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spahni/Documents/CFDS/Data/General/Financial Statements/Annual/Work Data/"/>
    </mc:Choice>
  </mc:AlternateContent>
  <xr:revisionPtr revIDLastSave="0" documentId="13_ncr:1_{02CA4D59-657F-B14E-B045-AD1FAFDD03EC}" xr6:coauthVersionLast="45" xr6:coauthVersionMax="45" xr10:uidLastSave="{00000000-0000-0000-0000-000000000000}"/>
  <bookViews>
    <workbookView xWindow="-38400" yWindow="460" windowWidth="38400" windowHeight="21140" activeTab="2" xr2:uid="{491B0C35-2A4F-AA4A-A78F-48ABA35BA6C5}"/>
  </bookViews>
  <sheets>
    <sheet name="NORMALIZED MIN MAX fix" sheetId="11" r:id="rId1"/>
    <sheet name="NORMALIZED MIN MAX formula" sheetId="9" r:id="rId2"/>
    <sheet name="Ratios Calculated fix" sheetId="6" r:id="rId3"/>
    <sheet name="Ratios Calculated formula" sheetId="10" r:id="rId4"/>
    <sheet name="Ratio Overview" sheetId="4" r:id="rId5"/>
    <sheet name="Balance Sheet Annual" sheetId="1" r:id="rId6"/>
    <sheet name="Income Statement Annual" sheetId="2" r:id="rId7"/>
    <sheet name="Cash Flow Statement Annual" sheetId="3" r:id="rId8"/>
  </sheets>
  <externalReferences>
    <externalReference r:id="rId9"/>
    <externalReference r:id="rId10"/>
  </externalReferences>
  <definedNames>
    <definedName name="_xlnm._FilterDatabase" localSheetId="5" hidden="1">'Balance Sheet Annual'!$A$1:$CT$1</definedName>
    <definedName name="_xlnm._FilterDatabase" localSheetId="7" hidden="1">'Cash Flow Statement Annual'!$A$1:$BL$1</definedName>
    <definedName name="_xlnm._FilterDatabase" localSheetId="6" hidden="1">'Income Statement Annual'!$A$1:$BS$1</definedName>
    <definedName name="_xlnm._FilterDatabase" localSheetId="0" hidden="1">'NORMALIZED MIN MAX fix'!$A$1:$BC$1</definedName>
    <definedName name="_xlnm._FilterDatabase" localSheetId="1" hidden="1">'NORMALIZED MIN MAX formula'!$A$1:$BC$1</definedName>
    <definedName name="_xlnm._FilterDatabase" localSheetId="2" hidden="1">'Ratios Calculated fix'!$A$1:$AH$423</definedName>
    <definedName name="_xlnm._FilterDatabase" localSheetId="3" hidden="1">'Ratios Calculated formula'!$A$1:$AH$423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429" i="10" l="1"/>
  <c r="AY3" i="9"/>
  <c r="AZ3" i="9"/>
  <c r="BA3" i="9"/>
  <c r="BB3" i="9"/>
  <c r="BC3" i="9"/>
  <c r="AY4" i="9"/>
  <c r="AZ4" i="9"/>
  <c r="BA4" i="9"/>
  <c r="BB4" i="9"/>
  <c r="BC4" i="9"/>
  <c r="AY5" i="9"/>
  <c r="AZ5" i="9"/>
  <c r="BA5" i="9"/>
  <c r="BB5" i="9"/>
  <c r="BC5" i="9"/>
  <c r="AY6" i="9"/>
  <c r="AZ6" i="9"/>
  <c r="BA6" i="9"/>
  <c r="BB6" i="9"/>
  <c r="BC6" i="9"/>
  <c r="AY7" i="9"/>
  <c r="AZ7" i="9"/>
  <c r="BA7" i="9"/>
  <c r="BB7" i="9"/>
  <c r="BC7" i="9"/>
  <c r="AY8" i="9"/>
  <c r="AZ8" i="9"/>
  <c r="BA8" i="9"/>
  <c r="BB8" i="9"/>
  <c r="BC8" i="9"/>
  <c r="AY9" i="9"/>
  <c r="AZ9" i="9"/>
  <c r="BA9" i="9"/>
  <c r="BB9" i="9"/>
  <c r="BC9" i="9"/>
  <c r="AY10" i="9"/>
  <c r="AZ10" i="9"/>
  <c r="BA10" i="9"/>
  <c r="BB10" i="9"/>
  <c r="BC10" i="9"/>
  <c r="AY11" i="9"/>
  <c r="AZ11" i="9"/>
  <c r="BA11" i="9"/>
  <c r="BB11" i="9"/>
  <c r="BC11" i="9"/>
  <c r="AY12" i="9"/>
  <c r="AZ12" i="9"/>
  <c r="BA12" i="9"/>
  <c r="BB12" i="9"/>
  <c r="BC12" i="9"/>
  <c r="AY13" i="9"/>
  <c r="AZ13" i="9"/>
  <c r="BA13" i="9"/>
  <c r="BB13" i="9"/>
  <c r="BC13" i="9"/>
  <c r="AY14" i="9"/>
  <c r="AZ14" i="9"/>
  <c r="BA14" i="9"/>
  <c r="BB14" i="9"/>
  <c r="BC14" i="9"/>
  <c r="AY15" i="9"/>
  <c r="AZ15" i="9"/>
  <c r="BA15" i="9"/>
  <c r="BB15" i="9"/>
  <c r="BC15" i="9"/>
  <c r="AY16" i="9"/>
  <c r="AZ16" i="9"/>
  <c r="BA16" i="9"/>
  <c r="BB16" i="9"/>
  <c r="BC16" i="9"/>
  <c r="AY17" i="9"/>
  <c r="AZ17" i="9"/>
  <c r="BA17" i="9"/>
  <c r="BB17" i="9"/>
  <c r="BC17" i="9"/>
  <c r="AY18" i="9"/>
  <c r="AZ18" i="9"/>
  <c r="BA18" i="9"/>
  <c r="BB18" i="9"/>
  <c r="BC18" i="9"/>
  <c r="AY19" i="9"/>
  <c r="AZ19" i="9"/>
  <c r="BA19" i="9"/>
  <c r="BB19" i="9"/>
  <c r="BC19" i="9"/>
  <c r="AY20" i="9"/>
  <c r="AZ20" i="9"/>
  <c r="BA20" i="9"/>
  <c r="BB20" i="9"/>
  <c r="BC20" i="9"/>
  <c r="AY21" i="9"/>
  <c r="AZ21" i="9"/>
  <c r="BA21" i="9"/>
  <c r="BB21" i="9"/>
  <c r="BC21" i="9"/>
  <c r="AY22" i="9"/>
  <c r="AZ22" i="9"/>
  <c r="BA22" i="9"/>
  <c r="BB22" i="9"/>
  <c r="BC22" i="9"/>
  <c r="AY23" i="9"/>
  <c r="AZ23" i="9"/>
  <c r="BA23" i="9"/>
  <c r="BB23" i="9"/>
  <c r="BC23" i="9"/>
  <c r="AY24" i="9"/>
  <c r="AZ24" i="9"/>
  <c r="BA24" i="9"/>
  <c r="BB24" i="9"/>
  <c r="BC24" i="9"/>
  <c r="AY25" i="9"/>
  <c r="AZ25" i="9"/>
  <c r="BA25" i="9"/>
  <c r="BB25" i="9"/>
  <c r="BC25" i="9"/>
  <c r="AY26" i="9"/>
  <c r="AZ26" i="9"/>
  <c r="BA26" i="9"/>
  <c r="BB26" i="9"/>
  <c r="BC26" i="9"/>
  <c r="AY27" i="9"/>
  <c r="AZ27" i="9"/>
  <c r="BA27" i="9"/>
  <c r="BB27" i="9"/>
  <c r="BC27" i="9"/>
  <c r="AY28" i="9"/>
  <c r="AZ28" i="9"/>
  <c r="BA28" i="9"/>
  <c r="BB28" i="9"/>
  <c r="BC28" i="9"/>
  <c r="AY29" i="9"/>
  <c r="AZ29" i="9"/>
  <c r="BA29" i="9"/>
  <c r="BB29" i="9"/>
  <c r="BC29" i="9"/>
  <c r="AY30" i="9"/>
  <c r="AZ30" i="9"/>
  <c r="BA30" i="9"/>
  <c r="BB30" i="9"/>
  <c r="BC30" i="9"/>
  <c r="AY31" i="9"/>
  <c r="AZ31" i="9"/>
  <c r="BA31" i="9"/>
  <c r="BB31" i="9"/>
  <c r="BC31" i="9"/>
  <c r="AY32" i="9"/>
  <c r="AZ32" i="9"/>
  <c r="BA32" i="9"/>
  <c r="BB32" i="9"/>
  <c r="BC32" i="9"/>
  <c r="AY33" i="9"/>
  <c r="AZ33" i="9"/>
  <c r="BA33" i="9"/>
  <c r="BB33" i="9"/>
  <c r="BC33" i="9"/>
  <c r="AY34" i="9"/>
  <c r="AZ34" i="9"/>
  <c r="BA34" i="9"/>
  <c r="BB34" i="9"/>
  <c r="BC34" i="9"/>
  <c r="AY35" i="9"/>
  <c r="AZ35" i="9"/>
  <c r="BA35" i="9"/>
  <c r="BB35" i="9"/>
  <c r="BC35" i="9"/>
  <c r="AY36" i="9"/>
  <c r="AZ36" i="9"/>
  <c r="BA36" i="9"/>
  <c r="BB36" i="9"/>
  <c r="BC36" i="9"/>
  <c r="AY37" i="9"/>
  <c r="AZ37" i="9"/>
  <c r="BA37" i="9"/>
  <c r="BB37" i="9"/>
  <c r="BC37" i="9"/>
  <c r="AY38" i="9"/>
  <c r="AZ38" i="9"/>
  <c r="BA38" i="9"/>
  <c r="BB38" i="9"/>
  <c r="BC38" i="9"/>
  <c r="AY39" i="9"/>
  <c r="AZ39" i="9"/>
  <c r="BA39" i="9"/>
  <c r="BB39" i="9"/>
  <c r="BC39" i="9"/>
  <c r="AY40" i="9"/>
  <c r="AZ40" i="9"/>
  <c r="BA40" i="9"/>
  <c r="BB40" i="9"/>
  <c r="BC40" i="9"/>
  <c r="AY41" i="9"/>
  <c r="AZ41" i="9"/>
  <c r="BA41" i="9"/>
  <c r="BB41" i="9"/>
  <c r="BC41" i="9"/>
  <c r="AY42" i="9"/>
  <c r="AZ42" i="9"/>
  <c r="BA42" i="9"/>
  <c r="BB42" i="9"/>
  <c r="BC42" i="9"/>
  <c r="AY43" i="9"/>
  <c r="AZ43" i="9"/>
  <c r="BA43" i="9"/>
  <c r="BB43" i="9"/>
  <c r="BC43" i="9"/>
  <c r="AY44" i="9"/>
  <c r="AZ44" i="9"/>
  <c r="BA44" i="9"/>
  <c r="BB44" i="9"/>
  <c r="BC44" i="9"/>
  <c r="AY45" i="9"/>
  <c r="AZ45" i="9"/>
  <c r="BA45" i="9"/>
  <c r="BB45" i="9"/>
  <c r="BC45" i="9"/>
  <c r="AY46" i="9"/>
  <c r="AZ46" i="9"/>
  <c r="BA46" i="9"/>
  <c r="BB46" i="9"/>
  <c r="BC46" i="9"/>
  <c r="AY47" i="9"/>
  <c r="AZ47" i="9"/>
  <c r="BA47" i="9"/>
  <c r="BB47" i="9"/>
  <c r="BC47" i="9"/>
  <c r="AY48" i="9"/>
  <c r="AZ48" i="9"/>
  <c r="BA48" i="9"/>
  <c r="BB48" i="9"/>
  <c r="BC48" i="9"/>
  <c r="AY49" i="9"/>
  <c r="AZ49" i="9"/>
  <c r="BA49" i="9"/>
  <c r="BB49" i="9"/>
  <c r="BC49" i="9"/>
  <c r="AY50" i="9"/>
  <c r="AZ50" i="9"/>
  <c r="BA50" i="9"/>
  <c r="BB50" i="9"/>
  <c r="BC50" i="9"/>
  <c r="AY51" i="9"/>
  <c r="AZ51" i="9"/>
  <c r="BA51" i="9"/>
  <c r="BB51" i="9"/>
  <c r="BC51" i="9"/>
  <c r="AY52" i="9"/>
  <c r="AZ52" i="9"/>
  <c r="BA52" i="9"/>
  <c r="BB52" i="9"/>
  <c r="BC52" i="9"/>
  <c r="AY53" i="9"/>
  <c r="AZ53" i="9"/>
  <c r="BA53" i="9"/>
  <c r="BB53" i="9"/>
  <c r="BC53" i="9"/>
  <c r="AY54" i="9"/>
  <c r="AZ54" i="9"/>
  <c r="BA54" i="9"/>
  <c r="BB54" i="9"/>
  <c r="BC54" i="9"/>
  <c r="AY55" i="9"/>
  <c r="AZ55" i="9"/>
  <c r="BA55" i="9"/>
  <c r="BB55" i="9"/>
  <c r="BC55" i="9"/>
  <c r="AY56" i="9"/>
  <c r="AZ56" i="9"/>
  <c r="BA56" i="9"/>
  <c r="BB56" i="9"/>
  <c r="BC56" i="9"/>
  <c r="AY57" i="9"/>
  <c r="AZ57" i="9"/>
  <c r="BA57" i="9"/>
  <c r="BB57" i="9"/>
  <c r="BC57" i="9"/>
  <c r="AY58" i="9"/>
  <c r="AZ58" i="9"/>
  <c r="BA58" i="9"/>
  <c r="BB58" i="9"/>
  <c r="BC58" i="9"/>
  <c r="AY59" i="9"/>
  <c r="AZ59" i="9"/>
  <c r="BA59" i="9"/>
  <c r="BB59" i="9"/>
  <c r="BC59" i="9"/>
  <c r="AY60" i="9"/>
  <c r="AZ60" i="9"/>
  <c r="BA60" i="9"/>
  <c r="BB60" i="9"/>
  <c r="BC60" i="9"/>
  <c r="AY61" i="9"/>
  <c r="AZ61" i="9"/>
  <c r="BA61" i="9"/>
  <c r="BB61" i="9"/>
  <c r="BC61" i="9"/>
  <c r="AY62" i="9"/>
  <c r="AZ62" i="9"/>
  <c r="BA62" i="9"/>
  <c r="BB62" i="9"/>
  <c r="BC62" i="9"/>
  <c r="AY63" i="9"/>
  <c r="AZ63" i="9"/>
  <c r="BA63" i="9"/>
  <c r="BB63" i="9"/>
  <c r="BC63" i="9"/>
  <c r="AY64" i="9"/>
  <c r="AZ64" i="9"/>
  <c r="BA64" i="9"/>
  <c r="BB64" i="9"/>
  <c r="BC64" i="9"/>
  <c r="AY65" i="9"/>
  <c r="AZ65" i="9"/>
  <c r="BA65" i="9"/>
  <c r="BB65" i="9"/>
  <c r="BC65" i="9"/>
  <c r="AY66" i="9"/>
  <c r="AZ66" i="9"/>
  <c r="BA66" i="9"/>
  <c r="BB66" i="9"/>
  <c r="BC66" i="9"/>
  <c r="AY67" i="9"/>
  <c r="AZ67" i="9"/>
  <c r="BA67" i="9"/>
  <c r="BB67" i="9"/>
  <c r="BC67" i="9"/>
  <c r="AY68" i="9"/>
  <c r="AZ68" i="9"/>
  <c r="BA68" i="9"/>
  <c r="BB68" i="9"/>
  <c r="BC68" i="9"/>
  <c r="AY69" i="9"/>
  <c r="AZ69" i="9"/>
  <c r="BA69" i="9"/>
  <c r="BB69" i="9"/>
  <c r="BC69" i="9"/>
  <c r="AY70" i="9"/>
  <c r="AZ70" i="9"/>
  <c r="BA70" i="9"/>
  <c r="BB70" i="9"/>
  <c r="BC70" i="9"/>
  <c r="AY71" i="9"/>
  <c r="AZ71" i="9"/>
  <c r="BA71" i="9"/>
  <c r="BB71" i="9"/>
  <c r="BC71" i="9"/>
  <c r="AY72" i="9"/>
  <c r="AZ72" i="9"/>
  <c r="BA72" i="9"/>
  <c r="BB72" i="9"/>
  <c r="BC72" i="9"/>
  <c r="AY73" i="9"/>
  <c r="AZ73" i="9"/>
  <c r="BA73" i="9"/>
  <c r="BB73" i="9"/>
  <c r="BC73" i="9"/>
  <c r="AY74" i="9"/>
  <c r="AZ74" i="9"/>
  <c r="BA74" i="9"/>
  <c r="BB74" i="9"/>
  <c r="BC74" i="9"/>
  <c r="AY75" i="9"/>
  <c r="AZ75" i="9"/>
  <c r="BA75" i="9"/>
  <c r="BB75" i="9"/>
  <c r="BC75" i="9"/>
  <c r="AY76" i="9"/>
  <c r="AZ76" i="9"/>
  <c r="BA76" i="9"/>
  <c r="BB76" i="9"/>
  <c r="BC76" i="9"/>
  <c r="AY77" i="9"/>
  <c r="AZ77" i="9"/>
  <c r="BA77" i="9"/>
  <c r="BB77" i="9"/>
  <c r="BC77" i="9"/>
  <c r="AY78" i="9"/>
  <c r="AZ78" i="9"/>
  <c r="BA78" i="9"/>
  <c r="BB78" i="9"/>
  <c r="BC78" i="9"/>
  <c r="AY79" i="9"/>
  <c r="AZ79" i="9"/>
  <c r="BA79" i="9"/>
  <c r="BB79" i="9"/>
  <c r="BC79" i="9"/>
  <c r="AY80" i="9"/>
  <c r="AZ80" i="9"/>
  <c r="BA80" i="9"/>
  <c r="BB80" i="9"/>
  <c r="BC80" i="9"/>
  <c r="AY81" i="9"/>
  <c r="AZ81" i="9"/>
  <c r="BA81" i="9"/>
  <c r="BB81" i="9"/>
  <c r="BC81" i="9"/>
  <c r="AY82" i="9"/>
  <c r="AZ82" i="9"/>
  <c r="BA82" i="9"/>
  <c r="BB82" i="9"/>
  <c r="BC82" i="9"/>
  <c r="AY83" i="9"/>
  <c r="AZ83" i="9"/>
  <c r="BA83" i="9"/>
  <c r="BB83" i="9"/>
  <c r="BC83" i="9"/>
  <c r="AY84" i="9"/>
  <c r="AZ84" i="9"/>
  <c r="BA84" i="9"/>
  <c r="BB84" i="9"/>
  <c r="BC84" i="9"/>
  <c r="AY85" i="9"/>
  <c r="AZ85" i="9"/>
  <c r="BA85" i="9"/>
  <c r="BB85" i="9"/>
  <c r="BC85" i="9"/>
  <c r="AY86" i="9"/>
  <c r="AZ86" i="9"/>
  <c r="BA86" i="9"/>
  <c r="BB86" i="9"/>
  <c r="BC86" i="9"/>
  <c r="AY87" i="9"/>
  <c r="AZ87" i="9"/>
  <c r="BA87" i="9"/>
  <c r="BB87" i="9"/>
  <c r="BC87" i="9"/>
  <c r="AY88" i="9"/>
  <c r="AZ88" i="9"/>
  <c r="BA88" i="9"/>
  <c r="BB88" i="9"/>
  <c r="BC88" i="9"/>
  <c r="AY89" i="9"/>
  <c r="AZ89" i="9"/>
  <c r="BA89" i="9"/>
  <c r="BB89" i="9"/>
  <c r="BC89" i="9"/>
  <c r="AY90" i="9"/>
  <c r="AZ90" i="9"/>
  <c r="BA90" i="9"/>
  <c r="BB90" i="9"/>
  <c r="BC90" i="9"/>
  <c r="AY91" i="9"/>
  <c r="AZ91" i="9"/>
  <c r="BA91" i="9"/>
  <c r="BB91" i="9"/>
  <c r="BC91" i="9"/>
  <c r="AY92" i="9"/>
  <c r="AZ92" i="9"/>
  <c r="BA92" i="9"/>
  <c r="BB92" i="9"/>
  <c r="BC92" i="9"/>
  <c r="AY93" i="9"/>
  <c r="AZ93" i="9"/>
  <c r="BA93" i="9"/>
  <c r="BB93" i="9"/>
  <c r="BC93" i="9"/>
  <c r="AY94" i="9"/>
  <c r="AZ94" i="9"/>
  <c r="BA94" i="9"/>
  <c r="BB94" i="9"/>
  <c r="BC94" i="9"/>
  <c r="AY95" i="9"/>
  <c r="AZ95" i="9"/>
  <c r="BA95" i="9"/>
  <c r="BB95" i="9"/>
  <c r="BC95" i="9"/>
  <c r="AY96" i="9"/>
  <c r="AZ96" i="9"/>
  <c r="BA96" i="9"/>
  <c r="BB96" i="9"/>
  <c r="BC96" i="9"/>
  <c r="AY97" i="9"/>
  <c r="AZ97" i="9"/>
  <c r="BA97" i="9"/>
  <c r="BB97" i="9"/>
  <c r="BC97" i="9"/>
  <c r="AY98" i="9"/>
  <c r="AZ98" i="9"/>
  <c r="BA98" i="9"/>
  <c r="BB98" i="9"/>
  <c r="BC98" i="9"/>
  <c r="AY99" i="9"/>
  <c r="AZ99" i="9"/>
  <c r="BA99" i="9"/>
  <c r="BB99" i="9"/>
  <c r="BC99" i="9"/>
  <c r="AY100" i="9"/>
  <c r="AZ100" i="9"/>
  <c r="BA100" i="9"/>
  <c r="BB100" i="9"/>
  <c r="BC100" i="9"/>
  <c r="AY101" i="9"/>
  <c r="AZ101" i="9"/>
  <c r="BA101" i="9"/>
  <c r="BB101" i="9"/>
  <c r="BC101" i="9"/>
  <c r="AY102" i="9"/>
  <c r="AZ102" i="9"/>
  <c r="BA102" i="9"/>
  <c r="BB102" i="9"/>
  <c r="BC102" i="9"/>
  <c r="AY103" i="9"/>
  <c r="AZ103" i="9"/>
  <c r="BA103" i="9"/>
  <c r="BB103" i="9"/>
  <c r="BC103" i="9"/>
  <c r="AY104" i="9"/>
  <c r="AZ104" i="9"/>
  <c r="BA104" i="9"/>
  <c r="BB104" i="9"/>
  <c r="BC104" i="9"/>
  <c r="AY105" i="9"/>
  <c r="AZ105" i="9"/>
  <c r="BA105" i="9"/>
  <c r="BB105" i="9"/>
  <c r="BC105" i="9"/>
  <c r="AY106" i="9"/>
  <c r="AZ106" i="9"/>
  <c r="BA106" i="9"/>
  <c r="BB106" i="9"/>
  <c r="BC106" i="9"/>
  <c r="AY107" i="9"/>
  <c r="AZ107" i="9"/>
  <c r="BA107" i="9"/>
  <c r="BB107" i="9"/>
  <c r="BC107" i="9"/>
  <c r="AY108" i="9"/>
  <c r="AZ108" i="9"/>
  <c r="BA108" i="9"/>
  <c r="BB108" i="9"/>
  <c r="BC108" i="9"/>
  <c r="AY109" i="9"/>
  <c r="AZ109" i="9"/>
  <c r="BA109" i="9"/>
  <c r="BB109" i="9"/>
  <c r="BC109" i="9"/>
  <c r="AY110" i="9"/>
  <c r="AZ110" i="9"/>
  <c r="BA110" i="9"/>
  <c r="BB110" i="9"/>
  <c r="BC110" i="9"/>
  <c r="AY111" i="9"/>
  <c r="AZ111" i="9"/>
  <c r="BA111" i="9"/>
  <c r="BB111" i="9"/>
  <c r="BC111" i="9"/>
  <c r="AY112" i="9"/>
  <c r="AZ112" i="9"/>
  <c r="BA112" i="9"/>
  <c r="BB112" i="9"/>
  <c r="BC112" i="9"/>
  <c r="AY113" i="9"/>
  <c r="AZ113" i="9"/>
  <c r="BA113" i="9"/>
  <c r="BB113" i="9"/>
  <c r="BC113" i="9"/>
  <c r="AY114" i="9"/>
  <c r="AZ114" i="9"/>
  <c r="BA114" i="9"/>
  <c r="BB114" i="9"/>
  <c r="BC114" i="9"/>
  <c r="AY115" i="9"/>
  <c r="AZ115" i="9"/>
  <c r="BA115" i="9"/>
  <c r="BB115" i="9"/>
  <c r="BC115" i="9"/>
  <c r="AY116" i="9"/>
  <c r="AZ116" i="9"/>
  <c r="BA116" i="9"/>
  <c r="BB116" i="9"/>
  <c r="BC116" i="9"/>
  <c r="AY117" i="9"/>
  <c r="AZ117" i="9"/>
  <c r="BA117" i="9"/>
  <c r="BB117" i="9"/>
  <c r="BC117" i="9"/>
  <c r="AY118" i="9"/>
  <c r="AZ118" i="9"/>
  <c r="BA118" i="9"/>
  <c r="BB118" i="9"/>
  <c r="BC118" i="9"/>
  <c r="AY119" i="9"/>
  <c r="AZ119" i="9"/>
  <c r="BA119" i="9"/>
  <c r="BB119" i="9"/>
  <c r="BC119" i="9"/>
  <c r="AY120" i="9"/>
  <c r="AZ120" i="9"/>
  <c r="BA120" i="9"/>
  <c r="BB120" i="9"/>
  <c r="BC120" i="9"/>
  <c r="AY121" i="9"/>
  <c r="AZ121" i="9"/>
  <c r="BA121" i="9"/>
  <c r="BB121" i="9"/>
  <c r="BC121" i="9"/>
  <c r="AY122" i="9"/>
  <c r="AZ122" i="9"/>
  <c r="BA122" i="9"/>
  <c r="BB122" i="9"/>
  <c r="BC122" i="9"/>
  <c r="AY123" i="9"/>
  <c r="AZ123" i="9"/>
  <c r="BA123" i="9"/>
  <c r="BB123" i="9"/>
  <c r="BC123" i="9"/>
  <c r="AY124" i="9"/>
  <c r="AZ124" i="9"/>
  <c r="BA124" i="9"/>
  <c r="BB124" i="9"/>
  <c r="BC124" i="9"/>
  <c r="AY125" i="9"/>
  <c r="AZ125" i="9"/>
  <c r="BA125" i="9"/>
  <c r="BB125" i="9"/>
  <c r="BC125" i="9"/>
  <c r="AY126" i="9"/>
  <c r="AZ126" i="9"/>
  <c r="BA126" i="9"/>
  <c r="BB126" i="9"/>
  <c r="BC126" i="9"/>
  <c r="AY127" i="9"/>
  <c r="AZ127" i="9"/>
  <c r="BA127" i="9"/>
  <c r="BB127" i="9"/>
  <c r="BC127" i="9"/>
  <c r="AY128" i="9"/>
  <c r="AZ128" i="9"/>
  <c r="BA128" i="9"/>
  <c r="BB128" i="9"/>
  <c r="BC128" i="9"/>
  <c r="AY129" i="9"/>
  <c r="AZ129" i="9"/>
  <c r="BA129" i="9"/>
  <c r="BB129" i="9"/>
  <c r="BC129" i="9"/>
  <c r="AY130" i="9"/>
  <c r="AZ130" i="9"/>
  <c r="BA130" i="9"/>
  <c r="BB130" i="9"/>
  <c r="BC130" i="9"/>
  <c r="AY131" i="9"/>
  <c r="AZ131" i="9"/>
  <c r="BA131" i="9"/>
  <c r="BB131" i="9"/>
  <c r="BC131" i="9"/>
  <c r="AY132" i="9"/>
  <c r="AZ132" i="9"/>
  <c r="BA132" i="9"/>
  <c r="BB132" i="9"/>
  <c r="BC132" i="9"/>
  <c r="AY133" i="9"/>
  <c r="AZ133" i="9"/>
  <c r="BA133" i="9"/>
  <c r="BB133" i="9"/>
  <c r="BC133" i="9"/>
  <c r="AY134" i="9"/>
  <c r="AZ134" i="9"/>
  <c r="BA134" i="9"/>
  <c r="BB134" i="9"/>
  <c r="BC134" i="9"/>
  <c r="AY135" i="9"/>
  <c r="AZ135" i="9"/>
  <c r="BA135" i="9"/>
  <c r="BB135" i="9"/>
  <c r="BC135" i="9"/>
  <c r="AY136" i="9"/>
  <c r="AZ136" i="9"/>
  <c r="BA136" i="9"/>
  <c r="BB136" i="9"/>
  <c r="BC136" i="9"/>
  <c r="AY137" i="9"/>
  <c r="AZ137" i="9"/>
  <c r="BA137" i="9"/>
  <c r="BB137" i="9"/>
  <c r="BC137" i="9"/>
  <c r="AY138" i="9"/>
  <c r="AZ138" i="9"/>
  <c r="BA138" i="9"/>
  <c r="BB138" i="9"/>
  <c r="BC138" i="9"/>
  <c r="AY139" i="9"/>
  <c r="AZ139" i="9"/>
  <c r="BA139" i="9"/>
  <c r="BB139" i="9"/>
  <c r="BC139" i="9"/>
  <c r="AY140" i="9"/>
  <c r="AZ140" i="9"/>
  <c r="BA140" i="9"/>
  <c r="BB140" i="9"/>
  <c r="BC140" i="9"/>
  <c r="AY141" i="9"/>
  <c r="AZ141" i="9"/>
  <c r="BA141" i="9"/>
  <c r="BB141" i="9"/>
  <c r="BC141" i="9"/>
  <c r="AY142" i="9"/>
  <c r="AZ142" i="9"/>
  <c r="BA142" i="9"/>
  <c r="BB142" i="9"/>
  <c r="BC142" i="9"/>
  <c r="AY143" i="9"/>
  <c r="AZ143" i="9"/>
  <c r="BA143" i="9"/>
  <c r="BB143" i="9"/>
  <c r="BC143" i="9"/>
  <c r="AY144" i="9"/>
  <c r="AZ144" i="9"/>
  <c r="BA144" i="9"/>
  <c r="BB144" i="9"/>
  <c r="BC144" i="9"/>
  <c r="AY145" i="9"/>
  <c r="AZ145" i="9"/>
  <c r="BA145" i="9"/>
  <c r="BB145" i="9"/>
  <c r="BC145" i="9"/>
  <c r="AY146" i="9"/>
  <c r="AZ146" i="9"/>
  <c r="BA146" i="9"/>
  <c r="BB146" i="9"/>
  <c r="BC146" i="9"/>
  <c r="AY147" i="9"/>
  <c r="AZ147" i="9"/>
  <c r="BA147" i="9"/>
  <c r="BB147" i="9"/>
  <c r="BC147" i="9"/>
  <c r="AY148" i="9"/>
  <c r="AZ148" i="9"/>
  <c r="BA148" i="9"/>
  <c r="BB148" i="9"/>
  <c r="BC148" i="9"/>
  <c r="AY149" i="9"/>
  <c r="AZ149" i="9"/>
  <c r="BA149" i="9"/>
  <c r="BB149" i="9"/>
  <c r="BC149" i="9"/>
  <c r="AY150" i="9"/>
  <c r="AZ150" i="9"/>
  <c r="BA150" i="9"/>
  <c r="BB150" i="9"/>
  <c r="BC150" i="9"/>
  <c r="AY151" i="9"/>
  <c r="AZ151" i="9"/>
  <c r="BA151" i="9"/>
  <c r="BB151" i="9"/>
  <c r="BC151" i="9"/>
  <c r="AY152" i="9"/>
  <c r="AZ152" i="9"/>
  <c r="BA152" i="9"/>
  <c r="BB152" i="9"/>
  <c r="BC152" i="9"/>
  <c r="AY153" i="9"/>
  <c r="AZ153" i="9"/>
  <c r="BA153" i="9"/>
  <c r="BB153" i="9"/>
  <c r="BC153" i="9"/>
  <c r="AY154" i="9"/>
  <c r="AZ154" i="9"/>
  <c r="BA154" i="9"/>
  <c r="BB154" i="9"/>
  <c r="BC154" i="9"/>
  <c r="AY155" i="9"/>
  <c r="AZ155" i="9"/>
  <c r="BA155" i="9"/>
  <c r="BB155" i="9"/>
  <c r="BC155" i="9"/>
  <c r="AY156" i="9"/>
  <c r="AZ156" i="9"/>
  <c r="BA156" i="9"/>
  <c r="BB156" i="9"/>
  <c r="BC156" i="9"/>
  <c r="AY157" i="9"/>
  <c r="AZ157" i="9"/>
  <c r="BA157" i="9"/>
  <c r="BB157" i="9"/>
  <c r="BC157" i="9"/>
  <c r="AY158" i="9"/>
  <c r="AZ158" i="9"/>
  <c r="BA158" i="9"/>
  <c r="BB158" i="9"/>
  <c r="BC158" i="9"/>
  <c r="AY159" i="9"/>
  <c r="AZ159" i="9"/>
  <c r="BA159" i="9"/>
  <c r="BB159" i="9"/>
  <c r="BC159" i="9"/>
  <c r="AY160" i="9"/>
  <c r="AZ160" i="9"/>
  <c r="BA160" i="9"/>
  <c r="BB160" i="9"/>
  <c r="BC160" i="9"/>
  <c r="AY161" i="9"/>
  <c r="AZ161" i="9"/>
  <c r="BA161" i="9"/>
  <c r="BB161" i="9"/>
  <c r="BC161" i="9"/>
  <c r="AY162" i="9"/>
  <c r="AZ162" i="9"/>
  <c r="BA162" i="9"/>
  <c r="BB162" i="9"/>
  <c r="BC162" i="9"/>
  <c r="AY163" i="9"/>
  <c r="AZ163" i="9"/>
  <c r="BA163" i="9"/>
  <c r="BB163" i="9"/>
  <c r="BC163" i="9"/>
  <c r="AY164" i="9"/>
  <c r="AZ164" i="9"/>
  <c r="BA164" i="9"/>
  <c r="BB164" i="9"/>
  <c r="BC164" i="9"/>
  <c r="AY165" i="9"/>
  <c r="AZ165" i="9"/>
  <c r="BA165" i="9"/>
  <c r="BB165" i="9"/>
  <c r="BC165" i="9"/>
  <c r="AY166" i="9"/>
  <c r="AZ166" i="9"/>
  <c r="BA166" i="9"/>
  <c r="BB166" i="9"/>
  <c r="BC166" i="9"/>
  <c r="AY167" i="9"/>
  <c r="AZ167" i="9"/>
  <c r="BA167" i="9"/>
  <c r="BB167" i="9"/>
  <c r="BC167" i="9"/>
  <c r="AY168" i="9"/>
  <c r="AZ168" i="9"/>
  <c r="BA168" i="9"/>
  <c r="BB168" i="9"/>
  <c r="BC168" i="9"/>
  <c r="AY169" i="9"/>
  <c r="AZ169" i="9"/>
  <c r="BA169" i="9"/>
  <c r="BB169" i="9"/>
  <c r="BC169" i="9"/>
  <c r="AY170" i="9"/>
  <c r="AZ170" i="9"/>
  <c r="BA170" i="9"/>
  <c r="BB170" i="9"/>
  <c r="BC170" i="9"/>
  <c r="AY171" i="9"/>
  <c r="AZ171" i="9"/>
  <c r="BA171" i="9"/>
  <c r="BB171" i="9"/>
  <c r="BC171" i="9"/>
  <c r="AY172" i="9"/>
  <c r="AZ172" i="9"/>
  <c r="BA172" i="9"/>
  <c r="BB172" i="9"/>
  <c r="BC172" i="9"/>
  <c r="AY173" i="9"/>
  <c r="AZ173" i="9"/>
  <c r="BA173" i="9"/>
  <c r="BB173" i="9"/>
  <c r="BC173" i="9"/>
  <c r="AY174" i="9"/>
  <c r="AZ174" i="9"/>
  <c r="BA174" i="9"/>
  <c r="BB174" i="9"/>
  <c r="BC174" i="9"/>
  <c r="AY175" i="9"/>
  <c r="AZ175" i="9"/>
  <c r="BA175" i="9"/>
  <c r="BB175" i="9"/>
  <c r="BC175" i="9"/>
  <c r="AY176" i="9"/>
  <c r="AZ176" i="9"/>
  <c r="BA176" i="9"/>
  <c r="BB176" i="9"/>
  <c r="BC176" i="9"/>
  <c r="AY177" i="9"/>
  <c r="AZ177" i="9"/>
  <c r="BA177" i="9"/>
  <c r="BB177" i="9"/>
  <c r="BC177" i="9"/>
  <c r="AY178" i="9"/>
  <c r="AZ178" i="9"/>
  <c r="BA178" i="9"/>
  <c r="BB178" i="9"/>
  <c r="BC178" i="9"/>
  <c r="AY179" i="9"/>
  <c r="AZ179" i="9"/>
  <c r="BA179" i="9"/>
  <c r="BB179" i="9"/>
  <c r="BC179" i="9"/>
  <c r="AY180" i="9"/>
  <c r="AZ180" i="9"/>
  <c r="BA180" i="9"/>
  <c r="BB180" i="9"/>
  <c r="BC180" i="9"/>
  <c r="AY181" i="9"/>
  <c r="AZ181" i="9"/>
  <c r="BA181" i="9"/>
  <c r="BB181" i="9"/>
  <c r="BC181" i="9"/>
  <c r="AY182" i="9"/>
  <c r="AZ182" i="9"/>
  <c r="BA182" i="9"/>
  <c r="BB182" i="9"/>
  <c r="BC182" i="9"/>
  <c r="AY183" i="9"/>
  <c r="AZ183" i="9"/>
  <c r="BA183" i="9"/>
  <c r="BB183" i="9"/>
  <c r="BC183" i="9"/>
  <c r="AY184" i="9"/>
  <c r="AZ184" i="9"/>
  <c r="BA184" i="9"/>
  <c r="BB184" i="9"/>
  <c r="BC184" i="9"/>
  <c r="AY185" i="9"/>
  <c r="AZ185" i="9"/>
  <c r="BA185" i="9"/>
  <c r="BB185" i="9"/>
  <c r="BC185" i="9"/>
  <c r="AY186" i="9"/>
  <c r="AZ186" i="9"/>
  <c r="BA186" i="9"/>
  <c r="BB186" i="9"/>
  <c r="BC186" i="9"/>
  <c r="AY187" i="9"/>
  <c r="AZ187" i="9"/>
  <c r="BA187" i="9"/>
  <c r="BB187" i="9"/>
  <c r="BC187" i="9"/>
  <c r="AY188" i="9"/>
  <c r="AZ188" i="9"/>
  <c r="BA188" i="9"/>
  <c r="BB188" i="9"/>
  <c r="BC188" i="9"/>
  <c r="AY189" i="9"/>
  <c r="AZ189" i="9"/>
  <c r="BA189" i="9"/>
  <c r="BB189" i="9"/>
  <c r="BC189" i="9"/>
  <c r="AY190" i="9"/>
  <c r="AZ190" i="9"/>
  <c r="BA190" i="9"/>
  <c r="BB190" i="9"/>
  <c r="BC190" i="9"/>
  <c r="AY191" i="9"/>
  <c r="AZ191" i="9"/>
  <c r="BA191" i="9"/>
  <c r="BB191" i="9"/>
  <c r="BC191" i="9"/>
  <c r="AY192" i="9"/>
  <c r="AZ192" i="9"/>
  <c r="BA192" i="9"/>
  <c r="BB192" i="9"/>
  <c r="BC192" i="9"/>
  <c r="AY193" i="9"/>
  <c r="AZ193" i="9"/>
  <c r="BA193" i="9"/>
  <c r="BB193" i="9"/>
  <c r="BC193" i="9"/>
  <c r="AY194" i="9"/>
  <c r="AZ194" i="9"/>
  <c r="BA194" i="9"/>
  <c r="BB194" i="9"/>
  <c r="BC194" i="9"/>
  <c r="AY195" i="9"/>
  <c r="AZ195" i="9"/>
  <c r="BA195" i="9"/>
  <c r="BB195" i="9"/>
  <c r="BC195" i="9"/>
  <c r="AY196" i="9"/>
  <c r="AZ196" i="9"/>
  <c r="BA196" i="9"/>
  <c r="BB196" i="9"/>
  <c r="BC196" i="9"/>
  <c r="AY197" i="9"/>
  <c r="AZ197" i="9"/>
  <c r="BA197" i="9"/>
  <c r="BB197" i="9"/>
  <c r="BC197" i="9"/>
  <c r="AY198" i="9"/>
  <c r="AZ198" i="9"/>
  <c r="BA198" i="9"/>
  <c r="BB198" i="9"/>
  <c r="BC198" i="9"/>
  <c r="AY199" i="9"/>
  <c r="AZ199" i="9"/>
  <c r="BA199" i="9"/>
  <c r="BB199" i="9"/>
  <c r="BC199" i="9"/>
  <c r="AY200" i="9"/>
  <c r="AZ200" i="9"/>
  <c r="BA200" i="9"/>
  <c r="BB200" i="9"/>
  <c r="BC200" i="9"/>
  <c r="AY201" i="9"/>
  <c r="AZ201" i="9"/>
  <c r="BA201" i="9"/>
  <c r="BB201" i="9"/>
  <c r="BC201" i="9"/>
  <c r="AY202" i="9"/>
  <c r="AZ202" i="9"/>
  <c r="BA202" i="9"/>
  <c r="BB202" i="9"/>
  <c r="BC202" i="9"/>
  <c r="AY203" i="9"/>
  <c r="AZ203" i="9"/>
  <c r="BA203" i="9"/>
  <c r="BB203" i="9"/>
  <c r="BC203" i="9"/>
  <c r="AY204" i="9"/>
  <c r="AZ204" i="9"/>
  <c r="BA204" i="9"/>
  <c r="BB204" i="9"/>
  <c r="BC204" i="9"/>
  <c r="AY205" i="9"/>
  <c r="AZ205" i="9"/>
  <c r="BA205" i="9"/>
  <c r="BB205" i="9"/>
  <c r="BC205" i="9"/>
  <c r="AY206" i="9"/>
  <c r="AZ206" i="9"/>
  <c r="BA206" i="9"/>
  <c r="BB206" i="9"/>
  <c r="BC206" i="9"/>
  <c r="AY207" i="9"/>
  <c r="AZ207" i="9"/>
  <c r="BA207" i="9"/>
  <c r="BB207" i="9"/>
  <c r="BC207" i="9"/>
  <c r="AY208" i="9"/>
  <c r="AZ208" i="9"/>
  <c r="BA208" i="9"/>
  <c r="BB208" i="9"/>
  <c r="BC208" i="9"/>
  <c r="AY209" i="9"/>
  <c r="AZ209" i="9"/>
  <c r="BA209" i="9"/>
  <c r="BB209" i="9"/>
  <c r="BC209" i="9"/>
  <c r="AY210" i="9"/>
  <c r="AZ210" i="9"/>
  <c r="BA210" i="9"/>
  <c r="BB210" i="9"/>
  <c r="BC210" i="9"/>
  <c r="AY211" i="9"/>
  <c r="AZ211" i="9"/>
  <c r="BA211" i="9"/>
  <c r="BB211" i="9"/>
  <c r="BC211" i="9"/>
  <c r="AY212" i="9"/>
  <c r="AZ212" i="9"/>
  <c r="BA212" i="9"/>
  <c r="BB212" i="9"/>
  <c r="BC212" i="9"/>
  <c r="AY213" i="9"/>
  <c r="AZ213" i="9"/>
  <c r="BA213" i="9"/>
  <c r="BB213" i="9"/>
  <c r="BC213" i="9"/>
  <c r="AY214" i="9"/>
  <c r="AZ214" i="9"/>
  <c r="BA214" i="9"/>
  <c r="BB214" i="9"/>
  <c r="BC214" i="9"/>
  <c r="AY215" i="9"/>
  <c r="AZ215" i="9"/>
  <c r="BA215" i="9"/>
  <c r="BB215" i="9"/>
  <c r="BC215" i="9"/>
  <c r="AY216" i="9"/>
  <c r="AZ216" i="9"/>
  <c r="BA216" i="9"/>
  <c r="BB216" i="9"/>
  <c r="BC216" i="9"/>
  <c r="AY217" i="9"/>
  <c r="AZ217" i="9"/>
  <c r="BA217" i="9"/>
  <c r="BB217" i="9"/>
  <c r="BC217" i="9"/>
  <c r="AY218" i="9"/>
  <c r="AZ218" i="9"/>
  <c r="BA218" i="9"/>
  <c r="BB218" i="9"/>
  <c r="BC218" i="9"/>
  <c r="AY219" i="9"/>
  <c r="AZ219" i="9"/>
  <c r="BA219" i="9"/>
  <c r="BB219" i="9"/>
  <c r="BC219" i="9"/>
  <c r="AY220" i="9"/>
  <c r="AZ220" i="9"/>
  <c r="BA220" i="9"/>
  <c r="BB220" i="9"/>
  <c r="BC220" i="9"/>
  <c r="AY221" i="9"/>
  <c r="AZ221" i="9"/>
  <c r="BA221" i="9"/>
  <c r="BB221" i="9"/>
  <c r="BC221" i="9"/>
  <c r="AY222" i="9"/>
  <c r="AZ222" i="9"/>
  <c r="BA222" i="9"/>
  <c r="BB222" i="9"/>
  <c r="BC222" i="9"/>
  <c r="AY223" i="9"/>
  <c r="AZ223" i="9"/>
  <c r="BA223" i="9"/>
  <c r="BB223" i="9"/>
  <c r="BC223" i="9"/>
  <c r="AY224" i="9"/>
  <c r="AZ224" i="9"/>
  <c r="BA224" i="9"/>
  <c r="BB224" i="9"/>
  <c r="BC224" i="9"/>
  <c r="AY225" i="9"/>
  <c r="AZ225" i="9"/>
  <c r="BA225" i="9"/>
  <c r="BB225" i="9"/>
  <c r="BC225" i="9"/>
  <c r="AY226" i="9"/>
  <c r="AZ226" i="9"/>
  <c r="BA226" i="9"/>
  <c r="BB226" i="9"/>
  <c r="BC226" i="9"/>
  <c r="AY227" i="9"/>
  <c r="AZ227" i="9"/>
  <c r="BA227" i="9"/>
  <c r="BB227" i="9"/>
  <c r="BC227" i="9"/>
  <c r="AY228" i="9"/>
  <c r="AZ228" i="9"/>
  <c r="BA228" i="9"/>
  <c r="BB228" i="9"/>
  <c r="BC228" i="9"/>
  <c r="AY229" i="9"/>
  <c r="AZ229" i="9"/>
  <c r="BA229" i="9"/>
  <c r="BB229" i="9"/>
  <c r="BC229" i="9"/>
  <c r="AY230" i="9"/>
  <c r="AZ230" i="9"/>
  <c r="BA230" i="9"/>
  <c r="BB230" i="9"/>
  <c r="BC230" i="9"/>
  <c r="AY231" i="9"/>
  <c r="AZ231" i="9"/>
  <c r="BA231" i="9"/>
  <c r="BB231" i="9"/>
  <c r="BC231" i="9"/>
  <c r="AY232" i="9"/>
  <c r="AZ232" i="9"/>
  <c r="BA232" i="9"/>
  <c r="BB232" i="9"/>
  <c r="BC232" i="9"/>
  <c r="AY233" i="9"/>
  <c r="AZ233" i="9"/>
  <c r="BA233" i="9"/>
  <c r="BB233" i="9"/>
  <c r="BC233" i="9"/>
  <c r="AY234" i="9"/>
  <c r="AZ234" i="9"/>
  <c r="BA234" i="9"/>
  <c r="BB234" i="9"/>
  <c r="BC234" i="9"/>
  <c r="AY235" i="9"/>
  <c r="AZ235" i="9"/>
  <c r="BA235" i="9"/>
  <c r="BB235" i="9"/>
  <c r="BC235" i="9"/>
  <c r="AY236" i="9"/>
  <c r="AZ236" i="9"/>
  <c r="BA236" i="9"/>
  <c r="BB236" i="9"/>
  <c r="BC236" i="9"/>
  <c r="AY237" i="9"/>
  <c r="AZ237" i="9"/>
  <c r="BA237" i="9"/>
  <c r="BB237" i="9"/>
  <c r="BC237" i="9"/>
  <c r="AY238" i="9"/>
  <c r="AZ238" i="9"/>
  <c r="BA238" i="9"/>
  <c r="BB238" i="9"/>
  <c r="BC238" i="9"/>
  <c r="AY239" i="9"/>
  <c r="AZ239" i="9"/>
  <c r="BA239" i="9"/>
  <c r="BB239" i="9"/>
  <c r="BC239" i="9"/>
  <c r="AY240" i="9"/>
  <c r="AZ240" i="9"/>
  <c r="BA240" i="9"/>
  <c r="BB240" i="9"/>
  <c r="BC240" i="9"/>
  <c r="AY241" i="9"/>
  <c r="AZ241" i="9"/>
  <c r="BA241" i="9"/>
  <c r="BB241" i="9"/>
  <c r="BC241" i="9"/>
  <c r="AY242" i="9"/>
  <c r="AZ242" i="9"/>
  <c r="BA242" i="9"/>
  <c r="BB242" i="9"/>
  <c r="BC242" i="9"/>
  <c r="AY243" i="9"/>
  <c r="AZ243" i="9"/>
  <c r="BA243" i="9"/>
  <c r="BB243" i="9"/>
  <c r="BC243" i="9"/>
  <c r="AY244" i="9"/>
  <c r="AZ244" i="9"/>
  <c r="BA244" i="9"/>
  <c r="BB244" i="9"/>
  <c r="BC244" i="9"/>
  <c r="AY245" i="9"/>
  <c r="AZ245" i="9"/>
  <c r="BA245" i="9"/>
  <c r="BB245" i="9"/>
  <c r="BC245" i="9"/>
  <c r="AY246" i="9"/>
  <c r="AZ246" i="9"/>
  <c r="BA246" i="9"/>
  <c r="BB246" i="9"/>
  <c r="BC246" i="9"/>
  <c r="AY247" i="9"/>
  <c r="AZ247" i="9"/>
  <c r="BA247" i="9"/>
  <c r="BB247" i="9"/>
  <c r="BC247" i="9"/>
  <c r="AY248" i="9"/>
  <c r="AZ248" i="9"/>
  <c r="BA248" i="9"/>
  <c r="BB248" i="9"/>
  <c r="BC248" i="9"/>
  <c r="AY249" i="9"/>
  <c r="AZ249" i="9"/>
  <c r="BA249" i="9"/>
  <c r="BB249" i="9"/>
  <c r="BC249" i="9"/>
  <c r="AY250" i="9"/>
  <c r="AZ250" i="9"/>
  <c r="BA250" i="9"/>
  <c r="BB250" i="9"/>
  <c r="BC250" i="9"/>
  <c r="AY251" i="9"/>
  <c r="AZ251" i="9"/>
  <c r="BA251" i="9"/>
  <c r="BB251" i="9"/>
  <c r="BC251" i="9"/>
  <c r="AY252" i="9"/>
  <c r="AZ252" i="9"/>
  <c r="BA252" i="9"/>
  <c r="BB252" i="9"/>
  <c r="BC252" i="9"/>
  <c r="AY253" i="9"/>
  <c r="AZ253" i="9"/>
  <c r="BA253" i="9"/>
  <c r="BB253" i="9"/>
  <c r="BC253" i="9"/>
  <c r="AY254" i="9"/>
  <c r="AZ254" i="9"/>
  <c r="BA254" i="9"/>
  <c r="BB254" i="9"/>
  <c r="BC254" i="9"/>
  <c r="AY255" i="9"/>
  <c r="AZ255" i="9"/>
  <c r="BA255" i="9"/>
  <c r="BB255" i="9"/>
  <c r="BC255" i="9"/>
  <c r="AY256" i="9"/>
  <c r="AZ256" i="9"/>
  <c r="BA256" i="9"/>
  <c r="BB256" i="9"/>
  <c r="BC256" i="9"/>
  <c r="AY257" i="9"/>
  <c r="AZ257" i="9"/>
  <c r="BA257" i="9"/>
  <c r="BB257" i="9"/>
  <c r="BC257" i="9"/>
  <c r="AY258" i="9"/>
  <c r="AZ258" i="9"/>
  <c r="BA258" i="9"/>
  <c r="BB258" i="9"/>
  <c r="BC258" i="9"/>
  <c r="AY259" i="9"/>
  <c r="AZ259" i="9"/>
  <c r="BA259" i="9"/>
  <c r="BB259" i="9"/>
  <c r="BC259" i="9"/>
  <c r="AY260" i="9"/>
  <c r="AZ260" i="9"/>
  <c r="BA260" i="9"/>
  <c r="BB260" i="9"/>
  <c r="BC260" i="9"/>
  <c r="AY261" i="9"/>
  <c r="AZ261" i="9"/>
  <c r="BA261" i="9"/>
  <c r="BB261" i="9"/>
  <c r="BC261" i="9"/>
  <c r="AY262" i="9"/>
  <c r="AZ262" i="9"/>
  <c r="BA262" i="9"/>
  <c r="BB262" i="9"/>
  <c r="BC262" i="9"/>
  <c r="AY263" i="9"/>
  <c r="AZ263" i="9"/>
  <c r="BA263" i="9"/>
  <c r="BB263" i="9"/>
  <c r="BC263" i="9"/>
  <c r="AY264" i="9"/>
  <c r="AZ264" i="9"/>
  <c r="BA264" i="9"/>
  <c r="BB264" i="9"/>
  <c r="BC264" i="9"/>
  <c r="AY265" i="9"/>
  <c r="AZ265" i="9"/>
  <c r="BA265" i="9"/>
  <c r="BB265" i="9"/>
  <c r="BC265" i="9"/>
  <c r="AY266" i="9"/>
  <c r="AZ266" i="9"/>
  <c r="BA266" i="9"/>
  <c r="BB266" i="9"/>
  <c r="BC266" i="9"/>
  <c r="AY267" i="9"/>
  <c r="AZ267" i="9"/>
  <c r="BA267" i="9"/>
  <c r="BB267" i="9"/>
  <c r="BC267" i="9"/>
  <c r="AY268" i="9"/>
  <c r="AZ268" i="9"/>
  <c r="BA268" i="9"/>
  <c r="BB268" i="9"/>
  <c r="BC268" i="9"/>
  <c r="AY269" i="9"/>
  <c r="AZ269" i="9"/>
  <c r="BA269" i="9"/>
  <c r="BB269" i="9"/>
  <c r="BC269" i="9"/>
  <c r="AY270" i="9"/>
  <c r="AZ270" i="9"/>
  <c r="BA270" i="9"/>
  <c r="BB270" i="9"/>
  <c r="BC270" i="9"/>
  <c r="AY271" i="9"/>
  <c r="AZ271" i="9"/>
  <c r="BA271" i="9"/>
  <c r="BB271" i="9"/>
  <c r="BC271" i="9"/>
  <c r="AY272" i="9"/>
  <c r="AZ272" i="9"/>
  <c r="BA272" i="9"/>
  <c r="BB272" i="9"/>
  <c r="BC272" i="9"/>
  <c r="AY273" i="9"/>
  <c r="AZ273" i="9"/>
  <c r="BA273" i="9"/>
  <c r="BB273" i="9"/>
  <c r="BC273" i="9"/>
  <c r="AY274" i="9"/>
  <c r="AZ274" i="9"/>
  <c r="BA274" i="9"/>
  <c r="BB274" i="9"/>
  <c r="BC274" i="9"/>
  <c r="AY275" i="9"/>
  <c r="AZ275" i="9"/>
  <c r="BA275" i="9"/>
  <c r="BB275" i="9"/>
  <c r="BC275" i="9"/>
  <c r="AY276" i="9"/>
  <c r="AZ276" i="9"/>
  <c r="BA276" i="9"/>
  <c r="BB276" i="9"/>
  <c r="BC276" i="9"/>
  <c r="AY277" i="9"/>
  <c r="AZ277" i="9"/>
  <c r="BA277" i="9"/>
  <c r="BB277" i="9"/>
  <c r="BC277" i="9"/>
  <c r="AY278" i="9"/>
  <c r="AZ278" i="9"/>
  <c r="BA278" i="9"/>
  <c r="BB278" i="9"/>
  <c r="BC278" i="9"/>
  <c r="AY279" i="9"/>
  <c r="AZ279" i="9"/>
  <c r="BA279" i="9"/>
  <c r="BB279" i="9"/>
  <c r="BC279" i="9"/>
  <c r="AY280" i="9"/>
  <c r="AZ280" i="9"/>
  <c r="BA280" i="9"/>
  <c r="BB280" i="9"/>
  <c r="BC280" i="9"/>
  <c r="AY281" i="9"/>
  <c r="AZ281" i="9"/>
  <c r="BA281" i="9"/>
  <c r="BB281" i="9"/>
  <c r="BC281" i="9"/>
  <c r="AY282" i="9"/>
  <c r="AZ282" i="9"/>
  <c r="BA282" i="9"/>
  <c r="BB282" i="9"/>
  <c r="BC282" i="9"/>
  <c r="AY283" i="9"/>
  <c r="AZ283" i="9"/>
  <c r="BA283" i="9"/>
  <c r="BB283" i="9"/>
  <c r="BC283" i="9"/>
  <c r="AY284" i="9"/>
  <c r="AZ284" i="9"/>
  <c r="BA284" i="9"/>
  <c r="BB284" i="9"/>
  <c r="BC284" i="9"/>
  <c r="AY285" i="9"/>
  <c r="AZ285" i="9"/>
  <c r="BA285" i="9"/>
  <c r="BB285" i="9"/>
  <c r="BC285" i="9"/>
  <c r="AY286" i="9"/>
  <c r="AZ286" i="9"/>
  <c r="BA286" i="9"/>
  <c r="BB286" i="9"/>
  <c r="BC286" i="9"/>
  <c r="AY287" i="9"/>
  <c r="AZ287" i="9"/>
  <c r="BA287" i="9"/>
  <c r="BB287" i="9"/>
  <c r="BC287" i="9"/>
  <c r="AY288" i="9"/>
  <c r="AZ288" i="9"/>
  <c r="BA288" i="9"/>
  <c r="BB288" i="9"/>
  <c r="BC288" i="9"/>
  <c r="AY289" i="9"/>
  <c r="AZ289" i="9"/>
  <c r="BA289" i="9"/>
  <c r="BB289" i="9"/>
  <c r="BC289" i="9"/>
  <c r="AY290" i="9"/>
  <c r="AZ290" i="9"/>
  <c r="BA290" i="9"/>
  <c r="BB290" i="9"/>
  <c r="BC290" i="9"/>
  <c r="AY291" i="9"/>
  <c r="AZ291" i="9"/>
  <c r="BA291" i="9"/>
  <c r="BB291" i="9"/>
  <c r="BC291" i="9"/>
  <c r="AY292" i="9"/>
  <c r="AZ292" i="9"/>
  <c r="BA292" i="9"/>
  <c r="BB292" i="9"/>
  <c r="BC292" i="9"/>
  <c r="AY293" i="9"/>
  <c r="AZ293" i="9"/>
  <c r="BA293" i="9"/>
  <c r="BB293" i="9"/>
  <c r="BC293" i="9"/>
  <c r="AY294" i="9"/>
  <c r="AZ294" i="9"/>
  <c r="BA294" i="9"/>
  <c r="BB294" i="9"/>
  <c r="BC294" i="9"/>
  <c r="AY295" i="9"/>
  <c r="AZ295" i="9"/>
  <c r="BA295" i="9"/>
  <c r="BB295" i="9"/>
  <c r="BC295" i="9"/>
  <c r="AY296" i="9"/>
  <c r="AZ296" i="9"/>
  <c r="BA296" i="9"/>
  <c r="BB296" i="9"/>
  <c r="BC296" i="9"/>
  <c r="AY297" i="9"/>
  <c r="AZ297" i="9"/>
  <c r="BA297" i="9"/>
  <c r="BB297" i="9"/>
  <c r="BC297" i="9"/>
  <c r="AY298" i="9"/>
  <c r="AZ298" i="9"/>
  <c r="BA298" i="9"/>
  <c r="BB298" i="9"/>
  <c r="BC298" i="9"/>
  <c r="AY299" i="9"/>
  <c r="AZ299" i="9"/>
  <c r="BA299" i="9"/>
  <c r="BB299" i="9"/>
  <c r="BC299" i="9"/>
  <c r="AY300" i="9"/>
  <c r="AZ300" i="9"/>
  <c r="BA300" i="9"/>
  <c r="BB300" i="9"/>
  <c r="BC300" i="9"/>
  <c r="AY301" i="9"/>
  <c r="AZ301" i="9"/>
  <c r="BA301" i="9"/>
  <c r="BB301" i="9"/>
  <c r="BC301" i="9"/>
  <c r="AY302" i="9"/>
  <c r="AZ302" i="9"/>
  <c r="BA302" i="9"/>
  <c r="BB302" i="9"/>
  <c r="BC302" i="9"/>
  <c r="AY303" i="9"/>
  <c r="AZ303" i="9"/>
  <c r="BA303" i="9"/>
  <c r="BB303" i="9"/>
  <c r="BC303" i="9"/>
  <c r="AY304" i="9"/>
  <c r="AZ304" i="9"/>
  <c r="BA304" i="9"/>
  <c r="BB304" i="9"/>
  <c r="BC304" i="9"/>
  <c r="AY305" i="9"/>
  <c r="AZ305" i="9"/>
  <c r="BA305" i="9"/>
  <c r="BB305" i="9"/>
  <c r="BC305" i="9"/>
  <c r="AY306" i="9"/>
  <c r="AZ306" i="9"/>
  <c r="BA306" i="9"/>
  <c r="BB306" i="9"/>
  <c r="BC306" i="9"/>
  <c r="AY307" i="9"/>
  <c r="AZ307" i="9"/>
  <c r="BA307" i="9"/>
  <c r="BB307" i="9"/>
  <c r="BC307" i="9"/>
  <c r="AY308" i="9"/>
  <c r="AZ308" i="9"/>
  <c r="BA308" i="9"/>
  <c r="BB308" i="9"/>
  <c r="BC308" i="9"/>
  <c r="AY309" i="9"/>
  <c r="AZ309" i="9"/>
  <c r="BA309" i="9"/>
  <c r="BB309" i="9"/>
  <c r="BC309" i="9"/>
  <c r="AY310" i="9"/>
  <c r="AZ310" i="9"/>
  <c r="BA310" i="9"/>
  <c r="BB310" i="9"/>
  <c r="BC310" i="9"/>
  <c r="AY311" i="9"/>
  <c r="AZ311" i="9"/>
  <c r="BA311" i="9"/>
  <c r="BB311" i="9"/>
  <c r="BC311" i="9"/>
  <c r="AY312" i="9"/>
  <c r="AZ312" i="9"/>
  <c r="BA312" i="9"/>
  <c r="BB312" i="9"/>
  <c r="BC312" i="9"/>
  <c r="AY313" i="9"/>
  <c r="AZ313" i="9"/>
  <c r="BA313" i="9"/>
  <c r="BB313" i="9"/>
  <c r="BC313" i="9"/>
  <c r="AY314" i="9"/>
  <c r="AZ314" i="9"/>
  <c r="BA314" i="9"/>
  <c r="BB314" i="9"/>
  <c r="BC314" i="9"/>
  <c r="AY315" i="9"/>
  <c r="AZ315" i="9"/>
  <c r="BA315" i="9"/>
  <c r="BB315" i="9"/>
  <c r="BC315" i="9"/>
  <c r="AY316" i="9"/>
  <c r="AZ316" i="9"/>
  <c r="BA316" i="9"/>
  <c r="BB316" i="9"/>
  <c r="BC316" i="9"/>
  <c r="AY317" i="9"/>
  <c r="AZ317" i="9"/>
  <c r="BA317" i="9"/>
  <c r="BB317" i="9"/>
  <c r="BC317" i="9"/>
  <c r="AY318" i="9"/>
  <c r="AZ318" i="9"/>
  <c r="BA318" i="9"/>
  <c r="BB318" i="9"/>
  <c r="BC318" i="9"/>
  <c r="AY319" i="9"/>
  <c r="AZ319" i="9"/>
  <c r="BA319" i="9"/>
  <c r="BB319" i="9"/>
  <c r="BC319" i="9"/>
  <c r="AY320" i="9"/>
  <c r="AZ320" i="9"/>
  <c r="BA320" i="9"/>
  <c r="BB320" i="9"/>
  <c r="BC320" i="9"/>
  <c r="AY321" i="9"/>
  <c r="AZ321" i="9"/>
  <c r="BA321" i="9"/>
  <c r="BB321" i="9"/>
  <c r="BC321" i="9"/>
  <c r="AY322" i="9"/>
  <c r="AZ322" i="9"/>
  <c r="BA322" i="9"/>
  <c r="BB322" i="9"/>
  <c r="BC322" i="9"/>
  <c r="AY323" i="9"/>
  <c r="AZ323" i="9"/>
  <c r="BA323" i="9"/>
  <c r="BB323" i="9"/>
  <c r="BC323" i="9"/>
  <c r="AY324" i="9"/>
  <c r="AZ324" i="9"/>
  <c r="BA324" i="9"/>
  <c r="BB324" i="9"/>
  <c r="BC324" i="9"/>
  <c r="AY325" i="9"/>
  <c r="AZ325" i="9"/>
  <c r="BA325" i="9"/>
  <c r="BB325" i="9"/>
  <c r="BC325" i="9"/>
  <c r="AY326" i="9"/>
  <c r="AZ326" i="9"/>
  <c r="BA326" i="9"/>
  <c r="BB326" i="9"/>
  <c r="BC326" i="9"/>
  <c r="AY327" i="9"/>
  <c r="AZ327" i="9"/>
  <c r="BA327" i="9"/>
  <c r="BB327" i="9"/>
  <c r="BC327" i="9"/>
  <c r="AY328" i="9"/>
  <c r="AZ328" i="9"/>
  <c r="BA328" i="9"/>
  <c r="BB328" i="9"/>
  <c r="BC328" i="9"/>
  <c r="AY329" i="9"/>
  <c r="AZ329" i="9"/>
  <c r="BA329" i="9"/>
  <c r="BB329" i="9"/>
  <c r="BC329" i="9"/>
  <c r="AY330" i="9"/>
  <c r="AZ330" i="9"/>
  <c r="BA330" i="9"/>
  <c r="BB330" i="9"/>
  <c r="BC330" i="9"/>
  <c r="AY331" i="9"/>
  <c r="AZ331" i="9"/>
  <c r="BA331" i="9"/>
  <c r="BB331" i="9"/>
  <c r="BC331" i="9"/>
  <c r="AY332" i="9"/>
  <c r="AZ332" i="9"/>
  <c r="BA332" i="9"/>
  <c r="BB332" i="9"/>
  <c r="BC332" i="9"/>
  <c r="AY333" i="9"/>
  <c r="AZ333" i="9"/>
  <c r="BA333" i="9"/>
  <c r="BB333" i="9"/>
  <c r="BC333" i="9"/>
  <c r="AY334" i="9"/>
  <c r="AZ334" i="9"/>
  <c r="BA334" i="9"/>
  <c r="BB334" i="9"/>
  <c r="BC334" i="9"/>
  <c r="AY335" i="9"/>
  <c r="AZ335" i="9"/>
  <c r="BA335" i="9"/>
  <c r="BB335" i="9"/>
  <c r="BC335" i="9"/>
  <c r="AY336" i="9"/>
  <c r="AZ336" i="9"/>
  <c r="BA336" i="9"/>
  <c r="BB336" i="9"/>
  <c r="BC336" i="9"/>
  <c r="AY337" i="9"/>
  <c r="AZ337" i="9"/>
  <c r="BA337" i="9"/>
  <c r="BB337" i="9"/>
  <c r="BC337" i="9"/>
  <c r="AY338" i="9"/>
  <c r="AZ338" i="9"/>
  <c r="BA338" i="9"/>
  <c r="BB338" i="9"/>
  <c r="BC338" i="9"/>
  <c r="AY339" i="9"/>
  <c r="AZ339" i="9"/>
  <c r="BA339" i="9"/>
  <c r="BB339" i="9"/>
  <c r="BC339" i="9"/>
  <c r="AY340" i="9"/>
  <c r="AZ340" i="9"/>
  <c r="BA340" i="9"/>
  <c r="BB340" i="9"/>
  <c r="BC340" i="9"/>
  <c r="AY341" i="9"/>
  <c r="AZ341" i="9"/>
  <c r="BA341" i="9"/>
  <c r="BB341" i="9"/>
  <c r="BC341" i="9"/>
  <c r="AY342" i="9"/>
  <c r="AZ342" i="9"/>
  <c r="BA342" i="9"/>
  <c r="BB342" i="9"/>
  <c r="BC342" i="9"/>
  <c r="AY343" i="9"/>
  <c r="AZ343" i="9"/>
  <c r="BA343" i="9"/>
  <c r="BB343" i="9"/>
  <c r="BC343" i="9"/>
  <c r="AY344" i="9"/>
  <c r="AZ344" i="9"/>
  <c r="BA344" i="9"/>
  <c r="BB344" i="9"/>
  <c r="BC344" i="9"/>
  <c r="AY345" i="9"/>
  <c r="AZ345" i="9"/>
  <c r="BA345" i="9"/>
  <c r="BB345" i="9"/>
  <c r="BC345" i="9"/>
  <c r="AY346" i="9"/>
  <c r="AZ346" i="9"/>
  <c r="BA346" i="9"/>
  <c r="BB346" i="9"/>
  <c r="BC346" i="9"/>
  <c r="AY347" i="9"/>
  <c r="AZ347" i="9"/>
  <c r="BA347" i="9"/>
  <c r="BB347" i="9"/>
  <c r="BC347" i="9"/>
  <c r="AY348" i="9"/>
  <c r="AZ348" i="9"/>
  <c r="BA348" i="9"/>
  <c r="BB348" i="9"/>
  <c r="BC348" i="9"/>
  <c r="AY349" i="9"/>
  <c r="AZ349" i="9"/>
  <c r="BA349" i="9"/>
  <c r="BB349" i="9"/>
  <c r="BC349" i="9"/>
  <c r="AY350" i="9"/>
  <c r="AZ350" i="9"/>
  <c r="BA350" i="9"/>
  <c r="BB350" i="9"/>
  <c r="BC350" i="9"/>
  <c r="AY351" i="9"/>
  <c r="AZ351" i="9"/>
  <c r="BA351" i="9"/>
  <c r="BB351" i="9"/>
  <c r="BC351" i="9"/>
  <c r="AY352" i="9"/>
  <c r="AZ352" i="9"/>
  <c r="BA352" i="9"/>
  <c r="BB352" i="9"/>
  <c r="BC352" i="9"/>
  <c r="AY353" i="9"/>
  <c r="AZ353" i="9"/>
  <c r="BA353" i="9"/>
  <c r="BB353" i="9"/>
  <c r="BC353" i="9"/>
  <c r="AY354" i="9"/>
  <c r="AZ354" i="9"/>
  <c r="BA354" i="9"/>
  <c r="BB354" i="9"/>
  <c r="BC354" i="9"/>
  <c r="AY355" i="9"/>
  <c r="AZ355" i="9"/>
  <c r="BA355" i="9"/>
  <c r="BB355" i="9"/>
  <c r="BC355" i="9"/>
  <c r="AY356" i="9"/>
  <c r="AZ356" i="9"/>
  <c r="BA356" i="9"/>
  <c r="BB356" i="9"/>
  <c r="BC356" i="9"/>
  <c r="AY357" i="9"/>
  <c r="AZ357" i="9"/>
  <c r="BA357" i="9"/>
  <c r="BB357" i="9"/>
  <c r="BC357" i="9"/>
  <c r="AY358" i="9"/>
  <c r="AZ358" i="9"/>
  <c r="BA358" i="9"/>
  <c r="BB358" i="9"/>
  <c r="BC358" i="9"/>
  <c r="AY359" i="9"/>
  <c r="AZ359" i="9"/>
  <c r="BA359" i="9"/>
  <c r="BB359" i="9"/>
  <c r="BC359" i="9"/>
  <c r="AY360" i="9"/>
  <c r="AZ360" i="9"/>
  <c r="BA360" i="9"/>
  <c r="BB360" i="9"/>
  <c r="BC360" i="9"/>
  <c r="AY361" i="9"/>
  <c r="AZ361" i="9"/>
  <c r="BA361" i="9"/>
  <c r="BB361" i="9"/>
  <c r="BC361" i="9"/>
  <c r="AY362" i="9"/>
  <c r="AZ362" i="9"/>
  <c r="BA362" i="9"/>
  <c r="BB362" i="9"/>
  <c r="BC362" i="9"/>
  <c r="AY363" i="9"/>
  <c r="AZ363" i="9"/>
  <c r="BA363" i="9"/>
  <c r="BB363" i="9"/>
  <c r="BC363" i="9"/>
  <c r="AY364" i="9"/>
  <c r="AZ364" i="9"/>
  <c r="BA364" i="9"/>
  <c r="BB364" i="9"/>
  <c r="BC364" i="9"/>
  <c r="AY365" i="9"/>
  <c r="AZ365" i="9"/>
  <c r="BA365" i="9"/>
  <c r="BB365" i="9"/>
  <c r="BC365" i="9"/>
  <c r="AY366" i="9"/>
  <c r="AZ366" i="9"/>
  <c r="BA366" i="9"/>
  <c r="BB366" i="9"/>
  <c r="BC366" i="9"/>
  <c r="AY367" i="9"/>
  <c r="AZ367" i="9"/>
  <c r="BA367" i="9"/>
  <c r="BB367" i="9"/>
  <c r="BC367" i="9"/>
  <c r="AY368" i="9"/>
  <c r="AZ368" i="9"/>
  <c r="BA368" i="9"/>
  <c r="BB368" i="9"/>
  <c r="BC368" i="9"/>
  <c r="AY369" i="9"/>
  <c r="AZ369" i="9"/>
  <c r="BA369" i="9"/>
  <c r="BB369" i="9"/>
  <c r="BC369" i="9"/>
  <c r="AY370" i="9"/>
  <c r="AZ370" i="9"/>
  <c r="BA370" i="9"/>
  <c r="BB370" i="9"/>
  <c r="BC370" i="9"/>
  <c r="AY371" i="9"/>
  <c r="AZ371" i="9"/>
  <c r="BA371" i="9"/>
  <c r="BB371" i="9"/>
  <c r="BC371" i="9"/>
  <c r="AY372" i="9"/>
  <c r="AZ372" i="9"/>
  <c r="BA372" i="9"/>
  <c r="BB372" i="9"/>
  <c r="BC372" i="9"/>
  <c r="AY373" i="9"/>
  <c r="AZ373" i="9"/>
  <c r="BA373" i="9"/>
  <c r="BB373" i="9"/>
  <c r="BC373" i="9"/>
  <c r="AY374" i="9"/>
  <c r="AZ374" i="9"/>
  <c r="BA374" i="9"/>
  <c r="BB374" i="9"/>
  <c r="BC374" i="9"/>
  <c r="AY375" i="9"/>
  <c r="AZ375" i="9"/>
  <c r="BA375" i="9"/>
  <c r="BB375" i="9"/>
  <c r="BC375" i="9"/>
  <c r="AY376" i="9"/>
  <c r="AZ376" i="9"/>
  <c r="BA376" i="9"/>
  <c r="BB376" i="9"/>
  <c r="BC376" i="9"/>
  <c r="AY377" i="9"/>
  <c r="AZ377" i="9"/>
  <c r="BA377" i="9"/>
  <c r="BB377" i="9"/>
  <c r="BC377" i="9"/>
  <c r="AY378" i="9"/>
  <c r="AZ378" i="9"/>
  <c r="BA378" i="9"/>
  <c r="BB378" i="9"/>
  <c r="BC378" i="9"/>
  <c r="AY379" i="9"/>
  <c r="AZ379" i="9"/>
  <c r="BA379" i="9"/>
  <c r="BB379" i="9"/>
  <c r="BC379" i="9"/>
  <c r="AY380" i="9"/>
  <c r="AZ380" i="9"/>
  <c r="BA380" i="9"/>
  <c r="BB380" i="9"/>
  <c r="BC380" i="9"/>
  <c r="AY381" i="9"/>
  <c r="AZ381" i="9"/>
  <c r="BA381" i="9"/>
  <c r="BB381" i="9"/>
  <c r="BC381" i="9"/>
  <c r="AY382" i="9"/>
  <c r="AZ382" i="9"/>
  <c r="BA382" i="9"/>
  <c r="BB382" i="9"/>
  <c r="BC382" i="9"/>
  <c r="AY383" i="9"/>
  <c r="AZ383" i="9"/>
  <c r="BA383" i="9"/>
  <c r="BB383" i="9"/>
  <c r="BC383" i="9"/>
  <c r="AY384" i="9"/>
  <c r="AZ384" i="9"/>
  <c r="BA384" i="9"/>
  <c r="BB384" i="9"/>
  <c r="BC384" i="9"/>
  <c r="AY385" i="9"/>
  <c r="AZ385" i="9"/>
  <c r="BA385" i="9"/>
  <c r="BB385" i="9"/>
  <c r="BC385" i="9"/>
  <c r="AY386" i="9"/>
  <c r="AZ386" i="9"/>
  <c r="BA386" i="9"/>
  <c r="BB386" i="9"/>
  <c r="BC386" i="9"/>
  <c r="AY387" i="9"/>
  <c r="AZ387" i="9"/>
  <c r="BA387" i="9"/>
  <c r="BB387" i="9"/>
  <c r="BC387" i="9"/>
  <c r="AY388" i="9"/>
  <c r="AZ388" i="9"/>
  <c r="BA388" i="9"/>
  <c r="BB388" i="9"/>
  <c r="BC388" i="9"/>
  <c r="AY389" i="9"/>
  <c r="AZ389" i="9"/>
  <c r="BA389" i="9"/>
  <c r="BB389" i="9"/>
  <c r="BC389" i="9"/>
  <c r="AY390" i="9"/>
  <c r="AZ390" i="9"/>
  <c r="BA390" i="9"/>
  <c r="BB390" i="9"/>
  <c r="BC390" i="9"/>
  <c r="AY391" i="9"/>
  <c r="AZ391" i="9"/>
  <c r="BA391" i="9"/>
  <c r="BB391" i="9"/>
  <c r="BC391" i="9"/>
  <c r="AY392" i="9"/>
  <c r="AZ392" i="9"/>
  <c r="BA392" i="9"/>
  <c r="BB392" i="9"/>
  <c r="BC392" i="9"/>
  <c r="AY393" i="9"/>
  <c r="AZ393" i="9"/>
  <c r="BA393" i="9"/>
  <c r="BB393" i="9"/>
  <c r="BC393" i="9"/>
  <c r="AY394" i="9"/>
  <c r="AZ394" i="9"/>
  <c r="BA394" i="9"/>
  <c r="BB394" i="9"/>
  <c r="BC394" i="9"/>
  <c r="AY395" i="9"/>
  <c r="AZ395" i="9"/>
  <c r="BA395" i="9"/>
  <c r="BB395" i="9"/>
  <c r="BC395" i="9"/>
  <c r="AY396" i="9"/>
  <c r="AZ396" i="9"/>
  <c r="BA396" i="9"/>
  <c r="BB396" i="9"/>
  <c r="BC396" i="9"/>
  <c r="AY397" i="9"/>
  <c r="AZ397" i="9"/>
  <c r="BA397" i="9"/>
  <c r="BB397" i="9"/>
  <c r="BC397" i="9"/>
  <c r="AY398" i="9"/>
  <c r="AZ398" i="9"/>
  <c r="BA398" i="9"/>
  <c r="BB398" i="9"/>
  <c r="BC398" i="9"/>
  <c r="AY399" i="9"/>
  <c r="AZ399" i="9"/>
  <c r="BA399" i="9"/>
  <c r="BB399" i="9"/>
  <c r="BC399" i="9"/>
  <c r="AY400" i="9"/>
  <c r="AZ400" i="9"/>
  <c r="BA400" i="9"/>
  <c r="BB400" i="9"/>
  <c r="BC400" i="9"/>
  <c r="AY401" i="9"/>
  <c r="AZ401" i="9"/>
  <c r="BA401" i="9"/>
  <c r="BB401" i="9"/>
  <c r="BC401" i="9"/>
  <c r="AY402" i="9"/>
  <c r="AZ402" i="9"/>
  <c r="BA402" i="9"/>
  <c r="BB402" i="9"/>
  <c r="BC402" i="9"/>
  <c r="AY403" i="9"/>
  <c r="AZ403" i="9"/>
  <c r="BA403" i="9"/>
  <c r="BB403" i="9"/>
  <c r="BC403" i="9"/>
  <c r="AY404" i="9"/>
  <c r="AZ404" i="9"/>
  <c r="BA404" i="9"/>
  <c r="BB404" i="9"/>
  <c r="BC404" i="9"/>
  <c r="AY405" i="9"/>
  <c r="AZ405" i="9"/>
  <c r="BA405" i="9"/>
  <c r="BB405" i="9"/>
  <c r="BC405" i="9"/>
  <c r="AY406" i="9"/>
  <c r="AZ406" i="9"/>
  <c r="BA406" i="9"/>
  <c r="BB406" i="9"/>
  <c r="BC406" i="9"/>
  <c r="AY407" i="9"/>
  <c r="AZ407" i="9"/>
  <c r="BA407" i="9"/>
  <c r="BB407" i="9"/>
  <c r="BC407" i="9"/>
  <c r="AY408" i="9"/>
  <c r="AZ408" i="9"/>
  <c r="BA408" i="9"/>
  <c r="BB408" i="9"/>
  <c r="BC408" i="9"/>
  <c r="AY409" i="9"/>
  <c r="AZ409" i="9"/>
  <c r="BA409" i="9"/>
  <c r="BB409" i="9"/>
  <c r="BC409" i="9"/>
  <c r="AY410" i="9"/>
  <c r="AZ410" i="9"/>
  <c r="BA410" i="9"/>
  <c r="BB410" i="9"/>
  <c r="BC410" i="9"/>
  <c r="AY411" i="9"/>
  <c r="AZ411" i="9"/>
  <c r="BA411" i="9"/>
  <c r="BB411" i="9"/>
  <c r="BC411" i="9"/>
  <c r="AY412" i="9"/>
  <c r="AZ412" i="9"/>
  <c r="BA412" i="9"/>
  <c r="BB412" i="9"/>
  <c r="BC412" i="9"/>
  <c r="AY413" i="9"/>
  <c r="AZ413" i="9"/>
  <c r="BA413" i="9"/>
  <c r="BB413" i="9"/>
  <c r="BC413" i="9"/>
  <c r="AY414" i="9"/>
  <c r="AZ414" i="9"/>
  <c r="BA414" i="9"/>
  <c r="BB414" i="9"/>
  <c r="BC414" i="9"/>
  <c r="AY415" i="9"/>
  <c r="AZ415" i="9"/>
  <c r="BA415" i="9"/>
  <c r="BB415" i="9"/>
  <c r="BC415" i="9"/>
  <c r="AY416" i="9"/>
  <c r="AZ416" i="9"/>
  <c r="BA416" i="9"/>
  <c r="BB416" i="9"/>
  <c r="BC416" i="9"/>
  <c r="AY417" i="9"/>
  <c r="AZ417" i="9"/>
  <c r="BA417" i="9"/>
  <c r="BB417" i="9"/>
  <c r="BC417" i="9"/>
  <c r="AY418" i="9"/>
  <c r="AZ418" i="9"/>
  <c r="BA418" i="9"/>
  <c r="BB418" i="9"/>
  <c r="BC418" i="9"/>
  <c r="AY419" i="9"/>
  <c r="AZ419" i="9"/>
  <c r="BA419" i="9"/>
  <c r="BB419" i="9"/>
  <c r="BC419" i="9"/>
  <c r="AY420" i="9"/>
  <c r="AZ420" i="9"/>
  <c r="BA420" i="9"/>
  <c r="BB420" i="9"/>
  <c r="BC420" i="9"/>
  <c r="AY421" i="9"/>
  <c r="AZ421" i="9"/>
  <c r="BA421" i="9"/>
  <c r="BB421" i="9"/>
  <c r="BC421" i="9"/>
  <c r="AY422" i="9"/>
  <c r="AZ422" i="9"/>
  <c r="BA422" i="9"/>
  <c r="BB422" i="9"/>
  <c r="BC422" i="9"/>
  <c r="AY423" i="9"/>
  <c r="AZ423" i="9"/>
  <c r="BA423" i="9"/>
  <c r="BB423" i="9"/>
  <c r="BC423" i="9"/>
  <c r="AP3" i="9"/>
  <c r="AQ3" i="9"/>
  <c r="AR3" i="9"/>
  <c r="AS3" i="9"/>
  <c r="AT3" i="9"/>
  <c r="AU3" i="9"/>
  <c r="AV3" i="9"/>
  <c r="AW3" i="9"/>
  <c r="AX3" i="9"/>
  <c r="AP4" i="9"/>
  <c r="AQ4" i="9"/>
  <c r="AR4" i="9"/>
  <c r="AS4" i="9"/>
  <c r="AT4" i="9"/>
  <c r="AU4" i="9"/>
  <c r="AV4" i="9"/>
  <c r="AW4" i="9"/>
  <c r="AX4" i="9"/>
  <c r="AP5" i="9"/>
  <c r="AQ5" i="9"/>
  <c r="AR5" i="9"/>
  <c r="AS5" i="9"/>
  <c r="AT5" i="9"/>
  <c r="AU5" i="9"/>
  <c r="AV5" i="9"/>
  <c r="AW5" i="9"/>
  <c r="AX5" i="9"/>
  <c r="AP6" i="9"/>
  <c r="AQ6" i="9"/>
  <c r="AR6" i="9"/>
  <c r="AS6" i="9"/>
  <c r="AT6" i="9"/>
  <c r="AU6" i="9"/>
  <c r="AV6" i="9"/>
  <c r="AW6" i="9"/>
  <c r="AX6" i="9"/>
  <c r="AP7" i="9"/>
  <c r="AQ7" i="9"/>
  <c r="AR7" i="9"/>
  <c r="AS7" i="9"/>
  <c r="AT7" i="9"/>
  <c r="AU7" i="9"/>
  <c r="AV7" i="9"/>
  <c r="AW7" i="9"/>
  <c r="AX7" i="9"/>
  <c r="AP8" i="9"/>
  <c r="AQ8" i="9"/>
  <c r="AR8" i="9"/>
  <c r="AS8" i="9"/>
  <c r="AT8" i="9"/>
  <c r="AU8" i="9"/>
  <c r="AV8" i="9"/>
  <c r="AW8" i="9"/>
  <c r="AX8" i="9"/>
  <c r="AP9" i="9"/>
  <c r="AQ9" i="9"/>
  <c r="AR9" i="9"/>
  <c r="AS9" i="9"/>
  <c r="AT9" i="9"/>
  <c r="AU9" i="9"/>
  <c r="AV9" i="9"/>
  <c r="AW9" i="9"/>
  <c r="AX9" i="9"/>
  <c r="AP10" i="9"/>
  <c r="AQ10" i="9"/>
  <c r="AR10" i="9"/>
  <c r="AS10" i="9"/>
  <c r="AT10" i="9"/>
  <c r="AU10" i="9"/>
  <c r="AV10" i="9"/>
  <c r="AW10" i="9"/>
  <c r="AX10" i="9"/>
  <c r="AP11" i="9"/>
  <c r="AQ11" i="9"/>
  <c r="AR11" i="9"/>
  <c r="AS11" i="9"/>
  <c r="AT11" i="9"/>
  <c r="AU11" i="9"/>
  <c r="AV11" i="9"/>
  <c r="AW11" i="9"/>
  <c r="AX11" i="9"/>
  <c r="AP12" i="9"/>
  <c r="AQ12" i="9"/>
  <c r="AR12" i="9"/>
  <c r="AS12" i="9"/>
  <c r="AT12" i="9"/>
  <c r="AU12" i="9"/>
  <c r="AV12" i="9"/>
  <c r="AW12" i="9"/>
  <c r="AX12" i="9"/>
  <c r="AP13" i="9"/>
  <c r="AQ13" i="9"/>
  <c r="AR13" i="9"/>
  <c r="AS13" i="9"/>
  <c r="AT13" i="9"/>
  <c r="AU13" i="9"/>
  <c r="AV13" i="9"/>
  <c r="AW13" i="9"/>
  <c r="AX13" i="9"/>
  <c r="AP14" i="9"/>
  <c r="AQ14" i="9"/>
  <c r="AR14" i="9"/>
  <c r="AS14" i="9"/>
  <c r="AT14" i="9"/>
  <c r="AU14" i="9"/>
  <c r="AV14" i="9"/>
  <c r="AW14" i="9"/>
  <c r="AX14" i="9"/>
  <c r="AP15" i="9"/>
  <c r="AQ15" i="9"/>
  <c r="AR15" i="9"/>
  <c r="AS15" i="9"/>
  <c r="AT15" i="9"/>
  <c r="AU15" i="9"/>
  <c r="AV15" i="9"/>
  <c r="AW15" i="9"/>
  <c r="AX15" i="9"/>
  <c r="AP16" i="9"/>
  <c r="AQ16" i="9"/>
  <c r="AR16" i="9"/>
  <c r="AS16" i="9"/>
  <c r="AT16" i="9"/>
  <c r="AU16" i="9"/>
  <c r="AV16" i="9"/>
  <c r="AW16" i="9"/>
  <c r="AX16" i="9"/>
  <c r="AP17" i="9"/>
  <c r="AQ17" i="9"/>
  <c r="AR17" i="9"/>
  <c r="AS17" i="9"/>
  <c r="AT17" i="9"/>
  <c r="AU17" i="9"/>
  <c r="AV17" i="9"/>
  <c r="AW17" i="9"/>
  <c r="AX17" i="9"/>
  <c r="AP18" i="9"/>
  <c r="AQ18" i="9"/>
  <c r="AR18" i="9"/>
  <c r="AS18" i="9"/>
  <c r="AT18" i="9"/>
  <c r="AU18" i="9"/>
  <c r="AV18" i="9"/>
  <c r="AW18" i="9"/>
  <c r="AX18" i="9"/>
  <c r="AP19" i="9"/>
  <c r="AQ19" i="9"/>
  <c r="AR19" i="9"/>
  <c r="AS19" i="9"/>
  <c r="AT19" i="9"/>
  <c r="AU19" i="9"/>
  <c r="AV19" i="9"/>
  <c r="AW19" i="9"/>
  <c r="AX19" i="9"/>
  <c r="AP20" i="9"/>
  <c r="AQ20" i="9"/>
  <c r="AR20" i="9"/>
  <c r="AS20" i="9"/>
  <c r="AT20" i="9"/>
  <c r="AU20" i="9"/>
  <c r="AV20" i="9"/>
  <c r="AW20" i="9"/>
  <c r="AX20" i="9"/>
  <c r="AP21" i="9"/>
  <c r="AQ21" i="9"/>
  <c r="AR21" i="9"/>
  <c r="AS21" i="9"/>
  <c r="AT21" i="9"/>
  <c r="AU21" i="9"/>
  <c r="AV21" i="9"/>
  <c r="AW21" i="9"/>
  <c r="AX21" i="9"/>
  <c r="AP22" i="9"/>
  <c r="AQ22" i="9"/>
  <c r="AR22" i="9"/>
  <c r="AS22" i="9"/>
  <c r="AT22" i="9"/>
  <c r="AU22" i="9"/>
  <c r="AV22" i="9"/>
  <c r="AW22" i="9"/>
  <c r="AX22" i="9"/>
  <c r="AP23" i="9"/>
  <c r="AQ23" i="9"/>
  <c r="AR23" i="9"/>
  <c r="AS23" i="9"/>
  <c r="AT23" i="9"/>
  <c r="AU23" i="9"/>
  <c r="AV23" i="9"/>
  <c r="AW23" i="9"/>
  <c r="AX23" i="9"/>
  <c r="AP24" i="9"/>
  <c r="AQ24" i="9"/>
  <c r="AR24" i="9"/>
  <c r="AS24" i="9"/>
  <c r="AT24" i="9"/>
  <c r="AU24" i="9"/>
  <c r="AV24" i="9"/>
  <c r="AW24" i="9"/>
  <c r="AX24" i="9"/>
  <c r="AP25" i="9"/>
  <c r="AQ25" i="9"/>
  <c r="AR25" i="9"/>
  <c r="AS25" i="9"/>
  <c r="AT25" i="9"/>
  <c r="AU25" i="9"/>
  <c r="AV25" i="9"/>
  <c r="AW25" i="9"/>
  <c r="AX25" i="9"/>
  <c r="AP26" i="9"/>
  <c r="AQ26" i="9"/>
  <c r="AR26" i="9"/>
  <c r="AS26" i="9"/>
  <c r="AT26" i="9"/>
  <c r="AU26" i="9"/>
  <c r="AV26" i="9"/>
  <c r="AW26" i="9"/>
  <c r="AX26" i="9"/>
  <c r="AP27" i="9"/>
  <c r="AQ27" i="9"/>
  <c r="AR27" i="9"/>
  <c r="AS27" i="9"/>
  <c r="AT27" i="9"/>
  <c r="AU27" i="9"/>
  <c r="AV27" i="9"/>
  <c r="AW27" i="9"/>
  <c r="AX27" i="9"/>
  <c r="AP28" i="9"/>
  <c r="AQ28" i="9"/>
  <c r="AR28" i="9"/>
  <c r="AS28" i="9"/>
  <c r="AT28" i="9"/>
  <c r="AU28" i="9"/>
  <c r="AV28" i="9"/>
  <c r="AW28" i="9"/>
  <c r="AX28" i="9"/>
  <c r="AP29" i="9"/>
  <c r="AQ29" i="9"/>
  <c r="AR29" i="9"/>
  <c r="AS29" i="9"/>
  <c r="AT29" i="9"/>
  <c r="AU29" i="9"/>
  <c r="AV29" i="9"/>
  <c r="AW29" i="9"/>
  <c r="AX29" i="9"/>
  <c r="AP30" i="9"/>
  <c r="AQ30" i="9"/>
  <c r="AR30" i="9"/>
  <c r="AS30" i="9"/>
  <c r="AT30" i="9"/>
  <c r="AU30" i="9"/>
  <c r="AV30" i="9"/>
  <c r="AW30" i="9"/>
  <c r="AX30" i="9"/>
  <c r="AP31" i="9"/>
  <c r="AQ31" i="9"/>
  <c r="AR31" i="9"/>
  <c r="AS31" i="9"/>
  <c r="AT31" i="9"/>
  <c r="AU31" i="9"/>
  <c r="AV31" i="9"/>
  <c r="AW31" i="9"/>
  <c r="AX31" i="9"/>
  <c r="AP32" i="9"/>
  <c r="AQ32" i="9"/>
  <c r="AR32" i="9"/>
  <c r="AS32" i="9"/>
  <c r="AT32" i="9"/>
  <c r="AU32" i="9"/>
  <c r="AV32" i="9"/>
  <c r="AW32" i="9"/>
  <c r="AX32" i="9"/>
  <c r="AP33" i="9"/>
  <c r="AQ33" i="9"/>
  <c r="AR33" i="9"/>
  <c r="AS33" i="9"/>
  <c r="AT33" i="9"/>
  <c r="AU33" i="9"/>
  <c r="AV33" i="9"/>
  <c r="AW33" i="9"/>
  <c r="AX33" i="9"/>
  <c r="AP34" i="9"/>
  <c r="AQ34" i="9"/>
  <c r="AR34" i="9"/>
  <c r="AS34" i="9"/>
  <c r="AT34" i="9"/>
  <c r="AU34" i="9"/>
  <c r="AV34" i="9"/>
  <c r="AW34" i="9"/>
  <c r="AX34" i="9"/>
  <c r="AP35" i="9"/>
  <c r="AQ35" i="9"/>
  <c r="AR35" i="9"/>
  <c r="AS35" i="9"/>
  <c r="AT35" i="9"/>
  <c r="AU35" i="9"/>
  <c r="AV35" i="9"/>
  <c r="AW35" i="9"/>
  <c r="AX35" i="9"/>
  <c r="AP36" i="9"/>
  <c r="AQ36" i="9"/>
  <c r="AR36" i="9"/>
  <c r="AS36" i="9"/>
  <c r="AT36" i="9"/>
  <c r="AU36" i="9"/>
  <c r="AV36" i="9"/>
  <c r="AW36" i="9"/>
  <c r="AX36" i="9"/>
  <c r="AP37" i="9"/>
  <c r="AQ37" i="9"/>
  <c r="AR37" i="9"/>
  <c r="AS37" i="9"/>
  <c r="AT37" i="9"/>
  <c r="AU37" i="9"/>
  <c r="AV37" i="9"/>
  <c r="AW37" i="9"/>
  <c r="AX37" i="9"/>
  <c r="AP38" i="9"/>
  <c r="AQ38" i="9"/>
  <c r="AR38" i="9"/>
  <c r="AS38" i="9"/>
  <c r="AT38" i="9"/>
  <c r="AU38" i="9"/>
  <c r="AV38" i="9"/>
  <c r="AW38" i="9"/>
  <c r="AX38" i="9"/>
  <c r="AP39" i="9"/>
  <c r="AQ39" i="9"/>
  <c r="AR39" i="9"/>
  <c r="AS39" i="9"/>
  <c r="AT39" i="9"/>
  <c r="AU39" i="9"/>
  <c r="AV39" i="9"/>
  <c r="AW39" i="9"/>
  <c r="AX39" i="9"/>
  <c r="AP40" i="9"/>
  <c r="AQ40" i="9"/>
  <c r="AR40" i="9"/>
  <c r="AS40" i="9"/>
  <c r="AT40" i="9"/>
  <c r="AU40" i="9"/>
  <c r="AV40" i="9"/>
  <c r="AW40" i="9"/>
  <c r="AX40" i="9"/>
  <c r="AP41" i="9"/>
  <c r="AQ41" i="9"/>
  <c r="AR41" i="9"/>
  <c r="AS41" i="9"/>
  <c r="AT41" i="9"/>
  <c r="AU41" i="9"/>
  <c r="AV41" i="9"/>
  <c r="AW41" i="9"/>
  <c r="AX41" i="9"/>
  <c r="AP42" i="9"/>
  <c r="AQ42" i="9"/>
  <c r="AR42" i="9"/>
  <c r="AS42" i="9"/>
  <c r="AT42" i="9"/>
  <c r="AU42" i="9"/>
  <c r="AV42" i="9"/>
  <c r="AW42" i="9"/>
  <c r="AX42" i="9"/>
  <c r="AP43" i="9"/>
  <c r="AQ43" i="9"/>
  <c r="AR43" i="9"/>
  <c r="AS43" i="9"/>
  <c r="AT43" i="9"/>
  <c r="AU43" i="9"/>
  <c r="AV43" i="9"/>
  <c r="AW43" i="9"/>
  <c r="AX43" i="9"/>
  <c r="AP44" i="9"/>
  <c r="AQ44" i="9"/>
  <c r="AR44" i="9"/>
  <c r="AS44" i="9"/>
  <c r="AT44" i="9"/>
  <c r="AU44" i="9"/>
  <c r="AV44" i="9"/>
  <c r="AW44" i="9"/>
  <c r="AX44" i="9"/>
  <c r="AP45" i="9"/>
  <c r="AQ45" i="9"/>
  <c r="AR45" i="9"/>
  <c r="AS45" i="9"/>
  <c r="AT45" i="9"/>
  <c r="AU45" i="9"/>
  <c r="AV45" i="9"/>
  <c r="AW45" i="9"/>
  <c r="AX45" i="9"/>
  <c r="AP46" i="9"/>
  <c r="AQ46" i="9"/>
  <c r="AR46" i="9"/>
  <c r="AS46" i="9"/>
  <c r="AT46" i="9"/>
  <c r="AU46" i="9"/>
  <c r="AV46" i="9"/>
  <c r="AW46" i="9"/>
  <c r="AX46" i="9"/>
  <c r="AP47" i="9"/>
  <c r="AQ47" i="9"/>
  <c r="AR47" i="9"/>
  <c r="AS47" i="9"/>
  <c r="AT47" i="9"/>
  <c r="AU47" i="9"/>
  <c r="AV47" i="9"/>
  <c r="AW47" i="9"/>
  <c r="AX47" i="9"/>
  <c r="AP48" i="9"/>
  <c r="AQ48" i="9"/>
  <c r="AR48" i="9"/>
  <c r="AS48" i="9"/>
  <c r="AT48" i="9"/>
  <c r="AU48" i="9"/>
  <c r="AV48" i="9"/>
  <c r="AW48" i="9"/>
  <c r="AX48" i="9"/>
  <c r="AP49" i="9"/>
  <c r="AQ49" i="9"/>
  <c r="AR49" i="9"/>
  <c r="AS49" i="9"/>
  <c r="AT49" i="9"/>
  <c r="AU49" i="9"/>
  <c r="AV49" i="9"/>
  <c r="AW49" i="9"/>
  <c r="AX49" i="9"/>
  <c r="AP50" i="9"/>
  <c r="AQ50" i="9"/>
  <c r="AR50" i="9"/>
  <c r="AS50" i="9"/>
  <c r="AT50" i="9"/>
  <c r="AU50" i="9"/>
  <c r="AV50" i="9"/>
  <c r="AW50" i="9"/>
  <c r="AX50" i="9"/>
  <c r="AP51" i="9"/>
  <c r="AQ51" i="9"/>
  <c r="AR51" i="9"/>
  <c r="AS51" i="9"/>
  <c r="AT51" i="9"/>
  <c r="AU51" i="9"/>
  <c r="AV51" i="9"/>
  <c r="AW51" i="9"/>
  <c r="AX51" i="9"/>
  <c r="AP52" i="9"/>
  <c r="AQ52" i="9"/>
  <c r="AR52" i="9"/>
  <c r="AS52" i="9"/>
  <c r="AT52" i="9"/>
  <c r="AU52" i="9"/>
  <c r="AV52" i="9"/>
  <c r="AW52" i="9"/>
  <c r="AX52" i="9"/>
  <c r="AP53" i="9"/>
  <c r="AQ53" i="9"/>
  <c r="AR53" i="9"/>
  <c r="AS53" i="9"/>
  <c r="AT53" i="9"/>
  <c r="AU53" i="9"/>
  <c r="AV53" i="9"/>
  <c r="AW53" i="9"/>
  <c r="AX53" i="9"/>
  <c r="AP54" i="9"/>
  <c r="AQ54" i="9"/>
  <c r="AR54" i="9"/>
  <c r="AS54" i="9"/>
  <c r="AT54" i="9"/>
  <c r="AU54" i="9"/>
  <c r="AV54" i="9"/>
  <c r="AW54" i="9"/>
  <c r="AX54" i="9"/>
  <c r="AP55" i="9"/>
  <c r="AQ55" i="9"/>
  <c r="AR55" i="9"/>
  <c r="AS55" i="9"/>
  <c r="AT55" i="9"/>
  <c r="AU55" i="9"/>
  <c r="AV55" i="9"/>
  <c r="AW55" i="9"/>
  <c r="AX55" i="9"/>
  <c r="AP56" i="9"/>
  <c r="AQ56" i="9"/>
  <c r="AR56" i="9"/>
  <c r="AS56" i="9"/>
  <c r="AT56" i="9"/>
  <c r="AU56" i="9"/>
  <c r="AV56" i="9"/>
  <c r="AW56" i="9"/>
  <c r="AX56" i="9"/>
  <c r="AP57" i="9"/>
  <c r="AQ57" i="9"/>
  <c r="AR57" i="9"/>
  <c r="AS57" i="9"/>
  <c r="AT57" i="9"/>
  <c r="AU57" i="9"/>
  <c r="AV57" i="9"/>
  <c r="AW57" i="9"/>
  <c r="AX57" i="9"/>
  <c r="AP58" i="9"/>
  <c r="AQ58" i="9"/>
  <c r="AR58" i="9"/>
  <c r="AS58" i="9"/>
  <c r="AT58" i="9"/>
  <c r="AU58" i="9"/>
  <c r="AV58" i="9"/>
  <c r="AW58" i="9"/>
  <c r="AX58" i="9"/>
  <c r="AP59" i="9"/>
  <c r="AQ59" i="9"/>
  <c r="AR59" i="9"/>
  <c r="AS59" i="9"/>
  <c r="AT59" i="9"/>
  <c r="AU59" i="9"/>
  <c r="AV59" i="9"/>
  <c r="AW59" i="9"/>
  <c r="AX59" i="9"/>
  <c r="AP60" i="9"/>
  <c r="AQ60" i="9"/>
  <c r="AR60" i="9"/>
  <c r="AS60" i="9"/>
  <c r="AT60" i="9"/>
  <c r="AU60" i="9"/>
  <c r="AV60" i="9"/>
  <c r="AW60" i="9"/>
  <c r="AX60" i="9"/>
  <c r="AP61" i="9"/>
  <c r="AQ61" i="9"/>
  <c r="AR61" i="9"/>
  <c r="AS61" i="9"/>
  <c r="AT61" i="9"/>
  <c r="AU61" i="9"/>
  <c r="AV61" i="9"/>
  <c r="AW61" i="9"/>
  <c r="AX61" i="9"/>
  <c r="AP62" i="9"/>
  <c r="AQ62" i="9"/>
  <c r="AR62" i="9"/>
  <c r="AS62" i="9"/>
  <c r="AT62" i="9"/>
  <c r="AU62" i="9"/>
  <c r="AV62" i="9"/>
  <c r="AW62" i="9"/>
  <c r="AX62" i="9"/>
  <c r="AP63" i="9"/>
  <c r="AQ63" i="9"/>
  <c r="AR63" i="9"/>
  <c r="AS63" i="9"/>
  <c r="AT63" i="9"/>
  <c r="AU63" i="9"/>
  <c r="AV63" i="9"/>
  <c r="AW63" i="9"/>
  <c r="AX63" i="9"/>
  <c r="AP64" i="9"/>
  <c r="AQ64" i="9"/>
  <c r="AR64" i="9"/>
  <c r="AS64" i="9"/>
  <c r="AT64" i="9"/>
  <c r="AU64" i="9"/>
  <c r="AV64" i="9"/>
  <c r="AW64" i="9"/>
  <c r="AX64" i="9"/>
  <c r="AP65" i="9"/>
  <c r="AQ65" i="9"/>
  <c r="AR65" i="9"/>
  <c r="AS65" i="9"/>
  <c r="AT65" i="9"/>
  <c r="AU65" i="9"/>
  <c r="AV65" i="9"/>
  <c r="AW65" i="9"/>
  <c r="AX65" i="9"/>
  <c r="AP66" i="9"/>
  <c r="AQ66" i="9"/>
  <c r="AR66" i="9"/>
  <c r="AS66" i="9"/>
  <c r="AT66" i="9"/>
  <c r="AU66" i="9"/>
  <c r="AV66" i="9"/>
  <c r="AW66" i="9"/>
  <c r="AX66" i="9"/>
  <c r="AP67" i="9"/>
  <c r="AQ67" i="9"/>
  <c r="AR67" i="9"/>
  <c r="AS67" i="9"/>
  <c r="AT67" i="9"/>
  <c r="AU67" i="9"/>
  <c r="AV67" i="9"/>
  <c r="AW67" i="9"/>
  <c r="AX67" i="9"/>
  <c r="AP68" i="9"/>
  <c r="AQ68" i="9"/>
  <c r="AR68" i="9"/>
  <c r="AS68" i="9"/>
  <c r="AT68" i="9"/>
  <c r="AU68" i="9"/>
  <c r="AV68" i="9"/>
  <c r="AW68" i="9"/>
  <c r="AX68" i="9"/>
  <c r="AP69" i="9"/>
  <c r="AQ69" i="9"/>
  <c r="AR69" i="9"/>
  <c r="AS69" i="9"/>
  <c r="AT69" i="9"/>
  <c r="AU69" i="9"/>
  <c r="AV69" i="9"/>
  <c r="AW69" i="9"/>
  <c r="AX69" i="9"/>
  <c r="AP70" i="9"/>
  <c r="AQ70" i="9"/>
  <c r="AR70" i="9"/>
  <c r="AS70" i="9"/>
  <c r="AT70" i="9"/>
  <c r="AU70" i="9"/>
  <c r="AV70" i="9"/>
  <c r="AW70" i="9"/>
  <c r="AX70" i="9"/>
  <c r="AP71" i="9"/>
  <c r="AQ71" i="9"/>
  <c r="AR71" i="9"/>
  <c r="AS71" i="9"/>
  <c r="AT71" i="9"/>
  <c r="AU71" i="9"/>
  <c r="AV71" i="9"/>
  <c r="AW71" i="9"/>
  <c r="AX71" i="9"/>
  <c r="AP72" i="9"/>
  <c r="AQ72" i="9"/>
  <c r="AR72" i="9"/>
  <c r="AS72" i="9"/>
  <c r="AT72" i="9"/>
  <c r="AU72" i="9"/>
  <c r="AV72" i="9"/>
  <c r="AW72" i="9"/>
  <c r="AX72" i="9"/>
  <c r="AP73" i="9"/>
  <c r="AQ73" i="9"/>
  <c r="AR73" i="9"/>
  <c r="AS73" i="9"/>
  <c r="AT73" i="9"/>
  <c r="AU73" i="9"/>
  <c r="AV73" i="9"/>
  <c r="AW73" i="9"/>
  <c r="AX73" i="9"/>
  <c r="AP74" i="9"/>
  <c r="AQ74" i="9"/>
  <c r="AR74" i="9"/>
  <c r="AS74" i="9"/>
  <c r="AT74" i="9"/>
  <c r="AU74" i="9"/>
  <c r="AV74" i="9"/>
  <c r="AW74" i="9"/>
  <c r="AX74" i="9"/>
  <c r="AP75" i="9"/>
  <c r="AQ75" i="9"/>
  <c r="AR75" i="9"/>
  <c r="AS75" i="9"/>
  <c r="AT75" i="9"/>
  <c r="AU75" i="9"/>
  <c r="AV75" i="9"/>
  <c r="AW75" i="9"/>
  <c r="AX75" i="9"/>
  <c r="AP76" i="9"/>
  <c r="AQ76" i="9"/>
  <c r="AR76" i="9"/>
  <c r="AS76" i="9"/>
  <c r="AT76" i="9"/>
  <c r="AU76" i="9"/>
  <c r="AV76" i="9"/>
  <c r="AW76" i="9"/>
  <c r="AX76" i="9"/>
  <c r="AP77" i="9"/>
  <c r="AQ77" i="9"/>
  <c r="AR77" i="9"/>
  <c r="AS77" i="9"/>
  <c r="AT77" i="9"/>
  <c r="AU77" i="9"/>
  <c r="AV77" i="9"/>
  <c r="AW77" i="9"/>
  <c r="AX77" i="9"/>
  <c r="AP78" i="9"/>
  <c r="AQ78" i="9"/>
  <c r="AR78" i="9"/>
  <c r="AS78" i="9"/>
  <c r="AT78" i="9"/>
  <c r="AU78" i="9"/>
  <c r="AV78" i="9"/>
  <c r="AW78" i="9"/>
  <c r="AX78" i="9"/>
  <c r="AP79" i="9"/>
  <c r="AQ79" i="9"/>
  <c r="AR79" i="9"/>
  <c r="AS79" i="9"/>
  <c r="AT79" i="9"/>
  <c r="AU79" i="9"/>
  <c r="AV79" i="9"/>
  <c r="AW79" i="9"/>
  <c r="AX79" i="9"/>
  <c r="AP80" i="9"/>
  <c r="AQ80" i="9"/>
  <c r="AR80" i="9"/>
  <c r="AS80" i="9"/>
  <c r="AT80" i="9"/>
  <c r="AU80" i="9"/>
  <c r="AV80" i="9"/>
  <c r="AW80" i="9"/>
  <c r="AX80" i="9"/>
  <c r="AP81" i="9"/>
  <c r="AQ81" i="9"/>
  <c r="AR81" i="9"/>
  <c r="AS81" i="9"/>
  <c r="AT81" i="9"/>
  <c r="AU81" i="9"/>
  <c r="AV81" i="9"/>
  <c r="AW81" i="9"/>
  <c r="AX81" i="9"/>
  <c r="AP82" i="9"/>
  <c r="AQ82" i="9"/>
  <c r="AR82" i="9"/>
  <c r="AS82" i="9"/>
  <c r="AT82" i="9"/>
  <c r="AU82" i="9"/>
  <c r="AV82" i="9"/>
  <c r="AW82" i="9"/>
  <c r="AX82" i="9"/>
  <c r="AP83" i="9"/>
  <c r="AQ83" i="9"/>
  <c r="AR83" i="9"/>
  <c r="AS83" i="9"/>
  <c r="AT83" i="9"/>
  <c r="AU83" i="9"/>
  <c r="AV83" i="9"/>
  <c r="AW83" i="9"/>
  <c r="AX83" i="9"/>
  <c r="AP84" i="9"/>
  <c r="AQ84" i="9"/>
  <c r="AR84" i="9"/>
  <c r="AS84" i="9"/>
  <c r="AT84" i="9"/>
  <c r="AU84" i="9"/>
  <c r="AV84" i="9"/>
  <c r="AW84" i="9"/>
  <c r="AX84" i="9"/>
  <c r="AP85" i="9"/>
  <c r="AQ85" i="9"/>
  <c r="AR85" i="9"/>
  <c r="AS85" i="9"/>
  <c r="AT85" i="9"/>
  <c r="AU85" i="9"/>
  <c r="AV85" i="9"/>
  <c r="AW85" i="9"/>
  <c r="AX85" i="9"/>
  <c r="AP86" i="9"/>
  <c r="AQ86" i="9"/>
  <c r="AR86" i="9"/>
  <c r="AS86" i="9"/>
  <c r="AT86" i="9"/>
  <c r="AU86" i="9"/>
  <c r="AV86" i="9"/>
  <c r="AW86" i="9"/>
  <c r="AX86" i="9"/>
  <c r="AP87" i="9"/>
  <c r="AQ87" i="9"/>
  <c r="AR87" i="9"/>
  <c r="AS87" i="9"/>
  <c r="AT87" i="9"/>
  <c r="AU87" i="9"/>
  <c r="AV87" i="9"/>
  <c r="AW87" i="9"/>
  <c r="AX87" i="9"/>
  <c r="AP88" i="9"/>
  <c r="AQ88" i="9"/>
  <c r="AR88" i="9"/>
  <c r="AS88" i="9"/>
  <c r="AT88" i="9"/>
  <c r="AU88" i="9"/>
  <c r="AV88" i="9"/>
  <c r="AW88" i="9"/>
  <c r="AX88" i="9"/>
  <c r="AP89" i="9"/>
  <c r="AQ89" i="9"/>
  <c r="AR89" i="9"/>
  <c r="AS89" i="9"/>
  <c r="AT89" i="9"/>
  <c r="AU89" i="9"/>
  <c r="AV89" i="9"/>
  <c r="AW89" i="9"/>
  <c r="AX89" i="9"/>
  <c r="AP90" i="9"/>
  <c r="AQ90" i="9"/>
  <c r="AR90" i="9"/>
  <c r="AS90" i="9"/>
  <c r="AT90" i="9"/>
  <c r="AU90" i="9"/>
  <c r="AV90" i="9"/>
  <c r="AW90" i="9"/>
  <c r="AX90" i="9"/>
  <c r="AP91" i="9"/>
  <c r="AQ91" i="9"/>
  <c r="AR91" i="9"/>
  <c r="AS91" i="9"/>
  <c r="AT91" i="9"/>
  <c r="AU91" i="9"/>
  <c r="AV91" i="9"/>
  <c r="AW91" i="9"/>
  <c r="AX91" i="9"/>
  <c r="AP92" i="9"/>
  <c r="AQ92" i="9"/>
  <c r="AR92" i="9"/>
  <c r="AS92" i="9"/>
  <c r="AT92" i="9"/>
  <c r="AU92" i="9"/>
  <c r="AV92" i="9"/>
  <c r="AW92" i="9"/>
  <c r="AX92" i="9"/>
  <c r="AP93" i="9"/>
  <c r="AQ93" i="9"/>
  <c r="AR93" i="9"/>
  <c r="AS93" i="9"/>
  <c r="AT93" i="9"/>
  <c r="AU93" i="9"/>
  <c r="AV93" i="9"/>
  <c r="AW93" i="9"/>
  <c r="AX93" i="9"/>
  <c r="AP94" i="9"/>
  <c r="AQ94" i="9"/>
  <c r="AR94" i="9"/>
  <c r="AS94" i="9"/>
  <c r="AT94" i="9"/>
  <c r="AU94" i="9"/>
  <c r="AV94" i="9"/>
  <c r="AW94" i="9"/>
  <c r="AX94" i="9"/>
  <c r="AP95" i="9"/>
  <c r="AQ95" i="9"/>
  <c r="AR95" i="9"/>
  <c r="AS95" i="9"/>
  <c r="AT95" i="9"/>
  <c r="AU95" i="9"/>
  <c r="AV95" i="9"/>
  <c r="AW95" i="9"/>
  <c r="AX95" i="9"/>
  <c r="AP96" i="9"/>
  <c r="AQ96" i="9"/>
  <c r="AR96" i="9"/>
  <c r="AS96" i="9"/>
  <c r="AT96" i="9"/>
  <c r="AU96" i="9"/>
  <c r="AV96" i="9"/>
  <c r="AW96" i="9"/>
  <c r="AX96" i="9"/>
  <c r="AP97" i="9"/>
  <c r="AQ97" i="9"/>
  <c r="AR97" i="9"/>
  <c r="AS97" i="9"/>
  <c r="AT97" i="9"/>
  <c r="AU97" i="9"/>
  <c r="AV97" i="9"/>
  <c r="AW97" i="9"/>
  <c r="AX97" i="9"/>
  <c r="AP98" i="9"/>
  <c r="AQ98" i="9"/>
  <c r="AR98" i="9"/>
  <c r="AS98" i="9"/>
  <c r="AT98" i="9"/>
  <c r="AU98" i="9"/>
  <c r="AV98" i="9"/>
  <c r="AW98" i="9"/>
  <c r="AX98" i="9"/>
  <c r="AP99" i="9"/>
  <c r="AQ99" i="9"/>
  <c r="AR99" i="9"/>
  <c r="AS99" i="9"/>
  <c r="AT99" i="9"/>
  <c r="AU99" i="9"/>
  <c r="AV99" i="9"/>
  <c r="AW99" i="9"/>
  <c r="AX99" i="9"/>
  <c r="AP100" i="9"/>
  <c r="AQ100" i="9"/>
  <c r="AR100" i="9"/>
  <c r="AS100" i="9"/>
  <c r="AT100" i="9"/>
  <c r="AU100" i="9"/>
  <c r="AV100" i="9"/>
  <c r="AW100" i="9"/>
  <c r="AX100" i="9"/>
  <c r="AP101" i="9"/>
  <c r="AQ101" i="9"/>
  <c r="AR101" i="9"/>
  <c r="AS101" i="9"/>
  <c r="AT101" i="9"/>
  <c r="AU101" i="9"/>
  <c r="AV101" i="9"/>
  <c r="AW101" i="9"/>
  <c r="AX101" i="9"/>
  <c r="AP102" i="9"/>
  <c r="AQ102" i="9"/>
  <c r="AR102" i="9"/>
  <c r="AS102" i="9"/>
  <c r="AT102" i="9"/>
  <c r="AU102" i="9"/>
  <c r="AV102" i="9"/>
  <c r="AW102" i="9"/>
  <c r="AX102" i="9"/>
  <c r="AP103" i="9"/>
  <c r="AQ103" i="9"/>
  <c r="AR103" i="9"/>
  <c r="AS103" i="9"/>
  <c r="AT103" i="9"/>
  <c r="AU103" i="9"/>
  <c r="AV103" i="9"/>
  <c r="AW103" i="9"/>
  <c r="AX103" i="9"/>
  <c r="AP104" i="9"/>
  <c r="AQ104" i="9"/>
  <c r="AR104" i="9"/>
  <c r="AS104" i="9"/>
  <c r="AT104" i="9"/>
  <c r="AU104" i="9"/>
  <c r="AV104" i="9"/>
  <c r="AW104" i="9"/>
  <c r="AX104" i="9"/>
  <c r="AP105" i="9"/>
  <c r="AQ105" i="9"/>
  <c r="AR105" i="9"/>
  <c r="AS105" i="9"/>
  <c r="AT105" i="9"/>
  <c r="AU105" i="9"/>
  <c r="AV105" i="9"/>
  <c r="AW105" i="9"/>
  <c r="AX105" i="9"/>
  <c r="AP106" i="9"/>
  <c r="AQ106" i="9"/>
  <c r="AR106" i="9"/>
  <c r="AS106" i="9"/>
  <c r="AT106" i="9"/>
  <c r="AU106" i="9"/>
  <c r="AV106" i="9"/>
  <c r="AW106" i="9"/>
  <c r="AX106" i="9"/>
  <c r="AP107" i="9"/>
  <c r="AQ107" i="9"/>
  <c r="AR107" i="9"/>
  <c r="AS107" i="9"/>
  <c r="AT107" i="9"/>
  <c r="AU107" i="9"/>
  <c r="AV107" i="9"/>
  <c r="AW107" i="9"/>
  <c r="AX107" i="9"/>
  <c r="AP108" i="9"/>
  <c r="AQ108" i="9"/>
  <c r="AR108" i="9"/>
  <c r="AS108" i="9"/>
  <c r="AT108" i="9"/>
  <c r="AU108" i="9"/>
  <c r="AV108" i="9"/>
  <c r="AW108" i="9"/>
  <c r="AX108" i="9"/>
  <c r="AP109" i="9"/>
  <c r="AQ109" i="9"/>
  <c r="AR109" i="9"/>
  <c r="AS109" i="9"/>
  <c r="AT109" i="9"/>
  <c r="AU109" i="9"/>
  <c r="AV109" i="9"/>
  <c r="AW109" i="9"/>
  <c r="AX109" i="9"/>
  <c r="AP110" i="9"/>
  <c r="AQ110" i="9"/>
  <c r="AR110" i="9"/>
  <c r="AS110" i="9"/>
  <c r="AT110" i="9"/>
  <c r="AU110" i="9"/>
  <c r="AV110" i="9"/>
  <c r="AW110" i="9"/>
  <c r="AX110" i="9"/>
  <c r="AP111" i="9"/>
  <c r="AQ111" i="9"/>
  <c r="AR111" i="9"/>
  <c r="AS111" i="9"/>
  <c r="AT111" i="9"/>
  <c r="AU111" i="9"/>
  <c r="AV111" i="9"/>
  <c r="AW111" i="9"/>
  <c r="AX111" i="9"/>
  <c r="AP112" i="9"/>
  <c r="AQ112" i="9"/>
  <c r="AR112" i="9"/>
  <c r="AS112" i="9"/>
  <c r="AT112" i="9"/>
  <c r="AU112" i="9"/>
  <c r="AV112" i="9"/>
  <c r="AW112" i="9"/>
  <c r="AX112" i="9"/>
  <c r="AP113" i="9"/>
  <c r="AQ113" i="9"/>
  <c r="AR113" i="9"/>
  <c r="AS113" i="9"/>
  <c r="AT113" i="9"/>
  <c r="AU113" i="9"/>
  <c r="AV113" i="9"/>
  <c r="AW113" i="9"/>
  <c r="AX113" i="9"/>
  <c r="AP114" i="9"/>
  <c r="AQ114" i="9"/>
  <c r="AR114" i="9"/>
  <c r="AS114" i="9"/>
  <c r="AT114" i="9"/>
  <c r="AU114" i="9"/>
  <c r="AV114" i="9"/>
  <c r="AW114" i="9"/>
  <c r="AX114" i="9"/>
  <c r="AP115" i="9"/>
  <c r="AQ115" i="9"/>
  <c r="AR115" i="9"/>
  <c r="AS115" i="9"/>
  <c r="AT115" i="9"/>
  <c r="AU115" i="9"/>
  <c r="AV115" i="9"/>
  <c r="AW115" i="9"/>
  <c r="AX115" i="9"/>
  <c r="AP116" i="9"/>
  <c r="AQ116" i="9"/>
  <c r="AR116" i="9"/>
  <c r="AS116" i="9"/>
  <c r="AT116" i="9"/>
  <c r="AU116" i="9"/>
  <c r="AV116" i="9"/>
  <c r="AW116" i="9"/>
  <c r="AX116" i="9"/>
  <c r="AP117" i="9"/>
  <c r="AQ117" i="9"/>
  <c r="AR117" i="9"/>
  <c r="AS117" i="9"/>
  <c r="AT117" i="9"/>
  <c r="AU117" i="9"/>
  <c r="AV117" i="9"/>
  <c r="AW117" i="9"/>
  <c r="AX117" i="9"/>
  <c r="AP118" i="9"/>
  <c r="AQ118" i="9"/>
  <c r="AR118" i="9"/>
  <c r="AS118" i="9"/>
  <c r="AT118" i="9"/>
  <c r="AU118" i="9"/>
  <c r="AV118" i="9"/>
  <c r="AW118" i="9"/>
  <c r="AX118" i="9"/>
  <c r="AP119" i="9"/>
  <c r="AQ119" i="9"/>
  <c r="AR119" i="9"/>
  <c r="AS119" i="9"/>
  <c r="AT119" i="9"/>
  <c r="AU119" i="9"/>
  <c r="AV119" i="9"/>
  <c r="AW119" i="9"/>
  <c r="AX119" i="9"/>
  <c r="AP120" i="9"/>
  <c r="AQ120" i="9"/>
  <c r="AR120" i="9"/>
  <c r="AS120" i="9"/>
  <c r="AT120" i="9"/>
  <c r="AU120" i="9"/>
  <c r="AV120" i="9"/>
  <c r="AW120" i="9"/>
  <c r="AX120" i="9"/>
  <c r="AP121" i="9"/>
  <c r="AQ121" i="9"/>
  <c r="AR121" i="9"/>
  <c r="AS121" i="9"/>
  <c r="AT121" i="9"/>
  <c r="AU121" i="9"/>
  <c r="AV121" i="9"/>
  <c r="AW121" i="9"/>
  <c r="AX121" i="9"/>
  <c r="AP122" i="9"/>
  <c r="AQ122" i="9"/>
  <c r="AR122" i="9"/>
  <c r="AS122" i="9"/>
  <c r="AT122" i="9"/>
  <c r="AU122" i="9"/>
  <c r="AV122" i="9"/>
  <c r="AW122" i="9"/>
  <c r="AX122" i="9"/>
  <c r="AP123" i="9"/>
  <c r="AQ123" i="9"/>
  <c r="AR123" i="9"/>
  <c r="AS123" i="9"/>
  <c r="AT123" i="9"/>
  <c r="AU123" i="9"/>
  <c r="AV123" i="9"/>
  <c r="AW123" i="9"/>
  <c r="AX123" i="9"/>
  <c r="AP124" i="9"/>
  <c r="AQ124" i="9"/>
  <c r="AR124" i="9"/>
  <c r="AS124" i="9"/>
  <c r="AT124" i="9"/>
  <c r="AU124" i="9"/>
  <c r="AV124" i="9"/>
  <c r="AW124" i="9"/>
  <c r="AX124" i="9"/>
  <c r="AP125" i="9"/>
  <c r="AQ125" i="9"/>
  <c r="AR125" i="9"/>
  <c r="AS125" i="9"/>
  <c r="AT125" i="9"/>
  <c r="AU125" i="9"/>
  <c r="AV125" i="9"/>
  <c r="AW125" i="9"/>
  <c r="AX125" i="9"/>
  <c r="AP126" i="9"/>
  <c r="AQ126" i="9"/>
  <c r="AR126" i="9"/>
  <c r="AS126" i="9"/>
  <c r="AT126" i="9"/>
  <c r="AU126" i="9"/>
  <c r="AV126" i="9"/>
  <c r="AW126" i="9"/>
  <c r="AX126" i="9"/>
  <c r="AP127" i="9"/>
  <c r="AQ127" i="9"/>
  <c r="AR127" i="9"/>
  <c r="AS127" i="9"/>
  <c r="AT127" i="9"/>
  <c r="AU127" i="9"/>
  <c r="AV127" i="9"/>
  <c r="AW127" i="9"/>
  <c r="AX127" i="9"/>
  <c r="AP128" i="9"/>
  <c r="AQ128" i="9"/>
  <c r="AR128" i="9"/>
  <c r="AS128" i="9"/>
  <c r="AT128" i="9"/>
  <c r="AU128" i="9"/>
  <c r="AV128" i="9"/>
  <c r="AW128" i="9"/>
  <c r="AX128" i="9"/>
  <c r="AP129" i="9"/>
  <c r="AQ129" i="9"/>
  <c r="AR129" i="9"/>
  <c r="AS129" i="9"/>
  <c r="AT129" i="9"/>
  <c r="AU129" i="9"/>
  <c r="AV129" i="9"/>
  <c r="AW129" i="9"/>
  <c r="AX129" i="9"/>
  <c r="AP130" i="9"/>
  <c r="AQ130" i="9"/>
  <c r="AR130" i="9"/>
  <c r="AS130" i="9"/>
  <c r="AT130" i="9"/>
  <c r="AU130" i="9"/>
  <c r="AV130" i="9"/>
  <c r="AW130" i="9"/>
  <c r="AX130" i="9"/>
  <c r="AP131" i="9"/>
  <c r="AQ131" i="9"/>
  <c r="AR131" i="9"/>
  <c r="AS131" i="9"/>
  <c r="AT131" i="9"/>
  <c r="AU131" i="9"/>
  <c r="AV131" i="9"/>
  <c r="AW131" i="9"/>
  <c r="AX131" i="9"/>
  <c r="AP132" i="9"/>
  <c r="AQ132" i="9"/>
  <c r="AR132" i="9"/>
  <c r="AS132" i="9"/>
  <c r="AT132" i="9"/>
  <c r="AU132" i="9"/>
  <c r="AV132" i="9"/>
  <c r="AW132" i="9"/>
  <c r="AX132" i="9"/>
  <c r="AP133" i="9"/>
  <c r="AQ133" i="9"/>
  <c r="AR133" i="9"/>
  <c r="AS133" i="9"/>
  <c r="AT133" i="9"/>
  <c r="AU133" i="9"/>
  <c r="AV133" i="9"/>
  <c r="AW133" i="9"/>
  <c r="AX133" i="9"/>
  <c r="AP134" i="9"/>
  <c r="AQ134" i="9"/>
  <c r="AR134" i="9"/>
  <c r="AS134" i="9"/>
  <c r="AT134" i="9"/>
  <c r="AU134" i="9"/>
  <c r="AV134" i="9"/>
  <c r="AW134" i="9"/>
  <c r="AX134" i="9"/>
  <c r="AP135" i="9"/>
  <c r="AQ135" i="9"/>
  <c r="AR135" i="9"/>
  <c r="AS135" i="9"/>
  <c r="AT135" i="9"/>
  <c r="AU135" i="9"/>
  <c r="AV135" i="9"/>
  <c r="AW135" i="9"/>
  <c r="AX135" i="9"/>
  <c r="AP136" i="9"/>
  <c r="AQ136" i="9"/>
  <c r="AR136" i="9"/>
  <c r="AS136" i="9"/>
  <c r="AT136" i="9"/>
  <c r="AU136" i="9"/>
  <c r="AV136" i="9"/>
  <c r="AW136" i="9"/>
  <c r="AX136" i="9"/>
  <c r="AP137" i="9"/>
  <c r="AQ137" i="9"/>
  <c r="AR137" i="9"/>
  <c r="AS137" i="9"/>
  <c r="AT137" i="9"/>
  <c r="AU137" i="9"/>
  <c r="AV137" i="9"/>
  <c r="AW137" i="9"/>
  <c r="AX137" i="9"/>
  <c r="AP138" i="9"/>
  <c r="AQ138" i="9"/>
  <c r="AR138" i="9"/>
  <c r="AS138" i="9"/>
  <c r="AT138" i="9"/>
  <c r="AU138" i="9"/>
  <c r="AV138" i="9"/>
  <c r="AW138" i="9"/>
  <c r="AX138" i="9"/>
  <c r="AP139" i="9"/>
  <c r="AQ139" i="9"/>
  <c r="AR139" i="9"/>
  <c r="AS139" i="9"/>
  <c r="AT139" i="9"/>
  <c r="AU139" i="9"/>
  <c r="AV139" i="9"/>
  <c r="AW139" i="9"/>
  <c r="AX139" i="9"/>
  <c r="AP140" i="9"/>
  <c r="AQ140" i="9"/>
  <c r="AR140" i="9"/>
  <c r="AS140" i="9"/>
  <c r="AT140" i="9"/>
  <c r="AU140" i="9"/>
  <c r="AV140" i="9"/>
  <c r="AW140" i="9"/>
  <c r="AX140" i="9"/>
  <c r="AP141" i="9"/>
  <c r="AQ141" i="9"/>
  <c r="AR141" i="9"/>
  <c r="AS141" i="9"/>
  <c r="AT141" i="9"/>
  <c r="AU141" i="9"/>
  <c r="AV141" i="9"/>
  <c r="AW141" i="9"/>
  <c r="AX141" i="9"/>
  <c r="AP142" i="9"/>
  <c r="AQ142" i="9"/>
  <c r="AR142" i="9"/>
  <c r="AS142" i="9"/>
  <c r="AT142" i="9"/>
  <c r="AU142" i="9"/>
  <c r="AV142" i="9"/>
  <c r="AW142" i="9"/>
  <c r="AX142" i="9"/>
  <c r="AP143" i="9"/>
  <c r="AQ143" i="9"/>
  <c r="AR143" i="9"/>
  <c r="AS143" i="9"/>
  <c r="AT143" i="9"/>
  <c r="AU143" i="9"/>
  <c r="AV143" i="9"/>
  <c r="AW143" i="9"/>
  <c r="AX143" i="9"/>
  <c r="AP144" i="9"/>
  <c r="AQ144" i="9"/>
  <c r="AR144" i="9"/>
  <c r="AS144" i="9"/>
  <c r="AT144" i="9"/>
  <c r="AU144" i="9"/>
  <c r="AV144" i="9"/>
  <c r="AW144" i="9"/>
  <c r="AX144" i="9"/>
  <c r="AP145" i="9"/>
  <c r="AQ145" i="9"/>
  <c r="AR145" i="9"/>
  <c r="AS145" i="9"/>
  <c r="AT145" i="9"/>
  <c r="AU145" i="9"/>
  <c r="AV145" i="9"/>
  <c r="AW145" i="9"/>
  <c r="AX145" i="9"/>
  <c r="AP146" i="9"/>
  <c r="AQ146" i="9"/>
  <c r="AR146" i="9"/>
  <c r="AS146" i="9"/>
  <c r="AT146" i="9"/>
  <c r="AU146" i="9"/>
  <c r="AV146" i="9"/>
  <c r="AW146" i="9"/>
  <c r="AX146" i="9"/>
  <c r="AP147" i="9"/>
  <c r="AQ147" i="9"/>
  <c r="AR147" i="9"/>
  <c r="AS147" i="9"/>
  <c r="AT147" i="9"/>
  <c r="AU147" i="9"/>
  <c r="AV147" i="9"/>
  <c r="AW147" i="9"/>
  <c r="AX147" i="9"/>
  <c r="AP148" i="9"/>
  <c r="AQ148" i="9"/>
  <c r="AR148" i="9"/>
  <c r="AS148" i="9"/>
  <c r="AT148" i="9"/>
  <c r="AU148" i="9"/>
  <c r="AV148" i="9"/>
  <c r="AW148" i="9"/>
  <c r="AX148" i="9"/>
  <c r="AP149" i="9"/>
  <c r="AQ149" i="9"/>
  <c r="AR149" i="9"/>
  <c r="AS149" i="9"/>
  <c r="AT149" i="9"/>
  <c r="AU149" i="9"/>
  <c r="AV149" i="9"/>
  <c r="AW149" i="9"/>
  <c r="AX149" i="9"/>
  <c r="AP150" i="9"/>
  <c r="AQ150" i="9"/>
  <c r="AR150" i="9"/>
  <c r="AS150" i="9"/>
  <c r="AT150" i="9"/>
  <c r="AU150" i="9"/>
  <c r="AV150" i="9"/>
  <c r="AW150" i="9"/>
  <c r="AX150" i="9"/>
  <c r="AP151" i="9"/>
  <c r="AQ151" i="9"/>
  <c r="AR151" i="9"/>
  <c r="AS151" i="9"/>
  <c r="AT151" i="9"/>
  <c r="AU151" i="9"/>
  <c r="AV151" i="9"/>
  <c r="AW151" i="9"/>
  <c r="AX151" i="9"/>
  <c r="AP152" i="9"/>
  <c r="AQ152" i="9"/>
  <c r="AR152" i="9"/>
  <c r="AS152" i="9"/>
  <c r="AT152" i="9"/>
  <c r="AU152" i="9"/>
  <c r="AV152" i="9"/>
  <c r="AW152" i="9"/>
  <c r="AX152" i="9"/>
  <c r="AP153" i="9"/>
  <c r="AQ153" i="9"/>
  <c r="AR153" i="9"/>
  <c r="AS153" i="9"/>
  <c r="AT153" i="9"/>
  <c r="AU153" i="9"/>
  <c r="AV153" i="9"/>
  <c r="AW153" i="9"/>
  <c r="AX153" i="9"/>
  <c r="AP154" i="9"/>
  <c r="AQ154" i="9"/>
  <c r="AR154" i="9"/>
  <c r="AS154" i="9"/>
  <c r="AT154" i="9"/>
  <c r="AU154" i="9"/>
  <c r="AV154" i="9"/>
  <c r="AW154" i="9"/>
  <c r="AX154" i="9"/>
  <c r="AP155" i="9"/>
  <c r="AQ155" i="9"/>
  <c r="AR155" i="9"/>
  <c r="AS155" i="9"/>
  <c r="AT155" i="9"/>
  <c r="AU155" i="9"/>
  <c r="AV155" i="9"/>
  <c r="AW155" i="9"/>
  <c r="AX155" i="9"/>
  <c r="AP156" i="9"/>
  <c r="AQ156" i="9"/>
  <c r="AR156" i="9"/>
  <c r="AS156" i="9"/>
  <c r="AT156" i="9"/>
  <c r="AU156" i="9"/>
  <c r="AV156" i="9"/>
  <c r="AW156" i="9"/>
  <c r="AX156" i="9"/>
  <c r="AP157" i="9"/>
  <c r="AQ157" i="9"/>
  <c r="AR157" i="9"/>
  <c r="AS157" i="9"/>
  <c r="AT157" i="9"/>
  <c r="AU157" i="9"/>
  <c r="AV157" i="9"/>
  <c r="AW157" i="9"/>
  <c r="AX157" i="9"/>
  <c r="AP158" i="9"/>
  <c r="AQ158" i="9"/>
  <c r="AR158" i="9"/>
  <c r="AS158" i="9"/>
  <c r="AT158" i="9"/>
  <c r="AU158" i="9"/>
  <c r="AV158" i="9"/>
  <c r="AW158" i="9"/>
  <c r="AX158" i="9"/>
  <c r="AP159" i="9"/>
  <c r="AQ159" i="9"/>
  <c r="AR159" i="9"/>
  <c r="AS159" i="9"/>
  <c r="AT159" i="9"/>
  <c r="AU159" i="9"/>
  <c r="AV159" i="9"/>
  <c r="AW159" i="9"/>
  <c r="AX159" i="9"/>
  <c r="AP160" i="9"/>
  <c r="AQ160" i="9"/>
  <c r="AR160" i="9"/>
  <c r="AS160" i="9"/>
  <c r="AT160" i="9"/>
  <c r="AU160" i="9"/>
  <c r="AV160" i="9"/>
  <c r="AW160" i="9"/>
  <c r="AX160" i="9"/>
  <c r="AP161" i="9"/>
  <c r="AQ161" i="9"/>
  <c r="AR161" i="9"/>
  <c r="AS161" i="9"/>
  <c r="AT161" i="9"/>
  <c r="AU161" i="9"/>
  <c r="AV161" i="9"/>
  <c r="AW161" i="9"/>
  <c r="AX161" i="9"/>
  <c r="AP162" i="9"/>
  <c r="AQ162" i="9"/>
  <c r="AR162" i="9"/>
  <c r="AS162" i="9"/>
  <c r="AT162" i="9"/>
  <c r="AU162" i="9"/>
  <c r="AV162" i="9"/>
  <c r="AW162" i="9"/>
  <c r="AX162" i="9"/>
  <c r="AP163" i="9"/>
  <c r="AQ163" i="9"/>
  <c r="AR163" i="9"/>
  <c r="AS163" i="9"/>
  <c r="AT163" i="9"/>
  <c r="AU163" i="9"/>
  <c r="AV163" i="9"/>
  <c r="AW163" i="9"/>
  <c r="AX163" i="9"/>
  <c r="AP164" i="9"/>
  <c r="AQ164" i="9"/>
  <c r="AR164" i="9"/>
  <c r="AS164" i="9"/>
  <c r="AT164" i="9"/>
  <c r="AU164" i="9"/>
  <c r="AV164" i="9"/>
  <c r="AW164" i="9"/>
  <c r="AX164" i="9"/>
  <c r="AP165" i="9"/>
  <c r="AQ165" i="9"/>
  <c r="AR165" i="9"/>
  <c r="AS165" i="9"/>
  <c r="AT165" i="9"/>
  <c r="AU165" i="9"/>
  <c r="AV165" i="9"/>
  <c r="AW165" i="9"/>
  <c r="AX165" i="9"/>
  <c r="AP166" i="9"/>
  <c r="AQ166" i="9"/>
  <c r="AR166" i="9"/>
  <c r="AS166" i="9"/>
  <c r="AT166" i="9"/>
  <c r="AU166" i="9"/>
  <c r="AV166" i="9"/>
  <c r="AW166" i="9"/>
  <c r="AX166" i="9"/>
  <c r="AP167" i="9"/>
  <c r="AQ167" i="9"/>
  <c r="AR167" i="9"/>
  <c r="AS167" i="9"/>
  <c r="AT167" i="9"/>
  <c r="AU167" i="9"/>
  <c r="AV167" i="9"/>
  <c r="AW167" i="9"/>
  <c r="AX167" i="9"/>
  <c r="AP168" i="9"/>
  <c r="AQ168" i="9"/>
  <c r="AR168" i="9"/>
  <c r="AS168" i="9"/>
  <c r="AT168" i="9"/>
  <c r="AU168" i="9"/>
  <c r="AV168" i="9"/>
  <c r="AW168" i="9"/>
  <c r="AX168" i="9"/>
  <c r="AP169" i="9"/>
  <c r="AQ169" i="9"/>
  <c r="AR169" i="9"/>
  <c r="AS169" i="9"/>
  <c r="AT169" i="9"/>
  <c r="AU169" i="9"/>
  <c r="AV169" i="9"/>
  <c r="AW169" i="9"/>
  <c r="AX169" i="9"/>
  <c r="AP170" i="9"/>
  <c r="AQ170" i="9"/>
  <c r="AR170" i="9"/>
  <c r="AS170" i="9"/>
  <c r="AT170" i="9"/>
  <c r="AU170" i="9"/>
  <c r="AV170" i="9"/>
  <c r="AW170" i="9"/>
  <c r="AX170" i="9"/>
  <c r="AP171" i="9"/>
  <c r="AQ171" i="9"/>
  <c r="AR171" i="9"/>
  <c r="AS171" i="9"/>
  <c r="AT171" i="9"/>
  <c r="AU171" i="9"/>
  <c r="AV171" i="9"/>
  <c r="AW171" i="9"/>
  <c r="AX171" i="9"/>
  <c r="AP172" i="9"/>
  <c r="AQ172" i="9"/>
  <c r="AR172" i="9"/>
  <c r="AS172" i="9"/>
  <c r="AT172" i="9"/>
  <c r="AU172" i="9"/>
  <c r="AV172" i="9"/>
  <c r="AW172" i="9"/>
  <c r="AX172" i="9"/>
  <c r="AP173" i="9"/>
  <c r="AQ173" i="9"/>
  <c r="AR173" i="9"/>
  <c r="AS173" i="9"/>
  <c r="AT173" i="9"/>
  <c r="AU173" i="9"/>
  <c r="AV173" i="9"/>
  <c r="AW173" i="9"/>
  <c r="AX173" i="9"/>
  <c r="AP174" i="9"/>
  <c r="AQ174" i="9"/>
  <c r="AR174" i="9"/>
  <c r="AS174" i="9"/>
  <c r="AT174" i="9"/>
  <c r="AU174" i="9"/>
  <c r="AV174" i="9"/>
  <c r="AW174" i="9"/>
  <c r="AX174" i="9"/>
  <c r="AP175" i="9"/>
  <c r="AQ175" i="9"/>
  <c r="AR175" i="9"/>
  <c r="AS175" i="9"/>
  <c r="AT175" i="9"/>
  <c r="AU175" i="9"/>
  <c r="AV175" i="9"/>
  <c r="AW175" i="9"/>
  <c r="AX175" i="9"/>
  <c r="AP176" i="9"/>
  <c r="AQ176" i="9"/>
  <c r="AR176" i="9"/>
  <c r="AS176" i="9"/>
  <c r="AT176" i="9"/>
  <c r="AU176" i="9"/>
  <c r="AV176" i="9"/>
  <c r="AW176" i="9"/>
  <c r="AX176" i="9"/>
  <c r="AP177" i="9"/>
  <c r="AQ177" i="9"/>
  <c r="AR177" i="9"/>
  <c r="AS177" i="9"/>
  <c r="AT177" i="9"/>
  <c r="AU177" i="9"/>
  <c r="AV177" i="9"/>
  <c r="AW177" i="9"/>
  <c r="AX177" i="9"/>
  <c r="AP178" i="9"/>
  <c r="AQ178" i="9"/>
  <c r="AR178" i="9"/>
  <c r="AS178" i="9"/>
  <c r="AT178" i="9"/>
  <c r="AU178" i="9"/>
  <c r="AV178" i="9"/>
  <c r="AW178" i="9"/>
  <c r="AX178" i="9"/>
  <c r="AP179" i="9"/>
  <c r="AQ179" i="9"/>
  <c r="AR179" i="9"/>
  <c r="AS179" i="9"/>
  <c r="AT179" i="9"/>
  <c r="AU179" i="9"/>
  <c r="AV179" i="9"/>
  <c r="AW179" i="9"/>
  <c r="AX179" i="9"/>
  <c r="AP180" i="9"/>
  <c r="AQ180" i="9"/>
  <c r="AR180" i="9"/>
  <c r="AS180" i="9"/>
  <c r="AT180" i="9"/>
  <c r="AU180" i="9"/>
  <c r="AV180" i="9"/>
  <c r="AW180" i="9"/>
  <c r="AX180" i="9"/>
  <c r="AP181" i="9"/>
  <c r="AQ181" i="9"/>
  <c r="AR181" i="9"/>
  <c r="AS181" i="9"/>
  <c r="AT181" i="9"/>
  <c r="AU181" i="9"/>
  <c r="AV181" i="9"/>
  <c r="AW181" i="9"/>
  <c r="AX181" i="9"/>
  <c r="AP182" i="9"/>
  <c r="AQ182" i="9"/>
  <c r="AR182" i="9"/>
  <c r="AS182" i="9"/>
  <c r="AT182" i="9"/>
  <c r="AU182" i="9"/>
  <c r="AV182" i="9"/>
  <c r="AW182" i="9"/>
  <c r="AX182" i="9"/>
  <c r="AP183" i="9"/>
  <c r="AQ183" i="9"/>
  <c r="AR183" i="9"/>
  <c r="AS183" i="9"/>
  <c r="AT183" i="9"/>
  <c r="AU183" i="9"/>
  <c r="AV183" i="9"/>
  <c r="AW183" i="9"/>
  <c r="AX183" i="9"/>
  <c r="AP184" i="9"/>
  <c r="AQ184" i="9"/>
  <c r="AR184" i="9"/>
  <c r="AS184" i="9"/>
  <c r="AT184" i="9"/>
  <c r="AU184" i="9"/>
  <c r="AV184" i="9"/>
  <c r="AW184" i="9"/>
  <c r="AX184" i="9"/>
  <c r="AP185" i="9"/>
  <c r="AQ185" i="9"/>
  <c r="AR185" i="9"/>
  <c r="AS185" i="9"/>
  <c r="AT185" i="9"/>
  <c r="AU185" i="9"/>
  <c r="AV185" i="9"/>
  <c r="AW185" i="9"/>
  <c r="AX185" i="9"/>
  <c r="AP186" i="9"/>
  <c r="AQ186" i="9"/>
  <c r="AR186" i="9"/>
  <c r="AS186" i="9"/>
  <c r="AT186" i="9"/>
  <c r="AU186" i="9"/>
  <c r="AV186" i="9"/>
  <c r="AW186" i="9"/>
  <c r="AX186" i="9"/>
  <c r="AP187" i="9"/>
  <c r="AQ187" i="9"/>
  <c r="AR187" i="9"/>
  <c r="AS187" i="9"/>
  <c r="AT187" i="9"/>
  <c r="AU187" i="9"/>
  <c r="AV187" i="9"/>
  <c r="AW187" i="9"/>
  <c r="AX187" i="9"/>
  <c r="AP188" i="9"/>
  <c r="AQ188" i="9"/>
  <c r="AR188" i="9"/>
  <c r="AS188" i="9"/>
  <c r="AT188" i="9"/>
  <c r="AU188" i="9"/>
  <c r="AV188" i="9"/>
  <c r="AW188" i="9"/>
  <c r="AX188" i="9"/>
  <c r="AP189" i="9"/>
  <c r="AQ189" i="9"/>
  <c r="AR189" i="9"/>
  <c r="AS189" i="9"/>
  <c r="AT189" i="9"/>
  <c r="AU189" i="9"/>
  <c r="AV189" i="9"/>
  <c r="AW189" i="9"/>
  <c r="AX189" i="9"/>
  <c r="AP190" i="9"/>
  <c r="AQ190" i="9"/>
  <c r="AR190" i="9"/>
  <c r="AS190" i="9"/>
  <c r="AT190" i="9"/>
  <c r="AU190" i="9"/>
  <c r="AV190" i="9"/>
  <c r="AW190" i="9"/>
  <c r="AX190" i="9"/>
  <c r="AP191" i="9"/>
  <c r="AQ191" i="9"/>
  <c r="AR191" i="9"/>
  <c r="AS191" i="9"/>
  <c r="AT191" i="9"/>
  <c r="AU191" i="9"/>
  <c r="AV191" i="9"/>
  <c r="AW191" i="9"/>
  <c r="AX191" i="9"/>
  <c r="AP192" i="9"/>
  <c r="AQ192" i="9"/>
  <c r="AR192" i="9"/>
  <c r="AS192" i="9"/>
  <c r="AT192" i="9"/>
  <c r="AU192" i="9"/>
  <c r="AV192" i="9"/>
  <c r="AW192" i="9"/>
  <c r="AX192" i="9"/>
  <c r="AP193" i="9"/>
  <c r="AQ193" i="9"/>
  <c r="AR193" i="9"/>
  <c r="AS193" i="9"/>
  <c r="AT193" i="9"/>
  <c r="AU193" i="9"/>
  <c r="AV193" i="9"/>
  <c r="AW193" i="9"/>
  <c r="AX193" i="9"/>
  <c r="AP194" i="9"/>
  <c r="AQ194" i="9"/>
  <c r="AR194" i="9"/>
  <c r="AS194" i="9"/>
  <c r="AT194" i="9"/>
  <c r="AU194" i="9"/>
  <c r="AV194" i="9"/>
  <c r="AW194" i="9"/>
  <c r="AX194" i="9"/>
  <c r="AP195" i="9"/>
  <c r="AQ195" i="9"/>
  <c r="AR195" i="9"/>
  <c r="AS195" i="9"/>
  <c r="AT195" i="9"/>
  <c r="AU195" i="9"/>
  <c r="AV195" i="9"/>
  <c r="AW195" i="9"/>
  <c r="AX195" i="9"/>
  <c r="AP196" i="9"/>
  <c r="AQ196" i="9"/>
  <c r="AR196" i="9"/>
  <c r="AS196" i="9"/>
  <c r="AT196" i="9"/>
  <c r="AU196" i="9"/>
  <c r="AV196" i="9"/>
  <c r="AW196" i="9"/>
  <c r="AX196" i="9"/>
  <c r="AP197" i="9"/>
  <c r="AQ197" i="9"/>
  <c r="AR197" i="9"/>
  <c r="AS197" i="9"/>
  <c r="AT197" i="9"/>
  <c r="AU197" i="9"/>
  <c r="AV197" i="9"/>
  <c r="AW197" i="9"/>
  <c r="AX197" i="9"/>
  <c r="AP198" i="9"/>
  <c r="AQ198" i="9"/>
  <c r="AR198" i="9"/>
  <c r="AS198" i="9"/>
  <c r="AT198" i="9"/>
  <c r="AU198" i="9"/>
  <c r="AV198" i="9"/>
  <c r="AW198" i="9"/>
  <c r="AX198" i="9"/>
  <c r="AP199" i="9"/>
  <c r="AQ199" i="9"/>
  <c r="AR199" i="9"/>
  <c r="AS199" i="9"/>
  <c r="AT199" i="9"/>
  <c r="AU199" i="9"/>
  <c r="AV199" i="9"/>
  <c r="AW199" i="9"/>
  <c r="AX199" i="9"/>
  <c r="AP200" i="9"/>
  <c r="AQ200" i="9"/>
  <c r="AR200" i="9"/>
  <c r="AS200" i="9"/>
  <c r="AT200" i="9"/>
  <c r="AU200" i="9"/>
  <c r="AV200" i="9"/>
  <c r="AW200" i="9"/>
  <c r="AX200" i="9"/>
  <c r="AP201" i="9"/>
  <c r="AQ201" i="9"/>
  <c r="AR201" i="9"/>
  <c r="AS201" i="9"/>
  <c r="AT201" i="9"/>
  <c r="AU201" i="9"/>
  <c r="AV201" i="9"/>
  <c r="AW201" i="9"/>
  <c r="AX201" i="9"/>
  <c r="AP202" i="9"/>
  <c r="AQ202" i="9"/>
  <c r="AR202" i="9"/>
  <c r="AS202" i="9"/>
  <c r="AT202" i="9"/>
  <c r="AU202" i="9"/>
  <c r="AV202" i="9"/>
  <c r="AW202" i="9"/>
  <c r="AX202" i="9"/>
  <c r="AP203" i="9"/>
  <c r="AQ203" i="9"/>
  <c r="AR203" i="9"/>
  <c r="AS203" i="9"/>
  <c r="AT203" i="9"/>
  <c r="AU203" i="9"/>
  <c r="AV203" i="9"/>
  <c r="AW203" i="9"/>
  <c r="AX203" i="9"/>
  <c r="AP204" i="9"/>
  <c r="AQ204" i="9"/>
  <c r="AR204" i="9"/>
  <c r="AS204" i="9"/>
  <c r="AT204" i="9"/>
  <c r="AU204" i="9"/>
  <c r="AV204" i="9"/>
  <c r="AW204" i="9"/>
  <c r="AX204" i="9"/>
  <c r="AP205" i="9"/>
  <c r="AQ205" i="9"/>
  <c r="AR205" i="9"/>
  <c r="AS205" i="9"/>
  <c r="AT205" i="9"/>
  <c r="AU205" i="9"/>
  <c r="AV205" i="9"/>
  <c r="AW205" i="9"/>
  <c r="AX205" i="9"/>
  <c r="AP206" i="9"/>
  <c r="AQ206" i="9"/>
  <c r="AR206" i="9"/>
  <c r="AS206" i="9"/>
  <c r="AT206" i="9"/>
  <c r="AU206" i="9"/>
  <c r="AV206" i="9"/>
  <c r="AW206" i="9"/>
  <c r="AX206" i="9"/>
  <c r="AP207" i="9"/>
  <c r="AQ207" i="9"/>
  <c r="AR207" i="9"/>
  <c r="AS207" i="9"/>
  <c r="AT207" i="9"/>
  <c r="AU207" i="9"/>
  <c r="AV207" i="9"/>
  <c r="AW207" i="9"/>
  <c r="AX207" i="9"/>
  <c r="AP208" i="9"/>
  <c r="AQ208" i="9"/>
  <c r="AR208" i="9"/>
  <c r="AS208" i="9"/>
  <c r="AT208" i="9"/>
  <c r="AU208" i="9"/>
  <c r="AV208" i="9"/>
  <c r="AW208" i="9"/>
  <c r="AX208" i="9"/>
  <c r="AP209" i="9"/>
  <c r="AQ209" i="9"/>
  <c r="AR209" i="9"/>
  <c r="AS209" i="9"/>
  <c r="AT209" i="9"/>
  <c r="AU209" i="9"/>
  <c r="AV209" i="9"/>
  <c r="AW209" i="9"/>
  <c r="AX209" i="9"/>
  <c r="AP210" i="9"/>
  <c r="AQ210" i="9"/>
  <c r="AR210" i="9"/>
  <c r="AS210" i="9"/>
  <c r="AT210" i="9"/>
  <c r="AU210" i="9"/>
  <c r="AV210" i="9"/>
  <c r="AW210" i="9"/>
  <c r="AX210" i="9"/>
  <c r="AP211" i="9"/>
  <c r="AQ211" i="9"/>
  <c r="AR211" i="9"/>
  <c r="AS211" i="9"/>
  <c r="AT211" i="9"/>
  <c r="AU211" i="9"/>
  <c r="AV211" i="9"/>
  <c r="AW211" i="9"/>
  <c r="AX211" i="9"/>
  <c r="AP212" i="9"/>
  <c r="AQ212" i="9"/>
  <c r="AR212" i="9"/>
  <c r="AS212" i="9"/>
  <c r="AT212" i="9"/>
  <c r="AU212" i="9"/>
  <c r="AV212" i="9"/>
  <c r="AW212" i="9"/>
  <c r="AX212" i="9"/>
  <c r="AP213" i="9"/>
  <c r="AQ213" i="9"/>
  <c r="AR213" i="9"/>
  <c r="AS213" i="9"/>
  <c r="AT213" i="9"/>
  <c r="AU213" i="9"/>
  <c r="AV213" i="9"/>
  <c r="AW213" i="9"/>
  <c r="AX213" i="9"/>
  <c r="AP214" i="9"/>
  <c r="AQ214" i="9"/>
  <c r="AR214" i="9"/>
  <c r="AS214" i="9"/>
  <c r="AT214" i="9"/>
  <c r="AU214" i="9"/>
  <c r="AV214" i="9"/>
  <c r="AW214" i="9"/>
  <c r="AX214" i="9"/>
  <c r="AP215" i="9"/>
  <c r="AQ215" i="9"/>
  <c r="AR215" i="9"/>
  <c r="AS215" i="9"/>
  <c r="AT215" i="9"/>
  <c r="AU215" i="9"/>
  <c r="AV215" i="9"/>
  <c r="AW215" i="9"/>
  <c r="AX215" i="9"/>
  <c r="AP216" i="9"/>
  <c r="AQ216" i="9"/>
  <c r="AR216" i="9"/>
  <c r="AS216" i="9"/>
  <c r="AT216" i="9"/>
  <c r="AU216" i="9"/>
  <c r="AV216" i="9"/>
  <c r="AW216" i="9"/>
  <c r="AX216" i="9"/>
  <c r="AP217" i="9"/>
  <c r="AQ217" i="9"/>
  <c r="AR217" i="9"/>
  <c r="AS217" i="9"/>
  <c r="AT217" i="9"/>
  <c r="AU217" i="9"/>
  <c r="AV217" i="9"/>
  <c r="AW217" i="9"/>
  <c r="AX217" i="9"/>
  <c r="AP218" i="9"/>
  <c r="AQ218" i="9"/>
  <c r="AR218" i="9"/>
  <c r="AS218" i="9"/>
  <c r="AT218" i="9"/>
  <c r="AU218" i="9"/>
  <c r="AV218" i="9"/>
  <c r="AW218" i="9"/>
  <c r="AX218" i="9"/>
  <c r="AP219" i="9"/>
  <c r="AQ219" i="9"/>
  <c r="AR219" i="9"/>
  <c r="AS219" i="9"/>
  <c r="AT219" i="9"/>
  <c r="AU219" i="9"/>
  <c r="AV219" i="9"/>
  <c r="AW219" i="9"/>
  <c r="AX219" i="9"/>
  <c r="AP220" i="9"/>
  <c r="AQ220" i="9"/>
  <c r="AR220" i="9"/>
  <c r="AS220" i="9"/>
  <c r="AT220" i="9"/>
  <c r="AU220" i="9"/>
  <c r="AV220" i="9"/>
  <c r="AW220" i="9"/>
  <c r="AX220" i="9"/>
  <c r="AP221" i="9"/>
  <c r="AQ221" i="9"/>
  <c r="AR221" i="9"/>
  <c r="AS221" i="9"/>
  <c r="AT221" i="9"/>
  <c r="AU221" i="9"/>
  <c r="AV221" i="9"/>
  <c r="AW221" i="9"/>
  <c r="AX221" i="9"/>
  <c r="AP222" i="9"/>
  <c r="AQ222" i="9"/>
  <c r="AR222" i="9"/>
  <c r="AS222" i="9"/>
  <c r="AT222" i="9"/>
  <c r="AU222" i="9"/>
  <c r="AV222" i="9"/>
  <c r="AW222" i="9"/>
  <c r="AX222" i="9"/>
  <c r="AP223" i="9"/>
  <c r="AQ223" i="9"/>
  <c r="AR223" i="9"/>
  <c r="AS223" i="9"/>
  <c r="AT223" i="9"/>
  <c r="AU223" i="9"/>
  <c r="AV223" i="9"/>
  <c r="AW223" i="9"/>
  <c r="AX223" i="9"/>
  <c r="AP224" i="9"/>
  <c r="AQ224" i="9"/>
  <c r="AR224" i="9"/>
  <c r="AS224" i="9"/>
  <c r="AT224" i="9"/>
  <c r="AU224" i="9"/>
  <c r="AV224" i="9"/>
  <c r="AW224" i="9"/>
  <c r="AX224" i="9"/>
  <c r="AP225" i="9"/>
  <c r="AQ225" i="9"/>
  <c r="AR225" i="9"/>
  <c r="AS225" i="9"/>
  <c r="AT225" i="9"/>
  <c r="AU225" i="9"/>
  <c r="AV225" i="9"/>
  <c r="AW225" i="9"/>
  <c r="AX225" i="9"/>
  <c r="AP226" i="9"/>
  <c r="AQ226" i="9"/>
  <c r="AR226" i="9"/>
  <c r="AS226" i="9"/>
  <c r="AT226" i="9"/>
  <c r="AU226" i="9"/>
  <c r="AV226" i="9"/>
  <c r="AW226" i="9"/>
  <c r="AX226" i="9"/>
  <c r="AP227" i="9"/>
  <c r="AQ227" i="9"/>
  <c r="AR227" i="9"/>
  <c r="AS227" i="9"/>
  <c r="AT227" i="9"/>
  <c r="AU227" i="9"/>
  <c r="AV227" i="9"/>
  <c r="AW227" i="9"/>
  <c r="AX227" i="9"/>
  <c r="AP228" i="9"/>
  <c r="AQ228" i="9"/>
  <c r="AR228" i="9"/>
  <c r="AS228" i="9"/>
  <c r="AT228" i="9"/>
  <c r="AU228" i="9"/>
  <c r="AV228" i="9"/>
  <c r="AW228" i="9"/>
  <c r="AX228" i="9"/>
  <c r="AP229" i="9"/>
  <c r="AQ229" i="9"/>
  <c r="AR229" i="9"/>
  <c r="AS229" i="9"/>
  <c r="AT229" i="9"/>
  <c r="AU229" i="9"/>
  <c r="AV229" i="9"/>
  <c r="AW229" i="9"/>
  <c r="AX229" i="9"/>
  <c r="AP230" i="9"/>
  <c r="AQ230" i="9"/>
  <c r="AR230" i="9"/>
  <c r="AS230" i="9"/>
  <c r="AT230" i="9"/>
  <c r="AU230" i="9"/>
  <c r="AV230" i="9"/>
  <c r="AW230" i="9"/>
  <c r="AX230" i="9"/>
  <c r="AP231" i="9"/>
  <c r="AQ231" i="9"/>
  <c r="AR231" i="9"/>
  <c r="AS231" i="9"/>
  <c r="AT231" i="9"/>
  <c r="AU231" i="9"/>
  <c r="AV231" i="9"/>
  <c r="AW231" i="9"/>
  <c r="AX231" i="9"/>
  <c r="AP232" i="9"/>
  <c r="AQ232" i="9"/>
  <c r="AR232" i="9"/>
  <c r="AS232" i="9"/>
  <c r="AT232" i="9"/>
  <c r="AU232" i="9"/>
  <c r="AV232" i="9"/>
  <c r="AW232" i="9"/>
  <c r="AX232" i="9"/>
  <c r="AP233" i="9"/>
  <c r="AQ233" i="9"/>
  <c r="AR233" i="9"/>
  <c r="AS233" i="9"/>
  <c r="AT233" i="9"/>
  <c r="AU233" i="9"/>
  <c r="AV233" i="9"/>
  <c r="AW233" i="9"/>
  <c r="AX233" i="9"/>
  <c r="AP234" i="9"/>
  <c r="AQ234" i="9"/>
  <c r="AR234" i="9"/>
  <c r="AS234" i="9"/>
  <c r="AT234" i="9"/>
  <c r="AU234" i="9"/>
  <c r="AV234" i="9"/>
  <c r="AW234" i="9"/>
  <c r="AX234" i="9"/>
  <c r="AP235" i="9"/>
  <c r="AQ235" i="9"/>
  <c r="AR235" i="9"/>
  <c r="AS235" i="9"/>
  <c r="AT235" i="9"/>
  <c r="AU235" i="9"/>
  <c r="AV235" i="9"/>
  <c r="AW235" i="9"/>
  <c r="AX235" i="9"/>
  <c r="AP236" i="9"/>
  <c r="AQ236" i="9"/>
  <c r="AR236" i="9"/>
  <c r="AS236" i="9"/>
  <c r="AT236" i="9"/>
  <c r="AU236" i="9"/>
  <c r="AV236" i="9"/>
  <c r="AW236" i="9"/>
  <c r="AX236" i="9"/>
  <c r="AP237" i="9"/>
  <c r="AQ237" i="9"/>
  <c r="AR237" i="9"/>
  <c r="AS237" i="9"/>
  <c r="AT237" i="9"/>
  <c r="AU237" i="9"/>
  <c r="AV237" i="9"/>
  <c r="AW237" i="9"/>
  <c r="AX237" i="9"/>
  <c r="AP238" i="9"/>
  <c r="AQ238" i="9"/>
  <c r="AR238" i="9"/>
  <c r="AS238" i="9"/>
  <c r="AT238" i="9"/>
  <c r="AU238" i="9"/>
  <c r="AV238" i="9"/>
  <c r="AW238" i="9"/>
  <c r="AX238" i="9"/>
  <c r="AP239" i="9"/>
  <c r="AQ239" i="9"/>
  <c r="AR239" i="9"/>
  <c r="AS239" i="9"/>
  <c r="AT239" i="9"/>
  <c r="AU239" i="9"/>
  <c r="AV239" i="9"/>
  <c r="AW239" i="9"/>
  <c r="AX239" i="9"/>
  <c r="AP240" i="9"/>
  <c r="AQ240" i="9"/>
  <c r="AR240" i="9"/>
  <c r="AS240" i="9"/>
  <c r="AT240" i="9"/>
  <c r="AU240" i="9"/>
  <c r="AV240" i="9"/>
  <c r="AW240" i="9"/>
  <c r="AX240" i="9"/>
  <c r="AP241" i="9"/>
  <c r="AQ241" i="9"/>
  <c r="AR241" i="9"/>
  <c r="AS241" i="9"/>
  <c r="AT241" i="9"/>
  <c r="AU241" i="9"/>
  <c r="AV241" i="9"/>
  <c r="AW241" i="9"/>
  <c r="AX241" i="9"/>
  <c r="AP242" i="9"/>
  <c r="AQ242" i="9"/>
  <c r="AR242" i="9"/>
  <c r="AS242" i="9"/>
  <c r="AT242" i="9"/>
  <c r="AU242" i="9"/>
  <c r="AV242" i="9"/>
  <c r="AW242" i="9"/>
  <c r="AX242" i="9"/>
  <c r="AP243" i="9"/>
  <c r="AQ243" i="9"/>
  <c r="AR243" i="9"/>
  <c r="AS243" i="9"/>
  <c r="AT243" i="9"/>
  <c r="AU243" i="9"/>
  <c r="AV243" i="9"/>
  <c r="AW243" i="9"/>
  <c r="AX243" i="9"/>
  <c r="AP244" i="9"/>
  <c r="AQ244" i="9"/>
  <c r="AR244" i="9"/>
  <c r="AS244" i="9"/>
  <c r="AT244" i="9"/>
  <c r="AU244" i="9"/>
  <c r="AV244" i="9"/>
  <c r="AW244" i="9"/>
  <c r="AX244" i="9"/>
  <c r="AP245" i="9"/>
  <c r="AQ245" i="9"/>
  <c r="AR245" i="9"/>
  <c r="AS245" i="9"/>
  <c r="AT245" i="9"/>
  <c r="AU245" i="9"/>
  <c r="AV245" i="9"/>
  <c r="AW245" i="9"/>
  <c r="AX245" i="9"/>
  <c r="AP246" i="9"/>
  <c r="AQ246" i="9"/>
  <c r="AR246" i="9"/>
  <c r="AS246" i="9"/>
  <c r="AT246" i="9"/>
  <c r="AU246" i="9"/>
  <c r="AV246" i="9"/>
  <c r="AW246" i="9"/>
  <c r="AX246" i="9"/>
  <c r="AP247" i="9"/>
  <c r="AQ247" i="9"/>
  <c r="AR247" i="9"/>
  <c r="AS247" i="9"/>
  <c r="AT247" i="9"/>
  <c r="AU247" i="9"/>
  <c r="AV247" i="9"/>
  <c r="AW247" i="9"/>
  <c r="AX247" i="9"/>
  <c r="AP248" i="9"/>
  <c r="AQ248" i="9"/>
  <c r="AR248" i="9"/>
  <c r="AS248" i="9"/>
  <c r="AT248" i="9"/>
  <c r="AU248" i="9"/>
  <c r="AV248" i="9"/>
  <c r="AW248" i="9"/>
  <c r="AX248" i="9"/>
  <c r="AP249" i="9"/>
  <c r="AQ249" i="9"/>
  <c r="AR249" i="9"/>
  <c r="AS249" i="9"/>
  <c r="AT249" i="9"/>
  <c r="AU249" i="9"/>
  <c r="AV249" i="9"/>
  <c r="AW249" i="9"/>
  <c r="AX249" i="9"/>
  <c r="AP250" i="9"/>
  <c r="AQ250" i="9"/>
  <c r="AR250" i="9"/>
  <c r="AS250" i="9"/>
  <c r="AT250" i="9"/>
  <c r="AU250" i="9"/>
  <c r="AV250" i="9"/>
  <c r="AW250" i="9"/>
  <c r="AX250" i="9"/>
  <c r="AP251" i="9"/>
  <c r="AQ251" i="9"/>
  <c r="AR251" i="9"/>
  <c r="AS251" i="9"/>
  <c r="AT251" i="9"/>
  <c r="AU251" i="9"/>
  <c r="AV251" i="9"/>
  <c r="AW251" i="9"/>
  <c r="AX251" i="9"/>
  <c r="AP252" i="9"/>
  <c r="AQ252" i="9"/>
  <c r="AR252" i="9"/>
  <c r="AS252" i="9"/>
  <c r="AT252" i="9"/>
  <c r="AU252" i="9"/>
  <c r="AV252" i="9"/>
  <c r="AW252" i="9"/>
  <c r="AX252" i="9"/>
  <c r="AP253" i="9"/>
  <c r="AQ253" i="9"/>
  <c r="AR253" i="9"/>
  <c r="AS253" i="9"/>
  <c r="AT253" i="9"/>
  <c r="AU253" i="9"/>
  <c r="AV253" i="9"/>
  <c r="AW253" i="9"/>
  <c r="AX253" i="9"/>
  <c r="AP254" i="9"/>
  <c r="AQ254" i="9"/>
  <c r="AR254" i="9"/>
  <c r="AS254" i="9"/>
  <c r="AT254" i="9"/>
  <c r="AU254" i="9"/>
  <c r="AV254" i="9"/>
  <c r="AW254" i="9"/>
  <c r="AX254" i="9"/>
  <c r="AP255" i="9"/>
  <c r="AQ255" i="9"/>
  <c r="AR255" i="9"/>
  <c r="AS255" i="9"/>
  <c r="AT255" i="9"/>
  <c r="AU255" i="9"/>
  <c r="AV255" i="9"/>
  <c r="AW255" i="9"/>
  <c r="AX255" i="9"/>
  <c r="AP256" i="9"/>
  <c r="AQ256" i="9"/>
  <c r="AR256" i="9"/>
  <c r="AS256" i="9"/>
  <c r="AT256" i="9"/>
  <c r="AU256" i="9"/>
  <c r="AV256" i="9"/>
  <c r="AW256" i="9"/>
  <c r="AX256" i="9"/>
  <c r="AP257" i="9"/>
  <c r="AQ257" i="9"/>
  <c r="AR257" i="9"/>
  <c r="AS257" i="9"/>
  <c r="AT257" i="9"/>
  <c r="AU257" i="9"/>
  <c r="AV257" i="9"/>
  <c r="AW257" i="9"/>
  <c r="AX257" i="9"/>
  <c r="AP258" i="9"/>
  <c r="AQ258" i="9"/>
  <c r="AR258" i="9"/>
  <c r="AS258" i="9"/>
  <c r="AT258" i="9"/>
  <c r="AU258" i="9"/>
  <c r="AV258" i="9"/>
  <c r="AW258" i="9"/>
  <c r="AX258" i="9"/>
  <c r="AP259" i="9"/>
  <c r="AQ259" i="9"/>
  <c r="AR259" i="9"/>
  <c r="AS259" i="9"/>
  <c r="AT259" i="9"/>
  <c r="AU259" i="9"/>
  <c r="AV259" i="9"/>
  <c r="AW259" i="9"/>
  <c r="AX259" i="9"/>
  <c r="AP260" i="9"/>
  <c r="AQ260" i="9"/>
  <c r="AR260" i="9"/>
  <c r="AS260" i="9"/>
  <c r="AT260" i="9"/>
  <c r="AU260" i="9"/>
  <c r="AV260" i="9"/>
  <c r="AW260" i="9"/>
  <c r="AX260" i="9"/>
  <c r="AP261" i="9"/>
  <c r="AQ261" i="9"/>
  <c r="AR261" i="9"/>
  <c r="AS261" i="9"/>
  <c r="AT261" i="9"/>
  <c r="AU261" i="9"/>
  <c r="AV261" i="9"/>
  <c r="AW261" i="9"/>
  <c r="AX261" i="9"/>
  <c r="AP262" i="9"/>
  <c r="AQ262" i="9"/>
  <c r="AR262" i="9"/>
  <c r="AS262" i="9"/>
  <c r="AT262" i="9"/>
  <c r="AU262" i="9"/>
  <c r="AV262" i="9"/>
  <c r="AW262" i="9"/>
  <c r="AX262" i="9"/>
  <c r="AP263" i="9"/>
  <c r="AQ263" i="9"/>
  <c r="AR263" i="9"/>
  <c r="AS263" i="9"/>
  <c r="AT263" i="9"/>
  <c r="AU263" i="9"/>
  <c r="AV263" i="9"/>
  <c r="AW263" i="9"/>
  <c r="AX263" i="9"/>
  <c r="AP264" i="9"/>
  <c r="AQ264" i="9"/>
  <c r="AR264" i="9"/>
  <c r="AS264" i="9"/>
  <c r="AT264" i="9"/>
  <c r="AU264" i="9"/>
  <c r="AV264" i="9"/>
  <c r="AW264" i="9"/>
  <c r="AX264" i="9"/>
  <c r="AP265" i="9"/>
  <c r="AQ265" i="9"/>
  <c r="AR265" i="9"/>
  <c r="AS265" i="9"/>
  <c r="AT265" i="9"/>
  <c r="AU265" i="9"/>
  <c r="AV265" i="9"/>
  <c r="AW265" i="9"/>
  <c r="AX265" i="9"/>
  <c r="AP266" i="9"/>
  <c r="AQ266" i="9"/>
  <c r="AR266" i="9"/>
  <c r="AS266" i="9"/>
  <c r="AT266" i="9"/>
  <c r="AU266" i="9"/>
  <c r="AV266" i="9"/>
  <c r="AW266" i="9"/>
  <c r="AX266" i="9"/>
  <c r="AP267" i="9"/>
  <c r="AQ267" i="9"/>
  <c r="AR267" i="9"/>
  <c r="AS267" i="9"/>
  <c r="AT267" i="9"/>
  <c r="AU267" i="9"/>
  <c r="AV267" i="9"/>
  <c r="AW267" i="9"/>
  <c r="AX267" i="9"/>
  <c r="AP268" i="9"/>
  <c r="AQ268" i="9"/>
  <c r="AR268" i="9"/>
  <c r="AS268" i="9"/>
  <c r="AT268" i="9"/>
  <c r="AU268" i="9"/>
  <c r="AV268" i="9"/>
  <c r="AW268" i="9"/>
  <c r="AX268" i="9"/>
  <c r="AP269" i="9"/>
  <c r="AQ269" i="9"/>
  <c r="AR269" i="9"/>
  <c r="AS269" i="9"/>
  <c r="AT269" i="9"/>
  <c r="AU269" i="9"/>
  <c r="AV269" i="9"/>
  <c r="AW269" i="9"/>
  <c r="AX269" i="9"/>
  <c r="AP270" i="9"/>
  <c r="AQ270" i="9"/>
  <c r="AR270" i="9"/>
  <c r="AS270" i="9"/>
  <c r="AT270" i="9"/>
  <c r="AU270" i="9"/>
  <c r="AV270" i="9"/>
  <c r="AW270" i="9"/>
  <c r="AX270" i="9"/>
  <c r="AP271" i="9"/>
  <c r="AQ271" i="9"/>
  <c r="AR271" i="9"/>
  <c r="AS271" i="9"/>
  <c r="AT271" i="9"/>
  <c r="AU271" i="9"/>
  <c r="AV271" i="9"/>
  <c r="AW271" i="9"/>
  <c r="AX271" i="9"/>
  <c r="AP272" i="9"/>
  <c r="AQ272" i="9"/>
  <c r="AR272" i="9"/>
  <c r="AS272" i="9"/>
  <c r="AT272" i="9"/>
  <c r="AU272" i="9"/>
  <c r="AV272" i="9"/>
  <c r="AW272" i="9"/>
  <c r="AX272" i="9"/>
  <c r="AP273" i="9"/>
  <c r="AQ273" i="9"/>
  <c r="AR273" i="9"/>
  <c r="AS273" i="9"/>
  <c r="AT273" i="9"/>
  <c r="AU273" i="9"/>
  <c r="AV273" i="9"/>
  <c r="AW273" i="9"/>
  <c r="AX273" i="9"/>
  <c r="AP274" i="9"/>
  <c r="AQ274" i="9"/>
  <c r="AR274" i="9"/>
  <c r="AS274" i="9"/>
  <c r="AT274" i="9"/>
  <c r="AU274" i="9"/>
  <c r="AV274" i="9"/>
  <c r="AW274" i="9"/>
  <c r="AX274" i="9"/>
  <c r="AP275" i="9"/>
  <c r="AQ275" i="9"/>
  <c r="AR275" i="9"/>
  <c r="AS275" i="9"/>
  <c r="AT275" i="9"/>
  <c r="AU275" i="9"/>
  <c r="AV275" i="9"/>
  <c r="AW275" i="9"/>
  <c r="AX275" i="9"/>
  <c r="AP276" i="9"/>
  <c r="AQ276" i="9"/>
  <c r="AR276" i="9"/>
  <c r="AS276" i="9"/>
  <c r="AT276" i="9"/>
  <c r="AU276" i="9"/>
  <c r="AV276" i="9"/>
  <c r="AW276" i="9"/>
  <c r="AX276" i="9"/>
  <c r="AP277" i="9"/>
  <c r="AQ277" i="9"/>
  <c r="AR277" i="9"/>
  <c r="AS277" i="9"/>
  <c r="AT277" i="9"/>
  <c r="AU277" i="9"/>
  <c r="AV277" i="9"/>
  <c r="AW277" i="9"/>
  <c r="AX277" i="9"/>
  <c r="AP278" i="9"/>
  <c r="AQ278" i="9"/>
  <c r="AR278" i="9"/>
  <c r="AS278" i="9"/>
  <c r="AT278" i="9"/>
  <c r="AU278" i="9"/>
  <c r="AV278" i="9"/>
  <c r="AW278" i="9"/>
  <c r="AX278" i="9"/>
  <c r="AP279" i="9"/>
  <c r="AQ279" i="9"/>
  <c r="AR279" i="9"/>
  <c r="AS279" i="9"/>
  <c r="AT279" i="9"/>
  <c r="AU279" i="9"/>
  <c r="AV279" i="9"/>
  <c r="AW279" i="9"/>
  <c r="AX279" i="9"/>
  <c r="AP280" i="9"/>
  <c r="AQ280" i="9"/>
  <c r="AR280" i="9"/>
  <c r="AS280" i="9"/>
  <c r="AT280" i="9"/>
  <c r="AU280" i="9"/>
  <c r="AV280" i="9"/>
  <c r="AW280" i="9"/>
  <c r="AX280" i="9"/>
  <c r="AP281" i="9"/>
  <c r="AQ281" i="9"/>
  <c r="AR281" i="9"/>
  <c r="AS281" i="9"/>
  <c r="AT281" i="9"/>
  <c r="AU281" i="9"/>
  <c r="AV281" i="9"/>
  <c r="AW281" i="9"/>
  <c r="AX281" i="9"/>
  <c r="AP282" i="9"/>
  <c r="AQ282" i="9"/>
  <c r="AR282" i="9"/>
  <c r="AS282" i="9"/>
  <c r="AT282" i="9"/>
  <c r="AU282" i="9"/>
  <c r="AV282" i="9"/>
  <c r="AW282" i="9"/>
  <c r="AX282" i="9"/>
  <c r="AP283" i="9"/>
  <c r="AQ283" i="9"/>
  <c r="AR283" i="9"/>
  <c r="AS283" i="9"/>
  <c r="AT283" i="9"/>
  <c r="AU283" i="9"/>
  <c r="AV283" i="9"/>
  <c r="AW283" i="9"/>
  <c r="AX283" i="9"/>
  <c r="AP284" i="9"/>
  <c r="AQ284" i="9"/>
  <c r="AR284" i="9"/>
  <c r="AS284" i="9"/>
  <c r="AT284" i="9"/>
  <c r="AU284" i="9"/>
  <c r="AV284" i="9"/>
  <c r="AW284" i="9"/>
  <c r="AX284" i="9"/>
  <c r="AP285" i="9"/>
  <c r="AQ285" i="9"/>
  <c r="AR285" i="9"/>
  <c r="AS285" i="9"/>
  <c r="AT285" i="9"/>
  <c r="AU285" i="9"/>
  <c r="AV285" i="9"/>
  <c r="AW285" i="9"/>
  <c r="AX285" i="9"/>
  <c r="AP286" i="9"/>
  <c r="AQ286" i="9"/>
  <c r="AR286" i="9"/>
  <c r="AS286" i="9"/>
  <c r="AT286" i="9"/>
  <c r="AU286" i="9"/>
  <c r="AV286" i="9"/>
  <c r="AW286" i="9"/>
  <c r="AX286" i="9"/>
  <c r="AP287" i="9"/>
  <c r="AQ287" i="9"/>
  <c r="AR287" i="9"/>
  <c r="AS287" i="9"/>
  <c r="AT287" i="9"/>
  <c r="AU287" i="9"/>
  <c r="AV287" i="9"/>
  <c r="AW287" i="9"/>
  <c r="AX287" i="9"/>
  <c r="AP288" i="9"/>
  <c r="AQ288" i="9"/>
  <c r="AR288" i="9"/>
  <c r="AS288" i="9"/>
  <c r="AT288" i="9"/>
  <c r="AU288" i="9"/>
  <c r="AV288" i="9"/>
  <c r="AW288" i="9"/>
  <c r="AX288" i="9"/>
  <c r="AP289" i="9"/>
  <c r="AQ289" i="9"/>
  <c r="AR289" i="9"/>
  <c r="AS289" i="9"/>
  <c r="AT289" i="9"/>
  <c r="AU289" i="9"/>
  <c r="AV289" i="9"/>
  <c r="AW289" i="9"/>
  <c r="AX289" i="9"/>
  <c r="AP290" i="9"/>
  <c r="AQ290" i="9"/>
  <c r="AR290" i="9"/>
  <c r="AS290" i="9"/>
  <c r="AT290" i="9"/>
  <c r="AU290" i="9"/>
  <c r="AV290" i="9"/>
  <c r="AW290" i="9"/>
  <c r="AX290" i="9"/>
  <c r="AP291" i="9"/>
  <c r="AQ291" i="9"/>
  <c r="AR291" i="9"/>
  <c r="AS291" i="9"/>
  <c r="AT291" i="9"/>
  <c r="AU291" i="9"/>
  <c r="AV291" i="9"/>
  <c r="AW291" i="9"/>
  <c r="AX291" i="9"/>
  <c r="AP292" i="9"/>
  <c r="AQ292" i="9"/>
  <c r="AR292" i="9"/>
  <c r="AS292" i="9"/>
  <c r="AT292" i="9"/>
  <c r="AU292" i="9"/>
  <c r="AV292" i="9"/>
  <c r="AW292" i="9"/>
  <c r="AX292" i="9"/>
  <c r="AP293" i="9"/>
  <c r="AQ293" i="9"/>
  <c r="AR293" i="9"/>
  <c r="AS293" i="9"/>
  <c r="AT293" i="9"/>
  <c r="AU293" i="9"/>
  <c r="AV293" i="9"/>
  <c r="AW293" i="9"/>
  <c r="AX293" i="9"/>
  <c r="AP294" i="9"/>
  <c r="AQ294" i="9"/>
  <c r="AR294" i="9"/>
  <c r="AS294" i="9"/>
  <c r="AT294" i="9"/>
  <c r="AU294" i="9"/>
  <c r="AV294" i="9"/>
  <c r="AW294" i="9"/>
  <c r="AX294" i="9"/>
  <c r="AP295" i="9"/>
  <c r="AQ295" i="9"/>
  <c r="AR295" i="9"/>
  <c r="AS295" i="9"/>
  <c r="AT295" i="9"/>
  <c r="AU295" i="9"/>
  <c r="AV295" i="9"/>
  <c r="AW295" i="9"/>
  <c r="AX295" i="9"/>
  <c r="AP296" i="9"/>
  <c r="AQ296" i="9"/>
  <c r="AR296" i="9"/>
  <c r="AS296" i="9"/>
  <c r="AT296" i="9"/>
  <c r="AU296" i="9"/>
  <c r="AV296" i="9"/>
  <c r="AW296" i="9"/>
  <c r="AX296" i="9"/>
  <c r="AP297" i="9"/>
  <c r="AQ297" i="9"/>
  <c r="AR297" i="9"/>
  <c r="AS297" i="9"/>
  <c r="AT297" i="9"/>
  <c r="AU297" i="9"/>
  <c r="AV297" i="9"/>
  <c r="AW297" i="9"/>
  <c r="AX297" i="9"/>
  <c r="AP298" i="9"/>
  <c r="AQ298" i="9"/>
  <c r="AR298" i="9"/>
  <c r="AS298" i="9"/>
  <c r="AT298" i="9"/>
  <c r="AU298" i="9"/>
  <c r="AV298" i="9"/>
  <c r="AW298" i="9"/>
  <c r="AX298" i="9"/>
  <c r="AP299" i="9"/>
  <c r="AQ299" i="9"/>
  <c r="AR299" i="9"/>
  <c r="AS299" i="9"/>
  <c r="AT299" i="9"/>
  <c r="AU299" i="9"/>
  <c r="AV299" i="9"/>
  <c r="AW299" i="9"/>
  <c r="AX299" i="9"/>
  <c r="AP300" i="9"/>
  <c r="AQ300" i="9"/>
  <c r="AR300" i="9"/>
  <c r="AS300" i="9"/>
  <c r="AT300" i="9"/>
  <c r="AU300" i="9"/>
  <c r="AV300" i="9"/>
  <c r="AW300" i="9"/>
  <c r="AX300" i="9"/>
  <c r="AP301" i="9"/>
  <c r="AQ301" i="9"/>
  <c r="AR301" i="9"/>
  <c r="AS301" i="9"/>
  <c r="AT301" i="9"/>
  <c r="AU301" i="9"/>
  <c r="AV301" i="9"/>
  <c r="AW301" i="9"/>
  <c r="AX301" i="9"/>
  <c r="AP302" i="9"/>
  <c r="AQ302" i="9"/>
  <c r="AR302" i="9"/>
  <c r="AS302" i="9"/>
  <c r="AT302" i="9"/>
  <c r="AU302" i="9"/>
  <c r="AV302" i="9"/>
  <c r="AW302" i="9"/>
  <c r="AX302" i="9"/>
  <c r="AP303" i="9"/>
  <c r="AQ303" i="9"/>
  <c r="AR303" i="9"/>
  <c r="AS303" i="9"/>
  <c r="AT303" i="9"/>
  <c r="AU303" i="9"/>
  <c r="AV303" i="9"/>
  <c r="AW303" i="9"/>
  <c r="AX303" i="9"/>
  <c r="AP304" i="9"/>
  <c r="AQ304" i="9"/>
  <c r="AR304" i="9"/>
  <c r="AS304" i="9"/>
  <c r="AT304" i="9"/>
  <c r="AU304" i="9"/>
  <c r="AV304" i="9"/>
  <c r="AW304" i="9"/>
  <c r="AX304" i="9"/>
  <c r="AP305" i="9"/>
  <c r="AQ305" i="9"/>
  <c r="AR305" i="9"/>
  <c r="AS305" i="9"/>
  <c r="AT305" i="9"/>
  <c r="AU305" i="9"/>
  <c r="AV305" i="9"/>
  <c r="AW305" i="9"/>
  <c r="AX305" i="9"/>
  <c r="AP306" i="9"/>
  <c r="AQ306" i="9"/>
  <c r="AR306" i="9"/>
  <c r="AS306" i="9"/>
  <c r="AT306" i="9"/>
  <c r="AU306" i="9"/>
  <c r="AV306" i="9"/>
  <c r="AW306" i="9"/>
  <c r="AX306" i="9"/>
  <c r="AP307" i="9"/>
  <c r="AQ307" i="9"/>
  <c r="AR307" i="9"/>
  <c r="AS307" i="9"/>
  <c r="AT307" i="9"/>
  <c r="AU307" i="9"/>
  <c r="AV307" i="9"/>
  <c r="AW307" i="9"/>
  <c r="AX307" i="9"/>
  <c r="AP308" i="9"/>
  <c r="AQ308" i="9"/>
  <c r="AR308" i="9"/>
  <c r="AS308" i="9"/>
  <c r="AT308" i="9"/>
  <c r="AU308" i="9"/>
  <c r="AV308" i="9"/>
  <c r="AW308" i="9"/>
  <c r="AX308" i="9"/>
  <c r="AP309" i="9"/>
  <c r="AQ309" i="9"/>
  <c r="AR309" i="9"/>
  <c r="AS309" i="9"/>
  <c r="AT309" i="9"/>
  <c r="AU309" i="9"/>
  <c r="AV309" i="9"/>
  <c r="AW309" i="9"/>
  <c r="AX309" i="9"/>
  <c r="AP310" i="9"/>
  <c r="AQ310" i="9"/>
  <c r="AR310" i="9"/>
  <c r="AS310" i="9"/>
  <c r="AT310" i="9"/>
  <c r="AU310" i="9"/>
  <c r="AV310" i="9"/>
  <c r="AW310" i="9"/>
  <c r="AX310" i="9"/>
  <c r="AP311" i="9"/>
  <c r="AQ311" i="9"/>
  <c r="AR311" i="9"/>
  <c r="AS311" i="9"/>
  <c r="AT311" i="9"/>
  <c r="AU311" i="9"/>
  <c r="AV311" i="9"/>
  <c r="AW311" i="9"/>
  <c r="AX311" i="9"/>
  <c r="AP312" i="9"/>
  <c r="AQ312" i="9"/>
  <c r="AR312" i="9"/>
  <c r="AS312" i="9"/>
  <c r="AT312" i="9"/>
  <c r="AU312" i="9"/>
  <c r="AV312" i="9"/>
  <c r="AW312" i="9"/>
  <c r="AX312" i="9"/>
  <c r="AP313" i="9"/>
  <c r="AQ313" i="9"/>
  <c r="AR313" i="9"/>
  <c r="AS313" i="9"/>
  <c r="AT313" i="9"/>
  <c r="AU313" i="9"/>
  <c r="AV313" i="9"/>
  <c r="AW313" i="9"/>
  <c r="AX313" i="9"/>
  <c r="AP314" i="9"/>
  <c r="AQ314" i="9"/>
  <c r="AR314" i="9"/>
  <c r="AS314" i="9"/>
  <c r="AT314" i="9"/>
  <c r="AU314" i="9"/>
  <c r="AV314" i="9"/>
  <c r="AW314" i="9"/>
  <c r="AX314" i="9"/>
  <c r="AP315" i="9"/>
  <c r="AQ315" i="9"/>
  <c r="AR315" i="9"/>
  <c r="AS315" i="9"/>
  <c r="AT315" i="9"/>
  <c r="AU315" i="9"/>
  <c r="AV315" i="9"/>
  <c r="AW315" i="9"/>
  <c r="AX315" i="9"/>
  <c r="AP316" i="9"/>
  <c r="AQ316" i="9"/>
  <c r="AR316" i="9"/>
  <c r="AS316" i="9"/>
  <c r="AT316" i="9"/>
  <c r="AU316" i="9"/>
  <c r="AV316" i="9"/>
  <c r="AW316" i="9"/>
  <c r="AX316" i="9"/>
  <c r="AP317" i="9"/>
  <c r="AQ317" i="9"/>
  <c r="AR317" i="9"/>
  <c r="AS317" i="9"/>
  <c r="AT317" i="9"/>
  <c r="AU317" i="9"/>
  <c r="AV317" i="9"/>
  <c r="AW317" i="9"/>
  <c r="AX317" i="9"/>
  <c r="AP318" i="9"/>
  <c r="AQ318" i="9"/>
  <c r="AR318" i="9"/>
  <c r="AS318" i="9"/>
  <c r="AT318" i="9"/>
  <c r="AU318" i="9"/>
  <c r="AV318" i="9"/>
  <c r="AW318" i="9"/>
  <c r="AX318" i="9"/>
  <c r="AP319" i="9"/>
  <c r="AQ319" i="9"/>
  <c r="AR319" i="9"/>
  <c r="AS319" i="9"/>
  <c r="AT319" i="9"/>
  <c r="AU319" i="9"/>
  <c r="AV319" i="9"/>
  <c r="AW319" i="9"/>
  <c r="AX319" i="9"/>
  <c r="AP320" i="9"/>
  <c r="AQ320" i="9"/>
  <c r="AR320" i="9"/>
  <c r="AS320" i="9"/>
  <c r="AT320" i="9"/>
  <c r="AU320" i="9"/>
  <c r="AV320" i="9"/>
  <c r="AW320" i="9"/>
  <c r="AX320" i="9"/>
  <c r="AP321" i="9"/>
  <c r="AQ321" i="9"/>
  <c r="AR321" i="9"/>
  <c r="AS321" i="9"/>
  <c r="AT321" i="9"/>
  <c r="AU321" i="9"/>
  <c r="AV321" i="9"/>
  <c r="AW321" i="9"/>
  <c r="AX321" i="9"/>
  <c r="AP322" i="9"/>
  <c r="AQ322" i="9"/>
  <c r="AR322" i="9"/>
  <c r="AS322" i="9"/>
  <c r="AT322" i="9"/>
  <c r="AU322" i="9"/>
  <c r="AV322" i="9"/>
  <c r="AW322" i="9"/>
  <c r="AX322" i="9"/>
  <c r="AP323" i="9"/>
  <c r="AQ323" i="9"/>
  <c r="AR323" i="9"/>
  <c r="AS323" i="9"/>
  <c r="AT323" i="9"/>
  <c r="AU323" i="9"/>
  <c r="AV323" i="9"/>
  <c r="AW323" i="9"/>
  <c r="AX323" i="9"/>
  <c r="AP324" i="9"/>
  <c r="AQ324" i="9"/>
  <c r="AR324" i="9"/>
  <c r="AS324" i="9"/>
  <c r="AT324" i="9"/>
  <c r="AU324" i="9"/>
  <c r="AV324" i="9"/>
  <c r="AW324" i="9"/>
  <c r="AX324" i="9"/>
  <c r="AP325" i="9"/>
  <c r="AQ325" i="9"/>
  <c r="AR325" i="9"/>
  <c r="AS325" i="9"/>
  <c r="AT325" i="9"/>
  <c r="AU325" i="9"/>
  <c r="AV325" i="9"/>
  <c r="AW325" i="9"/>
  <c r="AX325" i="9"/>
  <c r="AP326" i="9"/>
  <c r="AQ326" i="9"/>
  <c r="AR326" i="9"/>
  <c r="AS326" i="9"/>
  <c r="AT326" i="9"/>
  <c r="AU326" i="9"/>
  <c r="AV326" i="9"/>
  <c r="AW326" i="9"/>
  <c r="AX326" i="9"/>
  <c r="AP327" i="9"/>
  <c r="AQ327" i="9"/>
  <c r="AR327" i="9"/>
  <c r="AS327" i="9"/>
  <c r="AT327" i="9"/>
  <c r="AU327" i="9"/>
  <c r="AV327" i="9"/>
  <c r="AW327" i="9"/>
  <c r="AX327" i="9"/>
  <c r="AP328" i="9"/>
  <c r="AQ328" i="9"/>
  <c r="AR328" i="9"/>
  <c r="AS328" i="9"/>
  <c r="AT328" i="9"/>
  <c r="AU328" i="9"/>
  <c r="AV328" i="9"/>
  <c r="AW328" i="9"/>
  <c r="AX328" i="9"/>
  <c r="AP329" i="9"/>
  <c r="AQ329" i="9"/>
  <c r="AR329" i="9"/>
  <c r="AS329" i="9"/>
  <c r="AT329" i="9"/>
  <c r="AU329" i="9"/>
  <c r="AV329" i="9"/>
  <c r="AW329" i="9"/>
  <c r="AX329" i="9"/>
  <c r="AP330" i="9"/>
  <c r="AQ330" i="9"/>
  <c r="AR330" i="9"/>
  <c r="AS330" i="9"/>
  <c r="AT330" i="9"/>
  <c r="AU330" i="9"/>
  <c r="AV330" i="9"/>
  <c r="AW330" i="9"/>
  <c r="AX330" i="9"/>
  <c r="AP331" i="9"/>
  <c r="AQ331" i="9"/>
  <c r="AR331" i="9"/>
  <c r="AS331" i="9"/>
  <c r="AT331" i="9"/>
  <c r="AU331" i="9"/>
  <c r="AV331" i="9"/>
  <c r="AW331" i="9"/>
  <c r="AX331" i="9"/>
  <c r="AP332" i="9"/>
  <c r="AQ332" i="9"/>
  <c r="AR332" i="9"/>
  <c r="AS332" i="9"/>
  <c r="AT332" i="9"/>
  <c r="AU332" i="9"/>
  <c r="AV332" i="9"/>
  <c r="AW332" i="9"/>
  <c r="AX332" i="9"/>
  <c r="AP333" i="9"/>
  <c r="AQ333" i="9"/>
  <c r="AR333" i="9"/>
  <c r="AS333" i="9"/>
  <c r="AT333" i="9"/>
  <c r="AU333" i="9"/>
  <c r="AV333" i="9"/>
  <c r="AW333" i="9"/>
  <c r="AX333" i="9"/>
  <c r="AP334" i="9"/>
  <c r="AQ334" i="9"/>
  <c r="AR334" i="9"/>
  <c r="AS334" i="9"/>
  <c r="AT334" i="9"/>
  <c r="AU334" i="9"/>
  <c r="AV334" i="9"/>
  <c r="AW334" i="9"/>
  <c r="AX334" i="9"/>
  <c r="AP335" i="9"/>
  <c r="AQ335" i="9"/>
  <c r="AR335" i="9"/>
  <c r="AS335" i="9"/>
  <c r="AT335" i="9"/>
  <c r="AU335" i="9"/>
  <c r="AV335" i="9"/>
  <c r="AW335" i="9"/>
  <c r="AX335" i="9"/>
  <c r="AP336" i="9"/>
  <c r="AQ336" i="9"/>
  <c r="AR336" i="9"/>
  <c r="AS336" i="9"/>
  <c r="AT336" i="9"/>
  <c r="AU336" i="9"/>
  <c r="AV336" i="9"/>
  <c r="AW336" i="9"/>
  <c r="AX336" i="9"/>
  <c r="AP337" i="9"/>
  <c r="AQ337" i="9"/>
  <c r="AR337" i="9"/>
  <c r="AS337" i="9"/>
  <c r="AT337" i="9"/>
  <c r="AU337" i="9"/>
  <c r="AV337" i="9"/>
  <c r="AW337" i="9"/>
  <c r="AX337" i="9"/>
  <c r="AP338" i="9"/>
  <c r="AQ338" i="9"/>
  <c r="AR338" i="9"/>
  <c r="AS338" i="9"/>
  <c r="AT338" i="9"/>
  <c r="AU338" i="9"/>
  <c r="AV338" i="9"/>
  <c r="AW338" i="9"/>
  <c r="AX338" i="9"/>
  <c r="AP339" i="9"/>
  <c r="AQ339" i="9"/>
  <c r="AR339" i="9"/>
  <c r="AS339" i="9"/>
  <c r="AT339" i="9"/>
  <c r="AU339" i="9"/>
  <c r="AV339" i="9"/>
  <c r="AW339" i="9"/>
  <c r="AX339" i="9"/>
  <c r="AP340" i="9"/>
  <c r="AQ340" i="9"/>
  <c r="AR340" i="9"/>
  <c r="AS340" i="9"/>
  <c r="AT340" i="9"/>
  <c r="AU340" i="9"/>
  <c r="AV340" i="9"/>
  <c r="AW340" i="9"/>
  <c r="AX340" i="9"/>
  <c r="AP341" i="9"/>
  <c r="AQ341" i="9"/>
  <c r="AR341" i="9"/>
  <c r="AS341" i="9"/>
  <c r="AT341" i="9"/>
  <c r="AU341" i="9"/>
  <c r="AV341" i="9"/>
  <c r="AW341" i="9"/>
  <c r="AX341" i="9"/>
  <c r="AP342" i="9"/>
  <c r="AQ342" i="9"/>
  <c r="AR342" i="9"/>
  <c r="AS342" i="9"/>
  <c r="AT342" i="9"/>
  <c r="AU342" i="9"/>
  <c r="AV342" i="9"/>
  <c r="AW342" i="9"/>
  <c r="AX342" i="9"/>
  <c r="AP343" i="9"/>
  <c r="AQ343" i="9"/>
  <c r="AR343" i="9"/>
  <c r="AS343" i="9"/>
  <c r="AT343" i="9"/>
  <c r="AU343" i="9"/>
  <c r="AV343" i="9"/>
  <c r="AW343" i="9"/>
  <c r="AX343" i="9"/>
  <c r="AP344" i="9"/>
  <c r="AQ344" i="9"/>
  <c r="AR344" i="9"/>
  <c r="AS344" i="9"/>
  <c r="AT344" i="9"/>
  <c r="AU344" i="9"/>
  <c r="AV344" i="9"/>
  <c r="AW344" i="9"/>
  <c r="AX344" i="9"/>
  <c r="AP345" i="9"/>
  <c r="AQ345" i="9"/>
  <c r="AR345" i="9"/>
  <c r="AS345" i="9"/>
  <c r="AT345" i="9"/>
  <c r="AU345" i="9"/>
  <c r="AV345" i="9"/>
  <c r="AW345" i="9"/>
  <c r="AX345" i="9"/>
  <c r="AP346" i="9"/>
  <c r="AQ346" i="9"/>
  <c r="AR346" i="9"/>
  <c r="AS346" i="9"/>
  <c r="AT346" i="9"/>
  <c r="AU346" i="9"/>
  <c r="AV346" i="9"/>
  <c r="AW346" i="9"/>
  <c r="AX346" i="9"/>
  <c r="AP347" i="9"/>
  <c r="AQ347" i="9"/>
  <c r="AR347" i="9"/>
  <c r="AS347" i="9"/>
  <c r="AT347" i="9"/>
  <c r="AU347" i="9"/>
  <c r="AV347" i="9"/>
  <c r="AW347" i="9"/>
  <c r="AX347" i="9"/>
  <c r="AP348" i="9"/>
  <c r="AQ348" i="9"/>
  <c r="AR348" i="9"/>
  <c r="AS348" i="9"/>
  <c r="AT348" i="9"/>
  <c r="AU348" i="9"/>
  <c r="AV348" i="9"/>
  <c r="AW348" i="9"/>
  <c r="AX348" i="9"/>
  <c r="AP349" i="9"/>
  <c r="AQ349" i="9"/>
  <c r="AR349" i="9"/>
  <c r="AS349" i="9"/>
  <c r="AT349" i="9"/>
  <c r="AU349" i="9"/>
  <c r="AV349" i="9"/>
  <c r="AW349" i="9"/>
  <c r="AX349" i="9"/>
  <c r="AP350" i="9"/>
  <c r="AQ350" i="9"/>
  <c r="AR350" i="9"/>
  <c r="AS350" i="9"/>
  <c r="AT350" i="9"/>
  <c r="AU350" i="9"/>
  <c r="AV350" i="9"/>
  <c r="AW350" i="9"/>
  <c r="AX350" i="9"/>
  <c r="AP351" i="9"/>
  <c r="AQ351" i="9"/>
  <c r="AR351" i="9"/>
  <c r="AS351" i="9"/>
  <c r="AT351" i="9"/>
  <c r="AU351" i="9"/>
  <c r="AV351" i="9"/>
  <c r="AW351" i="9"/>
  <c r="AX351" i="9"/>
  <c r="AP352" i="9"/>
  <c r="AQ352" i="9"/>
  <c r="AR352" i="9"/>
  <c r="AS352" i="9"/>
  <c r="AT352" i="9"/>
  <c r="AU352" i="9"/>
  <c r="AV352" i="9"/>
  <c r="AW352" i="9"/>
  <c r="AX352" i="9"/>
  <c r="AP353" i="9"/>
  <c r="AQ353" i="9"/>
  <c r="AR353" i="9"/>
  <c r="AS353" i="9"/>
  <c r="AT353" i="9"/>
  <c r="AU353" i="9"/>
  <c r="AV353" i="9"/>
  <c r="AW353" i="9"/>
  <c r="AX353" i="9"/>
  <c r="AP354" i="9"/>
  <c r="AQ354" i="9"/>
  <c r="AR354" i="9"/>
  <c r="AS354" i="9"/>
  <c r="AT354" i="9"/>
  <c r="AU354" i="9"/>
  <c r="AV354" i="9"/>
  <c r="AW354" i="9"/>
  <c r="AX354" i="9"/>
  <c r="AP355" i="9"/>
  <c r="AQ355" i="9"/>
  <c r="AR355" i="9"/>
  <c r="AS355" i="9"/>
  <c r="AT355" i="9"/>
  <c r="AU355" i="9"/>
  <c r="AV355" i="9"/>
  <c r="AW355" i="9"/>
  <c r="AX355" i="9"/>
  <c r="AP356" i="9"/>
  <c r="AQ356" i="9"/>
  <c r="AR356" i="9"/>
  <c r="AS356" i="9"/>
  <c r="AT356" i="9"/>
  <c r="AU356" i="9"/>
  <c r="AV356" i="9"/>
  <c r="AW356" i="9"/>
  <c r="AX356" i="9"/>
  <c r="AP357" i="9"/>
  <c r="AQ357" i="9"/>
  <c r="AR357" i="9"/>
  <c r="AS357" i="9"/>
  <c r="AT357" i="9"/>
  <c r="AU357" i="9"/>
  <c r="AV357" i="9"/>
  <c r="AW357" i="9"/>
  <c r="AX357" i="9"/>
  <c r="AP358" i="9"/>
  <c r="AQ358" i="9"/>
  <c r="AR358" i="9"/>
  <c r="AS358" i="9"/>
  <c r="AT358" i="9"/>
  <c r="AU358" i="9"/>
  <c r="AV358" i="9"/>
  <c r="AW358" i="9"/>
  <c r="AX358" i="9"/>
  <c r="AP359" i="9"/>
  <c r="AQ359" i="9"/>
  <c r="AR359" i="9"/>
  <c r="AS359" i="9"/>
  <c r="AT359" i="9"/>
  <c r="AU359" i="9"/>
  <c r="AV359" i="9"/>
  <c r="AW359" i="9"/>
  <c r="AX359" i="9"/>
  <c r="AP360" i="9"/>
  <c r="AQ360" i="9"/>
  <c r="AR360" i="9"/>
  <c r="AS360" i="9"/>
  <c r="AT360" i="9"/>
  <c r="AU360" i="9"/>
  <c r="AV360" i="9"/>
  <c r="AW360" i="9"/>
  <c r="AX360" i="9"/>
  <c r="AP361" i="9"/>
  <c r="AQ361" i="9"/>
  <c r="AR361" i="9"/>
  <c r="AS361" i="9"/>
  <c r="AT361" i="9"/>
  <c r="AU361" i="9"/>
  <c r="AV361" i="9"/>
  <c r="AW361" i="9"/>
  <c r="AX361" i="9"/>
  <c r="AP362" i="9"/>
  <c r="AQ362" i="9"/>
  <c r="AR362" i="9"/>
  <c r="AS362" i="9"/>
  <c r="AT362" i="9"/>
  <c r="AU362" i="9"/>
  <c r="AV362" i="9"/>
  <c r="AW362" i="9"/>
  <c r="AX362" i="9"/>
  <c r="AP363" i="9"/>
  <c r="AQ363" i="9"/>
  <c r="AR363" i="9"/>
  <c r="AS363" i="9"/>
  <c r="AT363" i="9"/>
  <c r="AU363" i="9"/>
  <c r="AV363" i="9"/>
  <c r="AW363" i="9"/>
  <c r="AX363" i="9"/>
  <c r="AP364" i="9"/>
  <c r="AQ364" i="9"/>
  <c r="AR364" i="9"/>
  <c r="AS364" i="9"/>
  <c r="AT364" i="9"/>
  <c r="AU364" i="9"/>
  <c r="AV364" i="9"/>
  <c r="AW364" i="9"/>
  <c r="AX364" i="9"/>
  <c r="AP365" i="9"/>
  <c r="AQ365" i="9"/>
  <c r="AR365" i="9"/>
  <c r="AS365" i="9"/>
  <c r="AT365" i="9"/>
  <c r="AU365" i="9"/>
  <c r="AV365" i="9"/>
  <c r="AW365" i="9"/>
  <c r="AX365" i="9"/>
  <c r="AP366" i="9"/>
  <c r="AQ366" i="9"/>
  <c r="AR366" i="9"/>
  <c r="AS366" i="9"/>
  <c r="AT366" i="9"/>
  <c r="AU366" i="9"/>
  <c r="AV366" i="9"/>
  <c r="AW366" i="9"/>
  <c r="AX366" i="9"/>
  <c r="AP367" i="9"/>
  <c r="AQ367" i="9"/>
  <c r="AR367" i="9"/>
  <c r="AS367" i="9"/>
  <c r="AT367" i="9"/>
  <c r="AU367" i="9"/>
  <c r="AV367" i="9"/>
  <c r="AW367" i="9"/>
  <c r="AX367" i="9"/>
  <c r="AP368" i="9"/>
  <c r="AQ368" i="9"/>
  <c r="AR368" i="9"/>
  <c r="AS368" i="9"/>
  <c r="AT368" i="9"/>
  <c r="AU368" i="9"/>
  <c r="AV368" i="9"/>
  <c r="AW368" i="9"/>
  <c r="AX368" i="9"/>
  <c r="AP369" i="9"/>
  <c r="AQ369" i="9"/>
  <c r="AR369" i="9"/>
  <c r="AS369" i="9"/>
  <c r="AT369" i="9"/>
  <c r="AU369" i="9"/>
  <c r="AV369" i="9"/>
  <c r="AW369" i="9"/>
  <c r="AX369" i="9"/>
  <c r="AP370" i="9"/>
  <c r="AQ370" i="9"/>
  <c r="AR370" i="9"/>
  <c r="AS370" i="9"/>
  <c r="AT370" i="9"/>
  <c r="AU370" i="9"/>
  <c r="AV370" i="9"/>
  <c r="AW370" i="9"/>
  <c r="AX370" i="9"/>
  <c r="AP371" i="9"/>
  <c r="AQ371" i="9"/>
  <c r="AR371" i="9"/>
  <c r="AS371" i="9"/>
  <c r="AT371" i="9"/>
  <c r="AU371" i="9"/>
  <c r="AV371" i="9"/>
  <c r="AW371" i="9"/>
  <c r="AX371" i="9"/>
  <c r="AP372" i="9"/>
  <c r="AQ372" i="9"/>
  <c r="AR372" i="9"/>
  <c r="AS372" i="9"/>
  <c r="AT372" i="9"/>
  <c r="AU372" i="9"/>
  <c r="AV372" i="9"/>
  <c r="AW372" i="9"/>
  <c r="AX372" i="9"/>
  <c r="AP373" i="9"/>
  <c r="AQ373" i="9"/>
  <c r="AR373" i="9"/>
  <c r="AS373" i="9"/>
  <c r="AT373" i="9"/>
  <c r="AU373" i="9"/>
  <c r="AV373" i="9"/>
  <c r="AW373" i="9"/>
  <c r="AX373" i="9"/>
  <c r="AP374" i="9"/>
  <c r="AQ374" i="9"/>
  <c r="AR374" i="9"/>
  <c r="AS374" i="9"/>
  <c r="AT374" i="9"/>
  <c r="AU374" i="9"/>
  <c r="AV374" i="9"/>
  <c r="AW374" i="9"/>
  <c r="AX374" i="9"/>
  <c r="AP375" i="9"/>
  <c r="AQ375" i="9"/>
  <c r="AR375" i="9"/>
  <c r="AS375" i="9"/>
  <c r="AT375" i="9"/>
  <c r="AU375" i="9"/>
  <c r="AV375" i="9"/>
  <c r="AW375" i="9"/>
  <c r="AX375" i="9"/>
  <c r="AP376" i="9"/>
  <c r="AQ376" i="9"/>
  <c r="AR376" i="9"/>
  <c r="AS376" i="9"/>
  <c r="AT376" i="9"/>
  <c r="AU376" i="9"/>
  <c r="AV376" i="9"/>
  <c r="AW376" i="9"/>
  <c r="AX376" i="9"/>
  <c r="AP377" i="9"/>
  <c r="AQ377" i="9"/>
  <c r="AR377" i="9"/>
  <c r="AS377" i="9"/>
  <c r="AT377" i="9"/>
  <c r="AU377" i="9"/>
  <c r="AV377" i="9"/>
  <c r="AW377" i="9"/>
  <c r="AX377" i="9"/>
  <c r="AP378" i="9"/>
  <c r="AQ378" i="9"/>
  <c r="AR378" i="9"/>
  <c r="AS378" i="9"/>
  <c r="AT378" i="9"/>
  <c r="AU378" i="9"/>
  <c r="AV378" i="9"/>
  <c r="AW378" i="9"/>
  <c r="AX378" i="9"/>
  <c r="AP379" i="9"/>
  <c r="AQ379" i="9"/>
  <c r="AR379" i="9"/>
  <c r="AS379" i="9"/>
  <c r="AT379" i="9"/>
  <c r="AU379" i="9"/>
  <c r="AV379" i="9"/>
  <c r="AW379" i="9"/>
  <c r="AX379" i="9"/>
  <c r="AP380" i="9"/>
  <c r="AQ380" i="9"/>
  <c r="AR380" i="9"/>
  <c r="AS380" i="9"/>
  <c r="AT380" i="9"/>
  <c r="AU380" i="9"/>
  <c r="AV380" i="9"/>
  <c r="AW380" i="9"/>
  <c r="AX380" i="9"/>
  <c r="AP381" i="9"/>
  <c r="AQ381" i="9"/>
  <c r="AR381" i="9"/>
  <c r="AS381" i="9"/>
  <c r="AT381" i="9"/>
  <c r="AU381" i="9"/>
  <c r="AV381" i="9"/>
  <c r="AW381" i="9"/>
  <c r="AX381" i="9"/>
  <c r="AP382" i="9"/>
  <c r="AQ382" i="9"/>
  <c r="AR382" i="9"/>
  <c r="AS382" i="9"/>
  <c r="AT382" i="9"/>
  <c r="AU382" i="9"/>
  <c r="AV382" i="9"/>
  <c r="AW382" i="9"/>
  <c r="AX382" i="9"/>
  <c r="AP383" i="9"/>
  <c r="AQ383" i="9"/>
  <c r="AR383" i="9"/>
  <c r="AS383" i="9"/>
  <c r="AT383" i="9"/>
  <c r="AU383" i="9"/>
  <c r="AV383" i="9"/>
  <c r="AW383" i="9"/>
  <c r="AX383" i="9"/>
  <c r="AP384" i="9"/>
  <c r="AQ384" i="9"/>
  <c r="AR384" i="9"/>
  <c r="AS384" i="9"/>
  <c r="AT384" i="9"/>
  <c r="AU384" i="9"/>
  <c r="AV384" i="9"/>
  <c r="AW384" i="9"/>
  <c r="AX384" i="9"/>
  <c r="AP385" i="9"/>
  <c r="AQ385" i="9"/>
  <c r="AR385" i="9"/>
  <c r="AS385" i="9"/>
  <c r="AT385" i="9"/>
  <c r="AU385" i="9"/>
  <c r="AV385" i="9"/>
  <c r="AW385" i="9"/>
  <c r="AX385" i="9"/>
  <c r="AP386" i="9"/>
  <c r="AQ386" i="9"/>
  <c r="AR386" i="9"/>
  <c r="AS386" i="9"/>
  <c r="AT386" i="9"/>
  <c r="AU386" i="9"/>
  <c r="AV386" i="9"/>
  <c r="AW386" i="9"/>
  <c r="AX386" i="9"/>
  <c r="AP387" i="9"/>
  <c r="AQ387" i="9"/>
  <c r="AR387" i="9"/>
  <c r="AS387" i="9"/>
  <c r="AT387" i="9"/>
  <c r="AU387" i="9"/>
  <c r="AV387" i="9"/>
  <c r="AW387" i="9"/>
  <c r="AX387" i="9"/>
  <c r="AP388" i="9"/>
  <c r="AQ388" i="9"/>
  <c r="AR388" i="9"/>
  <c r="AS388" i="9"/>
  <c r="AT388" i="9"/>
  <c r="AU388" i="9"/>
  <c r="AV388" i="9"/>
  <c r="AW388" i="9"/>
  <c r="AX388" i="9"/>
  <c r="AP389" i="9"/>
  <c r="AQ389" i="9"/>
  <c r="AR389" i="9"/>
  <c r="AS389" i="9"/>
  <c r="AT389" i="9"/>
  <c r="AU389" i="9"/>
  <c r="AV389" i="9"/>
  <c r="AW389" i="9"/>
  <c r="AX389" i="9"/>
  <c r="AP390" i="9"/>
  <c r="AQ390" i="9"/>
  <c r="AR390" i="9"/>
  <c r="AS390" i="9"/>
  <c r="AT390" i="9"/>
  <c r="AU390" i="9"/>
  <c r="AV390" i="9"/>
  <c r="AW390" i="9"/>
  <c r="AX390" i="9"/>
  <c r="AP391" i="9"/>
  <c r="AQ391" i="9"/>
  <c r="AR391" i="9"/>
  <c r="AS391" i="9"/>
  <c r="AT391" i="9"/>
  <c r="AU391" i="9"/>
  <c r="AV391" i="9"/>
  <c r="AW391" i="9"/>
  <c r="AX391" i="9"/>
  <c r="AP392" i="9"/>
  <c r="AQ392" i="9"/>
  <c r="AR392" i="9"/>
  <c r="AS392" i="9"/>
  <c r="AT392" i="9"/>
  <c r="AU392" i="9"/>
  <c r="AV392" i="9"/>
  <c r="AW392" i="9"/>
  <c r="AX392" i="9"/>
  <c r="AP393" i="9"/>
  <c r="AQ393" i="9"/>
  <c r="AR393" i="9"/>
  <c r="AS393" i="9"/>
  <c r="AT393" i="9"/>
  <c r="AU393" i="9"/>
  <c r="AV393" i="9"/>
  <c r="AW393" i="9"/>
  <c r="AX393" i="9"/>
  <c r="AP394" i="9"/>
  <c r="AQ394" i="9"/>
  <c r="AR394" i="9"/>
  <c r="AS394" i="9"/>
  <c r="AT394" i="9"/>
  <c r="AU394" i="9"/>
  <c r="AV394" i="9"/>
  <c r="AW394" i="9"/>
  <c r="AX394" i="9"/>
  <c r="AP395" i="9"/>
  <c r="AQ395" i="9"/>
  <c r="AR395" i="9"/>
  <c r="AS395" i="9"/>
  <c r="AT395" i="9"/>
  <c r="AU395" i="9"/>
  <c r="AV395" i="9"/>
  <c r="AW395" i="9"/>
  <c r="AX395" i="9"/>
  <c r="AP396" i="9"/>
  <c r="AQ396" i="9"/>
  <c r="AR396" i="9"/>
  <c r="AS396" i="9"/>
  <c r="AT396" i="9"/>
  <c r="AU396" i="9"/>
  <c r="AV396" i="9"/>
  <c r="AW396" i="9"/>
  <c r="AX396" i="9"/>
  <c r="AP397" i="9"/>
  <c r="AQ397" i="9"/>
  <c r="AR397" i="9"/>
  <c r="AS397" i="9"/>
  <c r="AT397" i="9"/>
  <c r="AU397" i="9"/>
  <c r="AV397" i="9"/>
  <c r="AW397" i="9"/>
  <c r="AX397" i="9"/>
  <c r="AP398" i="9"/>
  <c r="AQ398" i="9"/>
  <c r="AR398" i="9"/>
  <c r="AS398" i="9"/>
  <c r="AT398" i="9"/>
  <c r="AU398" i="9"/>
  <c r="AV398" i="9"/>
  <c r="AW398" i="9"/>
  <c r="AX398" i="9"/>
  <c r="AP399" i="9"/>
  <c r="AQ399" i="9"/>
  <c r="AR399" i="9"/>
  <c r="AS399" i="9"/>
  <c r="AT399" i="9"/>
  <c r="AU399" i="9"/>
  <c r="AV399" i="9"/>
  <c r="AW399" i="9"/>
  <c r="AX399" i="9"/>
  <c r="AP400" i="9"/>
  <c r="AQ400" i="9"/>
  <c r="AR400" i="9"/>
  <c r="AS400" i="9"/>
  <c r="AT400" i="9"/>
  <c r="AU400" i="9"/>
  <c r="AV400" i="9"/>
  <c r="AW400" i="9"/>
  <c r="AX400" i="9"/>
  <c r="AP401" i="9"/>
  <c r="AQ401" i="9"/>
  <c r="AR401" i="9"/>
  <c r="AS401" i="9"/>
  <c r="AT401" i="9"/>
  <c r="AU401" i="9"/>
  <c r="AV401" i="9"/>
  <c r="AW401" i="9"/>
  <c r="AX401" i="9"/>
  <c r="AP402" i="9"/>
  <c r="AQ402" i="9"/>
  <c r="AR402" i="9"/>
  <c r="AS402" i="9"/>
  <c r="AT402" i="9"/>
  <c r="AU402" i="9"/>
  <c r="AV402" i="9"/>
  <c r="AW402" i="9"/>
  <c r="AX402" i="9"/>
  <c r="AP403" i="9"/>
  <c r="AQ403" i="9"/>
  <c r="AR403" i="9"/>
  <c r="AS403" i="9"/>
  <c r="AT403" i="9"/>
  <c r="AU403" i="9"/>
  <c r="AV403" i="9"/>
  <c r="AW403" i="9"/>
  <c r="AX403" i="9"/>
  <c r="AP404" i="9"/>
  <c r="AQ404" i="9"/>
  <c r="AR404" i="9"/>
  <c r="AS404" i="9"/>
  <c r="AT404" i="9"/>
  <c r="AU404" i="9"/>
  <c r="AV404" i="9"/>
  <c r="AW404" i="9"/>
  <c r="AX404" i="9"/>
  <c r="AP405" i="9"/>
  <c r="AQ405" i="9"/>
  <c r="AR405" i="9"/>
  <c r="AS405" i="9"/>
  <c r="AT405" i="9"/>
  <c r="AU405" i="9"/>
  <c r="AV405" i="9"/>
  <c r="AW405" i="9"/>
  <c r="AX405" i="9"/>
  <c r="AP406" i="9"/>
  <c r="AQ406" i="9"/>
  <c r="AR406" i="9"/>
  <c r="AS406" i="9"/>
  <c r="AT406" i="9"/>
  <c r="AU406" i="9"/>
  <c r="AV406" i="9"/>
  <c r="AW406" i="9"/>
  <c r="AX406" i="9"/>
  <c r="AP407" i="9"/>
  <c r="AQ407" i="9"/>
  <c r="AR407" i="9"/>
  <c r="AS407" i="9"/>
  <c r="AT407" i="9"/>
  <c r="AU407" i="9"/>
  <c r="AV407" i="9"/>
  <c r="AW407" i="9"/>
  <c r="AX407" i="9"/>
  <c r="AP408" i="9"/>
  <c r="AQ408" i="9"/>
  <c r="AR408" i="9"/>
  <c r="AS408" i="9"/>
  <c r="AT408" i="9"/>
  <c r="AU408" i="9"/>
  <c r="AV408" i="9"/>
  <c r="AW408" i="9"/>
  <c r="AX408" i="9"/>
  <c r="AP409" i="9"/>
  <c r="AQ409" i="9"/>
  <c r="AR409" i="9"/>
  <c r="AS409" i="9"/>
  <c r="AT409" i="9"/>
  <c r="AU409" i="9"/>
  <c r="AV409" i="9"/>
  <c r="AW409" i="9"/>
  <c r="AX409" i="9"/>
  <c r="AP410" i="9"/>
  <c r="AQ410" i="9"/>
  <c r="AR410" i="9"/>
  <c r="AS410" i="9"/>
  <c r="AT410" i="9"/>
  <c r="AU410" i="9"/>
  <c r="AV410" i="9"/>
  <c r="AW410" i="9"/>
  <c r="AX410" i="9"/>
  <c r="AP411" i="9"/>
  <c r="AQ411" i="9"/>
  <c r="AR411" i="9"/>
  <c r="AS411" i="9"/>
  <c r="AT411" i="9"/>
  <c r="AU411" i="9"/>
  <c r="AV411" i="9"/>
  <c r="AW411" i="9"/>
  <c r="AX411" i="9"/>
  <c r="AP412" i="9"/>
  <c r="AQ412" i="9"/>
  <c r="AR412" i="9"/>
  <c r="AS412" i="9"/>
  <c r="AT412" i="9"/>
  <c r="AU412" i="9"/>
  <c r="AV412" i="9"/>
  <c r="AW412" i="9"/>
  <c r="AX412" i="9"/>
  <c r="AP413" i="9"/>
  <c r="AQ413" i="9"/>
  <c r="AR413" i="9"/>
  <c r="AS413" i="9"/>
  <c r="AT413" i="9"/>
  <c r="AU413" i="9"/>
  <c r="AV413" i="9"/>
  <c r="AW413" i="9"/>
  <c r="AX413" i="9"/>
  <c r="AP414" i="9"/>
  <c r="AQ414" i="9"/>
  <c r="AR414" i="9"/>
  <c r="AS414" i="9"/>
  <c r="AT414" i="9"/>
  <c r="AU414" i="9"/>
  <c r="AV414" i="9"/>
  <c r="AW414" i="9"/>
  <c r="AX414" i="9"/>
  <c r="AP415" i="9"/>
  <c r="AQ415" i="9"/>
  <c r="AR415" i="9"/>
  <c r="AS415" i="9"/>
  <c r="AT415" i="9"/>
  <c r="AU415" i="9"/>
  <c r="AV415" i="9"/>
  <c r="AW415" i="9"/>
  <c r="AX415" i="9"/>
  <c r="AP416" i="9"/>
  <c r="AQ416" i="9"/>
  <c r="AR416" i="9"/>
  <c r="AS416" i="9"/>
  <c r="AT416" i="9"/>
  <c r="AU416" i="9"/>
  <c r="AV416" i="9"/>
  <c r="AW416" i="9"/>
  <c r="AX416" i="9"/>
  <c r="AP417" i="9"/>
  <c r="AQ417" i="9"/>
  <c r="AR417" i="9"/>
  <c r="AS417" i="9"/>
  <c r="AT417" i="9"/>
  <c r="AU417" i="9"/>
  <c r="AV417" i="9"/>
  <c r="AW417" i="9"/>
  <c r="AX417" i="9"/>
  <c r="AP418" i="9"/>
  <c r="AQ418" i="9"/>
  <c r="AR418" i="9"/>
  <c r="AS418" i="9"/>
  <c r="AT418" i="9"/>
  <c r="AU418" i="9"/>
  <c r="AV418" i="9"/>
  <c r="AW418" i="9"/>
  <c r="AX418" i="9"/>
  <c r="AP419" i="9"/>
  <c r="AQ419" i="9"/>
  <c r="AR419" i="9"/>
  <c r="AS419" i="9"/>
  <c r="AT419" i="9"/>
  <c r="AU419" i="9"/>
  <c r="AV419" i="9"/>
  <c r="AW419" i="9"/>
  <c r="AX419" i="9"/>
  <c r="AP420" i="9"/>
  <c r="AQ420" i="9"/>
  <c r="AR420" i="9"/>
  <c r="AS420" i="9"/>
  <c r="AT420" i="9"/>
  <c r="AU420" i="9"/>
  <c r="AV420" i="9"/>
  <c r="AW420" i="9"/>
  <c r="AX420" i="9"/>
  <c r="AP421" i="9"/>
  <c r="AQ421" i="9"/>
  <c r="AR421" i="9"/>
  <c r="AS421" i="9"/>
  <c r="AT421" i="9"/>
  <c r="AU421" i="9"/>
  <c r="AV421" i="9"/>
  <c r="AW421" i="9"/>
  <c r="AX421" i="9"/>
  <c r="AP422" i="9"/>
  <c r="AQ422" i="9"/>
  <c r="AR422" i="9"/>
  <c r="AS422" i="9"/>
  <c r="AT422" i="9"/>
  <c r="AU422" i="9"/>
  <c r="AV422" i="9"/>
  <c r="AW422" i="9"/>
  <c r="AX422" i="9"/>
  <c r="AP423" i="9"/>
  <c r="AQ423" i="9"/>
  <c r="AR423" i="9"/>
  <c r="AS423" i="9"/>
  <c r="AT423" i="9"/>
  <c r="AU423" i="9"/>
  <c r="AV423" i="9"/>
  <c r="AW423" i="9"/>
  <c r="AX423" i="9"/>
  <c r="AI3" i="9"/>
  <c r="AJ3" i="9"/>
  <c r="AK3" i="9"/>
  <c r="AL3" i="9"/>
  <c r="AM3" i="9"/>
  <c r="AN3" i="9"/>
  <c r="AO3" i="9"/>
  <c r="AI4" i="9"/>
  <c r="AJ4" i="9"/>
  <c r="AK4" i="9"/>
  <c r="AL4" i="9"/>
  <c r="AM4" i="9"/>
  <c r="AN4" i="9"/>
  <c r="AO4" i="9"/>
  <c r="AI5" i="9"/>
  <c r="AJ5" i="9"/>
  <c r="AK5" i="9"/>
  <c r="AL5" i="9"/>
  <c r="AM5" i="9"/>
  <c r="AN5" i="9"/>
  <c r="AO5" i="9"/>
  <c r="AI6" i="9"/>
  <c r="AJ6" i="9"/>
  <c r="AK6" i="9"/>
  <c r="AL6" i="9"/>
  <c r="AM6" i="9"/>
  <c r="AN6" i="9"/>
  <c r="AO6" i="9"/>
  <c r="AI7" i="9"/>
  <c r="AJ7" i="9"/>
  <c r="AK7" i="9"/>
  <c r="AL7" i="9"/>
  <c r="AM7" i="9"/>
  <c r="AN7" i="9"/>
  <c r="AO7" i="9"/>
  <c r="AI8" i="9"/>
  <c r="AJ8" i="9"/>
  <c r="AK8" i="9"/>
  <c r="AL8" i="9"/>
  <c r="AM8" i="9"/>
  <c r="AN8" i="9"/>
  <c r="AO8" i="9"/>
  <c r="AI9" i="9"/>
  <c r="AJ9" i="9"/>
  <c r="AK9" i="9"/>
  <c r="AL9" i="9"/>
  <c r="AM9" i="9"/>
  <c r="AN9" i="9"/>
  <c r="AO9" i="9"/>
  <c r="AI10" i="9"/>
  <c r="AJ10" i="9"/>
  <c r="AK10" i="9"/>
  <c r="AL10" i="9"/>
  <c r="AM10" i="9"/>
  <c r="AN10" i="9"/>
  <c r="AO10" i="9"/>
  <c r="AI11" i="9"/>
  <c r="AJ11" i="9"/>
  <c r="AK11" i="9"/>
  <c r="AL11" i="9"/>
  <c r="AM11" i="9"/>
  <c r="AN11" i="9"/>
  <c r="AO11" i="9"/>
  <c r="AI12" i="9"/>
  <c r="AJ12" i="9"/>
  <c r="AK12" i="9"/>
  <c r="AL12" i="9"/>
  <c r="AM12" i="9"/>
  <c r="AN12" i="9"/>
  <c r="AO12" i="9"/>
  <c r="AI13" i="9"/>
  <c r="AJ13" i="9"/>
  <c r="AK13" i="9"/>
  <c r="AL13" i="9"/>
  <c r="AM13" i="9"/>
  <c r="AN13" i="9"/>
  <c r="AO13" i="9"/>
  <c r="AI14" i="9"/>
  <c r="AJ14" i="9"/>
  <c r="AK14" i="9"/>
  <c r="AL14" i="9"/>
  <c r="AM14" i="9"/>
  <c r="AN14" i="9"/>
  <c r="AO14" i="9"/>
  <c r="AI15" i="9"/>
  <c r="AJ15" i="9"/>
  <c r="AK15" i="9"/>
  <c r="AL15" i="9"/>
  <c r="AM15" i="9"/>
  <c r="AN15" i="9"/>
  <c r="AO15" i="9"/>
  <c r="AI16" i="9"/>
  <c r="AJ16" i="9"/>
  <c r="AK16" i="9"/>
  <c r="AL16" i="9"/>
  <c r="AM16" i="9"/>
  <c r="AN16" i="9"/>
  <c r="AO16" i="9"/>
  <c r="AI17" i="9"/>
  <c r="AJ17" i="9"/>
  <c r="AK17" i="9"/>
  <c r="AL17" i="9"/>
  <c r="AM17" i="9"/>
  <c r="AN17" i="9"/>
  <c r="AO17" i="9"/>
  <c r="AI18" i="9"/>
  <c r="AJ18" i="9"/>
  <c r="AK18" i="9"/>
  <c r="AL18" i="9"/>
  <c r="AM18" i="9"/>
  <c r="AN18" i="9"/>
  <c r="AO18" i="9"/>
  <c r="AI19" i="9"/>
  <c r="AJ19" i="9"/>
  <c r="AK19" i="9"/>
  <c r="AL19" i="9"/>
  <c r="AM19" i="9"/>
  <c r="AN19" i="9"/>
  <c r="AO19" i="9"/>
  <c r="AI20" i="9"/>
  <c r="AJ20" i="9"/>
  <c r="AK20" i="9"/>
  <c r="AL20" i="9"/>
  <c r="AM20" i="9"/>
  <c r="AN20" i="9"/>
  <c r="AO20" i="9"/>
  <c r="AI21" i="9"/>
  <c r="AJ21" i="9"/>
  <c r="AK21" i="9"/>
  <c r="AL21" i="9"/>
  <c r="AM21" i="9"/>
  <c r="AN21" i="9"/>
  <c r="AO21" i="9"/>
  <c r="AI22" i="9"/>
  <c r="AJ22" i="9"/>
  <c r="AK22" i="9"/>
  <c r="AL22" i="9"/>
  <c r="AM22" i="9"/>
  <c r="AN22" i="9"/>
  <c r="AO22" i="9"/>
  <c r="AI23" i="9"/>
  <c r="AJ23" i="9"/>
  <c r="AK23" i="9"/>
  <c r="AL23" i="9"/>
  <c r="AM23" i="9"/>
  <c r="AN23" i="9"/>
  <c r="AO23" i="9"/>
  <c r="AI24" i="9"/>
  <c r="AJ24" i="9"/>
  <c r="AK24" i="9"/>
  <c r="AL24" i="9"/>
  <c r="AM24" i="9"/>
  <c r="AN24" i="9"/>
  <c r="AO24" i="9"/>
  <c r="AI25" i="9"/>
  <c r="AJ25" i="9"/>
  <c r="AK25" i="9"/>
  <c r="AL25" i="9"/>
  <c r="AM25" i="9"/>
  <c r="AN25" i="9"/>
  <c r="AO25" i="9"/>
  <c r="AI26" i="9"/>
  <c r="AJ26" i="9"/>
  <c r="AK26" i="9"/>
  <c r="AL26" i="9"/>
  <c r="AM26" i="9"/>
  <c r="AN26" i="9"/>
  <c r="AO26" i="9"/>
  <c r="AI27" i="9"/>
  <c r="AJ27" i="9"/>
  <c r="AK27" i="9"/>
  <c r="AL27" i="9"/>
  <c r="AM27" i="9"/>
  <c r="AN27" i="9"/>
  <c r="AO27" i="9"/>
  <c r="AI28" i="9"/>
  <c r="AJ28" i="9"/>
  <c r="AK28" i="9"/>
  <c r="AL28" i="9"/>
  <c r="AM28" i="9"/>
  <c r="AN28" i="9"/>
  <c r="AO28" i="9"/>
  <c r="AI29" i="9"/>
  <c r="AJ29" i="9"/>
  <c r="AK29" i="9"/>
  <c r="AL29" i="9"/>
  <c r="AM29" i="9"/>
  <c r="AN29" i="9"/>
  <c r="AO29" i="9"/>
  <c r="AI30" i="9"/>
  <c r="AJ30" i="9"/>
  <c r="AK30" i="9"/>
  <c r="AL30" i="9"/>
  <c r="AM30" i="9"/>
  <c r="AN30" i="9"/>
  <c r="AO30" i="9"/>
  <c r="AI31" i="9"/>
  <c r="AJ31" i="9"/>
  <c r="AK31" i="9"/>
  <c r="AL31" i="9"/>
  <c r="AM31" i="9"/>
  <c r="AN31" i="9"/>
  <c r="AO31" i="9"/>
  <c r="AI32" i="9"/>
  <c r="AJ32" i="9"/>
  <c r="AK32" i="9"/>
  <c r="AL32" i="9"/>
  <c r="AM32" i="9"/>
  <c r="AN32" i="9"/>
  <c r="AO32" i="9"/>
  <c r="AI33" i="9"/>
  <c r="AJ33" i="9"/>
  <c r="AK33" i="9"/>
  <c r="AL33" i="9"/>
  <c r="AM33" i="9"/>
  <c r="AN33" i="9"/>
  <c r="AO33" i="9"/>
  <c r="AI34" i="9"/>
  <c r="AJ34" i="9"/>
  <c r="AK34" i="9"/>
  <c r="AL34" i="9"/>
  <c r="AM34" i="9"/>
  <c r="AN34" i="9"/>
  <c r="AO34" i="9"/>
  <c r="AI35" i="9"/>
  <c r="AJ35" i="9"/>
  <c r="AK35" i="9"/>
  <c r="AL35" i="9"/>
  <c r="AM35" i="9"/>
  <c r="AN35" i="9"/>
  <c r="AO35" i="9"/>
  <c r="AI36" i="9"/>
  <c r="AJ36" i="9"/>
  <c r="AK36" i="9"/>
  <c r="AL36" i="9"/>
  <c r="AM36" i="9"/>
  <c r="AN36" i="9"/>
  <c r="AO36" i="9"/>
  <c r="AI37" i="9"/>
  <c r="AJ37" i="9"/>
  <c r="AK37" i="9"/>
  <c r="AL37" i="9"/>
  <c r="AM37" i="9"/>
  <c r="AN37" i="9"/>
  <c r="AO37" i="9"/>
  <c r="AI38" i="9"/>
  <c r="AJ38" i="9"/>
  <c r="AK38" i="9"/>
  <c r="AL38" i="9"/>
  <c r="AM38" i="9"/>
  <c r="AN38" i="9"/>
  <c r="AO38" i="9"/>
  <c r="AI39" i="9"/>
  <c r="AJ39" i="9"/>
  <c r="AK39" i="9"/>
  <c r="AL39" i="9"/>
  <c r="AM39" i="9"/>
  <c r="AN39" i="9"/>
  <c r="AO39" i="9"/>
  <c r="AI40" i="9"/>
  <c r="AJ40" i="9"/>
  <c r="AK40" i="9"/>
  <c r="AL40" i="9"/>
  <c r="AM40" i="9"/>
  <c r="AN40" i="9"/>
  <c r="AO40" i="9"/>
  <c r="AI41" i="9"/>
  <c r="AJ41" i="9"/>
  <c r="AK41" i="9"/>
  <c r="AL41" i="9"/>
  <c r="AM41" i="9"/>
  <c r="AN41" i="9"/>
  <c r="AO41" i="9"/>
  <c r="AI42" i="9"/>
  <c r="AJ42" i="9"/>
  <c r="AK42" i="9"/>
  <c r="AL42" i="9"/>
  <c r="AM42" i="9"/>
  <c r="AN42" i="9"/>
  <c r="AO42" i="9"/>
  <c r="AI43" i="9"/>
  <c r="AJ43" i="9"/>
  <c r="AK43" i="9"/>
  <c r="AL43" i="9"/>
  <c r="AM43" i="9"/>
  <c r="AN43" i="9"/>
  <c r="AO43" i="9"/>
  <c r="AI44" i="9"/>
  <c r="AJ44" i="9"/>
  <c r="AK44" i="9"/>
  <c r="AL44" i="9"/>
  <c r="AM44" i="9"/>
  <c r="AN44" i="9"/>
  <c r="AO44" i="9"/>
  <c r="AI45" i="9"/>
  <c r="AJ45" i="9"/>
  <c r="AK45" i="9"/>
  <c r="AL45" i="9"/>
  <c r="AM45" i="9"/>
  <c r="AN45" i="9"/>
  <c r="AO45" i="9"/>
  <c r="AI46" i="9"/>
  <c r="AJ46" i="9"/>
  <c r="AK46" i="9"/>
  <c r="AL46" i="9"/>
  <c r="AM46" i="9"/>
  <c r="AN46" i="9"/>
  <c r="AO46" i="9"/>
  <c r="AI47" i="9"/>
  <c r="AJ47" i="9"/>
  <c r="AK47" i="9"/>
  <c r="AL47" i="9"/>
  <c r="AM47" i="9"/>
  <c r="AN47" i="9"/>
  <c r="AO47" i="9"/>
  <c r="AI48" i="9"/>
  <c r="AJ48" i="9"/>
  <c r="AK48" i="9"/>
  <c r="AL48" i="9"/>
  <c r="AM48" i="9"/>
  <c r="AN48" i="9"/>
  <c r="AO48" i="9"/>
  <c r="AI49" i="9"/>
  <c r="AJ49" i="9"/>
  <c r="AK49" i="9"/>
  <c r="AL49" i="9"/>
  <c r="AM49" i="9"/>
  <c r="AN49" i="9"/>
  <c r="AO49" i="9"/>
  <c r="AI50" i="9"/>
  <c r="AJ50" i="9"/>
  <c r="AK50" i="9"/>
  <c r="AL50" i="9"/>
  <c r="AM50" i="9"/>
  <c r="AN50" i="9"/>
  <c r="AO50" i="9"/>
  <c r="AI51" i="9"/>
  <c r="AJ51" i="9"/>
  <c r="AK51" i="9"/>
  <c r="AL51" i="9"/>
  <c r="AM51" i="9"/>
  <c r="AN51" i="9"/>
  <c r="AO51" i="9"/>
  <c r="AI52" i="9"/>
  <c r="AJ52" i="9"/>
  <c r="AK52" i="9"/>
  <c r="AL52" i="9"/>
  <c r="AM52" i="9"/>
  <c r="AN52" i="9"/>
  <c r="AO52" i="9"/>
  <c r="AI53" i="9"/>
  <c r="AJ53" i="9"/>
  <c r="AK53" i="9"/>
  <c r="AL53" i="9"/>
  <c r="AM53" i="9"/>
  <c r="AN53" i="9"/>
  <c r="AO53" i="9"/>
  <c r="AI54" i="9"/>
  <c r="AJ54" i="9"/>
  <c r="AK54" i="9"/>
  <c r="AL54" i="9"/>
  <c r="AM54" i="9"/>
  <c r="AN54" i="9"/>
  <c r="AO54" i="9"/>
  <c r="AI55" i="9"/>
  <c r="AJ55" i="9"/>
  <c r="AK55" i="9"/>
  <c r="AL55" i="9"/>
  <c r="AM55" i="9"/>
  <c r="AN55" i="9"/>
  <c r="AO55" i="9"/>
  <c r="AI56" i="9"/>
  <c r="AJ56" i="9"/>
  <c r="AK56" i="9"/>
  <c r="AL56" i="9"/>
  <c r="AM56" i="9"/>
  <c r="AN56" i="9"/>
  <c r="AO56" i="9"/>
  <c r="AI57" i="9"/>
  <c r="AJ57" i="9"/>
  <c r="AK57" i="9"/>
  <c r="AL57" i="9"/>
  <c r="AM57" i="9"/>
  <c r="AN57" i="9"/>
  <c r="AO57" i="9"/>
  <c r="AI58" i="9"/>
  <c r="AJ58" i="9"/>
  <c r="AK58" i="9"/>
  <c r="AL58" i="9"/>
  <c r="AM58" i="9"/>
  <c r="AN58" i="9"/>
  <c r="AO58" i="9"/>
  <c r="AI59" i="9"/>
  <c r="AJ59" i="9"/>
  <c r="AK59" i="9"/>
  <c r="AL59" i="9"/>
  <c r="AM59" i="9"/>
  <c r="AN59" i="9"/>
  <c r="AO59" i="9"/>
  <c r="AI60" i="9"/>
  <c r="AJ60" i="9"/>
  <c r="AK60" i="9"/>
  <c r="AL60" i="9"/>
  <c r="AM60" i="9"/>
  <c r="AN60" i="9"/>
  <c r="AO60" i="9"/>
  <c r="AI61" i="9"/>
  <c r="AJ61" i="9"/>
  <c r="AK61" i="9"/>
  <c r="AL61" i="9"/>
  <c r="AM61" i="9"/>
  <c r="AN61" i="9"/>
  <c r="AO61" i="9"/>
  <c r="AI62" i="9"/>
  <c r="AJ62" i="9"/>
  <c r="AK62" i="9"/>
  <c r="AL62" i="9"/>
  <c r="AM62" i="9"/>
  <c r="AN62" i="9"/>
  <c r="AO62" i="9"/>
  <c r="AI63" i="9"/>
  <c r="AJ63" i="9"/>
  <c r="AK63" i="9"/>
  <c r="AL63" i="9"/>
  <c r="AM63" i="9"/>
  <c r="AN63" i="9"/>
  <c r="AO63" i="9"/>
  <c r="AI64" i="9"/>
  <c r="AJ64" i="9"/>
  <c r="AK64" i="9"/>
  <c r="AL64" i="9"/>
  <c r="AM64" i="9"/>
  <c r="AN64" i="9"/>
  <c r="AO64" i="9"/>
  <c r="AI65" i="9"/>
  <c r="AJ65" i="9"/>
  <c r="AK65" i="9"/>
  <c r="AL65" i="9"/>
  <c r="AM65" i="9"/>
  <c r="AN65" i="9"/>
  <c r="AO65" i="9"/>
  <c r="AI66" i="9"/>
  <c r="AJ66" i="9"/>
  <c r="AK66" i="9"/>
  <c r="AL66" i="9"/>
  <c r="AM66" i="9"/>
  <c r="AN66" i="9"/>
  <c r="AO66" i="9"/>
  <c r="AI67" i="9"/>
  <c r="AJ67" i="9"/>
  <c r="AK67" i="9"/>
  <c r="AL67" i="9"/>
  <c r="AM67" i="9"/>
  <c r="AN67" i="9"/>
  <c r="AO67" i="9"/>
  <c r="AI68" i="9"/>
  <c r="AJ68" i="9"/>
  <c r="AK68" i="9"/>
  <c r="AL68" i="9"/>
  <c r="AM68" i="9"/>
  <c r="AN68" i="9"/>
  <c r="AO68" i="9"/>
  <c r="AI69" i="9"/>
  <c r="AJ69" i="9"/>
  <c r="AK69" i="9"/>
  <c r="AL69" i="9"/>
  <c r="AM69" i="9"/>
  <c r="AN69" i="9"/>
  <c r="AO69" i="9"/>
  <c r="AI70" i="9"/>
  <c r="AJ70" i="9"/>
  <c r="AK70" i="9"/>
  <c r="AL70" i="9"/>
  <c r="AM70" i="9"/>
  <c r="AN70" i="9"/>
  <c r="AO70" i="9"/>
  <c r="AI71" i="9"/>
  <c r="AJ71" i="9"/>
  <c r="AK71" i="9"/>
  <c r="AL71" i="9"/>
  <c r="AM71" i="9"/>
  <c r="AN71" i="9"/>
  <c r="AO71" i="9"/>
  <c r="AI72" i="9"/>
  <c r="AJ72" i="9"/>
  <c r="AK72" i="9"/>
  <c r="AL72" i="9"/>
  <c r="AM72" i="9"/>
  <c r="AN72" i="9"/>
  <c r="AO72" i="9"/>
  <c r="AI73" i="9"/>
  <c r="AJ73" i="9"/>
  <c r="AK73" i="9"/>
  <c r="AL73" i="9"/>
  <c r="AM73" i="9"/>
  <c r="AN73" i="9"/>
  <c r="AO73" i="9"/>
  <c r="AI74" i="9"/>
  <c r="AJ74" i="9"/>
  <c r="AK74" i="9"/>
  <c r="AL74" i="9"/>
  <c r="AM74" i="9"/>
  <c r="AN74" i="9"/>
  <c r="AO74" i="9"/>
  <c r="AI75" i="9"/>
  <c r="AJ75" i="9"/>
  <c r="AK75" i="9"/>
  <c r="AL75" i="9"/>
  <c r="AM75" i="9"/>
  <c r="AN75" i="9"/>
  <c r="AO75" i="9"/>
  <c r="AI76" i="9"/>
  <c r="AJ76" i="9"/>
  <c r="AK76" i="9"/>
  <c r="AL76" i="9"/>
  <c r="AM76" i="9"/>
  <c r="AN76" i="9"/>
  <c r="AO76" i="9"/>
  <c r="AI77" i="9"/>
  <c r="AJ77" i="9"/>
  <c r="AK77" i="9"/>
  <c r="AL77" i="9"/>
  <c r="AM77" i="9"/>
  <c r="AN77" i="9"/>
  <c r="AO77" i="9"/>
  <c r="AI78" i="9"/>
  <c r="AJ78" i="9"/>
  <c r="AK78" i="9"/>
  <c r="AL78" i="9"/>
  <c r="AM78" i="9"/>
  <c r="AN78" i="9"/>
  <c r="AO78" i="9"/>
  <c r="AI79" i="9"/>
  <c r="AJ79" i="9"/>
  <c r="AK79" i="9"/>
  <c r="AL79" i="9"/>
  <c r="AM79" i="9"/>
  <c r="AN79" i="9"/>
  <c r="AO79" i="9"/>
  <c r="AI80" i="9"/>
  <c r="AJ80" i="9"/>
  <c r="AK80" i="9"/>
  <c r="AL80" i="9"/>
  <c r="AM80" i="9"/>
  <c r="AN80" i="9"/>
  <c r="AO80" i="9"/>
  <c r="AI81" i="9"/>
  <c r="AJ81" i="9"/>
  <c r="AK81" i="9"/>
  <c r="AL81" i="9"/>
  <c r="AM81" i="9"/>
  <c r="AN81" i="9"/>
  <c r="AO81" i="9"/>
  <c r="AI82" i="9"/>
  <c r="AJ82" i="9"/>
  <c r="AK82" i="9"/>
  <c r="AL82" i="9"/>
  <c r="AM82" i="9"/>
  <c r="AN82" i="9"/>
  <c r="AO82" i="9"/>
  <c r="AI83" i="9"/>
  <c r="AJ83" i="9"/>
  <c r="AK83" i="9"/>
  <c r="AL83" i="9"/>
  <c r="AM83" i="9"/>
  <c r="AN83" i="9"/>
  <c r="AO83" i="9"/>
  <c r="AI84" i="9"/>
  <c r="AJ84" i="9"/>
  <c r="AK84" i="9"/>
  <c r="AL84" i="9"/>
  <c r="AM84" i="9"/>
  <c r="AN84" i="9"/>
  <c r="AO84" i="9"/>
  <c r="AI85" i="9"/>
  <c r="AJ85" i="9"/>
  <c r="AK85" i="9"/>
  <c r="AL85" i="9"/>
  <c r="AM85" i="9"/>
  <c r="AN85" i="9"/>
  <c r="AO85" i="9"/>
  <c r="AI86" i="9"/>
  <c r="AJ86" i="9"/>
  <c r="AK86" i="9"/>
  <c r="AL86" i="9"/>
  <c r="AM86" i="9"/>
  <c r="AN86" i="9"/>
  <c r="AO86" i="9"/>
  <c r="AI87" i="9"/>
  <c r="AJ87" i="9"/>
  <c r="AK87" i="9"/>
  <c r="AL87" i="9"/>
  <c r="AM87" i="9"/>
  <c r="AN87" i="9"/>
  <c r="AO87" i="9"/>
  <c r="AI88" i="9"/>
  <c r="AJ88" i="9"/>
  <c r="AK88" i="9"/>
  <c r="AL88" i="9"/>
  <c r="AM88" i="9"/>
  <c r="AN88" i="9"/>
  <c r="AO88" i="9"/>
  <c r="AI89" i="9"/>
  <c r="AJ89" i="9"/>
  <c r="AK89" i="9"/>
  <c r="AL89" i="9"/>
  <c r="AM89" i="9"/>
  <c r="AN89" i="9"/>
  <c r="AO89" i="9"/>
  <c r="AI90" i="9"/>
  <c r="AJ90" i="9"/>
  <c r="AK90" i="9"/>
  <c r="AL90" i="9"/>
  <c r="AM90" i="9"/>
  <c r="AN90" i="9"/>
  <c r="AO90" i="9"/>
  <c r="AI91" i="9"/>
  <c r="AJ91" i="9"/>
  <c r="AK91" i="9"/>
  <c r="AL91" i="9"/>
  <c r="AM91" i="9"/>
  <c r="AN91" i="9"/>
  <c r="AO91" i="9"/>
  <c r="AI92" i="9"/>
  <c r="AJ92" i="9"/>
  <c r="AK92" i="9"/>
  <c r="AL92" i="9"/>
  <c r="AM92" i="9"/>
  <c r="AN92" i="9"/>
  <c r="AO92" i="9"/>
  <c r="AI93" i="9"/>
  <c r="AJ93" i="9"/>
  <c r="AK93" i="9"/>
  <c r="AL93" i="9"/>
  <c r="AM93" i="9"/>
  <c r="AN93" i="9"/>
  <c r="AO93" i="9"/>
  <c r="AI94" i="9"/>
  <c r="AJ94" i="9"/>
  <c r="AK94" i="9"/>
  <c r="AL94" i="9"/>
  <c r="AM94" i="9"/>
  <c r="AN94" i="9"/>
  <c r="AO94" i="9"/>
  <c r="AI95" i="9"/>
  <c r="AJ95" i="9"/>
  <c r="AK95" i="9"/>
  <c r="AL95" i="9"/>
  <c r="AM95" i="9"/>
  <c r="AN95" i="9"/>
  <c r="AO95" i="9"/>
  <c r="AI96" i="9"/>
  <c r="AJ96" i="9"/>
  <c r="AK96" i="9"/>
  <c r="AL96" i="9"/>
  <c r="AM96" i="9"/>
  <c r="AN96" i="9"/>
  <c r="AO96" i="9"/>
  <c r="AI97" i="9"/>
  <c r="AJ97" i="9"/>
  <c r="AK97" i="9"/>
  <c r="AL97" i="9"/>
  <c r="AM97" i="9"/>
  <c r="AN97" i="9"/>
  <c r="AO97" i="9"/>
  <c r="AI98" i="9"/>
  <c r="AJ98" i="9"/>
  <c r="AK98" i="9"/>
  <c r="AL98" i="9"/>
  <c r="AM98" i="9"/>
  <c r="AN98" i="9"/>
  <c r="AO98" i="9"/>
  <c r="AI99" i="9"/>
  <c r="AJ99" i="9"/>
  <c r="AK99" i="9"/>
  <c r="AL99" i="9"/>
  <c r="AM99" i="9"/>
  <c r="AN99" i="9"/>
  <c r="AO99" i="9"/>
  <c r="AI100" i="9"/>
  <c r="AJ100" i="9"/>
  <c r="AK100" i="9"/>
  <c r="AL100" i="9"/>
  <c r="AM100" i="9"/>
  <c r="AN100" i="9"/>
  <c r="AO100" i="9"/>
  <c r="AI101" i="9"/>
  <c r="AJ101" i="9"/>
  <c r="AK101" i="9"/>
  <c r="AL101" i="9"/>
  <c r="AM101" i="9"/>
  <c r="AN101" i="9"/>
  <c r="AO101" i="9"/>
  <c r="AI102" i="9"/>
  <c r="AJ102" i="9"/>
  <c r="AK102" i="9"/>
  <c r="AL102" i="9"/>
  <c r="AM102" i="9"/>
  <c r="AN102" i="9"/>
  <c r="AO102" i="9"/>
  <c r="AI103" i="9"/>
  <c r="AJ103" i="9"/>
  <c r="AK103" i="9"/>
  <c r="AL103" i="9"/>
  <c r="AM103" i="9"/>
  <c r="AN103" i="9"/>
  <c r="AO103" i="9"/>
  <c r="AI104" i="9"/>
  <c r="AJ104" i="9"/>
  <c r="AK104" i="9"/>
  <c r="AL104" i="9"/>
  <c r="AM104" i="9"/>
  <c r="AN104" i="9"/>
  <c r="AO104" i="9"/>
  <c r="AI105" i="9"/>
  <c r="AJ105" i="9"/>
  <c r="AK105" i="9"/>
  <c r="AL105" i="9"/>
  <c r="AM105" i="9"/>
  <c r="AN105" i="9"/>
  <c r="AO105" i="9"/>
  <c r="AI106" i="9"/>
  <c r="AJ106" i="9"/>
  <c r="AK106" i="9"/>
  <c r="AL106" i="9"/>
  <c r="AM106" i="9"/>
  <c r="AN106" i="9"/>
  <c r="AO106" i="9"/>
  <c r="AI107" i="9"/>
  <c r="AJ107" i="9"/>
  <c r="AK107" i="9"/>
  <c r="AL107" i="9"/>
  <c r="AM107" i="9"/>
  <c r="AN107" i="9"/>
  <c r="AO107" i="9"/>
  <c r="AI108" i="9"/>
  <c r="AJ108" i="9"/>
  <c r="AK108" i="9"/>
  <c r="AL108" i="9"/>
  <c r="AM108" i="9"/>
  <c r="AN108" i="9"/>
  <c r="AO108" i="9"/>
  <c r="AI109" i="9"/>
  <c r="AJ109" i="9"/>
  <c r="AK109" i="9"/>
  <c r="AL109" i="9"/>
  <c r="AM109" i="9"/>
  <c r="AN109" i="9"/>
  <c r="AO109" i="9"/>
  <c r="AI110" i="9"/>
  <c r="AJ110" i="9"/>
  <c r="AK110" i="9"/>
  <c r="AL110" i="9"/>
  <c r="AM110" i="9"/>
  <c r="AN110" i="9"/>
  <c r="AO110" i="9"/>
  <c r="AI111" i="9"/>
  <c r="AJ111" i="9"/>
  <c r="AK111" i="9"/>
  <c r="AL111" i="9"/>
  <c r="AM111" i="9"/>
  <c r="AN111" i="9"/>
  <c r="AO111" i="9"/>
  <c r="AI112" i="9"/>
  <c r="AJ112" i="9"/>
  <c r="AK112" i="9"/>
  <c r="AL112" i="9"/>
  <c r="AM112" i="9"/>
  <c r="AN112" i="9"/>
  <c r="AO112" i="9"/>
  <c r="AI113" i="9"/>
  <c r="AJ113" i="9"/>
  <c r="AK113" i="9"/>
  <c r="AL113" i="9"/>
  <c r="AM113" i="9"/>
  <c r="AN113" i="9"/>
  <c r="AO113" i="9"/>
  <c r="AI114" i="9"/>
  <c r="AJ114" i="9"/>
  <c r="AK114" i="9"/>
  <c r="AL114" i="9"/>
  <c r="AM114" i="9"/>
  <c r="AN114" i="9"/>
  <c r="AO114" i="9"/>
  <c r="AI115" i="9"/>
  <c r="AJ115" i="9"/>
  <c r="AK115" i="9"/>
  <c r="AL115" i="9"/>
  <c r="AM115" i="9"/>
  <c r="AN115" i="9"/>
  <c r="AO115" i="9"/>
  <c r="AI116" i="9"/>
  <c r="AJ116" i="9"/>
  <c r="AK116" i="9"/>
  <c r="AL116" i="9"/>
  <c r="AM116" i="9"/>
  <c r="AN116" i="9"/>
  <c r="AO116" i="9"/>
  <c r="AI117" i="9"/>
  <c r="AJ117" i="9"/>
  <c r="AK117" i="9"/>
  <c r="AL117" i="9"/>
  <c r="AM117" i="9"/>
  <c r="AN117" i="9"/>
  <c r="AO117" i="9"/>
  <c r="AI118" i="9"/>
  <c r="AJ118" i="9"/>
  <c r="AK118" i="9"/>
  <c r="AL118" i="9"/>
  <c r="AM118" i="9"/>
  <c r="AN118" i="9"/>
  <c r="AO118" i="9"/>
  <c r="AI119" i="9"/>
  <c r="AJ119" i="9"/>
  <c r="AK119" i="9"/>
  <c r="AL119" i="9"/>
  <c r="AM119" i="9"/>
  <c r="AN119" i="9"/>
  <c r="AO119" i="9"/>
  <c r="AI120" i="9"/>
  <c r="AJ120" i="9"/>
  <c r="AK120" i="9"/>
  <c r="AL120" i="9"/>
  <c r="AM120" i="9"/>
  <c r="AN120" i="9"/>
  <c r="AO120" i="9"/>
  <c r="AI121" i="9"/>
  <c r="AJ121" i="9"/>
  <c r="AK121" i="9"/>
  <c r="AL121" i="9"/>
  <c r="AM121" i="9"/>
  <c r="AN121" i="9"/>
  <c r="AO121" i="9"/>
  <c r="AI122" i="9"/>
  <c r="AJ122" i="9"/>
  <c r="AK122" i="9"/>
  <c r="AL122" i="9"/>
  <c r="AM122" i="9"/>
  <c r="AN122" i="9"/>
  <c r="AO122" i="9"/>
  <c r="AI123" i="9"/>
  <c r="AJ123" i="9"/>
  <c r="AK123" i="9"/>
  <c r="AL123" i="9"/>
  <c r="AM123" i="9"/>
  <c r="AN123" i="9"/>
  <c r="AO123" i="9"/>
  <c r="AI124" i="9"/>
  <c r="AJ124" i="9"/>
  <c r="AK124" i="9"/>
  <c r="AL124" i="9"/>
  <c r="AM124" i="9"/>
  <c r="AN124" i="9"/>
  <c r="AO124" i="9"/>
  <c r="AI125" i="9"/>
  <c r="AJ125" i="9"/>
  <c r="AK125" i="9"/>
  <c r="AL125" i="9"/>
  <c r="AM125" i="9"/>
  <c r="AN125" i="9"/>
  <c r="AO125" i="9"/>
  <c r="AI126" i="9"/>
  <c r="AJ126" i="9"/>
  <c r="AK126" i="9"/>
  <c r="AL126" i="9"/>
  <c r="AM126" i="9"/>
  <c r="AN126" i="9"/>
  <c r="AO126" i="9"/>
  <c r="AI127" i="9"/>
  <c r="AJ127" i="9"/>
  <c r="AK127" i="9"/>
  <c r="AL127" i="9"/>
  <c r="AM127" i="9"/>
  <c r="AN127" i="9"/>
  <c r="AO127" i="9"/>
  <c r="AI128" i="9"/>
  <c r="AJ128" i="9"/>
  <c r="AK128" i="9"/>
  <c r="AL128" i="9"/>
  <c r="AM128" i="9"/>
  <c r="AN128" i="9"/>
  <c r="AO128" i="9"/>
  <c r="AI129" i="9"/>
  <c r="AJ129" i="9"/>
  <c r="AK129" i="9"/>
  <c r="AL129" i="9"/>
  <c r="AM129" i="9"/>
  <c r="AN129" i="9"/>
  <c r="AO129" i="9"/>
  <c r="AI130" i="9"/>
  <c r="AJ130" i="9"/>
  <c r="AK130" i="9"/>
  <c r="AL130" i="9"/>
  <c r="AM130" i="9"/>
  <c r="AN130" i="9"/>
  <c r="AO130" i="9"/>
  <c r="AI131" i="9"/>
  <c r="AJ131" i="9"/>
  <c r="AK131" i="9"/>
  <c r="AL131" i="9"/>
  <c r="AM131" i="9"/>
  <c r="AN131" i="9"/>
  <c r="AO131" i="9"/>
  <c r="AI132" i="9"/>
  <c r="AJ132" i="9"/>
  <c r="AK132" i="9"/>
  <c r="AL132" i="9"/>
  <c r="AM132" i="9"/>
  <c r="AN132" i="9"/>
  <c r="AO132" i="9"/>
  <c r="AI133" i="9"/>
  <c r="AJ133" i="9"/>
  <c r="AK133" i="9"/>
  <c r="AL133" i="9"/>
  <c r="AM133" i="9"/>
  <c r="AN133" i="9"/>
  <c r="AO133" i="9"/>
  <c r="AI134" i="9"/>
  <c r="AJ134" i="9"/>
  <c r="AK134" i="9"/>
  <c r="AL134" i="9"/>
  <c r="AM134" i="9"/>
  <c r="AN134" i="9"/>
  <c r="AO134" i="9"/>
  <c r="AI135" i="9"/>
  <c r="AJ135" i="9"/>
  <c r="AK135" i="9"/>
  <c r="AL135" i="9"/>
  <c r="AM135" i="9"/>
  <c r="AN135" i="9"/>
  <c r="AO135" i="9"/>
  <c r="AI136" i="9"/>
  <c r="AJ136" i="9"/>
  <c r="AK136" i="9"/>
  <c r="AL136" i="9"/>
  <c r="AM136" i="9"/>
  <c r="AN136" i="9"/>
  <c r="AO136" i="9"/>
  <c r="AI137" i="9"/>
  <c r="AJ137" i="9"/>
  <c r="AK137" i="9"/>
  <c r="AL137" i="9"/>
  <c r="AM137" i="9"/>
  <c r="AN137" i="9"/>
  <c r="AO137" i="9"/>
  <c r="AI138" i="9"/>
  <c r="AJ138" i="9"/>
  <c r="AK138" i="9"/>
  <c r="AL138" i="9"/>
  <c r="AM138" i="9"/>
  <c r="AN138" i="9"/>
  <c r="AO138" i="9"/>
  <c r="AI139" i="9"/>
  <c r="AJ139" i="9"/>
  <c r="AK139" i="9"/>
  <c r="AL139" i="9"/>
  <c r="AM139" i="9"/>
  <c r="AN139" i="9"/>
  <c r="AO139" i="9"/>
  <c r="AI140" i="9"/>
  <c r="AJ140" i="9"/>
  <c r="AK140" i="9"/>
  <c r="AL140" i="9"/>
  <c r="AM140" i="9"/>
  <c r="AN140" i="9"/>
  <c r="AO140" i="9"/>
  <c r="AI141" i="9"/>
  <c r="AJ141" i="9"/>
  <c r="AK141" i="9"/>
  <c r="AL141" i="9"/>
  <c r="AM141" i="9"/>
  <c r="AN141" i="9"/>
  <c r="AO141" i="9"/>
  <c r="AI142" i="9"/>
  <c r="AJ142" i="9"/>
  <c r="AK142" i="9"/>
  <c r="AL142" i="9"/>
  <c r="AM142" i="9"/>
  <c r="AN142" i="9"/>
  <c r="AO142" i="9"/>
  <c r="AI143" i="9"/>
  <c r="AJ143" i="9"/>
  <c r="AK143" i="9"/>
  <c r="AL143" i="9"/>
  <c r="AM143" i="9"/>
  <c r="AN143" i="9"/>
  <c r="AO143" i="9"/>
  <c r="AI144" i="9"/>
  <c r="AJ144" i="9"/>
  <c r="AK144" i="9"/>
  <c r="AL144" i="9"/>
  <c r="AM144" i="9"/>
  <c r="AN144" i="9"/>
  <c r="AO144" i="9"/>
  <c r="AI145" i="9"/>
  <c r="AJ145" i="9"/>
  <c r="AK145" i="9"/>
  <c r="AL145" i="9"/>
  <c r="AM145" i="9"/>
  <c r="AN145" i="9"/>
  <c r="AO145" i="9"/>
  <c r="AI146" i="9"/>
  <c r="AJ146" i="9"/>
  <c r="AK146" i="9"/>
  <c r="AL146" i="9"/>
  <c r="AM146" i="9"/>
  <c r="AN146" i="9"/>
  <c r="AO146" i="9"/>
  <c r="AI147" i="9"/>
  <c r="AJ147" i="9"/>
  <c r="AK147" i="9"/>
  <c r="AL147" i="9"/>
  <c r="AM147" i="9"/>
  <c r="AN147" i="9"/>
  <c r="AO147" i="9"/>
  <c r="AI148" i="9"/>
  <c r="AJ148" i="9"/>
  <c r="AK148" i="9"/>
  <c r="AL148" i="9"/>
  <c r="AM148" i="9"/>
  <c r="AN148" i="9"/>
  <c r="AO148" i="9"/>
  <c r="AI149" i="9"/>
  <c r="AJ149" i="9"/>
  <c r="AK149" i="9"/>
  <c r="AL149" i="9"/>
  <c r="AM149" i="9"/>
  <c r="AN149" i="9"/>
  <c r="AO149" i="9"/>
  <c r="AI150" i="9"/>
  <c r="AJ150" i="9"/>
  <c r="AK150" i="9"/>
  <c r="AL150" i="9"/>
  <c r="AM150" i="9"/>
  <c r="AN150" i="9"/>
  <c r="AO150" i="9"/>
  <c r="AI151" i="9"/>
  <c r="AJ151" i="9"/>
  <c r="AK151" i="9"/>
  <c r="AL151" i="9"/>
  <c r="AM151" i="9"/>
  <c r="AN151" i="9"/>
  <c r="AO151" i="9"/>
  <c r="AI152" i="9"/>
  <c r="AJ152" i="9"/>
  <c r="AK152" i="9"/>
  <c r="AL152" i="9"/>
  <c r="AM152" i="9"/>
  <c r="AN152" i="9"/>
  <c r="AO152" i="9"/>
  <c r="AI153" i="9"/>
  <c r="AJ153" i="9"/>
  <c r="AK153" i="9"/>
  <c r="AL153" i="9"/>
  <c r="AM153" i="9"/>
  <c r="AN153" i="9"/>
  <c r="AO153" i="9"/>
  <c r="AI154" i="9"/>
  <c r="AJ154" i="9"/>
  <c r="AK154" i="9"/>
  <c r="AL154" i="9"/>
  <c r="AM154" i="9"/>
  <c r="AN154" i="9"/>
  <c r="AO154" i="9"/>
  <c r="AI155" i="9"/>
  <c r="AJ155" i="9"/>
  <c r="AK155" i="9"/>
  <c r="AL155" i="9"/>
  <c r="AM155" i="9"/>
  <c r="AN155" i="9"/>
  <c r="AO155" i="9"/>
  <c r="AI156" i="9"/>
  <c r="AJ156" i="9"/>
  <c r="AK156" i="9"/>
  <c r="AL156" i="9"/>
  <c r="AM156" i="9"/>
  <c r="AN156" i="9"/>
  <c r="AO156" i="9"/>
  <c r="AI157" i="9"/>
  <c r="AJ157" i="9"/>
  <c r="AK157" i="9"/>
  <c r="AL157" i="9"/>
  <c r="AM157" i="9"/>
  <c r="AN157" i="9"/>
  <c r="AO157" i="9"/>
  <c r="AI158" i="9"/>
  <c r="AJ158" i="9"/>
  <c r="AK158" i="9"/>
  <c r="AL158" i="9"/>
  <c r="AM158" i="9"/>
  <c r="AN158" i="9"/>
  <c r="AO158" i="9"/>
  <c r="AI159" i="9"/>
  <c r="AJ159" i="9"/>
  <c r="AK159" i="9"/>
  <c r="AL159" i="9"/>
  <c r="AM159" i="9"/>
  <c r="AN159" i="9"/>
  <c r="AO159" i="9"/>
  <c r="AI160" i="9"/>
  <c r="AJ160" i="9"/>
  <c r="AK160" i="9"/>
  <c r="AL160" i="9"/>
  <c r="AM160" i="9"/>
  <c r="AN160" i="9"/>
  <c r="AO160" i="9"/>
  <c r="AI161" i="9"/>
  <c r="AJ161" i="9"/>
  <c r="AK161" i="9"/>
  <c r="AL161" i="9"/>
  <c r="AM161" i="9"/>
  <c r="AN161" i="9"/>
  <c r="AO161" i="9"/>
  <c r="AI162" i="9"/>
  <c r="AJ162" i="9"/>
  <c r="AK162" i="9"/>
  <c r="AL162" i="9"/>
  <c r="AM162" i="9"/>
  <c r="AN162" i="9"/>
  <c r="AO162" i="9"/>
  <c r="AI163" i="9"/>
  <c r="AJ163" i="9"/>
  <c r="AK163" i="9"/>
  <c r="AL163" i="9"/>
  <c r="AM163" i="9"/>
  <c r="AN163" i="9"/>
  <c r="AO163" i="9"/>
  <c r="AI164" i="9"/>
  <c r="AJ164" i="9"/>
  <c r="AK164" i="9"/>
  <c r="AL164" i="9"/>
  <c r="AM164" i="9"/>
  <c r="AN164" i="9"/>
  <c r="AO164" i="9"/>
  <c r="AI165" i="9"/>
  <c r="AJ165" i="9"/>
  <c r="AK165" i="9"/>
  <c r="AL165" i="9"/>
  <c r="AM165" i="9"/>
  <c r="AN165" i="9"/>
  <c r="AO165" i="9"/>
  <c r="AI166" i="9"/>
  <c r="AJ166" i="9"/>
  <c r="AK166" i="9"/>
  <c r="AL166" i="9"/>
  <c r="AM166" i="9"/>
  <c r="AN166" i="9"/>
  <c r="AO166" i="9"/>
  <c r="AI167" i="9"/>
  <c r="AJ167" i="9"/>
  <c r="AK167" i="9"/>
  <c r="AL167" i="9"/>
  <c r="AM167" i="9"/>
  <c r="AN167" i="9"/>
  <c r="AO167" i="9"/>
  <c r="AI168" i="9"/>
  <c r="AJ168" i="9"/>
  <c r="AK168" i="9"/>
  <c r="AL168" i="9"/>
  <c r="AM168" i="9"/>
  <c r="AN168" i="9"/>
  <c r="AO168" i="9"/>
  <c r="AI169" i="9"/>
  <c r="AJ169" i="9"/>
  <c r="AK169" i="9"/>
  <c r="AL169" i="9"/>
  <c r="AM169" i="9"/>
  <c r="AN169" i="9"/>
  <c r="AO169" i="9"/>
  <c r="AI170" i="9"/>
  <c r="AJ170" i="9"/>
  <c r="AK170" i="9"/>
  <c r="AL170" i="9"/>
  <c r="AM170" i="9"/>
  <c r="AN170" i="9"/>
  <c r="AO170" i="9"/>
  <c r="AI171" i="9"/>
  <c r="AJ171" i="9"/>
  <c r="AK171" i="9"/>
  <c r="AL171" i="9"/>
  <c r="AM171" i="9"/>
  <c r="AN171" i="9"/>
  <c r="AO171" i="9"/>
  <c r="AI172" i="9"/>
  <c r="AJ172" i="9"/>
  <c r="AK172" i="9"/>
  <c r="AL172" i="9"/>
  <c r="AM172" i="9"/>
  <c r="AN172" i="9"/>
  <c r="AO172" i="9"/>
  <c r="AI173" i="9"/>
  <c r="AJ173" i="9"/>
  <c r="AK173" i="9"/>
  <c r="AL173" i="9"/>
  <c r="AM173" i="9"/>
  <c r="AN173" i="9"/>
  <c r="AO173" i="9"/>
  <c r="AI174" i="9"/>
  <c r="AJ174" i="9"/>
  <c r="AK174" i="9"/>
  <c r="AL174" i="9"/>
  <c r="AM174" i="9"/>
  <c r="AN174" i="9"/>
  <c r="AO174" i="9"/>
  <c r="AI175" i="9"/>
  <c r="AJ175" i="9"/>
  <c r="AK175" i="9"/>
  <c r="AL175" i="9"/>
  <c r="AM175" i="9"/>
  <c r="AN175" i="9"/>
  <c r="AO175" i="9"/>
  <c r="AI176" i="9"/>
  <c r="AJ176" i="9"/>
  <c r="AK176" i="9"/>
  <c r="AL176" i="9"/>
  <c r="AM176" i="9"/>
  <c r="AN176" i="9"/>
  <c r="AO176" i="9"/>
  <c r="AI177" i="9"/>
  <c r="AJ177" i="9"/>
  <c r="AK177" i="9"/>
  <c r="AL177" i="9"/>
  <c r="AM177" i="9"/>
  <c r="AN177" i="9"/>
  <c r="AO177" i="9"/>
  <c r="AI178" i="9"/>
  <c r="AJ178" i="9"/>
  <c r="AK178" i="9"/>
  <c r="AL178" i="9"/>
  <c r="AM178" i="9"/>
  <c r="AN178" i="9"/>
  <c r="AO178" i="9"/>
  <c r="AI179" i="9"/>
  <c r="AJ179" i="9"/>
  <c r="AK179" i="9"/>
  <c r="AL179" i="9"/>
  <c r="AM179" i="9"/>
  <c r="AN179" i="9"/>
  <c r="AO179" i="9"/>
  <c r="AI180" i="9"/>
  <c r="AJ180" i="9"/>
  <c r="AK180" i="9"/>
  <c r="AL180" i="9"/>
  <c r="AM180" i="9"/>
  <c r="AN180" i="9"/>
  <c r="AO180" i="9"/>
  <c r="AI181" i="9"/>
  <c r="AJ181" i="9"/>
  <c r="AK181" i="9"/>
  <c r="AL181" i="9"/>
  <c r="AM181" i="9"/>
  <c r="AN181" i="9"/>
  <c r="AO181" i="9"/>
  <c r="AI182" i="9"/>
  <c r="AJ182" i="9"/>
  <c r="AK182" i="9"/>
  <c r="AL182" i="9"/>
  <c r="AM182" i="9"/>
  <c r="AN182" i="9"/>
  <c r="AO182" i="9"/>
  <c r="AI183" i="9"/>
  <c r="AJ183" i="9"/>
  <c r="AK183" i="9"/>
  <c r="AL183" i="9"/>
  <c r="AM183" i="9"/>
  <c r="AN183" i="9"/>
  <c r="AO183" i="9"/>
  <c r="AI184" i="9"/>
  <c r="AJ184" i="9"/>
  <c r="AK184" i="9"/>
  <c r="AL184" i="9"/>
  <c r="AM184" i="9"/>
  <c r="AN184" i="9"/>
  <c r="AO184" i="9"/>
  <c r="AI185" i="9"/>
  <c r="AJ185" i="9"/>
  <c r="AK185" i="9"/>
  <c r="AL185" i="9"/>
  <c r="AM185" i="9"/>
  <c r="AN185" i="9"/>
  <c r="AO185" i="9"/>
  <c r="AI186" i="9"/>
  <c r="AJ186" i="9"/>
  <c r="AK186" i="9"/>
  <c r="AL186" i="9"/>
  <c r="AM186" i="9"/>
  <c r="AN186" i="9"/>
  <c r="AO186" i="9"/>
  <c r="AI187" i="9"/>
  <c r="AJ187" i="9"/>
  <c r="AK187" i="9"/>
  <c r="AL187" i="9"/>
  <c r="AM187" i="9"/>
  <c r="AN187" i="9"/>
  <c r="AO187" i="9"/>
  <c r="AI188" i="9"/>
  <c r="AJ188" i="9"/>
  <c r="AK188" i="9"/>
  <c r="AL188" i="9"/>
  <c r="AM188" i="9"/>
  <c r="AN188" i="9"/>
  <c r="AO188" i="9"/>
  <c r="AI189" i="9"/>
  <c r="AJ189" i="9"/>
  <c r="AK189" i="9"/>
  <c r="AL189" i="9"/>
  <c r="AM189" i="9"/>
  <c r="AN189" i="9"/>
  <c r="AO189" i="9"/>
  <c r="AI190" i="9"/>
  <c r="AJ190" i="9"/>
  <c r="AK190" i="9"/>
  <c r="AL190" i="9"/>
  <c r="AM190" i="9"/>
  <c r="AN190" i="9"/>
  <c r="AO190" i="9"/>
  <c r="AI191" i="9"/>
  <c r="AJ191" i="9"/>
  <c r="AK191" i="9"/>
  <c r="AL191" i="9"/>
  <c r="AM191" i="9"/>
  <c r="AN191" i="9"/>
  <c r="AO191" i="9"/>
  <c r="AI192" i="9"/>
  <c r="AJ192" i="9"/>
  <c r="AK192" i="9"/>
  <c r="AL192" i="9"/>
  <c r="AM192" i="9"/>
  <c r="AN192" i="9"/>
  <c r="AO192" i="9"/>
  <c r="AI193" i="9"/>
  <c r="AJ193" i="9"/>
  <c r="AK193" i="9"/>
  <c r="AL193" i="9"/>
  <c r="AM193" i="9"/>
  <c r="AN193" i="9"/>
  <c r="AO193" i="9"/>
  <c r="AI194" i="9"/>
  <c r="AJ194" i="9"/>
  <c r="AK194" i="9"/>
  <c r="AL194" i="9"/>
  <c r="AM194" i="9"/>
  <c r="AN194" i="9"/>
  <c r="AO194" i="9"/>
  <c r="AI195" i="9"/>
  <c r="AJ195" i="9"/>
  <c r="AK195" i="9"/>
  <c r="AL195" i="9"/>
  <c r="AM195" i="9"/>
  <c r="AN195" i="9"/>
  <c r="AO195" i="9"/>
  <c r="AI196" i="9"/>
  <c r="AJ196" i="9"/>
  <c r="AK196" i="9"/>
  <c r="AL196" i="9"/>
  <c r="AM196" i="9"/>
  <c r="AN196" i="9"/>
  <c r="AO196" i="9"/>
  <c r="AI197" i="9"/>
  <c r="AJ197" i="9"/>
  <c r="AK197" i="9"/>
  <c r="AL197" i="9"/>
  <c r="AM197" i="9"/>
  <c r="AN197" i="9"/>
  <c r="AO197" i="9"/>
  <c r="AI198" i="9"/>
  <c r="AJ198" i="9"/>
  <c r="AK198" i="9"/>
  <c r="AL198" i="9"/>
  <c r="AM198" i="9"/>
  <c r="AN198" i="9"/>
  <c r="AO198" i="9"/>
  <c r="AI199" i="9"/>
  <c r="AJ199" i="9"/>
  <c r="AK199" i="9"/>
  <c r="AL199" i="9"/>
  <c r="AM199" i="9"/>
  <c r="AN199" i="9"/>
  <c r="AO199" i="9"/>
  <c r="AI200" i="9"/>
  <c r="AJ200" i="9"/>
  <c r="AK200" i="9"/>
  <c r="AL200" i="9"/>
  <c r="AM200" i="9"/>
  <c r="AN200" i="9"/>
  <c r="AO200" i="9"/>
  <c r="AI201" i="9"/>
  <c r="AJ201" i="9"/>
  <c r="AK201" i="9"/>
  <c r="AL201" i="9"/>
  <c r="AM201" i="9"/>
  <c r="AN201" i="9"/>
  <c r="AO201" i="9"/>
  <c r="AI202" i="9"/>
  <c r="AJ202" i="9"/>
  <c r="AK202" i="9"/>
  <c r="AL202" i="9"/>
  <c r="AM202" i="9"/>
  <c r="AN202" i="9"/>
  <c r="AO202" i="9"/>
  <c r="AI203" i="9"/>
  <c r="AJ203" i="9"/>
  <c r="AK203" i="9"/>
  <c r="AL203" i="9"/>
  <c r="AM203" i="9"/>
  <c r="AN203" i="9"/>
  <c r="AO203" i="9"/>
  <c r="AI204" i="9"/>
  <c r="AJ204" i="9"/>
  <c r="AK204" i="9"/>
  <c r="AL204" i="9"/>
  <c r="AM204" i="9"/>
  <c r="AN204" i="9"/>
  <c r="AO204" i="9"/>
  <c r="AI205" i="9"/>
  <c r="AJ205" i="9"/>
  <c r="AK205" i="9"/>
  <c r="AL205" i="9"/>
  <c r="AM205" i="9"/>
  <c r="AN205" i="9"/>
  <c r="AO205" i="9"/>
  <c r="AI206" i="9"/>
  <c r="AJ206" i="9"/>
  <c r="AK206" i="9"/>
  <c r="AL206" i="9"/>
  <c r="AM206" i="9"/>
  <c r="AN206" i="9"/>
  <c r="AO206" i="9"/>
  <c r="AI207" i="9"/>
  <c r="AJ207" i="9"/>
  <c r="AK207" i="9"/>
  <c r="AL207" i="9"/>
  <c r="AM207" i="9"/>
  <c r="AN207" i="9"/>
  <c r="AO207" i="9"/>
  <c r="AI208" i="9"/>
  <c r="AJ208" i="9"/>
  <c r="AK208" i="9"/>
  <c r="AL208" i="9"/>
  <c r="AM208" i="9"/>
  <c r="AN208" i="9"/>
  <c r="AO208" i="9"/>
  <c r="AI209" i="9"/>
  <c r="AJ209" i="9"/>
  <c r="AK209" i="9"/>
  <c r="AL209" i="9"/>
  <c r="AM209" i="9"/>
  <c r="AN209" i="9"/>
  <c r="AO209" i="9"/>
  <c r="AI210" i="9"/>
  <c r="AJ210" i="9"/>
  <c r="AK210" i="9"/>
  <c r="AL210" i="9"/>
  <c r="AM210" i="9"/>
  <c r="AN210" i="9"/>
  <c r="AO210" i="9"/>
  <c r="AI211" i="9"/>
  <c r="AJ211" i="9"/>
  <c r="AK211" i="9"/>
  <c r="AL211" i="9"/>
  <c r="AM211" i="9"/>
  <c r="AN211" i="9"/>
  <c r="AO211" i="9"/>
  <c r="AI212" i="9"/>
  <c r="AJ212" i="9"/>
  <c r="AK212" i="9"/>
  <c r="AL212" i="9"/>
  <c r="AM212" i="9"/>
  <c r="AN212" i="9"/>
  <c r="AO212" i="9"/>
  <c r="AI213" i="9"/>
  <c r="AJ213" i="9"/>
  <c r="AK213" i="9"/>
  <c r="AL213" i="9"/>
  <c r="AM213" i="9"/>
  <c r="AN213" i="9"/>
  <c r="AO213" i="9"/>
  <c r="AI214" i="9"/>
  <c r="AJ214" i="9"/>
  <c r="AK214" i="9"/>
  <c r="AL214" i="9"/>
  <c r="AM214" i="9"/>
  <c r="AN214" i="9"/>
  <c r="AO214" i="9"/>
  <c r="AI215" i="9"/>
  <c r="AJ215" i="9"/>
  <c r="AK215" i="9"/>
  <c r="AL215" i="9"/>
  <c r="AM215" i="9"/>
  <c r="AN215" i="9"/>
  <c r="AO215" i="9"/>
  <c r="AI216" i="9"/>
  <c r="AJ216" i="9"/>
  <c r="AK216" i="9"/>
  <c r="AL216" i="9"/>
  <c r="AM216" i="9"/>
  <c r="AN216" i="9"/>
  <c r="AO216" i="9"/>
  <c r="AI217" i="9"/>
  <c r="AJ217" i="9"/>
  <c r="AK217" i="9"/>
  <c r="AL217" i="9"/>
  <c r="AM217" i="9"/>
  <c r="AN217" i="9"/>
  <c r="AO217" i="9"/>
  <c r="AI218" i="9"/>
  <c r="AJ218" i="9"/>
  <c r="AK218" i="9"/>
  <c r="AL218" i="9"/>
  <c r="AM218" i="9"/>
  <c r="AN218" i="9"/>
  <c r="AO218" i="9"/>
  <c r="AI219" i="9"/>
  <c r="AJ219" i="9"/>
  <c r="AK219" i="9"/>
  <c r="AL219" i="9"/>
  <c r="AM219" i="9"/>
  <c r="AN219" i="9"/>
  <c r="AO219" i="9"/>
  <c r="AI220" i="9"/>
  <c r="AJ220" i="9"/>
  <c r="AK220" i="9"/>
  <c r="AL220" i="9"/>
  <c r="AM220" i="9"/>
  <c r="AN220" i="9"/>
  <c r="AO220" i="9"/>
  <c r="AI221" i="9"/>
  <c r="AJ221" i="9"/>
  <c r="AK221" i="9"/>
  <c r="AL221" i="9"/>
  <c r="AM221" i="9"/>
  <c r="AN221" i="9"/>
  <c r="AO221" i="9"/>
  <c r="AI222" i="9"/>
  <c r="AJ222" i="9"/>
  <c r="AK222" i="9"/>
  <c r="AL222" i="9"/>
  <c r="AM222" i="9"/>
  <c r="AN222" i="9"/>
  <c r="AO222" i="9"/>
  <c r="AI223" i="9"/>
  <c r="AJ223" i="9"/>
  <c r="AK223" i="9"/>
  <c r="AL223" i="9"/>
  <c r="AM223" i="9"/>
  <c r="AN223" i="9"/>
  <c r="AO223" i="9"/>
  <c r="AI224" i="9"/>
  <c r="AJ224" i="9"/>
  <c r="AK224" i="9"/>
  <c r="AL224" i="9"/>
  <c r="AM224" i="9"/>
  <c r="AN224" i="9"/>
  <c r="AO224" i="9"/>
  <c r="AI225" i="9"/>
  <c r="AJ225" i="9"/>
  <c r="AK225" i="9"/>
  <c r="AL225" i="9"/>
  <c r="AM225" i="9"/>
  <c r="AN225" i="9"/>
  <c r="AO225" i="9"/>
  <c r="AI226" i="9"/>
  <c r="AJ226" i="9"/>
  <c r="AK226" i="9"/>
  <c r="AL226" i="9"/>
  <c r="AM226" i="9"/>
  <c r="AN226" i="9"/>
  <c r="AO226" i="9"/>
  <c r="AI227" i="9"/>
  <c r="AJ227" i="9"/>
  <c r="AK227" i="9"/>
  <c r="AL227" i="9"/>
  <c r="AM227" i="9"/>
  <c r="AN227" i="9"/>
  <c r="AO227" i="9"/>
  <c r="AI228" i="9"/>
  <c r="AJ228" i="9"/>
  <c r="AK228" i="9"/>
  <c r="AL228" i="9"/>
  <c r="AM228" i="9"/>
  <c r="AN228" i="9"/>
  <c r="AO228" i="9"/>
  <c r="AI229" i="9"/>
  <c r="AJ229" i="9"/>
  <c r="AK229" i="9"/>
  <c r="AL229" i="9"/>
  <c r="AM229" i="9"/>
  <c r="AN229" i="9"/>
  <c r="AO229" i="9"/>
  <c r="AI230" i="9"/>
  <c r="AJ230" i="9"/>
  <c r="AK230" i="9"/>
  <c r="AL230" i="9"/>
  <c r="AM230" i="9"/>
  <c r="AN230" i="9"/>
  <c r="AO230" i="9"/>
  <c r="AI231" i="9"/>
  <c r="AJ231" i="9"/>
  <c r="AK231" i="9"/>
  <c r="AL231" i="9"/>
  <c r="AM231" i="9"/>
  <c r="AN231" i="9"/>
  <c r="AO231" i="9"/>
  <c r="AI232" i="9"/>
  <c r="AJ232" i="9"/>
  <c r="AK232" i="9"/>
  <c r="AL232" i="9"/>
  <c r="AM232" i="9"/>
  <c r="AN232" i="9"/>
  <c r="AO232" i="9"/>
  <c r="AI233" i="9"/>
  <c r="AJ233" i="9"/>
  <c r="AK233" i="9"/>
  <c r="AL233" i="9"/>
  <c r="AM233" i="9"/>
  <c r="AN233" i="9"/>
  <c r="AO233" i="9"/>
  <c r="AI234" i="9"/>
  <c r="AJ234" i="9"/>
  <c r="AK234" i="9"/>
  <c r="AL234" i="9"/>
  <c r="AM234" i="9"/>
  <c r="AN234" i="9"/>
  <c r="AO234" i="9"/>
  <c r="AI235" i="9"/>
  <c r="AJ235" i="9"/>
  <c r="AK235" i="9"/>
  <c r="AL235" i="9"/>
  <c r="AM235" i="9"/>
  <c r="AN235" i="9"/>
  <c r="AO235" i="9"/>
  <c r="AI236" i="9"/>
  <c r="AJ236" i="9"/>
  <c r="AK236" i="9"/>
  <c r="AL236" i="9"/>
  <c r="AM236" i="9"/>
  <c r="AN236" i="9"/>
  <c r="AO236" i="9"/>
  <c r="AI237" i="9"/>
  <c r="AJ237" i="9"/>
  <c r="AK237" i="9"/>
  <c r="AL237" i="9"/>
  <c r="AM237" i="9"/>
  <c r="AN237" i="9"/>
  <c r="AO237" i="9"/>
  <c r="AI238" i="9"/>
  <c r="AJ238" i="9"/>
  <c r="AK238" i="9"/>
  <c r="AL238" i="9"/>
  <c r="AM238" i="9"/>
  <c r="AN238" i="9"/>
  <c r="AO238" i="9"/>
  <c r="AI239" i="9"/>
  <c r="AJ239" i="9"/>
  <c r="AK239" i="9"/>
  <c r="AL239" i="9"/>
  <c r="AM239" i="9"/>
  <c r="AN239" i="9"/>
  <c r="AO239" i="9"/>
  <c r="AI240" i="9"/>
  <c r="AJ240" i="9"/>
  <c r="AK240" i="9"/>
  <c r="AL240" i="9"/>
  <c r="AM240" i="9"/>
  <c r="AN240" i="9"/>
  <c r="AO240" i="9"/>
  <c r="AI241" i="9"/>
  <c r="AJ241" i="9"/>
  <c r="AK241" i="9"/>
  <c r="AL241" i="9"/>
  <c r="AM241" i="9"/>
  <c r="AN241" i="9"/>
  <c r="AO241" i="9"/>
  <c r="AI242" i="9"/>
  <c r="AJ242" i="9"/>
  <c r="AK242" i="9"/>
  <c r="AL242" i="9"/>
  <c r="AM242" i="9"/>
  <c r="AN242" i="9"/>
  <c r="AO242" i="9"/>
  <c r="AI243" i="9"/>
  <c r="AJ243" i="9"/>
  <c r="AK243" i="9"/>
  <c r="AL243" i="9"/>
  <c r="AM243" i="9"/>
  <c r="AN243" i="9"/>
  <c r="AO243" i="9"/>
  <c r="AI244" i="9"/>
  <c r="AJ244" i="9"/>
  <c r="AK244" i="9"/>
  <c r="AL244" i="9"/>
  <c r="AM244" i="9"/>
  <c r="AN244" i="9"/>
  <c r="AO244" i="9"/>
  <c r="AI245" i="9"/>
  <c r="AJ245" i="9"/>
  <c r="AK245" i="9"/>
  <c r="AL245" i="9"/>
  <c r="AM245" i="9"/>
  <c r="AN245" i="9"/>
  <c r="AO245" i="9"/>
  <c r="AI246" i="9"/>
  <c r="AJ246" i="9"/>
  <c r="AK246" i="9"/>
  <c r="AL246" i="9"/>
  <c r="AM246" i="9"/>
  <c r="AN246" i="9"/>
  <c r="AO246" i="9"/>
  <c r="AI247" i="9"/>
  <c r="AJ247" i="9"/>
  <c r="AK247" i="9"/>
  <c r="AL247" i="9"/>
  <c r="AM247" i="9"/>
  <c r="AN247" i="9"/>
  <c r="AO247" i="9"/>
  <c r="AI248" i="9"/>
  <c r="AJ248" i="9"/>
  <c r="AK248" i="9"/>
  <c r="AL248" i="9"/>
  <c r="AM248" i="9"/>
  <c r="AN248" i="9"/>
  <c r="AO248" i="9"/>
  <c r="AI249" i="9"/>
  <c r="AJ249" i="9"/>
  <c r="AK249" i="9"/>
  <c r="AL249" i="9"/>
  <c r="AM249" i="9"/>
  <c r="AN249" i="9"/>
  <c r="AO249" i="9"/>
  <c r="AI250" i="9"/>
  <c r="AJ250" i="9"/>
  <c r="AK250" i="9"/>
  <c r="AL250" i="9"/>
  <c r="AM250" i="9"/>
  <c r="AN250" i="9"/>
  <c r="AO250" i="9"/>
  <c r="AI251" i="9"/>
  <c r="AJ251" i="9"/>
  <c r="AK251" i="9"/>
  <c r="AL251" i="9"/>
  <c r="AM251" i="9"/>
  <c r="AN251" i="9"/>
  <c r="AO251" i="9"/>
  <c r="AI252" i="9"/>
  <c r="AJ252" i="9"/>
  <c r="AK252" i="9"/>
  <c r="AL252" i="9"/>
  <c r="AM252" i="9"/>
  <c r="AN252" i="9"/>
  <c r="AO252" i="9"/>
  <c r="AI253" i="9"/>
  <c r="AJ253" i="9"/>
  <c r="AK253" i="9"/>
  <c r="AL253" i="9"/>
  <c r="AM253" i="9"/>
  <c r="AN253" i="9"/>
  <c r="AO253" i="9"/>
  <c r="AI254" i="9"/>
  <c r="AJ254" i="9"/>
  <c r="AK254" i="9"/>
  <c r="AL254" i="9"/>
  <c r="AM254" i="9"/>
  <c r="AN254" i="9"/>
  <c r="AO254" i="9"/>
  <c r="AI255" i="9"/>
  <c r="AJ255" i="9"/>
  <c r="AK255" i="9"/>
  <c r="AL255" i="9"/>
  <c r="AM255" i="9"/>
  <c r="AN255" i="9"/>
  <c r="AO255" i="9"/>
  <c r="AI256" i="9"/>
  <c r="AJ256" i="9"/>
  <c r="AK256" i="9"/>
  <c r="AL256" i="9"/>
  <c r="AM256" i="9"/>
  <c r="AN256" i="9"/>
  <c r="AO256" i="9"/>
  <c r="AI257" i="9"/>
  <c r="AJ257" i="9"/>
  <c r="AK257" i="9"/>
  <c r="AL257" i="9"/>
  <c r="AM257" i="9"/>
  <c r="AN257" i="9"/>
  <c r="AO257" i="9"/>
  <c r="AI258" i="9"/>
  <c r="AJ258" i="9"/>
  <c r="AK258" i="9"/>
  <c r="AL258" i="9"/>
  <c r="AM258" i="9"/>
  <c r="AN258" i="9"/>
  <c r="AO258" i="9"/>
  <c r="AI259" i="9"/>
  <c r="AJ259" i="9"/>
  <c r="AK259" i="9"/>
  <c r="AL259" i="9"/>
  <c r="AM259" i="9"/>
  <c r="AN259" i="9"/>
  <c r="AO259" i="9"/>
  <c r="AI260" i="9"/>
  <c r="AJ260" i="9"/>
  <c r="AK260" i="9"/>
  <c r="AL260" i="9"/>
  <c r="AM260" i="9"/>
  <c r="AN260" i="9"/>
  <c r="AO260" i="9"/>
  <c r="AI261" i="9"/>
  <c r="AJ261" i="9"/>
  <c r="AK261" i="9"/>
  <c r="AL261" i="9"/>
  <c r="AM261" i="9"/>
  <c r="AN261" i="9"/>
  <c r="AO261" i="9"/>
  <c r="AI262" i="9"/>
  <c r="AJ262" i="9"/>
  <c r="AK262" i="9"/>
  <c r="AL262" i="9"/>
  <c r="AM262" i="9"/>
  <c r="AN262" i="9"/>
  <c r="AO262" i="9"/>
  <c r="AI263" i="9"/>
  <c r="AJ263" i="9"/>
  <c r="AK263" i="9"/>
  <c r="AL263" i="9"/>
  <c r="AM263" i="9"/>
  <c r="AN263" i="9"/>
  <c r="AO263" i="9"/>
  <c r="AI264" i="9"/>
  <c r="AJ264" i="9"/>
  <c r="AK264" i="9"/>
  <c r="AL264" i="9"/>
  <c r="AM264" i="9"/>
  <c r="AN264" i="9"/>
  <c r="AO264" i="9"/>
  <c r="AI265" i="9"/>
  <c r="AJ265" i="9"/>
  <c r="AK265" i="9"/>
  <c r="AL265" i="9"/>
  <c r="AM265" i="9"/>
  <c r="AN265" i="9"/>
  <c r="AO265" i="9"/>
  <c r="AI266" i="9"/>
  <c r="AJ266" i="9"/>
  <c r="AK266" i="9"/>
  <c r="AL266" i="9"/>
  <c r="AM266" i="9"/>
  <c r="AN266" i="9"/>
  <c r="AO266" i="9"/>
  <c r="AI267" i="9"/>
  <c r="AJ267" i="9"/>
  <c r="AK267" i="9"/>
  <c r="AL267" i="9"/>
  <c r="AM267" i="9"/>
  <c r="AN267" i="9"/>
  <c r="AO267" i="9"/>
  <c r="AI268" i="9"/>
  <c r="AJ268" i="9"/>
  <c r="AK268" i="9"/>
  <c r="AL268" i="9"/>
  <c r="AM268" i="9"/>
  <c r="AN268" i="9"/>
  <c r="AO268" i="9"/>
  <c r="AI269" i="9"/>
  <c r="AJ269" i="9"/>
  <c r="AK269" i="9"/>
  <c r="AL269" i="9"/>
  <c r="AM269" i="9"/>
  <c r="AN269" i="9"/>
  <c r="AO269" i="9"/>
  <c r="AI270" i="9"/>
  <c r="AJ270" i="9"/>
  <c r="AK270" i="9"/>
  <c r="AL270" i="9"/>
  <c r="AM270" i="9"/>
  <c r="AN270" i="9"/>
  <c r="AO270" i="9"/>
  <c r="AI271" i="9"/>
  <c r="AJ271" i="9"/>
  <c r="AK271" i="9"/>
  <c r="AL271" i="9"/>
  <c r="AM271" i="9"/>
  <c r="AN271" i="9"/>
  <c r="AO271" i="9"/>
  <c r="AI272" i="9"/>
  <c r="AJ272" i="9"/>
  <c r="AK272" i="9"/>
  <c r="AL272" i="9"/>
  <c r="AM272" i="9"/>
  <c r="AN272" i="9"/>
  <c r="AO272" i="9"/>
  <c r="AI273" i="9"/>
  <c r="AJ273" i="9"/>
  <c r="AK273" i="9"/>
  <c r="AL273" i="9"/>
  <c r="AM273" i="9"/>
  <c r="AN273" i="9"/>
  <c r="AO273" i="9"/>
  <c r="AI274" i="9"/>
  <c r="AJ274" i="9"/>
  <c r="AK274" i="9"/>
  <c r="AL274" i="9"/>
  <c r="AM274" i="9"/>
  <c r="AN274" i="9"/>
  <c r="AO274" i="9"/>
  <c r="AI275" i="9"/>
  <c r="AJ275" i="9"/>
  <c r="AK275" i="9"/>
  <c r="AL275" i="9"/>
  <c r="AM275" i="9"/>
  <c r="AN275" i="9"/>
  <c r="AO275" i="9"/>
  <c r="AI276" i="9"/>
  <c r="AJ276" i="9"/>
  <c r="AK276" i="9"/>
  <c r="AL276" i="9"/>
  <c r="AM276" i="9"/>
  <c r="AN276" i="9"/>
  <c r="AO276" i="9"/>
  <c r="AI277" i="9"/>
  <c r="AJ277" i="9"/>
  <c r="AK277" i="9"/>
  <c r="AL277" i="9"/>
  <c r="AM277" i="9"/>
  <c r="AN277" i="9"/>
  <c r="AO277" i="9"/>
  <c r="AI278" i="9"/>
  <c r="AJ278" i="9"/>
  <c r="AK278" i="9"/>
  <c r="AL278" i="9"/>
  <c r="AM278" i="9"/>
  <c r="AN278" i="9"/>
  <c r="AO278" i="9"/>
  <c r="AI279" i="9"/>
  <c r="AJ279" i="9"/>
  <c r="AK279" i="9"/>
  <c r="AL279" i="9"/>
  <c r="AM279" i="9"/>
  <c r="AN279" i="9"/>
  <c r="AO279" i="9"/>
  <c r="AI280" i="9"/>
  <c r="AJ280" i="9"/>
  <c r="AK280" i="9"/>
  <c r="AL280" i="9"/>
  <c r="AM280" i="9"/>
  <c r="AN280" i="9"/>
  <c r="AO280" i="9"/>
  <c r="AI281" i="9"/>
  <c r="AJ281" i="9"/>
  <c r="AK281" i="9"/>
  <c r="AL281" i="9"/>
  <c r="AM281" i="9"/>
  <c r="AN281" i="9"/>
  <c r="AO281" i="9"/>
  <c r="AI282" i="9"/>
  <c r="AJ282" i="9"/>
  <c r="AK282" i="9"/>
  <c r="AL282" i="9"/>
  <c r="AM282" i="9"/>
  <c r="AN282" i="9"/>
  <c r="AO282" i="9"/>
  <c r="AI283" i="9"/>
  <c r="AJ283" i="9"/>
  <c r="AK283" i="9"/>
  <c r="AL283" i="9"/>
  <c r="AM283" i="9"/>
  <c r="AN283" i="9"/>
  <c r="AO283" i="9"/>
  <c r="AI284" i="9"/>
  <c r="AJ284" i="9"/>
  <c r="AK284" i="9"/>
  <c r="AL284" i="9"/>
  <c r="AM284" i="9"/>
  <c r="AN284" i="9"/>
  <c r="AO284" i="9"/>
  <c r="AI285" i="9"/>
  <c r="AJ285" i="9"/>
  <c r="AK285" i="9"/>
  <c r="AL285" i="9"/>
  <c r="AM285" i="9"/>
  <c r="AN285" i="9"/>
  <c r="AO285" i="9"/>
  <c r="AI286" i="9"/>
  <c r="AJ286" i="9"/>
  <c r="AK286" i="9"/>
  <c r="AL286" i="9"/>
  <c r="AM286" i="9"/>
  <c r="AN286" i="9"/>
  <c r="AO286" i="9"/>
  <c r="AI287" i="9"/>
  <c r="AJ287" i="9"/>
  <c r="AK287" i="9"/>
  <c r="AL287" i="9"/>
  <c r="AM287" i="9"/>
  <c r="AN287" i="9"/>
  <c r="AO287" i="9"/>
  <c r="AI288" i="9"/>
  <c r="AJ288" i="9"/>
  <c r="AK288" i="9"/>
  <c r="AL288" i="9"/>
  <c r="AM288" i="9"/>
  <c r="AN288" i="9"/>
  <c r="AO288" i="9"/>
  <c r="AI289" i="9"/>
  <c r="AJ289" i="9"/>
  <c r="AK289" i="9"/>
  <c r="AL289" i="9"/>
  <c r="AM289" i="9"/>
  <c r="AN289" i="9"/>
  <c r="AO289" i="9"/>
  <c r="AI290" i="9"/>
  <c r="AJ290" i="9"/>
  <c r="AK290" i="9"/>
  <c r="AL290" i="9"/>
  <c r="AM290" i="9"/>
  <c r="AN290" i="9"/>
  <c r="AO290" i="9"/>
  <c r="AI291" i="9"/>
  <c r="AJ291" i="9"/>
  <c r="AK291" i="9"/>
  <c r="AL291" i="9"/>
  <c r="AM291" i="9"/>
  <c r="AN291" i="9"/>
  <c r="AO291" i="9"/>
  <c r="AI292" i="9"/>
  <c r="AJ292" i="9"/>
  <c r="AK292" i="9"/>
  <c r="AL292" i="9"/>
  <c r="AM292" i="9"/>
  <c r="AN292" i="9"/>
  <c r="AO292" i="9"/>
  <c r="AI293" i="9"/>
  <c r="AJ293" i="9"/>
  <c r="AK293" i="9"/>
  <c r="AL293" i="9"/>
  <c r="AM293" i="9"/>
  <c r="AN293" i="9"/>
  <c r="AO293" i="9"/>
  <c r="AI294" i="9"/>
  <c r="AJ294" i="9"/>
  <c r="AK294" i="9"/>
  <c r="AL294" i="9"/>
  <c r="AM294" i="9"/>
  <c r="AN294" i="9"/>
  <c r="AO294" i="9"/>
  <c r="AI295" i="9"/>
  <c r="AJ295" i="9"/>
  <c r="AK295" i="9"/>
  <c r="AL295" i="9"/>
  <c r="AM295" i="9"/>
  <c r="AN295" i="9"/>
  <c r="AO295" i="9"/>
  <c r="AI296" i="9"/>
  <c r="AJ296" i="9"/>
  <c r="AK296" i="9"/>
  <c r="AL296" i="9"/>
  <c r="AM296" i="9"/>
  <c r="AN296" i="9"/>
  <c r="AO296" i="9"/>
  <c r="AI297" i="9"/>
  <c r="AJ297" i="9"/>
  <c r="AK297" i="9"/>
  <c r="AL297" i="9"/>
  <c r="AM297" i="9"/>
  <c r="AN297" i="9"/>
  <c r="AO297" i="9"/>
  <c r="AI298" i="9"/>
  <c r="AJ298" i="9"/>
  <c r="AK298" i="9"/>
  <c r="AL298" i="9"/>
  <c r="AM298" i="9"/>
  <c r="AN298" i="9"/>
  <c r="AO298" i="9"/>
  <c r="AI299" i="9"/>
  <c r="AJ299" i="9"/>
  <c r="AK299" i="9"/>
  <c r="AL299" i="9"/>
  <c r="AM299" i="9"/>
  <c r="AN299" i="9"/>
  <c r="AO299" i="9"/>
  <c r="AI300" i="9"/>
  <c r="AJ300" i="9"/>
  <c r="AK300" i="9"/>
  <c r="AL300" i="9"/>
  <c r="AM300" i="9"/>
  <c r="AN300" i="9"/>
  <c r="AO300" i="9"/>
  <c r="AI301" i="9"/>
  <c r="AJ301" i="9"/>
  <c r="AK301" i="9"/>
  <c r="AL301" i="9"/>
  <c r="AM301" i="9"/>
  <c r="AN301" i="9"/>
  <c r="AO301" i="9"/>
  <c r="AI302" i="9"/>
  <c r="AJ302" i="9"/>
  <c r="AK302" i="9"/>
  <c r="AL302" i="9"/>
  <c r="AM302" i="9"/>
  <c r="AN302" i="9"/>
  <c r="AO302" i="9"/>
  <c r="AI303" i="9"/>
  <c r="AJ303" i="9"/>
  <c r="AK303" i="9"/>
  <c r="AL303" i="9"/>
  <c r="AM303" i="9"/>
  <c r="AN303" i="9"/>
  <c r="AO303" i="9"/>
  <c r="AI304" i="9"/>
  <c r="AJ304" i="9"/>
  <c r="AK304" i="9"/>
  <c r="AL304" i="9"/>
  <c r="AM304" i="9"/>
  <c r="AN304" i="9"/>
  <c r="AO304" i="9"/>
  <c r="AI305" i="9"/>
  <c r="AJ305" i="9"/>
  <c r="AK305" i="9"/>
  <c r="AL305" i="9"/>
  <c r="AM305" i="9"/>
  <c r="AN305" i="9"/>
  <c r="AO305" i="9"/>
  <c r="AI306" i="9"/>
  <c r="AJ306" i="9"/>
  <c r="AK306" i="9"/>
  <c r="AL306" i="9"/>
  <c r="AM306" i="9"/>
  <c r="AN306" i="9"/>
  <c r="AO306" i="9"/>
  <c r="AI307" i="9"/>
  <c r="AJ307" i="9"/>
  <c r="AK307" i="9"/>
  <c r="AL307" i="9"/>
  <c r="AM307" i="9"/>
  <c r="AN307" i="9"/>
  <c r="AO307" i="9"/>
  <c r="AI308" i="9"/>
  <c r="AJ308" i="9"/>
  <c r="AK308" i="9"/>
  <c r="AL308" i="9"/>
  <c r="AM308" i="9"/>
  <c r="AN308" i="9"/>
  <c r="AO308" i="9"/>
  <c r="AI309" i="9"/>
  <c r="AJ309" i="9"/>
  <c r="AK309" i="9"/>
  <c r="AL309" i="9"/>
  <c r="AM309" i="9"/>
  <c r="AN309" i="9"/>
  <c r="AO309" i="9"/>
  <c r="AI310" i="9"/>
  <c r="AJ310" i="9"/>
  <c r="AK310" i="9"/>
  <c r="AL310" i="9"/>
  <c r="AM310" i="9"/>
  <c r="AN310" i="9"/>
  <c r="AO310" i="9"/>
  <c r="AI311" i="9"/>
  <c r="AJ311" i="9"/>
  <c r="AK311" i="9"/>
  <c r="AL311" i="9"/>
  <c r="AM311" i="9"/>
  <c r="AN311" i="9"/>
  <c r="AO311" i="9"/>
  <c r="AI312" i="9"/>
  <c r="AJ312" i="9"/>
  <c r="AK312" i="9"/>
  <c r="AL312" i="9"/>
  <c r="AM312" i="9"/>
  <c r="AN312" i="9"/>
  <c r="AO312" i="9"/>
  <c r="AI313" i="9"/>
  <c r="AJ313" i="9"/>
  <c r="AK313" i="9"/>
  <c r="AL313" i="9"/>
  <c r="AM313" i="9"/>
  <c r="AN313" i="9"/>
  <c r="AO313" i="9"/>
  <c r="AI314" i="9"/>
  <c r="AJ314" i="9"/>
  <c r="AK314" i="9"/>
  <c r="AL314" i="9"/>
  <c r="AM314" i="9"/>
  <c r="AN314" i="9"/>
  <c r="AO314" i="9"/>
  <c r="AI315" i="9"/>
  <c r="AJ315" i="9"/>
  <c r="AK315" i="9"/>
  <c r="AL315" i="9"/>
  <c r="AM315" i="9"/>
  <c r="AN315" i="9"/>
  <c r="AO315" i="9"/>
  <c r="AI316" i="9"/>
  <c r="AJ316" i="9"/>
  <c r="AK316" i="9"/>
  <c r="AL316" i="9"/>
  <c r="AM316" i="9"/>
  <c r="AN316" i="9"/>
  <c r="AO316" i="9"/>
  <c r="AI317" i="9"/>
  <c r="AJ317" i="9"/>
  <c r="AK317" i="9"/>
  <c r="AL317" i="9"/>
  <c r="AM317" i="9"/>
  <c r="AN317" i="9"/>
  <c r="AO317" i="9"/>
  <c r="AI318" i="9"/>
  <c r="AJ318" i="9"/>
  <c r="AK318" i="9"/>
  <c r="AL318" i="9"/>
  <c r="AM318" i="9"/>
  <c r="AN318" i="9"/>
  <c r="AO318" i="9"/>
  <c r="AI319" i="9"/>
  <c r="AJ319" i="9"/>
  <c r="AK319" i="9"/>
  <c r="AL319" i="9"/>
  <c r="AM319" i="9"/>
  <c r="AN319" i="9"/>
  <c r="AO319" i="9"/>
  <c r="AI320" i="9"/>
  <c r="AJ320" i="9"/>
  <c r="AK320" i="9"/>
  <c r="AL320" i="9"/>
  <c r="AM320" i="9"/>
  <c r="AN320" i="9"/>
  <c r="AO320" i="9"/>
  <c r="AI321" i="9"/>
  <c r="AJ321" i="9"/>
  <c r="AK321" i="9"/>
  <c r="AL321" i="9"/>
  <c r="AM321" i="9"/>
  <c r="AN321" i="9"/>
  <c r="AO321" i="9"/>
  <c r="AI322" i="9"/>
  <c r="AJ322" i="9"/>
  <c r="AK322" i="9"/>
  <c r="AL322" i="9"/>
  <c r="AM322" i="9"/>
  <c r="AN322" i="9"/>
  <c r="AO322" i="9"/>
  <c r="AI323" i="9"/>
  <c r="AJ323" i="9"/>
  <c r="AK323" i="9"/>
  <c r="AL323" i="9"/>
  <c r="AM323" i="9"/>
  <c r="AN323" i="9"/>
  <c r="AO323" i="9"/>
  <c r="AI324" i="9"/>
  <c r="AJ324" i="9"/>
  <c r="AK324" i="9"/>
  <c r="AL324" i="9"/>
  <c r="AM324" i="9"/>
  <c r="AN324" i="9"/>
  <c r="AO324" i="9"/>
  <c r="AI325" i="9"/>
  <c r="AJ325" i="9"/>
  <c r="AK325" i="9"/>
  <c r="AL325" i="9"/>
  <c r="AM325" i="9"/>
  <c r="AN325" i="9"/>
  <c r="AO325" i="9"/>
  <c r="AI326" i="9"/>
  <c r="AJ326" i="9"/>
  <c r="AK326" i="9"/>
  <c r="AL326" i="9"/>
  <c r="AM326" i="9"/>
  <c r="AN326" i="9"/>
  <c r="AO326" i="9"/>
  <c r="AI327" i="9"/>
  <c r="AJ327" i="9"/>
  <c r="AK327" i="9"/>
  <c r="AL327" i="9"/>
  <c r="AM327" i="9"/>
  <c r="AN327" i="9"/>
  <c r="AO327" i="9"/>
  <c r="AI328" i="9"/>
  <c r="AJ328" i="9"/>
  <c r="AK328" i="9"/>
  <c r="AL328" i="9"/>
  <c r="AM328" i="9"/>
  <c r="AN328" i="9"/>
  <c r="AO328" i="9"/>
  <c r="AI329" i="9"/>
  <c r="AJ329" i="9"/>
  <c r="AK329" i="9"/>
  <c r="AL329" i="9"/>
  <c r="AM329" i="9"/>
  <c r="AN329" i="9"/>
  <c r="AO329" i="9"/>
  <c r="AI330" i="9"/>
  <c r="AJ330" i="9"/>
  <c r="AK330" i="9"/>
  <c r="AL330" i="9"/>
  <c r="AM330" i="9"/>
  <c r="AN330" i="9"/>
  <c r="AO330" i="9"/>
  <c r="AI331" i="9"/>
  <c r="AJ331" i="9"/>
  <c r="AK331" i="9"/>
  <c r="AL331" i="9"/>
  <c r="AM331" i="9"/>
  <c r="AN331" i="9"/>
  <c r="AO331" i="9"/>
  <c r="AI332" i="9"/>
  <c r="AJ332" i="9"/>
  <c r="AK332" i="9"/>
  <c r="AL332" i="9"/>
  <c r="AM332" i="9"/>
  <c r="AN332" i="9"/>
  <c r="AO332" i="9"/>
  <c r="AI333" i="9"/>
  <c r="AJ333" i="9"/>
  <c r="AK333" i="9"/>
  <c r="AL333" i="9"/>
  <c r="AM333" i="9"/>
  <c r="AN333" i="9"/>
  <c r="AO333" i="9"/>
  <c r="AI334" i="9"/>
  <c r="AJ334" i="9"/>
  <c r="AK334" i="9"/>
  <c r="AL334" i="9"/>
  <c r="AM334" i="9"/>
  <c r="AN334" i="9"/>
  <c r="AO334" i="9"/>
  <c r="AI335" i="9"/>
  <c r="AJ335" i="9"/>
  <c r="AK335" i="9"/>
  <c r="AL335" i="9"/>
  <c r="AM335" i="9"/>
  <c r="AN335" i="9"/>
  <c r="AO335" i="9"/>
  <c r="AI336" i="9"/>
  <c r="AJ336" i="9"/>
  <c r="AK336" i="9"/>
  <c r="AL336" i="9"/>
  <c r="AM336" i="9"/>
  <c r="AN336" i="9"/>
  <c r="AO336" i="9"/>
  <c r="AI337" i="9"/>
  <c r="AJ337" i="9"/>
  <c r="AK337" i="9"/>
  <c r="AL337" i="9"/>
  <c r="AM337" i="9"/>
  <c r="AN337" i="9"/>
  <c r="AO337" i="9"/>
  <c r="AI338" i="9"/>
  <c r="AJ338" i="9"/>
  <c r="AK338" i="9"/>
  <c r="AL338" i="9"/>
  <c r="AM338" i="9"/>
  <c r="AN338" i="9"/>
  <c r="AO338" i="9"/>
  <c r="AI339" i="9"/>
  <c r="AJ339" i="9"/>
  <c r="AK339" i="9"/>
  <c r="AL339" i="9"/>
  <c r="AM339" i="9"/>
  <c r="AN339" i="9"/>
  <c r="AO339" i="9"/>
  <c r="AI340" i="9"/>
  <c r="AJ340" i="9"/>
  <c r="AK340" i="9"/>
  <c r="AL340" i="9"/>
  <c r="AM340" i="9"/>
  <c r="AN340" i="9"/>
  <c r="AO340" i="9"/>
  <c r="AI341" i="9"/>
  <c r="AJ341" i="9"/>
  <c r="AK341" i="9"/>
  <c r="AL341" i="9"/>
  <c r="AM341" i="9"/>
  <c r="AN341" i="9"/>
  <c r="AO341" i="9"/>
  <c r="AI342" i="9"/>
  <c r="AJ342" i="9"/>
  <c r="AK342" i="9"/>
  <c r="AL342" i="9"/>
  <c r="AM342" i="9"/>
  <c r="AN342" i="9"/>
  <c r="AO342" i="9"/>
  <c r="AI343" i="9"/>
  <c r="AJ343" i="9"/>
  <c r="AK343" i="9"/>
  <c r="AL343" i="9"/>
  <c r="AM343" i="9"/>
  <c r="AN343" i="9"/>
  <c r="AO343" i="9"/>
  <c r="AI344" i="9"/>
  <c r="AJ344" i="9"/>
  <c r="AK344" i="9"/>
  <c r="AL344" i="9"/>
  <c r="AM344" i="9"/>
  <c r="AN344" i="9"/>
  <c r="AO344" i="9"/>
  <c r="AI345" i="9"/>
  <c r="AJ345" i="9"/>
  <c r="AK345" i="9"/>
  <c r="AL345" i="9"/>
  <c r="AM345" i="9"/>
  <c r="AN345" i="9"/>
  <c r="AO345" i="9"/>
  <c r="AI346" i="9"/>
  <c r="AJ346" i="9"/>
  <c r="AK346" i="9"/>
  <c r="AL346" i="9"/>
  <c r="AM346" i="9"/>
  <c r="AN346" i="9"/>
  <c r="AO346" i="9"/>
  <c r="AI347" i="9"/>
  <c r="AJ347" i="9"/>
  <c r="AK347" i="9"/>
  <c r="AL347" i="9"/>
  <c r="AM347" i="9"/>
  <c r="AN347" i="9"/>
  <c r="AO347" i="9"/>
  <c r="AI348" i="9"/>
  <c r="AJ348" i="9"/>
  <c r="AK348" i="9"/>
  <c r="AL348" i="9"/>
  <c r="AM348" i="9"/>
  <c r="AN348" i="9"/>
  <c r="AO348" i="9"/>
  <c r="AI349" i="9"/>
  <c r="AJ349" i="9"/>
  <c r="AK349" i="9"/>
  <c r="AL349" i="9"/>
  <c r="AM349" i="9"/>
  <c r="AN349" i="9"/>
  <c r="AO349" i="9"/>
  <c r="AI350" i="9"/>
  <c r="AJ350" i="9"/>
  <c r="AK350" i="9"/>
  <c r="AL350" i="9"/>
  <c r="AM350" i="9"/>
  <c r="AN350" i="9"/>
  <c r="AO350" i="9"/>
  <c r="AI351" i="9"/>
  <c r="AJ351" i="9"/>
  <c r="AK351" i="9"/>
  <c r="AL351" i="9"/>
  <c r="AM351" i="9"/>
  <c r="AN351" i="9"/>
  <c r="AO351" i="9"/>
  <c r="AI352" i="9"/>
  <c r="AJ352" i="9"/>
  <c r="AK352" i="9"/>
  <c r="AL352" i="9"/>
  <c r="AM352" i="9"/>
  <c r="AN352" i="9"/>
  <c r="AO352" i="9"/>
  <c r="AI353" i="9"/>
  <c r="AJ353" i="9"/>
  <c r="AK353" i="9"/>
  <c r="AL353" i="9"/>
  <c r="AM353" i="9"/>
  <c r="AN353" i="9"/>
  <c r="AO353" i="9"/>
  <c r="AI354" i="9"/>
  <c r="AJ354" i="9"/>
  <c r="AK354" i="9"/>
  <c r="AL354" i="9"/>
  <c r="AM354" i="9"/>
  <c r="AN354" i="9"/>
  <c r="AO354" i="9"/>
  <c r="AI355" i="9"/>
  <c r="AJ355" i="9"/>
  <c r="AK355" i="9"/>
  <c r="AL355" i="9"/>
  <c r="AM355" i="9"/>
  <c r="AN355" i="9"/>
  <c r="AO355" i="9"/>
  <c r="AI356" i="9"/>
  <c r="AJ356" i="9"/>
  <c r="AK356" i="9"/>
  <c r="AL356" i="9"/>
  <c r="AM356" i="9"/>
  <c r="AN356" i="9"/>
  <c r="AO356" i="9"/>
  <c r="AI357" i="9"/>
  <c r="AJ357" i="9"/>
  <c r="AK357" i="9"/>
  <c r="AL357" i="9"/>
  <c r="AM357" i="9"/>
  <c r="AN357" i="9"/>
  <c r="AO357" i="9"/>
  <c r="AI358" i="9"/>
  <c r="AJ358" i="9"/>
  <c r="AK358" i="9"/>
  <c r="AL358" i="9"/>
  <c r="AM358" i="9"/>
  <c r="AN358" i="9"/>
  <c r="AO358" i="9"/>
  <c r="AI359" i="9"/>
  <c r="AJ359" i="9"/>
  <c r="AK359" i="9"/>
  <c r="AL359" i="9"/>
  <c r="AM359" i="9"/>
  <c r="AN359" i="9"/>
  <c r="AO359" i="9"/>
  <c r="AI360" i="9"/>
  <c r="AJ360" i="9"/>
  <c r="AK360" i="9"/>
  <c r="AL360" i="9"/>
  <c r="AM360" i="9"/>
  <c r="AN360" i="9"/>
  <c r="AO360" i="9"/>
  <c r="AI361" i="9"/>
  <c r="AJ361" i="9"/>
  <c r="AK361" i="9"/>
  <c r="AL361" i="9"/>
  <c r="AM361" i="9"/>
  <c r="AN361" i="9"/>
  <c r="AO361" i="9"/>
  <c r="AI362" i="9"/>
  <c r="AJ362" i="9"/>
  <c r="AK362" i="9"/>
  <c r="AL362" i="9"/>
  <c r="AM362" i="9"/>
  <c r="AN362" i="9"/>
  <c r="AO362" i="9"/>
  <c r="AI363" i="9"/>
  <c r="AJ363" i="9"/>
  <c r="AK363" i="9"/>
  <c r="AL363" i="9"/>
  <c r="AM363" i="9"/>
  <c r="AN363" i="9"/>
  <c r="AO363" i="9"/>
  <c r="AI364" i="9"/>
  <c r="AJ364" i="9"/>
  <c r="AK364" i="9"/>
  <c r="AL364" i="9"/>
  <c r="AM364" i="9"/>
  <c r="AN364" i="9"/>
  <c r="AO364" i="9"/>
  <c r="AI365" i="9"/>
  <c r="AJ365" i="9"/>
  <c r="AK365" i="9"/>
  <c r="AL365" i="9"/>
  <c r="AM365" i="9"/>
  <c r="AN365" i="9"/>
  <c r="AO365" i="9"/>
  <c r="AI366" i="9"/>
  <c r="AJ366" i="9"/>
  <c r="AK366" i="9"/>
  <c r="AL366" i="9"/>
  <c r="AM366" i="9"/>
  <c r="AN366" i="9"/>
  <c r="AO366" i="9"/>
  <c r="AI367" i="9"/>
  <c r="AJ367" i="9"/>
  <c r="AK367" i="9"/>
  <c r="AL367" i="9"/>
  <c r="AM367" i="9"/>
  <c r="AN367" i="9"/>
  <c r="AO367" i="9"/>
  <c r="AI368" i="9"/>
  <c r="AJ368" i="9"/>
  <c r="AK368" i="9"/>
  <c r="AL368" i="9"/>
  <c r="AM368" i="9"/>
  <c r="AN368" i="9"/>
  <c r="AO368" i="9"/>
  <c r="AI369" i="9"/>
  <c r="AJ369" i="9"/>
  <c r="AK369" i="9"/>
  <c r="AL369" i="9"/>
  <c r="AM369" i="9"/>
  <c r="AN369" i="9"/>
  <c r="AO369" i="9"/>
  <c r="AI370" i="9"/>
  <c r="AJ370" i="9"/>
  <c r="AK370" i="9"/>
  <c r="AL370" i="9"/>
  <c r="AM370" i="9"/>
  <c r="AN370" i="9"/>
  <c r="AO370" i="9"/>
  <c r="AI371" i="9"/>
  <c r="AJ371" i="9"/>
  <c r="AK371" i="9"/>
  <c r="AL371" i="9"/>
  <c r="AM371" i="9"/>
  <c r="AN371" i="9"/>
  <c r="AO371" i="9"/>
  <c r="AI372" i="9"/>
  <c r="AJ372" i="9"/>
  <c r="AK372" i="9"/>
  <c r="AL372" i="9"/>
  <c r="AM372" i="9"/>
  <c r="AN372" i="9"/>
  <c r="AO372" i="9"/>
  <c r="AI373" i="9"/>
  <c r="AJ373" i="9"/>
  <c r="AK373" i="9"/>
  <c r="AL373" i="9"/>
  <c r="AM373" i="9"/>
  <c r="AN373" i="9"/>
  <c r="AO373" i="9"/>
  <c r="AI374" i="9"/>
  <c r="AJ374" i="9"/>
  <c r="AK374" i="9"/>
  <c r="AL374" i="9"/>
  <c r="AM374" i="9"/>
  <c r="AN374" i="9"/>
  <c r="AO374" i="9"/>
  <c r="AI375" i="9"/>
  <c r="AJ375" i="9"/>
  <c r="AK375" i="9"/>
  <c r="AL375" i="9"/>
  <c r="AM375" i="9"/>
  <c r="AN375" i="9"/>
  <c r="AO375" i="9"/>
  <c r="AI376" i="9"/>
  <c r="AJ376" i="9"/>
  <c r="AK376" i="9"/>
  <c r="AL376" i="9"/>
  <c r="AM376" i="9"/>
  <c r="AN376" i="9"/>
  <c r="AO376" i="9"/>
  <c r="AI377" i="9"/>
  <c r="AJ377" i="9"/>
  <c r="AK377" i="9"/>
  <c r="AL377" i="9"/>
  <c r="AM377" i="9"/>
  <c r="AN377" i="9"/>
  <c r="AO377" i="9"/>
  <c r="AI378" i="9"/>
  <c r="AJ378" i="9"/>
  <c r="AK378" i="9"/>
  <c r="AL378" i="9"/>
  <c r="AM378" i="9"/>
  <c r="AN378" i="9"/>
  <c r="AO378" i="9"/>
  <c r="AI379" i="9"/>
  <c r="AJ379" i="9"/>
  <c r="AK379" i="9"/>
  <c r="AL379" i="9"/>
  <c r="AM379" i="9"/>
  <c r="AN379" i="9"/>
  <c r="AO379" i="9"/>
  <c r="AI380" i="9"/>
  <c r="AJ380" i="9"/>
  <c r="AK380" i="9"/>
  <c r="AL380" i="9"/>
  <c r="AM380" i="9"/>
  <c r="AN380" i="9"/>
  <c r="AO380" i="9"/>
  <c r="AI381" i="9"/>
  <c r="AJ381" i="9"/>
  <c r="AK381" i="9"/>
  <c r="AL381" i="9"/>
  <c r="AM381" i="9"/>
  <c r="AN381" i="9"/>
  <c r="AO381" i="9"/>
  <c r="AI382" i="9"/>
  <c r="AJ382" i="9"/>
  <c r="AK382" i="9"/>
  <c r="AL382" i="9"/>
  <c r="AM382" i="9"/>
  <c r="AN382" i="9"/>
  <c r="AO382" i="9"/>
  <c r="AI383" i="9"/>
  <c r="AJ383" i="9"/>
  <c r="AK383" i="9"/>
  <c r="AL383" i="9"/>
  <c r="AM383" i="9"/>
  <c r="AN383" i="9"/>
  <c r="AO383" i="9"/>
  <c r="AI384" i="9"/>
  <c r="AJ384" i="9"/>
  <c r="AK384" i="9"/>
  <c r="AL384" i="9"/>
  <c r="AM384" i="9"/>
  <c r="AN384" i="9"/>
  <c r="AO384" i="9"/>
  <c r="AI385" i="9"/>
  <c r="AJ385" i="9"/>
  <c r="AK385" i="9"/>
  <c r="AL385" i="9"/>
  <c r="AM385" i="9"/>
  <c r="AN385" i="9"/>
  <c r="AO385" i="9"/>
  <c r="AI386" i="9"/>
  <c r="AJ386" i="9"/>
  <c r="AK386" i="9"/>
  <c r="AL386" i="9"/>
  <c r="AM386" i="9"/>
  <c r="AN386" i="9"/>
  <c r="AO386" i="9"/>
  <c r="AI387" i="9"/>
  <c r="AJ387" i="9"/>
  <c r="AK387" i="9"/>
  <c r="AL387" i="9"/>
  <c r="AM387" i="9"/>
  <c r="AN387" i="9"/>
  <c r="AO387" i="9"/>
  <c r="AI388" i="9"/>
  <c r="AJ388" i="9"/>
  <c r="AK388" i="9"/>
  <c r="AL388" i="9"/>
  <c r="AM388" i="9"/>
  <c r="AN388" i="9"/>
  <c r="AO388" i="9"/>
  <c r="AI389" i="9"/>
  <c r="AJ389" i="9"/>
  <c r="AK389" i="9"/>
  <c r="AL389" i="9"/>
  <c r="AM389" i="9"/>
  <c r="AN389" i="9"/>
  <c r="AO389" i="9"/>
  <c r="AI390" i="9"/>
  <c r="AJ390" i="9"/>
  <c r="AK390" i="9"/>
  <c r="AL390" i="9"/>
  <c r="AM390" i="9"/>
  <c r="AN390" i="9"/>
  <c r="AO390" i="9"/>
  <c r="AI391" i="9"/>
  <c r="AJ391" i="9"/>
  <c r="AK391" i="9"/>
  <c r="AL391" i="9"/>
  <c r="AM391" i="9"/>
  <c r="AN391" i="9"/>
  <c r="AO391" i="9"/>
  <c r="AI392" i="9"/>
  <c r="AJ392" i="9"/>
  <c r="AK392" i="9"/>
  <c r="AL392" i="9"/>
  <c r="AM392" i="9"/>
  <c r="AN392" i="9"/>
  <c r="AO392" i="9"/>
  <c r="AI393" i="9"/>
  <c r="AJ393" i="9"/>
  <c r="AK393" i="9"/>
  <c r="AL393" i="9"/>
  <c r="AM393" i="9"/>
  <c r="AN393" i="9"/>
  <c r="AO393" i="9"/>
  <c r="AI394" i="9"/>
  <c r="AJ394" i="9"/>
  <c r="AK394" i="9"/>
  <c r="AL394" i="9"/>
  <c r="AM394" i="9"/>
  <c r="AN394" i="9"/>
  <c r="AO394" i="9"/>
  <c r="AI395" i="9"/>
  <c r="AJ395" i="9"/>
  <c r="AK395" i="9"/>
  <c r="AL395" i="9"/>
  <c r="AM395" i="9"/>
  <c r="AN395" i="9"/>
  <c r="AO395" i="9"/>
  <c r="AI396" i="9"/>
  <c r="AJ396" i="9"/>
  <c r="AK396" i="9"/>
  <c r="AL396" i="9"/>
  <c r="AM396" i="9"/>
  <c r="AN396" i="9"/>
  <c r="AO396" i="9"/>
  <c r="AI397" i="9"/>
  <c r="AJ397" i="9"/>
  <c r="AK397" i="9"/>
  <c r="AL397" i="9"/>
  <c r="AM397" i="9"/>
  <c r="AN397" i="9"/>
  <c r="AO397" i="9"/>
  <c r="AI398" i="9"/>
  <c r="AJ398" i="9"/>
  <c r="AK398" i="9"/>
  <c r="AL398" i="9"/>
  <c r="AM398" i="9"/>
  <c r="AN398" i="9"/>
  <c r="AO398" i="9"/>
  <c r="AI399" i="9"/>
  <c r="AJ399" i="9"/>
  <c r="AK399" i="9"/>
  <c r="AL399" i="9"/>
  <c r="AM399" i="9"/>
  <c r="AN399" i="9"/>
  <c r="AO399" i="9"/>
  <c r="AI400" i="9"/>
  <c r="AJ400" i="9"/>
  <c r="AK400" i="9"/>
  <c r="AL400" i="9"/>
  <c r="AM400" i="9"/>
  <c r="AN400" i="9"/>
  <c r="AO400" i="9"/>
  <c r="AI401" i="9"/>
  <c r="AJ401" i="9"/>
  <c r="AK401" i="9"/>
  <c r="AL401" i="9"/>
  <c r="AM401" i="9"/>
  <c r="AN401" i="9"/>
  <c r="AO401" i="9"/>
  <c r="AI402" i="9"/>
  <c r="AJ402" i="9"/>
  <c r="AK402" i="9"/>
  <c r="AL402" i="9"/>
  <c r="AM402" i="9"/>
  <c r="AN402" i="9"/>
  <c r="AO402" i="9"/>
  <c r="AI403" i="9"/>
  <c r="AJ403" i="9"/>
  <c r="AK403" i="9"/>
  <c r="AL403" i="9"/>
  <c r="AM403" i="9"/>
  <c r="AN403" i="9"/>
  <c r="AO403" i="9"/>
  <c r="AI404" i="9"/>
  <c r="AJ404" i="9"/>
  <c r="AK404" i="9"/>
  <c r="AL404" i="9"/>
  <c r="AM404" i="9"/>
  <c r="AN404" i="9"/>
  <c r="AO404" i="9"/>
  <c r="AI405" i="9"/>
  <c r="AJ405" i="9"/>
  <c r="AK405" i="9"/>
  <c r="AL405" i="9"/>
  <c r="AM405" i="9"/>
  <c r="AN405" i="9"/>
  <c r="AO405" i="9"/>
  <c r="AI406" i="9"/>
  <c r="AJ406" i="9"/>
  <c r="AK406" i="9"/>
  <c r="AL406" i="9"/>
  <c r="AM406" i="9"/>
  <c r="AN406" i="9"/>
  <c r="AO406" i="9"/>
  <c r="AI407" i="9"/>
  <c r="AJ407" i="9"/>
  <c r="AK407" i="9"/>
  <c r="AL407" i="9"/>
  <c r="AM407" i="9"/>
  <c r="AN407" i="9"/>
  <c r="AO407" i="9"/>
  <c r="AI408" i="9"/>
  <c r="AJ408" i="9"/>
  <c r="AK408" i="9"/>
  <c r="AL408" i="9"/>
  <c r="AM408" i="9"/>
  <c r="AN408" i="9"/>
  <c r="AO408" i="9"/>
  <c r="AI409" i="9"/>
  <c r="AJ409" i="9"/>
  <c r="AK409" i="9"/>
  <c r="AL409" i="9"/>
  <c r="AM409" i="9"/>
  <c r="AN409" i="9"/>
  <c r="AO409" i="9"/>
  <c r="AI410" i="9"/>
  <c r="AJ410" i="9"/>
  <c r="AK410" i="9"/>
  <c r="AL410" i="9"/>
  <c r="AM410" i="9"/>
  <c r="AN410" i="9"/>
  <c r="AO410" i="9"/>
  <c r="AI411" i="9"/>
  <c r="AJ411" i="9"/>
  <c r="AK411" i="9"/>
  <c r="AL411" i="9"/>
  <c r="AM411" i="9"/>
  <c r="AN411" i="9"/>
  <c r="AO411" i="9"/>
  <c r="AI412" i="9"/>
  <c r="AJ412" i="9"/>
  <c r="AK412" i="9"/>
  <c r="AL412" i="9"/>
  <c r="AM412" i="9"/>
  <c r="AN412" i="9"/>
  <c r="AO412" i="9"/>
  <c r="AI413" i="9"/>
  <c r="AJ413" i="9"/>
  <c r="AK413" i="9"/>
  <c r="AL413" i="9"/>
  <c r="AM413" i="9"/>
  <c r="AN413" i="9"/>
  <c r="AO413" i="9"/>
  <c r="AI414" i="9"/>
  <c r="AJ414" i="9"/>
  <c r="AK414" i="9"/>
  <c r="AL414" i="9"/>
  <c r="AM414" i="9"/>
  <c r="AN414" i="9"/>
  <c r="AO414" i="9"/>
  <c r="AI415" i="9"/>
  <c r="AJ415" i="9"/>
  <c r="AK415" i="9"/>
  <c r="AL415" i="9"/>
  <c r="AM415" i="9"/>
  <c r="AN415" i="9"/>
  <c r="AO415" i="9"/>
  <c r="AI416" i="9"/>
  <c r="AJ416" i="9"/>
  <c r="AK416" i="9"/>
  <c r="AL416" i="9"/>
  <c r="AM416" i="9"/>
  <c r="AN416" i="9"/>
  <c r="AO416" i="9"/>
  <c r="AI417" i="9"/>
  <c r="AJ417" i="9"/>
  <c r="AK417" i="9"/>
  <c r="AL417" i="9"/>
  <c r="AM417" i="9"/>
  <c r="AN417" i="9"/>
  <c r="AO417" i="9"/>
  <c r="AI418" i="9"/>
  <c r="AJ418" i="9"/>
  <c r="AK418" i="9"/>
  <c r="AL418" i="9"/>
  <c r="AM418" i="9"/>
  <c r="AN418" i="9"/>
  <c r="AO418" i="9"/>
  <c r="AI419" i="9"/>
  <c r="AJ419" i="9"/>
  <c r="AK419" i="9"/>
  <c r="AL419" i="9"/>
  <c r="AM419" i="9"/>
  <c r="AN419" i="9"/>
  <c r="AO419" i="9"/>
  <c r="AI420" i="9"/>
  <c r="AJ420" i="9"/>
  <c r="AK420" i="9"/>
  <c r="AL420" i="9"/>
  <c r="AM420" i="9"/>
  <c r="AN420" i="9"/>
  <c r="AO420" i="9"/>
  <c r="AI421" i="9"/>
  <c r="AJ421" i="9"/>
  <c r="AK421" i="9"/>
  <c r="AL421" i="9"/>
  <c r="AM421" i="9"/>
  <c r="AN421" i="9"/>
  <c r="AO421" i="9"/>
  <c r="AI422" i="9"/>
  <c r="AJ422" i="9"/>
  <c r="AK422" i="9"/>
  <c r="AL422" i="9"/>
  <c r="AM422" i="9"/>
  <c r="AN422" i="9"/>
  <c r="AO422" i="9"/>
  <c r="AI423" i="9"/>
  <c r="AJ423" i="9"/>
  <c r="AK423" i="9"/>
  <c r="AL423" i="9"/>
  <c r="AM423" i="9"/>
  <c r="AN423" i="9"/>
  <c r="AO423" i="9"/>
  <c r="X3" i="9"/>
  <c r="Y3" i="9"/>
  <c r="Z3" i="9"/>
  <c r="AA3" i="9"/>
  <c r="AB3" i="9"/>
  <c r="AC3" i="9"/>
  <c r="AD3" i="9"/>
  <c r="AE3" i="9"/>
  <c r="AF3" i="9"/>
  <c r="AG3" i="9"/>
  <c r="AH3" i="9"/>
  <c r="X4" i="9"/>
  <c r="Y4" i="9"/>
  <c r="Z4" i="9"/>
  <c r="AA4" i="9"/>
  <c r="AB4" i="9"/>
  <c r="AC4" i="9"/>
  <c r="AD4" i="9"/>
  <c r="AE4" i="9"/>
  <c r="AF4" i="9"/>
  <c r="AG4" i="9"/>
  <c r="AH4" i="9"/>
  <c r="X5" i="9"/>
  <c r="Y5" i="9"/>
  <c r="Z5" i="9"/>
  <c r="AA5" i="9"/>
  <c r="AB5" i="9"/>
  <c r="AC5" i="9"/>
  <c r="AD5" i="9"/>
  <c r="AE5" i="9"/>
  <c r="AF5" i="9"/>
  <c r="AG5" i="9"/>
  <c r="AH5" i="9"/>
  <c r="X6" i="9"/>
  <c r="Y6" i="9"/>
  <c r="Z6" i="9"/>
  <c r="AA6" i="9"/>
  <c r="AB6" i="9"/>
  <c r="AC6" i="9"/>
  <c r="AD6" i="9"/>
  <c r="AE6" i="9"/>
  <c r="AF6" i="9"/>
  <c r="AG6" i="9"/>
  <c r="AH6" i="9"/>
  <c r="X7" i="9"/>
  <c r="Y7" i="9"/>
  <c r="Z7" i="9"/>
  <c r="AA7" i="9"/>
  <c r="AB7" i="9"/>
  <c r="AC7" i="9"/>
  <c r="AD7" i="9"/>
  <c r="AE7" i="9"/>
  <c r="AF7" i="9"/>
  <c r="AG7" i="9"/>
  <c r="AH7" i="9"/>
  <c r="X8" i="9"/>
  <c r="Y8" i="9"/>
  <c r="Z8" i="9"/>
  <c r="AA8" i="9"/>
  <c r="AB8" i="9"/>
  <c r="AC8" i="9"/>
  <c r="AD8" i="9"/>
  <c r="AE8" i="9"/>
  <c r="AF8" i="9"/>
  <c r="AG8" i="9"/>
  <c r="AH8" i="9"/>
  <c r="X9" i="9"/>
  <c r="Y9" i="9"/>
  <c r="Z9" i="9"/>
  <c r="AA9" i="9"/>
  <c r="AB9" i="9"/>
  <c r="AC9" i="9"/>
  <c r="AD9" i="9"/>
  <c r="AE9" i="9"/>
  <c r="AF9" i="9"/>
  <c r="AG9" i="9"/>
  <c r="AH9" i="9"/>
  <c r="X10" i="9"/>
  <c r="Y10" i="9"/>
  <c r="Z10" i="9"/>
  <c r="AA10" i="9"/>
  <c r="AB10" i="9"/>
  <c r="AC10" i="9"/>
  <c r="AD10" i="9"/>
  <c r="AE10" i="9"/>
  <c r="AF10" i="9"/>
  <c r="AG10" i="9"/>
  <c r="AH10" i="9"/>
  <c r="X11" i="9"/>
  <c r="Y11" i="9"/>
  <c r="Z11" i="9"/>
  <c r="AA11" i="9"/>
  <c r="AB11" i="9"/>
  <c r="AC11" i="9"/>
  <c r="AD11" i="9"/>
  <c r="AE11" i="9"/>
  <c r="AF11" i="9"/>
  <c r="AG11" i="9"/>
  <c r="AH11" i="9"/>
  <c r="X12" i="9"/>
  <c r="Y12" i="9"/>
  <c r="Z12" i="9"/>
  <c r="AA12" i="9"/>
  <c r="AB12" i="9"/>
  <c r="AC12" i="9"/>
  <c r="AD12" i="9"/>
  <c r="AE12" i="9"/>
  <c r="AF12" i="9"/>
  <c r="AG12" i="9"/>
  <c r="AH12" i="9"/>
  <c r="X13" i="9"/>
  <c r="Y13" i="9"/>
  <c r="Z13" i="9"/>
  <c r="AA13" i="9"/>
  <c r="AB13" i="9"/>
  <c r="AC13" i="9"/>
  <c r="AD13" i="9"/>
  <c r="AE13" i="9"/>
  <c r="AF13" i="9"/>
  <c r="AG13" i="9"/>
  <c r="AH13" i="9"/>
  <c r="X14" i="9"/>
  <c r="Y14" i="9"/>
  <c r="Z14" i="9"/>
  <c r="AA14" i="9"/>
  <c r="AB14" i="9"/>
  <c r="AC14" i="9"/>
  <c r="AD14" i="9"/>
  <c r="AE14" i="9"/>
  <c r="AF14" i="9"/>
  <c r="AG14" i="9"/>
  <c r="AH14" i="9"/>
  <c r="X15" i="9"/>
  <c r="Y15" i="9"/>
  <c r="Z15" i="9"/>
  <c r="AA15" i="9"/>
  <c r="AB15" i="9"/>
  <c r="AC15" i="9"/>
  <c r="AD15" i="9"/>
  <c r="AE15" i="9"/>
  <c r="AF15" i="9"/>
  <c r="AG15" i="9"/>
  <c r="AH15" i="9"/>
  <c r="X16" i="9"/>
  <c r="Y16" i="9"/>
  <c r="Z16" i="9"/>
  <c r="AA16" i="9"/>
  <c r="AB16" i="9"/>
  <c r="AC16" i="9"/>
  <c r="AD16" i="9"/>
  <c r="AE16" i="9"/>
  <c r="AF16" i="9"/>
  <c r="AG16" i="9"/>
  <c r="AH16" i="9"/>
  <c r="X17" i="9"/>
  <c r="Y17" i="9"/>
  <c r="Z17" i="9"/>
  <c r="AA17" i="9"/>
  <c r="AB17" i="9"/>
  <c r="AC17" i="9"/>
  <c r="AD17" i="9"/>
  <c r="AE17" i="9"/>
  <c r="AF17" i="9"/>
  <c r="AG17" i="9"/>
  <c r="AH17" i="9"/>
  <c r="X18" i="9"/>
  <c r="Y18" i="9"/>
  <c r="Z18" i="9"/>
  <c r="AA18" i="9"/>
  <c r="AB18" i="9"/>
  <c r="AC18" i="9"/>
  <c r="AD18" i="9"/>
  <c r="AE18" i="9"/>
  <c r="AF18" i="9"/>
  <c r="AG18" i="9"/>
  <c r="AH18" i="9"/>
  <c r="X19" i="9"/>
  <c r="Y19" i="9"/>
  <c r="Z19" i="9"/>
  <c r="AA19" i="9"/>
  <c r="AB19" i="9"/>
  <c r="AC19" i="9"/>
  <c r="AD19" i="9"/>
  <c r="AE19" i="9"/>
  <c r="AF19" i="9"/>
  <c r="AG19" i="9"/>
  <c r="AH19" i="9"/>
  <c r="X20" i="9"/>
  <c r="Y20" i="9"/>
  <c r="Z20" i="9"/>
  <c r="AA20" i="9"/>
  <c r="AB20" i="9"/>
  <c r="AC20" i="9"/>
  <c r="AD20" i="9"/>
  <c r="AE20" i="9"/>
  <c r="AF20" i="9"/>
  <c r="AG20" i="9"/>
  <c r="AH20" i="9"/>
  <c r="X21" i="9"/>
  <c r="Y21" i="9"/>
  <c r="Z21" i="9"/>
  <c r="AA21" i="9"/>
  <c r="AB21" i="9"/>
  <c r="AC21" i="9"/>
  <c r="AD21" i="9"/>
  <c r="AE21" i="9"/>
  <c r="AF21" i="9"/>
  <c r="AG21" i="9"/>
  <c r="AH21" i="9"/>
  <c r="X22" i="9"/>
  <c r="Y22" i="9"/>
  <c r="Z22" i="9"/>
  <c r="AA22" i="9"/>
  <c r="AB22" i="9"/>
  <c r="AC22" i="9"/>
  <c r="AD22" i="9"/>
  <c r="AE22" i="9"/>
  <c r="AF22" i="9"/>
  <c r="AG22" i="9"/>
  <c r="AH22" i="9"/>
  <c r="X23" i="9"/>
  <c r="Y23" i="9"/>
  <c r="Z23" i="9"/>
  <c r="AA23" i="9"/>
  <c r="AB23" i="9"/>
  <c r="AC23" i="9"/>
  <c r="AD23" i="9"/>
  <c r="AE23" i="9"/>
  <c r="AF23" i="9"/>
  <c r="AG23" i="9"/>
  <c r="AH23" i="9"/>
  <c r="X24" i="9"/>
  <c r="Y24" i="9"/>
  <c r="Z24" i="9"/>
  <c r="AA24" i="9"/>
  <c r="AB24" i="9"/>
  <c r="AC24" i="9"/>
  <c r="AD24" i="9"/>
  <c r="AE24" i="9"/>
  <c r="AF24" i="9"/>
  <c r="AG24" i="9"/>
  <c r="AH24" i="9"/>
  <c r="X25" i="9"/>
  <c r="Y25" i="9"/>
  <c r="Z25" i="9"/>
  <c r="AA25" i="9"/>
  <c r="AB25" i="9"/>
  <c r="AC25" i="9"/>
  <c r="AD25" i="9"/>
  <c r="AE25" i="9"/>
  <c r="AF25" i="9"/>
  <c r="AG25" i="9"/>
  <c r="AH25" i="9"/>
  <c r="X26" i="9"/>
  <c r="Y26" i="9"/>
  <c r="Z26" i="9"/>
  <c r="AA26" i="9"/>
  <c r="AB26" i="9"/>
  <c r="AC26" i="9"/>
  <c r="AD26" i="9"/>
  <c r="AE26" i="9"/>
  <c r="AF26" i="9"/>
  <c r="AG26" i="9"/>
  <c r="AH26" i="9"/>
  <c r="X27" i="9"/>
  <c r="Y27" i="9"/>
  <c r="Z27" i="9"/>
  <c r="AA27" i="9"/>
  <c r="AB27" i="9"/>
  <c r="AC27" i="9"/>
  <c r="AD27" i="9"/>
  <c r="AE27" i="9"/>
  <c r="AF27" i="9"/>
  <c r="AG27" i="9"/>
  <c r="AH27" i="9"/>
  <c r="X28" i="9"/>
  <c r="Y28" i="9"/>
  <c r="Z28" i="9"/>
  <c r="AA28" i="9"/>
  <c r="AB28" i="9"/>
  <c r="AC28" i="9"/>
  <c r="AD28" i="9"/>
  <c r="AE28" i="9"/>
  <c r="AF28" i="9"/>
  <c r="AG28" i="9"/>
  <c r="AH28" i="9"/>
  <c r="X29" i="9"/>
  <c r="Y29" i="9"/>
  <c r="Z29" i="9"/>
  <c r="AA29" i="9"/>
  <c r="AB29" i="9"/>
  <c r="AC29" i="9"/>
  <c r="AD29" i="9"/>
  <c r="AE29" i="9"/>
  <c r="AF29" i="9"/>
  <c r="AG29" i="9"/>
  <c r="AH29" i="9"/>
  <c r="X30" i="9"/>
  <c r="Y30" i="9"/>
  <c r="Z30" i="9"/>
  <c r="AA30" i="9"/>
  <c r="AB30" i="9"/>
  <c r="AC30" i="9"/>
  <c r="AD30" i="9"/>
  <c r="AE30" i="9"/>
  <c r="AF30" i="9"/>
  <c r="AG30" i="9"/>
  <c r="AH30" i="9"/>
  <c r="X31" i="9"/>
  <c r="Y31" i="9"/>
  <c r="Z31" i="9"/>
  <c r="AA31" i="9"/>
  <c r="AB31" i="9"/>
  <c r="AC31" i="9"/>
  <c r="AD31" i="9"/>
  <c r="AE31" i="9"/>
  <c r="AF31" i="9"/>
  <c r="AG31" i="9"/>
  <c r="AH31" i="9"/>
  <c r="X32" i="9"/>
  <c r="Y32" i="9"/>
  <c r="Z32" i="9"/>
  <c r="AA32" i="9"/>
  <c r="AB32" i="9"/>
  <c r="AC32" i="9"/>
  <c r="AD32" i="9"/>
  <c r="AE32" i="9"/>
  <c r="AF32" i="9"/>
  <c r="AG32" i="9"/>
  <c r="AH32" i="9"/>
  <c r="X33" i="9"/>
  <c r="Y33" i="9"/>
  <c r="Z33" i="9"/>
  <c r="AA33" i="9"/>
  <c r="AB33" i="9"/>
  <c r="AC33" i="9"/>
  <c r="AD33" i="9"/>
  <c r="AE33" i="9"/>
  <c r="AF33" i="9"/>
  <c r="AG33" i="9"/>
  <c r="AH33" i="9"/>
  <c r="X34" i="9"/>
  <c r="Y34" i="9"/>
  <c r="Z34" i="9"/>
  <c r="AA34" i="9"/>
  <c r="AB34" i="9"/>
  <c r="AC34" i="9"/>
  <c r="AD34" i="9"/>
  <c r="AE34" i="9"/>
  <c r="AF34" i="9"/>
  <c r="AG34" i="9"/>
  <c r="AH34" i="9"/>
  <c r="X35" i="9"/>
  <c r="Y35" i="9"/>
  <c r="Z35" i="9"/>
  <c r="AA35" i="9"/>
  <c r="AB35" i="9"/>
  <c r="AC35" i="9"/>
  <c r="AD35" i="9"/>
  <c r="AE35" i="9"/>
  <c r="AF35" i="9"/>
  <c r="AG35" i="9"/>
  <c r="AH35" i="9"/>
  <c r="X36" i="9"/>
  <c r="Y36" i="9"/>
  <c r="Z36" i="9"/>
  <c r="AA36" i="9"/>
  <c r="AB36" i="9"/>
  <c r="AC36" i="9"/>
  <c r="AD36" i="9"/>
  <c r="AE36" i="9"/>
  <c r="AF36" i="9"/>
  <c r="AG36" i="9"/>
  <c r="AH36" i="9"/>
  <c r="X37" i="9"/>
  <c r="Y37" i="9"/>
  <c r="Z37" i="9"/>
  <c r="AA37" i="9"/>
  <c r="AB37" i="9"/>
  <c r="AC37" i="9"/>
  <c r="AD37" i="9"/>
  <c r="AE37" i="9"/>
  <c r="AF37" i="9"/>
  <c r="AG37" i="9"/>
  <c r="AH37" i="9"/>
  <c r="X38" i="9"/>
  <c r="Y38" i="9"/>
  <c r="Z38" i="9"/>
  <c r="AA38" i="9"/>
  <c r="AB38" i="9"/>
  <c r="AC38" i="9"/>
  <c r="AD38" i="9"/>
  <c r="AE38" i="9"/>
  <c r="AF38" i="9"/>
  <c r="AG38" i="9"/>
  <c r="AH38" i="9"/>
  <c r="X39" i="9"/>
  <c r="Y39" i="9"/>
  <c r="Z39" i="9"/>
  <c r="AA39" i="9"/>
  <c r="AB39" i="9"/>
  <c r="AC39" i="9"/>
  <c r="AD39" i="9"/>
  <c r="AE39" i="9"/>
  <c r="AF39" i="9"/>
  <c r="AG39" i="9"/>
  <c r="AH39" i="9"/>
  <c r="X40" i="9"/>
  <c r="Y40" i="9"/>
  <c r="Z40" i="9"/>
  <c r="AA40" i="9"/>
  <c r="AB40" i="9"/>
  <c r="AC40" i="9"/>
  <c r="AD40" i="9"/>
  <c r="AE40" i="9"/>
  <c r="AF40" i="9"/>
  <c r="AG40" i="9"/>
  <c r="AH40" i="9"/>
  <c r="X41" i="9"/>
  <c r="Y41" i="9"/>
  <c r="Z41" i="9"/>
  <c r="AA41" i="9"/>
  <c r="AB41" i="9"/>
  <c r="AC41" i="9"/>
  <c r="AD41" i="9"/>
  <c r="AE41" i="9"/>
  <c r="AF41" i="9"/>
  <c r="AG41" i="9"/>
  <c r="AH41" i="9"/>
  <c r="X42" i="9"/>
  <c r="Y42" i="9"/>
  <c r="Z42" i="9"/>
  <c r="AA42" i="9"/>
  <c r="AB42" i="9"/>
  <c r="AC42" i="9"/>
  <c r="AD42" i="9"/>
  <c r="AE42" i="9"/>
  <c r="AF42" i="9"/>
  <c r="AG42" i="9"/>
  <c r="AH42" i="9"/>
  <c r="X43" i="9"/>
  <c r="Y43" i="9"/>
  <c r="Z43" i="9"/>
  <c r="AA43" i="9"/>
  <c r="AB43" i="9"/>
  <c r="AC43" i="9"/>
  <c r="AD43" i="9"/>
  <c r="AE43" i="9"/>
  <c r="AF43" i="9"/>
  <c r="AG43" i="9"/>
  <c r="AH43" i="9"/>
  <c r="X44" i="9"/>
  <c r="Y44" i="9"/>
  <c r="Z44" i="9"/>
  <c r="AA44" i="9"/>
  <c r="AB44" i="9"/>
  <c r="AC44" i="9"/>
  <c r="AD44" i="9"/>
  <c r="AE44" i="9"/>
  <c r="AF44" i="9"/>
  <c r="AG44" i="9"/>
  <c r="AH44" i="9"/>
  <c r="X45" i="9"/>
  <c r="Y45" i="9"/>
  <c r="Z45" i="9"/>
  <c r="AA45" i="9"/>
  <c r="AB45" i="9"/>
  <c r="AC45" i="9"/>
  <c r="AD45" i="9"/>
  <c r="AE45" i="9"/>
  <c r="AF45" i="9"/>
  <c r="AG45" i="9"/>
  <c r="AH45" i="9"/>
  <c r="X46" i="9"/>
  <c r="Y46" i="9"/>
  <c r="Z46" i="9"/>
  <c r="AA46" i="9"/>
  <c r="AB46" i="9"/>
  <c r="AC46" i="9"/>
  <c r="AD46" i="9"/>
  <c r="AE46" i="9"/>
  <c r="AF46" i="9"/>
  <c r="AG46" i="9"/>
  <c r="AH46" i="9"/>
  <c r="X47" i="9"/>
  <c r="Y47" i="9"/>
  <c r="Z47" i="9"/>
  <c r="AA47" i="9"/>
  <c r="AB47" i="9"/>
  <c r="AC47" i="9"/>
  <c r="AD47" i="9"/>
  <c r="AE47" i="9"/>
  <c r="AF47" i="9"/>
  <c r="AG47" i="9"/>
  <c r="AH47" i="9"/>
  <c r="X48" i="9"/>
  <c r="Y48" i="9"/>
  <c r="Z48" i="9"/>
  <c r="AA48" i="9"/>
  <c r="AB48" i="9"/>
  <c r="AC48" i="9"/>
  <c r="AD48" i="9"/>
  <c r="AE48" i="9"/>
  <c r="AF48" i="9"/>
  <c r="AG48" i="9"/>
  <c r="AH48" i="9"/>
  <c r="X49" i="9"/>
  <c r="Y49" i="9"/>
  <c r="Z49" i="9"/>
  <c r="AA49" i="9"/>
  <c r="AB49" i="9"/>
  <c r="AC49" i="9"/>
  <c r="AD49" i="9"/>
  <c r="AE49" i="9"/>
  <c r="AF49" i="9"/>
  <c r="AG49" i="9"/>
  <c r="AH49" i="9"/>
  <c r="X50" i="9"/>
  <c r="Y50" i="9"/>
  <c r="Z50" i="9"/>
  <c r="AA50" i="9"/>
  <c r="AB50" i="9"/>
  <c r="AC50" i="9"/>
  <c r="AD50" i="9"/>
  <c r="AE50" i="9"/>
  <c r="AF50" i="9"/>
  <c r="AG50" i="9"/>
  <c r="AH50" i="9"/>
  <c r="X51" i="9"/>
  <c r="Y51" i="9"/>
  <c r="Z51" i="9"/>
  <c r="AA51" i="9"/>
  <c r="AB51" i="9"/>
  <c r="AC51" i="9"/>
  <c r="AD51" i="9"/>
  <c r="AE51" i="9"/>
  <c r="AF51" i="9"/>
  <c r="AG51" i="9"/>
  <c r="AH51" i="9"/>
  <c r="X52" i="9"/>
  <c r="Y52" i="9"/>
  <c r="Z52" i="9"/>
  <c r="AA52" i="9"/>
  <c r="AB52" i="9"/>
  <c r="AC52" i="9"/>
  <c r="AD52" i="9"/>
  <c r="AE52" i="9"/>
  <c r="AF52" i="9"/>
  <c r="AG52" i="9"/>
  <c r="AH52" i="9"/>
  <c r="X53" i="9"/>
  <c r="Y53" i="9"/>
  <c r="Z53" i="9"/>
  <c r="AA53" i="9"/>
  <c r="AB53" i="9"/>
  <c r="AC53" i="9"/>
  <c r="AD53" i="9"/>
  <c r="AE53" i="9"/>
  <c r="AF53" i="9"/>
  <c r="AG53" i="9"/>
  <c r="AH53" i="9"/>
  <c r="X54" i="9"/>
  <c r="Y54" i="9"/>
  <c r="Z54" i="9"/>
  <c r="AA54" i="9"/>
  <c r="AB54" i="9"/>
  <c r="AC54" i="9"/>
  <c r="AD54" i="9"/>
  <c r="AE54" i="9"/>
  <c r="AF54" i="9"/>
  <c r="AG54" i="9"/>
  <c r="AH54" i="9"/>
  <c r="X55" i="9"/>
  <c r="Y55" i="9"/>
  <c r="Z55" i="9"/>
  <c r="AA55" i="9"/>
  <c r="AB55" i="9"/>
  <c r="AC55" i="9"/>
  <c r="AD55" i="9"/>
  <c r="AE55" i="9"/>
  <c r="AF55" i="9"/>
  <c r="AG55" i="9"/>
  <c r="AH55" i="9"/>
  <c r="X56" i="9"/>
  <c r="Y56" i="9"/>
  <c r="Z56" i="9"/>
  <c r="AA56" i="9"/>
  <c r="AB56" i="9"/>
  <c r="AC56" i="9"/>
  <c r="AD56" i="9"/>
  <c r="AE56" i="9"/>
  <c r="AF56" i="9"/>
  <c r="AG56" i="9"/>
  <c r="AH56" i="9"/>
  <c r="X57" i="9"/>
  <c r="Y57" i="9"/>
  <c r="Z57" i="9"/>
  <c r="AA57" i="9"/>
  <c r="AB57" i="9"/>
  <c r="AC57" i="9"/>
  <c r="AD57" i="9"/>
  <c r="AE57" i="9"/>
  <c r="AF57" i="9"/>
  <c r="AG57" i="9"/>
  <c r="AH57" i="9"/>
  <c r="X58" i="9"/>
  <c r="Y58" i="9"/>
  <c r="Z58" i="9"/>
  <c r="AA58" i="9"/>
  <c r="AB58" i="9"/>
  <c r="AC58" i="9"/>
  <c r="AD58" i="9"/>
  <c r="AE58" i="9"/>
  <c r="AF58" i="9"/>
  <c r="AG58" i="9"/>
  <c r="AH58" i="9"/>
  <c r="X59" i="9"/>
  <c r="Y59" i="9"/>
  <c r="Z59" i="9"/>
  <c r="AA59" i="9"/>
  <c r="AB59" i="9"/>
  <c r="AC59" i="9"/>
  <c r="AD59" i="9"/>
  <c r="AE59" i="9"/>
  <c r="AF59" i="9"/>
  <c r="AG59" i="9"/>
  <c r="AH59" i="9"/>
  <c r="X60" i="9"/>
  <c r="Y60" i="9"/>
  <c r="Z60" i="9"/>
  <c r="AA60" i="9"/>
  <c r="AB60" i="9"/>
  <c r="AC60" i="9"/>
  <c r="AD60" i="9"/>
  <c r="AE60" i="9"/>
  <c r="AF60" i="9"/>
  <c r="AG60" i="9"/>
  <c r="AH60" i="9"/>
  <c r="X61" i="9"/>
  <c r="Y61" i="9"/>
  <c r="Z61" i="9"/>
  <c r="AA61" i="9"/>
  <c r="AB61" i="9"/>
  <c r="AC61" i="9"/>
  <c r="AD61" i="9"/>
  <c r="AE61" i="9"/>
  <c r="AF61" i="9"/>
  <c r="AG61" i="9"/>
  <c r="AH61" i="9"/>
  <c r="X62" i="9"/>
  <c r="Y62" i="9"/>
  <c r="Z62" i="9"/>
  <c r="AA62" i="9"/>
  <c r="AB62" i="9"/>
  <c r="AC62" i="9"/>
  <c r="AD62" i="9"/>
  <c r="AE62" i="9"/>
  <c r="AF62" i="9"/>
  <c r="AG62" i="9"/>
  <c r="AH62" i="9"/>
  <c r="X63" i="9"/>
  <c r="Y63" i="9"/>
  <c r="Z63" i="9"/>
  <c r="AA63" i="9"/>
  <c r="AB63" i="9"/>
  <c r="AC63" i="9"/>
  <c r="AD63" i="9"/>
  <c r="AE63" i="9"/>
  <c r="AF63" i="9"/>
  <c r="AG63" i="9"/>
  <c r="AH63" i="9"/>
  <c r="X64" i="9"/>
  <c r="Y64" i="9"/>
  <c r="Z64" i="9"/>
  <c r="AA64" i="9"/>
  <c r="AB64" i="9"/>
  <c r="AC64" i="9"/>
  <c r="AD64" i="9"/>
  <c r="AE64" i="9"/>
  <c r="AF64" i="9"/>
  <c r="AG64" i="9"/>
  <c r="AH64" i="9"/>
  <c r="X65" i="9"/>
  <c r="Y65" i="9"/>
  <c r="Z65" i="9"/>
  <c r="AA65" i="9"/>
  <c r="AB65" i="9"/>
  <c r="AC65" i="9"/>
  <c r="AD65" i="9"/>
  <c r="AE65" i="9"/>
  <c r="AF65" i="9"/>
  <c r="AG65" i="9"/>
  <c r="AH65" i="9"/>
  <c r="X66" i="9"/>
  <c r="Y66" i="9"/>
  <c r="Z66" i="9"/>
  <c r="AA66" i="9"/>
  <c r="AB66" i="9"/>
  <c r="AC66" i="9"/>
  <c r="AD66" i="9"/>
  <c r="AE66" i="9"/>
  <c r="AF66" i="9"/>
  <c r="AG66" i="9"/>
  <c r="AH66" i="9"/>
  <c r="X67" i="9"/>
  <c r="Y67" i="9"/>
  <c r="Z67" i="9"/>
  <c r="AA67" i="9"/>
  <c r="AB67" i="9"/>
  <c r="AC67" i="9"/>
  <c r="AD67" i="9"/>
  <c r="AE67" i="9"/>
  <c r="AF67" i="9"/>
  <c r="AG67" i="9"/>
  <c r="AH67" i="9"/>
  <c r="X68" i="9"/>
  <c r="Y68" i="9"/>
  <c r="Z68" i="9"/>
  <c r="AA68" i="9"/>
  <c r="AB68" i="9"/>
  <c r="AC68" i="9"/>
  <c r="AD68" i="9"/>
  <c r="AE68" i="9"/>
  <c r="AF68" i="9"/>
  <c r="AG68" i="9"/>
  <c r="AH68" i="9"/>
  <c r="X69" i="9"/>
  <c r="Y69" i="9"/>
  <c r="Z69" i="9"/>
  <c r="AA69" i="9"/>
  <c r="AB69" i="9"/>
  <c r="AC69" i="9"/>
  <c r="AD69" i="9"/>
  <c r="AE69" i="9"/>
  <c r="AF69" i="9"/>
  <c r="AG69" i="9"/>
  <c r="AH69" i="9"/>
  <c r="X70" i="9"/>
  <c r="Y70" i="9"/>
  <c r="Z70" i="9"/>
  <c r="AA70" i="9"/>
  <c r="AB70" i="9"/>
  <c r="AC70" i="9"/>
  <c r="AD70" i="9"/>
  <c r="AE70" i="9"/>
  <c r="AF70" i="9"/>
  <c r="AG70" i="9"/>
  <c r="AH70" i="9"/>
  <c r="X71" i="9"/>
  <c r="Y71" i="9"/>
  <c r="Z71" i="9"/>
  <c r="AA71" i="9"/>
  <c r="AB71" i="9"/>
  <c r="AC71" i="9"/>
  <c r="AD71" i="9"/>
  <c r="AE71" i="9"/>
  <c r="AF71" i="9"/>
  <c r="AG71" i="9"/>
  <c r="AH71" i="9"/>
  <c r="X72" i="9"/>
  <c r="Y72" i="9"/>
  <c r="Z72" i="9"/>
  <c r="AA72" i="9"/>
  <c r="AB72" i="9"/>
  <c r="AC72" i="9"/>
  <c r="AD72" i="9"/>
  <c r="AE72" i="9"/>
  <c r="AF72" i="9"/>
  <c r="AG72" i="9"/>
  <c r="AH72" i="9"/>
  <c r="X73" i="9"/>
  <c r="Y73" i="9"/>
  <c r="Z73" i="9"/>
  <c r="AA73" i="9"/>
  <c r="AB73" i="9"/>
  <c r="AC73" i="9"/>
  <c r="AD73" i="9"/>
  <c r="AE73" i="9"/>
  <c r="AF73" i="9"/>
  <c r="AG73" i="9"/>
  <c r="AH73" i="9"/>
  <c r="X74" i="9"/>
  <c r="Y74" i="9"/>
  <c r="Z74" i="9"/>
  <c r="AA74" i="9"/>
  <c r="AB74" i="9"/>
  <c r="AC74" i="9"/>
  <c r="AD74" i="9"/>
  <c r="AE74" i="9"/>
  <c r="AF74" i="9"/>
  <c r="AG74" i="9"/>
  <c r="AH74" i="9"/>
  <c r="X75" i="9"/>
  <c r="Y75" i="9"/>
  <c r="Z75" i="9"/>
  <c r="AA75" i="9"/>
  <c r="AB75" i="9"/>
  <c r="AC75" i="9"/>
  <c r="AD75" i="9"/>
  <c r="AE75" i="9"/>
  <c r="AF75" i="9"/>
  <c r="AG75" i="9"/>
  <c r="AH75" i="9"/>
  <c r="X76" i="9"/>
  <c r="Y76" i="9"/>
  <c r="Z76" i="9"/>
  <c r="AA76" i="9"/>
  <c r="AB76" i="9"/>
  <c r="AC76" i="9"/>
  <c r="AD76" i="9"/>
  <c r="AE76" i="9"/>
  <c r="AF76" i="9"/>
  <c r="AG76" i="9"/>
  <c r="AH76" i="9"/>
  <c r="X77" i="9"/>
  <c r="Y77" i="9"/>
  <c r="Z77" i="9"/>
  <c r="AA77" i="9"/>
  <c r="AB77" i="9"/>
  <c r="AC77" i="9"/>
  <c r="AD77" i="9"/>
  <c r="AE77" i="9"/>
  <c r="AF77" i="9"/>
  <c r="AG77" i="9"/>
  <c r="AH77" i="9"/>
  <c r="X78" i="9"/>
  <c r="Y78" i="9"/>
  <c r="Z78" i="9"/>
  <c r="AA78" i="9"/>
  <c r="AB78" i="9"/>
  <c r="AC78" i="9"/>
  <c r="AD78" i="9"/>
  <c r="AE78" i="9"/>
  <c r="AF78" i="9"/>
  <c r="AG78" i="9"/>
  <c r="AH78" i="9"/>
  <c r="X79" i="9"/>
  <c r="Y79" i="9"/>
  <c r="Z79" i="9"/>
  <c r="AA79" i="9"/>
  <c r="AB79" i="9"/>
  <c r="AC79" i="9"/>
  <c r="AD79" i="9"/>
  <c r="AE79" i="9"/>
  <c r="AF79" i="9"/>
  <c r="AG79" i="9"/>
  <c r="AH79" i="9"/>
  <c r="X80" i="9"/>
  <c r="Y80" i="9"/>
  <c r="Z80" i="9"/>
  <c r="AA80" i="9"/>
  <c r="AB80" i="9"/>
  <c r="AC80" i="9"/>
  <c r="AD80" i="9"/>
  <c r="AE80" i="9"/>
  <c r="AF80" i="9"/>
  <c r="AG80" i="9"/>
  <c r="AH80" i="9"/>
  <c r="X81" i="9"/>
  <c r="Y81" i="9"/>
  <c r="Z81" i="9"/>
  <c r="AA81" i="9"/>
  <c r="AB81" i="9"/>
  <c r="AC81" i="9"/>
  <c r="AD81" i="9"/>
  <c r="AE81" i="9"/>
  <c r="AF81" i="9"/>
  <c r="AG81" i="9"/>
  <c r="AH81" i="9"/>
  <c r="X82" i="9"/>
  <c r="Y82" i="9"/>
  <c r="Z82" i="9"/>
  <c r="AA82" i="9"/>
  <c r="AB82" i="9"/>
  <c r="AC82" i="9"/>
  <c r="AD82" i="9"/>
  <c r="AE82" i="9"/>
  <c r="AF82" i="9"/>
  <c r="AG82" i="9"/>
  <c r="AH82" i="9"/>
  <c r="X83" i="9"/>
  <c r="Y83" i="9"/>
  <c r="Z83" i="9"/>
  <c r="AA83" i="9"/>
  <c r="AB83" i="9"/>
  <c r="AC83" i="9"/>
  <c r="AD83" i="9"/>
  <c r="AE83" i="9"/>
  <c r="AF83" i="9"/>
  <c r="AG83" i="9"/>
  <c r="AH83" i="9"/>
  <c r="X84" i="9"/>
  <c r="Y84" i="9"/>
  <c r="Z84" i="9"/>
  <c r="AA84" i="9"/>
  <c r="AB84" i="9"/>
  <c r="AC84" i="9"/>
  <c r="AD84" i="9"/>
  <c r="AE84" i="9"/>
  <c r="AF84" i="9"/>
  <c r="AG84" i="9"/>
  <c r="AH84" i="9"/>
  <c r="X85" i="9"/>
  <c r="Y85" i="9"/>
  <c r="Z85" i="9"/>
  <c r="AA85" i="9"/>
  <c r="AB85" i="9"/>
  <c r="AC85" i="9"/>
  <c r="AD85" i="9"/>
  <c r="AE85" i="9"/>
  <c r="AF85" i="9"/>
  <c r="AG85" i="9"/>
  <c r="AH85" i="9"/>
  <c r="X86" i="9"/>
  <c r="Y86" i="9"/>
  <c r="Z86" i="9"/>
  <c r="AA86" i="9"/>
  <c r="AB86" i="9"/>
  <c r="AC86" i="9"/>
  <c r="AD86" i="9"/>
  <c r="AE86" i="9"/>
  <c r="AF86" i="9"/>
  <c r="AG86" i="9"/>
  <c r="AH86" i="9"/>
  <c r="X87" i="9"/>
  <c r="Y87" i="9"/>
  <c r="Z87" i="9"/>
  <c r="AA87" i="9"/>
  <c r="AB87" i="9"/>
  <c r="AC87" i="9"/>
  <c r="AD87" i="9"/>
  <c r="AE87" i="9"/>
  <c r="AF87" i="9"/>
  <c r="AG87" i="9"/>
  <c r="AH87" i="9"/>
  <c r="X88" i="9"/>
  <c r="Y88" i="9"/>
  <c r="Z88" i="9"/>
  <c r="AA88" i="9"/>
  <c r="AB88" i="9"/>
  <c r="AC88" i="9"/>
  <c r="AD88" i="9"/>
  <c r="AE88" i="9"/>
  <c r="AF88" i="9"/>
  <c r="AG88" i="9"/>
  <c r="AH88" i="9"/>
  <c r="X89" i="9"/>
  <c r="Y89" i="9"/>
  <c r="Z89" i="9"/>
  <c r="AA89" i="9"/>
  <c r="AB89" i="9"/>
  <c r="AC89" i="9"/>
  <c r="AD89" i="9"/>
  <c r="AE89" i="9"/>
  <c r="AF89" i="9"/>
  <c r="AG89" i="9"/>
  <c r="AH89" i="9"/>
  <c r="X90" i="9"/>
  <c r="Y90" i="9"/>
  <c r="Z90" i="9"/>
  <c r="AA90" i="9"/>
  <c r="AB90" i="9"/>
  <c r="AC90" i="9"/>
  <c r="AD90" i="9"/>
  <c r="AE90" i="9"/>
  <c r="AF90" i="9"/>
  <c r="AG90" i="9"/>
  <c r="AH90" i="9"/>
  <c r="X91" i="9"/>
  <c r="Y91" i="9"/>
  <c r="Z91" i="9"/>
  <c r="AA91" i="9"/>
  <c r="AB91" i="9"/>
  <c r="AC91" i="9"/>
  <c r="AD91" i="9"/>
  <c r="AE91" i="9"/>
  <c r="AF91" i="9"/>
  <c r="AG91" i="9"/>
  <c r="AH91" i="9"/>
  <c r="X92" i="9"/>
  <c r="Y92" i="9"/>
  <c r="Z92" i="9"/>
  <c r="AA92" i="9"/>
  <c r="AB92" i="9"/>
  <c r="AC92" i="9"/>
  <c r="AD92" i="9"/>
  <c r="AE92" i="9"/>
  <c r="AF92" i="9"/>
  <c r="AG92" i="9"/>
  <c r="AH92" i="9"/>
  <c r="X93" i="9"/>
  <c r="Y93" i="9"/>
  <c r="Z93" i="9"/>
  <c r="AA93" i="9"/>
  <c r="AB93" i="9"/>
  <c r="AC93" i="9"/>
  <c r="AD93" i="9"/>
  <c r="AE93" i="9"/>
  <c r="AF93" i="9"/>
  <c r="AG93" i="9"/>
  <c r="AH93" i="9"/>
  <c r="X94" i="9"/>
  <c r="Y94" i="9"/>
  <c r="Z94" i="9"/>
  <c r="AA94" i="9"/>
  <c r="AB94" i="9"/>
  <c r="AC94" i="9"/>
  <c r="AD94" i="9"/>
  <c r="AE94" i="9"/>
  <c r="AF94" i="9"/>
  <c r="AG94" i="9"/>
  <c r="AH94" i="9"/>
  <c r="X95" i="9"/>
  <c r="Y95" i="9"/>
  <c r="Z95" i="9"/>
  <c r="AA95" i="9"/>
  <c r="AB95" i="9"/>
  <c r="AC95" i="9"/>
  <c r="AD95" i="9"/>
  <c r="AE95" i="9"/>
  <c r="AF95" i="9"/>
  <c r="AG95" i="9"/>
  <c r="AH95" i="9"/>
  <c r="X96" i="9"/>
  <c r="Y96" i="9"/>
  <c r="Z96" i="9"/>
  <c r="AA96" i="9"/>
  <c r="AB96" i="9"/>
  <c r="AC96" i="9"/>
  <c r="AD96" i="9"/>
  <c r="AE96" i="9"/>
  <c r="AF96" i="9"/>
  <c r="AG96" i="9"/>
  <c r="AH96" i="9"/>
  <c r="X97" i="9"/>
  <c r="Y97" i="9"/>
  <c r="Z97" i="9"/>
  <c r="AA97" i="9"/>
  <c r="AB97" i="9"/>
  <c r="AC97" i="9"/>
  <c r="AD97" i="9"/>
  <c r="AE97" i="9"/>
  <c r="AF97" i="9"/>
  <c r="AG97" i="9"/>
  <c r="AH97" i="9"/>
  <c r="X98" i="9"/>
  <c r="Y98" i="9"/>
  <c r="Z98" i="9"/>
  <c r="AA98" i="9"/>
  <c r="AB98" i="9"/>
  <c r="AC98" i="9"/>
  <c r="AD98" i="9"/>
  <c r="AE98" i="9"/>
  <c r="AF98" i="9"/>
  <c r="AG98" i="9"/>
  <c r="AH98" i="9"/>
  <c r="X99" i="9"/>
  <c r="Y99" i="9"/>
  <c r="Z99" i="9"/>
  <c r="AA99" i="9"/>
  <c r="AB99" i="9"/>
  <c r="AC99" i="9"/>
  <c r="AD99" i="9"/>
  <c r="AE99" i="9"/>
  <c r="AF99" i="9"/>
  <c r="AG99" i="9"/>
  <c r="AH99" i="9"/>
  <c r="X100" i="9"/>
  <c r="Y100" i="9"/>
  <c r="Z100" i="9"/>
  <c r="AA100" i="9"/>
  <c r="AB100" i="9"/>
  <c r="AC100" i="9"/>
  <c r="AD100" i="9"/>
  <c r="AE100" i="9"/>
  <c r="AF100" i="9"/>
  <c r="AG100" i="9"/>
  <c r="AH100" i="9"/>
  <c r="X101" i="9"/>
  <c r="Y101" i="9"/>
  <c r="Z101" i="9"/>
  <c r="AA101" i="9"/>
  <c r="AB101" i="9"/>
  <c r="AC101" i="9"/>
  <c r="AD101" i="9"/>
  <c r="AE101" i="9"/>
  <c r="AF101" i="9"/>
  <c r="AG101" i="9"/>
  <c r="AH101" i="9"/>
  <c r="X102" i="9"/>
  <c r="Y102" i="9"/>
  <c r="Z102" i="9"/>
  <c r="AA102" i="9"/>
  <c r="AB102" i="9"/>
  <c r="AC102" i="9"/>
  <c r="AD102" i="9"/>
  <c r="AE102" i="9"/>
  <c r="AF102" i="9"/>
  <c r="AG102" i="9"/>
  <c r="AH102" i="9"/>
  <c r="X103" i="9"/>
  <c r="Y103" i="9"/>
  <c r="Z103" i="9"/>
  <c r="AA103" i="9"/>
  <c r="AB103" i="9"/>
  <c r="AC103" i="9"/>
  <c r="AD103" i="9"/>
  <c r="AE103" i="9"/>
  <c r="AF103" i="9"/>
  <c r="AG103" i="9"/>
  <c r="AH103" i="9"/>
  <c r="X104" i="9"/>
  <c r="Y104" i="9"/>
  <c r="Z104" i="9"/>
  <c r="AA104" i="9"/>
  <c r="AB104" i="9"/>
  <c r="AC104" i="9"/>
  <c r="AD104" i="9"/>
  <c r="AE104" i="9"/>
  <c r="AF104" i="9"/>
  <c r="AG104" i="9"/>
  <c r="AH104" i="9"/>
  <c r="X105" i="9"/>
  <c r="Y105" i="9"/>
  <c r="Z105" i="9"/>
  <c r="AA105" i="9"/>
  <c r="AB105" i="9"/>
  <c r="AC105" i="9"/>
  <c r="AD105" i="9"/>
  <c r="AE105" i="9"/>
  <c r="AF105" i="9"/>
  <c r="AG105" i="9"/>
  <c r="AH105" i="9"/>
  <c r="X106" i="9"/>
  <c r="Y106" i="9"/>
  <c r="Z106" i="9"/>
  <c r="AA106" i="9"/>
  <c r="AB106" i="9"/>
  <c r="AC106" i="9"/>
  <c r="AD106" i="9"/>
  <c r="AE106" i="9"/>
  <c r="AF106" i="9"/>
  <c r="AG106" i="9"/>
  <c r="AH106" i="9"/>
  <c r="X107" i="9"/>
  <c r="Y107" i="9"/>
  <c r="Z107" i="9"/>
  <c r="AA107" i="9"/>
  <c r="AB107" i="9"/>
  <c r="AC107" i="9"/>
  <c r="AD107" i="9"/>
  <c r="AE107" i="9"/>
  <c r="AF107" i="9"/>
  <c r="AG107" i="9"/>
  <c r="AH107" i="9"/>
  <c r="X108" i="9"/>
  <c r="Y108" i="9"/>
  <c r="Z108" i="9"/>
  <c r="AA108" i="9"/>
  <c r="AB108" i="9"/>
  <c r="AC108" i="9"/>
  <c r="AD108" i="9"/>
  <c r="AE108" i="9"/>
  <c r="AF108" i="9"/>
  <c r="AG108" i="9"/>
  <c r="AH108" i="9"/>
  <c r="X109" i="9"/>
  <c r="Y109" i="9"/>
  <c r="Z109" i="9"/>
  <c r="AA109" i="9"/>
  <c r="AB109" i="9"/>
  <c r="AC109" i="9"/>
  <c r="AD109" i="9"/>
  <c r="AE109" i="9"/>
  <c r="AF109" i="9"/>
  <c r="AG109" i="9"/>
  <c r="AH109" i="9"/>
  <c r="X110" i="9"/>
  <c r="Y110" i="9"/>
  <c r="Z110" i="9"/>
  <c r="AA110" i="9"/>
  <c r="AB110" i="9"/>
  <c r="AC110" i="9"/>
  <c r="AD110" i="9"/>
  <c r="AE110" i="9"/>
  <c r="AF110" i="9"/>
  <c r="AG110" i="9"/>
  <c r="AH110" i="9"/>
  <c r="X111" i="9"/>
  <c r="Y111" i="9"/>
  <c r="Z111" i="9"/>
  <c r="AA111" i="9"/>
  <c r="AB111" i="9"/>
  <c r="AC111" i="9"/>
  <c r="AD111" i="9"/>
  <c r="AE111" i="9"/>
  <c r="AF111" i="9"/>
  <c r="AG111" i="9"/>
  <c r="AH111" i="9"/>
  <c r="X112" i="9"/>
  <c r="Y112" i="9"/>
  <c r="Z112" i="9"/>
  <c r="AA112" i="9"/>
  <c r="AB112" i="9"/>
  <c r="AC112" i="9"/>
  <c r="AD112" i="9"/>
  <c r="AE112" i="9"/>
  <c r="AF112" i="9"/>
  <c r="AG112" i="9"/>
  <c r="AH112" i="9"/>
  <c r="X113" i="9"/>
  <c r="Y113" i="9"/>
  <c r="Z113" i="9"/>
  <c r="AA113" i="9"/>
  <c r="AB113" i="9"/>
  <c r="AC113" i="9"/>
  <c r="AD113" i="9"/>
  <c r="AE113" i="9"/>
  <c r="AF113" i="9"/>
  <c r="AG113" i="9"/>
  <c r="AH113" i="9"/>
  <c r="X114" i="9"/>
  <c r="Y114" i="9"/>
  <c r="Z114" i="9"/>
  <c r="AA114" i="9"/>
  <c r="AB114" i="9"/>
  <c r="AC114" i="9"/>
  <c r="AD114" i="9"/>
  <c r="AE114" i="9"/>
  <c r="AF114" i="9"/>
  <c r="AG114" i="9"/>
  <c r="AH114" i="9"/>
  <c r="X115" i="9"/>
  <c r="Y115" i="9"/>
  <c r="Z115" i="9"/>
  <c r="AA115" i="9"/>
  <c r="AB115" i="9"/>
  <c r="AC115" i="9"/>
  <c r="AD115" i="9"/>
  <c r="AE115" i="9"/>
  <c r="AF115" i="9"/>
  <c r="AG115" i="9"/>
  <c r="AH115" i="9"/>
  <c r="X116" i="9"/>
  <c r="Y116" i="9"/>
  <c r="Z116" i="9"/>
  <c r="AA116" i="9"/>
  <c r="AB116" i="9"/>
  <c r="AC116" i="9"/>
  <c r="AD116" i="9"/>
  <c r="AE116" i="9"/>
  <c r="AF116" i="9"/>
  <c r="AG116" i="9"/>
  <c r="AH116" i="9"/>
  <c r="X117" i="9"/>
  <c r="Y117" i="9"/>
  <c r="Z117" i="9"/>
  <c r="AA117" i="9"/>
  <c r="AB117" i="9"/>
  <c r="AC117" i="9"/>
  <c r="AD117" i="9"/>
  <c r="AE117" i="9"/>
  <c r="AF117" i="9"/>
  <c r="AG117" i="9"/>
  <c r="AH117" i="9"/>
  <c r="X118" i="9"/>
  <c r="Y118" i="9"/>
  <c r="Z118" i="9"/>
  <c r="AA118" i="9"/>
  <c r="AB118" i="9"/>
  <c r="AC118" i="9"/>
  <c r="AD118" i="9"/>
  <c r="AE118" i="9"/>
  <c r="AF118" i="9"/>
  <c r="AG118" i="9"/>
  <c r="AH118" i="9"/>
  <c r="X119" i="9"/>
  <c r="Y119" i="9"/>
  <c r="Z119" i="9"/>
  <c r="AA119" i="9"/>
  <c r="AB119" i="9"/>
  <c r="AC119" i="9"/>
  <c r="AD119" i="9"/>
  <c r="AE119" i="9"/>
  <c r="AF119" i="9"/>
  <c r="AG119" i="9"/>
  <c r="AH119" i="9"/>
  <c r="X120" i="9"/>
  <c r="Y120" i="9"/>
  <c r="Z120" i="9"/>
  <c r="AA120" i="9"/>
  <c r="AB120" i="9"/>
  <c r="AC120" i="9"/>
  <c r="AD120" i="9"/>
  <c r="AE120" i="9"/>
  <c r="AF120" i="9"/>
  <c r="AG120" i="9"/>
  <c r="AH120" i="9"/>
  <c r="X121" i="9"/>
  <c r="Y121" i="9"/>
  <c r="Z121" i="9"/>
  <c r="AA121" i="9"/>
  <c r="AB121" i="9"/>
  <c r="AC121" i="9"/>
  <c r="AD121" i="9"/>
  <c r="AE121" i="9"/>
  <c r="AF121" i="9"/>
  <c r="AG121" i="9"/>
  <c r="AH121" i="9"/>
  <c r="X122" i="9"/>
  <c r="Y122" i="9"/>
  <c r="Z122" i="9"/>
  <c r="AA122" i="9"/>
  <c r="AB122" i="9"/>
  <c r="AC122" i="9"/>
  <c r="AD122" i="9"/>
  <c r="AE122" i="9"/>
  <c r="AF122" i="9"/>
  <c r="AG122" i="9"/>
  <c r="AH122" i="9"/>
  <c r="X123" i="9"/>
  <c r="Y123" i="9"/>
  <c r="Z123" i="9"/>
  <c r="AA123" i="9"/>
  <c r="AB123" i="9"/>
  <c r="AC123" i="9"/>
  <c r="AD123" i="9"/>
  <c r="AE123" i="9"/>
  <c r="AF123" i="9"/>
  <c r="AG123" i="9"/>
  <c r="AH123" i="9"/>
  <c r="X124" i="9"/>
  <c r="Y124" i="9"/>
  <c r="Z124" i="9"/>
  <c r="AA124" i="9"/>
  <c r="AB124" i="9"/>
  <c r="AC124" i="9"/>
  <c r="AD124" i="9"/>
  <c r="AE124" i="9"/>
  <c r="AF124" i="9"/>
  <c r="AG124" i="9"/>
  <c r="AH124" i="9"/>
  <c r="X125" i="9"/>
  <c r="Y125" i="9"/>
  <c r="Z125" i="9"/>
  <c r="AA125" i="9"/>
  <c r="AB125" i="9"/>
  <c r="AC125" i="9"/>
  <c r="AD125" i="9"/>
  <c r="AE125" i="9"/>
  <c r="AF125" i="9"/>
  <c r="AG125" i="9"/>
  <c r="AH125" i="9"/>
  <c r="X126" i="9"/>
  <c r="Y126" i="9"/>
  <c r="Z126" i="9"/>
  <c r="AA126" i="9"/>
  <c r="AB126" i="9"/>
  <c r="AC126" i="9"/>
  <c r="AD126" i="9"/>
  <c r="AE126" i="9"/>
  <c r="AF126" i="9"/>
  <c r="AG126" i="9"/>
  <c r="AH126" i="9"/>
  <c r="X127" i="9"/>
  <c r="Y127" i="9"/>
  <c r="Z127" i="9"/>
  <c r="AA127" i="9"/>
  <c r="AB127" i="9"/>
  <c r="AC127" i="9"/>
  <c r="AD127" i="9"/>
  <c r="AE127" i="9"/>
  <c r="AF127" i="9"/>
  <c r="AG127" i="9"/>
  <c r="AH127" i="9"/>
  <c r="X128" i="9"/>
  <c r="Y128" i="9"/>
  <c r="Z128" i="9"/>
  <c r="AA128" i="9"/>
  <c r="AB128" i="9"/>
  <c r="AC128" i="9"/>
  <c r="AD128" i="9"/>
  <c r="AE128" i="9"/>
  <c r="AF128" i="9"/>
  <c r="AG128" i="9"/>
  <c r="AH128" i="9"/>
  <c r="X129" i="9"/>
  <c r="Y129" i="9"/>
  <c r="Z129" i="9"/>
  <c r="AA129" i="9"/>
  <c r="AB129" i="9"/>
  <c r="AC129" i="9"/>
  <c r="AD129" i="9"/>
  <c r="AE129" i="9"/>
  <c r="AF129" i="9"/>
  <c r="AG129" i="9"/>
  <c r="AH129" i="9"/>
  <c r="X130" i="9"/>
  <c r="Y130" i="9"/>
  <c r="Z130" i="9"/>
  <c r="AA130" i="9"/>
  <c r="AB130" i="9"/>
  <c r="AC130" i="9"/>
  <c r="AD130" i="9"/>
  <c r="AE130" i="9"/>
  <c r="AF130" i="9"/>
  <c r="AG130" i="9"/>
  <c r="AH130" i="9"/>
  <c r="X131" i="9"/>
  <c r="Y131" i="9"/>
  <c r="Z131" i="9"/>
  <c r="AA131" i="9"/>
  <c r="AB131" i="9"/>
  <c r="AC131" i="9"/>
  <c r="AD131" i="9"/>
  <c r="AE131" i="9"/>
  <c r="AF131" i="9"/>
  <c r="AG131" i="9"/>
  <c r="AH131" i="9"/>
  <c r="X132" i="9"/>
  <c r="Y132" i="9"/>
  <c r="Z132" i="9"/>
  <c r="AA132" i="9"/>
  <c r="AB132" i="9"/>
  <c r="AC132" i="9"/>
  <c r="AD132" i="9"/>
  <c r="AE132" i="9"/>
  <c r="AF132" i="9"/>
  <c r="AG132" i="9"/>
  <c r="AH132" i="9"/>
  <c r="X133" i="9"/>
  <c r="Y133" i="9"/>
  <c r="Z133" i="9"/>
  <c r="AA133" i="9"/>
  <c r="AB133" i="9"/>
  <c r="AC133" i="9"/>
  <c r="AD133" i="9"/>
  <c r="AE133" i="9"/>
  <c r="AF133" i="9"/>
  <c r="AG133" i="9"/>
  <c r="AH133" i="9"/>
  <c r="X134" i="9"/>
  <c r="Y134" i="9"/>
  <c r="Z134" i="9"/>
  <c r="AA134" i="9"/>
  <c r="AB134" i="9"/>
  <c r="AC134" i="9"/>
  <c r="AD134" i="9"/>
  <c r="AE134" i="9"/>
  <c r="AF134" i="9"/>
  <c r="AG134" i="9"/>
  <c r="AH134" i="9"/>
  <c r="X135" i="9"/>
  <c r="Y135" i="9"/>
  <c r="Z135" i="9"/>
  <c r="AA135" i="9"/>
  <c r="AB135" i="9"/>
  <c r="AC135" i="9"/>
  <c r="AD135" i="9"/>
  <c r="AE135" i="9"/>
  <c r="AF135" i="9"/>
  <c r="AG135" i="9"/>
  <c r="AH135" i="9"/>
  <c r="X136" i="9"/>
  <c r="Y136" i="9"/>
  <c r="Z136" i="9"/>
  <c r="AA136" i="9"/>
  <c r="AB136" i="9"/>
  <c r="AC136" i="9"/>
  <c r="AD136" i="9"/>
  <c r="AE136" i="9"/>
  <c r="AF136" i="9"/>
  <c r="AG136" i="9"/>
  <c r="AH136" i="9"/>
  <c r="X137" i="9"/>
  <c r="Y137" i="9"/>
  <c r="Z137" i="9"/>
  <c r="AA137" i="9"/>
  <c r="AB137" i="9"/>
  <c r="AC137" i="9"/>
  <c r="AD137" i="9"/>
  <c r="AE137" i="9"/>
  <c r="AF137" i="9"/>
  <c r="AG137" i="9"/>
  <c r="AH137" i="9"/>
  <c r="X138" i="9"/>
  <c r="Y138" i="9"/>
  <c r="Z138" i="9"/>
  <c r="AA138" i="9"/>
  <c r="AB138" i="9"/>
  <c r="AC138" i="9"/>
  <c r="AD138" i="9"/>
  <c r="AE138" i="9"/>
  <c r="AF138" i="9"/>
  <c r="AG138" i="9"/>
  <c r="AH138" i="9"/>
  <c r="X139" i="9"/>
  <c r="Y139" i="9"/>
  <c r="Z139" i="9"/>
  <c r="AA139" i="9"/>
  <c r="AB139" i="9"/>
  <c r="AC139" i="9"/>
  <c r="AD139" i="9"/>
  <c r="AE139" i="9"/>
  <c r="AF139" i="9"/>
  <c r="AG139" i="9"/>
  <c r="AH139" i="9"/>
  <c r="X140" i="9"/>
  <c r="Y140" i="9"/>
  <c r="Z140" i="9"/>
  <c r="AA140" i="9"/>
  <c r="AB140" i="9"/>
  <c r="AC140" i="9"/>
  <c r="AD140" i="9"/>
  <c r="AE140" i="9"/>
  <c r="AF140" i="9"/>
  <c r="AG140" i="9"/>
  <c r="AH140" i="9"/>
  <c r="X141" i="9"/>
  <c r="Y141" i="9"/>
  <c r="Z141" i="9"/>
  <c r="AA141" i="9"/>
  <c r="AB141" i="9"/>
  <c r="AC141" i="9"/>
  <c r="AD141" i="9"/>
  <c r="AE141" i="9"/>
  <c r="AF141" i="9"/>
  <c r="AG141" i="9"/>
  <c r="AH141" i="9"/>
  <c r="X142" i="9"/>
  <c r="Y142" i="9"/>
  <c r="Z142" i="9"/>
  <c r="AA142" i="9"/>
  <c r="AB142" i="9"/>
  <c r="AC142" i="9"/>
  <c r="AD142" i="9"/>
  <c r="AE142" i="9"/>
  <c r="AF142" i="9"/>
  <c r="AG142" i="9"/>
  <c r="AH142" i="9"/>
  <c r="X143" i="9"/>
  <c r="Y143" i="9"/>
  <c r="Z143" i="9"/>
  <c r="AA143" i="9"/>
  <c r="AB143" i="9"/>
  <c r="AC143" i="9"/>
  <c r="AD143" i="9"/>
  <c r="AE143" i="9"/>
  <c r="AF143" i="9"/>
  <c r="AG143" i="9"/>
  <c r="AH143" i="9"/>
  <c r="X144" i="9"/>
  <c r="Y144" i="9"/>
  <c r="Z144" i="9"/>
  <c r="AA144" i="9"/>
  <c r="AB144" i="9"/>
  <c r="AC144" i="9"/>
  <c r="AD144" i="9"/>
  <c r="AE144" i="9"/>
  <c r="AF144" i="9"/>
  <c r="AG144" i="9"/>
  <c r="AH144" i="9"/>
  <c r="X145" i="9"/>
  <c r="Y145" i="9"/>
  <c r="Z145" i="9"/>
  <c r="AA145" i="9"/>
  <c r="AB145" i="9"/>
  <c r="AC145" i="9"/>
  <c r="AD145" i="9"/>
  <c r="AE145" i="9"/>
  <c r="AF145" i="9"/>
  <c r="AG145" i="9"/>
  <c r="AH145" i="9"/>
  <c r="X146" i="9"/>
  <c r="Y146" i="9"/>
  <c r="Z146" i="9"/>
  <c r="AA146" i="9"/>
  <c r="AB146" i="9"/>
  <c r="AC146" i="9"/>
  <c r="AD146" i="9"/>
  <c r="AE146" i="9"/>
  <c r="AF146" i="9"/>
  <c r="AG146" i="9"/>
  <c r="AH146" i="9"/>
  <c r="X147" i="9"/>
  <c r="Y147" i="9"/>
  <c r="Z147" i="9"/>
  <c r="AA147" i="9"/>
  <c r="AB147" i="9"/>
  <c r="AC147" i="9"/>
  <c r="AD147" i="9"/>
  <c r="AE147" i="9"/>
  <c r="AF147" i="9"/>
  <c r="AG147" i="9"/>
  <c r="AH147" i="9"/>
  <c r="X148" i="9"/>
  <c r="Y148" i="9"/>
  <c r="Z148" i="9"/>
  <c r="AA148" i="9"/>
  <c r="AB148" i="9"/>
  <c r="AC148" i="9"/>
  <c r="AD148" i="9"/>
  <c r="AE148" i="9"/>
  <c r="AF148" i="9"/>
  <c r="AG148" i="9"/>
  <c r="AH148" i="9"/>
  <c r="X149" i="9"/>
  <c r="Y149" i="9"/>
  <c r="Z149" i="9"/>
  <c r="AA149" i="9"/>
  <c r="AB149" i="9"/>
  <c r="AC149" i="9"/>
  <c r="AD149" i="9"/>
  <c r="AE149" i="9"/>
  <c r="AF149" i="9"/>
  <c r="AG149" i="9"/>
  <c r="AH149" i="9"/>
  <c r="X150" i="9"/>
  <c r="Y150" i="9"/>
  <c r="Z150" i="9"/>
  <c r="AA150" i="9"/>
  <c r="AB150" i="9"/>
  <c r="AC150" i="9"/>
  <c r="AD150" i="9"/>
  <c r="AE150" i="9"/>
  <c r="AF150" i="9"/>
  <c r="AG150" i="9"/>
  <c r="AH150" i="9"/>
  <c r="X151" i="9"/>
  <c r="Y151" i="9"/>
  <c r="Z151" i="9"/>
  <c r="AA151" i="9"/>
  <c r="AB151" i="9"/>
  <c r="AC151" i="9"/>
  <c r="AD151" i="9"/>
  <c r="AE151" i="9"/>
  <c r="AF151" i="9"/>
  <c r="AG151" i="9"/>
  <c r="AH151" i="9"/>
  <c r="X152" i="9"/>
  <c r="Y152" i="9"/>
  <c r="Z152" i="9"/>
  <c r="AA152" i="9"/>
  <c r="AB152" i="9"/>
  <c r="AC152" i="9"/>
  <c r="AD152" i="9"/>
  <c r="AE152" i="9"/>
  <c r="AF152" i="9"/>
  <c r="AG152" i="9"/>
  <c r="AH152" i="9"/>
  <c r="X153" i="9"/>
  <c r="Y153" i="9"/>
  <c r="Z153" i="9"/>
  <c r="AA153" i="9"/>
  <c r="AB153" i="9"/>
  <c r="AC153" i="9"/>
  <c r="AD153" i="9"/>
  <c r="AE153" i="9"/>
  <c r="AF153" i="9"/>
  <c r="AG153" i="9"/>
  <c r="AH153" i="9"/>
  <c r="X154" i="9"/>
  <c r="Y154" i="9"/>
  <c r="Z154" i="9"/>
  <c r="AA154" i="9"/>
  <c r="AB154" i="9"/>
  <c r="AC154" i="9"/>
  <c r="AD154" i="9"/>
  <c r="AE154" i="9"/>
  <c r="AF154" i="9"/>
  <c r="AG154" i="9"/>
  <c r="AH154" i="9"/>
  <c r="X155" i="9"/>
  <c r="Y155" i="9"/>
  <c r="Z155" i="9"/>
  <c r="AA155" i="9"/>
  <c r="AB155" i="9"/>
  <c r="AC155" i="9"/>
  <c r="AD155" i="9"/>
  <c r="AE155" i="9"/>
  <c r="AF155" i="9"/>
  <c r="AG155" i="9"/>
  <c r="AH155" i="9"/>
  <c r="X156" i="9"/>
  <c r="Y156" i="9"/>
  <c r="Z156" i="9"/>
  <c r="AA156" i="9"/>
  <c r="AB156" i="9"/>
  <c r="AC156" i="9"/>
  <c r="AD156" i="9"/>
  <c r="AE156" i="9"/>
  <c r="AF156" i="9"/>
  <c r="AG156" i="9"/>
  <c r="AH156" i="9"/>
  <c r="X157" i="9"/>
  <c r="Y157" i="9"/>
  <c r="Z157" i="9"/>
  <c r="AA157" i="9"/>
  <c r="AB157" i="9"/>
  <c r="AC157" i="9"/>
  <c r="AD157" i="9"/>
  <c r="AE157" i="9"/>
  <c r="AF157" i="9"/>
  <c r="AG157" i="9"/>
  <c r="AH157" i="9"/>
  <c r="X158" i="9"/>
  <c r="Y158" i="9"/>
  <c r="Z158" i="9"/>
  <c r="AA158" i="9"/>
  <c r="AB158" i="9"/>
  <c r="AC158" i="9"/>
  <c r="AD158" i="9"/>
  <c r="AE158" i="9"/>
  <c r="AF158" i="9"/>
  <c r="AG158" i="9"/>
  <c r="AH158" i="9"/>
  <c r="X159" i="9"/>
  <c r="Y159" i="9"/>
  <c r="Z159" i="9"/>
  <c r="AA159" i="9"/>
  <c r="AB159" i="9"/>
  <c r="AC159" i="9"/>
  <c r="AD159" i="9"/>
  <c r="AE159" i="9"/>
  <c r="AF159" i="9"/>
  <c r="AG159" i="9"/>
  <c r="AH159" i="9"/>
  <c r="X160" i="9"/>
  <c r="Y160" i="9"/>
  <c r="Z160" i="9"/>
  <c r="AA160" i="9"/>
  <c r="AB160" i="9"/>
  <c r="AC160" i="9"/>
  <c r="AD160" i="9"/>
  <c r="AE160" i="9"/>
  <c r="AF160" i="9"/>
  <c r="AG160" i="9"/>
  <c r="AH160" i="9"/>
  <c r="X161" i="9"/>
  <c r="Y161" i="9"/>
  <c r="Z161" i="9"/>
  <c r="AA161" i="9"/>
  <c r="AB161" i="9"/>
  <c r="AC161" i="9"/>
  <c r="AD161" i="9"/>
  <c r="AE161" i="9"/>
  <c r="AF161" i="9"/>
  <c r="AG161" i="9"/>
  <c r="AH161" i="9"/>
  <c r="X162" i="9"/>
  <c r="Y162" i="9"/>
  <c r="Z162" i="9"/>
  <c r="AA162" i="9"/>
  <c r="AB162" i="9"/>
  <c r="AC162" i="9"/>
  <c r="AD162" i="9"/>
  <c r="AE162" i="9"/>
  <c r="AF162" i="9"/>
  <c r="AG162" i="9"/>
  <c r="AH162" i="9"/>
  <c r="X163" i="9"/>
  <c r="Y163" i="9"/>
  <c r="Z163" i="9"/>
  <c r="AA163" i="9"/>
  <c r="AB163" i="9"/>
  <c r="AC163" i="9"/>
  <c r="AD163" i="9"/>
  <c r="AE163" i="9"/>
  <c r="AF163" i="9"/>
  <c r="AG163" i="9"/>
  <c r="AH163" i="9"/>
  <c r="X164" i="9"/>
  <c r="Y164" i="9"/>
  <c r="Z164" i="9"/>
  <c r="AA164" i="9"/>
  <c r="AB164" i="9"/>
  <c r="AC164" i="9"/>
  <c r="AD164" i="9"/>
  <c r="AE164" i="9"/>
  <c r="AF164" i="9"/>
  <c r="AG164" i="9"/>
  <c r="AH164" i="9"/>
  <c r="X165" i="9"/>
  <c r="Y165" i="9"/>
  <c r="Z165" i="9"/>
  <c r="AA165" i="9"/>
  <c r="AB165" i="9"/>
  <c r="AC165" i="9"/>
  <c r="AD165" i="9"/>
  <c r="AE165" i="9"/>
  <c r="AF165" i="9"/>
  <c r="AG165" i="9"/>
  <c r="AH165" i="9"/>
  <c r="X166" i="9"/>
  <c r="Y166" i="9"/>
  <c r="Z166" i="9"/>
  <c r="AA166" i="9"/>
  <c r="AB166" i="9"/>
  <c r="AC166" i="9"/>
  <c r="AD166" i="9"/>
  <c r="AE166" i="9"/>
  <c r="AF166" i="9"/>
  <c r="AG166" i="9"/>
  <c r="AH166" i="9"/>
  <c r="X167" i="9"/>
  <c r="Y167" i="9"/>
  <c r="Z167" i="9"/>
  <c r="AA167" i="9"/>
  <c r="AB167" i="9"/>
  <c r="AC167" i="9"/>
  <c r="AD167" i="9"/>
  <c r="AE167" i="9"/>
  <c r="AF167" i="9"/>
  <c r="AG167" i="9"/>
  <c r="AH167" i="9"/>
  <c r="X168" i="9"/>
  <c r="Y168" i="9"/>
  <c r="Z168" i="9"/>
  <c r="AA168" i="9"/>
  <c r="AB168" i="9"/>
  <c r="AC168" i="9"/>
  <c r="AD168" i="9"/>
  <c r="AE168" i="9"/>
  <c r="AF168" i="9"/>
  <c r="AG168" i="9"/>
  <c r="AH168" i="9"/>
  <c r="X169" i="9"/>
  <c r="Y169" i="9"/>
  <c r="Z169" i="9"/>
  <c r="AA169" i="9"/>
  <c r="AB169" i="9"/>
  <c r="AC169" i="9"/>
  <c r="AD169" i="9"/>
  <c r="AE169" i="9"/>
  <c r="AF169" i="9"/>
  <c r="AG169" i="9"/>
  <c r="AH169" i="9"/>
  <c r="X170" i="9"/>
  <c r="Y170" i="9"/>
  <c r="Z170" i="9"/>
  <c r="AA170" i="9"/>
  <c r="AB170" i="9"/>
  <c r="AC170" i="9"/>
  <c r="AD170" i="9"/>
  <c r="AE170" i="9"/>
  <c r="AF170" i="9"/>
  <c r="AG170" i="9"/>
  <c r="AH170" i="9"/>
  <c r="X171" i="9"/>
  <c r="Y171" i="9"/>
  <c r="Z171" i="9"/>
  <c r="AA171" i="9"/>
  <c r="AB171" i="9"/>
  <c r="AC171" i="9"/>
  <c r="AD171" i="9"/>
  <c r="AE171" i="9"/>
  <c r="AF171" i="9"/>
  <c r="AG171" i="9"/>
  <c r="AH171" i="9"/>
  <c r="X172" i="9"/>
  <c r="Y172" i="9"/>
  <c r="Z172" i="9"/>
  <c r="AA172" i="9"/>
  <c r="AB172" i="9"/>
  <c r="AC172" i="9"/>
  <c r="AD172" i="9"/>
  <c r="AE172" i="9"/>
  <c r="AF172" i="9"/>
  <c r="AG172" i="9"/>
  <c r="AH172" i="9"/>
  <c r="X173" i="9"/>
  <c r="Y173" i="9"/>
  <c r="Z173" i="9"/>
  <c r="AA173" i="9"/>
  <c r="AB173" i="9"/>
  <c r="AC173" i="9"/>
  <c r="AD173" i="9"/>
  <c r="AE173" i="9"/>
  <c r="AF173" i="9"/>
  <c r="AG173" i="9"/>
  <c r="AH173" i="9"/>
  <c r="X174" i="9"/>
  <c r="Y174" i="9"/>
  <c r="Z174" i="9"/>
  <c r="AA174" i="9"/>
  <c r="AB174" i="9"/>
  <c r="AC174" i="9"/>
  <c r="AD174" i="9"/>
  <c r="AE174" i="9"/>
  <c r="AF174" i="9"/>
  <c r="AG174" i="9"/>
  <c r="AH174" i="9"/>
  <c r="X175" i="9"/>
  <c r="Y175" i="9"/>
  <c r="Z175" i="9"/>
  <c r="AA175" i="9"/>
  <c r="AB175" i="9"/>
  <c r="AC175" i="9"/>
  <c r="AD175" i="9"/>
  <c r="AE175" i="9"/>
  <c r="AF175" i="9"/>
  <c r="AG175" i="9"/>
  <c r="AH175" i="9"/>
  <c r="X176" i="9"/>
  <c r="Y176" i="9"/>
  <c r="Z176" i="9"/>
  <c r="AA176" i="9"/>
  <c r="AB176" i="9"/>
  <c r="AC176" i="9"/>
  <c r="AD176" i="9"/>
  <c r="AE176" i="9"/>
  <c r="AF176" i="9"/>
  <c r="AG176" i="9"/>
  <c r="AH176" i="9"/>
  <c r="X177" i="9"/>
  <c r="Y177" i="9"/>
  <c r="Z177" i="9"/>
  <c r="AA177" i="9"/>
  <c r="AB177" i="9"/>
  <c r="AC177" i="9"/>
  <c r="AD177" i="9"/>
  <c r="AE177" i="9"/>
  <c r="AF177" i="9"/>
  <c r="AG177" i="9"/>
  <c r="AH177" i="9"/>
  <c r="X178" i="9"/>
  <c r="Y178" i="9"/>
  <c r="Z178" i="9"/>
  <c r="AA178" i="9"/>
  <c r="AB178" i="9"/>
  <c r="AC178" i="9"/>
  <c r="AD178" i="9"/>
  <c r="AE178" i="9"/>
  <c r="AF178" i="9"/>
  <c r="AG178" i="9"/>
  <c r="AH178" i="9"/>
  <c r="X179" i="9"/>
  <c r="Y179" i="9"/>
  <c r="Z179" i="9"/>
  <c r="AA179" i="9"/>
  <c r="AB179" i="9"/>
  <c r="AC179" i="9"/>
  <c r="AD179" i="9"/>
  <c r="AE179" i="9"/>
  <c r="AF179" i="9"/>
  <c r="AG179" i="9"/>
  <c r="AH179" i="9"/>
  <c r="X180" i="9"/>
  <c r="Y180" i="9"/>
  <c r="Z180" i="9"/>
  <c r="AA180" i="9"/>
  <c r="AB180" i="9"/>
  <c r="AC180" i="9"/>
  <c r="AD180" i="9"/>
  <c r="AE180" i="9"/>
  <c r="AF180" i="9"/>
  <c r="AG180" i="9"/>
  <c r="AH180" i="9"/>
  <c r="X181" i="9"/>
  <c r="Y181" i="9"/>
  <c r="Z181" i="9"/>
  <c r="AA181" i="9"/>
  <c r="AB181" i="9"/>
  <c r="AC181" i="9"/>
  <c r="AD181" i="9"/>
  <c r="AE181" i="9"/>
  <c r="AF181" i="9"/>
  <c r="AG181" i="9"/>
  <c r="AH181" i="9"/>
  <c r="X182" i="9"/>
  <c r="Y182" i="9"/>
  <c r="Z182" i="9"/>
  <c r="AA182" i="9"/>
  <c r="AB182" i="9"/>
  <c r="AC182" i="9"/>
  <c r="AD182" i="9"/>
  <c r="AE182" i="9"/>
  <c r="AF182" i="9"/>
  <c r="AG182" i="9"/>
  <c r="AH182" i="9"/>
  <c r="X183" i="9"/>
  <c r="Y183" i="9"/>
  <c r="Z183" i="9"/>
  <c r="AA183" i="9"/>
  <c r="AB183" i="9"/>
  <c r="AC183" i="9"/>
  <c r="AD183" i="9"/>
  <c r="AE183" i="9"/>
  <c r="AF183" i="9"/>
  <c r="AG183" i="9"/>
  <c r="AH183" i="9"/>
  <c r="X184" i="9"/>
  <c r="Y184" i="9"/>
  <c r="Z184" i="9"/>
  <c r="AA184" i="9"/>
  <c r="AB184" i="9"/>
  <c r="AC184" i="9"/>
  <c r="AD184" i="9"/>
  <c r="AE184" i="9"/>
  <c r="AF184" i="9"/>
  <c r="AG184" i="9"/>
  <c r="AH184" i="9"/>
  <c r="X185" i="9"/>
  <c r="Y185" i="9"/>
  <c r="Z185" i="9"/>
  <c r="AA185" i="9"/>
  <c r="AB185" i="9"/>
  <c r="AC185" i="9"/>
  <c r="AD185" i="9"/>
  <c r="AE185" i="9"/>
  <c r="AF185" i="9"/>
  <c r="AG185" i="9"/>
  <c r="AH185" i="9"/>
  <c r="X186" i="9"/>
  <c r="Y186" i="9"/>
  <c r="Z186" i="9"/>
  <c r="AA186" i="9"/>
  <c r="AB186" i="9"/>
  <c r="AC186" i="9"/>
  <c r="AD186" i="9"/>
  <c r="AE186" i="9"/>
  <c r="AF186" i="9"/>
  <c r="AG186" i="9"/>
  <c r="AH186" i="9"/>
  <c r="X187" i="9"/>
  <c r="Y187" i="9"/>
  <c r="Z187" i="9"/>
  <c r="AA187" i="9"/>
  <c r="AB187" i="9"/>
  <c r="AC187" i="9"/>
  <c r="AD187" i="9"/>
  <c r="AE187" i="9"/>
  <c r="AF187" i="9"/>
  <c r="AG187" i="9"/>
  <c r="AH187" i="9"/>
  <c r="X188" i="9"/>
  <c r="Y188" i="9"/>
  <c r="Z188" i="9"/>
  <c r="AA188" i="9"/>
  <c r="AB188" i="9"/>
  <c r="AC188" i="9"/>
  <c r="AD188" i="9"/>
  <c r="AE188" i="9"/>
  <c r="AF188" i="9"/>
  <c r="AG188" i="9"/>
  <c r="AH188" i="9"/>
  <c r="X189" i="9"/>
  <c r="Y189" i="9"/>
  <c r="Z189" i="9"/>
  <c r="AA189" i="9"/>
  <c r="AB189" i="9"/>
  <c r="AC189" i="9"/>
  <c r="AD189" i="9"/>
  <c r="AE189" i="9"/>
  <c r="AF189" i="9"/>
  <c r="AG189" i="9"/>
  <c r="AH189" i="9"/>
  <c r="X190" i="9"/>
  <c r="Y190" i="9"/>
  <c r="Z190" i="9"/>
  <c r="AA190" i="9"/>
  <c r="AB190" i="9"/>
  <c r="AC190" i="9"/>
  <c r="AD190" i="9"/>
  <c r="AE190" i="9"/>
  <c r="AF190" i="9"/>
  <c r="AG190" i="9"/>
  <c r="AH190" i="9"/>
  <c r="X191" i="9"/>
  <c r="Y191" i="9"/>
  <c r="Z191" i="9"/>
  <c r="AA191" i="9"/>
  <c r="AB191" i="9"/>
  <c r="AC191" i="9"/>
  <c r="AD191" i="9"/>
  <c r="AE191" i="9"/>
  <c r="AF191" i="9"/>
  <c r="AG191" i="9"/>
  <c r="AH191" i="9"/>
  <c r="X192" i="9"/>
  <c r="Y192" i="9"/>
  <c r="Z192" i="9"/>
  <c r="AA192" i="9"/>
  <c r="AB192" i="9"/>
  <c r="AC192" i="9"/>
  <c r="AD192" i="9"/>
  <c r="AE192" i="9"/>
  <c r="AF192" i="9"/>
  <c r="AG192" i="9"/>
  <c r="AH192" i="9"/>
  <c r="X193" i="9"/>
  <c r="Y193" i="9"/>
  <c r="Z193" i="9"/>
  <c r="AA193" i="9"/>
  <c r="AB193" i="9"/>
  <c r="AC193" i="9"/>
  <c r="AD193" i="9"/>
  <c r="AE193" i="9"/>
  <c r="AF193" i="9"/>
  <c r="AG193" i="9"/>
  <c r="AH193" i="9"/>
  <c r="X194" i="9"/>
  <c r="Y194" i="9"/>
  <c r="Z194" i="9"/>
  <c r="AA194" i="9"/>
  <c r="AB194" i="9"/>
  <c r="AC194" i="9"/>
  <c r="AD194" i="9"/>
  <c r="AE194" i="9"/>
  <c r="AF194" i="9"/>
  <c r="AG194" i="9"/>
  <c r="AH194" i="9"/>
  <c r="X195" i="9"/>
  <c r="Y195" i="9"/>
  <c r="Z195" i="9"/>
  <c r="AA195" i="9"/>
  <c r="AB195" i="9"/>
  <c r="AC195" i="9"/>
  <c r="AD195" i="9"/>
  <c r="AE195" i="9"/>
  <c r="AF195" i="9"/>
  <c r="AG195" i="9"/>
  <c r="AH195" i="9"/>
  <c r="X196" i="9"/>
  <c r="Y196" i="9"/>
  <c r="Z196" i="9"/>
  <c r="AA196" i="9"/>
  <c r="AB196" i="9"/>
  <c r="AC196" i="9"/>
  <c r="AD196" i="9"/>
  <c r="AE196" i="9"/>
  <c r="AF196" i="9"/>
  <c r="AG196" i="9"/>
  <c r="AH196" i="9"/>
  <c r="X197" i="9"/>
  <c r="Y197" i="9"/>
  <c r="Z197" i="9"/>
  <c r="AA197" i="9"/>
  <c r="AB197" i="9"/>
  <c r="AC197" i="9"/>
  <c r="AD197" i="9"/>
  <c r="AE197" i="9"/>
  <c r="AF197" i="9"/>
  <c r="AG197" i="9"/>
  <c r="AH197" i="9"/>
  <c r="X198" i="9"/>
  <c r="Y198" i="9"/>
  <c r="Z198" i="9"/>
  <c r="AA198" i="9"/>
  <c r="AB198" i="9"/>
  <c r="AC198" i="9"/>
  <c r="AD198" i="9"/>
  <c r="AE198" i="9"/>
  <c r="AF198" i="9"/>
  <c r="AG198" i="9"/>
  <c r="AH198" i="9"/>
  <c r="X199" i="9"/>
  <c r="Y199" i="9"/>
  <c r="Z199" i="9"/>
  <c r="AA199" i="9"/>
  <c r="AB199" i="9"/>
  <c r="AC199" i="9"/>
  <c r="AD199" i="9"/>
  <c r="AE199" i="9"/>
  <c r="AF199" i="9"/>
  <c r="AG199" i="9"/>
  <c r="AH199" i="9"/>
  <c r="X200" i="9"/>
  <c r="Y200" i="9"/>
  <c r="Z200" i="9"/>
  <c r="AA200" i="9"/>
  <c r="AB200" i="9"/>
  <c r="AC200" i="9"/>
  <c r="AD200" i="9"/>
  <c r="AE200" i="9"/>
  <c r="AF200" i="9"/>
  <c r="AG200" i="9"/>
  <c r="AH200" i="9"/>
  <c r="X201" i="9"/>
  <c r="Y201" i="9"/>
  <c r="Z201" i="9"/>
  <c r="AA201" i="9"/>
  <c r="AB201" i="9"/>
  <c r="AC201" i="9"/>
  <c r="AD201" i="9"/>
  <c r="AE201" i="9"/>
  <c r="AF201" i="9"/>
  <c r="AG201" i="9"/>
  <c r="AH201" i="9"/>
  <c r="X202" i="9"/>
  <c r="Y202" i="9"/>
  <c r="Z202" i="9"/>
  <c r="AA202" i="9"/>
  <c r="AB202" i="9"/>
  <c r="AC202" i="9"/>
  <c r="AD202" i="9"/>
  <c r="AE202" i="9"/>
  <c r="AF202" i="9"/>
  <c r="AG202" i="9"/>
  <c r="AH202" i="9"/>
  <c r="X203" i="9"/>
  <c r="Y203" i="9"/>
  <c r="Z203" i="9"/>
  <c r="AA203" i="9"/>
  <c r="AB203" i="9"/>
  <c r="AC203" i="9"/>
  <c r="AD203" i="9"/>
  <c r="AE203" i="9"/>
  <c r="AF203" i="9"/>
  <c r="AG203" i="9"/>
  <c r="AH203" i="9"/>
  <c r="X204" i="9"/>
  <c r="Y204" i="9"/>
  <c r="Z204" i="9"/>
  <c r="AA204" i="9"/>
  <c r="AB204" i="9"/>
  <c r="AC204" i="9"/>
  <c r="AD204" i="9"/>
  <c r="AE204" i="9"/>
  <c r="AF204" i="9"/>
  <c r="AG204" i="9"/>
  <c r="AH204" i="9"/>
  <c r="X205" i="9"/>
  <c r="Y205" i="9"/>
  <c r="Z205" i="9"/>
  <c r="AA205" i="9"/>
  <c r="AB205" i="9"/>
  <c r="AC205" i="9"/>
  <c r="AD205" i="9"/>
  <c r="AE205" i="9"/>
  <c r="AF205" i="9"/>
  <c r="AG205" i="9"/>
  <c r="AH205" i="9"/>
  <c r="X206" i="9"/>
  <c r="Y206" i="9"/>
  <c r="Z206" i="9"/>
  <c r="AA206" i="9"/>
  <c r="AB206" i="9"/>
  <c r="AC206" i="9"/>
  <c r="AD206" i="9"/>
  <c r="AE206" i="9"/>
  <c r="AF206" i="9"/>
  <c r="AG206" i="9"/>
  <c r="AH206" i="9"/>
  <c r="X207" i="9"/>
  <c r="Y207" i="9"/>
  <c r="Z207" i="9"/>
  <c r="AA207" i="9"/>
  <c r="AB207" i="9"/>
  <c r="AC207" i="9"/>
  <c r="AD207" i="9"/>
  <c r="AE207" i="9"/>
  <c r="AF207" i="9"/>
  <c r="AG207" i="9"/>
  <c r="AH207" i="9"/>
  <c r="X208" i="9"/>
  <c r="Y208" i="9"/>
  <c r="Z208" i="9"/>
  <c r="AA208" i="9"/>
  <c r="AB208" i="9"/>
  <c r="AC208" i="9"/>
  <c r="AD208" i="9"/>
  <c r="AE208" i="9"/>
  <c r="AF208" i="9"/>
  <c r="AG208" i="9"/>
  <c r="AH208" i="9"/>
  <c r="X209" i="9"/>
  <c r="Y209" i="9"/>
  <c r="Z209" i="9"/>
  <c r="AA209" i="9"/>
  <c r="AB209" i="9"/>
  <c r="AC209" i="9"/>
  <c r="AD209" i="9"/>
  <c r="AE209" i="9"/>
  <c r="AF209" i="9"/>
  <c r="AG209" i="9"/>
  <c r="AH209" i="9"/>
  <c r="X210" i="9"/>
  <c r="Y210" i="9"/>
  <c r="Z210" i="9"/>
  <c r="AA210" i="9"/>
  <c r="AB210" i="9"/>
  <c r="AC210" i="9"/>
  <c r="AD210" i="9"/>
  <c r="AE210" i="9"/>
  <c r="AF210" i="9"/>
  <c r="AG210" i="9"/>
  <c r="AH210" i="9"/>
  <c r="X211" i="9"/>
  <c r="Y211" i="9"/>
  <c r="Z211" i="9"/>
  <c r="AA211" i="9"/>
  <c r="AB211" i="9"/>
  <c r="AC211" i="9"/>
  <c r="AD211" i="9"/>
  <c r="AE211" i="9"/>
  <c r="AF211" i="9"/>
  <c r="AG211" i="9"/>
  <c r="AH211" i="9"/>
  <c r="X212" i="9"/>
  <c r="Y212" i="9"/>
  <c r="Z212" i="9"/>
  <c r="AA212" i="9"/>
  <c r="AB212" i="9"/>
  <c r="AC212" i="9"/>
  <c r="AD212" i="9"/>
  <c r="AE212" i="9"/>
  <c r="AF212" i="9"/>
  <c r="AG212" i="9"/>
  <c r="AH212" i="9"/>
  <c r="X213" i="9"/>
  <c r="Y213" i="9"/>
  <c r="Z213" i="9"/>
  <c r="AA213" i="9"/>
  <c r="AB213" i="9"/>
  <c r="AC213" i="9"/>
  <c r="AD213" i="9"/>
  <c r="AE213" i="9"/>
  <c r="AF213" i="9"/>
  <c r="AG213" i="9"/>
  <c r="AH213" i="9"/>
  <c r="X214" i="9"/>
  <c r="Y214" i="9"/>
  <c r="Z214" i="9"/>
  <c r="AA214" i="9"/>
  <c r="AB214" i="9"/>
  <c r="AC214" i="9"/>
  <c r="AD214" i="9"/>
  <c r="AE214" i="9"/>
  <c r="AF214" i="9"/>
  <c r="AG214" i="9"/>
  <c r="AH214" i="9"/>
  <c r="X215" i="9"/>
  <c r="Y215" i="9"/>
  <c r="Z215" i="9"/>
  <c r="AA215" i="9"/>
  <c r="AB215" i="9"/>
  <c r="AC215" i="9"/>
  <c r="AD215" i="9"/>
  <c r="AE215" i="9"/>
  <c r="AF215" i="9"/>
  <c r="AG215" i="9"/>
  <c r="AH215" i="9"/>
  <c r="X216" i="9"/>
  <c r="Y216" i="9"/>
  <c r="Z216" i="9"/>
  <c r="AA216" i="9"/>
  <c r="AB216" i="9"/>
  <c r="AC216" i="9"/>
  <c r="AD216" i="9"/>
  <c r="AE216" i="9"/>
  <c r="AF216" i="9"/>
  <c r="AG216" i="9"/>
  <c r="AH216" i="9"/>
  <c r="X217" i="9"/>
  <c r="Y217" i="9"/>
  <c r="Z217" i="9"/>
  <c r="AA217" i="9"/>
  <c r="AB217" i="9"/>
  <c r="AC217" i="9"/>
  <c r="AD217" i="9"/>
  <c r="AE217" i="9"/>
  <c r="AF217" i="9"/>
  <c r="AG217" i="9"/>
  <c r="AH217" i="9"/>
  <c r="X218" i="9"/>
  <c r="Y218" i="9"/>
  <c r="Z218" i="9"/>
  <c r="AA218" i="9"/>
  <c r="AB218" i="9"/>
  <c r="AC218" i="9"/>
  <c r="AD218" i="9"/>
  <c r="AE218" i="9"/>
  <c r="AF218" i="9"/>
  <c r="AG218" i="9"/>
  <c r="AH218" i="9"/>
  <c r="X219" i="9"/>
  <c r="Y219" i="9"/>
  <c r="Z219" i="9"/>
  <c r="AA219" i="9"/>
  <c r="AB219" i="9"/>
  <c r="AC219" i="9"/>
  <c r="AD219" i="9"/>
  <c r="AE219" i="9"/>
  <c r="AF219" i="9"/>
  <c r="AG219" i="9"/>
  <c r="AH219" i="9"/>
  <c r="X220" i="9"/>
  <c r="Y220" i="9"/>
  <c r="Z220" i="9"/>
  <c r="AA220" i="9"/>
  <c r="AB220" i="9"/>
  <c r="AC220" i="9"/>
  <c r="AD220" i="9"/>
  <c r="AE220" i="9"/>
  <c r="AF220" i="9"/>
  <c r="AG220" i="9"/>
  <c r="AH220" i="9"/>
  <c r="X221" i="9"/>
  <c r="Y221" i="9"/>
  <c r="Z221" i="9"/>
  <c r="AA221" i="9"/>
  <c r="AB221" i="9"/>
  <c r="AC221" i="9"/>
  <c r="AD221" i="9"/>
  <c r="AE221" i="9"/>
  <c r="AF221" i="9"/>
  <c r="AG221" i="9"/>
  <c r="AH221" i="9"/>
  <c r="X222" i="9"/>
  <c r="Y222" i="9"/>
  <c r="Z222" i="9"/>
  <c r="AA222" i="9"/>
  <c r="AB222" i="9"/>
  <c r="AC222" i="9"/>
  <c r="AD222" i="9"/>
  <c r="AE222" i="9"/>
  <c r="AF222" i="9"/>
  <c r="AG222" i="9"/>
  <c r="AH222" i="9"/>
  <c r="X223" i="9"/>
  <c r="Y223" i="9"/>
  <c r="Z223" i="9"/>
  <c r="AA223" i="9"/>
  <c r="AB223" i="9"/>
  <c r="AC223" i="9"/>
  <c r="AD223" i="9"/>
  <c r="AE223" i="9"/>
  <c r="AF223" i="9"/>
  <c r="AG223" i="9"/>
  <c r="AH223" i="9"/>
  <c r="X224" i="9"/>
  <c r="Y224" i="9"/>
  <c r="Z224" i="9"/>
  <c r="AA224" i="9"/>
  <c r="AB224" i="9"/>
  <c r="AC224" i="9"/>
  <c r="AD224" i="9"/>
  <c r="AE224" i="9"/>
  <c r="AF224" i="9"/>
  <c r="AG224" i="9"/>
  <c r="AH224" i="9"/>
  <c r="X225" i="9"/>
  <c r="Y225" i="9"/>
  <c r="Z225" i="9"/>
  <c r="AA225" i="9"/>
  <c r="AB225" i="9"/>
  <c r="AC225" i="9"/>
  <c r="AD225" i="9"/>
  <c r="AE225" i="9"/>
  <c r="AF225" i="9"/>
  <c r="AG225" i="9"/>
  <c r="AH225" i="9"/>
  <c r="X226" i="9"/>
  <c r="Y226" i="9"/>
  <c r="Z226" i="9"/>
  <c r="AA226" i="9"/>
  <c r="AB226" i="9"/>
  <c r="AC226" i="9"/>
  <c r="AD226" i="9"/>
  <c r="AE226" i="9"/>
  <c r="AF226" i="9"/>
  <c r="AG226" i="9"/>
  <c r="AH226" i="9"/>
  <c r="X227" i="9"/>
  <c r="Y227" i="9"/>
  <c r="Z227" i="9"/>
  <c r="AA227" i="9"/>
  <c r="AB227" i="9"/>
  <c r="AC227" i="9"/>
  <c r="AD227" i="9"/>
  <c r="AE227" i="9"/>
  <c r="AF227" i="9"/>
  <c r="AG227" i="9"/>
  <c r="AH227" i="9"/>
  <c r="X228" i="9"/>
  <c r="Y228" i="9"/>
  <c r="Z228" i="9"/>
  <c r="AA228" i="9"/>
  <c r="AB228" i="9"/>
  <c r="AC228" i="9"/>
  <c r="AD228" i="9"/>
  <c r="AE228" i="9"/>
  <c r="AF228" i="9"/>
  <c r="AG228" i="9"/>
  <c r="AH228" i="9"/>
  <c r="X229" i="9"/>
  <c r="Y229" i="9"/>
  <c r="Z229" i="9"/>
  <c r="AA229" i="9"/>
  <c r="AB229" i="9"/>
  <c r="AC229" i="9"/>
  <c r="AD229" i="9"/>
  <c r="AE229" i="9"/>
  <c r="AF229" i="9"/>
  <c r="AG229" i="9"/>
  <c r="AH229" i="9"/>
  <c r="X230" i="9"/>
  <c r="Y230" i="9"/>
  <c r="Z230" i="9"/>
  <c r="AA230" i="9"/>
  <c r="AB230" i="9"/>
  <c r="AC230" i="9"/>
  <c r="AD230" i="9"/>
  <c r="AE230" i="9"/>
  <c r="AF230" i="9"/>
  <c r="AG230" i="9"/>
  <c r="AH230" i="9"/>
  <c r="X231" i="9"/>
  <c r="Y231" i="9"/>
  <c r="Z231" i="9"/>
  <c r="AA231" i="9"/>
  <c r="AB231" i="9"/>
  <c r="AC231" i="9"/>
  <c r="AD231" i="9"/>
  <c r="AE231" i="9"/>
  <c r="AF231" i="9"/>
  <c r="AG231" i="9"/>
  <c r="AH231" i="9"/>
  <c r="X232" i="9"/>
  <c r="Y232" i="9"/>
  <c r="Z232" i="9"/>
  <c r="AA232" i="9"/>
  <c r="AB232" i="9"/>
  <c r="AC232" i="9"/>
  <c r="AD232" i="9"/>
  <c r="AE232" i="9"/>
  <c r="AF232" i="9"/>
  <c r="AG232" i="9"/>
  <c r="AH232" i="9"/>
  <c r="X233" i="9"/>
  <c r="Y233" i="9"/>
  <c r="Z233" i="9"/>
  <c r="AA233" i="9"/>
  <c r="AB233" i="9"/>
  <c r="AC233" i="9"/>
  <c r="AD233" i="9"/>
  <c r="AE233" i="9"/>
  <c r="AF233" i="9"/>
  <c r="AG233" i="9"/>
  <c r="AH233" i="9"/>
  <c r="X234" i="9"/>
  <c r="Y234" i="9"/>
  <c r="Z234" i="9"/>
  <c r="AA234" i="9"/>
  <c r="AB234" i="9"/>
  <c r="AC234" i="9"/>
  <c r="AD234" i="9"/>
  <c r="AE234" i="9"/>
  <c r="AF234" i="9"/>
  <c r="AG234" i="9"/>
  <c r="AH234" i="9"/>
  <c r="X235" i="9"/>
  <c r="Y235" i="9"/>
  <c r="Z235" i="9"/>
  <c r="AA235" i="9"/>
  <c r="AB235" i="9"/>
  <c r="AC235" i="9"/>
  <c r="AD235" i="9"/>
  <c r="AE235" i="9"/>
  <c r="AF235" i="9"/>
  <c r="AG235" i="9"/>
  <c r="AH235" i="9"/>
  <c r="X236" i="9"/>
  <c r="Y236" i="9"/>
  <c r="Z236" i="9"/>
  <c r="AA236" i="9"/>
  <c r="AB236" i="9"/>
  <c r="AC236" i="9"/>
  <c r="AD236" i="9"/>
  <c r="AE236" i="9"/>
  <c r="AF236" i="9"/>
  <c r="AG236" i="9"/>
  <c r="AH236" i="9"/>
  <c r="X237" i="9"/>
  <c r="Y237" i="9"/>
  <c r="Z237" i="9"/>
  <c r="AA237" i="9"/>
  <c r="AB237" i="9"/>
  <c r="AC237" i="9"/>
  <c r="AD237" i="9"/>
  <c r="AE237" i="9"/>
  <c r="AF237" i="9"/>
  <c r="AG237" i="9"/>
  <c r="AH237" i="9"/>
  <c r="X238" i="9"/>
  <c r="Y238" i="9"/>
  <c r="Z238" i="9"/>
  <c r="AA238" i="9"/>
  <c r="AB238" i="9"/>
  <c r="AC238" i="9"/>
  <c r="AD238" i="9"/>
  <c r="AE238" i="9"/>
  <c r="AF238" i="9"/>
  <c r="AG238" i="9"/>
  <c r="AH238" i="9"/>
  <c r="X239" i="9"/>
  <c r="Y239" i="9"/>
  <c r="Z239" i="9"/>
  <c r="AA239" i="9"/>
  <c r="AB239" i="9"/>
  <c r="AC239" i="9"/>
  <c r="AD239" i="9"/>
  <c r="AE239" i="9"/>
  <c r="AF239" i="9"/>
  <c r="AG239" i="9"/>
  <c r="AH239" i="9"/>
  <c r="X240" i="9"/>
  <c r="Y240" i="9"/>
  <c r="Z240" i="9"/>
  <c r="AA240" i="9"/>
  <c r="AB240" i="9"/>
  <c r="AC240" i="9"/>
  <c r="AD240" i="9"/>
  <c r="AE240" i="9"/>
  <c r="AF240" i="9"/>
  <c r="AG240" i="9"/>
  <c r="AH240" i="9"/>
  <c r="X241" i="9"/>
  <c r="Y241" i="9"/>
  <c r="Z241" i="9"/>
  <c r="AA241" i="9"/>
  <c r="AB241" i="9"/>
  <c r="AC241" i="9"/>
  <c r="AD241" i="9"/>
  <c r="AE241" i="9"/>
  <c r="AF241" i="9"/>
  <c r="AG241" i="9"/>
  <c r="AH241" i="9"/>
  <c r="X242" i="9"/>
  <c r="Y242" i="9"/>
  <c r="Z242" i="9"/>
  <c r="AA242" i="9"/>
  <c r="AB242" i="9"/>
  <c r="AC242" i="9"/>
  <c r="AD242" i="9"/>
  <c r="AE242" i="9"/>
  <c r="AF242" i="9"/>
  <c r="AG242" i="9"/>
  <c r="AH242" i="9"/>
  <c r="X243" i="9"/>
  <c r="Y243" i="9"/>
  <c r="Z243" i="9"/>
  <c r="AA243" i="9"/>
  <c r="AB243" i="9"/>
  <c r="AC243" i="9"/>
  <c r="AD243" i="9"/>
  <c r="AE243" i="9"/>
  <c r="AF243" i="9"/>
  <c r="AG243" i="9"/>
  <c r="AH243" i="9"/>
  <c r="X244" i="9"/>
  <c r="Y244" i="9"/>
  <c r="Z244" i="9"/>
  <c r="AA244" i="9"/>
  <c r="AB244" i="9"/>
  <c r="AC244" i="9"/>
  <c r="AD244" i="9"/>
  <c r="AE244" i="9"/>
  <c r="AF244" i="9"/>
  <c r="AG244" i="9"/>
  <c r="AH244" i="9"/>
  <c r="X245" i="9"/>
  <c r="Y245" i="9"/>
  <c r="Z245" i="9"/>
  <c r="AA245" i="9"/>
  <c r="AB245" i="9"/>
  <c r="AC245" i="9"/>
  <c r="AD245" i="9"/>
  <c r="AE245" i="9"/>
  <c r="AF245" i="9"/>
  <c r="AG245" i="9"/>
  <c r="AH245" i="9"/>
  <c r="X246" i="9"/>
  <c r="Y246" i="9"/>
  <c r="Z246" i="9"/>
  <c r="AA246" i="9"/>
  <c r="AB246" i="9"/>
  <c r="AC246" i="9"/>
  <c r="AD246" i="9"/>
  <c r="AE246" i="9"/>
  <c r="AF246" i="9"/>
  <c r="AG246" i="9"/>
  <c r="AH246" i="9"/>
  <c r="X247" i="9"/>
  <c r="Y247" i="9"/>
  <c r="Z247" i="9"/>
  <c r="AA247" i="9"/>
  <c r="AB247" i="9"/>
  <c r="AC247" i="9"/>
  <c r="AD247" i="9"/>
  <c r="AE247" i="9"/>
  <c r="AF247" i="9"/>
  <c r="AG247" i="9"/>
  <c r="AH247" i="9"/>
  <c r="X248" i="9"/>
  <c r="Y248" i="9"/>
  <c r="Z248" i="9"/>
  <c r="AA248" i="9"/>
  <c r="AB248" i="9"/>
  <c r="AC248" i="9"/>
  <c r="AD248" i="9"/>
  <c r="AE248" i="9"/>
  <c r="AF248" i="9"/>
  <c r="AG248" i="9"/>
  <c r="AH248" i="9"/>
  <c r="X249" i="9"/>
  <c r="Y249" i="9"/>
  <c r="Z249" i="9"/>
  <c r="AA249" i="9"/>
  <c r="AB249" i="9"/>
  <c r="AC249" i="9"/>
  <c r="AD249" i="9"/>
  <c r="AE249" i="9"/>
  <c r="AF249" i="9"/>
  <c r="AG249" i="9"/>
  <c r="AH249" i="9"/>
  <c r="X250" i="9"/>
  <c r="Y250" i="9"/>
  <c r="Z250" i="9"/>
  <c r="AA250" i="9"/>
  <c r="AB250" i="9"/>
  <c r="AC250" i="9"/>
  <c r="AD250" i="9"/>
  <c r="AE250" i="9"/>
  <c r="AF250" i="9"/>
  <c r="AG250" i="9"/>
  <c r="AH250" i="9"/>
  <c r="X251" i="9"/>
  <c r="Y251" i="9"/>
  <c r="Z251" i="9"/>
  <c r="AA251" i="9"/>
  <c r="AB251" i="9"/>
  <c r="AC251" i="9"/>
  <c r="AD251" i="9"/>
  <c r="AE251" i="9"/>
  <c r="AF251" i="9"/>
  <c r="AG251" i="9"/>
  <c r="AH251" i="9"/>
  <c r="X252" i="9"/>
  <c r="Y252" i="9"/>
  <c r="Z252" i="9"/>
  <c r="AA252" i="9"/>
  <c r="AB252" i="9"/>
  <c r="AC252" i="9"/>
  <c r="AD252" i="9"/>
  <c r="AE252" i="9"/>
  <c r="AF252" i="9"/>
  <c r="AG252" i="9"/>
  <c r="AH252" i="9"/>
  <c r="X253" i="9"/>
  <c r="Y253" i="9"/>
  <c r="Z253" i="9"/>
  <c r="AA253" i="9"/>
  <c r="AB253" i="9"/>
  <c r="AC253" i="9"/>
  <c r="AD253" i="9"/>
  <c r="AE253" i="9"/>
  <c r="AF253" i="9"/>
  <c r="AG253" i="9"/>
  <c r="AH253" i="9"/>
  <c r="X254" i="9"/>
  <c r="Y254" i="9"/>
  <c r="Z254" i="9"/>
  <c r="AA254" i="9"/>
  <c r="AB254" i="9"/>
  <c r="AC254" i="9"/>
  <c r="AD254" i="9"/>
  <c r="AE254" i="9"/>
  <c r="AF254" i="9"/>
  <c r="AG254" i="9"/>
  <c r="AH254" i="9"/>
  <c r="X255" i="9"/>
  <c r="Y255" i="9"/>
  <c r="Z255" i="9"/>
  <c r="AA255" i="9"/>
  <c r="AB255" i="9"/>
  <c r="AC255" i="9"/>
  <c r="AD255" i="9"/>
  <c r="AE255" i="9"/>
  <c r="AF255" i="9"/>
  <c r="AG255" i="9"/>
  <c r="AH255" i="9"/>
  <c r="X256" i="9"/>
  <c r="Y256" i="9"/>
  <c r="Z256" i="9"/>
  <c r="AA256" i="9"/>
  <c r="AB256" i="9"/>
  <c r="AC256" i="9"/>
  <c r="AD256" i="9"/>
  <c r="AE256" i="9"/>
  <c r="AF256" i="9"/>
  <c r="AG256" i="9"/>
  <c r="AH256" i="9"/>
  <c r="X257" i="9"/>
  <c r="Y257" i="9"/>
  <c r="Z257" i="9"/>
  <c r="AA257" i="9"/>
  <c r="AB257" i="9"/>
  <c r="AC257" i="9"/>
  <c r="AD257" i="9"/>
  <c r="AE257" i="9"/>
  <c r="AF257" i="9"/>
  <c r="AG257" i="9"/>
  <c r="AH257" i="9"/>
  <c r="X258" i="9"/>
  <c r="Y258" i="9"/>
  <c r="Z258" i="9"/>
  <c r="AA258" i="9"/>
  <c r="AB258" i="9"/>
  <c r="AC258" i="9"/>
  <c r="AD258" i="9"/>
  <c r="AE258" i="9"/>
  <c r="AF258" i="9"/>
  <c r="AG258" i="9"/>
  <c r="AH258" i="9"/>
  <c r="X259" i="9"/>
  <c r="Y259" i="9"/>
  <c r="Z259" i="9"/>
  <c r="AA259" i="9"/>
  <c r="AB259" i="9"/>
  <c r="AC259" i="9"/>
  <c r="AD259" i="9"/>
  <c r="AE259" i="9"/>
  <c r="AF259" i="9"/>
  <c r="AG259" i="9"/>
  <c r="AH259" i="9"/>
  <c r="X260" i="9"/>
  <c r="Y260" i="9"/>
  <c r="Z260" i="9"/>
  <c r="AA260" i="9"/>
  <c r="AB260" i="9"/>
  <c r="AC260" i="9"/>
  <c r="AD260" i="9"/>
  <c r="AE260" i="9"/>
  <c r="AF260" i="9"/>
  <c r="AG260" i="9"/>
  <c r="AH260" i="9"/>
  <c r="X261" i="9"/>
  <c r="Y261" i="9"/>
  <c r="Z261" i="9"/>
  <c r="AA261" i="9"/>
  <c r="AB261" i="9"/>
  <c r="AC261" i="9"/>
  <c r="AD261" i="9"/>
  <c r="AE261" i="9"/>
  <c r="AF261" i="9"/>
  <c r="AG261" i="9"/>
  <c r="AH261" i="9"/>
  <c r="X262" i="9"/>
  <c r="Y262" i="9"/>
  <c r="Z262" i="9"/>
  <c r="AA262" i="9"/>
  <c r="AB262" i="9"/>
  <c r="AC262" i="9"/>
  <c r="AD262" i="9"/>
  <c r="AE262" i="9"/>
  <c r="AF262" i="9"/>
  <c r="AG262" i="9"/>
  <c r="AH262" i="9"/>
  <c r="X263" i="9"/>
  <c r="Y263" i="9"/>
  <c r="Z263" i="9"/>
  <c r="AA263" i="9"/>
  <c r="AB263" i="9"/>
  <c r="AC263" i="9"/>
  <c r="AD263" i="9"/>
  <c r="AE263" i="9"/>
  <c r="AF263" i="9"/>
  <c r="AG263" i="9"/>
  <c r="AH263" i="9"/>
  <c r="X264" i="9"/>
  <c r="Y264" i="9"/>
  <c r="Z264" i="9"/>
  <c r="AA264" i="9"/>
  <c r="AB264" i="9"/>
  <c r="AC264" i="9"/>
  <c r="AD264" i="9"/>
  <c r="AE264" i="9"/>
  <c r="AF264" i="9"/>
  <c r="AG264" i="9"/>
  <c r="AH264" i="9"/>
  <c r="X265" i="9"/>
  <c r="Y265" i="9"/>
  <c r="Z265" i="9"/>
  <c r="AA265" i="9"/>
  <c r="AB265" i="9"/>
  <c r="AC265" i="9"/>
  <c r="AD265" i="9"/>
  <c r="AE265" i="9"/>
  <c r="AF265" i="9"/>
  <c r="AG265" i="9"/>
  <c r="AH265" i="9"/>
  <c r="X266" i="9"/>
  <c r="Y266" i="9"/>
  <c r="Z266" i="9"/>
  <c r="AA266" i="9"/>
  <c r="AB266" i="9"/>
  <c r="AC266" i="9"/>
  <c r="AD266" i="9"/>
  <c r="AE266" i="9"/>
  <c r="AF266" i="9"/>
  <c r="AG266" i="9"/>
  <c r="AH266" i="9"/>
  <c r="X267" i="9"/>
  <c r="Y267" i="9"/>
  <c r="Z267" i="9"/>
  <c r="AA267" i="9"/>
  <c r="AB267" i="9"/>
  <c r="AC267" i="9"/>
  <c r="AD267" i="9"/>
  <c r="AE267" i="9"/>
  <c r="AF267" i="9"/>
  <c r="AG267" i="9"/>
  <c r="AH267" i="9"/>
  <c r="X268" i="9"/>
  <c r="Y268" i="9"/>
  <c r="Z268" i="9"/>
  <c r="AA268" i="9"/>
  <c r="AB268" i="9"/>
  <c r="AC268" i="9"/>
  <c r="AD268" i="9"/>
  <c r="AE268" i="9"/>
  <c r="AF268" i="9"/>
  <c r="AG268" i="9"/>
  <c r="AH268" i="9"/>
  <c r="X269" i="9"/>
  <c r="Y269" i="9"/>
  <c r="Z269" i="9"/>
  <c r="AA269" i="9"/>
  <c r="AB269" i="9"/>
  <c r="AC269" i="9"/>
  <c r="AD269" i="9"/>
  <c r="AE269" i="9"/>
  <c r="AF269" i="9"/>
  <c r="AG269" i="9"/>
  <c r="AH269" i="9"/>
  <c r="X270" i="9"/>
  <c r="Y270" i="9"/>
  <c r="Z270" i="9"/>
  <c r="AA270" i="9"/>
  <c r="AB270" i="9"/>
  <c r="AC270" i="9"/>
  <c r="AD270" i="9"/>
  <c r="AE270" i="9"/>
  <c r="AF270" i="9"/>
  <c r="AG270" i="9"/>
  <c r="AH270" i="9"/>
  <c r="X271" i="9"/>
  <c r="Y271" i="9"/>
  <c r="Z271" i="9"/>
  <c r="AA271" i="9"/>
  <c r="AB271" i="9"/>
  <c r="AC271" i="9"/>
  <c r="AD271" i="9"/>
  <c r="AE271" i="9"/>
  <c r="AF271" i="9"/>
  <c r="AG271" i="9"/>
  <c r="AH271" i="9"/>
  <c r="X272" i="9"/>
  <c r="Y272" i="9"/>
  <c r="Z272" i="9"/>
  <c r="AA272" i="9"/>
  <c r="AB272" i="9"/>
  <c r="AC272" i="9"/>
  <c r="AD272" i="9"/>
  <c r="AE272" i="9"/>
  <c r="AF272" i="9"/>
  <c r="AG272" i="9"/>
  <c r="AH272" i="9"/>
  <c r="X273" i="9"/>
  <c r="Y273" i="9"/>
  <c r="Z273" i="9"/>
  <c r="AA273" i="9"/>
  <c r="AB273" i="9"/>
  <c r="AC273" i="9"/>
  <c r="AD273" i="9"/>
  <c r="AE273" i="9"/>
  <c r="AF273" i="9"/>
  <c r="AG273" i="9"/>
  <c r="AH273" i="9"/>
  <c r="X274" i="9"/>
  <c r="Y274" i="9"/>
  <c r="Z274" i="9"/>
  <c r="AA274" i="9"/>
  <c r="AB274" i="9"/>
  <c r="AC274" i="9"/>
  <c r="AD274" i="9"/>
  <c r="AE274" i="9"/>
  <c r="AF274" i="9"/>
  <c r="AG274" i="9"/>
  <c r="AH274" i="9"/>
  <c r="X275" i="9"/>
  <c r="Y275" i="9"/>
  <c r="Z275" i="9"/>
  <c r="AA275" i="9"/>
  <c r="AB275" i="9"/>
  <c r="AC275" i="9"/>
  <c r="AD275" i="9"/>
  <c r="AE275" i="9"/>
  <c r="AF275" i="9"/>
  <c r="AG275" i="9"/>
  <c r="AH275" i="9"/>
  <c r="X276" i="9"/>
  <c r="Y276" i="9"/>
  <c r="Z276" i="9"/>
  <c r="AA276" i="9"/>
  <c r="AB276" i="9"/>
  <c r="AC276" i="9"/>
  <c r="AD276" i="9"/>
  <c r="AE276" i="9"/>
  <c r="AF276" i="9"/>
  <c r="AG276" i="9"/>
  <c r="AH276" i="9"/>
  <c r="X277" i="9"/>
  <c r="Y277" i="9"/>
  <c r="Z277" i="9"/>
  <c r="AA277" i="9"/>
  <c r="AB277" i="9"/>
  <c r="AC277" i="9"/>
  <c r="AD277" i="9"/>
  <c r="AE277" i="9"/>
  <c r="AF277" i="9"/>
  <c r="AG277" i="9"/>
  <c r="AH277" i="9"/>
  <c r="X278" i="9"/>
  <c r="Y278" i="9"/>
  <c r="Z278" i="9"/>
  <c r="AA278" i="9"/>
  <c r="AB278" i="9"/>
  <c r="AC278" i="9"/>
  <c r="AD278" i="9"/>
  <c r="AE278" i="9"/>
  <c r="AF278" i="9"/>
  <c r="AG278" i="9"/>
  <c r="AH278" i="9"/>
  <c r="X279" i="9"/>
  <c r="Y279" i="9"/>
  <c r="Z279" i="9"/>
  <c r="AA279" i="9"/>
  <c r="AB279" i="9"/>
  <c r="AC279" i="9"/>
  <c r="AD279" i="9"/>
  <c r="AE279" i="9"/>
  <c r="AF279" i="9"/>
  <c r="AG279" i="9"/>
  <c r="AH279" i="9"/>
  <c r="X280" i="9"/>
  <c r="Y280" i="9"/>
  <c r="Z280" i="9"/>
  <c r="AA280" i="9"/>
  <c r="AB280" i="9"/>
  <c r="AC280" i="9"/>
  <c r="AD280" i="9"/>
  <c r="AE280" i="9"/>
  <c r="AF280" i="9"/>
  <c r="AG280" i="9"/>
  <c r="AH280" i="9"/>
  <c r="X281" i="9"/>
  <c r="Y281" i="9"/>
  <c r="Z281" i="9"/>
  <c r="AA281" i="9"/>
  <c r="AB281" i="9"/>
  <c r="AC281" i="9"/>
  <c r="AD281" i="9"/>
  <c r="AE281" i="9"/>
  <c r="AF281" i="9"/>
  <c r="AG281" i="9"/>
  <c r="AH281" i="9"/>
  <c r="X282" i="9"/>
  <c r="Y282" i="9"/>
  <c r="Z282" i="9"/>
  <c r="AA282" i="9"/>
  <c r="AB282" i="9"/>
  <c r="AC282" i="9"/>
  <c r="AD282" i="9"/>
  <c r="AE282" i="9"/>
  <c r="AF282" i="9"/>
  <c r="AG282" i="9"/>
  <c r="AH282" i="9"/>
  <c r="X283" i="9"/>
  <c r="Y283" i="9"/>
  <c r="Z283" i="9"/>
  <c r="AA283" i="9"/>
  <c r="AB283" i="9"/>
  <c r="AC283" i="9"/>
  <c r="AD283" i="9"/>
  <c r="AE283" i="9"/>
  <c r="AF283" i="9"/>
  <c r="AG283" i="9"/>
  <c r="AH283" i="9"/>
  <c r="X284" i="9"/>
  <c r="Y284" i="9"/>
  <c r="Z284" i="9"/>
  <c r="AA284" i="9"/>
  <c r="AB284" i="9"/>
  <c r="AC284" i="9"/>
  <c r="AD284" i="9"/>
  <c r="AE284" i="9"/>
  <c r="AF284" i="9"/>
  <c r="AG284" i="9"/>
  <c r="AH284" i="9"/>
  <c r="X285" i="9"/>
  <c r="Y285" i="9"/>
  <c r="Z285" i="9"/>
  <c r="AA285" i="9"/>
  <c r="AB285" i="9"/>
  <c r="AC285" i="9"/>
  <c r="AD285" i="9"/>
  <c r="AE285" i="9"/>
  <c r="AF285" i="9"/>
  <c r="AG285" i="9"/>
  <c r="AH285" i="9"/>
  <c r="X286" i="9"/>
  <c r="Y286" i="9"/>
  <c r="Z286" i="9"/>
  <c r="AA286" i="9"/>
  <c r="AB286" i="9"/>
  <c r="AC286" i="9"/>
  <c r="AD286" i="9"/>
  <c r="AE286" i="9"/>
  <c r="AF286" i="9"/>
  <c r="AG286" i="9"/>
  <c r="AH286" i="9"/>
  <c r="X287" i="9"/>
  <c r="Y287" i="9"/>
  <c r="Z287" i="9"/>
  <c r="AA287" i="9"/>
  <c r="AB287" i="9"/>
  <c r="AC287" i="9"/>
  <c r="AD287" i="9"/>
  <c r="AE287" i="9"/>
  <c r="AF287" i="9"/>
  <c r="AG287" i="9"/>
  <c r="AH287" i="9"/>
  <c r="X288" i="9"/>
  <c r="Y288" i="9"/>
  <c r="Z288" i="9"/>
  <c r="AA288" i="9"/>
  <c r="AB288" i="9"/>
  <c r="AC288" i="9"/>
  <c r="AD288" i="9"/>
  <c r="AE288" i="9"/>
  <c r="AF288" i="9"/>
  <c r="AG288" i="9"/>
  <c r="AH288" i="9"/>
  <c r="X289" i="9"/>
  <c r="Y289" i="9"/>
  <c r="Z289" i="9"/>
  <c r="AA289" i="9"/>
  <c r="AB289" i="9"/>
  <c r="AC289" i="9"/>
  <c r="AD289" i="9"/>
  <c r="AE289" i="9"/>
  <c r="AF289" i="9"/>
  <c r="AG289" i="9"/>
  <c r="AH289" i="9"/>
  <c r="X290" i="9"/>
  <c r="Y290" i="9"/>
  <c r="Z290" i="9"/>
  <c r="AA290" i="9"/>
  <c r="AB290" i="9"/>
  <c r="AC290" i="9"/>
  <c r="AD290" i="9"/>
  <c r="AE290" i="9"/>
  <c r="AF290" i="9"/>
  <c r="AG290" i="9"/>
  <c r="AH290" i="9"/>
  <c r="X291" i="9"/>
  <c r="Y291" i="9"/>
  <c r="Z291" i="9"/>
  <c r="AA291" i="9"/>
  <c r="AB291" i="9"/>
  <c r="AC291" i="9"/>
  <c r="AD291" i="9"/>
  <c r="AE291" i="9"/>
  <c r="AF291" i="9"/>
  <c r="AG291" i="9"/>
  <c r="AH291" i="9"/>
  <c r="X292" i="9"/>
  <c r="Y292" i="9"/>
  <c r="Z292" i="9"/>
  <c r="AA292" i="9"/>
  <c r="AB292" i="9"/>
  <c r="AC292" i="9"/>
  <c r="AD292" i="9"/>
  <c r="AE292" i="9"/>
  <c r="AF292" i="9"/>
  <c r="AG292" i="9"/>
  <c r="AH292" i="9"/>
  <c r="X293" i="9"/>
  <c r="Y293" i="9"/>
  <c r="Z293" i="9"/>
  <c r="AA293" i="9"/>
  <c r="AB293" i="9"/>
  <c r="AC293" i="9"/>
  <c r="AD293" i="9"/>
  <c r="AE293" i="9"/>
  <c r="AF293" i="9"/>
  <c r="AG293" i="9"/>
  <c r="AH293" i="9"/>
  <c r="X294" i="9"/>
  <c r="Y294" i="9"/>
  <c r="Z294" i="9"/>
  <c r="AA294" i="9"/>
  <c r="AB294" i="9"/>
  <c r="AC294" i="9"/>
  <c r="AD294" i="9"/>
  <c r="AE294" i="9"/>
  <c r="AF294" i="9"/>
  <c r="AG294" i="9"/>
  <c r="AH294" i="9"/>
  <c r="X295" i="9"/>
  <c r="Y295" i="9"/>
  <c r="Z295" i="9"/>
  <c r="AA295" i="9"/>
  <c r="AB295" i="9"/>
  <c r="AC295" i="9"/>
  <c r="AD295" i="9"/>
  <c r="AE295" i="9"/>
  <c r="AF295" i="9"/>
  <c r="AG295" i="9"/>
  <c r="AH295" i="9"/>
  <c r="X296" i="9"/>
  <c r="Y296" i="9"/>
  <c r="Z296" i="9"/>
  <c r="AA296" i="9"/>
  <c r="AB296" i="9"/>
  <c r="AC296" i="9"/>
  <c r="AD296" i="9"/>
  <c r="AE296" i="9"/>
  <c r="AF296" i="9"/>
  <c r="AG296" i="9"/>
  <c r="AH296" i="9"/>
  <c r="X297" i="9"/>
  <c r="Y297" i="9"/>
  <c r="Z297" i="9"/>
  <c r="AA297" i="9"/>
  <c r="AB297" i="9"/>
  <c r="AC297" i="9"/>
  <c r="AD297" i="9"/>
  <c r="AE297" i="9"/>
  <c r="AF297" i="9"/>
  <c r="AG297" i="9"/>
  <c r="AH297" i="9"/>
  <c r="X298" i="9"/>
  <c r="Y298" i="9"/>
  <c r="Z298" i="9"/>
  <c r="AA298" i="9"/>
  <c r="AB298" i="9"/>
  <c r="AC298" i="9"/>
  <c r="AD298" i="9"/>
  <c r="AE298" i="9"/>
  <c r="AF298" i="9"/>
  <c r="AG298" i="9"/>
  <c r="AH298" i="9"/>
  <c r="X299" i="9"/>
  <c r="Y299" i="9"/>
  <c r="Z299" i="9"/>
  <c r="AA299" i="9"/>
  <c r="AB299" i="9"/>
  <c r="AC299" i="9"/>
  <c r="AD299" i="9"/>
  <c r="AE299" i="9"/>
  <c r="AF299" i="9"/>
  <c r="AG299" i="9"/>
  <c r="AH299" i="9"/>
  <c r="X300" i="9"/>
  <c r="Y300" i="9"/>
  <c r="Z300" i="9"/>
  <c r="AA300" i="9"/>
  <c r="AB300" i="9"/>
  <c r="AC300" i="9"/>
  <c r="AD300" i="9"/>
  <c r="AE300" i="9"/>
  <c r="AF300" i="9"/>
  <c r="AG300" i="9"/>
  <c r="AH300" i="9"/>
  <c r="X301" i="9"/>
  <c r="Y301" i="9"/>
  <c r="Z301" i="9"/>
  <c r="AA301" i="9"/>
  <c r="AB301" i="9"/>
  <c r="AC301" i="9"/>
  <c r="AD301" i="9"/>
  <c r="AE301" i="9"/>
  <c r="AF301" i="9"/>
  <c r="AG301" i="9"/>
  <c r="AH301" i="9"/>
  <c r="X302" i="9"/>
  <c r="Y302" i="9"/>
  <c r="Z302" i="9"/>
  <c r="AA302" i="9"/>
  <c r="AB302" i="9"/>
  <c r="AC302" i="9"/>
  <c r="AD302" i="9"/>
  <c r="AE302" i="9"/>
  <c r="AF302" i="9"/>
  <c r="AG302" i="9"/>
  <c r="AH302" i="9"/>
  <c r="X303" i="9"/>
  <c r="Y303" i="9"/>
  <c r="Z303" i="9"/>
  <c r="AA303" i="9"/>
  <c r="AB303" i="9"/>
  <c r="AC303" i="9"/>
  <c r="AD303" i="9"/>
  <c r="AE303" i="9"/>
  <c r="AF303" i="9"/>
  <c r="AG303" i="9"/>
  <c r="AH303" i="9"/>
  <c r="X304" i="9"/>
  <c r="Y304" i="9"/>
  <c r="Z304" i="9"/>
  <c r="AA304" i="9"/>
  <c r="AB304" i="9"/>
  <c r="AC304" i="9"/>
  <c r="AD304" i="9"/>
  <c r="AE304" i="9"/>
  <c r="AF304" i="9"/>
  <c r="AG304" i="9"/>
  <c r="AH304" i="9"/>
  <c r="X305" i="9"/>
  <c r="Y305" i="9"/>
  <c r="Z305" i="9"/>
  <c r="AA305" i="9"/>
  <c r="AB305" i="9"/>
  <c r="AC305" i="9"/>
  <c r="AD305" i="9"/>
  <c r="AE305" i="9"/>
  <c r="AF305" i="9"/>
  <c r="AG305" i="9"/>
  <c r="AH305" i="9"/>
  <c r="X306" i="9"/>
  <c r="Y306" i="9"/>
  <c r="Z306" i="9"/>
  <c r="AA306" i="9"/>
  <c r="AB306" i="9"/>
  <c r="AC306" i="9"/>
  <c r="AD306" i="9"/>
  <c r="AE306" i="9"/>
  <c r="AF306" i="9"/>
  <c r="AG306" i="9"/>
  <c r="AH306" i="9"/>
  <c r="X307" i="9"/>
  <c r="Y307" i="9"/>
  <c r="Z307" i="9"/>
  <c r="AA307" i="9"/>
  <c r="AB307" i="9"/>
  <c r="AC307" i="9"/>
  <c r="AD307" i="9"/>
  <c r="AE307" i="9"/>
  <c r="AF307" i="9"/>
  <c r="AG307" i="9"/>
  <c r="AH307" i="9"/>
  <c r="X308" i="9"/>
  <c r="Y308" i="9"/>
  <c r="Z308" i="9"/>
  <c r="AA308" i="9"/>
  <c r="AB308" i="9"/>
  <c r="AC308" i="9"/>
  <c r="AD308" i="9"/>
  <c r="AE308" i="9"/>
  <c r="AF308" i="9"/>
  <c r="AG308" i="9"/>
  <c r="AH308" i="9"/>
  <c r="X309" i="9"/>
  <c r="Y309" i="9"/>
  <c r="Z309" i="9"/>
  <c r="AA309" i="9"/>
  <c r="AB309" i="9"/>
  <c r="AC309" i="9"/>
  <c r="AD309" i="9"/>
  <c r="AE309" i="9"/>
  <c r="AF309" i="9"/>
  <c r="AG309" i="9"/>
  <c r="AH309" i="9"/>
  <c r="X310" i="9"/>
  <c r="Y310" i="9"/>
  <c r="Z310" i="9"/>
  <c r="AA310" i="9"/>
  <c r="AB310" i="9"/>
  <c r="AC310" i="9"/>
  <c r="AD310" i="9"/>
  <c r="AE310" i="9"/>
  <c r="AF310" i="9"/>
  <c r="AG310" i="9"/>
  <c r="AH310" i="9"/>
  <c r="X311" i="9"/>
  <c r="Y311" i="9"/>
  <c r="Z311" i="9"/>
  <c r="AA311" i="9"/>
  <c r="AB311" i="9"/>
  <c r="AC311" i="9"/>
  <c r="AD311" i="9"/>
  <c r="AE311" i="9"/>
  <c r="AF311" i="9"/>
  <c r="AG311" i="9"/>
  <c r="AH311" i="9"/>
  <c r="X312" i="9"/>
  <c r="Y312" i="9"/>
  <c r="Z312" i="9"/>
  <c r="AA312" i="9"/>
  <c r="AB312" i="9"/>
  <c r="AC312" i="9"/>
  <c r="AD312" i="9"/>
  <c r="AE312" i="9"/>
  <c r="AF312" i="9"/>
  <c r="AG312" i="9"/>
  <c r="AH312" i="9"/>
  <c r="X313" i="9"/>
  <c r="Y313" i="9"/>
  <c r="Z313" i="9"/>
  <c r="AA313" i="9"/>
  <c r="AB313" i="9"/>
  <c r="AC313" i="9"/>
  <c r="AD313" i="9"/>
  <c r="AE313" i="9"/>
  <c r="AF313" i="9"/>
  <c r="AG313" i="9"/>
  <c r="AH313" i="9"/>
  <c r="X314" i="9"/>
  <c r="Y314" i="9"/>
  <c r="Z314" i="9"/>
  <c r="AA314" i="9"/>
  <c r="AB314" i="9"/>
  <c r="AC314" i="9"/>
  <c r="AD314" i="9"/>
  <c r="AE314" i="9"/>
  <c r="AF314" i="9"/>
  <c r="AG314" i="9"/>
  <c r="AH314" i="9"/>
  <c r="X315" i="9"/>
  <c r="Y315" i="9"/>
  <c r="Z315" i="9"/>
  <c r="AA315" i="9"/>
  <c r="AB315" i="9"/>
  <c r="AC315" i="9"/>
  <c r="AD315" i="9"/>
  <c r="AE315" i="9"/>
  <c r="AF315" i="9"/>
  <c r="AG315" i="9"/>
  <c r="AH315" i="9"/>
  <c r="X316" i="9"/>
  <c r="Y316" i="9"/>
  <c r="Z316" i="9"/>
  <c r="AA316" i="9"/>
  <c r="AB316" i="9"/>
  <c r="AC316" i="9"/>
  <c r="AD316" i="9"/>
  <c r="AE316" i="9"/>
  <c r="AF316" i="9"/>
  <c r="AG316" i="9"/>
  <c r="AH316" i="9"/>
  <c r="X317" i="9"/>
  <c r="Y317" i="9"/>
  <c r="Z317" i="9"/>
  <c r="AA317" i="9"/>
  <c r="AB317" i="9"/>
  <c r="AC317" i="9"/>
  <c r="AD317" i="9"/>
  <c r="AE317" i="9"/>
  <c r="AF317" i="9"/>
  <c r="AG317" i="9"/>
  <c r="AH317" i="9"/>
  <c r="X318" i="9"/>
  <c r="Y318" i="9"/>
  <c r="Z318" i="9"/>
  <c r="AA318" i="9"/>
  <c r="AB318" i="9"/>
  <c r="AC318" i="9"/>
  <c r="AD318" i="9"/>
  <c r="AE318" i="9"/>
  <c r="AF318" i="9"/>
  <c r="AG318" i="9"/>
  <c r="AH318" i="9"/>
  <c r="X319" i="9"/>
  <c r="Y319" i="9"/>
  <c r="Z319" i="9"/>
  <c r="AA319" i="9"/>
  <c r="AB319" i="9"/>
  <c r="AC319" i="9"/>
  <c r="AD319" i="9"/>
  <c r="AE319" i="9"/>
  <c r="AF319" i="9"/>
  <c r="AG319" i="9"/>
  <c r="AH319" i="9"/>
  <c r="X320" i="9"/>
  <c r="Y320" i="9"/>
  <c r="Z320" i="9"/>
  <c r="AA320" i="9"/>
  <c r="AB320" i="9"/>
  <c r="AC320" i="9"/>
  <c r="AD320" i="9"/>
  <c r="AE320" i="9"/>
  <c r="AF320" i="9"/>
  <c r="AG320" i="9"/>
  <c r="AH320" i="9"/>
  <c r="X321" i="9"/>
  <c r="Y321" i="9"/>
  <c r="Z321" i="9"/>
  <c r="AA321" i="9"/>
  <c r="AB321" i="9"/>
  <c r="AC321" i="9"/>
  <c r="AD321" i="9"/>
  <c r="AE321" i="9"/>
  <c r="AF321" i="9"/>
  <c r="AG321" i="9"/>
  <c r="AH321" i="9"/>
  <c r="X322" i="9"/>
  <c r="Y322" i="9"/>
  <c r="Z322" i="9"/>
  <c r="AA322" i="9"/>
  <c r="AB322" i="9"/>
  <c r="AC322" i="9"/>
  <c r="AD322" i="9"/>
  <c r="AE322" i="9"/>
  <c r="AF322" i="9"/>
  <c r="AG322" i="9"/>
  <c r="AH322" i="9"/>
  <c r="X323" i="9"/>
  <c r="Y323" i="9"/>
  <c r="Z323" i="9"/>
  <c r="AA323" i="9"/>
  <c r="AB323" i="9"/>
  <c r="AC323" i="9"/>
  <c r="AD323" i="9"/>
  <c r="AE323" i="9"/>
  <c r="AF323" i="9"/>
  <c r="AG323" i="9"/>
  <c r="AH323" i="9"/>
  <c r="X324" i="9"/>
  <c r="Y324" i="9"/>
  <c r="Z324" i="9"/>
  <c r="AA324" i="9"/>
  <c r="AB324" i="9"/>
  <c r="AC324" i="9"/>
  <c r="AD324" i="9"/>
  <c r="AE324" i="9"/>
  <c r="AF324" i="9"/>
  <c r="AG324" i="9"/>
  <c r="AH324" i="9"/>
  <c r="X325" i="9"/>
  <c r="Y325" i="9"/>
  <c r="Z325" i="9"/>
  <c r="AA325" i="9"/>
  <c r="AB325" i="9"/>
  <c r="AC325" i="9"/>
  <c r="AD325" i="9"/>
  <c r="AE325" i="9"/>
  <c r="AF325" i="9"/>
  <c r="AG325" i="9"/>
  <c r="AH325" i="9"/>
  <c r="X326" i="9"/>
  <c r="Y326" i="9"/>
  <c r="Z326" i="9"/>
  <c r="AA326" i="9"/>
  <c r="AB326" i="9"/>
  <c r="AC326" i="9"/>
  <c r="AD326" i="9"/>
  <c r="AE326" i="9"/>
  <c r="AF326" i="9"/>
  <c r="AG326" i="9"/>
  <c r="AH326" i="9"/>
  <c r="X327" i="9"/>
  <c r="Y327" i="9"/>
  <c r="Z327" i="9"/>
  <c r="AA327" i="9"/>
  <c r="AB327" i="9"/>
  <c r="AC327" i="9"/>
  <c r="AD327" i="9"/>
  <c r="AE327" i="9"/>
  <c r="AF327" i="9"/>
  <c r="AG327" i="9"/>
  <c r="AH327" i="9"/>
  <c r="X328" i="9"/>
  <c r="Y328" i="9"/>
  <c r="Z328" i="9"/>
  <c r="AA328" i="9"/>
  <c r="AB328" i="9"/>
  <c r="AC328" i="9"/>
  <c r="AD328" i="9"/>
  <c r="AE328" i="9"/>
  <c r="AF328" i="9"/>
  <c r="AG328" i="9"/>
  <c r="AH328" i="9"/>
  <c r="X329" i="9"/>
  <c r="Y329" i="9"/>
  <c r="Z329" i="9"/>
  <c r="AA329" i="9"/>
  <c r="AB329" i="9"/>
  <c r="AC329" i="9"/>
  <c r="AD329" i="9"/>
  <c r="AE329" i="9"/>
  <c r="AF329" i="9"/>
  <c r="AG329" i="9"/>
  <c r="AH329" i="9"/>
  <c r="X330" i="9"/>
  <c r="Y330" i="9"/>
  <c r="Z330" i="9"/>
  <c r="AA330" i="9"/>
  <c r="AB330" i="9"/>
  <c r="AC330" i="9"/>
  <c r="AD330" i="9"/>
  <c r="AE330" i="9"/>
  <c r="AF330" i="9"/>
  <c r="AG330" i="9"/>
  <c r="AH330" i="9"/>
  <c r="X331" i="9"/>
  <c r="Y331" i="9"/>
  <c r="Z331" i="9"/>
  <c r="AA331" i="9"/>
  <c r="AB331" i="9"/>
  <c r="AC331" i="9"/>
  <c r="AD331" i="9"/>
  <c r="AE331" i="9"/>
  <c r="AF331" i="9"/>
  <c r="AG331" i="9"/>
  <c r="AH331" i="9"/>
  <c r="X332" i="9"/>
  <c r="Y332" i="9"/>
  <c r="Z332" i="9"/>
  <c r="AA332" i="9"/>
  <c r="AB332" i="9"/>
  <c r="AC332" i="9"/>
  <c r="AD332" i="9"/>
  <c r="AE332" i="9"/>
  <c r="AF332" i="9"/>
  <c r="AG332" i="9"/>
  <c r="AH332" i="9"/>
  <c r="X333" i="9"/>
  <c r="Y333" i="9"/>
  <c r="Z333" i="9"/>
  <c r="AA333" i="9"/>
  <c r="AB333" i="9"/>
  <c r="AC333" i="9"/>
  <c r="AD333" i="9"/>
  <c r="AE333" i="9"/>
  <c r="AF333" i="9"/>
  <c r="AG333" i="9"/>
  <c r="AH333" i="9"/>
  <c r="X334" i="9"/>
  <c r="Y334" i="9"/>
  <c r="Z334" i="9"/>
  <c r="AA334" i="9"/>
  <c r="AB334" i="9"/>
  <c r="AC334" i="9"/>
  <c r="AD334" i="9"/>
  <c r="AE334" i="9"/>
  <c r="AF334" i="9"/>
  <c r="AG334" i="9"/>
  <c r="AH334" i="9"/>
  <c r="X335" i="9"/>
  <c r="Y335" i="9"/>
  <c r="Z335" i="9"/>
  <c r="AA335" i="9"/>
  <c r="AB335" i="9"/>
  <c r="AC335" i="9"/>
  <c r="AD335" i="9"/>
  <c r="AE335" i="9"/>
  <c r="AF335" i="9"/>
  <c r="AG335" i="9"/>
  <c r="AH335" i="9"/>
  <c r="X336" i="9"/>
  <c r="Y336" i="9"/>
  <c r="Z336" i="9"/>
  <c r="AA336" i="9"/>
  <c r="AB336" i="9"/>
  <c r="AC336" i="9"/>
  <c r="AD336" i="9"/>
  <c r="AE336" i="9"/>
  <c r="AF336" i="9"/>
  <c r="AG336" i="9"/>
  <c r="AH336" i="9"/>
  <c r="X337" i="9"/>
  <c r="Y337" i="9"/>
  <c r="Z337" i="9"/>
  <c r="AA337" i="9"/>
  <c r="AB337" i="9"/>
  <c r="AC337" i="9"/>
  <c r="AD337" i="9"/>
  <c r="AE337" i="9"/>
  <c r="AF337" i="9"/>
  <c r="AG337" i="9"/>
  <c r="AH337" i="9"/>
  <c r="X338" i="9"/>
  <c r="Y338" i="9"/>
  <c r="Z338" i="9"/>
  <c r="AA338" i="9"/>
  <c r="AB338" i="9"/>
  <c r="AC338" i="9"/>
  <c r="AD338" i="9"/>
  <c r="AE338" i="9"/>
  <c r="AF338" i="9"/>
  <c r="AG338" i="9"/>
  <c r="AH338" i="9"/>
  <c r="X339" i="9"/>
  <c r="Y339" i="9"/>
  <c r="Z339" i="9"/>
  <c r="AA339" i="9"/>
  <c r="AB339" i="9"/>
  <c r="AC339" i="9"/>
  <c r="AD339" i="9"/>
  <c r="AE339" i="9"/>
  <c r="AF339" i="9"/>
  <c r="AG339" i="9"/>
  <c r="AH339" i="9"/>
  <c r="X340" i="9"/>
  <c r="Y340" i="9"/>
  <c r="Z340" i="9"/>
  <c r="AA340" i="9"/>
  <c r="AB340" i="9"/>
  <c r="AC340" i="9"/>
  <c r="AD340" i="9"/>
  <c r="AE340" i="9"/>
  <c r="AF340" i="9"/>
  <c r="AG340" i="9"/>
  <c r="AH340" i="9"/>
  <c r="X341" i="9"/>
  <c r="Y341" i="9"/>
  <c r="Z341" i="9"/>
  <c r="AA341" i="9"/>
  <c r="AB341" i="9"/>
  <c r="AC341" i="9"/>
  <c r="AD341" i="9"/>
  <c r="AE341" i="9"/>
  <c r="AF341" i="9"/>
  <c r="AG341" i="9"/>
  <c r="AH341" i="9"/>
  <c r="X342" i="9"/>
  <c r="Y342" i="9"/>
  <c r="Z342" i="9"/>
  <c r="AA342" i="9"/>
  <c r="AB342" i="9"/>
  <c r="AC342" i="9"/>
  <c r="AD342" i="9"/>
  <c r="AE342" i="9"/>
  <c r="AF342" i="9"/>
  <c r="AG342" i="9"/>
  <c r="AH342" i="9"/>
  <c r="X343" i="9"/>
  <c r="Y343" i="9"/>
  <c r="Z343" i="9"/>
  <c r="AA343" i="9"/>
  <c r="AB343" i="9"/>
  <c r="AC343" i="9"/>
  <c r="AD343" i="9"/>
  <c r="AE343" i="9"/>
  <c r="AF343" i="9"/>
  <c r="AG343" i="9"/>
  <c r="AH343" i="9"/>
  <c r="X344" i="9"/>
  <c r="Y344" i="9"/>
  <c r="Z344" i="9"/>
  <c r="AA344" i="9"/>
  <c r="AB344" i="9"/>
  <c r="AC344" i="9"/>
  <c r="AD344" i="9"/>
  <c r="AE344" i="9"/>
  <c r="AF344" i="9"/>
  <c r="AG344" i="9"/>
  <c r="AH344" i="9"/>
  <c r="X345" i="9"/>
  <c r="Y345" i="9"/>
  <c r="Z345" i="9"/>
  <c r="AA345" i="9"/>
  <c r="AB345" i="9"/>
  <c r="AC345" i="9"/>
  <c r="AD345" i="9"/>
  <c r="AE345" i="9"/>
  <c r="AF345" i="9"/>
  <c r="AG345" i="9"/>
  <c r="AH345" i="9"/>
  <c r="X346" i="9"/>
  <c r="Y346" i="9"/>
  <c r="Z346" i="9"/>
  <c r="AA346" i="9"/>
  <c r="AB346" i="9"/>
  <c r="AC346" i="9"/>
  <c r="AD346" i="9"/>
  <c r="AE346" i="9"/>
  <c r="AF346" i="9"/>
  <c r="AG346" i="9"/>
  <c r="AH346" i="9"/>
  <c r="X347" i="9"/>
  <c r="Y347" i="9"/>
  <c r="Z347" i="9"/>
  <c r="AA347" i="9"/>
  <c r="AB347" i="9"/>
  <c r="AC347" i="9"/>
  <c r="AD347" i="9"/>
  <c r="AE347" i="9"/>
  <c r="AF347" i="9"/>
  <c r="AG347" i="9"/>
  <c r="AH347" i="9"/>
  <c r="X348" i="9"/>
  <c r="Y348" i="9"/>
  <c r="Z348" i="9"/>
  <c r="AA348" i="9"/>
  <c r="AB348" i="9"/>
  <c r="AC348" i="9"/>
  <c r="AD348" i="9"/>
  <c r="AE348" i="9"/>
  <c r="AF348" i="9"/>
  <c r="AG348" i="9"/>
  <c r="AH348" i="9"/>
  <c r="X349" i="9"/>
  <c r="Y349" i="9"/>
  <c r="Z349" i="9"/>
  <c r="AA349" i="9"/>
  <c r="AB349" i="9"/>
  <c r="AC349" i="9"/>
  <c r="AD349" i="9"/>
  <c r="AE349" i="9"/>
  <c r="AF349" i="9"/>
  <c r="AG349" i="9"/>
  <c r="AH349" i="9"/>
  <c r="X350" i="9"/>
  <c r="Y350" i="9"/>
  <c r="Z350" i="9"/>
  <c r="AA350" i="9"/>
  <c r="AB350" i="9"/>
  <c r="AC350" i="9"/>
  <c r="AD350" i="9"/>
  <c r="AE350" i="9"/>
  <c r="AF350" i="9"/>
  <c r="AG350" i="9"/>
  <c r="AH350" i="9"/>
  <c r="X351" i="9"/>
  <c r="Y351" i="9"/>
  <c r="Z351" i="9"/>
  <c r="AA351" i="9"/>
  <c r="AB351" i="9"/>
  <c r="AC351" i="9"/>
  <c r="AD351" i="9"/>
  <c r="AE351" i="9"/>
  <c r="AF351" i="9"/>
  <c r="AG351" i="9"/>
  <c r="AH351" i="9"/>
  <c r="X352" i="9"/>
  <c r="Y352" i="9"/>
  <c r="Z352" i="9"/>
  <c r="AA352" i="9"/>
  <c r="AB352" i="9"/>
  <c r="AC352" i="9"/>
  <c r="AD352" i="9"/>
  <c r="AE352" i="9"/>
  <c r="AF352" i="9"/>
  <c r="AG352" i="9"/>
  <c r="AH352" i="9"/>
  <c r="X353" i="9"/>
  <c r="Y353" i="9"/>
  <c r="Z353" i="9"/>
  <c r="AA353" i="9"/>
  <c r="AB353" i="9"/>
  <c r="AC353" i="9"/>
  <c r="AD353" i="9"/>
  <c r="AE353" i="9"/>
  <c r="AF353" i="9"/>
  <c r="AG353" i="9"/>
  <c r="AH353" i="9"/>
  <c r="X354" i="9"/>
  <c r="Y354" i="9"/>
  <c r="Z354" i="9"/>
  <c r="AA354" i="9"/>
  <c r="AB354" i="9"/>
  <c r="AC354" i="9"/>
  <c r="AD354" i="9"/>
  <c r="AE354" i="9"/>
  <c r="AF354" i="9"/>
  <c r="AG354" i="9"/>
  <c r="AH354" i="9"/>
  <c r="X355" i="9"/>
  <c r="Y355" i="9"/>
  <c r="Z355" i="9"/>
  <c r="AA355" i="9"/>
  <c r="AB355" i="9"/>
  <c r="AC355" i="9"/>
  <c r="AD355" i="9"/>
  <c r="AE355" i="9"/>
  <c r="AF355" i="9"/>
  <c r="AG355" i="9"/>
  <c r="AH355" i="9"/>
  <c r="X356" i="9"/>
  <c r="Y356" i="9"/>
  <c r="Z356" i="9"/>
  <c r="AA356" i="9"/>
  <c r="AB356" i="9"/>
  <c r="AC356" i="9"/>
  <c r="AD356" i="9"/>
  <c r="AE356" i="9"/>
  <c r="AF356" i="9"/>
  <c r="AG356" i="9"/>
  <c r="AH356" i="9"/>
  <c r="X357" i="9"/>
  <c r="Y357" i="9"/>
  <c r="Z357" i="9"/>
  <c r="AA357" i="9"/>
  <c r="AB357" i="9"/>
  <c r="AC357" i="9"/>
  <c r="AD357" i="9"/>
  <c r="AE357" i="9"/>
  <c r="AF357" i="9"/>
  <c r="AG357" i="9"/>
  <c r="AH357" i="9"/>
  <c r="X358" i="9"/>
  <c r="Y358" i="9"/>
  <c r="Z358" i="9"/>
  <c r="AA358" i="9"/>
  <c r="AB358" i="9"/>
  <c r="AC358" i="9"/>
  <c r="AD358" i="9"/>
  <c r="AE358" i="9"/>
  <c r="AF358" i="9"/>
  <c r="AG358" i="9"/>
  <c r="AH358" i="9"/>
  <c r="X359" i="9"/>
  <c r="Y359" i="9"/>
  <c r="Z359" i="9"/>
  <c r="AA359" i="9"/>
  <c r="AB359" i="9"/>
  <c r="AC359" i="9"/>
  <c r="AD359" i="9"/>
  <c r="AE359" i="9"/>
  <c r="AF359" i="9"/>
  <c r="AG359" i="9"/>
  <c r="AH359" i="9"/>
  <c r="X360" i="9"/>
  <c r="Y360" i="9"/>
  <c r="Z360" i="9"/>
  <c r="AA360" i="9"/>
  <c r="AB360" i="9"/>
  <c r="AC360" i="9"/>
  <c r="AD360" i="9"/>
  <c r="AE360" i="9"/>
  <c r="AF360" i="9"/>
  <c r="AG360" i="9"/>
  <c r="AH360" i="9"/>
  <c r="X361" i="9"/>
  <c r="Y361" i="9"/>
  <c r="Z361" i="9"/>
  <c r="AA361" i="9"/>
  <c r="AB361" i="9"/>
  <c r="AC361" i="9"/>
  <c r="AD361" i="9"/>
  <c r="AE361" i="9"/>
  <c r="AF361" i="9"/>
  <c r="AG361" i="9"/>
  <c r="AH361" i="9"/>
  <c r="X362" i="9"/>
  <c r="Y362" i="9"/>
  <c r="Z362" i="9"/>
  <c r="AA362" i="9"/>
  <c r="AB362" i="9"/>
  <c r="AC362" i="9"/>
  <c r="AD362" i="9"/>
  <c r="AE362" i="9"/>
  <c r="AF362" i="9"/>
  <c r="AG362" i="9"/>
  <c r="AH362" i="9"/>
  <c r="X363" i="9"/>
  <c r="Y363" i="9"/>
  <c r="Z363" i="9"/>
  <c r="AA363" i="9"/>
  <c r="AB363" i="9"/>
  <c r="AC363" i="9"/>
  <c r="AD363" i="9"/>
  <c r="AE363" i="9"/>
  <c r="AF363" i="9"/>
  <c r="AG363" i="9"/>
  <c r="AH363" i="9"/>
  <c r="X364" i="9"/>
  <c r="Y364" i="9"/>
  <c r="Z364" i="9"/>
  <c r="AA364" i="9"/>
  <c r="AB364" i="9"/>
  <c r="AC364" i="9"/>
  <c r="AD364" i="9"/>
  <c r="AE364" i="9"/>
  <c r="AF364" i="9"/>
  <c r="AG364" i="9"/>
  <c r="AH364" i="9"/>
  <c r="X365" i="9"/>
  <c r="Y365" i="9"/>
  <c r="Z365" i="9"/>
  <c r="AA365" i="9"/>
  <c r="AB365" i="9"/>
  <c r="AC365" i="9"/>
  <c r="AD365" i="9"/>
  <c r="AE365" i="9"/>
  <c r="AF365" i="9"/>
  <c r="AG365" i="9"/>
  <c r="AH365" i="9"/>
  <c r="X366" i="9"/>
  <c r="Y366" i="9"/>
  <c r="Z366" i="9"/>
  <c r="AA366" i="9"/>
  <c r="AB366" i="9"/>
  <c r="AC366" i="9"/>
  <c r="AD366" i="9"/>
  <c r="AE366" i="9"/>
  <c r="AF366" i="9"/>
  <c r="AG366" i="9"/>
  <c r="AH366" i="9"/>
  <c r="X367" i="9"/>
  <c r="Y367" i="9"/>
  <c r="Z367" i="9"/>
  <c r="AA367" i="9"/>
  <c r="AB367" i="9"/>
  <c r="AC367" i="9"/>
  <c r="AD367" i="9"/>
  <c r="AE367" i="9"/>
  <c r="AF367" i="9"/>
  <c r="AG367" i="9"/>
  <c r="AH367" i="9"/>
  <c r="X368" i="9"/>
  <c r="Y368" i="9"/>
  <c r="Z368" i="9"/>
  <c r="AA368" i="9"/>
  <c r="AB368" i="9"/>
  <c r="AC368" i="9"/>
  <c r="AD368" i="9"/>
  <c r="AE368" i="9"/>
  <c r="AF368" i="9"/>
  <c r="AG368" i="9"/>
  <c r="AH368" i="9"/>
  <c r="X369" i="9"/>
  <c r="Y369" i="9"/>
  <c r="Z369" i="9"/>
  <c r="AA369" i="9"/>
  <c r="AB369" i="9"/>
  <c r="AC369" i="9"/>
  <c r="AD369" i="9"/>
  <c r="AE369" i="9"/>
  <c r="AF369" i="9"/>
  <c r="AG369" i="9"/>
  <c r="AH369" i="9"/>
  <c r="X370" i="9"/>
  <c r="Y370" i="9"/>
  <c r="Z370" i="9"/>
  <c r="AA370" i="9"/>
  <c r="AB370" i="9"/>
  <c r="AC370" i="9"/>
  <c r="AD370" i="9"/>
  <c r="AE370" i="9"/>
  <c r="AF370" i="9"/>
  <c r="AG370" i="9"/>
  <c r="AH370" i="9"/>
  <c r="X371" i="9"/>
  <c r="Y371" i="9"/>
  <c r="Z371" i="9"/>
  <c r="AA371" i="9"/>
  <c r="AB371" i="9"/>
  <c r="AC371" i="9"/>
  <c r="AD371" i="9"/>
  <c r="AE371" i="9"/>
  <c r="AF371" i="9"/>
  <c r="AG371" i="9"/>
  <c r="AH371" i="9"/>
  <c r="X372" i="9"/>
  <c r="Y372" i="9"/>
  <c r="Z372" i="9"/>
  <c r="AA372" i="9"/>
  <c r="AB372" i="9"/>
  <c r="AC372" i="9"/>
  <c r="AD372" i="9"/>
  <c r="AE372" i="9"/>
  <c r="AF372" i="9"/>
  <c r="AG372" i="9"/>
  <c r="AH372" i="9"/>
  <c r="X373" i="9"/>
  <c r="Y373" i="9"/>
  <c r="Z373" i="9"/>
  <c r="AA373" i="9"/>
  <c r="AB373" i="9"/>
  <c r="AC373" i="9"/>
  <c r="AD373" i="9"/>
  <c r="AE373" i="9"/>
  <c r="AF373" i="9"/>
  <c r="AG373" i="9"/>
  <c r="AH373" i="9"/>
  <c r="X374" i="9"/>
  <c r="Y374" i="9"/>
  <c r="Z374" i="9"/>
  <c r="AA374" i="9"/>
  <c r="AB374" i="9"/>
  <c r="AC374" i="9"/>
  <c r="AD374" i="9"/>
  <c r="AE374" i="9"/>
  <c r="AF374" i="9"/>
  <c r="AG374" i="9"/>
  <c r="AH374" i="9"/>
  <c r="X375" i="9"/>
  <c r="Y375" i="9"/>
  <c r="Z375" i="9"/>
  <c r="AA375" i="9"/>
  <c r="AB375" i="9"/>
  <c r="AC375" i="9"/>
  <c r="AD375" i="9"/>
  <c r="AE375" i="9"/>
  <c r="AF375" i="9"/>
  <c r="AG375" i="9"/>
  <c r="AH375" i="9"/>
  <c r="X376" i="9"/>
  <c r="Y376" i="9"/>
  <c r="Z376" i="9"/>
  <c r="AA376" i="9"/>
  <c r="AB376" i="9"/>
  <c r="AC376" i="9"/>
  <c r="AD376" i="9"/>
  <c r="AE376" i="9"/>
  <c r="AF376" i="9"/>
  <c r="AG376" i="9"/>
  <c r="AH376" i="9"/>
  <c r="X377" i="9"/>
  <c r="Y377" i="9"/>
  <c r="Z377" i="9"/>
  <c r="AA377" i="9"/>
  <c r="AB377" i="9"/>
  <c r="AC377" i="9"/>
  <c r="AD377" i="9"/>
  <c r="AE377" i="9"/>
  <c r="AF377" i="9"/>
  <c r="AG377" i="9"/>
  <c r="AH377" i="9"/>
  <c r="X378" i="9"/>
  <c r="Y378" i="9"/>
  <c r="Z378" i="9"/>
  <c r="AA378" i="9"/>
  <c r="AB378" i="9"/>
  <c r="AC378" i="9"/>
  <c r="AD378" i="9"/>
  <c r="AE378" i="9"/>
  <c r="AF378" i="9"/>
  <c r="AG378" i="9"/>
  <c r="AH378" i="9"/>
  <c r="X379" i="9"/>
  <c r="Y379" i="9"/>
  <c r="Z379" i="9"/>
  <c r="AA379" i="9"/>
  <c r="AB379" i="9"/>
  <c r="AC379" i="9"/>
  <c r="AD379" i="9"/>
  <c r="AE379" i="9"/>
  <c r="AF379" i="9"/>
  <c r="AG379" i="9"/>
  <c r="AH379" i="9"/>
  <c r="X380" i="9"/>
  <c r="Y380" i="9"/>
  <c r="Z380" i="9"/>
  <c r="AA380" i="9"/>
  <c r="AB380" i="9"/>
  <c r="AC380" i="9"/>
  <c r="AD380" i="9"/>
  <c r="AE380" i="9"/>
  <c r="AF380" i="9"/>
  <c r="AG380" i="9"/>
  <c r="AH380" i="9"/>
  <c r="X381" i="9"/>
  <c r="Y381" i="9"/>
  <c r="Z381" i="9"/>
  <c r="AA381" i="9"/>
  <c r="AB381" i="9"/>
  <c r="AC381" i="9"/>
  <c r="AD381" i="9"/>
  <c r="AE381" i="9"/>
  <c r="AF381" i="9"/>
  <c r="AG381" i="9"/>
  <c r="AH381" i="9"/>
  <c r="X382" i="9"/>
  <c r="Y382" i="9"/>
  <c r="Z382" i="9"/>
  <c r="AA382" i="9"/>
  <c r="AB382" i="9"/>
  <c r="AC382" i="9"/>
  <c r="AD382" i="9"/>
  <c r="AE382" i="9"/>
  <c r="AF382" i="9"/>
  <c r="AG382" i="9"/>
  <c r="AH382" i="9"/>
  <c r="X383" i="9"/>
  <c r="Y383" i="9"/>
  <c r="Z383" i="9"/>
  <c r="AA383" i="9"/>
  <c r="AB383" i="9"/>
  <c r="AC383" i="9"/>
  <c r="AD383" i="9"/>
  <c r="AE383" i="9"/>
  <c r="AF383" i="9"/>
  <c r="AG383" i="9"/>
  <c r="AH383" i="9"/>
  <c r="X384" i="9"/>
  <c r="Y384" i="9"/>
  <c r="Z384" i="9"/>
  <c r="AA384" i="9"/>
  <c r="AB384" i="9"/>
  <c r="AC384" i="9"/>
  <c r="AD384" i="9"/>
  <c r="AE384" i="9"/>
  <c r="AF384" i="9"/>
  <c r="AG384" i="9"/>
  <c r="AH384" i="9"/>
  <c r="X385" i="9"/>
  <c r="Y385" i="9"/>
  <c r="Z385" i="9"/>
  <c r="AA385" i="9"/>
  <c r="AB385" i="9"/>
  <c r="AC385" i="9"/>
  <c r="AD385" i="9"/>
  <c r="AE385" i="9"/>
  <c r="AF385" i="9"/>
  <c r="AG385" i="9"/>
  <c r="AH385" i="9"/>
  <c r="X386" i="9"/>
  <c r="Y386" i="9"/>
  <c r="Z386" i="9"/>
  <c r="AA386" i="9"/>
  <c r="AB386" i="9"/>
  <c r="AC386" i="9"/>
  <c r="AD386" i="9"/>
  <c r="AE386" i="9"/>
  <c r="AF386" i="9"/>
  <c r="AG386" i="9"/>
  <c r="AH386" i="9"/>
  <c r="X387" i="9"/>
  <c r="Y387" i="9"/>
  <c r="Z387" i="9"/>
  <c r="AA387" i="9"/>
  <c r="AB387" i="9"/>
  <c r="AC387" i="9"/>
  <c r="AD387" i="9"/>
  <c r="AE387" i="9"/>
  <c r="AF387" i="9"/>
  <c r="AG387" i="9"/>
  <c r="AH387" i="9"/>
  <c r="X388" i="9"/>
  <c r="Y388" i="9"/>
  <c r="Z388" i="9"/>
  <c r="AA388" i="9"/>
  <c r="AB388" i="9"/>
  <c r="AC388" i="9"/>
  <c r="AD388" i="9"/>
  <c r="AE388" i="9"/>
  <c r="AF388" i="9"/>
  <c r="AG388" i="9"/>
  <c r="AH388" i="9"/>
  <c r="X389" i="9"/>
  <c r="Y389" i="9"/>
  <c r="Z389" i="9"/>
  <c r="AA389" i="9"/>
  <c r="AB389" i="9"/>
  <c r="AC389" i="9"/>
  <c r="AD389" i="9"/>
  <c r="AE389" i="9"/>
  <c r="AF389" i="9"/>
  <c r="AG389" i="9"/>
  <c r="AH389" i="9"/>
  <c r="X390" i="9"/>
  <c r="Y390" i="9"/>
  <c r="Z390" i="9"/>
  <c r="AA390" i="9"/>
  <c r="AB390" i="9"/>
  <c r="AC390" i="9"/>
  <c r="AD390" i="9"/>
  <c r="AE390" i="9"/>
  <c r="AF390" i="9"/>
  <c r="AG390" i="9"/>
  <c r="AH390" i="9"/>
  <c r="X391" i="9"/>
  <c r="Y391" i="9"/>
  <c r="Z391" i="9"/>
  <c r="AA391" i="9"/>
  <c r="AB391" i="9"/>
  <c r="AC391" i="9"/>
  <c r="AD391" i="9"/>
  <c r="AE391" i="9"/>
  <c r="AF391" i="9"/>
  <c r="AG391" i="9"/>
  <c r="AH391" i="9"/>
  <c r="X392" i="9"/>
  <c r="Y392" i="9"/>
  <c r="Z392" i="9"/>
  <c r="AA392" i="9"/>
  <c r="AB392" i="9"/>
  <c r="AC392" i="9"/>
  <c r="AD392" i="9"/>
  <c r="AE392" i="9"/>
  <c r="AF392" i="9"/>
  <c r="AG392" i="9"/>
  <c r="AH392" i="9"/>
  <c r="X393" i="9"/>
  <c r="Y393" i="9"/>
  <c r="Z393" i="9"/>
  <c r="AA393" i="9"/>
  <c r="AB393" i="9"/>
  <c r="AC393" i="9"/>
  <c r="AD393" i="9"/>
  <c r="AE393" i="9"/>
  <c r="AF393" i="9"/>
  <c r="AG393" i="9"/>
  <c r="AH393" i="9"/>
  <c r="X394" i="9"/>
  <c r="Y394" i="9"/>
  <c r="Z394" i="9"/>
  <c r="AA394" i="9"/>
  <c r="AB394" i="9"/>
  <c r="AC394" i="9"/>
  <c r="AD394" i="9"/>
  <c r="AE394" i="9"/>
  <c r="AF394" i="9"/>
  <c r="AG394" i="9"/>
  <c r="AH394" i="9"/>
  <c r="X395" i="9"/>
  <c r="Y395" i="9"/>
  <c r="Z395" i="9"/>
  <c r="AA395" i="9"/>
  <c r="AB395" i="9"/>
  <c r="AC395" i="9"/>
  <c r="AD395" i="9"/>
  <c r="AE395" i="9"/>
  <c r="AF395" i="9"/>
  <c r="AG395" i="9"/>
  <c r="AH395" i="9"/>
  <c r="X396" i="9"/>
  <c r="Y396" i="9"/>
  <c r="Z396" i="9"/>
  <c r="AA396" i="9"/>
  <c r="AB396" i="9"/>
  <c r="AC396" i="9"/>
  <c r="AD396" i="9"/>
  <c r="AE396" i="9"/>
  <c r="AF396" i="9"/>
  <c r="AG396" i="9"/>
  <c r="AH396" i="9"/>
  <c r="X397" i="9"/>
  <c r="Y397" i="9"/>
  <c r="Z397" i="9"/>
  <c r="AA397" i="9"/>
  <c r="AB397" i="9"/>
  <c r="AC397" i="9"/>
  <c r="AD397" i="9"/>
  <c r="AE397" i="9"/>
  <c r="AF397" i="9"/>
  <c r="AG397" i="9"/>
  <c r="AH397" i="9"/>
  <c r="X398" i="9"/>
  <c r="Y398" i="9"/>
  <c r="Z398" i="9"/>
  <c r="AA398" i="9"/>
  <c r="AB398" i="9"/>
  <c r="AC398" i="9"/>
  <c r="AD398" i="9"/>
  <c r="AE398" i="9"/>
  <c r="AF398" i="9"/>
  <c r="AG398" i="9"/>
  <c r="AH398" i="9"/>
  <c r="X399" i="9"/>
  <c r="Y399" i="9"/>
  <c r="Z399" i="9"/>
  <c r="AA399" i="9"/>
  <c r="AB399" i="9"/>
  <c r="AC399" i="9"/>
  <c r="AD399" i="9"/>
  <c r="AE399" i="9"/>
  <c r="AF399" i="9"/>
  <c r="AG399" i="9"/>
  <c r="AH399" i="9"/>
  <c r="X400" i="9"/>
  <c r="Y400" i="9"/>
  <c r="Z400" i="9"/>
  <c r="AA400" i="9"/>
  <c r="AB400" i="9"/>
  <c r="AC400" i="9"/>
  <c r="AD400" i="9"/>
  <c r="AE400" i="9"/>
  <c r="AF400" i="9"/>
  <c r="AG400" i="9"/>
  <c r="AH400" i="9"/>
  <c r="X401" i="9"/>
  <c r="Y401" i="9"/>
  <c r="Z401" i="9"/>
  <c r="AA401" i="9"/>
  <c r="AB401" i="9"/>
  <c r="AC401" i="9"/>
  <c r="AD401" i="9"/>
  <c r="AE401" i="9"/>
  <c r="AF401" i="9"/>
  <c r="AG401" i="9"/>
  <c r="AH401" i="9"/>
  <c r="X402" i="9"/>
  <c r="Y402" i="9"/>
  <c r="Z402" i="9"/>
  <c r="AA402" i="9"/>
  <c r="AB402" i="9"/>
  <c r="AC402" i="9"/>
  <c r="AD402" i="9"/>
  <c r="AE402" i="9"/>
  <c r="AF402" i="9"/>
  <c r="AG402" i="9"/>
  <c r="AH402" i="9"/>
  <c r="X403" i="9"/>
  <c r="Y403" i="9"/>
  <c r="Z403" i="9"/>
  <c r="AA403" i="9"/>
  <c r="AB403" i="9"/>
  <c r="AC403" i="9"/>
  <c r="AD403" i="9"/>
  <c r="AE403" i="9"/>
  <c r="AF403" i="9"/>
  <c r="AG403" i="9"/>
  <c r="AH403" i="9"/>
  <c r="X404" i="9"/>
  <c r="Y404" i="9"/>
  <c r="Z404" i="9"/>
  <c r="AA404" i="9"/>
  <c r="AB404" i="9"/>
  <c r="AC404" i="9"/>
  <c r="AD404" i="9"/>
  <c r="AE404" i="9"/>
  <c r="AF404" i="9"/>
  <c r="AG404" i="9"/>
  <c r="AH404" i="9"/>
  <c r="X405" i="9"/>
  <c r="Y405" i="9"/>
  <c r="Z405" i="9"/>
  <c r="AA405" i="9"/>
  <c r="AB405" i="9"/>
  <c r="AC405" i="9"/>
  <c r="AD405" i="9"/>
  <c r="AE405" i="9"/>
  <c r="AF405" i="9"/>
  <c r="AG405" i="9"/>
  <c r="AH405" i="9"/>
  <c r="X406" i="9"/>
  <c r="Y406" i="9"/>
  <c r="Z406" i="9"/>
  <c r="AA406" i="9"/>
  <c r="AB406" i="9"/>
  <c r="AC406" i="9"/>
  <c r="AD406" i="9"/>
  <c r="AE406" i="9"/>
  <c r="AF406" i="9"/>
  <c r="AG406" i="9"/>
  <c r="AH406" i="9"/>
  <c r="X407" i="9"/>
  <c r="Y407" i="9"/>
  <c r="Z407" i="9"/>
  <c r="AA407" i="9"/>
  <c r="AB407" i="9"/>
  <c r="AC407" i="9"/>
  <c r="AD407" i="9"/>
  <c r="AE407" i="9"/>
  <c r="AF407" i="9"/>
  <c r="AG407" i="9"/>
  <c r="AH407" i="9"/>
  <c r="X408" i="9"/>
  <c r="Y408" i="9"/>
  <c r="Z408" i="9"/>
  <c r="AA408" i="9"/>
  <c r="AB408" i="9"/>
  <c r="AC408" i="9"/>
  <c r="AD408" i="9"/>
  <c r="AE408" i="9"/>
  <c r="AF408" i="9"/>
  <c r="AG408" i="9"/>
  <c r="AH408" i="9"/>
  <c r="X409" i="9"/>
  <c r="Y409" i="9"/>
  <c r="Z409" i="9"/>
  <c r="AA409" i="9"/>
  <c r="AB409" i="9"/>
  <c r="AC409" i="9"/>
  <c r="AD409" i="9"/>
  <c r="AE409" i="9"/>
  <c r="AF409" i="9"/>
  <c r="AG409" i="9"/>
  <c r="AH409" i="9"/>
  <c r="X410" i="9"/>
  <c r="Y410" i="9"/>
  <c r="Z410" i="9"/>
  <c r="AA410" i="9"/>
  <c r="AB410" i="9"/>
  <c r="AC410" i="9"/>
  <c r="AD410" i="9"/>
  <c r="AE410" i="9"/>
  <c r="AF410" i="9"/>
  <c r="AG410" i="9"/>
  <c r="AH410" i="9"/>
  <c r="X411" i="9"/>
  <c r="Y411" i="9"/>
  <c r="Z411" i="9"/>
  <c r="AA411" i="9"/>
  <c r="AB411" i="9"/>
  <c r="AC411" i="9"/>
  <c r="AD411" i="9"/>
  <c r="AE411" i="9"/>
  <c r="AF411" i="9"/>
  <c r="AG411" i="9"/>
  <c r="AH411" i="9"/>
  <c r="X412" i="9"/>
  <c r="Y412" i="9"/>
  <c r="Z412" i="9"/>
  <c r="AA412" i="9"/>
  <c r="AB412" i="9"/>
  <c r="AC412" i="9"/>
  <c r="AD412" i="9"/>
  <c r="AE412" i="9"/>
  <c r="AF412" i="9"/>
  <c r="AG412" i="9"/>
  <c r="AH412" i="9"/>
  <c r="X413" i="9"/>
  <c r="Y413" i="9"/>
  <c r="Z413" i="9"/>
  <c r="AA413" i="9"/>
  <c r="AB413" i="9"/>
  <c r="AC413" i="9"/>
  <c r="AD413" i="9"/>
  <c r="AE413" i="9"/>
  <c r="AF413" i="9"/>
  <c r="AG413" i="9"/>
  <c r="AH413" i="9"/>
  <c r="X414" i="9"/>
  <c r="Y414" i="9"/>
  <c r="Z414" i="9"/>
  <c r="AA414" i="9"/>
  <c r="AB414" i="9"/>
  <c r="AC414" i="9"/>
  <c r="AD414" i="9"/>
  <c r="AE414" i="9"/>
  <c r="AF414" i="9"/>
  <c r="AG414" i="9"/>
  <c r="AH414" i="9"/>
  <c r="X415" i="9"/>
  <c r="Y415" i="9"/>
  <c r="Z415" i="9"/>
  <c r="AA415" i="9"/>
  <c r="AB415" i="9"/>
  <c r="AC415" i="9"/>
  <c r="AD415" i="9"/>
  <c r="AE415" i="9"/>
  <c r="AF415" i="9"/>
  <c r="AG415" i="9"/>
  <c r="AH415" i="9"/>
  <c r="X416" i="9"/>
  <c r="Y416" i="9"/>
  <c r="Z416" i="9"/>
  <c r="AA416" i="9"/>
  <c r="AB416" i="9"/>
  <c r="AC416" i="9"/>
  <c r="AD416" i="9"/>
  <c r="AE416" i="9"/>
  <c r="AF416" i="9"/>
  <c r="AG416" i="9"/>
  <c r="AH416" i="9"/>
  <c r="X417" i="9"/>
  <c r="Y417" i="9"/>
  <c r="Z417" i="9"/>
  <c r="AA417" i="9"/>
  <c r="AB417" i="9"/>
  <c r="AC417" i="9"/>
  <c r="AD417" i="9"/>
  <c r="AE417" i="9"/>
  <c r="AF417" i="9"/>
  <c r="AG417" i="9"/>
  <c r="AH417" i="9"/>
  <c r="X418" i="9"/>
  <c r="Y418" i="9"/>
  <c r="Z418" i="9"/>
  <c r="AA418" i="9"/>
  <c r="AB418" i="9"/>
  <c r="AC418" i="9"/>
  <c r="AD418" i="9"/>
  <c r="AE418" i="9"/>
  <c r="AF418" i="9"/>
  <c r="AG418" i="9"/>
  <c r="AH418" i="9"/>
  <c r="X419" i="9"/>
  <c r="Y419" i="9"/>
  <c r="Z419" i="9"/>
  <c r="AA419" i="9"/>
  <c r="AB419" i="9"/>
  <c r="AC419" i="9"/>
  <c r="AD419" i="9"/>
  <c r="AE419" i="9"/>
  <c r="AF419" i="9"/>
  <c r="AG419" i="9"/>
  <c r="AH419" i="9"/>
  <c r="X420" i="9"/>
  <c r="Y420" i="9"/>
  <c r="Z420" i="9"/>
  <c r="AA420" i="9"/>
  <c r="AB420" i="9"/>
  <c r="AC420" i="9"/>
  <c r="AD420" i="9"/>
  <c r="AE420" i="9"/>
  <c r="AF420" i="9"/>
  <c r="AG420" i="9"/>
  <c r="AH420" i="9"/>
  <c r="X421" i="9"/>
  <c r="Y421" i="9"/>
  <c r="Z421" i="9"/>
  <c r="AA421" i="9"/>
  <c r="AB421" i="9"/>
  <c r="AC421" i="9"/>
  <c r="AD421" i="9"/>
  <c r="AE421" i="9"/>
  <c r="AF421" i="9"/>
  <c r="AG421" i="9"/>
  <c r="AH421" i="9"/>
  <c r="X422" i="9"/>
  <c r="Y422" i="9"/>
  <c r="Z422" i="9"/>
  <c r="AA422" i="9"/>
  <c r="AB422" i="9"/>
  <c r="AC422" i="9"/>
  <c r="AD422" i="9"/>
  <c r="AE422" i="9"/>
  <c r="AF422" i="9"/>
  <c r="AG422" i="9"/>
  <c r="AH422" i="9"/>
  <c r="X423" i="9"/>
  <c r="Y423" i="9"/>
  <c r="Z423" i="9"/>
  <c r="AA423" i="9"/>
  <c r="AB423" i="9"/>
  <c r="AC423" i="9"/>
  <c r="AD423" i="9"/>
  <c r="AE423" i="9"/>
  <c r="AF423" i="9"/>
  <c r="AG423" i="9"/>
  <c r="AH423" i="9"/>
  <c r="U3" i="9"/>
  <c r="V3" i="9"/>
  <c r="W3" i="9"/>
  <c r="U4" i="9"/>
  <c r="V4" i="9"/>
  <c r="W4" i="9"/>
  <c r="U5" i="9"/>
  <c r="V5" i="9"/>
  <c r="W5" i="9"/>
  <c r="U6" i="9"/>
  <c r="V6" i="9"/>
  <c r="W6" i="9"/>
  <c r="U7" i="9"/>
  <c r="V7" i="9"/>
  <c r="W7" i="9"/>
  <c r="U8" i="9"/>
  <c r="V8" i="9"/>
  <c r="W8" i="9"/>
  <c r="U9" i="9"/>
  <c r="V9" i="9"/>
  <c r="W9" i="9"/>
  <c r="U10" i="9"/>
  <c r="V10" i="9"/>
  <c r="W10" i="9"/>
  <c r="U11" i="9"/>
  <c r="V11" i="9"/>
  <c r="W11" i="9"/>
  <c r="U12" i="9"/>
  <c r="V12" i="9"/>
  <c r="W12" i="9"/>
  <c r="U13" i="9"/>
  <c r="V13" i="9"/>
  <c r="W13" i="9"/>
  <c r="U14" i="9"/>
  <c r="V14" i="9"/>
  <c r="W14" i="9"/>
  <c r="U15" i="9"/>
  <c r="V15" i="9"/>
  <c r="W15" i="9"/>
  <c r="U16" i="9"/>
  <c r="V16" i="9"/>
  <c r="W16" i="9"/>
  <c r="U17" i="9"/>
  <c r="V17" i="9"/>
  <c r="W17" i="9"/>
  <c r="U18" i="9"/>
  <c r="V18" i="9"/>
  <c r="W18" i="9"/>
  <c r="U19" i="9"/>
  <c r="V19" i="9"/>
  <c r="W19" i="9"/>
  <c r="U20" i="9"/>
  <c r="V20" i="9"/>
  <c r="W20" i="9"/>
  <c r="U21" i="9"/>
  <c r="V21" i="9"/>
  <c r="W21" i="9"/>
  <c r="U22" i="9"/>
  <c r="V22" i="9"/>
  <c r="W22" i="9"/>
  <c r="U23" i="9"/>
  <c r="V23" i="9"/>
  <c r="W23" i="9"/>
  <c r="U24" i="9"/>
  <c r="V24" i="9"/>
  <c r="W24" i="9"/>
  <c r="U25" i="9"/>
  <c r="V25" i="9"/>
  <c r="W25" i="9"/>
  <c r="U26" i="9"/>
  <c r="V26" i="9"/>
  <c r="W26" i="9"/>
  <c r="U27" i="9"/>
  <c r="V27" i="9"/>
  <c r="W27" i="9"/>
  <c r="U28" i="9"/>
  <c r="V28" i="9"/>
  <c r="W28" i="9"/>
  <c r="U29" i="9"/>
  <c r="V29" i="9"/>
  <c r="W29" i="9"/>
  <c r="U30" i="9"/>
  <c r="V30" i="9"/>
  <c r="W30" i="9"/>
  <c r="U31" i="9"/>
  <c r="V31" i="9"/>
  <c r="W31" i="9"/>
  <c r="U32" i="9"/>
  <c r="V32" i="9"/>
  <c r="W32" i="9"/>
  <c r="U33" i="9"/>
  <c r="V33" i="9"/>
  <c r="W33" i="9"/>
  <c r="U34" i="9"/>
  <c r="V34" i="9"/>
  <c r="W34" i="9"/>
  <c r="U35" i="9"/>
  <c r="V35" i="9"/>
  <c r="W35" i="9"/>
  <c r="U36" i="9"/>
  <c r="V36" i="9"/>
  <c r="W36" i="9"/>
  <c r="U37" i="9"/>
  <c r="V37" i="9"/>
  <c r="W37" i="9"/>
  <c r="U38" i="9"/>
  <c r="V38" i="9"/>
  <c r="W38" i="9"/>
  <c r="U39" i="9"/>
  <c r="V39" i="9"/>
  <c r="W39" i="9"/>
  <c r="U40" i="9"/>
  <c r="V40" i="9"/>
  <c r="W40" i="9"/>
  <c r="U41" i="9"/>
  <c r="V41" i="9"/>
  <c r="W41" i="9"/>
  <c r="U42" i="9"/>
  <c r="V42" i="9"/>
  <c r="W42" i="9"/>
  <c r="U43" i="9"/>
  <c r="V43" i="9"/>
  <c r="W43" i="9"/>
  <c r="U44" i="9"/>
  <c r="V44" i="9"/>
  <c r="W44" i="9"/>
  <c r="U45" i="9"/>
  <c r="V45" i="9"/>
  <c r="W45" i="9"/>
  <c r="U46" i="9"/>
  <c r="V46" i="9"/>
  <c r="W46" i="9"/>
  <c r="U47" i="9"/>
  <c r="V47" i="9"/>
  <c r="W47" i="9"/>
  <c r="U48" i="9"/>
  <c r="V48" i="9"/>
  <c r="W48" i="9"/>
  <c r="U49" i="9"/>
  <c r="V49" i="9"/>
  <c r="W49" i="9"/>
  <c r="U50" i="9"/>
  <c r="V50" i="9"/>
  <c r="W50" i="9"/>
  <c r="U51" i="9"/>
  <c r="V51" i="9"/>
  <c r="W51" i="9"/>
  <c r="U52" i="9"/>
  <c r="V52" i="9"/>
  <c r="W52" i="9"/>
  <c r="U53" i="9"/>
  <c r="V53" i="9"/>
  <c r="W53" i="9"/>
  <c r="U54" i="9"/>
  <c r="V54" i="9"/>
  <c r="W54" i="9"/>
  <c r="U55" i="9"/>
  <c r="V55" i="9"/>
  <c r="W55" i="9"/>
  <c r="U56" i="9"/>
  <c r="V56" i="9"/>
  <c r="W56" i="9"/>
  <c r="U57" i="9"/>
  <c r="V57" i="9"/>
  <c r="W57" i="9"/>
  <c r="U58" i="9"/>
  <c r="V58" i="9"/>
  <c r="W58" i="9"/>
  <c r="U59" i="9"/>
  <c r="V59" i="9"/>
  <c r="W59" i="9"/>
  <c r="U60" i="9"/>
  <c r="V60" i="9"/>
  <c r="W60" i="9"/>
  <c r="U61" i="9"/>
  <c r="V61" i="9"/>
  <c r="W61" i="9"/>
  <c r="U62" i="9"/>
  <c r="V62" i="9"/>
  <c r="W62" i="9"/>
  <c r="U63" i="9"/>
  <c r="V63" i="9"/>
  <c r="W63" i="9"/>
  <c r="U64" i="9"/>
  <c r="V64" i="9"/>
  <c r="W64" i="9"/>
  <c r="U65" i="9"/>
  <c r="V65" i="9"/>
  <c r="W65" i="9"/>
  <c r="U66" i="9"/>
  <c r="V66" i="9"/>
  <c r="W66" i="9"/>
  <c r="U67" i="9"/>
  <c r="V67" i="9"/>
  <c r="W67" i="9"/>
  <c r="U68" i="9"/>
  <c r="V68" i="9"/>
  <c r="W68" i="9"/>
  <c r="U69" i="9"/>
  <c r="V69" i="9"/>
  <c r="W69" i="9"/>
  <c r="U70" i="9"/>
  <c r="V70" i="9"/>
  <c r="W70" i="9"/>
  <c r="U71" i="9"/>
  <c r="V71" i="9"/>
  <c r="W71" i="9"/>
  <c r="U72" i="9"/>
  <c r="V72" i="9"/>
  <c r="W72" i="9"/>
  <c r="U73" i="9"/>
  <c r="V73" i="9"/>
  <c r="W73" i="9"/>
  <c r="U74" i="9"/>
  <c r="V74" i="9"/>
  <c r="W74" i="9"/>
  <c r="U75" i="9"/>
  <c r="V75" i="9"/>
  <c r="W75" i="9"/>
  <c r="U76" i="9"/>
  <c r="V76" i="9"/>
  <c r="W76" i="9"/>
  <c r="U77" i="9"/>
  <c r="V77" i="9"/>
  <c r="W77" i="9"/>
  <c r="U78" i="9"/>
  <c r="V78" i="9"/>
  <c r="W78" i="9"/>
  <c r="U79" i="9"/>
  <c r="V79" i="9"/>
  <c r="W79" i="9"/>
  <c r="U80" i="9"/>
  <c r="V80" i="9"/>
  <c r="W80" i="9"/>
  <c r="U81" i="9"/>
  <c r="V81" i="9"/>
  <c r="W81" i="9"/>
  <c r="U82" i="9"/>
  <c r="V82" i="9"/>
  <c r="W82" i="9"/>
  <c r="U83" i="9"/>
  <c r="V83" i="9"/>
  <c r="W83" i="9"/>
  <c r="U84" i="9"/>
  <c r="V84" i="9"/>
  <c r="W84" i="9"/>
  <c r="U85" i="9"/>
  <c r="V85" i="9"/>
  <c r="W85" i="9"/>
  <c r="U86" i="9"/>
  <c r="V86" i="9"/>
  <c r="W86" i="9"/>
  <c r="U87" i="9"/>
  <c r="V87" i="9"/>
  <c r="W87" i="9"/>
  <c r="U88" i="9"/>
  <c r="V88" i="9"/>
  <c r="W88" i="9"/>
  <c r="U89" i="9"/>
  <c r="V89" i="9"/>
  <c r="W89" i="9"/>
  <c r="U90" i="9"/>
  <c r="V90" i="9"/>
  <c r="W90" i="9"/>
  <c r="U91" i="9"/>
  <c r="V91" i="9"/>
  <c r="W91" i="9"/>
  <c r="U92" i="9"/>
  <c r="V92" i="9"/>
  <c r="W92" i="9"/>
  <c r="U93" i="9"/>
  <c r="V93" i="9"/>
  <c r="W93" i="9"/>
  <c r="U94" i="9"/>
  <c r="V94" i="9"/>
  <c r="W94" i="9"/>
  <c r="U95" i="9"/>
  <c r="V95" i="9"/>
  <c r="W95" i="9"/>
  <c r="U96" i="9"/>
  <c r="V96" i="9"/>
  <c r="W96" i="9"/>
  <c r="U97" i="9"/>
  <c r="V97" i="9"/>
  <c r="W97" i="9"/>
  <c r="U98" i="9"/>
  <c r="V98" i="9"/>
  <c r="W98" i="9"/>
  <c r="U99" i="9"/>
  <c r="V99" i="9"/>
  <c r="W99" i="9"/>
  <c r="U100" i="9"/>
  <c r="V100" i="9"/>
  <c r="W100" i="9"/>
  <c r="U101" i="9"/>
  <c r="V101" i="9"/>
  <c r="W101" i="9"/>
  <c r="U102" i="9"/>
  <c r="V102" i="9"/>
  <c r="W102" i="9"/>
  <c r="U103" i="9"/>
  <c r="V103" i="9"/>
  <c r="W103" i="9"/>
  <c r="U104" i="9"/>
  <c r="V104" i="9"/>
  <c r="W104" i="9"/>
  <c r="U105" i="9"/>
  <c r="V105" i="9"/>
  <c r="W105" i="9"/>
  <c r="U106" i="9"/>
  <c r="V106" i="9"/>
  <c r="W106" i="9"/>
  <c r="U107" i="9"/>
  <c r="V107" i="9"/>
  <c r="W107" i="9"/>
  <c r="U108" i="9"/>
  <c r="V108" i="9"/>
  <c r="W108" i="9"/>
  <c r="U109" i="9"/>
  <c r="V109" i="9"/>
  <c r="W109" i="9"/>
  <c r="U110" i="9"/>
  <c r="V110" i="9"/>
  <c r="W110" i="9"/>
  <c r="U111" i="9"/>
  <c r="V111" i="9"/>
  <c r="W111" i="9"/>
  <c r="U112" i="9"/>
  <c r="V112" i="9"/>
  <c r="W112" i="9"/>
  <c r="U113" i="9"/>
  <c r="V113" i="9"/>
  <c r="W113" i="9"/>
  <c r="U114" i="9"/>
  <c r="V114" i="9"/>
  <c r="W114" i="9"/>
  <c r="U115" i="9"/>
  <c r="V115" i="9"/>
  <c r="W115" i="9"/>
  <c r="U116" i="9"/>
  <c r="V116" i="9"/>
  <c r="W116" i="9"/>
  <c r="U117" i="9"/>
  <c r="V117" i="9"/>
  <c r="W117" i="9"/>
  <c r="U118" i="9"/>
  <c r="V118" i="9"/>
  <c r="W118" i="9"/>
  <c r="U119" i="9"/>
  <c r="V119" i="9"/>
  <c r="W119" i="9"/>
  <c r="U120" i="9"/>
  <c r="V120" i="9"/>
  <c r="W120" i="9"/>
  <c r="U121" i="9"/>
  <c r="V121" i="9"/>
  <c r="W121" i="9"/>
  <c r="U122" i="9"/>
  <c r="V122" i="9"/>
  <c r="W122" i="9"/>
  <c r="U123" i="9"/>
  <c r="V123" i="9"/>
  <c r="W123" i="9"/>
  <c r="U124" i="9"/>
  <c r="V124" i="9"/>
  <c r="W124" i="9"/>
  <c r="U125" i="9"/>
  <c r="V125" i="9"/>
  <c r="W125" i="9"/>
  <c r="U126" i="9"/>
  <c r="V126" i="9"/>
  <c r="W126" i="9"/>
  <c r="U127" i="9"/>
  <c r="V127" i="9"/>
  <c r="W127" i="9"/>
  <c r="U128" i="9"/>
  <c r="V128" i="9"/>
  <c r="W128" i="9"/>
  <c r="U129" i="9"/>
  <c r="V129" i="9"/>
  <c r="W129" i="9"/>
  <c r="U130" i="9"/>
  <c r="V130" i="9"/>
  <c r="W130" i="9"/>
  <c r="U131" i="9"/>
  <c r="V131" i="9"/>
  <c r="W131" i="9"/>
  <c r="U132" i="9"/>
  <c r="V132" i="9"/>
  <c r="W132" i="9"/>
  <c r="U133" i="9"/>
  <c r="V133" i="9"/>
  <c r="W133" i="9"/>
  <c r="U134" i="9"/>
  <c r="V134" i="9"/>
  <c r="W134" i="9"/>
  <c r="U135" i="9"/>
  <c r="V135" i="9"/>
  <c r="W135" i="9"/>
  <c r="U136" i="9"/>
  <c r="V136" i="9"/>
  <c r="W136" i="9"/>
  <c r="U137" i="9"/>
  <c r="V137" i="9"/>
  <c r="W137" i="9"/>
  <c r="U138" i="9"/>
  <c r="V138" i="9"/>
  <c r="W138" i="9"/>
  <c r="U139" i="9"/>
  <c r="V139" i="9"/>
  <c r="W139" i="9"/>
  <c r="U140" i="9"/>
  <c r="V140" i="9"/>
  <c r="W140" i="9"/>
  <c r="U141" i="9"/>
  <c r="V141" i="9"/>
  <c r="W141" i="9"/>
  <c r="U142" i="9"/>
  <c r="V142" i="9"/>
  <c r="W142" i="9"/>
  <c r="U143" i="9"/>
  <c r="V143" i="9"/>
  <c r="W143" i="9"/>
  <c r="U144" i="9"/>
  <c r="V144" i="9"/>
  <c r="W144" i="9"/>
  <c r="U145" i="9"/>
  <c r="V145" i="9"/>
  <c r="W145" i="9"/>
  <c r="U146" i="9"/>
  <c r="V146" i="9"/>
  <c r="W146" i="9"/>
  <c r="U147" i="9"/>
  <c r="V147" i="9"/>
  <c r="W147" i="9"/>
  <c r="U148" i="9"/>
  <c r="V148" i="9"/>
  <c r="W148" i="9"/>
  <c r="U149" i="9"/>
  <c r="V149" i="9"/>
  <c r="W149" i="9"/>
  <c r="U150" i="9"/>
  <c r="V150" i="9"/>
  <c r="W150" i="9"/>
  <c r="U151" i="9"/>
  <c r="V151" i="9"/>
  <c r="W151" i="9"/>
  <c r="U152" i="9"/>
  <c r="V152" i="9"/>
  <c r="W152" i="9"/>
  <c r="U153" i="9"/>
  <c r="V153" i="9"/>
  <c r="W153" i="9"/>
  <c r="U154" i="9"/>
  <c r="V154" i="9"/>
  <c r="W154" i="9"/>
  <c r="U155" i="9"/>
  <c r="V155" i="9"/>
  <c r="W155" i="9"/>
  <c r="U156" i="9"/>
  <c r="V156" i="9"/>
  <c r="W156" i="9"/>
  <c r="U157" i="9"/>
  <c r="V157" i="9"/>
  <c r="W157" i="9"/>
  <c r="U158" i="9"/>
  <c r="V158" i="9"/>
  <c r="W158" i="9"/>
  <c r="U159" i="9"/>
  <c r="V159" i="9"/>
  <c r="W159" i="9"/>
  <c r="U160" i="9"/>
  <c r="V160" i="9"/>
  <c r="W160" i="9"/>
  <c r="U161" i="9"/>
  <c r="V161" i="9"/>
  <c r="W161" i="9"/>
  <c r="U162" i="9"/>
  <c r="V162" i="9"/>
  <c r="W162" i="9"/>
  <c r="U163" i="9"/>
  <c r="V163" i="9"/>
  <c r="W163" i="9"/>
  <c r="U164" i="9"/>
  <c r="V164" i="9"/>
  <c r="W164" i="9"/>
  <c r="U165" i="9"/>
  <c r="V165" i="9"/>
  <c r="W165" i="9"/>
  <c r="U166" i="9"/>
  <c r="V166" i="9"/>
  <c r="W166" i="9"/>
  <c r="U167" i="9"/>
  <c r="V167" i="9"/>
  <c r="W167" i="9"/>
  <c r="U168" i="9"/>
  <c r="V168" i="9"/>
  <c r="W168" i="9"/>
  <c r="U169" i="9"/>
  <c r="V169" i="9"/>
  <c r="W169" i="9"/>
  <c r="U170" i="9"/>
  <c r="V170" i="9"/>
  <c r="W170" i="9"/>
  <c r="U171" i="9"/>
  <c r="V171" i="9"/>
  <c r="W171" i="9"/>
  <c r="U172" i="9"/>
  <c r="V172" i="9"/>
  <c r="W172" i="9"/>
  <c r="U173" i="9"/>
  <c r="V173" i="9"/>
  <c r="W173" i="9"/>
  <c r="U174" i="9"/>
  <c r="V174" i="9"/>
  <c r="W174" i="9"/>
  <c r="U175" i="9"/>
  <c r="V175" i="9"/>
  <c r="W175" i="9"/>
  <c r="U176" i="9"/>
  <c r="V176" i="9"/>
  <c r="W176" i="9"/>
  <c r="U177" i="9"/>
  <c r="V177" i="9"/>
  <c r="W177" i="9"/>
  <c r="U178" i="9"/>
  <c r="V178" i="9"/>
  <c r="W178" i="9"/>
  <c r="U179" i="9"/>
  <c r="V179" i="9"/>
  <c r="W179" i="9"/>
  <c r="U180" i="9"/>
  <c r="V180" i="9"/>
  <c r="W180" i="9"/>
  <c r="U181" i="9"/>
  <c r="V181" i="9"/>
  <c r="W181" i="9"/>
  <c r="U182" i="9"/>
  <c r="V182" i="9"/>
  <c r="W182" i="9"/>
  <c r="U183" i="9"/>
  <c r="V183" i="9"/>
  <c r="W183" i="9"/>
  <c r="U184" i="9"/>
  <c r="V184" i="9"/>
  <c r="W184" i="9"/>
  <c r="U185" i="9"/>
  <c r="V185" i="9"/>
  <c r="W185" i="9"/>
  <c r="U186" i="9"/>
  <c r="V186" i="9"/>
  <c r="W186" i="9"/>
  <c r="U187" i="9"/>
  <c r="V187" i="9"/>
  <c r="W187" i="9"/>
  <c r="U188" i="9"/>
  <c r="V188" i="9"/>
  <c r="W188" i="9"/>
  <c r="U189" i="9"/>
  <c r="V189" i="9"/>
  <c r="W189" i="9"/>
  <c r="U190" i="9"/>
  <c r="V190" i="9"/>
  <c r="W190" i="9"/>
  <c r="U191" i="9"/>
  <c r="V191" i="9"/>
  <c r="W191" i="9"/>
  <c r="U192" i="9"/>
  <c r="V192" i="9"/>
  <c r="W192" i="9"/>
  <c r="U193" i="9"/>
  <c r="V193" i="9"/>
  <c r="W193" i="9"/>
  <c r="U194" i="9"/>
  <c r="V194" i="9"/>
  <c r="W194" i="9"/>
  <c r="U195" i="9"/>
  <c r="V195" i="9"/>
  <c r="W195" i="9"/>
  <c r="U196" i="9"/>
  <c r="V196" i="9"/>
  <c r="W196" i="9"/>
  <c r="U197" i="9"/>
  <c r="V197" i="9"/>
  <c r="W197" i="9"/>
  <c r="U198" i="9"/>
  <c r="V198" i="9"/>
  <c r="W198" i="9"/>
  <c r="U199" i="9"/>
  <c r="V199" i="9"/>
  <c r="W199" i="9"/>
  <c r="U200" i="9"/>
  <c r="V200" i="9"/>
  <c r="W200" i="9"/>
  <c r="U201" i="9"/>
  <c r="V201" i="9"/>
  <c r="W201" i="9"/>
  <c r="U202" i="9"/>
  <c r="V202" i="9"/>
  <c r="W202" i="9"/>
  <c r="U203" i="9"/>
  <c r="V203" i="9"/>
  <c r="W203" i="9"/>
  <c r="U204" i="9"/>
  <c r="V204" i="9"/>
  <c r="W204" i="9"/>
  <c r="U205" i="9"/>
  <c r="V205" i="9"/>
  <c r="W205" i="9"/>
  <c r="U206" i="9"/>
  <c r="V206" i="9"/>
  <c r="W206" i="9"/>
  <c r="U207" i="9"/>
  <c r="V207" i="9"/>
  <c r="W207" i="9"/>
  <c r="U208" i="9"/>
  <c r="V208" i="9"/>
  <c r="W208" i="9"/>
  <c r="U209" i="9"/>
  <c r="V209" i="9"/>
  <c r="W209" i="9"/>
  <c r="U210" i="9"/>
  <c r="V210" i="9"/>
  <c r="W210" i="9"/>
  <c r="U211" i="9"/>
  <c r="V211" i="9"/>
  <c r="W211" i="9"/>
  <c r="U212" i="9"/>
  <c r="V212" i="9"/>
  <c r="W212" i="9"/>
  <c r="U213" i="9"/>
  <c r="V213" i="9"/>
  <c r="W213" i="9"/>
  <c r="U214" i="9"/>
  <c r="V214" i="9"/>
  <c r="W214" i="9"/>
  <c r="U215" i="9"/>
  <c r="V215" i="9"/>
  <c r="W215" i="9"/>
  <c r="U216" i="9"/>
  <c r="V216" i="9"/>
  <c r="W216" i="9"/>
  <c r="U217" i="9"/>
  <c r="V217" i="9"/>
  <c r="W217" i="9"/>
  <c r="U218" i="9"/>
  <c r="V218" i="9"/>
  <c r="W218" i="9"/>
  <c r="U219" i="9"/>
  <c r="V219" i="9"/>
  <c r="W219" i="9"/>
  <c r="U220" i="9"/>
  <c r="V220" i="9"/>
  <c r="W220" i="9"/>
  <c r="U221" i="9"/>
  <c r="V221" i="9"/>
  <c r="W221" i="9"/>
  <c r="U222" i="9"/>
  <c r="V222" i="9"/>
  <c r="W222" i="9"/>
  <c r="U223" i="9"/>
  <c r="V223" i="9"/>
  <c r="W223" i="9"/>
  <c r="U224" i="9"/>
  <c r="V224" i="9"/>
  <c r="W224" i="9"/>
  <c r="U225" i="9"/>
  <c r="V225" i="9"/>
  <c r="W225" i="9"/>
  <c r="U226" i="9"/>
  <c r="V226" i="9"/>
  <c r="W226" i="9"/>
  <c r="U227" i="9"/>
  <c r="V227" i="9"/>
  <c r="W227" i="9"/>
  <c r="U228" i="9"/>
  <c r="V228" i="9"/>
  <c r="W228" i="9"/>
  <c r="U229" i="9"/>
  <c r="V229" i="9"/>
  <c r="W229" i="9"/>
  <c r="U230" i="9"/>
  <c r="V230" i="9"/>
  <c r="W230" i="9"/>
  <c r="U231" i="9"/>
  <c r="V231" i="9"/>
  <c r="W231" i="9"/>
  <c r="U232" i="9"/>
  <c r="V232" i="9"/>
  <c r="W232" i="9"/>
  <c r="U233" i="9"/>
  <c r="V233" i="9"/>
  <c r="W233" i="9"/>
  <c r="U234" i="9"/>
  <c r="V234" i="9"/>
  <c r="W234" i="9"/>
  <c r="U235" i="9"/>
  <c r="V235" i="9"/>
  <c r="W235" i="9"/>
  <c r="U236" i="9"/>
  <c r="V236" i="9"/>
  <c r="W236" i="9"/>
  <c r="U237" i="9"/>
  <c r="V237" i="9"/>
  <c r="W237" i="9"/>
  <c r="U238" i="9"/>
  <c r="V238" i="9"/>
  <c r="W238" i="9"/>
  <c r="U239" i="9"/>
  <c r="V239" i="9"/>
  <c r="W239" i="9"/>
  <c r="U240" i="9"/>
  <c r="V240" i="9"/>
  <c r="W240" i="9"/>
  <c r="U241" i="9"/>
  <c r="V241" i="9"/>
  <c r="W241" i="9"/>
  <c r="U242" i="9"/>
  <c r="V242" i="9"/>
  <c r="W242" i="9"/>
  <c r="U243" i="9"/>
  <c r="V243" i="9"/>
  <c r="W243" i="9"/>
  <c r="U244" i="9"/>
  <c r="V244" i="9"/>
  <c r="W244" i="9"/>
  <c r="U245" i="9"/>
  <c r="V245" i="9"/>
  <c r="W245" i="9"/>
  <c r="U246" i="9"/>
  <c r="V246" i="9"/>
  <c r="W246" i="9"/>
  <c r="U247" i="9"/>
  <c r="V247" i="9"/>
  <c r="W247" i="9"/>
  <c r="U248" i="9"/>
  <c r="V248" i="9"/>
  <c r="W248" i="9"/>
  <c r="U249" i="9"/>
  <c r="V249" i="9"/>
  <c r="W249" i="9"/>
  <c r="U250" i="9"/>
  <c r="V250" i="9"/>
  <c r="W250" i="9"/>
  <c r="U251" i="9"/>
  <c r="V251" i="9"/>
  <c r="W251" i="9"/>
  <c r="U252" i="9"/>
  <c r="V252" i="9"/>
  <c r="W252" i="9"/>
  <c r="U253" i="9"/>
  <c r="V253" i="9"/>
  <c r="W253" i="9"/>
  <c r="U254" i="9"/>
  <c r="V254" i="9"/>
  <c r="W254" i="9"/>
  <c r="U255" i="9"/>
  <c r="V255" i="9"/>
  <c r="W255" i="9"/>
  <c r="U256" i="9"/>
  <c r="V256" i="9"/>
  <c r="W256" i="9"/>
  <c r="U257" i="9"/>
  <c r="V257" i="9"/>
  <c r="W257" i="9"/>
  <c r="U258" i="9"/>
  <c r="V258" i="9"/>
  <c r="W258" i="9"/>
  <c r="U259" i="9"/>
  <c r="V259" i="9"/>
  <c r="W259" i="9"/>
  <c r="U260" i="9"/>
  <c r="V260" i="9"/>
  <c r="W260" i="9"/>
  <c r="U261" i="9"/>
  <c r="V261" i="9"/>
  <c r="W261" i="9"/>
  <c r="U262" i="9"/>
  <c r="V262" i="9"/>
  <c r="W262" i="9"/>
  <c r="U263" i="9"/>
  <c r="V263" i="9"/>
  <c r="W263" i="9"/>
  <c r="U264" i="9"/>
  <c r="V264" i="9"/>
  <c r="W264" i="9"/>
  <c r="U265" i="9"/>
  <c r="V265" i="9"/>
  <c r="W265" i="9"/>
  <c r="U266" i="9"/>
  <c r="V266" i="9"/>
  <c r="W266" i="9"/>
  <c r="U267" i="9"/>
  <c r="V267" i="9"/>
  <c r="W267" i="9"/>
  <c r="U268" i="9"/>
  <c r="V268" i="9"/>
  <c r="W268" i="9"/>
  <c r="U269" i="9"/>
  <c r="V269" i="9"/>
  <c r="W269" i="9"/>
  <c r="U270" i="9"/>
  <c r="V270" i="9"/>
  <c r="W270" i="9"/>
  <c r="U271" i="9"/>
  <c r="V271" i="9"/>
  <c r="W271" i="9"/>
  <c r="U272" i="9"/>
  <c r="V272" i="9"/>
  <c r="W272" i="9"/>
  <c r="U273" i="9"/>
  <c r="V273" i="9"/>
  <c r="W273" i="9"/>
  <c r="U274" i="9"/>
  <c r="V274" i="9"/>
  <c r="W274" i="9"/>
  <c r="U275" i="9"/>
  <c r="V275" i="9"/>
  <c r="W275" i="9"/>
  <c r="U276" i="9"/>
  <c r="V276" i="9"/>
  <c r="W276" i="9"/>
  <c r="U277" i="9"/>
  <c r="V277" i="9"/>
  <c r="W277" i="9"/>
  <c r="U278" i="9"/>
  <c r="V278" i="9"/>
  <c r="W278" i="9"/>
  <c r="U279" i="9"/>
  <c r="V279" i="9"/>
  <c r="W279" i="9"/>
  <c r="U280" i="9"/>
  <c r="V280" i="9"/>
  <c r="W280" i="9"/>
  <c r="U281" i="9"/>
  <c r="V281" i="9"/>
  <c r="W281" i="9"/>
  <c r="U282" i="9"/>
  <c r="V282" i="9"/>
  <c r="W282" i="9"/>
  <c r="U283" i="9"/>
  <c r="V283" i="9"/>
  <c r="W283" i="9"/>
  <c r="U284" i="9"/>
  <c r="V284" i="9"/>
  <c r="W284" i="9"/>
  <c r="U285" i="9"/>
  <c r="V285" i="9"/>
  <c r="W285" i="9"/>
  <c r="U286" i="9"/>
  <c r="V286" i="9"/>
  <c r="W286" i="9"/>
  <c r="U287" i="9"/>
  <c r="V287" i="9"/>
  <c r="W287" i="9"/>
  <c r="U288" i="9"/>
  <c r="V288" i="9"/>
  <c r="W288" i="9"/>
  <c r="U289" i="9"/>
  <c r="V289" i="9"/>
  <c r="W289" i="9"/>
  <c r="U290" i="9"/>
  <c r="V290" i="9"/>
  <c r="W290" i="9"/>
  <c r="U291" i="9"/>
  <c r="V291" i="9"/>
  <c r="W291" i="9"/>
  <c r="U292" i="9"/>
  <c r="V292" i="9"/>
  <c r="W292" i="9"/>
  <c r="U293" i="9"/>
  <c r="V293" i="9"/>
  <c r="W293" i="9"/>
  <c r="U294" i="9"/>
  <c r="V294" i="9"/>
  <c r="W294" i="9"/>
  <c r="U295" i="9"/>
  <c r="V295" i="9"/>
  <c r="W295" i="9"/>
  <c r="U296" i="9"/>
  <c r="V296" i="9"/>
  <c r="W296" i="9"/>
  <c r="U297" i="9"/>
  <c r="V297" i="9"/>
  <c r="W297" i="9"/>
  <c r="U298" i="9"/>
  <c r="V298" i="9"/>
  <c r="W298" i="9"/>
  <c r="U299" i="9"/>
  <c r="V299" i="9"/>
  <c r="W299" i="9"/>
  <c r="U300" i="9"/>
  <c r="V300" i="9"/>
  <c r="W300" i="9"/>
  <c r="U301" i="9"/>
  <c r="V301" i="9"/>
  <c r="W301" i="9"/>
  <c r="U302" i="9"/>
  <c r="V302" i="9"/>
  <c r="W302" i="9"/>
  <c r="U303" i="9"/>
  <c r="V303" i="9"/>
  <c r="W303" i="9"/>
  <c r="U304" i="9"/>
  <c r="V304" i="9"/>
  <c r="W304" i="9"/>
  <c r="U305" i="9"/>
  <c r="V305" i="9"/>
  <c r="W305" i="9"/>
  <c r="U306" i="9"/>
  <c r="V306" i="9"/>
  <c r="W306" i="9"/>
  <c r="U307" i="9"/>
  <c r="V307" i="9"/>
  <c r="W307" i="9"/>
  <c r="U308" i="9"/>
  <c r="V308" i="9"/>
  <c r="W308" i="9"/>
  <c r="U309" i="9"/>
  <c r="V309" i="9"/>
  <c r="W309" i="9"/>
  <c r="U310" i="9"/>
  <c r="V310" i="9"/>
  <c r="W310" i="9"/>
  <c r="U311" i="9"/>
  <c r="V311" i="9"/>
  <c r="W311" i="9"/>
  <c r="U312" i="9"/>
  <c r="V312" i="9"/>
  <c r="W312" i="9"/>
  <c r="U313" i="9"/>
  <c r="V313" i="9"/>
  <c r="W313" i="9"/>
  <c r="U314" i="9"/>
  <c r="V314" i="9"/>
  <c r="W314" i="9"/>
  <c r="U315" i="9"/>
  <c r="V315" i="9"/>
  <c r="W315" i="9"/>
  <c r="U316" i="9"/>
  <c r="V316" i="9"/>
  <c r="W316" i="9"/>
  <c r="U317" i="9"/>
  <c r="V317" i="9"/>
  <c r="W317" i="9"/>
  <c r="U318" i="9"/>
  <c r="V318" i="9"/>
  <c r="W318" i="9"/>
  <c r="U319" i="9"/>
  <c r="V319" i="9"/>
  <c r="W319" i="9"/>
  <c r="U320" i="9"/>
  <c r="V320" i="9"/>
  <c r="W320" i="9"/>
  <c r="U321" i="9"/>
  <c r="V321" i="9"/>
  <c r="W321" i="9"/>
  <c r="U322" i="9"/>
  <c r="V322" i="9"/>
  <c r="W322" i="9"/>
  <c r="U323" i="9"/>
  <c r="V323" i="9"/>
  <c r="W323" i="9"/>
  <c r="U324" i="9"/>
  <c r="V324" i="9"/>
  <c r="W324" i="9"/>
  <c r="U325" i="9"/>
  <c r="V325" i="9"/>
  <c r="W325" i="9"/>
  <c r="U326" i="9"/>
  <c r="V326" i="9"/>
  <c r="W326" i="9"/>
  <c r="U327" i="9"/>
  <c r="V327" i="9"/>
  <c r="W327" i="9"/>
  <c r="U328" i="9"/>
  <c r="V328" i="9"/>
  <c r="W328" i="9"/>
  <c r="U329" i="9"/>
  <c r="V329" i="9"/>
  <c r="W329" i="9"/>
  <c r="U330" i="9"/>
  <c r="V330" i="9"/>
  <c r="W330" i="9"/>
  <c r="U331" i="9"/>
  <c r="V331" i="9"/>
  <c r="W331" i="9"/>
  <c r="U332" i="9"/>
  <c r="V332" i="9"/>
  <c r="W332" i="9"/>
  <c r="U333" i="9"/>
  <c r="V333" i="9"/>
  <c r="W333" i="9"/>
  <c r="U334" i="9"/>
  <c r="V334" i="9"/>
  <c r="W334" i="9"/>
  <c r="U335" i="9"/>
  <c r="V335" i="9"/>
  <c r="W335" i="9"/>
  <c r="U336" i="9"/>
  <c r="V336" i="9"/>
  <c r="W336" i="9"/>
  <c r="U337" i="9"/>
  <c r="V337" i="9"/>
  <c r="W337" i="9"/>
  <c r="U338" i="9"/>
  <c r="V338" i="9"/>
  <c r="W338" i="9"/>
  <c r="U339" i="9"/>
  <c r="V339" i="9"/>
  <c r="W339" i="9"/>
  <c r="U340" i="9"/>
  <c r="V340" i="9"/>
  <c r="W340" i="9"/>
  <c r="U341" i="9"/>
  <c r="V341" i="9"/>
  <c r="W341" i="9"/>
  <c r="U342" i="9"/>
  <c r="V342" i="9"/>
  <c r="W342" i="9"/>
  <c r="U343" i="9"/>
  <c r="V343" i="9"/>
  <c r="W343" i="9"/>
  <c r="U344" i="9"/>
  <c r="V344" i="9"/>
  <c r="W344" i="9"/>
  <c r="U345" i="9"/>
  <c r="V345" i="9"/>
  <c r="W345" i="9"/>
  <c r="U346" i="9"/>
  <c r="V346" i="9"/>
  <c r="W346" i="9"/>
  <c r="U347" i="9"/>
  <c r="V347" i="9"/>
  <c r="W347" i="9"/>
  <c r="U348" i="9"/>
  <c r="V348" i="9"/>
  <c r="W348" i="9"/>
  <c r="U349" i="9"/>
  <c r="V349" i="9"/>
  <c r="W349" i="9"/>
  <c r="U350" i="9"/>
  <c r="V350" i="9"/>
  <c r="W350" i="9"/>
  <c r="U351" i="9"/>
  <c r="V351" i="9"/>
  <c r="W351" i="9"/>
  <c r="U352" i="9"/>
  <c r="V352" i="9"/>
  <c r="W352" i="9"/>
  <c r="U353" i="9"/>
  <c r="V353" i="9"/>
  <c r="W353" i="9"/>
  <c r="U354" i="9"/>
  <c r="V354" i="9"/>
  <c r="W354" i="9"/>
  <c r="U355" i="9"/>
  <c r="V355" i="9"/>
  <c r="W355" i="9"/>
  <c r="U356" i="9"/>
  <c r="V356" i="9"/>
  <c r="W356" i="9"/>
  <c r="U357" i="9"/>
  <c r="V357" i="9"/>
  <c r="W357" i="9"/>
  <c r="U358" i="9"/>
  <c r="V358" i="9"/>
  <c r="W358" i="9"/>
  <c r="U359" i="9"/>
  <c r="V359" i="9"/>
  <c r="W359" i="9"/>
  <c r="U360" i="9"/>
  <c r="V360" i="9"/>
  <c r="W360" i="9"/>
  <c r="U361" i="9"/>
  <c r="V361" i="9"/>
  <c r="W361" i="9"/>
  <c r="U362" i="9"/>
  <c r="V362" i="9"/>
  <c r="W362" i="9"/>
  <c r="U363" i="9"/>
  <c r="V363" i="9"/>
  <c r="W363" i="9"/>
  <c r="U364" i="9"/>
  <c r="V364" i="9"/>
  <c r="W364" i="9"/>
  <c r="U365" i="9"/>
  <c r="V365" i="9"/>
  <c r="W365" i="9"/>
  <c r="U366" i="9"/>
  <c r="V366" i="9"/>
  <c r="W366" i="9"/>
  <c r="U367" i="9"/>
  <c r="V367" i="9"/>
  <c r="W367" i="9"/>
  <c r="U368" i="9"/>
  <c r="V368" i="9"/>
  <c r="W368" i="9"/>
  <c r="U369" i="9"/>
  <c r="V369" i="9"/>
  <c r="W369" i="9"/>
  <c r="U370" i="9"/>
  <c r="V370" i="9"/>
  <c r="W370" i="9"/>
  <c r="U371" i="9"/>
  <c r="V371" i="9"/>
  <c r="W371" i="9"/>
  <c r="U372" i="9"/>
  <c r="V372" i="9"/>
  <c r="W372" i="9"/>
  <c r="U373" i="9"/>
  <c r="V373" i="9"/>
  <c r="W373" i="9"/>
  <c r="U374" i="9"/>
  <c r="V374" i="9"/>
  <c r="W374" i="9"/>
  <c r="U375" i="9"/>
  <c r="V375" i="9"/>
  <c r="W375" i="9"/>
  <c r="U376" i="9"/>
  <c r="V376" i="9"/>
  <c r="W376" i="9"/>
  <c r="U377" i="9"/>
  <c r="V377" i="9"/>
  <c r="W377" i="9"/>
  <c r="U378" i="9"/>
  <c r="V378" i="9"/>
  <c r="W378" i="9"/>
  <c r="U379" i="9"/>
  <c r="V379" i="9"/>
  <c r="W379" i="9"/>
  <c r="U380" i="9"/>
  <c r="V380" i="9"/>
  <c r="W380" i="9"/>
  <c r="U381" i="9"/>
  <c r="V381" i="9"/>
  <c r="W381" i="9"/>
  <c r="U382" i="9"/>
  <c r="V382" i="9"/>
  <c r="W382" i="9"/>
  <c r="U383" i="9"/>
  <c r="V383" i="9"/>
  <c r="W383" i="9"/>
  <c r="U384" i="9"/>
  <c r="V384" i="9"/>
  <c r="W384" i="9"/>
  <c r="U385" i="9"/>
  <c r="V385" i="9"/>
  <c r="W385" i="9"/>
  <c r="U386" i="9"/>
  <c r="V386" i="9"/>
  <c r="W386" i="9"/>
  <c r="U387" i="9"/>
  <c r="V387" i="9"/>
  <c r="W387" i="9"/>
  <c r="U388" i="9"/>
  <c r="V388" i="9"/>
  <c r="W388" i="9"/>
  <c r="U389" i="9"/>
  <c r="V389" i="9"/>
  <c r="W389" i="9"/>
  <c r="U390" i="9"/>
  <c r="V390" i="9"/>
  <c r="W390" i="9"/>
  <c r="U391" i="9"/>
  <c r="V391" i="9"/>
  <c r="W391" i="9"/>
  <c r="U392" i="9"/>
  <c r="V392" i="9"/>
  <c r="W392" i="9"/>
  <c r="U393" i="9"/>
  <c r="V393" i="9"/>
  <c r="W393" i="9"/>
  <c r="U394" i="9"/>
  <c r="V394" i="9"/>
  <c r="W394" i="9"/>
  <c r="U395" i="9"/>
  <c r="V395" i="9"/>
  <c r="W395" i="9"/>
  <c r="U396" i="9"/>
  <c r="V396" i="9"/>
  <c r="W396" i="9"/>
  <c r="U397" i="9"/>
  <c r="V397" i="9"/>
  <c r="W397" i="9"/>
  <c r="U398" i="9"/>
  <c r="V398" i="9"/>
  <c r="W398" i="9"/>
  <c r="U399" i="9"/>
  <c r="V399" i="9"/>
  <c r="W399" i="9"/>
  <c r="U400" i="9"/>
  <c r="V400" i="9"/>
  <c r="W400" i="9"/>
  <c r="U401" i="9"/>
  <c r="V401" i="9"/>
  <c r="W401" i="9"/>
  <c r="U402" i="9"/>
  <c r="V402" i="9"/>
  <c r="W402" i="9"/>
  <c r="U403" i="9"/>
  <c r="V403" i="9"/>
  <c r="W403" i="9"/>
  <c r="U404" i="9"/>
  <c r="V404" i="9"/>
  <c r="W404" i="9"/>
  <c r="U405" i="9"/>
  <c r="V405" i="9"/>
  <c r="W405" i="9"/>
  <c r="U406" i="9"/>
  <c r="V406" i="9"/>
  <c r="W406" i="9"/>
  <c r="U407" i="9"/>
  <c r="V407" i="9"/>
  <c r="W407" i="9"/>
  <c r="U408" i="9"/>
  <c r="V408" i="9"/>
  <c r="W408" i="9"/>
  <c r="U409" i="9"/>
  <c r="V409" i="9"/>
  <c r="W409" i="9"/>
  <c r="U410" i="9"/>
  <c r="V410" i="9"/>
  <c r="W410" i="9"/>
  <c r="U411" i="9"/>
  <c r="V411" i="9"/>
  <c r="W411" i="9"/>
  <c r="U412" i="9"/>
  <c r="V412" i="9"/>
  <c r="W412" i="9"/>
  <c r="U413" i="9"/>
  <c r="V413" i="9"/>
  <c r="W413" i="9"/>
  <c r="U414" i="9"/>
  <c r="V414" i="9"/>
  <c r="W414" i="9"/>
  <c r="U415" i="9"/>
  <c r="V415" i="9"/>
  <c r="W415" i="9"/>
  <c r="U416" i="9"/>
  <c r="V416" i="9"/>
  <c r="W416" i="9"/>
  <c r="U417" i="9"/>
  <c r="V417" i="9"/>
  <c r="W417" i="9"/>
  <c r="U418" i="9"/>
  <c r="V418" i="9"/>
  <c r="W418" i="9"/>
  <c r="U419" i="9"/>
  <c r="V419" i="9"/>
  <c r="W419" i="9"/>
  <c r="U420" i="9"/>
  <c r="V420" i="9"/>
  <c r="W420" i="9"/>
  <c r="U421" i="9"/>
  <c r="V421" i="9"/>
  <c r="W421" i="9"/>
  <c r="U422" i="9"/>
  <c r="V422" i="9"/>
  <c r="W422" i="9"/>
  <c r="U423" i="9"/>
  <c r="V423" i="9"/>
  <c r="W423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O3" i="9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P2" i="9"/>
  <c r="Q2" i="9"/>
  <c r="O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2" i="9"/>
  <c r="N426" i="10"/>
  <c r="BC423" i="10"/>
  <c r="BB423" i="10"/>
  <c r="BA423" i="10"/>
  <c r="AZ423" i="10"/>
  <c r="AY423" i="10"/>
  <c r="AX423" i="10"/>
  <c r="AW423" i="10"/>
  <c r="AV423" i="10"/>
  <c r="AU423" i="10"/>
  <c r="AT423" i="10"/>
  <c r="AS423" i="10"/>
  <c r="AR423" i="10"/>
  <c r="AQ423" i="10"/>
  <c r="AP423" i="10"/>
  <c r="AO423" i="10"/>
  <c r="AN423" i="10"/>
  <c r="AM423" i="10"/>
  <c r="AL423" i="10"/>
  <c r="AK423" i="10"/>
  <c r="AJ423" i="10"/>
  <c r="AI423" i="10"/>
  <c r="AH423" i="10"/>
  <c r="AG423" i="10"/>
  <c r="AF423" i="10"/>
  <c r="AE423" i="10"/>
  <c r="AD423" i="10"/>
  <c r="AC423" i="10"/>
  <c r="AB423" i="10"/>
  <c r="AA423" i="10"/>
  <c r="Z423" i="10"/>
  <c r="Y423" i="10"/>
  <c r="X423" i="10"/>
  <c r="W423" i="10"/>
  <c r="V423" i="10"/>
  <c r="U423" i="10"/>
  <c r="T423" i="10"/>
  <c r="S423" i="10"/>
  <c r="R423" i="10"/>
  <c r="Q423" i="10"/>
  <c r="P423" i="10"/>
  <c r="O423" i="10"/>
  <c r="N423" i="10"/>
  <c r="C423" i="10"/>
  <c r="BC422" i="10"/>
  <c r="BB422" i="10"/>
  <c r="BA422" i="10"/>
  <c r="AZ422" i="10"/>
  <c r="AY422" i="10"/>
  <c r="AX422" i="10"/>
  <c r="AW422" i="10"/>
  <c r="AV422" i="10"/>
  <c r="AU422" i="10"/>
  <c r="AT422" i="10"/>
  <c r="AS422" i="10"/>
  <c r="AR422" i="10"/>
  <c r="AQ422" i="10"/>
  <c r="AP422" i="10"/>
  <c r="AO422" i="10"/>
  <c r="AN422" i="10"/>
  <c r="AM422" i="10"/>
  <c r="AL422" i="10"/>
  <c r="AK422" i="10"/>
  <c r="AJ422" i="10"/>
  <c r="AI422" i="10"/>
  <c r="AH422" i="10"/>
  <c r="AG422" i="10"/>
  <c r="AF422" i="10"/>
  <c r="AE422" i="10"/>
  <c r="AD422" i="10"/>
  <c r="AC422" i="10"/>
  <c r="AB422" i="10"/>
  <c r="AA422" i="10"/>
  <c r="Z422" i="10"/>
  <c r="Y422" i="10"/>
  <c r="X422" i="10"/>
  <c r="W422" i="10"/>
  <c r="V422" i="10"/>
  <c r="U422" i="10"/>
  <c r="T422" i="10"/>
  <c r="S422" i="10"/>
  <c r="R422" i="10"/>
  <c r="Q422" i="10"/>
  <c r="P422" i="10"/>
  <c r="O422" i="10"/>
  <c r="N422" i="10"/>
  <c r="C422" i="10"/>
  <c r="BC421" i="10"/>
  <c r="BB421" i="10"/>
  <c r="BA421" i="10"/>
  <c r="AZ421" i="10"/>
  <c r="AY421" i="10"/>
  <c r="AX421" i="10"/>
  <c r="AW421" i="10"/>
  <c r="AV421" i="10"/>
  <c r="AU421" i="10"/>
  <c r="AT421" i="10"/>
  <c r="AS421" i="10"/>
  <c r="AR421" i="10"/>
  <c r="AQ421" i="10"/>
  <c r="AP421" i="10"/>
  <c r="AO421" i="10"/>
  <c r="AN421" i="10"/>
  <c r="AM421" i="10"/>
  <c r="AL421" i="10"/>
  <c r="AK421" i="10"/>
  <c r="AJ421" i="10"/>
  <c r="AI421" i="10"/>
  <c r="AH421" i="10"/>
  <c r="AG421" i="10"/>
  <c r="AF421" i="10"/>
  <c r="AE421" i="10"/>
  <c r="AD421" i="10"/>
  <c r="AC421" i="10"/>
  <c r="AB421" i="10"/>
  <c r="AA421" i="10"/>
  <c r="Z421" i="10"/>
  <c r="Y421" i="10"/>
  <c r="X421" i="10"/>
  <c r="W421" i="10"/>
  <c r="V421" i="10"/>
  <c r="U421" i="10"/>
  <c r="T421" i="10"/>
  <c r="S421" i="10"/>
  <c r="R421" i="10"/>
  <c r="Q421" i="10"/>
  <c r="P421" i="10"/>
  <c r="O421" i="10"/>
  <c r="N421" i="10"/>
  <c r="C421" i="10"/>
  <c r="BC420" i="10"/>
  <c r="BB420" i="10"/>
  <c r="BA420" i="10"/>
  <c r="AZ420" i="10"/>
  <c r="AY420" i="10"/>
  <c r="AX420" i="10"/>
  <c r="AW420" i="10"/>
  <c r="AV420" i="10"/>
  <c r="AU420" i="10"/>
  <c r="AT420" i="10"/>
  <c r="AS420" i="10"/>
  <c r="AR420" i="10"/>
  <c r="AQ420" i="10"/>
  <c r="AP420" i="10"/>
  <c r="AO420" i="10"/>
  <c r="AN420" i="10"/>
  <c r="AM420" i="10"/>
  <c r="AL420" i="10"/>
  <c r="AK420" i="10"/>
  <c r="AJ420" i="10"/>
  <c r="AI420" i="10"/>
  <c r="AH420" i="10"/>
  <c r="AG420" i="10"/>
  <c r="AF420" i="10"/>
  <c r="AE420" i="10"/>
  <c r="AD420" i="10"/>
  <c r="AC420" i="10"/>
  <c r="AB420" i="10"/>
  <c r="AA420" i="10"/>
  <c r="Z420" i="10"/>
  <c r="Y420" i="10"/>
  <c r="X420" i="10"/>
  <c r="W420" i="10"/>
  <c r="V420" i="10"/>
  <c r="U420" i="10"/>
  <c r="T420" i="10"/>
  <c r="S420" i="10"/>
  <c r="R420" i="10"/>
  <c r="Q420" i="10"/>
  <c r="P420" i="10"/>
  <c r="O420" i="10"/>
  <c r="N420" i="10"/>
  <c r="C420" i="10"/>
  <c r="BC419" i="10"/>
  <c r="BB419" i="10"/>
  <c r="BA419" i="10"/>
  <c r="AZ419" i="10"/>
  <c r="AY419" i="10"/>
  <c r="AX419" i="10"/>
  <c r="AW419" i="10"/>
  <c r="AV419" i="10"/>
  <c r="AU419" i="10"/>
  <c r="AT419" i="10"/>
  <c r="AS419" i="10"/>
  <c r="AR419" i="10"/>
  <c r="AQ419" i="10"/>
  <c r="AP419" i="10"/>
  <c r="AO419" i="10"/>
  <c r="AN419" i="10"/>
  <c r="AM419" i="10"/>
  <c r="AL419" i="10"/>
  <c r="AK419" i="10"/>
  <c r="AJ419" i="10"/>
  <c r="AI419" i="10"/>
  <c r="AH419" i="10"/>
  <c r="AG419" i="10"/>
  <c r="AF419" i="10"/>
  <c r="AE419" i="10"/>
  <c r="AD419" i="10"/>
  <c r="AC419" i="10"/>
  <c r="AB419" i="10"/>
  <c r="AA419" i="10"/>
  <c r="Z419" i="10"/>
  <c r="Y419" i="10"/>
  <c r="X419" i="10"/>
  <c r="W419" i="10"/>
  <c r="V419" i="10"/>
  <c r="U419" i="10"/>
  <c r="T419" i="10"/>
  <c r="S419" i="10"/>
  <c r="R419" i="10"/>
  <c r="Q419" i="10"/>
  <c r="P419" i="10"/>
  <c r="O419" i="10"/>
  <c r="N419" i="10"/>
  <c r="C419" i="10"/>
  <c r="BC418" i="10"/>
  <c r="BB418" i="10"/>
  <c r="BA418" i="10"/>
  <c r="AZ418" i="10"/>
  <c r="AY418" i="10"/>
  <c r="AX418" i="10"/>
  <c r="AW418" i="10"/>
  <c r="AV418" i="10"/>
  <c r="AU418" i="10"/>
  <c r="AT418" i="10"/>
  <c r="AS418" i="10"/>
  <c r="AR418" i="10"/>
  <c r="AQ418" i="10"/>
  <c r="AP418" i="10"/>
  <c r="AO418" i="10"/>
  <c r="AN418" i="10"/>
  <c r="AM418" i="10"/>
  <c r="AL418" i="10"/>
  <c r="AK418" i="10"/>
  <c r="AJ418" i="10"/>
  <c r="AI418" i="10"/>
  <c r="AH418" i="10"/>
  <c r="AG418" i="10"/>
  <c r="AF418" i="10"/>
  <c r="AE418" i="10"/>
  <c r="AD418" i="10"/>
  <c r="AC418" i="10"/>
  <c r="AB418" i="10"/>
  <c r="AA418" i="10"/>
  <c r="Z418" i="10"/>
  <c r="Y418" i="10"/>
  <c r="X418" i="10"/>
  <c r="W418" i="10"/>
  <c r="V418" i="10"/>
  <c r="U418" i="10"/>
  <c r="T418" i="10"/>
  <c r="S418" i="10"/>
  <c r="R418" i="10"/>
  <c r="Q418" i="10"/>
  <c r="P418" i="10"/>
  <c r="O418" i="10"/>
  <c r="N418" i="10"/>
  <c r="C418" i="10"/>
  <c r="BC417" i="10"/>
  <c r="BB417" i="10"/>
  <c r="BA417" i="10"/>
  <c r="AZ417" i="10"/>
  <c r="AY417" i="10"/>
  <c r="AX417" i="10"/>
  <c r="AW417" i="10"/>
  <c r="AV417" i="10"/>
  <c r="AU417" i="10"/>
  <c r="AT417" i="10"/>
  <c r="AS417" i="10"/>
  <c r="AR417" i="10"/>
  <c r="AQ417" i="10"/>
  <c r="AP417" i="10"/>
  <c r="AO417" i="10"/>
  <c r="AN417" i="10"/>
  <c r="AM417" i="10"/>
  <c r="AL417" i="10"/>
  <c r="AK417" i="10"/>
  <c r="AJ417" i="10"/>
  <c r="AI417" i="10"/>
  <c r="AH417" i="10"/>
  <c r="AG417" i="10"/>
  <c r="AF417" i="10"/>
  <c r="AE417" i="10"/>
  <c r="AD417" i="10"/>
  <c r="AC417" i="10"/>
  <c r="AB417" i="10"/>
  <c r="AA417" i="10"/>
  <c r="Z417" i="10"/>
  <c r="Y417" i="10"/>
  <c r="X417" i="10"/>
  <c r="W417" i="10"/>
  <c r="V417" i="10"/>
  <c r="U417" i="10"/>
  <c r="T417" i="10"/>
  <c r="S417" i="10"/>
  <c r="R417" i="10"/>
  <c r="Q417" i="10"/>
  <c r="P417" i="10"/>
  <c r="O417" i="10"/>
  <c r="N417" i="10"/>
  <c r="C417" i="10"/>
  <c r="BC416" i="10"/>
  <c r="BB416" i="10"/>
  <c r="BA416" i="10"/>
  <c r="AZ416" i="10"/>
  <c r="AY416" i="10"/>
  <c r="AX416" i="10"/>
  <c r="AW416" i="10"/>
  <c r="AV416" i="10"/>
  <c r="AU416" i="10"/>
  <c r="AT416" i="10"/>
  <c r="AS416" i="10"/>
  <c r="AR416" i="10"/>
  <c r="AQ416" i="10"/>
  <c r="AP416" i="10"/>
  <c r="AO416" i="10"/>
  <c r="AN416" i="10"/>
  <c r="AM416" i="10"/>
  <c r="AL416" i="10"/>
  <c r="AK416" i="10"/>
  <c r="AJ416" i="10"/>
  <c r="AI416" i="10"/>
  <c r="AH416" i="10"/>
  <c r="AG416" i="10"/>
  <c r="AF416" i="10"/>
  <c r="AE416" i="10"/>
  <c r="AD416" i="10"/>
  <c r="AC416" i="10"/>
  <c r="AB416" i="10"/>
  <c r="AA416" i="10"/>
  <c r="Z416" i="10"/>
  <c r="Y416" i="10"/>
  <c r="X416" i="10"/>
  <c r="W416" i="10"/>
  <c r="V416" i="10"/>
  <c r="U416" i="10"/>
  <c r="T416" i="10"/>
  <c r="S416" i="10"/>
  <c r="R416" i="10"/>
  <c r="Q416" i="10"/>
  <c r="P416" i="10"/>
  <c r="O416" i="10"/>
  <c r="N416" i="10"/>
  <c r="C416" i="10"/>
  <c r="BC415" i="10"/>
  <c r="BB415" i="10"/>
  <c r="BA415" i="10"/>
  <c r="AZ415" i="10"/>
  <c r="AY415" i="10"/>
  <c r="AX415" i="10"/>
  <c r="AW415" i="10"/>
  <c r="AV415" i="10"/>
  <c r="AU415" i="10"/>
  <c r="AT415" i="10"/>
  <c r="AS415" i="10"/>
  <c r="AR415" i="10"/>
  <c r="AQ415" i="10"/>
  <c r="AP415" i="10"/>
  <c r="AO415" i="10"/>
  <c r="AN415" i="10"/>
  <c r="AM415" i="10"/>
  <c r="AL415" i="10"/>
  <c r="AK415" i="10"/>
  <c r="AJ415" i="10"/>
  <c r="AI415" i="10"/>
  <c r="AH415" i="10"/>
  <c r="AG415" i="10"/>
  <c r="AF415" i="10"/>
  <c r="AE415" i="10"/>
  <c r="AD415" i="10"/>
  <c r="AC415" i="10"/>
  <c r="AB415" i="10"/>
  <c r="AA415" i="10"/>
  <c r="Z415" i="10"/>
  <c r="Y415" i="10"/>
  <c r="X415" i="10"/>
  <c r="W415" i="10"/>
  <c r="V415" i="10"/>
  <c r="U415" i="10"/>
  <c r="T415" i="10"/>
  <c r="S415" i="10"/>
  <c r="R415" i="10"/>
  <c r="Q415" i="10"/>
  <c r="P415" i="10"/>
  <c r="O415" i="10"/>
  <c r="N415" i="10"/>
  <c r="C415" i="10"/>
  <c r="BC414" i="10"/>
  <c r="BB414" i="10"/>
  <c r="BA414" i="10"/>
  <c r="AZ414" i="10"/>
  <c r="AY414" i="10"/>
  <c r="AX414" i="10"/>
  <c r="AW414" i="10"/>
  <c r="AV414" i="10"/>
  <c r="AU414" i="10"/>
  <c r="AT414" i="10"/>
  <c r="AS414" i="10"/>
  <c r="AR414" i="10"/>
  <c r="AQ414" i="10"/>
  <c r="AP414" i="10"/>
  <c r="AO414" i="10"/>
  <c r="AN414" i="10"/>
  <c r="AM414" i="10"/>
  <c r="AL414" i="10"/>
  <c r="AK414" i="10"/>
  <c r="AJ414" i="10"/>
  <c r="AI414" i="10"/>
  <c r="AH414" i="10"/>
  <c r="AG414" i="10"/>
  <c r="AF414" i="10"/>
  <c r="AE414" i="10"/>
  <c r="AD414" i="10"/>
  <c r="AC414" i="10"/>
  <c r="AB414" i="10"/>
  <c r="AA414" i="10"/>
  <c r="Z414" i="10"/>
  <c r="Y414" i="10"/>
  <c r="X414" i="10"/>
  <c r="W414" i="10"/>
  <c r="V414" i="10"/>
  <c r="U414" i="10"/>
  <c r="T414" i="10"/>
  <c r="S414" i="10"/>
  <c r="R414" i="10"/>
  <c r="Q414" i="10"/>
  <c r="P414" i="10"/>
  <c r="O414" i="10"/>
  <c r="N414" i="10"/>
  <c r="C414" i="10"/>
  <c r="BC413" i="10"/>
  <c r="BB413" i="10"/>
  <c r="BA413" i="10"/>
  <c r="AZ413" i="10"/>
  <c r="AY413" i="10"/>
  <c r="AX413" i="10"/>
  <c r="AW413" i="10"/>
  <c r="AV413" i="10"/>
  <c r="AU413" i="10"/>
  <c r="AT413" i="10"/>
  <c r="AS413" i="10"/>
  <c r="AR413" i="10"/>
  <c r="AQ413" i="10"/>
  <c r="AP413" i="10"/>
  <c r="AO413" i="10"/>
  <c r="AN413" i="10"/>
  <c r="AM413" i="10"/>
  <c r="AL413" i="10"/>
  <c r="AK413" i="10"/>
  <c r="AJ413" i="10"/>
  <c r="AI413" i="10"/>
  <c r="AH413" i="10"/>
  <c r="AG413" i="10"/>
  <c r="AF413" i="10"/>
  <c r="AE413" i="10"/>
  <c r="AD413" i="10"/>
  <c r="AC413" i="10"/>
  <c r="AB413" i="10"/>
  <c r="AA413" i="10"/>
  <c r="Z413" i="10"/>
  <c r="Y413" i="10"/>
  <c r="X413" i="10"/>
  <c r="W413" i="10"/>
  <c r="V413" i="10"/>
  <c r="U413" i="10"/>
  <c r="T413" i="10"/>
  <c r="S413" i="10"/>
  <c r="R413" i="10"/>
  <c r="Q413" i="10"/>
  <c r="P413" i="10"/>
  <c r="O413" i="10"/>
  <c r="N413" i="10"/>
  <c r="C413" i="10"/>
  <c r="BC412" i="10"/>
  <c r="BB412" i="10"/>
  <c r="BA412" i="10"/>
  <c r="AZ412" i="10"/>
  <c r="AY412" i="10"/>
  <c r="AX412" i="10"/>
  <c r="AW412" i="10"/>
  <c r="AV412" i="10"/>
  <c r="AU412" i="10"/>
  <c r="AT412" i="10"/>
  <c r="AS412" i="10"/>
  <c r="AR412" i="10"/>
  <c r="AQ412" i="10"/>
  <c r="AP412" i="10"/>
  <c r="AO412" i="10"/>
  <c r="AN412" i="10"/>
  <c r="AM412" i="10"/>
  <c r="AL412" i="10"/>
  <c r="AK412" i="10"/>
  <c r="AJ412" i="10"/>
  <c r="AI412" i="10"/>
  <c r="AH412" i="10"/>
  <c r="AG412" i="10"/>
  <c r="AF412" i="10"/>
  <c r="AE412" i="10"/>
  <c r="AD412" i="10"/>
  <c r="AC412" i="10"/>
  <c r="AB412" i="10"/>
  <c r="AA412" i="10"/>
  <c r="Z412" i="10"/>
  <c r="Y412" i="10"/>
  <c r="X412" i="10"/>
  <c r="W412" i="10"/>
  <c r="V412" i="10"/>
  <c r="U412" i="10"/>
  <c r="T412" i="10"/>
  <c r="S412" i="10"/>
  <c r="R412" i="10"/>
  <c r="Q412" i="10"/>
  <c r="P412" i="10"/>
  <c r="O412" i="10"/>
  <c r="N412" i="10"/>
  <c r="C412" i="10"/>
  <c r="BC411" i="10"/>
  <c r="BB411" i="10"/>
  <c r="BA411" i="10"/>
  <c r="AZ411" i="10"/>
  <c r="AY411" i="10"/>
  <c r="AX411" i="10"/>
  <c r="AW411" i="10"/>
  <c r="AV411" i="10"/>
  <c r="AU411" i="10"/>
  <c r="AT411" i="10"/>
  <c r="AS411" i="10"/>
  <c r="AR411" i="10"/>
  <c r="AQ411" i="10"/>
  <c r="AP411" i="10"/>
  <c r="AO411" i="10"/>
  <c r="AN411" i="10"/>
  <c r="AM411" i="10"/>
  <c r="AL411" i="10"/>
  <c r="AK411" i="10"/>
  <c r="AJ411" i="10"/>
  <c r="AI411" i="10"/>
  <c r="AH411" i="10"/>
  <c r="AG411" i="10"/>
  <c r="AF411" i="10"/>
  <c r="AE411" i="10"/>
  <c r="AD411" i="10"/>
  <c r="AC411" i="10"/>
  <c r="AB411" i="10"/>
  <c r="AA411" i="10"/>
  <c r="Z411" i="10"/>
  <c r="Y411" i="10"/>
  <c r="X411" i="10"/>
  <c r="W411" i="10"/>
  <c r="V411" i="10"/>
  <c r="U411" i="10"/>
  <c r="T411" i="10"/>
  <c r="S411" i="10"/>
  <c r="R411" i="10"/>
  <c r="Q411" i="10"/>
  <c r="P411" i="10"/>
  <c r="O411" i="10"/>
  <c r="N411" i="10"/>
  <c r="C411" i="10"/>
  <c r="BC410" i="10"/>
  <c r="BB410" i="10"/>
  <c r="BA410" i="10"/>
  <c r="AZ410" i="10"/>
  <c r="AY410" i="10"/>
  <c r="AX410" i="10"/>
  <c r="AW410" i="10"/>
  <c r="AV410" i="10"/>
  <c r="AU410" i="10"/>
  <c r="AT410" i="10"/>
  <c r="AS410" i="10"/>
  <c r="AR410" i="10"/>
  <c r="AQ410" i="10"/>
  <c r="AP410" i="10"/>
  <c r="AO410" i="10"/>
  <c r="AN410" i="10"/>
  <c r="AM410" i="10"/>
  <c r="AL410" i="10"/>
  <c r="AK410" i="10"/>
  <c r="AJ410" i="10"/>
  <c r="AI410" i="10"/>
  <c r="AH410" i="10"/>
  <c r="AG410" i="10"/>
  <c r="AF410" i="10"/>
  <c r="AE410" i="10"/>
  <c r="AD410" i="10"/>
  <c r="AC410" i="10"/>
  <c r="AB410" i="10"/>
  <c r="AA410" i="10"/>
  <c r="Z410" i="10"/>
  <c r="Y410" i="10"/>
  <c r="X410" i="10"/>
  <c r="W410" i="10"/>
  <c r="V410" i="10"/>
  <c r="U410" i="10"/>
  <c r="T410" i="10"/>
  <c r="S410" i="10"/>
  <c r="R410" i="10"/>
  <c r="Q410" i="10"/>
  <c r="P410" i="10"/>
  <c r="O410" i="10"/>
  <c r="N410" i="10"/>
  <c r="C410" i="10"/>
  <c r="BC409" i="10"/>
  <c r="BB409" i="10"/>
  <c r="BA409" i="10"/>
  <c r="AZ409" i="10"/>
  <c r="AY409" i="10"/>
  <c r="AX409" i="10"/>
  <c r="AW409" i="10"/>
  <c r="AV409" i="10"/>
  <c r="AU409" i="10"/>
  <c r="AT409" i="10"/>
  <c r="AS409" i="10"/>
  <c r="AR409" i="10"/>
  <c r="AQ409" i="10"/>
  <c r="AP409" i="10"/>
  <c r="AO409" i="10"/>
  <c r="AN409" i="10"/>
  <c r="AM409" i="10"/>
  <c r="AL409" i="10"/>
  <c r="AK409" i="10"/>
  <c r="AJ409" i="10"/>
  <c r="AI409" i="10"/>
  <c r="AH409" i="10"/>
  <c r="AG409" i="10"/>
  <c r="AF409" i="10"/>
  <c r="AE409" i="10"/>
  <c r="AD409" i="10"/>
  <c r="AC409" i="10"/>
  <c r="AB409" i="10"/>
  <c r="AA409" i="10"/>
  <c r="Z409" i="10"/>
  <c r="Y409" i="10"/>
  <c r="X409" i="10"/>
  <c r="W409" i="10"/>
  <c r="V409" i="10"/>
  <c r="U409" i="10"/>
  <c r="T409" i="10"/>
  <c r="S409" i="10"/>
  <c r="R409" i="10"/>
  <c r="Q409" i="10"/>
  <c r="P409" i="10"/>
  <c r="O409" i="10"/>
  <c r="N409" i="10"/>
  <c r="C409" i="10"/>
  <c r="BC408" i="10"/>
  <c r="BB408" i="10"/>
  <c r="BA408" i="10"/>
  <c r="AZ408" i="10"/>
  <c r="AY408" i="10"/>
  <c r="AX408" i="10"/>
  <c r="AW408" i="10"/>
  <c r="AV408" i="10"/>
  <c r="AU408" i="10"/>
  <c r="AT408" i="10"/>
  <c r="AS408" i="10"/>
  <c r="AR408" i="10"/>
  <c r="AQ408" i="10"/>
  <c r="AP408" i="10"/>
  <c r="AO408" i="10"/>
  <c r="AN408" i="10"/>
  <c r="AM408" i="10"/>
  <c r="AL408" i="10"/>
  <c r="AK408" i="10"/>
  <c r="AJ408" i="10"/>
  <c r="AI408" i="10"/>
  <c r="AH408" i="10"/>
  <c r="AG408" i="10"/>
  <c r="AF408" i="10"/>
  <c r="AE408" i="10"/>
  <c r="AD408" i="10"/>
  <c r="AC408" i="10"/>
  <c r="AB408" i="10"/>
  <c r="AA408" i="10"/>
  <c r="Z408" i="10"/>
  <c r="Y408" i="10"/>
  <c r="X408" i="10"/>
  <c r="W408" i="10"/>
  <c r="V408" i="10"/>
  <c r="U408" i="10"/>
  <c r="T408" i="10"/>
  <c r="S408" i="10"/>
  <c r="R408" i="10"/>
  <c r="Q408" i="10"/>
  <c r="P408" i="10"/>
  <c r="O408" i="10"/>
  <c r="N408" i="10"/>
  <c r="C408" i="10"/>
  <c r="BC407" i="10"/>
  <c r="BB407" i="10"/>
  <c r="BA407" i="10"/>
  <c r="AZ407" i="10"/>
  <c r="AY407" i="10"/>
  <c r="AX407" i="10"/>
  <c r="AW407" i="10"/>
  <c r="AV407" i="10"/>
  <c r="AU407" i="10"/>
  <c r="AT407" i="10"/>
  <c r="AS407" i="10"/>
  <c r="AR407" i="10"/>
  <c r="AQ407" i="10"/>
  <c r="AP407" i="10"/>
  <c r="AO407" i="10"/>
  <c r="AN407" i="10"/>
  <c r="AM407" i="10"/>
  <c r="AL407" i="10"/>
  <c r="AK407" i="10"/>
  <c r="AJ407" i="10"/>
  <c r="AI407" i="10"/>
  <c r="AH407" i="10"/>
  <c r="AG407" i="10"/>
  <c r="AF407" i="10"/>
  <c r="AE407" i="10"/>
  <c r="AD407" i="10"/>
  <c r="AC407" i="10"/>
  <c r="AB407" i="10"/>
  <c r="AA407" i="10"/>
  <c r="Z407" i="10"/>
  <c r="Y407" i="10"/>
  <c r="X407" i="10"/>
  <c r="W407" i="10"/>
  <c r="V407" i="10"/>
  <c r="U407" i="10"/>
  <c r="T407" i="10"/>
  <c r="S407" i="10"/>
  <c r="R407" i="10"/>
  <c r="Q407" i="10"/>
  <c r="P407" i="10"/>
  <c r="O407" i="10"/>
  <c r="N407" i="10"/>
  <c r="C407" i="10"/>
  <c r="BC406" i="10"/>
  <c r="BB406" i="10"/>
  <c r="BA406" i="10"/>
  <c r="AZ406" i="10"/>
  <c r="AY406" i="10"/>
  <c r="AX406" i="10"/>
  <c r="AW406" i="10"/>
  <c r="AV406" i="10"/>
  <c r="AU406" i="10"/>
  <c r="AT406" i="10"/>
  <c r="AS406" i="10"/>
  <c r="AR406" i="10"/>
  <c r="AQ406" i="10"/>
  <c r="AP406" i="10"/>
  <c r="AO406" i="10"/>
  <c r="AN406" i="10"/>
  <c r="AM406" i="10"/>
  <c r="AL406" i="10"/>
  <c r="AK406" i="10"/>
  <c r="AJ406" i="10"/>
  <c r="AI406" i="10"/>
  <c r="AH406" i="10"/>
  <c r="AG406" i="10"/>
  <c r="AF406" i="10"/>
  <c r="AE406" i="10"/>
  <c r="AD406" i="10"/>
  <c r="AC406" i="10"/>
  <c r="AB406" i="10"/>
  <c r="AA406" i="10"/>
  <c r="Z406" i="10"/>
  <c r="Y406" i="10"/>
  <c r="X406" i="10"/>
  <c r="W406" i="10"/>
  <c r="V406" i="10"/>
  <c r="U406" i="10"/>
  <c r="T406" i="10"/>
  <c r="S406" i="10"/>
  <c r="R406" i="10"/>
  <c r="Q406" i="10"/>
  <c r="P406" i="10"/>
  <c r="O406" i="10"/>
  <c r="N406" i="10"/>
  <c r="C406" i="10"/>
  <c r="BC405" i="10"/>
  <c r="BB405" i="10"/>
  <c r="BA405" i="10"/>
  <c r="AZ405" i="10"/>
  <c r="AY405" i="10"/>
  <c r="AX405" i="10"/>
  <c r="AW405" i="10"/>
  <c r="AV405" i="10"/>
  <c r="AU405" i="10"/>
  <c r="AT405" i="10"/>
  <c r="AS405" i="10"/>
  <c r="AR405" i="10"/>
  <c r="AQ405" i="10"/>
  <c r="AP405" i="10"/>
  <c r="AO405" i="10"/>
  <c r="AN405" i="10"/>
  <c r="AM405" i="10"/>
  <c r="AL405" i="10"/>
  <c r="AK405" i="10"/>
  <c r="AJ405" i="10"/>
  <c r="AI405" i="10"/>
  <c r="AH405" i="10"/>
  <c r="AG405" i="10"/>
  <c r="AF405" i="10"/>
  <c r="AE405" i="10"/>
  <c r="AD405" i="10"/>
  <c r="AC405" i="10"/>
  <c r="AB405" i="10"/>
  <c r="AA405" i="10"/>
  <c r="Z405" i="10"/>
  <c r="Y405" i="10"/>
  <c r="X405" i="10"/>
  <c r="W405" i="10"/>
  <c r="V405" i="10"/>
  <c r="U405" i="10"/>
  <c r="T405" i="10"/>
  <c r="S405" i="10"/>
  <c r="R405" i="10"/>
  <c r="Q405" i="10"/>
  <c r="P405" i="10"/>
  <c r="O405" i="10"/>
  <c r="N405" i="10"/>
  <c r="C405" i="10"/>
  <c r="BC404" i="10"/>
  <c r="BB404" i="10"/>
  <c r="BA404" i="10"/>
  <c r="AZ404" i="10"/>
  <c r="AY404" i="10"/>
  <c r="AX404" i="10"/>
  <c r="AW404" i="10"/>
  <c r="AV404" i="10"/>
  <c r="AU404" i="10"/>
  <c r="AT404" i="10"/>
  <c r="AS404" i="10"/>
  <c r="AR404" i="10"/>
  <c r="AQ404" i="10"/>
  <c r="AP404" i="10"/>
  <c r="AO404" i="10"/>
  <c r="AN404" i="10"/>
  <c r="AM404" i="10"/>
  <c r="AL404" i="10"/>
  <c r="AK404" i="10"/>
  <c r="AJ404" i="10"/>
  <c r="AI404" i="10"/>
  <c r="AH404" i="10"/>
  <c r="AG404" i="10"/>
  <c r="AF404" i="10"/>
  <c r="AE404" i="10"/>
  <c r="AD404" i="10"/>
  <c r="AC404" i="10"/>
  <c r="AB404" i="10"/>
  <c r="AA404" i="10"/>
  <c r="Z404" i="10"/>
  <c r="Y404" i="10"/>
  <c r="X404" i="10"/>
  <c r="W404" i="10"/>
  <c r="V404" i="10"/>
  <c r="U404" i="10"/>
  <c r="T404" i="10"/>
  <c r="S404" i="10"/>
  <c r="R404" i="10"/>
  <c r="Q404" i="10"/>
  <c r="P404" i="10"/>
  <c r="O404" i="10"/>
  <c r="N404" i="10"/>
  <c r="C404" i="10"/>
  <c r="BC403" i="10"/>
  <c r="BB403" i="10"/>
  <c r="BA403" i="10"/>
  <c r="AZ403" i="10"/>
  <c r="AY403" i="10"/>
  <c r="AX403" i="10"/>
  <c r="AW403" i="10"/>
  <c r="AV403" i="10"/>
  <c r="AU403" i="10"/>
  <c r="AT403" i="10"/>
  <c r="AS403" i="10"/>
  <c r="AR403" i="10"/>
  <c r="AQ403" i="10"/>
  <c r="AP403" i="10"/>
  <c r="AO403" i="10"/>
  <c r="AN403" i="10"/>
  <c r="AM403" i="10"/>
  <c r="AL403" i="10"/>
  <c r="AK403" i="10"/>
  <c r="AJ403" i="10"/>
  <c r="AI403" i="10"/>
  <c r="AH403" i="10"/>
  <c r="AG403" i="10"/>
  <c r="AF403" i="10"/>
  <c r="AE403" i="10"/>
  <c r="AD403" i="10"/>
  <c r="AC403" i="10"/>
  <c r="AB403" i="10"/>
  <c r="AA403" i="10"/>
  <c r="Z403" i="10"/>
  <c r="Y403" i="10"/>
  <c r="X403" i="10"/>
  <c r="W403" i="10"/>
  <c r="V403" i="10"/>
  <c r="U403" i="10"/>
  <c r="T403" i="10"/>
  <c r="S403" i="10"/>
  <c r="R403" i="10"/>
  <c r="Q403" i="10"/>
  <c r="P403" i="10"/>
  <c r="O403" i="10"/>
  <c r="N403" i="10"/>
  <c r="C403" i="10"/>
  <c r="BC402" i="10"/>
  <c r="BB402" i="10"/>
  <c r="BA402" i="10"/>
  <c r="AZ402" i="10"/>
  <c r="AY402" i="10"/>
  <c r="AX402" i="10"/>
  <c r="AW402" i="10"/>
  <c r="AV402" i="10"/>
  <c r="AU402" i="10"/>
  <c r="AT402" i="10"/>
  <c r="AS402" i="10"/>
  <c r="AR402" i="10"/>
  <c r="AQ402" i="10"/>
  <c r="AP402" i="10"/>
  <c r="AO402" i="10"/>
  <c r="AN402" i="10"/>
  <c r="AM402" i="10"/>
  <c r="AL402" i="10"/>
  <c r="AK402" i="10"/>
  <c r="AJ402" i="10"/>
  <c r="AI402" i="10"/>
  <c r="AH402" i="10"/>
  <c r="AG402" i="10"/>
  <c r="AF402" i="10"/>
  <c r="AE402" i="10"/>
  <c r="AD402" i="10"/>
  <c r="AC402" i="10"/>
  <c r="AB402" i="10"/>
  <c r="AA402" i="10"/>
  <c r="Z402" i="10"/>
  <c r="Y402" i="10"/>
  <c r="X402" i="10"/>
  <c r="W402" i="10"/>
  <c r="V402" i="10"/>
  <c r="U402" i="10"/>
  <c r="T402" i="10"/>
  <c r="S402" i="10"/>
  <c r="R402" i="10"/>
  <c r="Q402" i="10"/>
  <c r="P402" i="10"/>
  <c r="O402" i="10"/>
  <c r="N402" i="10"/>
  <c r="C402" i="10"/>
  <c r="BC401" i="10"/>
  <c r="BB401" i="10"/>
  <c r="BA401" i="10"/>
  <c r="AZ401" i="10"/>
  <c r="AY401" i="10"/>
  <c r="AX401" i="10"/>
  <c r="AW401" i="10"/>
  <c r="AV401" i="10"/>
  <c r="AU401" i="10"/>
  <c r="AT401" i="10"/>
  <c r="AS401" i="10"/>
  <c r="AR401" i="10"/>
  <c r="AQ401" i="10"/>
  <c r="AP401" i="10"/>
  <c r="AO401" i="10"/>
  <c r="AN401" i="10"/>
  <c r="AM401" i="10"/>
  <c r="AL401" i="10"/>
  <c r="AK401" i="10"/>
  <c r="AJ401" i="10"/>
  <c r="AI401" i="10"/>
  <c r="AH401" i="10"/>
  <c r="AG401" i="10"/>
  <c r="AF401" i="10"/>
  <c r="AE401" i="10"/>
  <c r="AD401" i="10"/>
  <c r="AC401" i="10"/>
  <c r="AB401" i="10"/>
  <c r="AA401" i="10"/>
  <c r="Z401" i="10"/>
  <c r="Y401" i="10"/>
  <c r="X401" i="10"/>
  <c r="W401" i="10"/>
  <c r="V401" i="10"/>
  <c r="U401" i="10"/>
  <c r="T401" i="10"/>
  <c r="S401" i="10"/>
  <c r="R401" i="10"/>
  <c r="Q401" i="10"/>
  <c r="P401" i="10"/>
  <c r="O401" i="10"/>
  <c r="N401" i="10"/>
  <c r="C401" i="10"/>
  <c r="BC400" i="10"/>
  <c r="BB400" i="10"/>
  <c r="BA400" i="10"/>
  <c r="AZ400" i="10"/>
  <c r="AY400" i="10"/>
  <c r="AX400" i="10"/>
  <c r="AW400" i="10"/>
  <c r="AV400" i="10"/>
  <c r="AU400" i="10"/>
  <c r="AT400" i="10"/>
  <c r="AS400" i="10"/>
  <c r="AR400" i="10"/>
  <c r="AQ400" i="10"/>
  <c r="AP400" i="10"/>
  <c r="AO400" i="10"/>
  <c r="AN400" i="10"/>
  <c r="AM400" i="10"/>
  <c r="AL400" i="10"/>
  <c r="AK400" i="10"/>
  <c r="AJ400" i="10"/>
  <c r="AI400" i="10"/>
  <c r="AH400" i="10"/>
  <c r="AG400" i="10"/>
  <c r="AF400" i="10"/>
  <c r="AE400" i="10"/>
  <c r="AD400" i="10"/>
  <c r="AC400" i="10"/>
  <c r="AB400" i="10"/>
  <c r="AA400" i="10"/>
  <c r="Z400" i="10"/>
  <c r="Y400" i="10"/>
  <c r="X400" i="10"/>
  <c r="W400" i="10"/>
  <c r="V400" i="10"/>
  <c r="U400" i="10"/>
  <c r="T400" i="10"/>
  <c r="S400" i="10"/>
  <c r="R400" i="10"/>
  <c r="Q400" i="10"/>
  <c r="P400" i="10"/>
  <c r="O400" i="10"/>
  <c r="N400" i="10"/>
  <c r="C400" i="10"/>
  <c r="BC399" i="10"/>
  <c r="BB399" i="10"/>
  <c r="BA399" i="10"/>
  <c r="AZ399" i="10"/>
  <c r="AY399" i="10"/>
  <c r="AX399" i="10"/>
  <c r="AW399" i="10"/>
  <c r="AV399" i="10"/>
  <c r="AU399" i="10"/>
  <c r="AT399" i="10"/>
  <c r="AS399" i="10"/>
  <c r="AR399" i="10"/>
  <c r="AQ399" i="10"/>
  <c r="AP399" i="10"/>
  <c r="AO399" i="10"/>
  <c r="AN399" i="10"/>
  <c r="AM399" i="10"/>
  <c r="AL399" i="10"/>
  <c r="AK399" i="10"/>
  <c r="AJ399" i="10"/>
  <c r="AI399" i="10"/>
  <c r="AH399" i="10"/>
  <c r="AG399" i="10"/>
  <c r="AF399" i="10"/>
  <c r="AE399" i="10"/>
  <c r="AD399" i="10"/>
  <c r="AC399" i="10"/>
  <c r="AB399" i="10"/>
  <c r="AA399" i="10"/>
  <c r="Z399" i="10"/>
  <c r="Y399" i="10"/>
  <c r="X399" i="10"/>
  <c r="W399" i="10"/>
  <c r="V399" i="10"/>
  <c r="U399" i="10"/>
  <c r="T399" i="10"/>
  <c r="S399" i="10"/>
  <c r="R399" i="10"/>
  <c r="Q399" i="10"/>
  <c r="P399" i="10"/>
  <c r="O399" i="10"/>
  <c r="N399" i="10"/>
  <c r="C399" i="10"/>
  <c r="BC398" i="10"/>
  <c r="BB398" i="10"/>
  <c r="BA398" i="10"/>
  <c r="AZ398" i="10"/>
  <c r="AY398" i="10"/>
  <c r="AX398" i="10"/>
  <c r="AW398" i="10"/>
  <c r="AV398" i="10"/>
  <c r="AU398" i="10"/>
  <c r="AT398" i="10"/>
  <c r="AS398" i="10"/>
  <c r="AR398" i="10"/>
  <c r="AQ398" i="10"/>
  <c r="AP398" i="10"/>
  <c r="AO398" i="10"/>
  <c r="AN398" i="10"/>
  <c r="AM398" i="10"/>
  <c r="AL398" i="10"/>
  <c r="AK398" i="10"/>
  <c r="AJ398" i="10"/>
  <c r="AI398" i="10"/>
  <c r="AH398" i="10"/>
  <c r="AG398" i="10"/>
  <c r="AF398" i="10"/>
  <c r="AE398" i="10"/>
  <c r="AD398" i="10"/>
  <c r="AC398" i="10"/>
  <c r="AB398" i="10"/>
  <c r="AA398" i="10"/>
  <c r="Z398" i="10"/>
  <c r="Y398" i="10"/>
  <c r="X398" i="10"/>
  <c r="W398" i="10"/>
  <c r="V398" i="10"/>
  <c r="U398" i="10"/>
  <c r="T398" i="10"/>
  <c r="S398" i="10"/>
  <c r="R398" i="10"/>
  <c r="Q398" i="10"/>
  <c r="P398" i="10"/>
  <c r="O398" i="10"/>
  <c r="N398" i="10"/>
  <c r="C398" i="10"/>
  <c r="BC397" i="10"/>
  <c r="BB397" i="10"/>
  <c r="BA397" i="10"/>
  <c r="AZ397" i="10"/>
  <c r="AY397" i="10"/>
  <c r="AX397" i="10"/>
  <c r="AW397" i="10"/>
  <c r="AV397" i="10"/>
  <c r="AU397" i="10"/>
  <c r="AT397" i="10"/>
  <c r="AS397" i="10"/>
  <c r="AR397" i="10"/>
  <c r="AQ397" i="10"/>
  <c r="AP397" i="10"/>
  <c r="AO397" i="10"/>
  <c r="AN397" i="10"/>
  <c r="AM397" i="10"/>
  <c r="AL397" i="10"/>
  <c r="AK397" i="10"/>
  <c r="AJ397" i="10"/>
  <c r="AI397" i="10"/>
  <c r="AH397" i="10"/>
  <c r="AG397" i="10"/>
  <c r="AF397" i="10"/>
  <c r="AE397" i="10"/>
  <c r="AD397" i="10"/>
  <c r="AC397" i="10"/>
  <c r="AB397" i="10"/>
  <c r="AA397" i="10"/>
  <c r="Z397" i="10"/>
  <c r="Y397" i="10"/>
  <c r="X397" i="10"/>
  <c r="W397" i="10"/>
  <c r="V397" i="10"/>
  <c r="U397" i="10"/>
  <c r="T397" i="10"/>
  <c r="S397" i="10"/>
  <c r="R397" i="10"/>
  <c r="Q397" i="10"/>
  <c r="P397" i="10"/>
  <c r="O397" i="10"/>
  <c r="N397" i="10"/>
  <c r="C397" i="10"/>
  <c r="BC396" i="10"/>
  <c r="BB396" i="10"/>
  <c r="BA396" i="10"/>
  <c r="AZ396" i="10"/>
  <c r="AY396" i="10"/>
  <c r="AX396" i="10"/>
  <c r="AW396" i="10"/>
  <c r="AV396" i="10"/>
  <c r="AU396" i="10"/>
  <c r="AT396" i="10"/>
  <c r="AS396" i="10"/>
  <c r="AR396" i="10"/>
  <c r="AQ396" i="10"/>
  <c r="AP396" i="10"/>
  <c r="AO396" i="10"/>
  <c r="AN396" i="10"/>
  <c r="AM396" i="10"/>
  <c r="AL396" i="10"/>
  <c r="AK396" i="10"/>
  <c r="AJ396" i="10"/>
  <c r="AI396" i="10"/>
  <c r="AH396" i="10"/>
  <c r="AG396" i="10"/>
  <c r="AF396" i="10"/>
  <c r="AE396" i="10"/>
  <c r="AD396" i="10"/>
  <c r="AC396" i="10"/>
  <c r="AB396" i="10"/>
  <c r="AA396" i="10"/>
  <c r="Z396" i="10"/>
  <c r="Y396" i="10"/>
  <c r="X396" i="10"/>
  <c r="W396" i="10"/>
  <c r="V396" i="10"/>
  <c r="U396" i="10"/>
  <c r="T396" i="10"/>
  <c r="S396" i="10"/>
  <c r="R396" i="10"/>
  <c r="Q396" i="10"/>
  <c r="P396" i="10"/>
  <c r="O396" i="10"/>
  <c r="N396" i="10"/>
  <c r="C396" i="10"/>
  <c r="BC395" i="10"/>
  <c r="BB395" i="10"/>
  <c r="BA395" i="10"/>
  <c r="AZ395" i="10"/>
  <c r="AY395" i="10"/>
  <c r="AX395" i="10"/>
  <c r="AW395" i="10"/>
  <c r="AV395" i="10"/>
  <c r="AU395" i="10"/>
  <c r="AT395" i="10"/>
  <c r="AS395" i="10"/>
  <c r="AR395" i="10"/>
  <c r="AQ395" i="10"/>
  <c r="AP395" i="10"/>
  <c r="AO395" i="10"/>
  <c r="AN395" i="10"/>
  <c r="AM395" i="10"/>
  <c r="AL395" i="10"/>
  <c r="AK395" i="10"/>
  <c r="AJ395" i="10"/>
  <c r="AI395" i="10"/>
  <c r="AH395" i="10"/>
  <c r="AG395" i="10"/>
  <c r="AF395" i="10"/>
  <c r="AE395" i="10"/>
  <c r="AD395" i="10"/>
  <c r="AC395" i="10"/>
  <c r="AB395" i="10"/>
  <c r="AA395" i="10"/>
  <c r="Z395" i="10"/>
  <c r="Y395" i="10"/>
  <c r="X395" i="10"/>
  <c r="W395" i="10"/>
  <c r="V395" i="10"/>
  <c r="U395" i="10"/>
  <c r="T395" i="10"/>
  <c r="S395" i="10"/>
  <c r="R395" i="10"/>
  <c r="Q395" i="10"/>
  <c r="P395" i="10"/>
  <c r="O395" i="10"/>
  <c r="N395" i="10"/>
  <c r="C395" i="10"/>
  <c r="BC394" i="10"/>
  <c r="BB394" i="10"/>
  <c r="BA394" i="10"/>
  <c r="AZ394" i="10"/>
  <c r="AY394" i="10"/>
  <c r="AX394" i="10"/>
  <c r="AW394" i="10"/>
  <c r="AV394" i="10"/>
  <c r="AU394" i="10"/>
  <c r="AT394" i="10"/>
  <c r="AS394" i="10"/>
  <c r="AR394" i="10"/>
  <c r="AQ394" i="10"/>
  <c r="AP394" i="10"/>
  <c r="AO394" i="10"/>
  <c r="AN394" i="10"/>
  <c r="AM394" i="10"/>
  <c r="AL394" i="10"/>
  <c r="AK394" i="10"/>
  <c r="AJ394" i="10"/>
  <c r="AI394" i="10"/>
  <c r="AH394" i="10"/>
  <c r="AG394" i="10"/>
  <c r="AF394" i="10"/>
  <c r="AE394" i="10"/>
  <c r="AD394" i="10"/>
  <c r="AC394" i="10"/>
  <c r="AB394" i="10"/>
  <c r="AA394" i="10"/>
  <c r="Z394" i="10"/>
  <c r="Y394" i="10"/>
  <c r="X394" i="10"/>
  <c r="W394" i="10"/>
  <c r="V394" i="10"/>
  <c r="U394" i="10"/>
  <c r="T394" i="10"/>
  <c r="S394" i="10"/>
  <c r="R394" i="10"/>
  <c r="Q394" i="10"/>
  <c r="P394" i="10"/>
  <c r="O394" i="10"/>
  <c r="N394" i="10"/>
  <c r="C394" i="10"/>
  <c r="BC393" i="10"/>
  <c r="BB393" i="10"/>
  <c r="BA393" i="10"/>
  <c r="AZ393" i="10"/>
  <c r="AY393" i="10"/>
  <c r="AX393" i="10"/>
  <c r="AW393" i="10"/>
  <c r="AV393" i="10"/>
  <c r="AU393" i="10"/>
  <c r="AT393" i="10"/>
  <c r="AS393" i="10"/>
  <c r="AR393" i="10"/>
  <c r="AQ393" i="10"/>
  <c r="AP393" i="10"/>
  <c r="AO393" i="10"/>
  <c r="AN393" i="10"/>
  <c r="AM393" i="10"/>
  <c r="AL393" i="10"/>
  <c r="AK393" i="10"/>
  <c r="AJ393" i="10"/>
  <c r="AI393" i="10"/>
  <c r="AH393" i="10"/>
  <c r="AG393" i="10"/>
  <c r="AF393" i="10"/>
  <c r="AE393" i="10"/>
  <c r="AD393" i="10"/>
  <c r="AC393" i="10"/>
  <c r="AB393" i="10"/>
  <c r="AA393" i="10"/>
  <c r="Z393" i="10"/>
  <c r="Y393" i="10"/>
  <c r="X393" i="10"/>
  <c r="W393" i="10"/>
  <c r="V393" i="10"/>
  <c r="U393" i="10"/>
  <c r="T393" i="10"/>
  <c r="S393" i="10"/>
  <c r="R393" i="10"/>
  <c r="Q393" i="10"/>
  <c r="P393" i="10"/>
  <c r="O393" i="10"/>
  <c r="N393" i="10"/>
  <c r="C393" i="10"/>
  <c r="BC392" i="10"/>
  <c r="BB392" i="10"/>
  <c r="BA392" i="10"/>
  <c r="AZ392" i="10"/>
  <c r="AY392" i="10"/>
  <c r="AX392" i="10"/>
  <c r="AW392" i="10"/>
  <c r="AV392" i="10"/>
  <c r="AU392" i="10"/>
  <c r="AT392" i="10"/>
  <c r="AS392" i="10"/>
  <c r="AR392" i="10"/>
  <c r="AQ392" i="10"/>
  <c r="AP392" i="10"/>
  <c r="AO392" i="10"/>
  <c r="AN392" i="10"/>
  <c r="AM392" i="10"/>
  <c r="AL392" i="10"/>
  <c r="AK392" i="10"/>
  <c r="AJ392" i="10"/>
  <c r="AI392" i="10"/>
  <c r="AH392" i="10"/>
  <c r="AG392" i="10"/>
  <c r="AF392" i="10"/>
  <c r="AE392" i="10"/>
  <c r="AD392" i="10"/>
  <c r="AC392" i="10"/>
  <c r="AB392" i="10"/>
  <c r="AA392" i="10"/>
  <c r="Z392" i="10"/>
  <c r="Y392" i="10"/>
  <c r="X392" i="10"/>
  <c r="W392" i="10"/>
  <c r="V392" i="10"/>
  <c r="U392" i="10"/>
  <c r="T392" i="10"/>
  <c r="S392" i="10"/>
  <c r="R392" i="10"/>
  <c r="Q392" i="10"/>
  <c r="P392" i="10"/>
  <c r="O392" i="10"/>
  <c r="N392" i="10"/>
  <c r="C392" i="10"/>
  <c r="BC391" i="10"/>
  <c r="BB391" i="10"/>
  <c r="BA391" i="10"/>
  <c r="AZ391" i="10"/>
  <c r="AY391" i="10"/>
  <c r="AX391" i="10"/>
  <c r="AW391" i="10"/>
  <c r="AV391" i="10"/>
  <c r="AU391" i="10"/>
  <c r="AT391" i="10"/>
  <c r="AS391" i="10"/>
  <c r="AR391" i="10"/>
  <c r="AQ391" i="10"/>
  <c r="AP391" i="10"/>
  <c r="AO391" i="10"/>
  <c r="AN391" i="10"/>
  <c r="AM391" i="10"/>
  <c r="AL391" i="10"/>
  <c r="AK391" i="10"/>
  <c r="AJ391" i="10"/>
  <c r="AI391" i="10"/>
  <c r="AH391" i="10"/>
  <c r="AG391" i="10"/>
  <c r="AF391" i="10"/>
  <c r="AE391" i="10"/>
  <c r="AD391" i="10"/>
  <c r="AC391" i="10"/>
  <c r="AB391" i="10"/>
  <c r="AA391" i="10"/>
  <c r="Z391" i="10"/>
  <c r="Y391" i="10"/>
  <c r="X391" i="10"/>
  <c r="W391" i="10"/>
  <c r="V391" i="10"/>
  <c r="U391" i="10"/>
  <c r="T391" i="10"/>
  <c r="S391" i="10"/>
  <c r="R391" i="10"/>
  <c r="Q391" i="10"/>
  <c r="P391" i="10"/>
  <c r="O391" i="10"/>
  <c r="N391" i="10"/>
  <c r="C391" i="10"/>
  <c r="BC390" i="10"/>
  <c r="BB390" i="10"/>
  <c r="BA390" i="10"/>
  <c r="AZ390" i="10"/>
  <c r="AY390" i="10"/>
  <c r="AX390" i="10"/>
  <c r="AW390" i="10"/>
  <c r="AV390" i="10"/>
  <c r="AU390" i="10"/>
  <c r="AT390" i="10"/>
  <c r="AS390" i="10"/>
  <c r="AR390" i="10"/>
  <c r="AQ390" i="10"/>
  <c r="AP390" i="10"/>
  <c r="AO390" i="10"/>
  <c r="AN390" i="10"/>
  <c r="AM390" i="10"/>
  <c r="AL390" i="10"/>
  <c r="AK390" i="10"/>
  <c r="AJ390" i="10"/>
  <c r="AI390" i="10"/>
  <c r="AH390" i="10"/>
  <c r="AG390" i="10"/>
  <c r="AF390" i="10"/>
  <c r="AE390" i="10"/>
  <c r="AD390" i="10"/>
  <c r="AC390" i="10"/>
  <c r="AB390" i="10"/>
  <c r="AA390" i="10"/>
  <c r="Z390" i="10"/>
  <c r="Y390" i="10"/>
  <c r="X390" i="10"/>
  <c r="W390" i="10"/>
  <c r="V390" i="10"/>
  <c r="U390" i="10"/>
  <c r="T390" i="10"/>
  <c r="S390" i="10"/>
  <c r="R390" i="10"/>
  <c r="Q390" i="10"/>
  <c r="P390" i="10"/>
  <c r="O390" i="10"/>
  <c r="N390" i="10"/>
  <c r="C390" i="10"/>
  <c r="BC389" i="10"/>
  <c r="BB389" i="10"/>
  <c r="BA389" i="10"/>
  <c r="AZ389" i="10"/>
  <c r="AY389" i="10"/>
  <c r="AX389" i="10"/>
  <c r="AW389" i="10"/>
  <c r="AV389" i="10"/>
  <c r="AU389" i="10"/>
  <c r="AT389" i="10"/>
  <c r="AS389" i="10"/>
  <c r="AR389" i="10"/>
  <c r="AQ389" i="10"/>
  <c r="AP389" i="10"/>
  <c r="AO389" i="10"/>
  <c r="AN389" i="10"/>
  <c r="AM389" i="10"/>
  <c r="AL389" i="10"/>
  <c r="AK389" i="10"/>
  <c r="AJ389" i="10"/>
  <c r="AI389" i="10"/>
  <c r="AH389" i="10"/>
  <c r="AG389" i="10"/>
  <c r="AF389" i="10"/>
  <c r="AE389" i="10"/>
  <c r="AD389" i="10"/>
  <c r="AC389" i="10"/>
  <c r="AB389" i="10"/>
  <c r="AA389" i="10"/>
  <c r="Z389" i="10"/>
  <c r="Y389" i="10"/>
  <c r="X389" i="10"/>
  <c r="W389" i="10"/>
  <c r="V389" i="10"/>
  <c r="U389" i="10"/>
  <c r="T389" i="10"/>
  <c r="S389" i="10"/>
  <c r="R389" i="10"/>
  <c r="Q389" i="10"/>
  <c r="P389" i="10"/>
  <c r="O389" i="10"/>
  <c r="N389" i="10"/>
  <c r="C389" i="10"/>
  <c r="BC388" i="10"/>
  <c r="BB388" i="10"/>
  <c r="BA388" i="10"/>
  <c r="AZ388" i="10"/>
  <c r="AY388" i="10"/>
  <c r="AX388" i="10"/>
  <c r="AW388" i="10"/>
  <c r="AV388" i="10"/>
  <c r="AU388" i="10"/>
  <c r="AT388" i="10"/>
  <c r="AS388" i="10"/>
  <c r="AR388" i="10"/>
  <c r="AQ388" i="10"/>
  <c r="AP388" i="10"/>
  <c r="AO388" i="10"/>
  <c r="AN388" i="10"/>
  <c r="AM388" i="10"/>
  <c r="AL388" i="10"/>
  <c r="AK388" i="10"/>
  <c r="AJ388" i="10"/>
  <c r="AI388" i="10"/>
  <c r="AH388" i="10"/>
  <c r="AG388" i="10"/>
  <c r="AF388" i="10"/>
  <c r="AE388" i="10"/>
  <c r="AD388" i="10"/>
  <c r="AC388" i="10"/>
  <c r="AB388" i="10"/>
  <c r="AA388" i="10"/>
  <c r="Z388" i="10"/>
  <c r="Y388" i="10"/>
  <c r="X388" i="10"/>
  <c r="W388" i="10"/>
  <c r="V388" i="10"/>
  <c r="U388" i="10"/>
  <c r="T388" i="10"/>
  <c r="S388" i="10"/>
  <c r="R388" i="10"/>
  <c r="Q388" i="10"/>
  <c r="P388" i="10"/>
  <c r="O388" i="10"/>
  <c r="N388" i="10"/>
  <c r="C388" i="10"/>
  <c r="BC387" i="10"/>
  <c r="BB387" i="10"/>
  <c r="BA387" i="10"/>
  <c r="AZ387" i="10"/>
  <c r="AY387" i="10"/>
  <c r="AX387" i="10"/>
  <c r="AW387" i="10"/>
  <c r="AV387" i="10"/>
  <c r="AU387" i="10"/>
  <c r="AT387" i="10"/>
  <c r="AS387" i="10"/>
  <c r="AR387" i="10"/>
  <c r="AQ387" i="10"/>
  <c r="AP387" i="10"/>
  <c r="AO387" i="10"/>
  <c r="AN387" i="10"/>
  <c r="AM387" i="10"/>
  <c r="AL387" i="10"/>
  <c r="AK387" i="10"/>
  <c r="AJ387" i="10"/>
  <c r="AI387" i="10"/>
  <c r="AH387" i="10"/>
  <c r="AG387" i="10"/>
  <c r="AF387" i="10"/>
  <c r="AE387" i="10"/>
  <c r="AD387" i="10"/>
  <c r="AC387" i="10"/>
  <c r="AB387" i="10"/>
  <c r="AA387" i="10"/>
  <c r="Z387" i="10"/>
  <c r="Y387" i="10"/>
  <c r="X387" i="10"/>
  <c r="W387" i="10"/>
  <c r="V387" i="10"/>
  <c r="U387" i="10"/>
  <c r="T387" i="10"/>
  <c r="S387" i="10"/>
  <c r="R387" i="10"/>
  <c r="Q387" i="10"/>
  <c r="P387" i="10"/>
  <c r="O387" i="10"/>
  <c r="N387" i="10"/>
  <c r="C387" i="10"/>
  <c r="BC386" i="10"/>
  <c r="BB386" i="10"/>
  <c r="BA386" i="10"/>
  <c r="AZ386" i="10"/>
  <c r="AY386" i="10"/>
  <c r="AX386" i="10"/>
  <c r="AW386" i="10"/>
  <c r="AV386" i="10"/>
  <c r="AU386" i="10"/>
  <c r="AT386" i="10"/>
  <c r="AS386" i="10"/>
  <c r="AR386" i="10"/>
  <c r="AQ386" i="10"/>
  <c r="AP386" i="10"/>
  <c r="AO386" i="10"/>
  <c r="AN386" i="10"/>
  <c r="AM386" i="10"/>
  <c r="AL386" i="10"/>
  <c r="AK386" i="10"/>
  <c r="AJ386" i="10"/>
  <c r="AI386" i="10"/>
  <c r="AH386" i="10"/>
  <c r="AG386" i="10"/>
  <c r="AF386" i="10"/>
  <c r="AE386" i="10"/>
  <c r="AD386" i="10"/>
  <c r="AC386" i="10"/>
  <c r="AB386" i="10"/>
  <c r="AA386" i="10"/>
  <c r="Z386" i="10"/>
  <c r="Y386" i="10"/>
  <c r="X386" i="10"/>
  <c r="W386" i="10"/>
  <c r="V386" i="10"/>
  <c r="U386" i="10"/>
  <c r="T386" i="10"/>
  <c r="S386" i="10"/>
  <c r="R386" i="10"/>
  <c r="Q386" i="10"/>
  <c r="P386" i="10"/>
  <c r="O386" i="10"/>
  <c r="N386" i="10"/>
  <c r="C386" i="10"/>
  <c r="BC385" i="10"/>
  <c r="BB385" i="10"/>
  <c r="BA385" i="10"/>
  <c r="AZ385" i="10"/>
  <c r="AY385" i="10"/>
  <c r="AX385" i="10"/>
  <c r="AW385" i="10"/>
  <c r="AV385" i="10"/>
  <c r="AU385" i="10"/>
  <c r="AT385" i="10"/>
  <c r="AS385" i="10"/>
  <c r="AR385" i="10"/>
  <c r="AQ385" i="10"/>
  <c r="AP385" i="10"/>
  <c r="AO385" i="10"/>
  <c r="AN385" i="10"/>
  <c r="AM385" i="10"/>
  <c r="AL385" i="10"/>
  <c r="AK385" i="10"/>
  <c r="AJ385" i="10"/>
  <c r="AI385" i="10"/>
  <c r="AH385" i="10"/>
  <c r="AG385" i="10"/>
  <c r="AF385" i="10"/>
  <c r="AE385" i="10"/>
  <c r="AD385" i="10"/>
  <c r="AC385" i="10"/>
  <c r="AB385" i="10"/>
  <c r="AA385" i="10"/>
  <c r="Z385" i="10"/>
  <c r="Y385" i="10"/>
  <c r="X385" i="10"/>
  <c r="W385" i="10"/>
  <c r="V385" i="10"/>
  <c r="U385" i="10"/>
  <c r="T385" i="10"/>
  <c r="S385" i="10"/>
  <c r="R385" i="10"/>
  <c r="Q385" i="10"/>
  <c r="P385" i="10"/>
  <c r="O385" i="10"/>
  <c r="N385" i="10"/>
  <c r="C385" i="10"/>
  <c r="BC384" i="10"/>
  <c r="BB384" i="10"/>
  <c r="BA384" i="10"/>
  <c r="AZ384" i="10"/>
  <c r="AY384" i="10"/>
  <c r="AX384" i="10"/>
  <c r="AW384" i="10"/>
  <c r="AV384" i="10"/>
  <c r="AU384" i="10"/>
  <c r="AT384" i="10"/>
  <c r="AS384" i="10"/>
  <c r="AR384" i="10"/>
  <c r="AQ384" i="10"/>
  <c r="AP384" i="10"/>
  <c r="AO384" i="10"/>
  <c r="AN384" i="10"/>
  <c r="AM384" i="10"/>
  <c r="AL384" i="10"/>
  <c r="AK384" i="10"/>
  <c r="AJ384" i="10"/>
  <c r="AI384" i="10"/>
  <c r="AH384" i="10"/>
  <c r="AG384" i="10"/>
  <c r="AF384" i="10"/>
  <c r="AE384" i="10"/>
  <c r="AD384" i="10"/>
  <c r="AC384" i="10"/>
  <c r="AB384" i="10"/>
  <c r="AA384" i="10"/>
  <c r="Z384" i="10"/>
  <c r="Y384" i="10"/>
  <c r="X384" i="10"/>
  <c r="W384" i="10"/>
  <c r="V384" i="10"/>
  <c r="U384" i="10"/>
  <c r="T384" i="10"/>
  <c r="S384" i="10"/>
  <c r="R384" i="10"/>
  <c r="Q384" i="10"/>
  <c r="P384" i="10"/>
  <c r="O384" i="10"/>
  <c r="N384" i="10"/>
  <c r="C384" i="10"/>
  <c r="BC383" i="10"/>
  <c r="BB383" i="10"/>
  <c r="BA383" i="10"/>
  <c r="AZ383" i="10"/>
  <c r="AY383" i="10"/>
  <c r="AX383" i="10"/>
  <c r="AW383" i="10"/>
  <c r="AV383" i="10"/>
  <c r="AU383" i="10"/>
  <c r="AT383" i="10"/>
  <c r="AS383" i="10"/>
  <c r="AR383" i="10"/>
  <c r="AQ383" i="10"/>
  <c r="AP383" i="10"/>
  <c r="AO383" i="10"/>
  <c r="AN383" i="10"/>
  <c r="AM383" i="10"/>
  <c r="AL383" i="10"/>
  <c r="AK383" i="10"/>
  <c r="AJ383" i="10"/>
  <c r="AI383" i="10"/>
  <c r="AH383" i="10"/>
  <c r="AG383" i="10"/>
  <c r="AF383" i="10"/>
  <c r="AE383" i="10"/>
  <c r="AD383" i="10"/>
  <c r="AC383" i="10"/>
  <c r="AB383" i="10"/>
  <c r="AA383" i="10"/>
  <c r="Z383" i="10"/>
  <c r="Y383" i="10"/>
  <c r="X383" i="10"/>
  <c r="W383" i="10"/>
  <c r="V383" i="10"/>
  <c r="U383" i="10"/>
  <c r="T383" i="10"/>
  <c r="S383" i="10"/>
  <c r="R383" i="10"/>
  <c r="Q383" i="10"/>
  <c r="P383" i="10"/>
  <c r="O383" i="10"/>
  <c r="N383" i="10"/>
  <c r="C383" i="10"/>
  <c r="BC382" i="10"/>
  <c r="BB382" i="10"/>
  <c r="BA382" i="10"/>
  <c r="AZ382" i="10"/>
  <c r="AY382" i="10"/>
  <c r="AX382" i="10"/>
  <c r="AW382" i="10"/>
  <c r="AV382" i="10"/>
  <c r="AU382" i="10"/>
  <c r="AT382" i="10"/>
  <c r="AS382" i="10"/>
  <c r="AR382" i="10"/>
  <c r="AQ382" i="10"/>
  <c r="AP382" i="10"/>
  <c r="AO382" i="10"/>
  <c r="AN382" i="10"/>
  <c r="AM382" i="10"/>
  <c r="AL382" i="10"/>
  <c r="AK382" i="10"/>
  <c r="AJ382" i="10"/>
  <c r="AI382" i="10"/>
  <c r="AH382" i="10"/>
  <c r="AG382" i="10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C382" i="10"/>
  <c r="BC381" i="10"/>
  <c r="BB381" i="10"/>
  <c r="BA381" i="10"/>
  <c r="AZ381" i="10"/>
  <c r="AY381" i="10"/>
  <c r="AX381" i="10"/>
  <c r="AW381" i="10"/>
  <c r="AV381" i="10"/>
  <c r="AU381" i="10"/>
  <c r="AT381" i="10"/>
  <c r="AS381" i="10"/>
  <c r="AR381" i="10"/>
  <c r="AQ381" i="10"/>
  <c r="AP381" i="10"/>
  <c r="AO381" i="10"/>
  <c r="AN381" i="10"/>
  <c r="AM381" i="10"/>
  <c r="AL381" i="10"/>
  <c r="AK381" i="10"/>
  <c r="AJ381" i="10"/>
  <c r="AI381" i="10"/>
  <c r="AH381" i="10"/>
  <c r="AG381" i="10"/>
  <c r="AF381" i="10"/>
  <c r="AE381" i="10"/>
  <c r="AD381" i="10"/>
  <c r="AC381" i="10"/>
  <c r="AB381" i="10"/>
  <c r="AA381" i="10"/>
  <c r="Z381" i="10"/>
  <c r="Y381" i="10"/>
  <c r="X381" i="10"/>
  <c r="W381" i="10"/>
  <c r="V381" i="10"/>
  <c r="U381" i="10"/>
  <c r="T381" i="10"/>
  <c r="S381" i="10"/>
  <c r="R381" i="10"/>
  <c r="Q381" i="10"/>
  <c r="P381" i="10"/>
  <c r="O381" i="10"/>
  <c r="N381" i="10"/>
  <c r="C381" i="10"/>
  <c r="BC380" i="10"/>
  <c r="BB380" i="10"/>
  <c r="BA380" i="10"/>
  <c r="AZ380" i="10"/>
  <c r="AY380" i="10"/>
  <c r="AX380" i="10"/>
  <c r="AW380" i="10"/>
  <c r="AV380" i="10"/>
  <c r="AU380" i="10"/>
  <c r="AT380" i="10"/>
  <c r="AS380" i="10"/>
  <c r="AR380" i="10"/>
  <c r="AQ380" i="10"/>
  <c r="AP380" i="10"/>
  <c r="AO380" i="10"/>
  <c r="AN380" i="10"/>
  <c r="AM380" i="10"/>
  <c r="AL380" i="10"/>
  <c r="AK380" i="10"/>
  <c r="AJ380" i="10"/>
  <c r="AI380" i="10"/>
  <c r="AH380" i="10"/>
  <c r="AG380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C380" i="10"/>
  <c r="BC379" i="10"/>
  <c r="BB379" i="10"/>
  <c r="BA379" i="10"/>
  <c r="AZ379" i="10"/>
  <c r="AY379" i="10"/>
  <c r="AX379" i="10"/>
  <c r="AW379" i="10"/>
  <c r="AV379" i="10"/>
  <c r="AU379" i="10"/>
  <c r="AT379" i="10"/>
  <c r="AS379" i="10"/>
  <c r="AR379" i="10"/>
  <c r="AQ379" i="10"/>
  <c r="AP379" i="10"/>
  <c r="AO379" i="10"/>
  <c r="AN379" i="10"/>
  <c r="AM379" i="10"/>
  <c r="AL379" i="10"/>
  <c r="AK379" i="10"/>
  <c r="AJ379" i="10"/>
  <c r="AI379" i="10"/>
  <c r="AH379" i="10"/>
  <c r="AG379" i="10"/>
  <c r="AF379" i="10"/>
  <c r="AE379" i="10"/>
  <c r="AD379" i="10"/>
  <c r="AC379" i="10"/>
  <c r="AB379" i="10"/>
  <c r="AA379" i="10"/>
  <c r="Z379" i="10"/>
  <c r="Y379" i="10"/>
  <c r="X379" i="10"/>
  <c r="W379" i="10"/>
  <c r="V379" i="10"/>
  <c r="U379" i="10"/>
  <c r="T379" i="10"/>
  <c r="S379" i="10"/>
  <c r="R379" i="10"/>
  <c r="Q379" i="10"/>
  <c r="P379" i="10"/>
  <c r="O379" i="10"/>
  <c r="N379" i="10"/>
  <c r="C379" i="10"/>
  <c r="BC378" i="10"/>
  <c r="BB378" i="10"/>
  <c r="BA378" i="10"/>
  <c r="AZ378" i="10"/>
  <c r="AY378" i="10"/>
  <c r="AX378" i="10"/>
  <c r="AW378" i="10"/>
  <c r="AV378" i="10"/>
  <c r="AU378" i="10"/>
  <c r="AT378" i="10"/>
  <c r="AS378" i="10"/>
  <c r="AR378" i="10"/>
  <c r="AQ378" i="10"/>
  <c r="AP378" i="10"/>
  <c r="AO378" i="10"/>
  <c r="AN378" i="10"/>
  <c r="AM378" i="10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C378" i="10"/>
  <c r="BC377" i="10"/>
  <c r="BB377" i="10"/>
  <c r="BA377" i="10"/>
  <c r="AZ377" i="10"/>
  <c r="AY377" i="10"/>
  <c r="AX377" i="10"/>
  <c r="AW377" i="10"/>
  <c r="AV377" i="10"/>
  <c r="AU377" i="10"/>
  <c r="AT377" i="10"/>
  <c r="AS377" i="10"/>
  <c r="AR377" i="10"/>
  <c r="AQ377" i="10"/>
  <c r="AP377" i="10"/>
  <c r="AO377" i="10"/>
  <c r="AN377" i="10"/>
  <c r="AM377" i="10"/>
  <c r="AL377" i="10"/>
  <c r="AK377" i="10"/>
  <c r="AJ377" i="10"/>
  <c r="AI377" i="10"/>
  <c r="AH377" i="10"/>
  <c r="AG377" i="10"/>
  <c r="AF377" i="10"/>
  <c r="AE377" i="10"/>
  <c r="AD377" i="10"/>
  <c r="AC377" i="10"/>
  <c r="AB377" i="10"/>
  <c r="AA377" i="10"/>
  <c r="Z377" i="10"/>
  <c r="Y377" i="10"/>
  <c r="X377" i="10"/>
  <c r="W377" i="10"/>
  <c r="V377" i="10"/>
  <c r="U377" i="10"/>
  <c r="T377" i="10"/>
  <c r="S377" i="10"/>
  <c r="R377" i="10"/>
  <c r="Q377" i="10"/>
  <c r="P377" i="10"/>
  <c r="O377" i="10"/>
  <c r="N377" i="10"/>
  <c r="C377" i="10"/>
  <c r="BC376" i="10"/>
  <c r="BB376" i="10"/>
  <c r="BA376" i="10"/>
  <c r="AZ376" i="10"/>
  <c r="AY376" i="10"/>
  <c r="AX376" i="10"/>
  <c r="AW376" i="10"/>
  <c r="AV376" i="10"/>
  <c r="AU376" i="10"/>
  <c r="AT376" i="10"/>
  <c r="AS376" i="10"/>
  <c r="AR376" i="10"/>
  <c r="AQ376" i="10"/>
  <c r="AP376" i="10"/>
  <c r="AO376" i="10"/>
  <c r="AN376" i="10"/>
  <c r="AM376" i="10"/>
  <c r="AL376" i="10"/>
  <c r="AK376" i="10"/>
  <c r="AJ376" i="10"/>
  <c r="AI376" i="10"/>
  <c r="AH376" i="10"/>
  <c r="AG376" i="10"/>
  <c r="AF376" i="10"/>
  <c r="AE376" i="10"/>
  <c r="AD376" i="10"/>
  <c r="AC376" i="10"/>
  <c r="AB376" i="10"/>
  <c r="AA376" i="10"/>
  <c r="Z376" i="10"/>
  <c r="Y376" i="10"/>
  <c r="X376" i="10"/>
  <c r="W376" i="10"/>
  <c r="V376" i="10"/>
  <c r="U376" i="10"/>
  <c r="T376" i="10"/>
  <c r="S376" i="10"/>
  <c r="R376" i="10"/>
  <c r="Q376" i="10"/>
  <c r="P376" i="10"/>
  <c r="O376" i="10"/>
  <c r="N376" i="10"/>
  <c r="C376" i="10"/>
  <c r="BC375" i="10"/>
  <c r="BB375" i="10"/>
  <c r="BA375" i="10"/>
  <c r="AZ375" i="10"/>
  <c r="AY375" i="10"/>
  <c r="AX375" i="10"/>
  <c r="AW375" i="10"/>
  <c r="AV375" i="10"/>
  <c r="AU375" i="10"/>
  <c r="AT375" i="10"/>
  <c r="AS375" i="10"/>
  <c r="AR375" i="10"/>
  <c r="AQ375" i="10"/>
  <c r="AP375" i="10"/>
  <c r="AO375" i="10"/>
  <c r="AN375" i="10"/>
  <c r="AM375" i="10"/>
  <c r="AL375" i="10"/>
  <c r="AK375" i="10"/>
  <c r="AJ375" i="10"/>
  <c r="AI375" i="10"/>
  <c r="AH375" i="10"/>
  <c r="AG375" i="10"/>
  <c r="AF375" i="10"/>
  <c r="AE375" i="10"/>
  <c r="AD375" i="10"/>
  <c r="AC375" i="10"/>
  <c r="AB375" i="10"/>
  <c r="AA375" i="10"/>
  <c r="Z375" i="10"/>
  <c r="Y375" i="10"/>
  <c r="X375" i="10"/>
  <c r="W375" i="10"/>
  <c r="V375" i="10"/>
  <c r="U375" i="10"/>
  <c r="T375" i="10"/>
  <c r="S375" i="10"/>
  <c r="R375" i="10"/>
  <c r="Q375" i="10"/>
  <c r="P375" i="10"/>
  <c r="O375" i="10"/>
  <c r="N375" i="10"/>
  <c r="C375" i="10"/>
  <c r="BC374" i="10"/>
  <c r="BB374" i="10"/>
  <c r="BA374" i="10"/>
  <c r="AZ374" i="10"/>
  <c r="AY374" i="10"/>
  <c r="AX374" i="10"/>
  <c r="AW374" i="10"/>
  <c r="AV374" i="10"/>
  <c r="AU374" i="10"/>
  <c r="AT374" i="10"/>
  <c r="AS374" i="10"/>
  <c r="AR374" i="10"/>
  <c r="AQ374" i="10"/>
  <c r="AP374" i="10"/>
  <c r="AO374" i="10"/>
  <c r="AN374" i="10"/>
  <c r="AM374" i="10"/>
  <c r="AL374" i="10"/>
  <c r="AK374" i="10"/>
  <c r="AJ374" i="10"/>
  <c r="AI374" i="10"/>
  <c r="AH374" i="10"/>
  <c r="AG374" i="10"/>
  <c r="AF374" i="10"/>
  <c r="AE374" i="10"/>
  <c r="AD374" i="10"/>
  <c r="AC374" i="10"/>
  <c r="AB374" i="10"/>
  <c r="AA374" i="10"/>
  <c r="Z374" i="10"/>
  <c r="Y374" i="10"/>
  <c r="X374" i="10"/>
  <c r="W374" i="10"/>
  <c r="V374" i="10"/>
  <c r="U374" i="10"/>
  <c r="T374" i="10"/>
  <c r="S374" i="10"/>
  <c r="R374" i="10"/>
  <c r="Q374" i="10"/>
  <c r="P374" i="10"/>
  <c r="O374" i="10"/>
  <c r="N374" i="10"/>
  <c r="C374" i="10"/>
  <c r="BC373" i="10"/>
  <c r="BB373" i="10"/>
  <c r="BA373" i="10"/>
  <c r="AZ373" i="10"/>
  <c r="AY373" i="10"/>
  <c r="AX373" i="10"/>
  <c r="AW373" i="10"/>
  <c r="AV373" i="10"/>
  <c r="AU373" i="10"/>
  <c r="AT373" i="10"/>
  <c r="AS373" i="10"/>
  <c r="AR373" i="10"/>
  <c r="AQ373" i="10"/>
  <c r="AP373" i="10"/>
  <c r="AO373" i="10"/>
  <c r="AN373" i="10"/>
  <c r="AM373" i="10"/>
  <c r="AL373" i="10"/>
  <c r="AK373" i="10"/>
  <c r="AJ373" i="10"/>
  <c r="AI373" i="10"/>
  <c r="AH373" i="10"/>
  <c r="AG373" i="10"/>
  <c r="AF373" i="10"/>
  <c r="AE373" i="10"/>
  <c r="AD373" i="10"/>
  <c r="AC373" i="10"/>
  <c r="AB373" i="10"/>
  <c r="AA373" i="10"/>
  <c r="Z373" i="10"/>
  <c r="Y373" i="10"/>
  <c r="X373" i="10"/>
  <c r="W373" i="10"/>
  <c r="V373" i="10"/>
  <c r="U373" i="10"/>
  <c r="T373" i="10"/>
  <c r="S373" i="10"/>
  <c r="R373" i="10"/>
  <c r="Q373" i="10"/>
  <c r="P373" i="10"/>
  <c r="O373" i="10"/>
  <c r="N373" i="10"/>
  <c r="C373" i="10"/>
  <c r="BC372" i="10"/>
  <c r="BB372" i="10"/>
  <c r="BA372" i="10"/>
  <c r="AZ372" i="10"/>
  <c r="AY372" i="10"/>
  <c r="AX372" i="10"/>
  <c r="AW372" i="10"/>
  <c r="AV372" i="10"/>
  <c r="AU372" i="10"/>
  <c r="AT372" i="10"/>
  <c r="AS372" i="10"/>
  <c r="AR372" i="10"/>
  <c r="AQ372" i="10"/>
  <c r="AP372" i="10"/>
  <c r="AO372" i="10"/>
  <c r="AN372" i="10"/>
  <c r="AM372" i="10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C372" i="10"/>
  <c r="BC371" i="10"/>
  <c r="BB371" i="10"/>
  <c r="BA371" i="10"/>
  <c r="AZ371" i="10"/>
  <c r="AY371" i="10"/>
  <c r="AX371" i="10"/>
  <c r="AW371" i="10"/>
  <c r="AV371" i="10"/>
  <c r="AU371" i="10"/>
  <c r="AT371" i="10"/>
  <c r="AS371" i="10"/>
  <c r="AR371" i="10"/>
  <c r="AQ371" i="10"/>
  <c r="AP371" i="10"/>
  <c r="AO371" i="10"/>
  <c r="AN371" i="10"/>
  <c r="AM371" i="10"/>
  <c r="AL371" i="10"/>
  <c r="AK371" i="10"/>
  <c r="AJ371" i="10"/>
  <c r="AI371" i="10"/>
  <c r="AH371" i="10"/>
  <c r="AG371" i="10"/>
  <c r="AF371" i="10"/>
  <c r="AE371" i="10"/>
  <c r="AD371" i="10"/>
  <c r="AC371" i="10"/>
  <c r="AB371" i="10"/>
  <c r="AA371" i="10"/>
  <c r="Z371" i="10"/>
  <c r="Y371" i="10"/>
  <c r="X371" i="10"/>
  <c r="W371" i="10"/>
  <c r="V371" i="10"/>
  <c r="U371" i="10"/>
  <c r="T371" i="10"/>
  <c r="S371" i="10"/>
  <c r="R371" i="10"/>
  <c r="Q371" i="10"/>
  <c r="P371" i="10"/>
  <c r="O371" i="10"/>
  <c r="N371" i="10"/>
  <c r="C371" i="10"/>
  <c r="BC370" i="10"/>
  <c r="BB370" i="10"/>
  <c r="BA370" i="10"/>
  <c r="AZ370" i="10"/>
  <c r="AY370" i="10"/>
  <c r="AX370" i="10"/>
  <c r="AW370" i="10"/>
  <c r="AV370" i="10"/>
  <c r="AU370" i="10"/>
  <c r="AT370" i="10"/>
  <c r="AS370" i="10"/>
  <c r="AR370" i="10"/>
  <c r="AQ370" i="10"/>
  <c r="AP370" i="10"/>
  <c r="AO370" i="10"/>
  <c r="AN370" i="10"/>
  <c r="AM370" i="10"/>
  <c r="AL370" i="10"/>
  <c r="AK370" i="10"/>
  <c r="AJ370" i="10"/>
  <c r="AI370" i="10"/>
  <c r="AH370" i="10"/>
  <c r="AG370" i="10"/>
  <c r="AF370" i="10"/>
  <c r="AE370" i="10"/>
  <c r="AD370" i="10"/>
  <c r="AC370" i="10"/>
  <c r="AB370" i="10"/>
  <c r="AA370" i="10"/>
  <c r="Z370" i="10"/>
  <c r="Y370" i="10"/>
  <c r="X370" i="10"/>
  <c r="W370" i="10"/>
  <c r="V370" i="10"/>
  <c r="U370" i="10"/>
  <c r="T370" i="10"/>
  <c r="S370" i="10"/>
  <c r="R370" i="10"/>
  <c r="Q370" i="10"/>
  <c r="P370" i="10"/>
  <c r="O370" i="10"/>
  <c r="N370" i="10"/>
  <c r="C370" i="10"/>
  <c r="BC369" i="10"/>
  <c r="BB369" i="10"/>
  <c r="BA369" i="10"/>
  <c r="AZ369" i="10"/>
  <c r="AY369" i="10"/>
  <c r="AX369" i="10"/>
  <c r="AW369" i="10"/>
  <c r="AV369" i="10"/>
  <c r="AU369" i="10"/>
  <c r="AT369" i="10"/>
  <c r="AS369" i="10"/>
  <c r="AR369" i="10"/>
  <c r="AQ369" i="10"/>
  <c r="AP369" i="10"/>
  <c r="AO369" i="10"/>
  <c r="AN369" i="10"/>
  <c r="AM369" i="10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C369" i="10"/>
  <c r="BC368" i="10"/>
  <c r="BB368" i="10"/>
  <c r="BA368" i="10"/>
  <c r="AZ368" i="10"/>
  <c r="AY368" i="10"/>
  <c r="AX368" i="10"/>
  <c r="AW368" i="10"/>
  <c r="AV368" i="10"/>
  <c r="AU368" i="10"/>
  <c r="AT368" i="10"/>
  <c r="AS368" i="10"/>
  <c r="AR368" i="10"/>
  <c r="AQ368" i="10"/>
  <c r="AP368" i="10"/>
  <c r="AO368" i="10"/>
  <c r="AN368" i="10"/>
  <c r="AM368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C368" i="10"/>
  <c r="BC367" i="10"/>
  <c r="BB367" i="10"/>
  <c r="BA367" i="10"/>
  <c r="AZ367" i="10"/>
  <c r="AY367" i="10"/>
  <c r="AX367" i="10"/>
  <c r="AW367" i="10"/>
  <c r="AV367" i="10"/>
  <c r="AU367" i="10"/>
  <c r="AT367" i="10"/>
  <c r="AS367" i="10"/>
  <c r="AR367" i="10"/>
  <c r="AQ367" i="10"/>
  <c r="AP367" i="10"/>
  <c r="AO367" i="10"/>
  <c r="AN367" i="10"/>
  <c r="AM367" i="10"/>
  <c r="AL367" i="10"/>
  <c r="AK367" i="10"/>
  <c r="AJ367" i="10"/>
  <c r="AI367" i="10"/>
  <c r="AH367" i="10"/>
  <c r="AG367" i="10"/>
  <c r="AF367" i="10"/>
  <c r="AE367" i="10"/>
  <c r="AD367" i="10"/>
  <c r="AC367" i="10"/>
  <c r="AB367" i="10"/>
  <c r="AA367" i="10"/>
  <c r="Z367" i="10"/>
  <c r="Y367" i="10"/>
  <c r="X367" i="10"/>
  <c r="W367" i="10"/>
  <c r="V367" i="10"/>
  <c r="U367" i="10"/>
  <c r="T367" i="10"/>
  <c r="S367" i="10"/>
  <c r="R367" i="10"/>
  <c r="Q367" i="10"/>
  <c r="P367" i="10"/>
  <c r="O367" i="10"/>
  <c r="N367" i="10"/>
  <c r="C367" i="10"/>
  <c r="BC366" i="10"/>
  <c r="BB366" i="10"/>
  <c r="BA366" i="10"/>
  <c r="AZ366" i="10"/>
  <c r="AY366" i="10"/>
  <c r="AX366" i="10"/>
  <c r="AW366" i="10"/>
  <c r="AV366" i="10"/>
  <c r="AU366" i="10"/>
  <c r="AT366" i="10"/>
  <c r="AS366" i="10"/>
  <c r="AR366" i="10"/>
  <c r="AQ366" i="10"/>
  <c r="AP366" i="10"/>
  <c r="AO366" i="10"/>
  <c r="AN366" i="10"/>
  <c r="AM366" i="10"/>
  <c r="AL366" i="10"/>
  <c r="AK366" i="10"/>
  <c r="AJ366" i="10"/>
  <c r="AI366" i="10"/>
  <c r="AH366" i="10"/>
  <c r="AG366" i="10"/>
  <c r="AF366" i="10"/>
  <c r="AE366" i="10"/>
  <c r="AD366" i="10"/>
  <c r="AC366" i="10"/>
  <c r="AB366" i="10"/>
  <c r="AA366" i="10"/>
  <c r="Z366" i="10"/>
  <c r="Y366" i="10"/>
  <c r="X366" i="10"/>
  <c r="W366" i="10"/>
  <c r="V366" i="10"/>
  <c r="U366" i="10"/>
  <c r="T366" i="10"/>
  <c r="S366" i="10"/>
  <c r="R366" i="10"/>
  <c r="Q366" i="10"/>
  <c r="P366" i="10"/>
  <c r="O366" i="10"/>
  <c r="N366" i="10"/>
  <c r="C366" i="10"/>
  <c r="BC365" i="10"/>
  <c r="BB365" i="10"/>
  <c r="BA365" i="10"/>
  <c r="AZ365" i="10"/>
  <c r="AY365" i="10"/>
  <c r="AX365" i="10"/>
  <c r="AW365" i="10"/>
  <c r="AV365" i="10"/>
  <c r="AU365" i="10"/>
  <c r="AT365" i="10"/>
  <c r="AS365" i="10"/>
  <c r="AR365" i="10"/>
  <c r="AQ365" i="10"/>
  <c r="AP365" i="10"/>
  <c r="AO365" i="10"/>
  <c r="AN365" i="10"/>
  <c r="AM365" i="10"/>
  <c r="AL365" i="10"/>
  <c r="AK365" i="10"/>
  <c r="AJ365" i="10"/>
  <c r="AI365" i="10"/>
  <c r="AH365" i="10"/>
  <c r="AG365" i="10"/>
  <c r="AF365" i="10"/>
  <c r="AE365" i="10"/>
  <c r="AD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C365" i="10"/>
  <c r="BC364" i="10"/>
  <c r="BB364" i="10"/>
  <c r="BA364" i="10"/>
  <c r="AZ364" i="10"/>
  <c r="AY364" i="10"/>
  <c r="AX364" i="10"/>
  <c r="AW364" i="10"/>
  <c r="AV364" i="10"/>
  <c r="AU364" i="10"/>
  <c r="AT364" i="10"/>
  <c r="AS364" i="10"/>
  <c r="AR364" i="10"/>
  <c r="AQ364" i="10"/>
  <c r="AP364" i="10"/>
  <c r="AO364" i="10"/>
  <c r="AN364" i="10"/>
  <c r="AM364" i="10"/>
  <c r="AL364" i="10"/>
  <c r="AK364" i="10"/>
  <c r="AJ364" i="10"/>
  <c r="AI364" i="10"/>
  <c r="AH364" i="10"/>
  <c r="AG364" i="10"/>
  <c r="AF364" i="10"/>
  <c r="AE364" i="10"/>
  <c r="AD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C364" i="10"/>
  <c r="BC363" i="10"/>
  <c r="BB363" i="10"/>
  <c r="BA363" i="10"/>
  <c r="AZ363" i="10"/>
  <c r="AY363" i="10"/>
  <c r="AX363" i="10"/>
  <c r="AW363" i="10"/>
  <c r="AV363" i="10"/>
  <c r="AU363" i="10"/>
  <c r="AT363" i="10"/>
  <c r="AS363" i="10"/>
  <c r="AR363" i="10"/>
  <c r="AQ363" i="10"/>
  <c r="AP363" i="10"/>
  <c r="AO363" i="10"/>
  <c r="AN363" i="10"/>
  <c r="AM363" i="10"/>
  <c r="AL363" i="10"/>
  <c r="AK363" i="10"/>
  <c r="AJ363" i="10"/>
  <c r="AI363" i="10"/>
  <c r="AH363" i="10"/>
  <c r="AG363" i="10"/>
  <c r="AF363" i="10"/>
  <c r="AE363" i="10"/>
  <c r="AD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C363" i="10"/>
  <c r="BC362" i="10"/>
  <c r="BB362" i="10"/>
  <c r="BA362" i="10"/>
  <c r="AZ362" i="10"/>
  <c r="AY362" i="10"/>
  <c r="AX362" i="10"/>
  <c r="AW362" i="10"/>
  <c r="AV362" i="10"/>
  <c r="AU362" i="10"/>
  <c r="AT362" i="10"/>
  <c r="AS362" i="10"/>
  <c r="AR362" i="10"/>
  <c r="AQ362" i="10"/>
  <c r="AP362" i="10"/>
  <c r="AO362" i="10"/>
  <c r="AN362" i="10"/>
  <c r="AM362" i="10"/>
  <c r="AL362" i="10"/>
  <c r="AK362" i="10"/>
  <c r="AJ362" i="10"/>
  <c r="AI362" i="10"/>
  <c r="AH362" i="10"/>
  <c r="AG362" i="10"/>
  <c r="AF362" i="10"/>
  <c r="AE362" i="10"/>
  <c r="AD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C362" i="10"/>
  <c r="BC361" i="10"/>
  <c r="BB361" i="10"/>
  <c r="BA361" i="10"/>
  <c r="AZ361" i="10"/>
  <c r="AY361" i="10"/>
  <c r="AX361" i="10"/>
  <c r="AW361" i="10"/>
  <c r="AV361" i="10"/>
  <c r="AU361" i="10"/>
  <c r="AT361" i="10"/>
  <c r="AS361" i="10"/>
  <c r="AR361" i="10"/>
  <c r="AQ361" i="10"/>
  <c r="AP361" i="10"/>
  <c r="AO361" i="10"/>
  <c r="AN361" i="10"/>
  <c r="AM361" i="10"/>
  <c r="AL361" i="10"/>
  <c r="AK361" i="10"/>
  <c r="AJ361" i="10"/>
  <c r="AI361" i="10"/>
  <c r="AH361" i="10"/>
  <c r="AG361" i="10"/>
  <c r="AF361" i="10"/>
  <c r="AE361" i="10"/>
  <c r="AD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C361" i="10"/>
  <c r="BC360" i="10"/>
  <c r="BB360" i="10"/>
  <c r="BA360" i="10"/>
  <c r="AZ360" i="10"/>
  <c r="AY360" i="10"/>
  <c r="AX360" i="10"/>
  <c r="AW360" i="10"/>
  <c r="AV360" i="10"/>
  <c r="AU360" i="10"/>
  <c r="AT360" i="10"/>
  <c r="AS360" i="10"/>
  <c r="AR360" i="10"/>
  <c r="AQ360" i="10"/>
  <c r="AP360" i="10"/>
  <c r="AO360" i="10"/>
  <c r="AN360" i="10"/>
  <c r="AM360" i="10"/>
  <c r="AL360" i="10"/>
  <c r="AK360" i="10"/>
  <c r="AJ360" i="10"/>
  <c r="AI360" i="10"/>
  <c r="AH360" i="10"/>
  <c r="AG360" i="10"/>
  <c r="AF360" i="10"/>
  <c r="AE360" i="10"/>
  <c r="AD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C360" i="10"/>
  <c r="BC359" i="10"/>
  <c r="BB359" i="10"/>
  <c r="BA359" i="10"/>
  <c r="AZ359" i="10"/>
  <c r="AY359" i="10"/>
  <c r="AX359" i="10"/>
  <c r="AW359" i="10"/>
  <c r="AV359" i="10"/>
  <c r="AU359" i="10"/>
  <c r="AT359" i="10"/>
  <c r="AS359" i="10"/>
  <c r="AR359" i="10"/>
  <c r="AQ359" i="10"/>
  <c r="AP359" i="10"/>
  <c r="AO359" i="10"/>
  <c r="AN359" i="10"/>
  <c r="AM359" i="10"/>
  <c r="AL359" i="10"/>
  <c r="AK359" i="10"/>
  <c r="AJ359" i="10"/>
  <c r="AI359" i="10"/>
  <c r="AH359" i="10"/>
  <c r="AG359" i="10"/>
  <c r="AF359" i="10"/>
  <c r="AE359" i="10"/>
  <c r="AD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C359" i="10"/>
  <c r="BC358" i="10"/>
  <c r="BB358" i="10"/>
  <c r="BA358" i="10"/>
  <c r="AZ358" i="10"/>
  <c r="AY358" i="10"/>
  <c r="AX358" i="10"/>
  <c r="AW358" i="10"/>
  <c r="AV358" i="10"/>
  <c r="AU358" i="10"/>
  <c r="AT358" i="10"/>
  <c r="AS358" i="10"/>
  <c r="AR358" i="10"/>
  <c r="AQ358" i="10"/>
  <c r="AP358" i="10"/>
  <c r="AO358" i="10"/>
  <c r="AN358" i="10"/>
  <c r="AM358" i="10"/>
  <c r="AL358" i="10"/>
  <c r="AK358" i="10"/>
  <c r="AJ358" i="10"/>
  <c r="AI358" i="10"/>
  <c r="AH358" i="10"/>
  <c r="AG358" i="10"/>
  <c r="AF358" i="10"/>
  <c r="AE358" i="10"/>
  <c r="AD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C358" i="10"/>
  <c r="BC357" i="10"/>
  <c r="BB357" i="10"/>
  <c r="BA357" i="10"/>
  <c r="AZ357" i="10"/>
  <c r="AY357" i="10"/>
  <c r="AX357" i="10"/>
  <c r="AW357" i="10"/>
  <c r="AV357" i="10"/>
  <c r="AU357" i="10"/>
  <c r="AT357" i="10"/>
  <c r="AS357" i="10"/>
  <c r="AR357" i="10"/>
  <c r="AQ357" i="10"/>
  <c r="AP357" i="10"/>
  <c r="AO357" i="10"/>
  <c r="AN357" i="10"/>
  <c r="AM357" i="10"/>
  <c r="AL357" i="10"/>
  <c r="AK357" i="10"/>
  <c r="AJ357" i="10"/>
  <c r="AI357" i="10"/>
  <c r="AH357" i="10"/>
  <c r="AG357" i="10"/>
  <c r="AF357" i="10"/>
  <c r="AE357" i="10"/>
  <c r="AD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C357" i="10"/>
  <c r="BC356" i="10"/>
  <c r="BB356" i="10"/>
  <c r="BA356" i="10"/>
  <c r="AZ356" i="10"/>
  <c r="AY356" i="10"/>
  <c r="AX356" i="10"/>
  <c r="AW356" i="10"/>
  <c r="AV356" i="10"/>
  <c r="AU356" i="10"/>
  <c r="AT356" i="10"/>
  <c r="AS356" i="10"/>
  <c r="AR356" i="10"/>
  <c r="AQ356" i="10"/>
  <c r="AP356" i="10"/>
  <c r="AO356" i="10"/>
  <c r="AN356" i="10"/>
  <c r="AM356" i="10"/>
  <c r="AL356" i="10"/>
  <c r="AK356" i="10"/>
  <c r="AJ356" i="10"/>
  <c r="AI356" i="10"/>
  <c r="AH356" i="10"/>
  <c r="AG356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C356" i="10"/>
  <c r="BC355" i="10"/>
  <c r="BB355" i="10"/>
  <c r="BA355" i="10"/>
  <c r="AZ355" i="10"/>
  <c r="AY355" i="10"/>
  <c r="AX355" i="10"/>
  <c r="AW355" i="10"/>
  <c r="AV355" i="10"/>
  <c r="AU355" i="10"/>
  <c r="AT355" i="10"/>
  <c r="AS355" i="10"/>
  <c r="AR355" i="10"/>
  <c r="AQ355" i="10"/>
  <c r="AP355" i="10"/>
  <c r="AO355" i="10"/>
  <c r="AN355" i="10"/>
  <c r="AM355" i="10"/>
  <c r="AL355" i="10"/>
  <c r="AK355" i="10"/>
  <c r="AJ355" i="10"/>
  <c r="AI355" i="10"/>
  <c r="AH355" i="10"/>
  <c r="AG355" i="10"/>
  <c r="AF355" i="10"/>
  <c r="AE355" i="10"/>
  <c r="AD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C355" i="10"/>
  <c r="BC354" i="10"/>
  <c r="BB354" i="10"/>
  <c r="BA354" i="10"/>
  <c r="AZ354" i="10"/>
  <c r="AY354" i="10"/>
  <c r="AX354" i="10"/>
  <c r="AW354" i="10"/>
  <c r="AV354" i="10"/>
  <c r="AU354" i="10"/>
  <c r="AT354" i="10"/>
  <c r="AS354" i="10"/>
  <c r="AR354" i="10"/>
  <c r="AQ354" i="10"/>
  <c r="AP354" i="10"/>
  <c r="AO354" i="10"/>
  <c r="AN354" i="10"/>
  <c r="AM354" i="10"/>
  <c r="AL354" i="10"/>
  <c r="AK354" i="10"/>
  <c r="AJ354" i="10"/>
  <c r="AI354" i="10"/>
  <c r="AH354" i="10"/>
  <c r="AG354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C354" i="10"/>
  <c r="BC353" i="10"/>
  <c r="BB353" i="10"/>
  <c r="BA353" i="10"/>
  <c r="AZ353" i="10"/>
  <c r="AY353" i="10"/>
  <c r="AX353" i="10"/>
  <c r="AW353" i="10"/>
  <c r="AV353" i="10"/>
  <c r="AU353" i="10"/>
  <c r="AT353" i="10"/>
  <c r="AS353" i="10"/>
  <c r="AR353" i="10"/>
  <c r="AQ353" i="10"/>
  <c r="AP353" i="10"/>
  <c r="AO353" i="10"/>
  <c r="AN353" i="10"/>
  <c r="AM353" i="10"/>
  <c r="AL353" i="10"/>
  <c r="AK353" i="10"/>
  <c r="AJ353" i="10"/>
  <c r="AI353" i="10"/>
  <c r="AH353" i="10"/>
  <c r="AG353" i="10"/>
  <c r="AF353" i="10"/>
  <c r="AE353" i="10"/>
  <c r="AD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C353" i="10"/>
  <c r="BC352" i="10"/>
  <c r="BB352" i="10"/>
  <c r="BA352" i="10"/>
  <c r="AZ352" i="10"/>
  <c r="AY352" i="10"/>
  <c r="AX352" i="10"/>
  <c r="AW352" i="10"/>
  <c r="AV352" i="10"/>
  <c r="AU352" i="10"/>
  <c r="AT352" i="10"/>
  <c r="AS352" i="10"/>
  <c r="AR352" i="10"/>
  <c r="AQ352" i="10"/>
  <c r="AP352" i="10"/>
  <c r="AO352" i="10"/>
  <c r="AN352" i="10"/>
  <c r="AM352" i="10"/>
  <c r="AL352" i="10"/>
  <c r="AK352" i="10"/>
  <c r="AJ352" i="10"/>
  <c r="AI352" i="10"/>
  <c r="AH352" i="10"/>
  <c r="AG352" i="10"/>
  <c r="AF352" i="10"/>
  <c r="AE352" i="10"/>
  <c r="AD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C352" i="10"/>
  <c r="BC351" i="10"/>
  <c r="BB351" i="10"/>
  <c r="BA351" i="10"/>
  <c r="AZ351" i="10"/>
  <c r="AY351" i="10"/>
  <c r="AX351" i="10"/>
  <c r="AW351" i="10"/>
  <c r="AV351" i="10"/>
  <c r="AU351" i="10"/>
  <c r="AT351" i="10"/>
  <c r="AS351" i="10"/>
  <c r="AR351" i="10"/>
  <c r="AQ351" i="10"/>
  <c r="AP351" i="10"/>
  <c r="AO351" i="10"/>
  <c r="AN351" i="10"/>
  <c r="AM351" i="10"/>
  <c r="AL351" i="10"/>
  <c r="AK351" i="10"/>
  <c r="AJ351" i="10"/>
  <c r="AI351" i="10"/>
  <c r="AH351" i="10"/>
  <c r="AG351" i="10"/>
  <c r="AF351" i="10"/>
  <c r="AE351" i="10"/>
  <c r="AD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C351" i="10"/>
  <c r="BC350" i="10"/>
  <c r="BB350" i="10"/>
  <c r="BA350" i="10"/>
  <c r="AZ350" i="10"/>
  <c r="AY350" i="10"/>
  <c r="AX350" i="10"/>
  <c r="AW350" i="10"/>
  <c r="AV350" i="10"/>
  <c r="AU350" i="10"/>
  <c r="AT350" i="10"/>
  <c r="AS350" i="10"/>
  <c r="AR350" i="10"/>
  <c r="AQ350" i="10"/>
  <c r="AP350" i="10"/>
  <c r="AO350" i="10"/>
  <c r="AN350" i="10"/>
  <c r="AM350" i="10"/>
  <c r="AL350" i="10"/>
  <c r="AK350" i="10"/>
  <c r="AJ350" i="10"/>
  <c r="AI350" i="10"/>
  <c r="AH350" i="10"/>
  <c r="AG350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C350" i="10"/>
  <c r="BC349" i="10"/>
  <c r="BB349" i="10"/>
  <c r="BA349" i="10"/>
  <c r="AZ349" i="10"/>
  <c r="AY349" i="10"/>
  <c r="AX349" i="10"/>
  <c r="AW349" i="10"/>
  <c r="AV349" i="10"/>
  <c r="AU349" i="10"/>
  <c r="AT349" i="10"/>
  <c r="AS349" i="10"/>
  <c r="AR349" i="10"/>
  <c r="AQ349" i="10"/>
  <c r="AP349" i="10"/>
  <c r="AO349" i="10"/>
  <c r="AN349" i="10"/>
  <c r="AM349" i="10"/>
  <c r="AL349" i="10"/>
  <c r="AK349" i="10"/>
  <c r="AJ349" i="10"/>
  <c r="AI349" i="10"/>
  <c r="AH349" i="10"/>
  <c r="AG349" i="10"/>
  <c r="AF349" i="10"/>
  <c r="AE349" i="10"/>
  <c r="AD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C349" i="10"/>
  <c r="BC348" i="10"/>
  <c r="BB348" i="10"/>
  <c r="BA348" i="10"/>
  <c r="AZ348" i="10"/>
  <c r="AY348" i="10"/>
  <c r="AX348" i="10"/>
  <c r="AW348" i="10"/>
  <c r="AV348" i="10"/>
  <c r="AU348" i="10"/>
  <c r="AT348" i="10"/>
  <c r="AS348" i="10"/>
  <c r="AR348" i="10"/>
  <c r="AQ348" i="10"/>
  <c r="AP348" i="10"/>
  <c r="AO348" i="10"/>
  <c r="AN348" i="10"/>
  <c r="AM348" i="10"/>
  <c r="AL348" i="10"/>
  <c r="AK348" i="10"/>
  <c r="AJ348" i="10"/>
  <c r="AI348" i="10"/>
  <c r="AH348" i="10"/>
  <c r="AG348" i="10"/>
  <c r="AF348" i="10"/>
  <c r="AE348" i="10"/>
  <c r="AD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C348" i="10"/>
  <c r="BC347" i="10"/>
  <c r="BB347" i="10"/>
  <c r="BA347" i="10"/>
  <c r="AZ347" i="10"/>
  <c r="AY347" i="10"/>
  <c r="AX347" i="10"/>
  <c r="AW347" i="10"/>
  <c r="AV347" i="10"/>
  <c r="AU347" i="10"/>
  <c r="AT347" i="10"/>
  <c r="AS347" i="10"/>
  <c r="AR347" i="10"/>
  <c r="AQ347" i="10"/>
  <c r="AP347" i="10"/>
  <c r="AO347" i="10"/>
  <c r="AN347" i="10"/>
  <c r="AM347" i="10"/>
  <c r="AL347" i="10"/>
  <c r="AK347" i="10"/>
  <c r="AJ347" i="10"/>
  <c r="AI347" i="10"/>
  <c r="AH347" i="10"/>
  <c r="AG347" i="10"/>
  <c r="AF347" i="10"/>
  <c r="AE347" i="10"/>
  <c r="AD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C347" i="10"/>
  <c r="BC346" i="10"/>
  <c r="BB346" i="10"/>
  <c r="BA346" i="10"/>
  <c r="AZ346" i="10"/>
  <c r="AY346" i="10"/>
  <c r="AX346" i="10"/>
  <c r="AW346" i="10"/>
  <c r="AV346" i="10"/>
  <c r="AU346" i="10"/>
  <c r="AT346" i="10"/>
  <c r="AS346" i="10"/>
  <c r="AR346" i="10"/>
  <c r="AQ346" i="10"/>
  <c r="AP346" i="10"/>
  <c r="AO346" i="10"/>
  <c r="AN346" i="10"/>
  <c r="AM346" i="10"/>
  <c r="AL346" i="10"/>
  <c r="AK346" i="10"/>
  <c r="AJ346" i="10"/>
  <c r="AI346" i="10"/>
  <c r="AH346" i="10"/>
  <c r="AG346" i="10"/>
  <c r="AF346" i="10"/>
  <c r="AE346" i="10"/>
  <c r="AD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C346" i="10"/>
  <c r="BC345" i="10"/>
  <c r="BB345" i="10"/>
  <c r="BA345" i="10"/>
  <c r="AZ345" i="10"/>
  <c r="AY345" i="10"/>
  <c r="AX345" i="10"/>
  <c r="AW345" i="10"/>
  <c r="AV345" i="10"/>
  <c r="AU345" i="10"/>
  <c r="AT345" i="10"/>
  <c r="AS345" i="10"/>
  <c r="AR345" i="10"/>
  <c r="AQ345" i="10"/>
  <c r="AP345" i="10"/>
  <c r="AO345" i="10"/>
  <c r="AN345" i="10"/>
  <c r="AM345" i="10"/>
  <c r="AL345" i="10"/>
  <c r="AK345" i="10"/>
  <c r="AJ345" i="10"/>
  <c r="AI345" i="10"/>
  <c r="AH345" i="10"/>
  <c r="AG345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C345" i="10"/>
  <c r="BC344" i="10"/>
  <c r="BB344" i="10"/>
  <c r="BA344" i="10"/>
  <c r="AZ344" i="10"/>
  <c r="AY344" i="10"/>
  <c r="AX344" i="10"/>
  <c r="AW344" i="10"/>
  <c r="AV344" i="10"/>
  <c r="AU344" i="10"/>
  <c r="AT344" i="10"/>
  <c r="AS344" i="10"/>
  <c r="AR344" i="10"/>
  <c r="AQ344" i="10"/>
  <c r="AP344" i="10"/>
  <c r="AO344" i="10"/>
  <c r="AN344" i="10"/>
  <c r="AM344" i="10"/>
  <c r="AL344" i="10"/>
  <c r="AK344" i="10"/>
  <c r="AJ344" i="10"/>
  <c r="AI344" i="10"/>
  <c r="AH344" i="10"/>
  <c r="AG344" i="10"/>
  <c r="AF344" i="10"/>
  <c r="AE344" i="10"/>
  <c r="AD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C344" i="10"/>
  <c r="BC343" i="10"/>
  <c r="BB343" i="10"/>
  <c r="BA343" i="10"/>
  <c r="AZ343" i="10"/>
  <c r="AY343" i="10"/>
  <c r="AX343" i="10"/>
  <c r="AW343" i="10"/>
  <c r="AV343" i="10"/>
  <c r="AU343" i="10"/>
  <c r="AT343" i="10"/>
  <c r="AS343" i="10"/>
  <c r="AR343" i="10"/>
  <c r="AQ343" i="10"/>
  <c r="AP343" i="10"/>
  <c r="AO343" i="10"/>
  <c r="AN343" i="10"/>
  <c r="AM343" i="10"/>
  <c r="AL343" i="10"/>
  <c r="AK343" i="10"/>
  <c r="AJ343" i="10"/>
  <c r="AI343" i="10"/>
  <c r="AH343" i="10"/>
  <c r="AG343" i="10"/>
  <c r="AF343" i="10"/>
  <c r="AE343" i="10"/>
  <c r="AD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C343" i="10"/>
  <c r="BC342" i="10"/>
  <c r="BB342" i="10"/>
  <c r="BA342" i="10"/>
  <c r="AZ342" i="10"/>
  <c r="AY342" i="10"/>
  <c r="AX342" i="10"/>
  <c r="AW342" i="10"/>
  <c r="AV342" i="10"/>
  <c r="AU342" i="10"/>
  <c r="AT342" i="10"/>
  <c r="AS342" i="10"/>
  <c r="AR342" i="10"/>
  <c r="AQ342" i="10"/>
  <c r="AP342" i="10"/>
  <c r="AO342" i="10"/>
  <c r="AN342" i="10"/>
  <c r="AM342" i="10"/>
  <c r="AL342" i="10"/>
  <c r="AK342" i="10"/>
  <c r="AJ342" i="10"/>
  <c r="AI342" i="10"/>
  <c r="AH342" i="10"/>
  <c r="AG342" i="10"/>
  <c r="AF342" i="10"/>
  <c r="AE342" i="10"/>
  <c r="AD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C342" i="10"/>
  <c r="BC341" i="10"/>
  <c r="BB341" i="10"/>
  <c r="BA341" i="10"/>
  <c r="AZ341" i="10"/>
  <c r="AY341" i="10"/>
  <c r="AX341" i="10"/>
  <c r="AW341" i="10"/>
  <c r="AV341" i="10"/>
  <c r="AU341" i="10"/>
  <c r="AT341" i="10"/>
  <c r="AS341" i="10"/>
  <c r="AR341" i="10"/>
  <c r="AQ341" i="10"/>
  <c r="AP341" i="10"/>
  <c r="AO341" i="10"/>
  <c r="AN341" i="10"/>
  <c r="AM341" i="10"/>
  <c r="AL341" i="10"/>
  <c r="AK341" i="10"/>
  <c r="AJ341" i="10"/>
  <c r="AI341" i="10"/>
  <c r="AH341" i="10"/>
  <c r="AG341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C341" i="10"/>
  <c r="BC340" i="10"/>
  <c r="BB340" i="10"/>
  <c r="BA340" i="10"/>
  <c r="AZ340" i="10"/>
  <c r="AY340" i="10"/>
  <c r="AX340" i="10"/>
  <c r="AW340" i="10"/>
  <c r="AV340" i="10"/>
  <c r="AU340" i="10"/>
  <c r="AT340" i="10"/>
  <c r="AS340" i="10"/>
  <c r="AR340" i="10"/>
  <c r="AQ340" i="10"/>
  <c r="AP340" i="10"/>
  <c r="AO340" i="10"/>
  <c r="AN340" i="10"/>
  <c r="AM340" i="10"/>
  <c r="AL340" i="10"/>
  <c r="AK340" i="10"/>
  <c r="AJ340" i="10"/>
  <c r="AI340" i="10"/>
  <c r="AH340" i="10"/>
  <c r="AG340" i="10"/>
  <c r="AF340" i="10"/>
  <c r="AE340" i="10"/>
  <c r="AD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C340" i="10"/>
  <c r="BC339" i="10"/>
  <c r="BB339" i="10"/>
  <c r="BA339" i="10"/>
  <c r="AZ339" i="10"/>
  <c r="AY339" i="10"/>
  <c r="AX339" i="10"/>
  <c r="AW339" i="10"/>
  <c r="AV339" i="10"/>
  <c r="AU339" i="10"/>
  <c r="AT339" i="10"/>
  <c r="AS339" i="10"/>
  <c r="AR339" i="10"/>
  <c r="AQ339" i="10"/>
  <c r="AP339" i="10"/>
  <c r="AO339" i="10"/>
  <c r="AN339" i="10"/>
  <c r="AM339" i="10"/>
  <c r="AL339" i="10"/>
  <c r="AK339" i="10"/>
  <c r="AJ339" i="10"/>
  <c r="AI339" i="10"/>
  <c r="AH339" i="10"/>
  <c r="AG339" i="10"/>
  <c r="AF339" i="10"/>
  <c r="AE339" i="10"/>
  <c r="AD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C339" i="10"/>
  <c r="BC338" i="10"/>
  <c r="BB338" i="10"/>
  <c r="BA338" i="10"/>
  <c r="AZ338" i="10"/>
  <c r="AY338" i="10"/>
  <c r="AX338" i="10"/>
  <c r="AW338" i="10"/>
  <c r="AV338" i="10"/>
  <c r="AU338" i="10"/>
  <c r="AT338" i="10"/>
  <c r="AS338" i="10"/>
  <c r="AR338" i="10"/>
  <c r="AQ338" i="10"/>
  <c r="AP338" i="10"/>
  <c r="AO338" i="10"/>
  <c r="AN338" i="10"/>
  <c r="AM338" i="10"/>
  <c r="AL338" i="10"/>
  <c r="AK338" i="10"/>
  <c r="AJ338" i="10"/>
  <c r="AI338" i="10"/>
  <c r="AH338" i="10"/>
  <c r="AG338" i="10"/>
  <c r="AF338" i="10"/>
  <c r="AE338" i="10"/>
  <c r="AD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C338" i="10"/>
  <c r="BC337" i="10"/>
  <c r="BB337" i="10"/>
  <c r="BA337" i="10"/>
  <c r="AZ337" i="10"/>
  <c r="AY337" i="10"/>
  <c r="AX337" i="10"/>
  <c r="AW337" i="10"/>
  <c r="AV337" i="10"/>
  <c r="AU337" i="10"/>
  <c r="AT337" i="10"/>
  <c r="AS337" i="10"/>
  <c r="AR337" i="10"/>
  <c r="AQ337" i="10"/>
  <c r="AP337" i="10"/>
  <c r="AO337" i="10"/>
  <c r="AN337" i="10"/>
  <c r="AM337" i="10"/>
  <c r="AL337" i="10"/>
  <c r="AK337" i="10"/>
  <c r="AJ337" i="10"/>
  <c r="AI337" i="10"/>
  <c r="AH337" i="10"/>
  <c r="AG337" i="10"/>
  <c r="AF337" i="10"/>
  <c r="AE337" i="10"/>
  <c r="AD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C337" i="10"/>
  <c r="BC336" i="10"/>
  <c r="BB336" i="10"/>
  <c r="BA336" i="10"/>
  <c r="AZ336" i="10"/>
  <c r="AY336" i="10"/>
  <c r="AX336" i="10"/>
  <c r="AW336" i="10"/>
  <c r="AV336" i="10"/>
  <c r="AU336" i="10"/>
  <c r="AT336" i="10"/>
  <c r="AS336" i="10"/>
  <c r="AR336" i="10"/>
  <c r="AQ336" i="10"/>
  <c r="AP336" i="10"/>
  <c r="AO336" i="10"/>
  <c r="AN336" i="10"/>
  <c r="AM336" i="10"/>
  <c r="AL336" i="10"/>
  <c r="AK336" i="10"/>
  <c r="AJ336" i="10"/>
  <c r="AI336" i="10"/>
  <c r="AH336" i="10"/>
  <c r="AG336" i="10"/>
  <c r="AF336" i="10"/>
  <c r="AE336" i="10"/>
  <c r="AD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C336" i="10"/>
  <c r="BC335" i="10"/>
  <c r="BB335" i="10"/>
  <c r="BA335" i="10"/>
  <c r="AZ335" i="10"/>
  <c r="AY335" i="10"/>
  <c r="AX335" i="10"/>
  <c r="AW335" i="10"/>
  <c r="AV335" i="10"/>
  <c r="AU335" i="10"/>
  <c r="AT335" i="10"/>
  <c r="AS335" i="10"/>
  <c r="AR335" i="10"/>
  <c r="AQ335" i="10"/>
  <c r="AP335" i="10"/>
  <c r="AO335" i="10"/>
  <c r="AN335" i="10"/>
  <c r="AM335" i="10"/>
  <c r="AL335" i="10"/>
  <c r="AK335" i="10"/>
  <c r="AJ335" i="10"/>
  <c r="AI335" i="10"/>
  <c r="AH335" i="10"/>
  <c r="AG335" i="10"/>
  <c r="AF335" i="10"/>
  <c r="AE335" i="10"/>
  <c r="AD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C335" i="10"/>
  <c r="BC334" i="10"/>
  <c r="BB334" i="10"/>
  <c r="BA334" i="10"/>
  <c r="AZ334" i="10"/>
  <c r="AY334" i="10"/>
  <c r="AX334" i="10"/>
  <c r="AW334" i="10"/>
  <c r="AV334" i="10"/>
  <c r="AU334" i="10"/>
  <c r="AT334" i="10"/>
  <c r="AS334" i="10"/>
  <c r="AR334" i="10"/>
  <c r="AQ334" i="10"/>
  <c r="AP334" i="10"/>
  <c r="AO334" i="10"/>
  <c r="AN334" i="10"/>
  <c r="AM334" i="10"/>
  <c r="AL334" i="10"/>
  <c r="AK334" i="10"/>
  <c r="AJ334" i="10"/>
  <c r="AI334" i="10"/>
  <c r="AH334" i="10"/>
  <c r="AG334" i="10"/>
  <c r="AF334" i="10"/>
  <c r="AE334" i="10"/>
  <c r="AD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C334" i="10"/>
  <c r="BC333" i="10"/>
  <c r="BB333" i="10"/>
  <c r="BA333" i="10"/>
  <c r="AZ333" i="10"/>
  <c r="AY333" i="10"/>
  <c r="AX333" i="10"/>
  <c r="AW333" i="10"/>
  <c r="AV333" i="10"/>
  <c r="AU333" i="10"/>
  <c r="AT333" i="10"/>
  <c r="AS333" i="10"/>
  <c r="AR333" i="10"/>
  <c r="AQ333" i="10"/>
  <c r="AP333" i="10"/>
  <c r="AO333" i="10"/>
  <c r="AN333" i="10"/>
  <c r="AM333" i="10"/>
  <c r="AL333" i="10"/>
  <c r="AK333" i="10"/>
  <c r="AJ333" i="10"/>
  <c r="AI333" i="10"/>
  <c r="AH333" i="10"/>
  <c r="AG333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C333" i="10"/>
  <c r="BC332" i="10"/>
  <c r="BB332" i="10"/>
  <c r="BA332" i="10"/>
  <c r="AZ332" i="10"/>
  <c r="AY332" i="10"/>
  <c r="AX332" i="10"/>
  <c r="AW332" i="10"/>
  <c r="AV332" i="10"/>
  <c r="AU332" i="10"/>
  <c r="AT332" i="10"/>
  <c r="AS332" i="10"/>
  <c r="AR332" i="10"/>
  <c r="AQ332" i="10"/>
  <c r="AP332" i="10"/>
  <c r="AO332" i="10"/>
  <c r="AN332" i="10"/>
  <c r="AM332" i="10"/>
  <c r="AL332" i="10"/>
  <c r="AK332" i="10"/>
  <c r="AJ332" i="10"/>
  <c r="AI332" i="10"/>
  <c r="AH332" i="10"/>
  <c r="AG332" i="10"/>
  <c r="AF332" i="10"/>
  <c r="AE332" i="10"/>
  <c r="AD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C332" i="10"/>
  <c r="BC331" i="10"/>
  <c r="BB331" i="10"/>
  <c r="BA331" i="10"/>
  <c r="AZ331" i="10"/>
  <c r="AY331" i="10"/>
  <c r="AX331" i="10"/>
  <c r="AW331" i="10"/>
  <c r="AV331" i="10"/>
  <c r="AU331" i="10"/>
  <c r="AT331" i="10"/>
  <c r="AS331" i="10"/>
  <c r="AR331" i="10"/>
  <c r="AQ331" i="10"/>
  <c r="AP331" i="10"/>
  <c r="AO331" i="10"/>
  <c r="AN331" i="10"/>
  <c r="AM331" i="10"/>
  <c r="AL331" i="10"/>
  <c r="AK331" i="10"/>
  <c r="AJ331" i="10"/>
  <c r="AI331" i="10"/>
  <c r="AH331" i="10"/>
  <c r="AG331" i="10"/>
  <c r="AF331" i="10"/>
  <c r="AE331" i="10"/>
  <c r="AD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C331" i="10"/>
  <c r="BC330" i="10"/>
  <c r="BB330" i="10"/>
  <c r="BA330" i="10"/>
  <c r="AZ330" i="10"/>
  <c r="AY330" i="10"/>
  <c r="AX330" i="10"/>
  <c r="AW330" i="10"/>
  <c r="AV330" i="10"/>
  <c r="AU330" i="10"/>
  <c r="AT330" i="10"/>
  <c r="AS330" i="10"/>
  <c r="AR330" i="10"/>
  <c r="AQ330" i="10"/>
  <c r="AP330" i="10"/>
  <c r="AO330" i="10"/>
  <c r="AN330" i="10"/>
  <c r="AM330" i="10"/>
  <c r="AL330" i="10"/>
  <c r="AK330" i="10"/>
  <c r="AJ330" i="10"/>
  <c r="AI330" i="10"/>
  <c r="AH330" i="10"/>
  <c r="AG330" i="10"/>
  <c r="AF330" i="10"/>
  <c r="AE330" i="10"/>
  <c r="AD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C330" i="10"/>
  <c r="BC329" i="10"/>
  <c r="BB329" i="10"/>
  <c r="BA329" i="10"/>
  <c r="AZ329" i="10"/>
  <c r="AY329" i="10"/>
  <c r="AX329" i="10"/>
  <c r="AW329" i="10"/>
  <c r="AV329" i="10"/>
  <c r="AU329" i="10"/>
  <c r="AT329" i="10"/>
  <c r="AS329" i="10"/>
  <c r="AR329" i="10"/>
  <c r="AQ329" i="10"/>
  <c r="AP329" i="10"/>
  <c r="AO329" i="10"/>
  <c r="AN329" i="10"/>
  <c r="AM329" i="10"/>
  <c r="AL329" i="10"/>
  <c r="AK329" i="10"/>
  <c r="AJ329" i="10"/>
  <c r="AI329" i="10"/>
  <c r="AH329" i="10"/>
  <c r="AG329" i="10"/>
  <c r="AF329" i="10"/>
  <c r="AE329" i="10"/>
  <c r="AD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C329" i="10"/>
  <c r="BC328" i="10"/>
  <c r="BB328" i="10"/>
  <c r="BA328" i="10"/>
  <c r="AZ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H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C328" i="10"/>
  <c r="BC327" i="10"/>
  <c r="BB327" i="10"/>
  <c r="BA327" i="10"/>
  <c r="AZ327" i="10"/>
  <c r="AY327" i="10"/>
  <c r="AX327" i="10"/>
  <c r="AW327" i="10"/>
  <c r="AV327" i="10"/>
  <c r="AU327" i="10"/>
  <c r="AT327" i="10"/>
  <c r="AS327" i="10"/>
  <c r="AR327" i="10"/>
  <c r="AQ327" i="10"/>
  <c r="AP327" i="10"/>
  <c r="AO327" i="10"/>
  <c r="AN327" i="10"/>
  <c r="AM327" i="10"/>
  <c r="AL327" i="10"/>
  <c r="AK327" i="10"/>
  <c r="AJ327" i="10"/>
  <c r="AI327" i="10"/>
  <c r="AH327" i="10"/>
  <c r="AG327" i="10"/>
  <c r="AF327" i="10"/>
  <c r="AE327" i="10"/>
  <c r="AD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C327" i="10"/>
  <c r="BC326" i="10"/>
  <c r="BB326" i="10"/>
  <c r="BA326" i="10"/>
  <c r="AZ326" i="10"/>
  <c r="AY326" i="10"/>
  <c r="AX326" i="10"/>
  <c r="AW326" i="10"/>
  <c r="AV326" i="10"/>
  <c r="AU326" i="10"/>
  <c r="AT326" i="10"/>
  <c r="AS326" i="10"/>
  <c r="AR326" i="10"/>
  <c r="AQ326" i="10"/>
  <c r="AP326" i="10"/>
  <c r="AO326" i="10"/>
  <c r="AN326" i="10"/>
  <c r="AM326" i="10"/>
  <c r="AL326" i="10"/>
  <c r="AK326" i="10"/>
  <c r="AJ326" i="10"/>
  <c r="AI326" i="10"/>
  <c r="AH326" i="10"/>
  <c r="AG326" i="10"/>
  <c r="AF326" i="10"/>
  <c r="AE326" i="10"/>
  <c r="AD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C326" i="10"/>
  <c r="BC325" i="10"/>
  <c r="BB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C325" i="10"/>
  <c r="BC324" i="10"/>
  <c r="BB324" i="10"/>
  <c r="BA324" i="10"/>
  <c r="AZ324" i="10"/>
  <c r="AY324" i="10"/>
  <c r="AX324" i="10"/>
  <c r="AW324" i="10"/>
  <c r="AV324" i="10"/>
  <c r="AU324" i="10"/>
  <c r="AT324" i="10"/>
  <c r="AS324" i="10"/>
  <c r="AR324" i="10"/>
  <c r="AQ324" i="10"/>
  <c r="AP324" i="10"/>
  <c r="AO324" i="10"/>
  <c r="AN324" i="10"/>
  <c r="AM324" i="10"/>
  <c r="AL324" i="10"/>
  <c r="AK324" i="10"/>
  <c r="AJ324" i="10"/>
  <c r="AI324" i="10"/>
  <c r="AH324" i="10"/>
  <c r="AG324" i="10"/>
  <c r="AF324" i="10"/>
  <c r="AE324" i="10"/>
  <c r="AD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C324" i="10"/>
  <c r="BC323" i="10"/>
  <c r="BB323" i="10"/>
  <c r="BA323" i="10"/>
  <c r="AZ323" i="10"/>
  <c r="AY323" i="10"/>
  <c r="AX323" i="10"/>
  <c r="AW323" i="10"/>
  <c r="AV323" i="10"/>
  <c r="AU323" i="10"/>
  <c r="AT323" i="10"/>
  <c r="AS323" i="10"/>
  <c r="AR323" i="10"/>
  <c r="AQ323" i="10"/>
  <c r="AP323" i="10"/>
  <c r="AO323" i="10"/>
  <c r="AN323" i="10"/>
  <c r="AM323" i="10"/>
  <c r="AL323" i="10"/>
  <c r="AK323" i="10"/>
  <c r="AJ323" i="10"/>
  <c r="AI323" i="10"/>
  <c r="AH323" i="10"/>
  <c r="AG323" i="10"/>
  <c r="AF323" i="10"/>
  <c r="AE323" i="10"/>
  <c r="AD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C323" i="10"/>
  <c r="BC322" i="10"/>
  <c r="BB322" i="10"/>
  <c r="BA322" i="10"/>
  <c r="AZ322" i="10"/>
  <c r="AY322" i="10"/>
  <c r="AX322" i="10"/>
  <c r="AW322" i="10"/>
  <c r="AV322" i="10"/>
  <c r="AU322" i="10"/>
  <c r="AT322" i="10"/>
  <c r="AS322" i="10"/>
  <c r="AR322" i="10"/>
  <c r="AQ322" i="10"/>
  <c r="AP322" i="10"/>
  <c r="AO322" i="10"/>
  <c r="AN322" i="10"/>
  <c r="AM322" i="10"/>
  <c r="AL322" i="10"/>
  <c r="AK322" i="10"/>
  <c r="AJ322" i="10"/>
  <c r="AI322" i="10"/>
  <c r="AH322" i="10"/>
  <c r="AG322" i="10"/>
  <c r="AF322" i="10"/>
  <c r="AE322" i="10"/>
  <c r="AD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C322" i="10"/>
  <c r="BC321" i="10"/>
  <c r="BB321" i="10"/>
  <c r="BA321" i="10"/>
  <c r="AZ321" i="10"/>
  <c r="AY321" i="10"/>
  <c r="AX321" i="10"/>
  <c r="AW321" i="10"/>
  <c r="AV321" i="10"/>
  <c r="AU321" i="10"/>
  <c r="AT321" i="10"/>
  <c r="AS321" i="10"/>
  <c r="AR321" i="10"/>
  <c r="AQ321" i="10"/>
  <c r="AP321" i="10"/>
  <c r="AO321" i="10"/>
  <c r="AN321" i="10"/>
  <c r="AM321" i="10"/>
  <c r="AL321" i="10"/>
  <c r="AK321" i="10"/>
  <c r="AJ321" i="10"/>
  <c r="AI321" i="10"/>
  <c r="AH321" i="10"/>
  <c r="AG321" i="10"/>
  <c r="AF321" i="10"/>
  <c r="AE321" i="10"/>
  <c r="AD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C321" i="10"/>
  <c r="BC320" i="10"/>
  <c r="BB320" i="10"/>
  <c r="BA320" i="10"/>
  <c r="AZ320" i="10"/>
  <c r="AY320" i="10"/>
  <c r="AX320" i="10"/>
  <c r="AW320" i="10"/>
  <c r="AV320" i="10"/>
  <c r="AU320" i="10"/>
  <c r="AT320" i="10"/>
  <c r="AS320" i="10"/>
  <c r="AR320" i="10"/>
  <c r="AQ320" i="10"/>
  <c r="AP320" i="10"/>
  <c r="AO320" i="10"/>
  <c r="AN320" i="10"/>
  <c r="AM320" i="10"/>
  <c r="AL320" i="10"/>
  <c r="AK320" i="10"/>
  <c r="AJ320" i="10"/>
  <c r="AI320" i="10"/>
  <c r="AH320" i="10"/>
  <c r="AG320" i="10"/>
  <c r="AF320" i="10"/>
  <c r="AE320" i="10"/>
  <c r="AD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C320" i="10"/>
  <c r="BC319" i="10"/>
  <c r="BB319" i="10"/>
  <c r="BA319" i="10"/>
  <c r="AZ319" i="10"/>
  <c r="AY319" i="10"/>
  <c r="AX319" i="10"/>
  <c r="AW319" i="10"/>
  <c r="AV319" i="10"/>
  <c r="AU319" i="10"/>
  <c r="AT319" i="10"/>
  <c r="AS319" i="10"/>
  <c r="AR319" i="10"/>
  <c r="AQ319" i="10"/>
  <c r="AP319" i="10"/>
  <c r="AO319" i="10"/>
  <c r="AN319" i="10"/>
  <c r="AM319" i="10"/>
  <c r="AL319" i="10"/>
  <c r="AK319" i="10"/>
  <c r="AJ319" i="10"/>
  <c r="AI319" i="10"/>
  <c r="AH319" i="10"/>
  <c r="AG319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C319" i="10"/>
  <c r="BC318" i="10"/>
  <c r="BB318" i="10"/>
  <c r="BA318" i="10"/>
  <c r="AZ318" i="10"/>
  <c r="AY318" i="10"/>
  <c r="AX318" i="10"/>
  <c r="AW318" i="10"/>
  <c r="AV318" i="10"/>
  <c r="AU318" i="10"/>
  <c r="AT318" i="10"/>
  <c r="AS318" i="10"/>
  <c r="AR318" i="10"/>
  <c r="AQ318" i="10"/>
  <c r="AP318" i="10"/>
  <c r="AO318" i="10"/>
  <c r="AN318" i="10"/>
  <c r="AM318" i="10"/>
  <c r="AL318" i="10"/>
  <c r="AK318" i="10"/>
  <c r="AJ318" i="10"/>
  <c r="AI318" i="10"/>
  <c r="AH318" i="10"/>
  <c r="AG318" i="10"/>
  <c r="AF318" i="10"/>
  <c r="AE318" i="10"/>
  <c r="AD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C318" i="10"/>
  <c r="BC317" i="10"/>
  <c r="BB317" i="10"/>
  <c r="BA317" i="10"/>
  <c r="AZ317" i="10"/>
  <c r="AY317" i="10"/>
  <c r="AX317" i="10"/>
  <c r="AW317" i="10"/>
  <c r="AV317" i="10"/>
  <c r="AU317" i="10"/>
  <c r="AT317" i="10"/>
  <c r="AS317" i="10"/>
  <c r="AR317" i="10"/>
  <c r="AQ317" i="10"/>
  <c r="AP317" i="10"/>
  <c r="AO317" i="10"/>
  <c r="AN317" i="10"/>
  <c r="AM317" i="10"/>
  <c r="AL317" i="10"/>
  <c r="AK317" i="10"/>
  <c r="AJ317" i="10"/>
  <c r="AI317" i="10"/>
  <c r="AH317" i="10"/>
  <c r="AG317" i="10"/>
  <c r="AF317" i="10"/>
  <c r="AE317" i="10"/>
  <c r="AD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C317" i="10"/>
  <c r="BC316" i="10"/>
  <c r="BB316" i="10"/>
  <c r="BA316" i="10"/>
  <c r="AZ316" i="10"/>
  <c r="AY316" i="10"/>
  <c r="AX316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C316" i="10"/>
  <c r="BC315" i="10"/>
  <c r="BB315" i="10"/>
  <c r="BA315" i="10"/>
  <c r="AZ315" i="10"/>
  <c r="AY315" i="10"/>
  <c r="AX315" i="10"/>
  <c r="AW315" i="10"/>
  <c r="AV315" i="10"/>
  <c r="AU315" i="10"/>
  <c r="AT315" i="10"/>
  <c r="AS315" i="10"/>
  <c r="AR315" i="10"/>
  <c r="AQ315" i="10"/>
  <c r="AP315" i="10"/>
  <c r="AO315" i="10"/>
  <c r="AN315" i="10"/>
  <c r="AM315" i="10"/>
  <c r="AL315" i="10"/>
  <c r="AK315" i="10"/>
  <c r="AJ315" i="10"/>
  <c r="AI315" i="10"/>
  <c r="AH315" i="10"/>
  <c r="AG315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C315" i="10"/>
  <c r="BC314" i="10"/>
  <c r="BB314" i="10"/>
  <c r="BA314" i="10"/>
  <c r="AZ314" i="10"/>
  <c r="AY314" i="10"/>
  <c r="AX314" i="10"/>
  <c r="AW314" i="10"/>
  <c r="AV314" i="10"/>
  <c r="AU314" i="10"/>
  <c r="AT314" i="10"/>
  <c r="AS314" i="10"/>
  <c r="AR314" i="10"/>
  <c r="AQ314" i="10"/>
  <c r="AP314" i="10"/>
  <c r="AO314" i="10"/>
  <c r="AN314" i="10"/>
  <c r="AM314" i="10"/>
  <c r="AL314" i="10"/>
  <c r="AK314" i="10"/>
  <c r="AJ314" i="10"/>
  <c r="AI314" i="10"/>
  <c r="AH314" i="10"/>
  <c r="AG314" i="10"/>
  <c r="AF314" i="10"/>
  <c r="AE314" i="10"/>
  <c r="AD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C314" i="10"/>
  <c r="BC313" i="10"/>
  <c r="BB313" i="10"/>
  <c r="BA313" i="10"/>
  <c r="AZ313" i="10"/>
  <c r="AY313" i="10"/>
  <c r="AX313" i="10"/>
  <c r="AW313" i="10"/>
  <c r="AV313" i="10"/>
  <c r="AU313" i="10"/>
  <c r="AT313" i="10"/>
  <c r="AS313" i="10"/>
  <c r="AR313" i="10"/>
  <c r="AQ313" i="10"/>
  <c r="AP313" i="10"/>
  <c r="AO313" i="10"/>
  <c r="AN313" i="10"/>
  <c r="AM313" i="10"/>
  <c r="AL313" i="10"/>
  <c r="AK313" i="10"/>
  <c r="AJ313" i="10"/>
  <c r="AI313" i="10"/>
  <c r="AH313" i="10"/>
  <c r="AG313" i="10"/>
  <c r="AF313" i="10"/>
  <c r="AE313" i="10"/>
  <c r="AD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C313" i="10"/>
  <c r="BC312" i="10"/>
  <c r="BB312" i="10"/>
  <c r="BA312" i="10"/>
  <c r="AZ312" i="10"/>
  <c r="AY312" i="10"/>
  <c r="AX312" i="10"/>
  <c r="AW312" i="10"/>
  <c r="AV312" i="10"/>
  <c r="AU312" i="10"/>
  <c r="AT312" i="10"/>
  <c r="AS312" i="10"/>
  <c r="AR312" i="10"/>
  <c r="AQ312" i="10"/>
  <c r="AP312" i="10"/>
  <c r="AO312" i="10"/>
  <c r="AN312" i="10"/>
  <c r="AM312" i="10"/>
  <c r="AL312" i="10"/>
  <c r="AK312" i="10"/>
  <c r="AJ312" i="10"/>
  <c r="AI312" i="10"/>
  <c r="AH312" i="10"/>
  <c r="AG312" i="10"/>
  <c r="AF312" i="10"/>
  <c r="AE312" i="10"/>
  <c r="AD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C312" i="10"/>
  <c r="BC311" i="10"/>
  <c r="BB311" i="10"/>
  <c r="BA311" i="10"/>
  <c r="AZ311" i="10"/>
  <c r="AY311" i="10"/>
  <c r="AX311" i="10"/>
  <c r="AW311" i="10"/>
  <c r="AV311" i="10"/>
  <c r="AU311" i="10"/>
  <c r="AT311" i="10"/>
  <c r="AS311" i="10"/>
  <c r="AR311" i="10"/>
  <c r="AQ311" i="10"/>
  <c r="AP311" i="10"/>
  <c r="AO311" i="10"/>
  <c r="AN311" i="10"/>
  <c r="AM311" i="10"/>
  <c r="AL311" i="10"/>
  <c r="AK311" i="10"/>
  <c r="AJ311" i="10"/>
  <c r="AI311" i="10"/>
  <c r="AH311" i="10"/>
  <c r="AG311" i="10"/>
  <c r="AF311" i="10"/>
  <c r="AE311" i="10"/>
  <c r="AD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C311" i="10"/>
  <c r="BC310" i="10"/>
  <c r="BB310" i="10"/>
  <c r="BA310" i="10"/>
  <c r="AZ310" i="10"/>
  <c r="AY310" i="10"/>
  <c r="AX310" i="10"/>
  <c r="AW310" i="10"/>
  <c r="AV310" i="10"/>
  <c r="AU310" i="10"/>
  <c r="AT310" i="10"/>
  <c r="AS310" i="10"/>
  <c r="AR310" i="10"/>
  <c r="AQ310" i="10"/>
  <c r="AP310" i="10"/>
  <c r="AO310" i="10"/>
  <c r="AN310" i="10"/>
  <c r="AM310" i="10"/>
  <c r="AL310" i="10"/>
  <c r="AK310" i="10"/>
  <c r="AJ310" i="10"/>
  <c r="AI310" i="10"/>
  <c r="AH310" i="10"/>
  <c r="AG310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C310" i="10"/>
  <c r="BC309" i="10"/>
  <c r="BB309" i="10"/>
  <c r="BA309" i="10"/>
  <c r="AZ309" i="10"/>
  <c r="AY309" i="10"/>
  <c r="AX309" i="10"/>
  <c r="AW309" i="10"/>
  <c r="AV309" i="10"/>
  <c r="AU309" i="10"/>
  <c r="AT309" i="10"/>
  <c r="AS309" i="10"/>
  <c r="AR309" i="10"/>
  <c r="AQ309" i="10"/>
  <c r="AP309" i="10"/>
  <c r="AO309" i="10"/>
  <c r="AN309" i="10"/>
  <c r="AM309" i="10"/>
  <c r="AL309" i="10"/>
  <c r="AK309" i="10"/>
  <c r="AJ309" i="10"/>
  <c r="AI309" i="10"/>
  <c r="AH309" i="10"/>
  <c r="AG309" i="10"/>
  <c r="AF309" i="10"/>
  <c r="AE309" i="10"/>
  <c r="AD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C309" i="10"/>
  <c r="BC308" i="10"/>
  <c r="BB308" i="10"/>
  <c r="BA308" i="10"/>
  <c r="AZ308" i="10"/>
  <c r="AY308" i="10"/>
  <c r="AX308" i="10"/>
  <c r="AW308" i="10"/>
  <c r="AV308" i="10"/>
  <c r="AU308" i="10"/>
  <c r="AT308" i="10"/>
  <c r="AS308" i="10"/>
  <c r="AR308" i="10"/>
  <c r="AQ308" i="10"/>
  <c r="AP308" i="10"/>
  <c r="AO308" i="10"/>
  <c r="AN308" i="10"/>
  <c r="AM308" i="10"/>
  <c r="AL308" i="10"/>
  <c r="AK308" i="10"/>
  <c r="AJ308" i="10"/>
  <c r="AI308" i="10"/>
  <c r="AH308" i="10"/>
  <c r="AG308" i="10"/>
  <c r="AF308" i="10"/>
  <c r="AE308" i="10"/>
  <c r="AD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C308" i="10"/>
  <c r="BC307" i="10"/>
  <c r="BB307" i="10"/>
  <c r="BA307" i="10"/>
  <c r="AZ307" i="10"/>
  <c r="AY307" i="10"/>
  <c r="AX307" i="10"/>
  <c r="AW307" i="10"/>
  <c r="AV307" i="10"/>
  <c r="AU307" i="10"/>
  <c r="AT307" i="10"/>
  <c r="AS307" i="10"/>
  <c r="AR307" i="10"/>
  <c r="AQ307" i="10"/>
  <c r="AP307" i="10"/>
  <c r="AO307" i="10"/>
  <c r="AN307" i="10"/>
  <c r="AM307" i="10"/>
  <c r="AL307" i="10"/>
  <c r="AK307" i="10"/>
  <c r="AJ307" i="10"/>
  <c r="AI307" i="10"/>
  <c r="AH307" i="10"/>
  <c r="AG307" i="10"/>
  <c r="AF307" i="10"/>
  <c r="AE307" i="10"/>
  <c r="AD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C307" i="10"/>
  <c r="BC306" i="10"/>
  <c r="BB306" i="10"/>
  <c r="BA306" i="10"/>
  <c r="AZ306" i="10"/>
  <c r="AY306" i="10"/>
  <c r="AX306" i="10"/>
  <c r="AW306" i="10"/>
  <c r="AV306" i="10"/>
  <c r="AU306" i="10"/>
  <c r="AT306" i="10"/>
  <c r="AS306" i="10"/>
  <c r="AR306" i="10"/>
  <c r="AQ306" i="10"/>
  <c r="AP306" i="10"/>
  <c r="AO306" i="10"/>
  <c r="AN306" i="10"/>
  <c r="AM306" i="10"/>
  <c r="AL306" i="10"/>
  <c r="AK306" i="10"/>
  <c r="AJ306" i="10"/>
  <c r="AI306" i="10"/>
  <c r="AH306" i="10"/>
  <c r="AG306" i="10"/>
  <c r="AF306" i="10"/>
  <c r="AE306" i="10"/>
  <c r="AD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C306" i="10"/>
  <c r="BC305" i="10"/>
  <c r="BB305" i="10"/>
  <c r="BA305" i="10"/>
  <c r="AZ305" i="10"/>
  <c r="AY305" i="10"/>
  <c r="AX305" i="10"/>
  <c r="AW305" i="10"/>
  <c r="AV305" i="10"/>
  <c r="AU305" i="10"/>
  <c r="AT305" i="10"/>
  <c r="AS305" i="10"/>
  <c r="AR305" i="10"/>
  <c r="AQ305" i="10"/>
  <c r="AP305" i="10"/>
  <c r="AO305" i="10"/>
  <c r="AN305" i="10"/>
  <c r="AM305" i="10"/>
  <c r="AL305" i="10"/>
  <c r="AK305" i="10"/>
  <c r="AJ305" i="10"/>
  <c r="AI305" i="10"/>
  <c r="AH305" i="10"/>
  <c r="AG305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C305" i="10"/>
  <c r="BC304" i="10"/>
  <c r="BB304" i="10"/>
  <c r="BA304" i="10"/>
  <c r="AZ304" i="10"/>
  <c r="AY304" i="10"/>
  <c r="AX304" i="10"/>
  <c r="AW304" i="10"/>
  <c r="AV304" i="10"/>
  <c r="AU304" i="10"/>
  <c r="AT304" i="10"/>
  <c r="AS304" i="10"/>
  <c r="AR304" i="10"/>
  <c r="AQ304" i="10"/>
  <c r="AP304" i="10"/>
  <c r="AO304" i="10"/>
  <c r="AN304" i="10"/>
  <c r="AM304" i="10"/>
  <c r="AL304" i="10"/>
  <c r="AK304" i="10"/>
  <c r="AJ304" i="10"/>
  <c r="AI304" i="10"/>
  <c r="AH304" i="10"/>
  <c r="AG304" i="10"/>
  <c r="AF304" i="10"/>
  <c r="AE304" i="10"/>
  <c r="AD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C304" i="10"/>
  <c r="BC303" i="10"/>
  <c r="BB303" i="10"/>
  <c r="BA303" i="10"/>
  <c r="AZ303" i="10"/>
  <c r="AY303" i="10"/>
  <c r="AX303" i="10"/>
  <c r="AW303" i="10"/>
  <c r="AV303" i="10"/>
  <c r="AU303" i="10"/>
  <c r="AT303" i="10"/>
  <c r="AS303" i="10"/>
  <c r="AR303" i="10"/>
  <c r="AQ303" i="10"/>
  <c r="AP303" i="10"/>
  <c r="AO303" i="10"/>
  <c r="AN303" i="10"/>
  <c r="AM303" i="10"/>
  <c r="AL303" i="10"/>
  <c r="AK303" i="10"/>
  <c r="AJ303" i="10"/>
  <c r="AI303" i="10"/>
  <c r="AH303" i="10"/>
  <c r="AG303" i="10"/>
  <c r="AF303" i="10"/>
  <c r="AE303" i="10"/>
  <c r="AD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C303" i="10"/>
  <c r="BC302" i="10"/>
  <c r="BB302" i="10"/>
  <c r="BA302" i="10"/>
  <c r="AZ302" i="10"/>
  <c r="AY302" i="10"/>
  <c r="AX302" i="10"/>
  <c r="AW302" i="10"/>
  <c r="AV302" i="10"/>
  <c r="AU302" i="10"/>
  <c r="AT302" i="10"/>
  <c r="AS302" i="10"/>
  <c r="AR302" i="10"/>
  <c r="AQ302" i="10"/>
  <c r="AP302" i="10"/>
  <c r="AO302" i="10"/>
  <c r="AN302" i="10"/>
  <c r="AM302" i="10"/>
  <c r="AL302" i="10"/>
  <c r="AK302" i="10"/>
  <c r="AJ302" i="10"/>
  <c r="AI302" i="10"/>
  <c r="AH302" i="10"/>
  <c r="AG302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C302" i="10"/>
  <c r="BC301" i="10"/>
  <c r="BB301" i="10"/>
  <c r="BA301" i="10"/>
  <c r="AZ301" i="10"/>
  <c r="AY301" i="10"/>
  <c r="AX301" i="10"/>
  <c r="AW301" i="10"/>
  <c r="AV301" i="10"/>
  <c r="AU301" i="10"/>
  <c r="AT301" i="10"/>
  <c r="AS301" i="10"/>
  <c r="AR301" i="10"/>
  <c r="AQ301" i="10"/>
  <c r="AP301" i="10"/>
  <c r="AO301" i="10"/>
  <c r="AN301" i="10"/>
  <c r="AM301" i="10"/>
  <c r="AL301" i="10"/>
  <c r="AK301" i="10"/>
  <c r="AJ301" i="10"/>
  <c r="AI301" i="10"/>
  <c r="AH301" i="10"/>
  <c r="AG301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C301" i="10"/>
  <c r="BC300" i="10"/>
  <c r="BB300" i="10"/>
  <c r="BA300" i="10"/>
  <c r="AZ300" i="10"/>
  <c r="AY300" i="10"/>
  <c r="AX300" i="10"/>
  <c r="AW300" i="10"/>
  <c r="AV300" i="10"/>
  <c r="AU300" i="10"/>
  <c r="AT300" i="10"/>
  <c r="AS300" i="10"/>
  <c r="AR300" i="10"/>
  <c r="AQ300" i="10"/>
  <c r="AP300" i="10"/>
  <c r="AO300" i="10"/>
  <c r="AN300" i="10"/>
  <c r="AM300" i="10"/>
  <c r="AL300" i="10"/>
  <c r="AK300" i="10"/>
  <c r="AJ300" i="10"/>
  <c r="AI300" i="10"/>
  <c r="AH300" i="10"/>
  <c r="AG300" i="10"/>
  <c r="AF300" i="10"/>
  <c r="AE300" i="10"/>
  <c r="AD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C300" i="10"/>
  <c r="BC299" i="10"/>
  <c r="BB299" i="10"/>
  <c r="BA299" i="10"/>
  <c r="AZ299" i="10"/>
  <c r="AY299" i="10"/>
  <c r="AX299" i="10"/>
  <c r="AW299" i="10"/>
  <c r="AV299" i="10"/>
  <c r="AU299" i="10"/>
  <c r="AT299" i="10"/>
  <c r="AS299" i="10"/>
  <c r="AR299" i="10"/>
  <c r="AQ299" i="10"/>
  <c r="AP299" i="10"/>
  <c r="AO299" i="10"/>
  <c r="AN299" i="10"/>
  <c r="AM299" i="10"/>
  <c r="AL299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C299" i="10"/>
  <c r="BC298" i="10"/>
  <c r="BB298" i="10"/>
  <c r="BA298" i="10"/>
  <c r="AZ298" i="10"/>
  <c r="AY298" i="10"/>
  <c r="AX298" i="10"/>
  <c r="AW298" i="10"/>
  <c r="AV298" i="10"/>
  <c r="AU298" i="10"/>
  <c r="AT298" i="10"/>
  <c r="AS298" i="10"/>
  <c r="AR298" i="10"/>
  <c r="AQ298" i="10"/>
  <c r="AP298" i="10"/>
  <c r="AO298" i="10"/>
  <c r="AN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C298" i="10"/>
  <c r="BC297" i="10"/>
  <c r="BB297" i="10"/>
  <c r="BA297" i="10"/>
  <c r="AZ297" i="10"/>
  <c r="AY297" i="10"/>
  <c r="AX297" i="10"/>
  <c r="AW297" i="10"/>
  <c r="AV297" i="10"/>
  <c r="AU297" i="10"/>
  <c r="AT297" i="10"/>
  <c r="AS297" i="10"/>
  <c r="AR297" i="10"/>
  <c r="AQ297" i="10"/>
  <c r="AP297" i="10"/>
  <c r="AO297" i="10"/>
  <c r="AN297" i="10"/>
  <c r="AM297" i="10"/>
  <c r="AL297" i="10"/>
  <c r="AK297" i="10"/>
  <c r="AJ297" i="10"/>
  <c r="AI297" i="10"/>
  <c r="AH297" i="10"/>
  <c r="AG297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C297" i="10"/>
  <c r="BC296" i="10"/>
  <c r="BB296" i="10"/>
  <c r="BA296" i="10"/>
  <c r="AZ296" i="10"/>
  <c r="AY296" i="10"/>
  <c r="AX296" i="10"/>
  <c r="AW296" i="10"/>
  <c r="AV296" i="10"/>
  <c r="AU296" i="10"/>
  <c r="AT296" i="10"/>
  <c r="AS296" i="10"/>
  <c r="AR296" i="10"/>
  <c r="AQ296" i="10"/>
  <c r="AP296" i="10"/>
  <c r="AO296" i="10"/>
  <c r="AN296" i="10"/>
  <c r="AM296" i="10"/>
  <c r="AL296" i="10"/>
  <c r="AK296" i="10"/>
  <c r="AJ296" i="10"/>
  <c r="AI296" i="10"/>
  <c r="AH296" i="10"/>
  <c r="AG296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C296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C295" i="10"/>
  <c r="BC294" i="10"/>
  <c r="BB294" i="10"/>
  <c r="BA294" i="10"/>
  <c r="AZ294" i="10"/>
  <c r="AY294" i="10"/>
  <c r="AX294" i="10"/>
  <c r="AW294" i="10"/>
  <c r="AV294" i="10"/>
  <c r="AU294" i="10"/>
  <c r="AT294" i="10"/>
  <c r="AS294" i="10"/>
  <c r="AR294" i="10"/>
  <c r="AQ294" i="10"/>
  <c r="AP294" i="10"/>
  <c r="AO294" i="10"/>
  <c r="AN294" i="10"/>
  <c r="AM294" i="10"/>
  <c r="AL294" i="10"/>
  <c r="AK294" i="10"/>
  <c r="AJ294" i="10"/>
  <c r="AI294" i="10"/>
  <c r="AH294" i="10"/>
  <c r="AG294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C294" i="10"/>
  <c r="BC293" i="10"/>
  <c r="BB293" i="10"/>
  <c r="BA293" i="10"/>
  <c r="AZ293" i="10"/>
  <c r="AY293" i="10"/>
  <c r="AX293" i="10"/>
  <c r="AW293" i="10"/>
  <c r="AV293" i="10"/>
  <c r="AU293" i="10"/>
  <c r="AT293" i="10"/>
  <c r="AS293" i="10"/>
  <c r="AR293" i="10"/>
  <c r="AQ293" i="10"/>
  <c r="AP293" i="10"/>
  <c r="AO293" i="10"/>
  <c r="AN293" i="10"/>
  <c r="AM293" i="10"/>
  <c r="AL293" i="10"/>
  <c r="AK293" i="10"/>
  <c r="AJ293" i="10"/>
  <c r="AI293" i="10"/>
  <c r="AH293" i="10"/>
  <c r="AG293" i="10"/>
  <c r="AF293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C293" i="10"/>
  <c r="BC292" i="10"/>
  <c r="BB292" i="10"/>
  <c r="BA292" i="10"/>
  <c r="AZ292" i="10"/>
  <c r="AY292" i="10"/>
  <c r="AX292" i="10"/>
  <c r="AW292" i="10"/>
  <c r="AV292" i="10"/>
  <c r="AU292" i="10"/>
  <c r="AT292" i="10"/>
  <c r="AS292" i="10"/>
  <c r="AR292" i="10"/>
  <c r="AQ292" i="10"/>
  <c r="AP292" i="10"/>
  <c r="AO292" i="10"/>
  <c r="AN292" i="10"/>
  <c r="AM292" i="10"/>
  <c r="AL292" i="10"/>
  <c r="AK292" i="10"/>
  <c r="AJ292" i="10"/>
  <c r="AI292" i="10"/>
  <c r="AH292" i="10"/>
  <c r="AG292" i="10"/>
  <c r="AF292" i="10"/>
  <c r="AE292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C292" i="10"/>
  <c r="BC291" i="10"/>
  <c r="BB291" i="10"/>
  <c r="BA291" i="10"/>
  <c r="AZ291" i="10"/>
  <c r="AY291" i="10"/>
  <c r="AX291" i="10"/>
  <c r="AW291" i="10"/>
  <c r="AV291" i="10"/>
  <c r="AU291" i="10"/>
  <c r="AT291" i="10"/>
  <c r="AS291" i="10"/>
  <c r="AR291" i="10"/>
  <c r="AQ291" i="10"/>
  <c r="AP291" i="10"/>
  <c r="AO291" i="10"/>
  <c r="AN291" i="10"/>
  <c r="AM291" i="10"/>
  <c r="AL291" i="10"/>
  <c r="AK291" i="10"/>
  <c r="AJ291" i="10"/>
  <c r="AI291" i="10"/>
  <c r="AH291" i="10"/>
  <c r="AG291" i="10"/>
  <c r="AF291" i="10"/>
  <c r="AE291" i="10"/>
  <c r="AD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C291" i="10"/>
  <c r="BC290" i="10"/>
  <c r="BB290" i="10"/>
  <c r="BA290" i="10"/>
  <c r="AZ290" i="10"/>
  <c r="AY290" i="10"/>
  <c r="AX290" i="10"/>
  <c r="AW290" i="10"/>
  <c r="AV290" i="10"/>
  <c r="AU290" i="10"/>
  <c r="AT290" i="10"/>
  <c r="AS290" i="10"/>
  <c r="AR290" i="10"/>
  <c r="AQ290" i="10"/>
  <c r="AP290" i="10"/>
  <c r="AO290" i="10"/>
  <c r="AN290" i="10"/>
  <c r="AM290" i="10"/>
  <c r="AL290" i="10"/>
  <c r="AK290" i="10"/>
  <c r="AJ290" i="10"/>
  <c r="AI290" i="10"/>
  <c r="AH290" i="10"/>
  <c r="AG290" i="10"/>
  <c r="AF290" i="10"/>
  <c r="AE290" i="10"/>
  <c r="AD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C290" i="10"/>
  <c r="BC289" i="10"/>
  <c r="BB289" i="10"/>
  <c r="BA289" i="10"/>
  <c r="AZ289" i="10"/>
  <c r="AY289" i="10"/>
  <c r="AX289" i="10"/>
  <c r="AW289" i="10"/>
  <c r="AV289" i="10"/>
  <c r="AU289" i="10"/>
  <c r="AT289" i="10"/>
  <c r="AS289" i="10"/>
  <c r="AR289" i="10"/>
  <c r="AQ289" i="10"/>
  <c r="AP289" i="10"/>
  <c r="AO289" i="10"/>
  <c r="AN289" i="10"/>
  <c r="AM289" i="10"/>
  <c r="AL289" i="10"/>
  <c r="AK289" i="10"/>
  <c r="AJ289" i="10"/>
  <c r="AI289" i="10"/>
  <c r="AH289" i="10"/>
  <c r="AG289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C289" i="10"/>
  <c r="BC288" i="10"/>
  <c r="BB288" i="10"/>
  <c r="BA288" i="10"/>
  <c r="AZ288" i="10"/>
  <c r="AY288" i="10"/>
  <c r="AX288" i="10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C288" i="10"/>
  <c r="BC287" i="10"/>
  <c r="BB287" i="10"/>
  <c r="BA287" i="10"/>
  <c r="AZ287" i="10"/>
  <c r="AY287" i="10"/>
  <c r="AX287" i="10"/>
  <c r="AW287" i="10"/>
  <c r="AV287" i="10"/>
  <c r="AU287" i="10"/>
  <c r="AT287" i="10"/>
  <c r="AS287" i="10"/>
  <c r="AR287" i="10"/>
  <c r="AQ287" i="10"/>
  <c r="AP287" i="10"/>
  <c r="AO287" i="10"/>
  <c r="AN287" i="10"/>
  <c r="AM287" i="10"/>
  <c r="AL287" i="10"/>
  <c r="AK287" i="10"/>
  <c r="AJ287" i="10"/>
  <c r="AI287" i="10"/>
  <c r="AH287" i="10"/>
  <c r="AG287" i="10"/>
  <c r="AF287" i="10"/>
  <c r="AE287" i="10"/>
  <c r="AD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C287" i="10"/>
  <c r="BC286" i="10"/>
  <c r="BB286" i="10"/>
  <c r="BA286" i="10"/>
  <c r="AZ286" i="10"/>
  <c r="AY286" i="10"/>
  <c r="AX286" i="10"/>
  <c r="AW286" i="10"/>
  <c r="AV286" i="10"/>
  <c r="AU286" i="10"/>
  <c r="AT286" i="10"/>
  <c r="AS286" i="10"/>
  <c r="AR286" i="10"/>
  <c r="AQ286" i="10"/>
  <c r="AP286" i="10"/>
  <c r="AO286" i="10"/>
  <c r="AN286" i="10"/>
  <c r="AM286" i="10"/>
  <c r="AL286" i="10"/>
  <c r="AK286" i="10"/>
  <c r="AJ286" i="10"/>
  <c r="AI286" i="10"/>
  <c r="AH286" i="10"/>
  <c r="AG286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C286" i="10"/>
  <c r="BC285" i="10"/>
  <c r="BB285" i="10"/>
  <c r="BA285" i="10"/>
  <c r="AZ285" i="10"/>
  <c r="AY285" i="10"/>
  <c r="AX285" i="10"/>
  <c r="AW285" i="10"/>
  <c r="AV285" i="10"/>
  <c r="AU285" i="10"/>
  <c r="AT285" i="10"/>
  <c r="AS285" i="10"/>
  <c r="AR285" i="10"/>
  <c r="AQ285" i="10"/>
  <c r="AP285" i="10"/>
  <c r="AO285" i="10"/>
  <c r="AN285" i="10"/>
  <c r="AM285" i="10"/>
  <c r="AL285" i="10"/>
  <c r="AK285" i="10"/>
  <c r="AJ285" i="10"/>
  <c r="AI285" i="10"/>
  <c r="AH285" i="10"/>
  <c r="AG285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C285" i="10"/>
  <c r="BC284" i="10"/>
  <c r="BB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C284" i="10"/>
  <c r="BC283" i="10"/>
  <c r="BB283" i="10"/>
  <c r="BA283" i="10"/>
  <c r="AZ283" i="10"/>
  <c r="AY283" i="10"/>
  <c r="AX283" i="10"/>
  <c r="AW283" i="10"/>
  <c r="AV283" i="10"/>
  <c r="AU283" i="10"/>
  <c r="AT283" i="10"/>
  <c r="AS283" i="10"/>
  <c r="AR283" i="10"/>
  <c r="AQ283" i="10"/>
  <c r="AP283" i="10"/>
  <c r="AO283" i="10"/>
  <c r="AN283" i="10"/>
  <c r="AM283" i="10"/>
  <c r="AL283" i="10"/>
  <c r="AK283" i="10"/>
  <c r="AJ283" i="10"/>
  <c r="AI283" i="10"/>
  <c r="AH283" i="10"/>
  <c r="AG283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C283" i="10"/>
  <c r="BC282" i="10"/>
  <c r="BB282" i="10"/>
  <c r="BA282" i="10"/>
  <c r="AZ282" i="10"/>
  <c r="AY282" i="10"/>
  <c r="AX282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C282" i="10"/>
  <c r="BC281" i="10"/>
  <c r="BB281" i="10"/>
  <c r="BA281" i="10"/>
  <c r="AZ281" i="10"/>
  <c r="AY281" i="10"/>
  <c r="AX281" i="10"/>
  <c r="AW281" i="10"/>
  <c r="AV281" i="10"/>
  <c r="AU281" i="10"/>
  <c r="AT281" i="10"/>
  <c r="AS281" i="10"/>
  <c r="AR281" i="10"/>
  <c r="AQ281" i="10"/>
  <c r="AP281" i="10"/>
  <c r="AO281" i="10"/>
  <c r="AN281" i="10"/>
  <c r="AM281" i="10"/>
  <c r="AL281" i="10"/>
  <c r="AK281" i="10"/>
  <c r="AJ281" i="10"/>
  <c r="AI281" i="10"/>
  <c r="AH281" i="10"/>
  <c r="AG281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C281" i="10"/>
  <c r="BC280" i="10"/>
  <c r="BB280" i="10"/>
  <c r="BA280" i="10"/>
  <c r="AZ280" i="10"/>
  <c r="AY280" i="10"/>
  <c r="AX280" i="10"/>
  <c r="AW280" i="10"/>
  <c r="AV280" i="10"/>
  <c r="AU280" i="10"/>
  <c r="AT280" i="10"/>
  <c r="AS280" i="10"/>
  <c r="AR280" i="10"/>
  <c r="AQ280" i="10"/>
  <c r="AP280" i="10"/>
  <c r="AO280" i="10"/>
  <c r="AN280" i="10"/>
  <c r="AM280" i="10"/>
  <c r="AL280" i="10"/>
  <c r="AK280" i="10"/>
  <c r="AJ280" i="10"/>
  <c r="AI280" i="10"/>
  <c r="AH280" i="10"/>
  <c r="AG280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C280" i="10"/>
  <c r="BC279" i="10"/>
  <c r="BB279" i="10"/>
  <c r="BA279" i="10"/>
  <c r="AZ279" i="10"/>
  <c r="AY279" i="10"/>
  <c r="AX279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C279" i="10"/>
  <c r="BC278" i="10"/>
  <c r="BB278" i="10"/>
  <c r="BA278" i="10"/>
  <c r="AZ278" i="10"/>
  <c r="AY278" i="10"/>
  <c r="AX278" i="10"/>
  <c r="AW278" i="10"/>
  <c r="AV278" i="10"/>
  <c r="AU278" i="10"/>
  <c r="AT278" i="10"/>
  <c r="AS278" i="10"/>
  <c r="AR278" i="10"/>
  <c r="AQ278" i="10"/>
  <c r="AP278" i="10"/>
  <c r="AO278" i="10"/>
  <c r="AN278" i="10"/>
  <c r="AM278" i="10"/>
  <c r="AL278" i="10"/>
  <c r="AK278" i="10"/>
  <c r="AJ278" i="10"/>
  <c r="AI278" i="10"/>
  <c r="AH278" i="10"/>
  <c r="AG278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C278" i="10"/>
  <c r="BC277" i="10"/>
  <c r="BB277" i="10"/>
  <c r="BA277" i="10"/>
  <c r="AZ277" i="10"/>
  <c r="AY277" i="10"/>
  <c r="AX277" i="10"/>
  <c r="AW277" i="10"/>
  <c r="AV277" i="10"/>
  <c r="AU277" i="10"/>
  <c r="AT277" i="10"/>
  <c r="AS277" i="10"/>
  <c r="AR277" i="10"/>
  <c r="AQ277" i="10"/>
  <c r="AP277" i="10"/>
  <c r="AO277" i="10"/>
  <c r="AN277" i="10"/>
  <c r="AM277" i="10"/>
  <c r="AL277" i="10"/>
  <c r="AK277" i="10"/>
  <c r="AJ277" i="10"/>
  <c r="AI277" i="10"/>
  <c r="AH277" i="10"/>
  <c r="AG277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C277" i="10"/>
  <c r="BC276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C276" i="10"/>
  <c r="BC275" i="10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C275" i="10"/>
  <c r="BC274" i="10"/>
  <c r="BB274" i="10"/>
  <c r="BA274" i="10"/>
  <c r="AZ274" i="10"/>
  <c r="AY274" i="10"/>
  <c r="AX274" i="10"/>
  <c r="AW274" i="10"/>
  <c r="AV274" i="10"/>
  <c r="AU274" i="10"/>
  <c r="AT274" i="10"/>
  <c r="AS274" i="10"/>
  <c r="AR274" i="10"/>
  <c r="AQ274" i="10"/>
  <c r="AP274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C274" i="10"/>
  <c r="BC273" i="10"/>
  <c r="BB273" i="10"/>
  <c r="BA273" i="10"/>
  <c r="AZ273" i="10"/>
  <c r="AY273" i="10"/>
  <c r="AX273" i="10"/>
  <c r="AW273" i="10"/>
  <c r="AV273" i="10"/>
  <c r="AU273" i="10"/>
  <c r="AT273" i="10"/>
  <c r="AS273" i="10"/>
  <c r="AR273" i="10"/>
  <c r="AQ273" i="10"/>
  <c r="AP273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C273" i="10"/>
  <c r="BC272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C272" i="10"/>
  <c r="BC271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C271" i="10"/>
  <c r="BC270" i="10"/>
  <c r="BB270" i="10"/>
  <c r="BA270" i="10"/>
  <c r="AZ270" i="10"/>
  <c r="AY270" i="10"/>
  <c r="AX270" i="10"/>
  <c r="AW270" i="10"/>
  <c r="AV270" i="10"/>
  <c r="AU270" i="10"/>
  <c r="AT270" i="10"/>
  <c r="AS270" i="10"/>
  <c r="AR270" i="10"/>
  <c r="AQ270" i="10"/>
  <c r="AP270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C270" i="10"/>
  <c r="BC269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C269" i="10"/>
  <c r="BC268" i="10"/>
  <c r="BB268" i="10"/>
  <c r="BA268" i="10"/>
  <c r="AZ268" i="10"/>
  <c r="AY268" i="10"/>
  <c r="AX268" i="10"/>
  <c r="AW268" i="10"/>
  <c r="AV268" i="10"/>
  <c r="AU268" i="10"/>
  <c r="AT268" i="10"/>
  <c r="AS268" i="10"/>
  <c r="AR268" i="10"/>
  <c r="AQ268" i="10"/>
  <c r="AP268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C268" i="10"/>
  <c r="BC267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C267" i="10"/>
  <c r="BC266" i="10"/>
  <c r="BB266" i="10"/>
  <c r="BA266" i="10"/>
  <c r="AZ266" i="10"/>
  <c r="AY266" i="10"/>
  <c r="AX266" i="10"/>
  <c r="AW266" i="10"/>
  <c r="AV266" i="10"/>
  <c r="AU266" i="10"/>
  <c r="AT266" i="10"/>
  <c r="AS266" i="10"/>
  <c r="AR266" i="10"/>
  <c r="AQ266" i="10"/>
  <c r="AP266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C266" i="10"/>
  <c r="BC265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C265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C264" i="10"/>
  <c r="BC263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C263" i="10"/>
  <c r="BC262" i="10"/>
  <c r="BB262" i="10"/>
  <c r="BA262" i="10"/>
  <c r="AZ262" i="10"/>
  <c r="AY262" i="10"/>
  <c r="AX262" i="10"/>
  <c r="AW262" i="10"/>
  <c r="AV262" i="10"/>
  <c r="AU262" i="10"/>
  <c r="AT262" i="10"/>
  <c r="AS262" i="10"/>
  <c r="AR262" i="10"/>
  <c r="AQ262" i="10"/>
  <c r="AP262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C262" i="10"/>
  <c r="BC261" i="10"/>
  <c r="BB261" i="10"/>
  <c r="BA261" i="10"/>
  <c r="AZ261" i="10"/>
  <c r="AY261" i="10"/>
  <c r="AX261" i="10"/>
  <c r="AW261" i="10"/>
  <c r="AV261" i="10"/>
  <c r="AU261" i="10"/>
  <c r="AT261" i="10"/>
  <c r="AS261" i="10"/>
  <c r="AR261" i="10"/>
  <c r="AQ261" i="10"/>
  <c r="AP261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C261" i="10"/>
  <c r="BC260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C260" i="10"/>
  <c r="BC259" i="10"/>
  <c r="BB259" i="10"/>
  <c r="BA259" i="10"/>
  <c r="AZ259" i="10"/>
  <c r="AY259" i="10"/>
  <c r="AX259" i="10"/>
  <c r="AW259" i="10"/>
  <c r="AV259" i="10"/>
  <c r="AU259" i="10"/>
  <c r="AT259" i="10"/>
  <c r="AS259" i="10"/>
  <c r="AR259" i="10"/>
  <c r="AQ259" i="10"/>
  <c r="AP259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C259" i="10"/>
  <c r="BC258" i="10"/>
  <c r="BB258" i="10"/>
  <c r="BA258" i="10"/>
  <c r="AZ258" i="10"/>
  <c r="AY258" i="10"/>
  <c r="AX258" i="10"/>
  <c r="AW258" i="10"/>
  <c r="AV258" i="10"/>
  <c r="AU258" i="10"/>
  <c r="AT258" i="10"/>
  <c r="AS258" i="10"/>
  <c r="AR258" i="10"/>
  <c r="AQ258" i="10"/>
  <c r="AP258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C258" i="10"/>
  <c r="BC257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C257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C256" i="10"/>
  <c r="BC255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C255" i="10"/>
  <c r="BC254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C254" i="10"/>
  <c r="BC253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C253" i="10"/>
  <c r="BC252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C252" i="10"/>
  <c r="BC251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C251" i="10"/>
  <c r="BC250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C250" i="10"/>
  <c r="BC249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C249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C248" i="10"/>
  <c r="BC247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C247" i="10"/>
  <c r="BC246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C246" i="10"/>
  <c r="BC245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C245" i="10"/>
  <c r="BC244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C244" i="10"/>
  <c r="BC243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C243" i="10"/>
  <c r="BC242" i="10"/>
  <c r="BB242" i="10"/>
  <c r="BA242" i="10"/>
  <c r="AZ242" i="10"/>
  <c r="AY242" i="10"/>
  <c r="AX242" i="10"/>
  <c r="AW242" i="10"/>
  <c r="AV242" i="10"/>
  <c r="AU242" i="10"/>
  <c r="AT242" i="10"/>
  <c r="AS242" i="10"/>
  <c r="AR242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C242" i="10"/>
  <c r="BC241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C241" i="10"/>
  <c r="BC240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C240" i="10"/>
  <c r="BC239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C239" i="10"/>
  <c r="BC238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C238" i="10"/>
  <c r="BC237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C237" i="10"/>
  <c r="BC236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C236" i="10"/>
  <c r="BC235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C235" i="10"/>
  <c r="BC234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C234" i="10"/>
  <c r="BC233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C233" i="10"/>
  <c r="BC232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C232" i="10"/>
  <c r="BC231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C231" i="10"/>
  <c r="BC230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C230" i="10"/>
  <c r="BC229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C229" i="10"/>
  <c r="BC228" i="10"/>
  <c r="BB228" i="10"/>
  <c r="BA228" i="10"/>
  <c r="AZ228" i="10"/>
  <c r="AY228" i="10"/>
  <c r="AX228" i="10"/>
  <c r="AW228" i="10"/>
  <c r="AV228" i="10"/>
  <c r="AU228" i="10"/>
  <c r="AT228" i="10"/>
  <c r="AS228" i="10"/>
  <c r="AR228" i="10"/>
  <c r="AQ228" i="10"/>
  <c r="AP228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C228" i="10"/>
  <c r="BC227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C227" i="10"/>
  <c r="BC226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C226" i="10"/>
  <c r="BC225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C225" i="10"/>
  <c r="BC224" i="10"/>
  <c r="BB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C224" i="10"/>
  <c r="BC223" i="10"/>
  <c r="BB223" i="10"/>
  <c r="BA223" i="10"/>
  <c r="AZ223" i="10"/>
  <c r="AY223" i="10"/>
  <c r="AX223" i="10"/>
  <c r="AW223" i="10"/>
  <c r="AV223" i="10"/>
  <c r="AU223" i="10"/>
  <c r="AT223" i="10"/>
  <c r="AS223" i="10"/>
  <c r="AR223" i="10"/>
  <c r="AQ223" i="10"/>
  <c r="AP223" i="10"/>
  <c r="AO223" i="10"/>
  <c r="AN223" i="10"/>
  <c r="AM223" i="10"/>
  <c r="AL223" i="10"/>
  <c r="AK223" i="10"/>
  <c r="AJ223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C223" i="10"/>
  <c r="BC222" i="10"/>
  <c r="BB222" i="10"/>
  <c r="BA222" i="10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C222" i="10"/>
  <c r="BC221" i="10"/>
  <c r="BB221" i="10"/>
  <c r="BA221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C221" i="10"/>
  <c r="BC220" i="10"/>
  <c r="BB220" i="10"/>
  <c r="BA220" i="10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C220" i="10"/>
  <c r="BC219" i="10"/>
  <c r="BB219" i="10"/>
  <c r="BA219" i="10"/>
  <c r="AZ219" i="10"/>
  <c r="AY219" i="10"/>
  <c r="AX219" i="10"/>
  <c r="AW219" i="10"/>
  <c r="AV219" i="10"/>
  <c r="AU219" i="10"/>
  <c r="AT219" i="10"/>
  <c r="AS219" i="10"/>
  <c r="AR219" i="10"/>
  <c r="AQ219" i="10"/>
  <c r="AP219" i="10"/>
  <c r="AO219" i="10"/>
  <c r="AN219" i="10"/>
  <c r="AM219" i="10"/>
  <c r="AL219" i="10"/>
  <c r="AK219" i="10"/>
  <c r="AJ219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C219" i="10"/>
  <c r="BC218" i="10"/>
  <c r="BB218" i="10"/>
  <c r="BA218" i="10"/>
  <c r="AZ218" i="10"/>
  <c r="AY218" i="10"/>
  <c r="AX218" i="10"/>
  <c r="AW218" i="10"/>
  <c r="AV218" i="10"/>
  <c r="AU218" i="10"/>
  <c r="AT218" i="10"/>
  <c r="AS218" i="10"/>
  <c r="AR218" i="10"/>
  <c r="AQ218" i="10"/>
  <c r="AP218" i="10"/>
  <c r="AO218" i="10"/>
  <c r="AN218" i="10"/>
  <c r="AM218" i="10"/>
  <c r="AL218" i="10"/>
  <c r="AK218" i="10"/>
  <c r="AJ218" i="10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C218" i="10"/>
  <c r="BC217" i="10"/>
  <c r="BB217" i="10"/>
  <c r="BA217" i="10"/>
  <c r="AZ217" i="10"/>
  <c r="AY217" i="10"/>
  <c r="AX217" i="10"/>
  <c r="AW217" i="10"/>
  <c r="AV217" i="10"/>
  <c r="AU217" i="10"/>
  <c r="AT217" i="10"/>
  <c r="AS217" i="10"/>
  <c r="AR217" i="10"/>
  <c r="AQ217" i="10"/>
  <c r="AP217" i="10"/>
  <c r="AO217" i="10"/>
  <c r="AN217" i="10"/>
  <c r="AM217" i="10"/>
  <c r="AL217" i="10"/>
  <c r="AK217" i="10"/>
  <c r="AJ217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C217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C216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C215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C214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C213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C212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C211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C210" i="10"/>
  <c r="BC209" i="10"/>
  <c r="BB209" i="10"/>
  <c r="BA209" i="10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C209" i="10"/>
  <c r="BC208" i="10"/>
  <c r="BB208" i="10"/>
  <c r="BA208" i="10"/>
  <c r="AZ208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C208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C207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C206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C205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C204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C203" i="10"/>
  <c r="BC202" i="10"/>
  <c r="BB202" i="10"/>
  <c r="BA202" i="10"/>
  <c r="AZ202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C202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C201" i="10"/>
  <c r="BC200" i="10"/>
  <c r="BB200" i="10"/>
  <c r="BA200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C200" i="10"/>
  <c r="BC199" i="10"/>
  <c r="BB199" i="10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C199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C198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C197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C196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C195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C194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C193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C192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C191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C190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C189" i="10"/>
  <c r="BC188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C188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C187" i="10"/>
  <c r="BC186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C186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C185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C184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C183" i="10"/>
  <c r="BC182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C182" i="10"/>
  <c r="BC181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C181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C180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C179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C178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C177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C176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C175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C174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C173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C172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C171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C170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C169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C168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C167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C166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C165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C164" i="10"/>
  <c r="BC163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C163" i="10"/>
  <c r="BC162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C162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C161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C160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C159" i="10"/>
  <c r="BC158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C158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C157" i="10"/>
  <c r="BC156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C156" i="10"/>
  <c r="BC155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C155" i="10"/>
  <c r="BC154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C154" i="10"/>
  <c r="BC153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C153" i="10"/>
  <c r="BC152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C152" i="10"/>
  <c r="BC151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C151" i="10"/>
  <c r="BC150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C150" i="10"/>
  <c r="BC149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C149" i="10"/>
  <c r="BC148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C148" i="10"/>
  <c r="BC147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C147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C146" i="10"/>
  <c r="BC145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C145" i="10"/>
  <c r="BC144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C144" i="10"/>
  <c r="BC143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C143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C142" i="10"/>
  <c r="BC141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C141" i="10"/>
  <c r="BC140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C140" i="10"/>
  <c r="BC139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C139" i="10"/>
  <c r="BC138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C138" i="10"/>
  <c r="BC137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C137" i="10"/>
  <c r="BC136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C136" i="10"/>
  <c r="BC135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C135" i="10"/>
  <c r="BC134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C134" i="10"/>
  <c r="BC133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C133" i="10"/>
  <c r="BC132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C132" i="10"/>
  <c r="BC131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C131" i="10"/>
  <c r="BC130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C130" i="10"/>
  <c r="BC129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C129" i="10"/>
  <c r="BC128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C128" i="10"/>
  <c r="BC127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C127" i="10"/>
  <c r="BC126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C126" i="10"/>
  <c r="BC125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C125" i="10"/>
  <c r="BC124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C124" i="10"/>
  <c r="BC123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C123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C122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C121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C120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C119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C118" i="10"/>
  <c r="BC117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C117" i="10"/>
  <c r="BC116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C116" i="10"/>
  <c r="BC115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C115" i="10"/>
  <c r="BC114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C114" i="10"/>
  <c r="BC113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C113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C112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C111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C110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C109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C108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C107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C106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C105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C104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C103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C102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C101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C100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C99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C98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C97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C96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C95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C94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C93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C92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C91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C90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C89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C88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C87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C86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C85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C84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C83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C82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C81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C80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C79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C78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C77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C76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C75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C74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C73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C72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C71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C70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C69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C68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C67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C66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C65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C64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C63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C62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C61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C60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C59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C58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C57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C56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C55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C54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C53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C52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C51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C50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C49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C48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C47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C46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C45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C44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C43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C42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C41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C40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C39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C38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C37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C36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C35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C34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C33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C32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C31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C30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C29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C28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C27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C26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C25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C24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C23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C22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C21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C20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C19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C18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C17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C16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C15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C14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C13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C12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C11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C10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C9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C8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C7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C6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C5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C4" i="10"/>
  <c r="BC3" i="10"/>
  <c r="BC428" i="10" s="1"/>
  <c r="BB3" i="10"/>
  <c r="BB428" i="10" s="1"/>
  <c r="BA3" i="10"/>
  <c r="BA428" i="10" s="1"/>
  <c r="AZ3" i="10"/>
  <c r="AZ428" i="10" s="1"/>
  <c r="AY3" i="10"/>
  <c r="AY428" i="10" s="1"/>
  <c r="AX3" i="10"/>
  <c r="AX428" i="10" s="1"/>
  <c r="AW3" i="10"/>
  <c r="AW428" i="10" s="1"/>
  <c r="AV3" i="10"/>
  <c r="AV428" i="10" s="1"/>
  <c r="AU3" i="10"/>
  <c r="AU428" i="10" s="1"/>
  <c r="AT3" i="10"/>
  <c r="AT428" i="10" s="1"/>
  <c r="AS3" i="10"/>
  <c r="AS428" i="10" s="1"/>
  <c r="AR3" i="10"/>
  <c r="AR428" i="10" s="1"/>
  <c r="AQ3" i="10"/>
  <c r="AQ428" i="10" s="1"/>
  <c r="AP3" i="10"/>
  <c r="AP428" i="10" s="1"/>
  <c r="AO3" i="10"/>
  <c r="AO428" i="10" s="1"/>
  <c r="AN3" i="10"/>
  <c r="AN428" i="10" s="1"/>
  <c r="AM3" i="10"/>
  <c r="AM428" i="10" s="1"/>
  <c r="AL3" i="10"/>
  <c r="AL428" i="10" s="1"/>
  <c r="AK3" i="10"/>
  <c r="AK428" i="10" s="1"/>
  <c r="AJ3" i="10"/>
  <c r="AJ428" i="10" s="1"/>
  <c r="AI3" i="10"/>
  <c r="AI428" i="10" s="1"/>
  <c r="AH3" i="10"/>
  <c r="AH428" i="10" s="1"/>
  <c r="AG3" i="10"/>
  <c r="AG428" i="10" s="1"/>
  <c r="AF3" i="10"/>
  <c r="AF428" i="10" s="1"/>
  <c r="AE3" i="10"/>
  <c r="AE428" i="10" s="1"/>
  <c r="AD3" i="10"/>
  <c r="AD428" i="10" s="1"/>
  <c r="AC3" i="10"/>
  <c r="AC428" i="10" s="1"/>
  <c r="AB3" i="10"/>
  <c r="AB428" i="10" s="1"/>
  <c r="AA3" i="10"/>
  <c r="AA428" i="10" s="1"/>
  <c r="Z3" i="10"/>
  <c r="Z428" i="10" s="1"/>
  <c r="Y3" i="10"/>
  <c r="Y428" i="10" s="1"/>
  <c r="X3" i="10"/>
  <c r="X428" i="10" s="1"/>
  <c r="W3" i="10"/>
  <c r="W428" i="10" s="1"/>
  <c r="V3" i="10"/>
  <c r="V428" i="10" s="1"/>
  <c r="U3" i="10"/>
  <c r="U428" i="10" s="1"/>
  <c r="T3" i="10"/>
  <c r="T428" i="10" s="1"/>
  <c r="S3" i="10"/>
  <c r="S428" i="10" s="1"/>
  <c r="R3" i="10"/>
  <c r="R428" i="10" s="1"/>
  <c r="Q3" i="10"/>
  <c r="Q428" i="10" s="1"/>
  <c r="P3" i="10"/>
  <c r="P428" i="10" s="1"/>
  <c r="O3" i="10"/>
  <c r="O428" i="10" s="1"/>
  <c r="N3" i="10"/>
  <c r="N428" i="10" s="1"/>
  <c r="C3" i="10"/>
  <c r="BC2" i="10"/>
  <c r="BC429" i="10" s="1"/>
  <c r="BB2" i="10"/>
  <c r="BB429" i="10" s="1"/>
  <c r="BA2" i="10"/>
  <c r="BA426" i="10" s="1"/>
  <c r="AZ2" i="10"/>
  <c r="AZ426" i="10" s="1"/>
  <c r="AY2" i="10"/>
  <c r="AY429" i="10" s="1"/>
  <c r="AX2" i="10"/>
  <c r="AX429" i="10" s="1"/>
  <c r="AW2" i="10"/>
  <c r="AW426" i="10" s="1"/>
  <c r="AV2" i="10"/>
  <c r="AV426" i="10" s="1"/>
  <c r="AU2" i="10"/>
  <c r="AU429" i="10" s="1"/>
  <c r="AT2" i="10"/>
  <c r="AT429" i="10" s="1"/>
  <c r="AS2" i="10"/>
  <c r="AS426" i="10" s="1"/>
  <c r="AR2" i="10"/>
  <c r="AR426" i="10" s="1"/>
  <c r="AQ2" i="10"/>
  <c r="AQ429" i="10" s="1"/>
  <c r="AP2" i="10"/>
  <c r="AP429" i="10" s="1"/>
  <c r="AO2" i="10"/>
  <c r="AO426" i="10" s="1"/>
  <c r="AN2" i="10"/>
  <c r="AN426" i="10" s="1"/>
  <c r="AM2" i="10"/>
  <c r="AM429" i="10" s="1"/>
  <c r="AL2" i="10"/>
  <c r="AL429" i="10" s="1"/>
  <c r="AK2" i="10"/>
  <c r="AK426" i="10" s="1"/>
  <c r="AJ2" i="10"/>
  <c r="AJ426" i="10" s="1"/>
  <c r="AI2" i="10"/>
  <c r="AI429" i="10" s="1"/>
  <c r="AH2" i="10"/>
  <c r="AH429" i="10" s="1"/>
  <c r="AG2" i="10"/>
  <c r="AG426" i="10" s="1"/>
  <c r="AF2" i="10"/>
  <c r="AF426" i="10" s="1"/>
  <c r="AE2" i="10"/>
  <c r="AE429" i="10" s="1"/>
  <c r="AD2" i="10"/>
  <c r="AD429" i="10" s="1"/>
  <c r="AC2" i="10"/>
  <c r="AC426" i="10" s="1"/>
  <c r="AB2" i="10"/>
  <c r="AB426" i="10" s="1"/>
  <c r="AA2" i="10"/>
  <c r="AA429" i="10" s="1"/>
  <c r="Z2" i="10"/>
  <c r="Z429" i="10" s="1"/>
  <c r="Y2" i="10"/>
  <c r="Y426" i="10" s="1"/>
  <c r="X2" i="10"/>
  <c r="X426" i="10" s="1"/>
  <c r="W2" i="10"/>
  <c r="W429" i="10" s="1"/>
  <c r="V2" i="10"/>
  <c r="V429" i="10" s="1"/>
  <c r="U2" i="10"/>
  <c r="U426" i="10" s="1"/>
  <c r="T2" i="10"/>
  <c r="T426" i="10" s="1"/>
  <c r="S2" i="10"/>
  <c r="R2" i="10"/>
  <c r="R429" i="10" s="1"/>
  <c r="Q2" i="10"/>
  <c r="Q426" i="10" s="1"/>
  <c r="P2" i="10"/>
  <c r="P426" i="10" s="1"/>
  <c r="O2" i="10"/>
  <c r="O429" i="10" s="1"/>
  <c r="N2" i="10"/>
  <c r="N429" i="10" s="1"/>
  <c r="C2" i="10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F425" i="1"/>
  <c r="AE425" i="1"/>
  <c r="AD425" i="1"/>
  <c r="AC425" i="1"/>
  <c r="AB425" i="1"/>
  <c r="AA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Z86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AG10" i="1"/>
  <c r="AG425" i="1" s="1"/>
  <c r="Z10" i="1"/>
  <c r="Z425" i="1" s="1"/>
  <c r="C10" i="1"/>
  <c r="C9" i="1"/>
  <c r="C8" i="1"/>
  <c r="C7" i="1"/>
  <c r="C6" i="1"/>
  <c r="C5" i="1"/>
  <c r="C4" i="1"/>
  <c r="C3" i="1"/>
  <c r="C2" i="1"/>
  <c r="R426" i="10" l="1"/>
  <c r="V426" i="10"/>
  <c r="Z426" i="10"/>
  <c r="AD426" i="10"/>
  <c r="AH426" i="10"/>
  <c r="AL426" i="10"/>
  <c r="AP426" i="10"/>
  <c r="AT426" i="10"/>
  <c r="AX426" i="10"/>
  <c r="BB426" i="10"/>
  <c r="P427" i="10"/>
  <c r="T427" i="10"/>
  <c r="X427" i="10"/>
  <c r="AB427" i="10"/>
  <c r="AF427" i="10"/>
  <c r="AJ427" i="10"/>
  <c r="AN427" i="10"/>
  <c r="AR427" i="10"/>
  <c r="AV427" i="10"/>
  <c r="AZ427" i="10"/>
  <c r="P429" i="10"/>
  <c r="T429" i="10"/>
  <c r="X429" i="10"/>
  <c r="AB429" i="10"/>
  <c r="AF429" i="10"/>
  <c r="AJ429" i="10"/>
  <c r="AN429" i="10"/>
  <c r="AR429" i="10"/>
  <c r="AV429" i="10"/>
  <c r="AZ429" i="10"/>
  <c r="O426" i="10"/>
  <c r="S426" i="10"/>
  <c r="W426" i="10"/>
  <c r="AA426" i="10"/>
  <c r="AE426" i="10"/>
  <c r="AI426" i="10"/>
  <c r="AM426" i="10"/>
  <c r="AQ426" i="10"/>
  <c r="AU426" i="10"/>
  <c r="AY426" i="10"/>
  <c r="BC426" i="10"/>
  <c r="Q427" i="10"/>
  <c r="U427" i="10"/>
  <c r="Y427" i="10"/>
  <c r="AC427" i="10"/>
  <c r="AG427" i="10"/>
  <c r="AK427" i="10"/>
  <c r="AO427" i="10"/>
  <c r="AS427" i="10"/>
  <c r="AW427" i="10"/>
  <c r="BA427" i="10"/>
  <c r="Q429" i="10"/>
  <c r="U429" i="10"/>
  <c r="Y429" i="10"/>
  <c r="AC429" i="10"/>
  <c r="AG429" i="10"/>
  <c r="AK429" i="10"/>
  <c r="AO429" i="10"/>
  <c r="AS429" i="10"/>
  <c r="AW429" i="10"/>
  <c r="BA429" i="10"/>
  <c r="N427" i="10"/>
  <c r="R427" i="10"/>
  <c r="V427" i="10"/>
  <c r="Z427" i="10"/>
  <c r="AD427" i="10"/>
  <c r="AH427" i="10"/>
  <c r="AL427" i="10"/>
  <c r="AP427" i="10"/>
  <c r="AT427" i="10"/>
  <c r="AX427" i="10"/>
  <c r="BB427" i="10"/>
  <c r="O427" i="10"/>
  <c r="S427" i="10"/>
  <c r="W427" i="10"/>
  <c r="AA427" i="10"/>
  <c r="AE427" i="10"/>
  <c r="AI427" i="10"/>
  <c r="AM427" i="10"/>
  <c r="AQ427" i="10"/>
  <c r="AU427" i="10"/>
  <c r="AY427" i="10"/>
  <c r="BC427" i="10"/>
  <c r="BS425" i="2" l="1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L425" i="3" l="1"/>
  <c r="BK425" i="3"/>
  <c r="BJ425" i="3"/>
  <c r="BI425" i="3"/>
  <c r="BH425" i="3"/>
  <c r="BG425" i="3"/>
  <c r="BF425" i="3"/>
  <c r="BE425" i="3"/>
  <c r="BD425" i="3"/>
  <c r="BC425" i="3"/>
  <c r="BB425" i="3"/>
  <c r="BA425" i="3"/>
  <c r="AZ425" i="3"/>
  <c r="AY425" i="3"/>
  <c r="AX425" i="3"/>
  <c r="AW425" i="3"/>
  <c r="AV425" i="3"/>
  <c r="AU425" i="3"/>
  <c r="AT425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</calcChain>
</file>

<file path=xl/sharedStrings.xml><?xml version="1.0" encoding="utf-8"?>
<sst xmlns="http://schemas.openxmlformats.org/spreadsheetml/2006/main" count="16604" uniqueCount="2163">
  <si>
    <t>Ticker</t>
  </si>
  <si>
    <t>Security</t>
  </si>
  <si>
    <t>GICS Sector</t>
  </si>
  <si>
    <t>SimFinId</t>
  </si>
  <si>
    <t>Currency</t>
  </si>
  <si>
    <t>Fiscal Year</t>
  </si>
  <si>
    <t>Fiscal Period</t>
  </si>
  <si>
    <t>Report Date</t>
  </si>
  <si>
    <t>Publish Date</t>
  </si>
  <si>
    <t>Restated Date</t>
  </si>
  <si>
    <t xml:space="preserve"> Shares (Basic) </t>
  </si>
  <si>
    <t xml:space="preserve"> Shares (Diluted) </t>
  </si>
  <si>
    <t>Source</t>
  </si>
  <si>
    <t>MMM</t>
  </si>
  <si>
    <t>3M Company</t>
  </si>
  <si>
    <t>Industrials</t>
  </si>
  <si>
    <t>USD</t>
  </si>
  <si>
    <t>Q4</t>
  </si>
  <si>
    <t>https://www.sec.gov/Archives/edgar/data/66740/000155837020000581/0001558370-20-000581-index.htm</t>
  </si>
  <si>
    <t>AOS</t>
  </si>
  <si>
    <t>A.O. Smith Corp</t>
  </si>
  <si>
    <t>https://www.sec.gov/Archives/edgar/data/91142/000119312520046736/0001193125-20-046736-index.htm</t>
  </si>
  <si>
    <t>ABT</t>
  </si>
  <si>
    <t>Abbott Laboratories</t>
  </si>
  <si>
    <t>Health Care</t>
  </si>
  <si>
    <t>https://www.sec.gov/Archives/edgar/data/1800/000110465920023904/0001104659-20-023904-index.htm</t>
  </si>
  <si>
    <t>ABBV</t>
  </si>
  <si>
    <t>AbbVie Inc.</t>
  </si>
  <si>
    <t>https://www.sec.gov/Archives/edgar/data/1551152/000155115220000007/0001551152-20-000007-index.htm</t>
  </si>
  <si>
    <t>ABMD</t>
  </si>
  <si>
    <t>ABIOMED Inc</t>
  </si>
  <si>
    <t>https://www.sec.gov/Archives/edgar/data/815094/000156459020026547/0001564590-20-026547-index.htm</t>
  </si>
  <si>
    <t>ACN</t>
  </si>
  <si>
    <t>Accenture plc</t>
  </si>
  <si>
    <t>Information Technology</t>
  </si>
  <si>
    <t>https://www.sec.gov/Archives/edgar/data/1467373/000146737319000339/0001467373-19-000339-index.htm</t>
  </si>
  <si>
    <t>ATVI</t>
  </si>
  <si>
    <t>Activision Blizzard</t>
  </si>
  <si>
    <t>Communication Services</t>
  </si>
  <si>
    <t>https://www.sec.gov/Archives/edgar/data/718877/000071887720000003/0000718877-20-000003-index.htm</t>
  </si>
  <si>
    <t>ADBE</t>
  </si>
  <si>
    <t>Adobe Inc.</t>
  </si>
  <si>
    <t>https://www.sec.gov/Archives/edgar/data/796343/000079634320000013/0000796343-20-000013-index.htm</t>
  </si>
  <si>
    <t>AAP</t>
  </si>
  <si>
    <t>Advance Auto Parts</t>
  </si>
  <si>
    <t>Consumer Discretionary</t>
  </si>
  <si>
    <t>https://www.sec.gov/Archives/edgar/data/1158449/000115844920000035/0001158449-20-000035-index.htm</t>
  </si>
  <si>
    <t>AMD</t>
  </si>
  <si>
    <t>Advanced Micro Devices Inc</t>
  </si>
  <si>
    <t>https://www.sec.gov/Archives/edgar/data/2488/000000248820000008/0000002488-20-000008-index.htm</t>
  </si>
  <si>
    <t>AES</t>
  </si>
  <si>
    <t>AES Corp</t>
  </si>
  <si>
    <t>Utilities</t>
  </si>
  <si>
    <t>https://www.sec.gov/Archives/edgar/data/874761/000087476120000012/0000874761-20-000012-index.htm</t>
  </si>
  <si>
    <t>A</t>
  </si>
  <si>
    <t>Agilent Technologies Inc</t>
  </si>
  <si>
    <t>https://www.sec.gov/Archives/edgar/data/1090872/000109087219000022/0001090872-19-000022-index.htm</t>
  </si>
  <si>
    <t>APD</t>
  </si>
  <si>
    <t>Air Products &amp; Chemicals Inc</t>
  </si>
  <si>
    <t>Materials</t>
  </si>
  <si>
    <t>https://www.sec.gov/Archives/edgar/data/2969/000000296920000010/0000002969-20-000010-index.htm</t>
  </si>
  <si>
    <t>AKAM</t>
  </si>
  <si>
    <t>Akamai Technologies Inc</t>
  </si>
  <si>
    <t>https://www.sec.gov/Archives/edgar/data/1086222/000108622220000045/0001086222-20-000045-index.htm</t>
  </si>
  <si>
    <t>ALK</t>
  </si>
  <si>
    <t>Alaska Air Group Inc</t>
  </si>
  <si>
    <t>https://www.sec.gov/Archives/edgar/data/766421/000076642120000013/0000766421-20-000013-index.htm</t>
  </si>
  <si>
    <t>ALB</t>
  </si>
  <si>
    <t>Albemarle Corp</t>
  </si>
  <si>
    <t>https://www.sec.gov/Archives/edgar/data/915913/000091591320000040/0000915913-20-000040-index.htm</t>
  </si>
  <si>
    <t>ARE</t>
  </si>
  <si>
    <t>Alexandria Real Estate Equities</t>
  </si>
  <si>
    <t>Real Estate</t>
  </si>
  <si>
    <t>https://www.sec.gov/Archives/edgar/data/1035443/000103544320000042/0001035443-20-000042-index.htm</t>
  </si>
  <si>
    <t>ALXN</t>
  </si>
  <si>
    <t>Alexion Pharmaceuticals</t>
  </si>
  <si>
    <t>https://www.sec.gov/Archives/edgar/data/899866/000089986620000012/0000899866-20-000012-index.htm</t>
  </si>
  <si>
    <t>ALGN</t>
  </si>
  <si>
    <t>Align Technology</t>
  </si>
  <si>
    <t>https://www.sec.gov/Archives/edgar/data/1097149/000109714920000008/0001097149-20-000008-index.htm</t>
  </si>
  <si>
    <t>ALLE</t>
  </si>
  <si>
    <t>Allegion</t>
  </si>
  <si>
    <t>https://www.sec.gov/Archives/edgar/data/1579241/000157924120000013/0001579241-20-000013-index.htm</t>
  </si>
  <si>
    <t>LNT</t>
  </si>
  <si>
    <t>Alliant Energy Corp</t>
  </si>
  <si>
    <t>https://www.sec.gov/Archives/edgar/data/352541/000035254120000021/0000352541-20-000021-index.htm</t>
  </si>
  <si>
    <t>GOOG</t>
  </si>
  <si>
    <t>Alphabet Inc. (Class C)</t>
  </si>
  <si>
    <t>https://www.sec.gov/Archives/edgar/data/1652044/000165204420000008/0001652044-20-000008-index.htm</t>
  </si>
  <si>
    <t>MO</t>
  </si>
  <si>
    <t>Altria Group Inc</t>
  </si>
  <si>
    <t>Consumer Staples</t>
  </si>
  <si>
    <t>https://www.sec.gov/Archives/edgar/data/764180/000076418020000018/0000764180-20-000018-index.htm</t>
  </si>
  <si>
    <t>AMZN</t>
  </si>
  <si>
    <t>Amazon.com Inc.</t>
  </si>
  <si>
    <t>https://www.sec.gov/Archives/edgar/data/1018724/000101872420000004/0001018724-20-000004-index.htm</t>
  </si>
  <si>
    <t>AEE</t>
  </si>
  <si>
    <t>Ameren Corp</t>
  </si>
  <si>
    <t>https://www.sec.gov/Archives/edgar/data/1002910/000100291020000077/0001002910-20-000077-index.htm</t>
  </si>
  <si>
    <t>AAL</t>
  </si>
  <si>
    <t>American Airlines Group</t>
  </si>
  <si>
    <t>https://www.sec.gov/Archives/edgar/data/6201/000000620120000023/0000006201-20-000023-index.htm</t>
  </si>
  <si>
    <t>AEP</t>
  </si>
  <si>
    <t>American Electric Power</t>
  </si>
  <si>
    <t>https://www.sec.gov/Archives/edgar/data/4904/000000490420000007/0000004904-20-000007-index.htm</t>
  </si>
  <si>
    <t>AMT</t>
  </si>
  <si>
    <t>American Tower Corp.</t>
  </si>
  <si>
    <t>https://www.sec.gov/Archives/edgar/data/1053507/000105350720000028/0001053507-20-000028-index.htm</t>
  </si>
  <si>
    <t>AWK</t>
  </si>
  <si>
    <t>American Water Works Company Inc</t>
  </si>
  <si>
    <t>https://www.sec.gov/Archives/edgar/data/1410636/000141063620000040/0001410636-20-000040-index.htm</t>
  </si>
  <si>
    <t>AMP</t>
  </si>
  <si>
    <t>Ameriprise Financial</t>
  </si>
  <si>
    <t>Financials</t>
  </si>
  <si>
    <t>https://www.sec.gov/Archives/edgar/data/820027/000082002720000010/0000820027-20-000010-index.htm</t>
  </si>
  <si>
    <t>ABC</t>
  </si>
  <si>
    <t>AmerisourceBergen Corp</t>
  </si>
  <si>
    <t>https://www.sec.gov/Archives/edgar/data/1140859/000114085919000040/0001140859-19-000040-index.htm</t>
  </si>
  <si>
    <t>AME</t>
  </si>
  <si>
    <t>AMETEK Inc.</t>
  </si>
  <si>
    <t>https://www.sec.gov/Archives/edgar/data/1037868/000119312520043133/0001193125-20-043133-index.htm</t>
  </si>
  <si>
    <t>AMGN</t>
  </si>
  <si>
    <t>Amgen Inc.</t>
  </si>
  <si>
    <t>https://www.sec.gov/Archives/edgar/data/318154/000031815420000017/0000318154-20-000017-index.htm</t>
  </si>
  <si>
    <t>APH</t>
  </si>
  <si>
    <t>Amphenol Corp</t>
  </si>
  <si>
    <t>https://www.sec.gov/Archives/edgar/data/820313/000155837020000728/0001558370-20-000728-index.htm</t>
  </si>
  <si>
    <t>ADI</t>
  </si>
  <si>
    <t>Analog Devices, Inc.</t>
  </si>
  <si>
    <t>https://www.sec.gov/Archives/edgar/data/6281/000000628119000144/0000006281-19-000144-index.htm</t>
  </si>
  <si>
    <t>ANSS</t>
  </si>
  <si>
    <t>ANSYS</t>
  </si>
  <si>
    <t>https://www.sec.gov/Archives/edgar/data/1013462/000101346220000004/0001013462-20-000004-index.htm</t>
  </si>
  <si>
    <t>AON</t>
  </si>
  <si>
    <t>Aon plc</t>
  </si>
  <si>
    <t>https://www.sec.gov/Archives/edgar/data/315293/000162828020001607/0001628280-20-001607-index.htm</t>
  </si>
  <si>
    <t>APA</t>
  </si>
  <si>
    <t>Apache Corporation</t>
  </si>
  <si>
    <t>Energy</t>
  </si>
  <si>
    <t>https://www.sec.gov/Archives/edgar/data/6769/000173303720000004/0001733037-20-000004-index.htm</t>
  </si>
  <si>
    <t>AAPL</t>
  </si>
  <si>
    <t>Apple Inc.</t>
  </si>
  <si>
    <t>https://www.sec.gov/Archives/edgar/data/320193/000032019319000119/0000320193-19-000119-index.htm</t>
  </si>
  <si>
    <t>AMAT</t>
  </si>
  <si>
    <t>Applied Materials Inc.</t>
  </si>
  <si>
    <t>https://www.sec.gov/Archives/edgar/data/6951/000000695119000046/0000006951-19-000046-index.htm</t>
  </si>
  <si>
    <t>APTV</t>
  </si>
  <si>
    <t>Aptiv PLC</t>
  </si>
  <si>
    <t>https://www.sec.gov/Archives/edgar/data/1521332/000152133220000012/0001521332-20-000012-index.htm</t>
  </si>
  <si>
    <t>ADM</t>
  </si>
  <si>
    <t>Archer-Daniels-Midland Co</t>
  </si>
  <si>
    <t>https://www.sec.gov/Archives/edgar/data/7084/000000708420000009/0000007084-20-000009-index.htm</t>
  </si>
  <si>
    <t>ANET</t>
  </si>
  <si>
    <t>Arista Networks</t>
  </si>
  <si>
    <t>https://www.sec.gov/Archives/edgar/data/1596532/000159653220000024/0001596532-20-000024-index.htm</t>
  </si>
  <si>
    <t>AJG</t>
  </si>
  <si>
    <t>Arthur J. Gallagher &amp; Co.</t>
  </si>
  <si>
    <t>https://www.sec.gov/Archives/edgar/data/354190/000119312520028191/0001193125-20-028191-index.htm</t>
  </si>
  <si>
    <t>T</t>
  </si>
  <si>
    <t>AT&amp;T Inc.</t>
  </si>
  <si>
    <t>https://www.sec.gov/Archives/edgar/data/732717/000156276220000064/0001562762-20-000064-index.htm</t>
  </si>
  <si>
    <t>ATO</t>
  </si>
  <si>
    <t>Atmos Energy</t>
  </si>
  <si>
    <t>https://www.sec.gov/Archives/edgar/data/731802/000073180219000037/0000731802-19-000037-index.htm</t>
  </si>
  <si>
    <t>ADSK</t>
  </si>
  <si>
    <t>Autodesk Inc.</t>
  </si>
  <si>
    <t>https://www.sec.gov/Archives/edgar/data/769397/000076939720000013/0000769397-20-000013-index.htm</t>
  </si>
  <si>
    <t>ADP</t>
  </si>
  <si>
    <t>Automatic Data Processing</t>
  </si>
  <si>
    <t>https://www.sec.gov/Archives/edgar/data/8670/000000867020000032/0000008670-20-000032-index.htm</t>
  </si>
  <si>
    <t>AZO</t>
  </si>
  <si>
    <t>AutoZone Inc</t>
  </si>
  <si>
    <t>https://www.sec.gov/Archives/edgar/data/866787/000119312520076091/0001193125-20-076091-index.htm</t>
  </si>
  <si>
    <t>AVB</t>
  </si>
  <si>
    <t>AvalonBay Communities</t>
  </si>
  <si>
    <t>https://www.sec.gov/Archives/edgar/data/915912/000091591220000004/0000915912-20-000004-index.htm</t>
  </si>
  <si>
    <t>AVY</t>
  </si>
  <si>
    <t>Avery Dennison Corp</t>
  </si>
  <si>
    <t>https://www.sec.gov/Archives/edgar/data/8818/000110465920025360/0001104659-20-025360-index.htm</t>
  </si>
  <si>
    <t>BHGE</t>
  </si>
  <si>
    <t>Baker Hughes Co</t>
  </si>
  <si>
    <t>https://www.sec.gov/Archives/edgar/data/1701605/000170160520000019/0001701605-20-000019-index.htm</t>
  </si>
  <si>
    <t>BLL</t>
  </si>
  <si>
    <t>Ball Corp</t>
  </si>
  <si>
    <t>https://www.sec.gov/Archives/edgar/data/9389/000155837020001005/0001558370-20-001005-index.htm</t>
  </si>
  <si>
    <t>BAX</t>
  </si>
  <si>
    <t>Baxter International Inc.</t>
  </si>
  <si>
    <t>https://www.sec.gov/Archives/edgar/data/10456/000162828020003693/0001628280-20-003693-index.htm</t>
  </si>
  <si>
    <t>BDX</t>
  </si>
  <si>
    <t>Becton Dickinson</t>
  </si>
  <si>
    <t>https://www.sec.gov/Archives/edgar/data/10795/000001079519000044/0000010795-19-000044-index.htm</t>
  </si>
  <si>
    <t>BRKA</t>
  </si>
  <si>
    <t>Berkshire Hathaway</t>
  </si>
  <si>
    <t>https://www.sec.gov/Archives/edgar/data/1067983/000156459020005874/0001564590-20-005874-index.htm</t>
  </si>
  <si>
    <t>BBY</t>
  </si>
  <si>
    <t>Best Buy Co. Inc.</t>
  </si>
  <si>
    <t>https://www.sec.gov/Archives/edgar/data/764478/000076447820000017/0000764478-20-000017-index.htm</t>
  </si>
  <si>
    <t>BIO</t>
  </si>
  <si>
    <t>Bio-Rad Laboratories</t>
  </si>
  <si>
    <t>https://www.sec.gov/Archives/edgar/data/12208/000001220820000012/0000012208-20-000012-index.htm</t>
  </si>
  <si>
    <t>BIIB</t>
  </si>
  <si>
    <t>Biogen Inc.</t>
  </si>
  <si>
    <t>https://www.sec.gov/Archives/edgar/data/875045/000087504520000005/0000875045-20-000005-index.htm</t>
  </si>
  <si>
    <t>BLK</t>
  </si>
  <si>
    <t>BlackRock</t>
  </si>
  <si>
    <t>https://www.sec.gov/Archives/edgar/data/1364742/000156459020007807/0001564590-20-007807-index.htm</t>
  </si>
  <si>
    <t>BA</t>
  </si>
  <si>
    <t>Boeing Company</t>
  </si>
  <si>
    <t>https://www.sec.gov/Archives/edgar/data/12927/000001292720000014/0000012927-20-000014-index.htm</t>
  </si>
  <si>
    <t>BKNG</t>
  </si>
  <si>
    <t>Booking Holdings Inc</t>
  </si>
  <si>
    <t>https://www.sec.gov/Archives/edgar/data/1075531/000107553120000011/0001075531-20-000011-index.htm</t>
  </si>
  <si>
    <t>BWA</t>
  </si>
  <si>
    <t>BorgWarner</t>
  </si>
  <si>
    <t>https://www.sec.gov/Archives/edgar/data/908255/000090825520000014/0000908255-20-000014-index.htm</t>
  </si>
  <si>
    <t>BXP</t>
  </si>
  <si>
    <t>Boston Properties</t>
  </si>
  <si>
    <t>https://www.sec.gov/Archives/edgar/data/1037540/000165642320000007/0001656423-20-000007-index.htm</t>
  </si>
  <si>
    <t>BSX</t>
  </si>
  <si>
    <t>Boston Scientific</t>
  </si>
  <si>
    <t>https://www.sec.gov/Archives/edgar/data/885725/000088572520000012/0000885725-20-000012-index.htm</t>
  </si>
  <si>
    <t>BMY</t>
  </si>
  <si>
    <t>Bristol-Myers Squibb</t>
  </si>
  <si>
    <t>https://www.sec.gov/Archives/edgar/data/14272/000001427220000082/0000014272-20-000082-index.htm</t>
  </si>
  <si>
    <t>AVGO</t>
  </si>
  <si>
    <t>Broadcom Inc.</t>
  </si>
  <si>
    <t>https://www.sec.gov/Archives/edgar/data/1730168/000173016819000144/0001730168-19-000144-index.htm</t>
  </si>
  <si>
    <t>BR</t>
  </si>
  <si>
    <t>Broadridge Financial Solutions</t>
  </si>
  <si>
    <t>https://www.sec.gov/Archives/edgar/data/1383312/000138331220000055/0001383312-20-000055-index.htm</t>
  </si>
  <si>
    <t>BFB</t>
  </si>
  <si>
    <t>Brown-Forman Corp.</t>
  </si>
  <si>
    <t>https://www.sec.gov/Archives/edgar/data/14693/000001469320000066/0000014693-20-000066-index.htm</t>
  </si>
  <si>
    <t>CHRW</t>
  </si>
  <si>
    <t>C. H. Robinson Worldwide</t>
  </si>
  <si>
    <t>https://www.sec.gov/Archives/edgar/data/1043277/000104327720000016/0001043277-20-000016-index.htm</t>
  </si>
  <si>
    <t>COG</t>
  </si>
  <si>
    <t>Cabot Oil &amp; Gas</t>
  </si>
  <si>
    <t>https://www.sec.gov/Archives/edgar/data/858470/000085847020000012/0000858470-20-000012-index.htm</t>
  </si>
  <si>
    <t>CDNS</t>
  </si>
  <si>
    <t>Cadence Design Systems</t>
  </si>
  <si>
    <t>https://www.sec.gov/Archives/edgar/data/813672/000081367220000007/0000813672-20-000007-index.htm</t>
  </si>
  <si>
    <t>CPB</t>
  </si>
  <si>
    <t>Campbell Soup</t>
  </si>
  <si>
    <t>https://www.sec.gov/Archives/edgar/data/16732/000001673219000113/0000016732-19-000113-index.htm</t>
  </si>
  <si>
    <t>CAH</t>
  </si>
  <si>
    <t>Cardinal Health Inc.</t>
  </si>
  <si>
    <t>https://www.sec.gov/Archives/edgar/data/721371/000072137120000089/0000721371-20-000089-index.htm</t>
  </si>
  <si>
    <t>KMX</t>
  </si>
  <si>
    <t>Carmax Inc</t>
  </si>
  <si>
    <t>https://www.sec.gov/Archives/edgar/data/1170010/000117001020000033/0001170010-20-000033-index.htm</t>
  </si>
  <si>
    <t>CCL</t>
  </si>
  <si>
    <t>Carnival Corp.</t>
  </si>
  <si>
    <t>https://www.sec.gov/Archives/edgar/data/815097/000081509720000003/0000815097-20-000003-index.htm</t>
  </si>
  <si>
    <t>CAT</t>
  </si>
  <si>
    <t>Caterpillar Inc.</t>
  </si>
  <si>
    <t>https://www.sec.gov/Archives/edgar/data/18230/000001823020000056/0000018230-20-000056-index.htm</t>
  </si>
  <si>
    <t>CBOE</t>
  </si>
  <si>
    <t>Cboe Global Markets</t>
  </si>
  <si>
    <t>https://www.sec.gov/Archives/edgar/data/1374310/000155837020001127/0001558370-20-001127-index.htm</t>
  </si>
  <si>
    <t>CBG</t>
  </si>
  <si>
    <t>CBRE Group</t>
  </si>
  <si>
    <t>https://www.sec.gov/Archives/edgar/data/1138118/000156459020008056/0001564590-20-008056-index.htm</t>
  </si>
  <si>
    <t>CDW</t>
  </si>
  <si>
    <t>https://www.sec.gov/Archives/edgar/data/1402057/000140205720000042/0001402057-20-000042-index.htm</t>
  </si>
  <si>
    <t>CE</t>
  </si>
  <si>
    <t>Celanese</t>
  </si>
  <si>
    <t>https://www.sec.gov/Archives/edgar/data/1306830/000130683020000018/0001306830-20-000018-index.htm</t>
  </si>
  <si>
    <t>CNC</t>
  </si>
  <si>
    <t>Centene Corporation</t>
  </si>
  <si>
    <t>https://www.sec.gov/Archives/edgar/data/1071739/000107173920000060/0001071739-20-000060-index.htm</t>
  </si>
  <si>
    <t>CNP</t>
  </si>
  <si>
    <t>CenterPoint Energy</t>
  </si>
  <si>
    <t>https://www.sec.gov/Archives/edgar/data/1130310/000113031020000016/0001130310-20-000016-index.htm</t>
  </si>
  <si>
    <t>CTL</t>
  </si>
  <si>
    <t>CenturyLink Inc</t>
  </si>
  <si>
    <t>https://www.sec.gov/Archives/edgar/data/18926/000001892620000009/0000018926-20-000009-index.htm</t>
  </si>
  <si>
    <t>CERN</t>
  </si>
  <si>
    <t>Cerner</t>
  </si>
  <si>
    <t>https://www.sec.gov/Archives/edgar/data/804753/000080475320000007/0000804753-20-000007-index.htm</t>
  </si>
  <si>
    <t>CF</t>
  </si>
  <si>
    <t>CF Industries Holdings Inc</t>
  </si>
  <si>
    <t>https://www.sec.gov/Archives/edgar/data/1324404/000132440420000006/0001324404-20-000006-index.htm</t>
  </si>
  <si>
    <t>CHTR</t>
  </si>
  <si>
    <t>Charter Communications</t>
  </si>
  <si>
    <t>https://www.sec.gov/Archives/edgar/data/1091667/000109166720000024/0001091667-20-000024-index.htm</t>
  </si>
  <si>
    <t>CVX</t>
  </si>
  <si>
    <t>Chevron Corp.</t>
  </si>
  <si>
    <t>https://www.sec.gov/ix?doc=/Archives/edgar/data/93410/000009341020000010/cvx12312019-10kdoc.htm#s489CC32132475457A7198B71D77A5677</t>
  </si>
  <si>
    <t>CMG</t>
  </si>
  <si>
    <t>Chipotle Mexican Grill</t>
  </si>
  <si>
    <t>https://www.sec.gov/Archives/edgar/data/1058090/000105809020000010/0001058090-20-000010-index.htm</t>
  </si>
  <si>
    <t>CHD</t>
  </si>
  <si>
    <t>Church &amp; Dwight</t>
  </si>
  <si>
    <t>https://www.sec.gov/Archives/edgar/data/313927/000156459020004956/0001564590-20-004956-index.htm</t>
  </si>
  <si>
    <t>CTAS</t>
  </si>
  <si>
    <t>Cintas Corporation</t>
  </si>
  <si>
    <t>https://www.sec.gov/Archives/edgar/data/723254/000072325420000025/0000723254-20-000025-index.htm</t>
  </si>
  <si>
    <t>CSCO</t>
  </si>
  <si>
    <t>Cisco Systems</t>
  </si>
  <si>
    <t>https://www.sec.gov/Archives/edgar/data/858877/000085887720000010/0000858877-20-000010-index.htm</t>
  </si>
  <si>
    <t>CTXS</t>
  </si>
  <si>
    <t>Citrix Systems</t>
  </si>
  <si>
    <t>https://www.sec.gov/Archives/edgar/data/877890/000087789020000051/0000877890-20-000051-index.htm</t>
  </si>
  <si>
    <t>CME</t>
  </si>
  <si>
    <t>CME Group Inc.</t>
  </si>
  <si>
    <t>https://www.sec.gov/Archives/edgar/data/1156375/000115637520000013/0001156375-20-000013-index.htm</t>
  </si>
  <si>
    <t>CMS</t>
  </si>
  <si>
    <t>CMS Energy</t>
  </si>
  <si>
    <t>https://www.sec.gov/Archives/edgar/data/811156/000081115620000004/0000811156-20-000004-index.htm</t>
  </si>
  <si>
    <t>KO</t>
  </si>
  <si>
    <t>Coca-Cola Company</t>
  </si>
  <si>
    <t>https://www.sec.gov/Archives/edgar/data/21344/000002134420000006/0000021344-20-000006-index.htm</t>
  </si>
  <si>
    <t>CTSH</t>
  </si>
  <si>
    <t>Cognizant Technology Solutions</t>
  </si>
  <si>
    <t>https://www.sec.gov/Archives/edgar/data/1058290/000105829020000008/0001058290-20-000008-index.htm</t>
  </si>
  <si>
    <t>CL</t>
  </si>
  <si>
    <t>Colgate-Palmolive</t>
  </si>
  <si>
    <t>https://www.sec.gov/Archives/edgar/data/21665/000002166520000004/0000021665-20-000004-index.htm</t>
  </si>
  <si>
    <t>CMCSA</t>
  </si>
  <si>
    <t>Comcast Corp.</t>
  </si>
  <si>
    <t>https://www.sec.gov/Archives/edgar/data/1166691/000116669120000008/0001166691-20-000008-index.htm</t>
  </si>
  <si>
    <t>CAG</t>
  </si>
  <si>
    <t>Conagra Brands</t>
  </si>
  <si>
    <t>https://www.sec.gov/Archives/edgar/data/23217/000156459020033366/0001564590-20-033366-index.htm</t>
  </si>
  <si>
    <t>CXO</t>
  </si>
  <si>
    <t>Concho Resources</t>
  </si>
  <si>
    <t>https://www.sec.gov/Archives/edgar/data/1358071/000135807120000011/0001358071-20-000011-index.htm</t>
  </si>
  <si>
    <t>COP</t>
  </si>
  <si>
    <t>ConocoPhillips</t>
  </si>
  <si>
    <t>https://www.sec.gov/Archives/edgar/data/1163165/000119312520039954/0001193125-20-039954-index.htm</t>
  </si>
  <si>
    <t>ED</t>
  </si>
  <si>
    <t>Consolidated Edison</t>
  </si>
  <si>
    <t>https://www.sec.gov/Archives/edgar/data/1047862/000104786220000041/0001047862-20-000041-index.htm</t>
  </si>
  <si>
    <t>STZ</t>
  </si>
  <si>
    <t>Constellation Brands</t>
  </si>
  <si>
    <t>https://www.sec.gov/Archives/edgar/data/16918/000001691820000078/0000016918-20-000078-index.htm</t>
  </si>
  <si>
    <t>CPRT</t>
  </si>
  <si>
    <t>Copart Inc</t>
  </si>
  <si>
    <t>https://www.sec.gov/Archives/edgar/data/900075/000090007519000028/0000900075-19-000028-index.htm</t>
  </si>
  <si>
    <t>GLW</t>
  </si>
  <si>
    <t>Corning Inc.</t>
  </si>
  <si>
    <t>https://www.sec.gov/Archives/edgar/data/24741/000002474120000014/0000024741-20-000014-index.htm</t>
  </si>
  <si>
    <t>Cost</t>
  </si>
  <si>
    <t>Costco Wholesale Corp.</t>
  </si>
  <si>
    <t>https://www.sec.gov/Archives/edgar/data/909832/000090983219000033/0000909832-19-000033-index.htm</t>
  </si>
  <si>
    <t>COTY</t>
  </si>
  <si>
    <t>Coty, Inc</t>
  </si>
  <si>
    <t>https://www.sec.gov/Archives/edgar/data/1024305/000102430520000084/0001024305-20-000084-index.htm</t>
  </si>
  <si>
    <t>CCI</t>
  </si>
  <si>
    <t>Crown Castle International Corp.</t>
  </si>
  <si>
    <t>https://www.sec.gov/Archives/edgar/data/1051470/000105147020000077/0001051470-20-000077-index.htm</t>
  </si>
  <si>
    <t>CSX</t>
  </si>
  <si>
    <t>CSX Corp.</t>
  </si>
  <si>
    <t>https://www.sec.gov/Archives/edgar/data/277948/000027794820000008/0000277948-20-000008-index.htm</t>
  </si>
  <si>
    <t>CMI</t>
  </si>
  <si>
    <t>Cummins Inc.</t>
  </si>
  <si>
    <t>https://www.sec.gov/Archives/edgar/data/26172/000002617220000009/0000026172-20-000009-index.htm</t>
  </si>
  <si>
    <t>CVS</t>
  </si>
  <si>
    <t>CVS Health</t>
  </si>
  <si>
    <t>https://www.sec.gov/Archives/edgar/data/64803/000006480320000007/0000064803-20-000007-index.htm</t>
  </si>
  <si>
    <t>DHR</t>
  </si>
  <si>
    <t>Danaher Corp.</t>
  </si>
  <si>
    <t>https://www.sec.gov/Archives/edgar/data/313616/000031361620000041/0000313616-20-000041-index.htm</t>
  </si>
  <si>
    <t>DRI</t>
  </si>
  <si>
    <t>Darden Restaurants</t>
  </si>
  <si>
    <t>https://www.sec.gov/Archives/edgar/data/940944/000094094420000046/0000940944-20-000046-index.htm</t>
  </si>
  <si>
    <t>DVA</t>
  </si>
  <si>
    <t>DaVita Inc.</t>
  </si>
  <si>
    <t>https://www.sec.gov/Archives/edgar/data/927066/000092706620000014/0000927066-20-000014-index.htm</t>
  </si>
  <si>
    <t>DE</t>
  </si>
  <si>
    <t>Deere &amp; Co.</t>
  </si>
  <si>
    <t>https://www.sec.gov/Archives/edgar/data/315189/000155837019011614/0001558370-19-011614-index.htm</t>
  </si>
  <si>
    <t>DAL</t>
  </si>
  <si>
    <t>Delta Air Lines Inc.</t>
  </si>
  <si>
    <t>https://www.sec.gov/Archives/edgar/data/27904/000002790420000004/0000027904-20-000004-index.htm</t>
  </si>
  <si>
    <t>XRAY</t>
  </si>
  <si>
    <t>Dentsply Sirona</t>
  </si>
  <si>
    <t>https://www.sec.gov/Archives/edgar/data/818479/000081847920000006/0000818479-20-000006-index.htm</t>
  </si>
  <si>
    <t>DVN</t>
  </si>
  <si>
    <t>Devon Energy</t>
  </si>
  <si>
    <t>https://www.sec.gov/Archives/edgar/data/1090012/000156459020005182/0001564590-20-005182-index.htm</t>
  </si>
  <si>
    <t>DXCM</t>
  </si>
  <si>
    <t>DexCom</t>
  </si>
  <si>
    <t>https://www.sec.gov/Archives/edgar/data/1093557/000109355720000029/0001093557-20-000029-index.htm</t>
  </si>
  <si>
    <t>DISCA</t>
  </si>
  <si>
    <t>Discovery, Inc. (Class A)</t>
  </si>
  <si>
    <t>https://www.sec.gov/Archives/edgar/data/1437107/000143710720000006/0001437107-20-000006-index.htm</t>
  </si>
  <si>
    <t>DISH</t>
  </si>
  <si>
    <t>Dish Network</t>
  </si>
  <si>
    <t>https://www.sec.gov/Archives/edgar/data/1001082/000155837020000945/0001558370-20-000945-index.htm</t>
  </si>
  <si>
    <t>DG</t>
  </si>
  <si>
    <t>Dollar General</t>
  </si>
  <si>
    <t>https://www.sec.gov/Archives/edgar/data/29534/000155837020002915/0001558370-20-002915-index.htm</t>
  </si>
  <si>
    <t>DLTR</t>
  </si>
  <si>
    <t>Dollar Tree</t>
  </si>
  <si>
    <t>https://www.sec.gov/Archives/edgar/data/935703/000093570320000006/0000935703-20-000006-index.htm</t>
  </si>
  <si>
    <t>D</t>
  </si>
  <si>
    <t>Dominion Energy</t>
  </si>
  <si>
    <t>https://www.sec.gov/Archives/edgar/data/715957/000119312520054469/0001193125-20-054469-index.htm</t>
  </si>
  <si>
    <t>DPZ</t>
  </si>
  <si>
    <t>Domino's Pizza</t>
  </si>
  <si>
    <t>https://www.sec.gov/Archives/edgar/data/1286681/000119312520042675/0001193125-20-042675-index.htm</t>
  </si>
  <si>
    <t>DOV</t>
  </si>
  <si>
    <t>Dover Corporation</t>
  </si>
  <si>
    <t>https://www.sec.gov/Archives/edgar/data/29905/000002990520000011/0000029905-20-000011-index.htm</t>
  </si>
  <si>
    <t>DOW</t>
  </si>
  <si>
    <t>Dow Inc.</t>
  </si>
  <si>
    <t>https://www.sec.gov/Archives/edgar/data/29915/000175178820000007/0001751788-20-000007-index.htm</t>
  </si>
  <si>
    <t>DTE</t>
  </si>
  <si>
    <t>DTE Energy Co.</t>
  </si>
  <si>
    <t>https://www.sec.gov/Archives/edgar/data/936340/000093634020000127/0000936340-20-000127-index.htm</t>
  </si>
  <si>
    <t>DUK</t>
  </si>
  <si>
    <t>Duke Energy</t>
  </si>
  <si>
    <t>https://www.sec.gov/Archives/edgar/data/1326160/000132616020000034/0001326160-20-000034-index.htm</t>
  </si>
  <si>
    <t>DRE</t>
  </si>
  <si>
    <t>Duke Realty Corp</t>
  </si>
  <si>
    <t>https://www.sec.gov/Archives/edgar/data/783280/000078328020000010/0000783280-20-000010-index.htm</t>
  </si>
  <si>
    <t>DD</t>
  </si>
  <si>
    <t>DuPont de Nemours Inc</t>
  </si>
  <si>
    <t>https://www.sec.gov/Archives/edgar/data/1666700/000166670020000006/0001666700-20-000006-index.htm</t>
  </si>
  <si>
    <t>DXC</t>
  </si>
  <si>
    <t>DXC Technology</t>
  </si>
  <si>
    <t>https://www.sec.gov/Archives/edgar/data/1688568/000168856820000032/0001688568-20-000032-index.htm</t>
  </si>
  <si>
    <t>EMN</t>
  </si>
  <si>
    <t>Eastman Chemical</t>
  </si>
  <si>
    <t>https://www.sec.gov/Archives/edgar/data/915389/000091538920000016/0000915389-20-000016-index.htm</t>
  </si>
  <si>
    <t>ETN</t>
  </si>
  <si>
    <t>Eaton Corporation</t>
  </si>
  <si>
    <t>https://www.sec.gov/Archives/edgar/data/1551182/000155118220000050/0001551182-20-000050-index.htm</t>
  </si>
  <si>
    <t>EBAY</t>
  </si>
  <si>
    <t>eBay Inc.</t>
  </si>
  <si>
    <t>https://www.sec.gov/Archives/edgar/data/1065088/000106508820000006/0001065088-20-000006-index.htm</t>
  </si>
  <si>
    <t>ECL</t>
  </si>
  <si>
    <t>Ecolab Inc.</t>
  </si>
  <si>
    <t>https://www.sec.gov/Archives/edgar/data/31462/000155837020001788/0001558370-20-001788-index.htm</t>
  </si>
  <si>
    <t>EIX</t>
  </si>
  <si>
    <t>Edison Int'l</t>
  </si>
  <si>
    <t>https://www.sec.gov/Archives/edgar/data/827052/000082705220000026/0000827052-20-000026-index.htm</t>
  </si>
  <si>
    <t>EW</t>
  </si>
  <si>
    <t>Edwards Lifesciences</t>
  </si>
  <si>
    <t>https://www.sec.gov/Archives/edgar/data/1099800/000109980020000005/0001099800-20-000005-index.htm</t>
  </si>
  <si>
    <t>EA</t>
  </si>
  <si>
    <t>Electronic Arts</t>
  </si>
  <si>
    <t>https://www.sec.gov/Archives/edgar/data/712515/000071251520000019/0000712515-20-000019-index.htm</t>
  </si>
  <si>
    <t>EMR</t>
  </si>
  <si>
    <t>Emerson Electric Company</t>
  </si>
  <si>
    <t>https://www.sec.gov/Archives/edgar/data/32604/000003260419000048/0000032604-19-000048-index.htm</t>
  </si>
  <si>
    <t>ETR</t>
  </si>
  <si>
    <t>Entergy Corp.</t>
  </si>
  <si>
    <t>https://www.sec.gov/Archives/edgar/data/65984/000006598420000069/0000065984-20-000069-index.htm</t>
  </si>
  <si>
    <t>EOG</t>
  </si>
  <si>
    <t>EOG Resources</t>
  </si>
  <si>
    <t>https://www.sec.gov/Archives/edgar/data/821189/000082118920000010/0000821189-20-000010-index.htm</t>
  </si>
  <si>
    <t>EFX</t>
  </si>
  <si>
    <t>Equifax Inc.</t>
  </si>
  <si>
    <t>https://www.sec.gov/Archives/edgar/data/33185/000003318520000011/0000033185-20-000011-index.htm</t>
  </si>
  <si>
    <t>EQIX</t>
  </si>
  <si>
    <t>Equinix</t>
  </si>
  <si>
    <t>https://www.sec.gov/Archives/edgar/data/1101239/000162828020001947/0001628280-20-001947-index.htm</t>
  </si>
  <si>
    <t>EQR</t>
  </si>
  <si>
    <t>Equity Residential</t>
  </si>
  <si>
    <t>https://www.sec.gov/Archives/edgar/data/906107/000156459019015979/0001564590-19-015979-index.htm</t>
  </si>
  <si>
    <t>ESS</t>
  </si>
  <si>
    <t>Essex Property Trust, Inc.</t>
  </si>
  <si>
    <t>https://www.sec.gov/Archives/edgar/data/920522/000092052220000026/0000920522-20-000026-index.htm</t>
  </si>
  <si>
    <t>EL</t>
  </si>
  <si>
    <t>Estée Lauder Companies</t>
  </si>
  <si>
    <t>https://www.sec.gov/Archives/edgar/data/1001250/000100125020000065/0001001250-20-000065-index.htm</t>
  </si>
  <si>
    <t>RE</t>
  </si>
  <si>
    <t>Everest Re Group Ltd.</t>
  </si>
  <si>
    <t>https://www.sec.gov/Archives/edgar/data/1095073/000109507320000006/0001095073-20-000006-index.htm</t>
  </si>
  <si>
    <t>ES</t>
  </si>
  <si>
    <t>Eversource Energy</t>
  </si>
  <si>
    <t>https://www.sec.gov/Archives/edgar/data/72741/000007274120000008/0000072741-20-000008-index.htm</t>
  </si>
  <si>
    <t>EXC</t>
  </si>
  <si>
    <t>Exelon Corp.</t>
  </si>
  <si>
    <t>https://www.sec.gov/Archives/edgar/data/1109357/000110935720000053/0001109357-20-000053-index.htm</t>
  </si>
  <si>
    <t>EXPE</t>
  </si>
  <si>
    <t>Expedia Group</t>
  </si>
  <si>
    <t>https://www.sec.gov/Archives/edgar/data/1324424/000132442420000009/0001324424-20-000009-index.htm</t>
  </si>
  <si>
    <t>EXPD</t>
  </si>
  <si>
    <t>Expeditors</t>
  </si>
  <si>
    <t>https://www.sec.gov/Archives/edgar/data/746515/000156459020005719/0001564590-20-005719-index.htm</t>
  </si>
  <si>
    <t>EXR</t>
  </si>
  <si>
    <t>Extra Space Storage</t>
  </si>
  <si>
    <t>https://www.sec.gov/Archives/edgar/data/1289490/000162828020002202/0001628280-20-002202-index.htm</t>
  </si>
  <si>
    <t>XOM</t>
  </si>
  <si>
    <t>Exxon Mobil Corp.</t>
  </si>
  <si>
    <t>https://www.sec.gov/Archives/edgar/data/34088/000003408820000016/0000034088-20-000016-index.htm</t>
  </si>
  <si>
    <t>FFIV</t>
  </si>
  <si>
    <t>F5 Networks</t>
  </si>
  <si>
    <t>https://www.sec.gov/Archives/edgar/data/1048695/000104869519000034/0001048695-19-000034-index.htm</t>
  </si>
  <si>
    <t>FB</t>
  </si>
  <si>
    <t>Facebook, Inc.</t>
  </si>
  <si>
    <t>https://www.sec.gov/Archives/edgar/data/1326801/000132680120000013/0001326801-20-000013-index.htm</t>
  </si>
  <si>
    <t>FAST</t>
  </si>
  <si>
    <t>Fastenal Co</t>
  </si>
  <si>
    <t>https://www.sec.gov/Archives/edgar/data/815556/000081555620000011/0000815556-20-000011-index.htm</t>
  </si>
  <si>
    <t>FRT</t>
  </si>
  <si>
    <t>Federal Realty Investment Trust</t>
  </si>
  <si>
    <t>https://www.sec.gov/Archives/edgar/data/34903/000003490320000008/0000034903-20-000008-index.htm</t>
  </si>
  <si>
    <t>FDX</t>
  </si>
  <si>
    <t>FedEx Corporation</t>
  </si>
  <si>
    <t>https://www.sec.gov/Archives/edgar/data/1048911/000156459020032775/0001564590-20-032775-index.htm</t>
  </si>
  <si>
    <t>FIS</t>
  </si>
  <si>
    <t>Fidelity National Information Services</t>
  </si>
  <si>
    <t>https://www.sec.gov/Archives/edgar/data/1136893/000113689320000032/0001136893-20-000032-index.htm</t>
  </si>
  <si>
    <t>FISV</t>
  </si>
  <si>
    <t>Fiserv Inc</t>
  </si>
  <si>
    <t>https://www.sec.gov/Archives/edgar/data/798354/000079835420000006/0000798354-20-000006-index.htm</t>
  </si>
  <si>
    <t>FLT</t>
  </si>
  <si>
    <t>FleetCor Technologies Inc</t>
  </si>
  <si>
    <t>https://www.sec.gov/Archives/edgar/data/1175454/000117545420000008/0001175454-20-000008-index.htm</t>
  </si>
  <si>
    <t>FLIR</t>
  </si>
  <si>
    <t>FLIR Systems</t>
  </si>
  <si>
    <t>https://www.sec.gov/Archives/edgar/data/354908/000035490820000010/0000354908-20-000010-index.htm</t>
  </si>
  <si>
    <t>FLS</t>
  </si>
  <si>
    <t>Flowserve Corporation</t>
  </si>
  <si>
    <t>https://www.sec.gov/Archives/edgar/data/30625/000003062520000007/0000030625-20-000007-index.htm</t>
  </si>
  <si>
    <t>FMC</t>
  </si>
  <si>
    <t>FMC Corporation</t>
  </si>
  <si>
    <t>https://www.sec.gov/Archives/edgar/data/37785/000003778520000035/0000037785-20-000035-index.htm</t>
  </si>
  <si>
    <t>F</t>
  </si>
  <si>
    <t>Ford Motor Company</t>
  </si>
  <si>
    <t>https://www.sec.gov/Archives/edgar/data/37996/000003799620000010/0000037996-20-000010-index.htm</t>
  </si>
  <si>
    <t>FTNT</t>
  </si>
  <si>
    <t>Fortinet</t>
  </si>
  <si>
    <t>https://www.sec.gov/Archives/edgar/data/1262039/000126203920000011/0001262039-20-000011-index.htm</t>
  </si>
  <si>
    <t>FTV</t>
  </si>
  <si>
    <t>Fortive Corp</t>
  </si>
  <si>
    <t>https://www.sec.gov/Archives/edgar/data/1659166/000165916620000071/0001659166-20-000071-index.htm</t>
  </si>
  <si>
    <t>FBHS</t>
  </si>
  <si>
    <t>Fortune Brands Home &amp; Security</t>
  </si>
  <si>
    <t>https://www.sec.gov/Archives/edgar/data/1519751/000156459020006812/0001564590-20-006812-index.htm</t>
  </si>
  <si>
    <t>FOX</t>
  </si>
  <si>
    <t>Fox Corporation (Class B)</t>
  </si>
  <si>
    <t>https://www.sec.gov/Archives/edgar/data/1754301/000156459020038975/0001564590-20-038975-index.htm</t>
  </si>
  <si>
    <t>FCX</t>
  </si>
  <si>
    <t>Freeport-McMoRan Inc.</t>
  </si>
  <si>
    <t>https://www.sec.gov/Archives/edgar/data/831259/000083125920000004/0000831259-20-000004-index.htm</t>
  </si>
  <si>
    <t>GPS</t>
  </si>
  <si>
    <t>Gap Inc.</t>
  </si>
  <si>
    <t>https://www.sec.gov/Archives/edgar/data/39911/000003991120000019/0000039911-20-000019-index.htm</t>
  </si>
  <si>
    <t>GRMN</t>
  </si>
  <si>
    <t>Garmin Ltd.</t>
  </si>
  <si>
    <t>https://www.sec.gov/Archives/edgar/data/1121788/000156459020005133/0001564590-20-005133-index.htm</t>
  </si>
  <si>
    <t>IT</t>
  </si>
  <si>
    <t>Gartner Inc</t>
  </si>
  <si>
    <t>https://www.sec.gov/Archives/edgar/data/749251/000074925120000008/0000749251-20-000008-index.htm</t>
  </si>
  <si>
    <t>GD</t>
  </si>
  <si>
    <t>General Dynamics</t>
  </si>
  <si>
    <t>https://www.sec.gov/Archives/edgar/data/40533/000004053320000015/0000040533-20-000015-index.htm</t>
  </si>
  <si>
    <t>GE</t>
  </si>
  <si>
    <t>General Electric</t>
  </si>
  <si>
    <t>https://www.sec.gov/Archives/edgar/data/40545/000004054520000009/0000040545-20-000009-index.htm</t>
  </si>
  <si>
    <t>GIS</t>
  </si>
  <si>
    <t>General Mills</t>
  </si>
  <si>
    <t>https://www.sec.gov/Archives/edgar/data/40704/000119312520186469/0001193125-20-186469-index.htm</t>
  </si>
  <si>
    <t>GM</t>
  </si>
  <si>
    <t>General Motors</t>
  </si>
  <si>
    <t>https://www.sec.gov/Archives/edgar/data/1467858/000146785820000028/0001467858-20-000028-index.htm</t>
  </si>
  <si>
    <t>GPC</t>
  </si>
  <si>
    <t>Genuine Parts</t>
  </si>
  <si>
    <t>https://www.sec.gov/Archives/edgar/data/40987/000004098720000010/0000040987-20-000010-index.htm</t>
  </si>
  <si>
    <t>GILD</t>
  </si>
  <si>
    <t>Gilead Sciences</t>
  </si>
  <si>
    <t>https://www.sec.gov/Archives/edgar/data/882095/000088209520000006/0000882095-20-000006-index.htm</t>
  </si>
  <si>
    <t>GPN</t>
  </si>
  <si>
    <t>Global Payments Inc.</t>
  </si>
  <si>
    <t>https://www.sec.gov/Archives/edgar/data/1123360/000112336020000009/0001123360-20-000009-index.htm</t>
  </si>
  <si>
    <t>GWW</t>
  </si>
  <si>
    <t>Grainger (W.W.) Inc.</t>
  </si>
  <si>
    <t>https://www.sec.gov/Archives/edgar/data/277135/000027713520000007/0000277135-20-000007-index.htm</t>
  </si>
  <si>
    <t>HRB</t>
  </si>
  <si>
    <t>H&amp;R Block</t>
  </si>
  <si>
    <t>https://www.sec.gov/Archives/edgar/data/12659/000157484220000021/0001574842-20-000021-index.htm</t>
  </si>
  <si>
    <t>HAL</t>
  </si>
  <si>
    <t>Halliburton Co.</t>
  </si>
  <si>
    <t>https://www.sec.gov/Archives/edgar/data/45012/000004501220000031/0000045012-20-000031-index.htm</t>
  </si>
  <si>
    <t>HBI</t>
  </si>
  <si>
    <t>Hanesbrands Inc</t>
  </si>
  <si>
    <t>https://www.sec.gov/Archives/edgar/data/1359841/000135984120000027/0001359841-20-000027-index.htm</t>
  </si>
  <si>
    <t>HAS</t>
  </si>
  <si>
    <t>Hasbro Inc.</t>
  </si>
  <si>
    <t>https://www.sec.gov/Archives/edgar/data/46080/000004608020000028/0000046080-20-000028-index.htm</t>
  </si>
  <si>
    <t>HCA</t>
  </si>
  <si>
    <t>HCA Healthcare</t>
  </si>
  <si>
    <t>https://www.sec.gov/Archives/edgar/data/860730/000119312520043524/0001193125-20-043524-index.htm</t>
  </si>
  <si>
    <t>HCP</t>
  </si>
  <si>
    <t>Healthpeak Properties</t>
  </si>
  <si>
    <t>https://www.sec.gov/Archives/edgar/data/765880/000162828020001456/0001628280-20-001456-index.htm</t>
  </si>
  <si>
    <t>HSIC</t>
  </si>
  <si>
    <t>Henry Schein</t>
  </si>
  <si>
    <t>https://www.sec.gov/Archives/edgar/data/1000228/000100022820000018/0001000228-20-000018-index.htm</t>
  </si>
  <si>
    <t>HES</t>
  </si>
  <si>
    <t>Hess Corporation</t>
  </si>
  <si>
    <t>https://www.sec.gov/Archives/edgar/data/4447/000156459020005545/0001564590-20-005545-index.htm</t>
  </si>
  <si>
    <t>HPE</t>
  </si>
  <si>
    <t>Hewlett Packard Enterprise</t>
  </si>
  <si>
    <t>https://www.sec.gov/Archives/edgar/data/1645590/000164559019000044/0001645590-19-000044-index.htm</t>
  </si>
  <si>
    <t>HLT</t>
  </si>
  <si>
    <t>Hilton Worldwide Holdings Inc</t>
  </si>
  <si>
    <t>https://www.sec.gov/Archives/edgar/data/1585689/000158568920000013/0001585689-20-000013-index.htm</t>
  </si>
  <si>
    <t>HFC</t>
  </si>
  <si>
    <t>HollyFrontier Corp</t>
  </si>
  <si>
    <t>http://www.sec.gov/Archives/edgar/data/48039/000004803918000036/0000048039-18-000036-index.htm</t>
  </si>
  <si>
    <t>HOLX</t>
  </si>
  <si>
    <t>Hologic</t>
  </si>
  <si>
    <t>https://www.sec.gov/Archives/edgar/data/859737/000085973719000026/0000859737-19-000026-index.htm</t>
  </si>
  <si>
    <t>HD</t>
  </si>
  <si>
    <t>Home Depot</t>
  </si>
  <si>
    <t>https://www.sec.gov/Archives/edgar/data/354950/000035495020000015/0000354950-20-000015-index.htm</t>
  </si>
  <si>
    <t>HON</t>
  </si>
  <si>
    <t>Honeywell Int'l Inc.</t>
  </si>
  <si>
    <t>https://www.sec.gov/Archives/edgar/data/773840/000077384020000009/0000773840-20-000009-index.htm</t>
  </si>
  <si>
    <t>HRL</t>
  </si>
  <si>
    <t>Hormel Foods Corp.</t>
  </si>
  <si>
    <t>https://www.sec.gov/Archives/edgar/data/48465/000004846519000057/0000048465-19-000057-index.htm</t>
  </si>
  <si>
    <t>HST</t>
  </si>
  <si>
    <t>Host Hotels &amp; Resorts</t>
  </si>
  <si>
    <t>https://www.sec.gov/Archives/edgar/data/1070750/000156459020006404/0001564590-20-006404-index.htm</t>
  </si>
  <si>
    <t>HPQ</t>
  </si>
  <si>
    <t>HP Inc.</t>
  </si>
  <si>
    <t>https://www.sec.gov/Archives/edgar/data/47217/000004721719000071/0000047217-19-000071-index.htm</t>
  </si>
  <si>
    <t>HII</t>
  </si>
  <si>
    <t>Huntington Ingalls Industries</t>
  </si>
  <si>
    <t>https://www.sec.gov/Archives/edgar/data/1501585/000150158520000011/0001501585-20-000011-index.htm</t>
  </si>
  <si>
    <t>IEX</t>
  </si>
  <si>
    <t>IDEX Corporation</t>
  </si>
  <si>
    <t>https://www.sec.gov/Archives/edgar/data/832101/000083210120000007/0000832101-20-000007-index.htm</t>
  </si>
  <si>
    <t>IDXX</t>
  </si>
  <si>
    <t>IDEXX Laboratories</t>
  </si>
  <si>
    <t>https://www.sec.gov/Archives/edgar/data/874716/000087471620000006/0000874716-20-000006-index.htm</t>
  </si>
  <si>
    <t>INFO</t>
  </si>
  <si>
    <t>IHS Markit Ltd.</t>
  </si>
  <si>
    <t>https://www.sec.gov/Archives/edgar/data/1598014/000159801420000008/0001598014-20-000008-index.htm</t>
  </si>
  <si>
    <t>ITW</t>
  </si>
  <si>
    <t>Illinois Tool Works</t>
  </si>
  <si>
    <t>https://www.sec.gov/Archives/edgar/data/49826/000004982620000020/0000049826-20-000020-index.htm</t>
  </si>
  <si>
    <t>ILMN</t>
  </si>
  <si>
    <t>Illumina Inc</t>
  </si>
  <si>
    <t>https://www.sec.gov/Archives/edgar/data/1110803/000111080320000018/0001110803-20-000018-index.htm</t>
  </si>
  <si>
    <t>INCY</t>
  </si>
  <si>
    <t>Incyte</t>
  </si>
  <si>
    <t>https://www.sec.gov/Archives/edgar/data/879169/000155837020000774/0001558370-20-000774-index.htm</t>
  </si>
  <si>
    <t>IR</t>
  </si>
  <si>
    <t>Ingersoll Rand</t>
  </si>
  <si>
    <t>https://www.sec.gov/Archives/edgar/data/1466258/000146625820000064/0001466258-20-000064-index.htm</t>
  </si>
  <si>
    <t>INTC</t>
  </si>
  <si>
    <t>Intel Corp.</t>
  </si>
  <si>
    <t>https://www.sec.gov/Archives/edgar/data/50863/000005086320000011/0000050863-20-000011-index.htm</t>
  </si>
  <si>
    <t>ICE</t>
  </si>
  <si>
    <t>Intercontinental Exchange</t>
  </si>
  <si>
    <t>https://www.sec.gov/Archives/edgar/data/1571949/000157194920000003/0001571949-20-000003-index.htm</t>
  </si>
  <si>
    <t>IBM</t>
  </si>
  <si>
    <t>International Business Machines</t>
  </si>
  <si>
    <t>https://www.sec.gov/Archives/edgar/data/51143/000155837020001334/0001558370-20-001334-index.htm</t>
  </si>
  <si>
    <t>IFF</t>
  </si>
  <si>
    <t>International Flavors &amp; Fragrances</t>
  </si>
  <si>
    <t>https://www.sec.gov/Archives/edgar/data/51253/000005125320000007/0000051253-20-000007-index.htm</t>
  </si>
  <si>
    <t>IP</t>
  </si>
  <si>
    <t>International Paper</t>
  </si>
  <si>
    <t>https://www.sec.gov/Archives/edgar/data/51434/000005143420000011/0000051434-20-000011-index.htm</t>
  </si>
  <si>
    <t>IPG</t>
  </si>
  <si>
    <t>Interpublic Group</t>
  </si>
  <si>
    <t>https://www.sec.gov/Archives/edgar/data/51644/000005164420000013/0000051644-20-000013-index.htm</t>
  </si>
  <si>
    <t>INTU</t>
  </si>
  <si>
    <t>Intuit Inc.</t>
  </si>
  <si>
    <t>https://www.sec.gov/Archives/edgar/data/896878/000089687819000132/0000896878-19-000132-index.htm</t>
  </si>
  <si>
    <t>ISRG</t>
  </si>
  <si>
    <t>Intuitive Surgical Inc.</t>
  </si>
  <si>
    <t>https://www.sec.gov/Archives/edgar/data/1035267/000103526720000032/0001035267-20-000032-index.htm</t>
  </si>
  <si>
    <t>IVZ</t>
  </si>
  <si>
    <t>Invesco Ltd.</t>
  </si>
  <si>
    <t>https://www.sec.gov/Archives/edgar/data/914208/000091420820000245/0000914208-20-000245-index.htm</t>
  </si>
  <si>
    <t>IPGP</t>
  </si>
  <si>
    <t>IPG Photonics Corp.</t>
  </si>
  <si>
    <t>https://www.sec.gov/Archives/edgar/data/1111928/000111192820000030/0001111928-20-000030-index.htm</t>
  </si>
  <si>
    <t>IQV</t>
  </si>
  <si>
    <t>IQVIA Holdings Inc.</t>
  </si>
  <si>
    <t>https://www.sec.gov/Archives/edgar/data/1478242/000156459020004901/0001564590-20-004901-index.htm</t>
  </si>
  <si>
    <t>IRM</t>
  </si>
  <si>
    <t>Iron Mountain Incorporated</t>
  </si>
  <si>
    <t>https://www.sec.gov/Archives/edgar/data/1020569/000102056920000029/0001020569-20-000029-index.htm</t>
  </si>
  <si>
    <t>JBHT</t>
  </si>
  <si>
    <t>J. B. Hunt Transport Services</t>
  </si>
  <si>
    <t>https://www.sec.gov/Archives/edgar/data/728535/000143774920004119/0001437749-20-004119-index.htm</t>
  </si>
  <si>
    <t>JKHY</t>
  </si>
  <si>
    <t>Jack Henry &amp; Associates</t>
  </si>
  <si>
    <t>https://www.sec.gov/Archives/edgar/data/779152/000077915220000064/0000779152-20-000064-index.htm</t>
  </si>
  <si>
    <t>JEC</t>
  </si>
  <si>
    <t>Jacobs Engineering Group</t>
  </si>
  <si>
    <t>https://www.sec.gov/Archives/edgar/data/52988/000005298819000069/0000052988-19-000069-index.htm</t>
  </si>
  <si>
    <t>SJM</t>
  </si>
  <si>
    <t>JM Smucker</t>
  </si>
  <si>
    <t>https://www.sec.gov/Archives/edgar/data/91419/000009141920000065/0000091419-20-000065-index.htm</t>
  </si>
  <si>
    <t>JNJ</t>
  </si>
  <si>
    <t>Johnson &amp; Johnson</t>
  </si>
  <si>
    <t>https://www.sec.gov/Archives/edgar/data/200406/000020040620000010/0000200406-20-000010-index.htm</t>
  </si>
  <si>
    <t>JCI</t>
  </si>
  <si>
    <t>Johnson Controls International</t>
  </si>
  <si>
    <t>http://www.sec.gov/Archives/edgar/data/53669/000005366916000087/0000053669-16-000087-index.htm</t>
  </si>
  <si>
    <t>JNPR</t>
  </si>
  <si>
    <t>Juniper Networks</t>
  </si>
  <si>
    <t>https://www.sec.gov/Archives/edgar/data/1043604/000104360420000021/0001043604-20-000021-index.htm</t>
  </si>
  <si>
    <t>KSU</t>
  </si>
  <si>
    <t>Kansas City Southern</t>
  </si>
  <si>
    <t>https://www.sec.gov/Archives/edgar/data/54480/000005448020000015/0000054480-20-000015-index.htm</t>
  </si>
  <si>
    <t>K</t>
  </si>
  <si>
    <t>Kellogg Co.</t>
  </si>
  <si>
    <t>https://www.sec.gov/Archives/edgar/data/55067/000162828020002113/0001628280-20-002113-index.htm</t>
  </si>
  <si>
    <t>KEYS</t>
  </si>
  <si>
    <t>Keysight Technologies</t>
  </si>
  <si>
    <t>https://www.sec.gov/Archives/edgar/data/1601046/000160104619000110/0001601046-19-000110-index.htm</t>
  </si>
  <si>
    <t>KMB</t>
  </si>
  <si>
    <t>Kimberly-Clark</t>
  </si>
  <si>
    <t>https://www.sec.gov/Archives/edgar/data/55785/000005578520000016/0000055785-20-000016-index.htm</t>
  </si>
  <si>
    <t>KIM</t>
  </si>
  <si>
    <t>Kimco Realty</t>
  </si>
  <si>
    <t>https://www.sec.gov/Archives/edgar/data/879101/000143774920003500/0001437749-20-003500-index.htm</t>
  </si>
  <si>
    <t>KMI</t>
  </si>
  <si>
    <t>Kinder Morgan</t>
  </si>
  <si>
    <t>https://www.sec.gov/Archives/edgar/data/1506307/000150630720000022/0001506307-20-000022-index.htm</t>
  </si>
  <si>
    <t>KLAC</t>
  </si>
  <si>
    <t>KLA Corporation</t>
  </si>
  <si>
    <t>https://www.sec.gov/Archives/edgar/data/319201/000031920120000047/0000319201-20-000047-index.htm</t>
  </si>
  <si>
    <t>KSS</t>
  </si>
  <si>
    <t>Kohl's Corp.</t>
  </si>
  <si>
    <t>https://www.sec.gov/Archives/edgar/data/885639/000156459020011512/0001564590-20-011512-index.htm</t>
  </si>
  <si>
    <t>KHC</t>
  </si>
  <si>
    <t>Kraft Heinz Co</t>
  </si>
  <si>
    <t>https://www.sec.gov/Archives/edgar/data/1637459/000163745920000027/0001637459-20-000027-index.htm</t>
  </si>
  <si>
    <t>KR</t>
  </si>
  <si>
    <t>Kroger Co.</t>
  </si>
  <si>
    <t>https://www.sec.gov/Archives/edgar/data/56873/000155837020003501/0001558370-20-003501-index.htm</t>
  </si>
  <si>
    <t>LB</t>
  </si>
  <si>
    <t>L Brands Inc.</t>
  </si>
  <si>
    <t>https://www.sec.gov/Archives/edgar/data/701985/000070198520000010/0000701985-20-000010-index.htm</t>
  </si>
  <si>
    <t>LH</t>
  </si>
  <si>
    <t>Laboratory Corp. of America Holding</t>
  </si>
  <si>
    <t>https://www.sec.gov/Archives/edgar/data/920148/000092014820000011/0000920148-20-000011-index.htm</t>
  </si>
  <si>
    <t>LRCX</t>
  </si>
  <si>
    <t>Lam Research</t>
  </si>
  <si>
    <t>https://www.sec.gov/Archives/edgar/data/707549/000070754920000138/0000707549-20-000138-index.htm</t>
  </si>
  <si>
    <t>LEG</t>
  </si>
  <si>
    <t>Leggett &amp; Platt</t>
  </si>
  <si>
    <t>https://www.sec.gov/Archives/edgar/data/58492/000005849220000002/0000058492-20-000002-index.htm</t>
  </si>
  <si>
    <t>LDOS</t>
  </si>
  <si>
    <t>Leidos Holdings</t>
  </si>
  <si>
    <t>https://www.sec.gov/Archives/edgar/data/1336920/000133692020000023/0001336920-20-000023-index.htm</t>
  </si>
  <si>
    <t>LLY</t>
  </si>
  <si>
    <t>Lilly (Eli) &amp; Co.</t>
  </si>
  <si>
    <t>https://www.sec.gov/Archives/edgar/data/59478/000005947820000057/0000059478-20-000057-index.htm</t>
  </si>
  <si>
    <t>LYV</t>
  </si>
  <si>
    <t>Live Nation Entertainment</t>
  </si>
  <si>
    <t>https://www.sec.gov/Archives/edgar/data/1335258/000133525820000028/0001335258-20-000028-index.htm</t>
  </si>
  <si>
    <t>LKQ</t>
  </si>
  <si>
    <t>LKQ Corporation</t>
  </si>
  <si>
    <t>https://www.sec.gov/Archives/edgar/data/1065696/000106569620000008/0001065696-20-000008-index.htm</t>
  </si>
  <si>
    <t>LMT</t>
  </si>
  <si>
    <t>Lockheed Martin Corp.</t>
  </si>
  <si>
    <t>https://www.sec.gov/Archives/edgar/data/936468/000093646820000016/0000936468-20-000016-index.htm</t>
  </si>
  <si>
    <t>low</t>
  </si>
  <si>
    <t>Lowe's Cos.</t>
  </si>
  <si>
    <t>https://www.sec.gov/Archives/edgar/data/60667/000006066720000036/0000060667-20-000036-index.htm</t>
  </si>
  <si>
    <t>LYB</t>
  </si>
  <si>
    <t>LyondellBasell</t>
  </si>
  <si>
    <t>https://www.sec.gov/Archives/edgar/data/1489393/000148939320000009/0001489393-20-000009-index.htm</t>
  </si>
  <si>
    <t>MRO</t>
  </si>
  <si>
    <t>Marathon Oil Corp.</t>
  </si>
  <si>
    <t>https://www.sec.gov/Archives/edgar/data/101778/000010177820000023/0000101778-20-000023-index.htm</t>
  </si>
  <si>
    <t>MPC</t>
  </si>
  <si>
    <t>Marathon Petroleum</t>
  </si>
  <si>
    <t>https://www.sec.gov/Archives/edgar/data/1510295/000151029520000006/0001510295-20-000006-index.htm</t>
  </si>
  <si>
    <t>MKTX</t>
  </si>
  <si>
    <t>MarketAxess</t>
  </si>
  <si>
    <t>https://www.sec.gov/Archives/edgar/data/1278021/000156459020004935/0001564590-20-004935-index.htm</t>
  </si>
  <si>
    <t>MAR</t>
  </si>
  <si>
    <t>Marriott Int'l.</t>
  </si>
  <si>
    <t>https://www.sec.gov/Archives/edgar/data/1048286/000162828020002376/0001628280-20-002376-index.htm</t>
  </si>
  <si>
    <t>MLM</t>
  </si>
  <si>
    <t>Martin Marietta Materials</t>
  </si>
  <si>
    <t>https://www.sec.gov/Archives/edgar/data/916076/000156459020005784/0001564590-20-005784-index.htm</t>
  </si>
  <si>
    <t>MAS</t>
  </si>
  <si>
    <t>Masco Corp.</t>
  </si>
  <si>
    <t>https://www.sec.gov/Archives/edgar/data/62996/000006299620000006/0000062996-20-000006-index.htm</t>
  </si>
  <si>
    <t>MA</t>
  </si>
  <si>
    <t>Mastercard Inc.</t>
  </si>
  <si>
    <t>https://www.sec.gov/Archives/edgar/data/1141391/000114139120000032/0001141391-20-000032-index.htm</t>
  </si>
  <si>
    <t>MXIM</t>
  </si>
  <si>
    <t>Maxim Integrated Products Inc</t>
  </si>
  <si>
    <t>https://www.sec.gov/Archives/edgar/data/743316/000074331620000025/0000743316-20-000025-index.htm</t>
  </si>
  <si>
    <t>MKC</t>
  </si>
  <si>
    <t>McCormick &amp; Co.</t>
  </si>
  <si>
    <t>https://www.sec.gov/Archives/edgar/data/63754/000006375420000022/0000063754-20-000022-index.htm</t>
  </si>
  <si>
    <t>MCD</t>
  </si>
  <si>
    <t>McDonald's Corp.</t>
  </si>
  <si>
    <t>https://www.sec.gov/Archives/edgar/data/63908/000006390820000022/0000063908-20-000022-index.htm</t>
  </si>
  <si>
    <t>MCK</t>
  </si>
  <si>
    <t>McKesson Corp.</t>
  </si>
  <si>
    <t>https://www.sec.gov/Archives/edgar/data/927653/000092765320000033/0000927653-20-000033-index.htm</t>
  </si>
  <si>
    <t>MDT</t>
  </si>
  <si>
    <t>Medtronic plc</t>
  </si>
  <si>
    <t>https://www.sec.gov/Archives/edgar/data/1613103/000161310320000021/0001613103-20-000021-index.htm</t>
  </si>
  <si>
    <t>MRK</t>
  </si>
  <si>
    <t>Merck &amp; Co.</t>
  </si>
  <si>
    <t>https://www.sec.gov/Archives/edgar/data/310158/000031015820000005/0000310158-20-000005-index.htm</t>
  </si>
  <si>
    <t>MTD</t>
  </si>
  <si>
    <t>Mettler Toledo</t>
  </si>
  <si>
    <t>https://www.sec.gov/Archives/edgar/data/1037646/000103764620000005/0001037646-20-000005-index.htm</t>
  </si>
  <si>
    <t>MGM</t>
  </si>
  <si>
    <t>MGM Resorts International</t>
  </si>
  <si>
    <t>https://www.sec.gov/Archives/edgar/data/789570/000156459020007393/0001564590-20-007393-index.htm</t>
  </si>
  <si>
    <t>MCHP</t>
  </si>
  <si>
    <t>Microchip Technology</t>
  </si>
  <si>
    <t>https://www.sec.gov/Archives/edgar/data/827054/000082705420000119/0000827054-20-000119-index.htm</t>
  </si>
  <si>
    <t>MU</t>
  </si>
  <si>
    <t>Micron Technology</t>
  </si>
  <si>
    <t>https://www.sec.gov/Archives/edgar/data/723125/000072312519000094/0000723125-19-000094-index.htm</t>
  </si>
  <si>
    <t>MSFT</t>
  </si>
  <si>
    <t>Microsoft Corp.</t>
  </si>
  <si>
    <t>https://www.sec.gov/Archives/edgar/data/789019/000156459020034944/0001564590-20-034944-index.htm</t>
  </si>
  <si>
    <t>MAA</t>
  </si>
  <si>
    <t>Mid-America Apartments</t>
  </si>
  <si>
    <t>http://www.sec.gov/Archives/edgar/data/912595/000091259513000027/0000912595-13-000027-index.htm</t>
  </si>
  <si>
    <t>MHK</t>
  </si>
  <si>
    <t>Mohawk Industries</t>
  </si>
  <si>
    <t>https://www.sec.gov/Archives/edgar/data/851968/000085196820000020/0000851968-20-000020-index.htm</t>
  </si>
  <si>
    <t>TAP</t>
  </si>
  <si>
    <t>Molson Coors Beverage Company</t>
  </si>
  <si>
    <t>https://www.sec.gov/Archives/edgar/data/24545/000002454520000005/0000024545-20-000005-index.htm</t>
  </si>
  <si>
    <t>MDLZ</t>
  </si>
  <si>
    <t>Mondelez International</t>
  </si>
  <si>
    <t>https://www.sec.gov/Archives/edgar/data/1103982/000110398220000003/0001103982-20-000003-index.htm</t>
  </si>
  <si>
    <t>MNST</t>
  </si>
  <si>
    <t>Monster Beverage</t>
  </si>
  <si>
    <t>https://www.sec.gov/Archives/edgar/data/865752/000110465920027209/0001104659-20-027209-index.htm</t>
  </si>
  <si>
    <t>MCO</t>
  </si>
  <si>
    <t>Moody's Corp</t>
  </si>
  <si>
    <t>https://www.sec.gov/Archives/edgar/data/1059556/000105955620000005/0001059556-20-000005-index.htm</t>
  </si>
  <si>
    <t>MSI</t>
  </si>
  <si>
    <t>Motorola Solutions Inc.</t>
  </si>
  <si>
    <t>https://www.sec.gov/Archives/edgar/data/68505/000006850520000006/0000068505-20-000006-index.htm</t>
  </si>
  <si>
    <t>MSCI</t>
  </si>
  <si>
    <t>MSCI Inc</t>
  </si>
  <si>
    <t>https://www.sec.gov/Archives/edgar/data/1408198/000156459020004992/0001564590-20-004992-index.htm</t>
  </si>
  <si>
    <t>MYL</t>
  </si>
  <si>
    <t>Mylan N.V.</t>
  </si>
  <si>
    <t>https://www.sec.gov/Archives/edgar/data/1623613/000162361320000011/0001623613-20-000011-index.htm</t>
  </si>
  <si>
    <t>NDAQ</t>
  </si>
  <si>
    <t>Nasdaq, Inc.</t>
  </si>
  <si>
    <t>https://www.sec.gov/Archives/edgar/data/1120193/000112019320000004/0001120193-20-000004-index.htm</t>
  </si>
  <si>
    <t>NOV</t>
  </si>
  <si>
    <t>National Oilwell Varco Inc.</t>
  </si>
  <si>
    <t>https://www.sec.gov/Archives/edgar/data/1021860/000156459020004552/0001564590-20-004552-index.htm</t>
  </si>
  <si>
    <t>NTAP</t>
  </si>
  <si>
    <t>NetApp</t>
  </si>
  <si>
    <t>https://www.sec.gov/Archives/edgar/data/1002047/000156459020029349/0001564590-20-029349-index.htm</t>
  </si>
  <si>
    <t>NFLX</t>
  </si>
  <si>
    <t>Netflix Inc.</t>
  </si>
  <si>
    <t>https://www.sec.gov/Archives/edgar/data/1065280/000106528020000040/0001065280-20-000040-index.htm</t>
  </si>
  <si>
    <t>NWL</t>
  </si>
  <si>
    <t>Newell Brands</t>
  </si>
  <si>
    <t>https://www.sec.gov/Archives/edgar/data/814453/000081445320000078/0000814453-20-000078-index.htm</t>
  </si>
  <si>
    <t>NEM</t>
  </si>
  <si>
    <t>Newmont Corporation</t>
  </si>
  <si>
    <t>https://www.sec.gov/Archives/edgar/data/1164727/000155837020001041/0001558370-20-001041-index.htm</t>
  </si>
  <si>
    <t>NWS</t>
  </si>
  <si>
    <t>News Corp. Class A</t>
  </si>
  <si>
    <t>https://www.sec.gov/Archives/edgar/data/1564708/000156470820000022/0001564708-20-000022-index.htm</t>
  </si>
  <si>
    <t>NEE</t>
  </si>
  <si>
    <t>NextEra Energy</t>
  </si>
  <si>
    <t>https://www.sec.gov/Archives/edgar/data/753308/000075330820000021/0000753308-20-000021-index.htm</t>
  </si>
  <si>
    <t>NLSN</t>
  </si>
  <si>
    <t>Nielsen Holdings</t>
  </si>
  <si>
    <t>https://www.sec.gov/Archives/edgar/data/1492633/000156459020007004/0001564590-20-007004-index.htm</t>
  </si>
  <si>
    <t>NKE</t>
  </si>
  <si>
    <t>Nike, Inc.</t>
  </si>
  <si>
    <t>https://www.sec.gov/Archives/edgar/data/320187/000032018720000047/0000320187-20-000047-index.htm</t>
  </si>
  <si>
    <t>NI</t>
  </si>
  <si>
    <t>NiSource Inc.</t>
  </si>
  <si>
    <t>https://www.sec.gov/Archives/edgar/data/1111711/000111171120000013/0001111711-20-000013-index.htm</t>
  </si>
  <si>
    <t>NBL</t>
  </si>
  <si>
    <t>Noble Energy</t>
  </si>
  <si>
    <t>https://www.sec.gov/Archives/edgar/data/72207/000007220720000010/0000072207-20-000010-index.htm</t>
  </si>
  <si>
    <t>NSC</t>
  </si>
  <si>
    <t>Norfolk Southern Corp.</t>
  </si>
  <si>
    <t>https://www.sec.gov/Archives/edgar/data/702165/000070216520000011/0000702165-20-000011-index.htm</t>
  </si>
  <si>
    <t>NOC</t>
  </si>
  <si>
    <t>Northrop Grumman</t>
  </si>
  <si>
    <t>https://www.sec.gov/Archives/edgar/data/1133421/000113342120000006/0001133421-20-000006-index.htm</t>
  </si>
  <si>
    <t>NCLH</t>
  </si>
  <si>
    <t>Norwegian Cruise Line Holdings</t>
  </si>
  <si>
    <t>https://www.sec.gov/Archives/edgar/data/1513761/000155837020001661/0001558370-20-001661-index.htm</t>
  </si>
  <si>
    <t>NRG</t>
  </si>
  <si>
    <t>NRG Energy</t>
  </si>
  <si>
    <t>https://www.sec.gov/Archives/edgar/data/1013871/000101387120000013/0001013871-20-000013-index.htm</t>
  </si>
  <si>
    <t>NUE</t>
  </si>
  <si>
    <t>Nucor Corp.</t>
  </si>
  <si>
    <t>https://www.sec.gov/Archives/edgar/data/73309/000156459020007794/0001564590-20-007794-index.htm</t>
  </si>
  <si>
    <t>NVDA</t>
  </si>
  <si>
    <t>Nvidia Corporation</t>
  </si>
  <si>
    <t>https://www.sec.gov/Archives/edgar/data/1045810/000104581020000010/0001045810-20-000010-index.htm</t>
  </si>
  <si>
    <t>NVR</t>
  </si>
  <si>
    <t>NVR, Inc.</t>
  </si>
  <si>
    <t>https://www.sec.gov/Archives/edgar/data/906163/000090616320000054/0000906163-20-000054-index.htm</t>
  </si>
  <si>
    <t>ORLY</t>
  </si>
  <si>
    <t>O'Reilly Automotive</t>
  </si>
  <si>
    <t>https://www.sec.gov/Archives/edgar/data/898173/000089817320000007/0000898173-20-000007-index.htm</t>
  </si>
  <si>
    <t>OXY</t>
  </si>
  <si>
    <t>Occidental Petroleum</t>
  </si>
  <si>
    <t>https://www.sec.gov/Archives/edgar/data/797468/000079746820000004/0000797468-20-000004-index.htm</t>
  </si>
  <si>
    <t>ODFL</t>
  </si>
  <si>
    <t>Old Dominion Freight Line</t>
  </si>
  <si>
    <t>https://www.sec.gov/Archives/edgar/data/878927/000156459020006626/0001564590-20-006626-index.htm</t>
  </si>
  <si>
    <t>OMC</t>
  </si>
  <si>
    <t>Omnicom Group</t>
  </si>
  <si>
    <t>https://www.sec.gov/Archives/edgar/data/29989/000002998920000005/0000029989-20-000005-index.htm</t>
  </si>
  <si>
    <t>OKE</t>
  </si>
  <si>
    <t>ONEOK</t>
  </si>
  <si>
    <t>https://www.sec.gov/Archives/edgar/data/1039684/000103968420000012/0001039684-20-000012-index.htm</t>
  </si>
  <si>
    <t>ORCL</t>
  </si>
  <si>
    <t>Oracle Corp.</t>
  </si>
  <si>
    <t>https://www.sec.gov/Archives/edgar/data/1341439/000156459020030125/0001564590-20-030125-index.htm</t>
  </si>
  <si>
    <t>PKG</t>
  </si>
  <si>
    <t>Packaging Corporation of America</t>
  </si>
  <si>
    <t>https://www.sec.gov/Archives/edgar/data/75677/000156459020006774/0001564590-20-006774-index.htm</t>
  </si>
  <si>
    <t>PH</t>
  </si>
  <si>
    <t>Parker-Hannifin</t>
  </si>
  <si>
    <t>https://www.sec.gov/Archives/edgar/data/76334/000007633420000099/0000076334-20-000099-index.htm</t>
  </si>
  <si>
    <t>PAYX</t>
  </si>
  <si>
    <t>Paychex Inc.</t>
  </si>
  <si>
    <t>https://www.sec.gov/Archives/edgar/data/723531/000072353120000048/0000723531-20-000048-index.htm</t>
  </si>
  <si>
    <t>PAYC</t>
  </si>
  <si>
    <t>Paycom</t>
  </si>
  <si>
    <t>https://www.sec.gov/Archives/edgar/data/1590955/000156459020004636/0001564590-20-004636-index.htm</t>
  </si>
  <si>
    <t>PYPL</t>
  </si>
  <si>
    <t>PayPal</t>
  </si>
  <si>
    <t>https://www.sec.gov/Archives/edgar/data/1633917/000163391720000028/0001633917-20-000028-index.htm</t>
  </si>
  <si>
    <t>PNR</t>
  </si>
  <si>
    <t>Pentair plc</t>
  </si>
  <si>
    <t>https://www.sec.gov/Archives/edgar/data/77360/000007736020000006/0000077360-20-000006-index.htm</t>
  </si>
  <si>
    <t>PEP</t>
  </si>
  <si>
    <t>PepsiCo Inc.</t>
  </si>
  <si>
    <t>https://www.sec.gov/Archives/edgar/data/77476/000007747620000060/0000077476-20-000060-index.htm</t>
  </si>
  <si>
    <t>PKI</t>
  </si>
  <si>
    <t>PerkinElmer</t>
  </si>
  <si>
    <t>https://www.sec.gov/Archives/edgar/data/31791/000003179120000003/0000031791-20-000003-index.htm</t>
  </si>
  <si>
    <t>PRGO</t>
  </si>
  <si>
    <t>Perrigo</t>
  </si>
  <si>
    <t>http://www.sec.gov/Archives/edgar/data/820096/000082009613000014/0000820096-13-000014-index.htm</t>
  </si>
  <si>
    <t>PFE</t>
  </si>
  <si>
    <t>Pfizer Inc.</t>
  </si>
  <si>
    <t>https://www.sec.gov/Archives/edgar/data/78003/000007800320000014/0000078003-20-000014-index.htm</t>
  </si>
  <si>
    <t>PM</t>
  </si>
  <si>
    <t>Philip Morris International</t>
  </si>
  <si>
    <t>https://www.sec.gov/Archives/edgar/data/1413329/000141332920000007/0001413329-20-000007-index.htm</t>
  </si>
  <si>
    <t>PSX</t>
  </si>
  <si>
    <t>Phillips 66</t>
  </si>
  <si>
    <t>https://www.sec.gov/Archives/edgar/data/1534701/000153470120000070/0001534701-20-000070-index.htm</t>
  </si>
  <si>
    <t>PNW</t>
  </si>
  <si>
    <t>Pinnacle West Capital</t>
  </si>
  <si>
    <t>https://www.sec.gov/Archives/edgar/data/764622/000076462220000017/0000764622-20-000017-index.htm</t>
  </si>
  <si>
    <t>PXD</t>
  </si>
  <si>
    <t>Pioneer Natural Resources</t>
  </si>
  <si>
    <t>https://www.sec.gov/Archives/edgar/data/1038357/000103835720000009/0001038357-20-000009-index.htm</t>
  </si>
  <si>
    <t>PPG</t>
  </si>
  <si>
    <t>PPG Industries</t>
  </si>
  <si>
    <t>https://www.sec.gov/Archives/edgar/data/79879/000007987920000008/0000079879-20-000008-index.htm</t>
  </si>
  <si>
    <t>PPL</t>
  </si>
  <si>
    <t>PPL Corp.</t>
  </si>
  <si>
    <t>https://www.sec.gov/Archives/edgar/data/922224/000092222420000005/0000922224-20-000005-index.htm</t>
  </si>
  <si>
    <t>PG</t>
  </si>
  <si>
    <t>Procter &amp; Gamble</t>
  </si>
  <si>
    <t>https://www.sec.gov/Archives/edgar/data/80424/000008042420000053/0000080424-20-000053-index.htm</t>
  </si>
  <si>
    <t>PLD</t>
  </si>
  <si>
    <t>Prologis</t>
  </si>
  <si>
    <t>https://www.sec.gov/Archives/edgar/data/1045609/000156459020004096/0001564590-20-004096-index.htm</t>
  </si>
  <si>
    <t>PEG</t>
  </si>
  <si>
    <t>Public Service Enterprise Group (PSEG)</t>
  </si>
  <si>
    <t>https://www.sec.gov/Archives/edgar/data/788784/000078878420000004/0000788784-20-000004-index.htm</t>
  </si>
  <si>
    <t>PSA</t>
  </si>
  <si>
    <t>Public Storage</t>
  </si>
  <si>
    <t>https://www.sec.gov/Archives/edgar/data/1393311/000139331120000008/0001393311-20-000008-index.htm</t>
  </si>
  <si>
    <t>PHM</t>
  </si>
  <si>
    <t>PulteGroup</t>
  </si>
  <si>
    <t>https://www.sec.gov/Archives/edgar/data/822416/000082241620000007/0000822416-20-000007-index.htm</t>
  </si>
  <si>
    <t>PVH</t>
  </si>
  <si>
    <t>PVH Corp.</t>
  </si>
  <si>
    <t>https://www.sec.gov/Archives/edgar/data/78239/000007823920000023/0000078239-20-000023-index.htm</t>
  </si>
  <si>
    <t>QRVO</t>
  </si>
  <si>
    <t>Qorvo</t>
  </si>
  <si>
    <t>https://www.sec.gov/Archives/edgar/data/1604778/000160477820000030/0001604778-20-000030-index.htm</t>
  </si>
  <si>
    <t>QCOM</t>
  </si>
  <si>
    <t>QUALCOMM Inc.</t>
  </si>
  <si>
    <t>https://www.sec.gov/Archives/edgar/data/804328/000172894919000072/0001728949-19-000072-index.htm</t>
  </si>
  <si>
    <t>PWR</t>
  </si>
  <si>
    <t>Quanta Services Inc.</t>
  </si>
  <si>
    <t>https://www.sec.gov/Archives/edgar/data/1050915/000105091520000020/0001050915-20-000020-index.htm</t>
  </si>
  <si>
    <t>DGX</t>
  </si>
  <si>
    <t>Quest Diagnostics</t>
  </si>
  <si>
    <t>https://www.sec.gov/Archives/edgar/data/1022079/000102207920000017/0001022079-20-000017-index.htm</t>
  </si>
  <si>
    <t>RL</t>
  </si>
  <si>
    <t>Ralph Lauren Corporation</t>
  </si>
  <si>
    <t>https://www.sec.gov/Archives/edgar/data/1037038/000103703820000014/0001037038-20-000014-index.htm</t>
  </si>
  <si>
    <t>O</t>
  </si>
  <si>
    <t>Realty Income Corporation</t>
  </si>
  <si>
    <t>https://www.sec.gov/Archives/edgar/data/726728/000072672820000033/0000726728-20-000033-index.htm</t>
  </si>
  <si>
    <t>REGN</t>
  </si>
  <si>
    <t>Regeneron Pharmaceuticals</t>
  </si>
  <si>
    <t>https://www.sec.gov/Archives/edgar/data/872589/000153217620000008/0001532176-20-000008-index.htm</t>
  </si>
  <si>
    <t>RSG</t>
  </si>
  <si>
    <t>Republic Services Inc</t>
  </si>
  <si>
    <t>https://www.sec.gov/Archives/edgar/data/1060391/000106039120000016/0001060391-20-000016-index.htm</t>
  </si>
  <si>
    <t>RMD</t>
  </si>
  <si>
    <t>ResMed</t>
  </si>
  <si>
    <t>https://www.sec.gov/Archives/edgar/data/943819/000094381920000013/0000943819-20-000013-index.htm</t>
  </si>
  <si>
    <t>RHI</t>
  </si>
  <si>
    <t>Robert Half International</t>
  </si>
  <si>
    <t>https://www.sec.gov/Archives/edgar/data/315213/000031521320000029/0000315213-20-000029-index.htm</t>
  </si>
  <si>
    <t>ROK</t>
  </si>
  <si>
    <t>Rockwell Automation Inc.</t>
  </si>
  <si>
    <t>https://www.sec.gov/Archives/edgar/data/1024478/000102447819000044/0001024478-19-000044-index.htm</t>
  </si>
  <si>
    <t>ROL</t>
  </si>
  <si>
    <t>Rollins Inc.</t>
  </si>
  <si>
    <t>https://www.sec.gov/Archives/edgar/data/84839/000117120020000103/0001171200-20-000103-index.htm</t>
  </si>
  <si>
    <t>ROP</t>
  </si>
  <si>
    <t>Roper Technologies</t>
  </si>
  <si>
    <t>https://www.sec.gov/Archives/edgar/data/882835/000088283520000006/0000882835-20-000006-index.htm</t>
  </si>
  <si>
    <t>ROST</t>
  </si>
  <si>
    <t>Ross Stores</t>
  </si>
  <si>
    <t>https://www.sec.gov/Archives/edgar/data/745732/000074573220000016/0000745732-20-000016-index.htm</t>
  </si>
  <si>
    <t>RCL</t>
  </si>
  <si>
    <t>Royal Caribbean Group</t>
  </si>
  <si>
    <t>https://www.sec.gov/Archives/edgar/data/884887/000088488720000009/0000884887-20-000009-index.htm</t>
  </si>
  <si>
    <t>SPGI</t>
  </si>
  <si>
    <t>S&amp;P Global, Inc.</t>
  </si>
  <si>
    <t>https://www.sec.gov/Archives/edgar/data/64040/000006404020000055/0000064040-20-000055-index.htm</t>
  </si>
  <si>
    <t>CRM</t>
  </si>
  <si>
    <t>Salesforce.com</t>
  </si>
  <si>
    <t>https://www.sec.gov/Archives/edgar/data/1108524/000110852420000014/0001108524-20-000014-index.htm</t>
  </si>
  <si>
    <t>SBAC</t>
  </si>
  <si>
    <t>SBA Communications</t>
  </si>
  <si>
    <t>https://www.sec.gov/Archives/edgar/data/1034054/000103405420000003/0001034054-20-000003-index.htm</t>
  </si>
  <si>
    <t>SLB</t>
  </si>
  <si>
    <t>Schlumberger Ltd.</t>
  </si>
  <si>
    <t>https://www.sec.gov/Archives/edgar/data/87347/000156459020001578/0001564590-20-001578-index.htm</t>
  </si>
  <si>
    <t>STX</t>
  </si>
  <si>
    <t>Seagate Technology</t>
  </si>
  <si>
    <t>https://www.sec.gov/Archives/edgar/data/1137789/000113778920000057/0001137789-20-000057-index.htm</t>
  </si>
  <si>
    <t>SEE</t>
  </si>
  <si>
    <t>Sealed Air</t>
  </si>
  <si>
    <t>https://www.sec.gov/Archives/edgar/data/1012100/000162828020002658/0001628280-20-002658-index.htm</t>
  </si>
  <si>
    <t>SRE</t>
  </si>
  <si>
    <t>Sempra Energy</t>
  </si>
  <si>
    <t>https://www.sec.gov/Archives/edgar/data/1032208/000103220820000006/0001032208-20-000006-index.htm</t>
  </si>
  <si>
    <t>NOW</t>
  </si>
  <si>
    <t>ServiceNow</t>
  </si>
  <si>
    <t>https://www.sec.gov/Archives/edgar/data/1373715/000137371520000072/0001373715-20-000072-index.htm</t>
  </si>
  <si>
    <t>SHW</t>
  </si>
  <si>
    <t>Sherwin-Williams</t>
  </si>
  <si>
    <t>https://www.sec.gov/Archives/edgar/data/89800/000008980020000005/0000089800-20-000005-index.htm</t>
  </si>
  <si>
    <t>SPG</t>
  </si>
  <si>
    <t>Simon Property Group Inc</t>
  </si>
  <si>
    <t>https://www.sec.gov/Archives/edgar/data/1063761/000155837020001135/0001558370-20-001135-index.htm</t>
  </si>
  <si>
    <t>SWKS</t>
  </si>
  <si>
    <t>Skyworks Solutions</t>
  </si>
  <si>
    <t>https://www.sec.gov/Archives/edgar/data/4127/000000412719000049/0000004127-19-000049-index.htm</t>
  </si>
  <si>
    <t>SLG</t>
  </si>
  <si>
    <t>SL Green Realty</t>
  </si>
  <si>
    <t>https://www.sec.gov/Archives/edgar/data/1040971/000104097120000006/0001040971-20-000006-index.htm</t>
  </si>
  <si>
    <t>SNA</t>
  </si>
  <si>
    <t>Snap-on</t>
  </si>
  <si>
    <t>https://www.sec.gov/Archives/edgar/data/91440/000009144020000004/0000091440-20-000004-index.htm</t>
  </si>
  <si>
    <t>SO</t>
  </si>
  <si>
    <t>Southern Company</t>
  </si>
  <si>
    <t>https://www.sec.gov/Archives/edgar/data/92122/000009212220000017/0000092122-20-000017-index.htm</t>
  </si>
  <si>
    <t>LUV</t>
  </si>
  <si>
    <t>Southwest Airlines</t>
  </si>
  <si>
    <t>https://www.sec.gov/Archives/edgar/data/92380/000009238020000024/0000092380-20-000024-index.htm</t>
  </si>
  <si>
    <t>SWK</t>
  </si>
  <si>
    <t>Stanley Black &amp; Decker</t>
  </si>
  <si>
    <t>https://www.sec.gov/Archives/edgar/data/93556/000009355620000006/0000093556-20-000006-index.htm</t>
  </si>
  <si>
    <t>SBUX</t>
  </si>
  <si>
    <t>Starbucks Corp.</t>
  </si>
  <si>
    <t>https://www.sec.gov/Archives/edgar/data/829224/000082922419000051/0000829224-19-000051-index.htm</t>
  </si>
  <si>
    <t>STE</t>
  </si>
  <si>
    <t>STERIS plc</t>
  </si>
  <si>
    <t>http://www.sec.gov/Archives/edgar/data/1624899/000162489918000006/0001624899-18-000006-index.htm</t>
  </si>
  <si>
    <t>SYK</t>
  </si>
  <si>
    <t>Stryker Corp.</t>
  </si>
  <si>
    <t>https://www.sec.gov/Archives/edgar/data/310764/000031076420000014/0000310764-20-000014-index.htm</t>
  </si>
  <si>
    <t>SNPS</t>
  </si>
  <si>
    <t>Synopsys Inc.</t>
  </si>
  <si>
    <t>https://www.sec.gov/Archives/edgar/data/883241/000088324119000019/0000883241-19-000019-index.htm</t>
  </si>
  <si>
    <t>SYY</t>
  </si>
  <si>
    <t>Sysco Corp.</t>
  </si>
  <si>
    <t>https://www.sec.gov/Archives/edgar/data/96021/000009602120000100/0000096021-20-000100-index.htm</t>
  </si>
  <si>
    <t>TMUS</t>
  </si>
  <si>
    <t>T-Mobile US</t>
  </si>
  <si>
    <t>https://www.sec.gov/Archives/edgar/data/1283699/000128369920000026/0001283699-20-000026-index.htm</t>
  </si>
  <si>
    <t>TROW</t>
  </si>
  <si>
    <t>T. Rowe Price Group</t>
  </si>
  <si>
    <t>https://www.sec.gov/Archives/edgar/data/1113169/000111316920000008/0001113169-20-000008-index.htm</t>
  </si>
  <si>
    <t>TTWO</t>
  </si>
  <si>
    <t>Take-Two Interactive</t>
  </si>
  <si>
    <t>https://www.sec.gov/Archives/edgar/data/946581/000162828019006691/0001628280-19-006691-index.htm</t>
  </si>
  <si>
    <t>TPR</t>
  </si>
  <si>
    <t>Tapestry, Inc.</t>
  </si>
  <si>
    <t>https://www.sec.gov/Archives/edgar/data/1116132/000111613220000022/0001116132-20-000022-index.htm</t>
  </si>
  <si>
    <t>TGT</t>
  </si>
  <si>
    <t>Target Corp.</t>
  </si>
  <si>
    <t>https://www.sec.gov/Archives/edgar/data/27419/000002741920000008/0000027419-20-000008-index.htm</t>
  </si>
  <si>
    <t>TEL</t>
  </si>
  <si>
    <t>TE Connectivity Ltd.</t>
  </si>
  <si>
    <t>https://www.sec.gov/Archives/edgar/data/1385157/000155837019010758/0001558370-19-010758-index.htm</t>
  </si>
  <si>
    <t>FTI</t>
  </si>
  <si>
    <t>TechnipFMC</t>
  </si>
  <si>
    <t>https://www.sec.gov/Archives/edgar/data/1681459/000168145920000004/0001681459-20-000004-index.htm</t>
  </si>
  <si>
    <t>TFX</t>
  </si>
  <si>
    <t>Teleflex</t>
  </si>
  <si>
    <t>https://www.sec.gov/Archives/edgar/data/96943/000009694320000017/0000096943-20-000017-index.htm</t>
  </si>
  <si>
    <t>TXN</t>
  </si>
  <si>
    <t>Texas Instruments</t>
  </si>
  <si>
    <t>https://www.sec.gov/Archives/edgar/data/97476/000009747620000009/0000097476-20-000009-index.htm</t>
  </si>
  <si>
    <t>CLX</t>
  </si>
  <si>
    <t>The Clorox Company</t>
  </si>
  <si>
    <t>https://www.sec.gov/Archives/edgar/data/21076/000002107620000016/0000021076-20-000016-index.htm</t>
  </si>
  <si>
    <t>COO</t>
  </si>
  <si>
    <t>The Cooper Companies</t>
  </si>
  <si>
    <t>https://www.sec.gov/Archives/edgar/data/711404/000071140419000051/0000711404-19-000051-index.htm</t>
  </si>
  <si>
    <t>HSY</t>
  </si>
  <si>
    <t>The Hershey Company</t>
  </si>
  <si>
    <t>https://www.sec.gov/Archives/edgar/data/47111/000004711120000007/0000047111-20-000007-index.htm</t>
  </si>
  <si>
    <t>MOS</t>
  </si>
  <si>
    <t>The Mosaic Company</t>
  </si>
  <si>
    <t>https://www.sec.gov/Archives/edgar/data/1285785/000161803420000003/0001618034-20-000003-index.htm</t>
  </si>
  <si>
    <t>DIS</t>
  </si>
  <si>
    <t>The Walt Disney Company</t>
  </si>
  <si>
    <t>https://www.sec.gov/Archives/edgar/data/1744489/000174448919000225/0001744489-19-000225-index.htm</t>
  </si>
  <si>
    <t>TMO</t>
  </si>
  <si>
    <t>Thermo Fisher Scientific</t>
  </si>
  <si>
    <t>https://www.sec.gov/Archives/edgar/data/97745/000009774520000009/0000097745-20-000009-index.htm</t>
  </si>
  <si>
    <t>TIF</t>
  </si>
  <si>
    <t>Tiffany &amp; Co.</t>
  </si>
  <si>
    <t>https://www.sec.gov/Archives/edgar/data/98246/000009824620000042/0000098246-20-000042-index.htm</t>
  </si>
  <si>
    <t>TJX</t>
  </si>
  <si>
    <t>TJX Companies Inc.</t>
  </si>
  <si>
    <t>https://www.sec.gov/Archives/edgar/data/109198/000010919820000004/0000109198-20-000004-index.htm</t>
  </si>
  <si>
    <t>TSCO</t>
  </si>
  <si>
    <t>Tractor Supply Company</t>
  </si>
  <si>
    <t>https://www.sec.gov/Archives/edgar/data/916365/000091636520000050/0000916365-20-000050-index.htm</t>
  </si>
  <si>
    <t>TDG</t>
  </si>
  <si>
    <t>TransDigm Group</t>
  </si>
  <si>
    <t>https://www.sec.gov/Archives/edgar/data/1260221/000126022119000043/0001260221-19-000043-index.htm</t>
  </si>
  <si>
    <t>TWTR</t>
  </si>
  <si>
    <t>Twitter, Inc.</t>
  </si>
  <si>
    <t>https://www.sec.gov/Archives/edgar/data/1418091/000141809120000037/0001418091-20-000037-index.htm</t>
  </si>
  <si>
    <t>TYL</t>
  </si>
  <si>
    <t>Tyler Technologies</t>
  </si>
  <si>
    <t>https://www.sec.gov/Archives/edgar/data/860731/000086073120000008/0000860731-20-000008-index.htm</t>
  </si>
  <si>
    <t>TSN</t>
  </si>
  <si>
    <t>Tyson Foods</t>
  </si>
  <si>
    <t>https://www.sec.gov/Archives/edgar/data/100493/000010049319000118/0000100493-19-000118-index.htm</t>
  </si>
  <si>
    <t>UDR</t>
  </si>
  <si>
    <t>UDR, Inc.</t>
  </si>
  <si>
    <t>https://www.sec.gov/Archives/edgar/data/74208/000007420820000031/0000074208-20-000031-index.htm</t>
  </si>
  <si>
    <t>ULTA</t>
  </si>
  <si>
    <t>Ulta Beauty</t>
  </si>
  <si>
    <t>https://www.sec.gov/Archives/edgar/data/1403568/000155837020003272/0001558370-20-003272-index.htm</t>
  </si>
  <si>
    <t>UA</t>
  </si>
  <si>
    <t>Under Armour (Class A)</t>
  </si>
  <si>
    <t>https://www.sec.gov/Archives/edgar/data/1336917/000133691720000010/0001336917-20-000010-index.htm</t>
  </si>
  <si>
    <t>UNP</t>
  </si>
  <si>
    <t>Union Pacific Corp</t>
  </si>
  <si>
    <t>https://www.sec.gov/Archives/edgar/data/100885/000010088520000065/0000100885-20-000065-index.htm</t>
  </si>
  <si>
    <t>UAL</t>
  </si>
  <si>
    <t>United Airlines Holdings</t>
  </si>
  <si>
    <t>https://www.sec.gov/Archives/edgar/data/100517/000010051720000010/0000100517-20-000010-index.htm</t>
  </si>
  <si>
    <t>UNH</t>
  </si>
  <si>
    <t>United Health Group Inc.</t>
  </si>
  <si>
    <t>https://www.sec.gov/Archives/edgar/data/731766/000073176620000006/0000731766-20-000006-index.htm</t>
  </si>
  <si>
    <t>UPS</t>
  </si>
  <si>
    <t>United Parcel Service</t>
  </si>
  <si>
    <t>https://www.sec.gov/Archives/edgar/data/1090727/000109072720000005/0001090727-20-000005-index.htm</t>
  </si>
  <si>
    <t>URI</t>
  </si>
  <si>
    <t>United Rentals, Inc.</t>
  </si>
  <si>
    <t>https://www.sec.gov/Archives/edgar/data/1067701/000106770120000008/0001067701-20-000008-index.htm</t>
  </si>
  <si>
    <t>UHS</t>
  </si>
  <si>
    <t>Universal Health Services</t>
  </si>
  <si>
    <t>https://www.sec.gov/Archives/edgar/data/352915/000156459020006793/0001564590-20-006793-index.htm</t>
  </si>
  <si>
    <t>VLO</t>
  </si>
  <si>
    <t>Valero Energy</t>
  </si>
  <si>
    <t>https://www.sec.gov/Archives/edgar/data/1035002/000103500219000008/0001035002-19-000008-index.htm</t>
  </si>
  <si>
    <t>VAR</t>
  </si>
  <si>
    <t>Varian Medical Systems</t>
  </si>
  <si>
    <t>https://www.sec.gov/Archives/edgar/data/203527/000020352719000025/0000203527-19-000025-index.htm</t>
  </si>
  <si>
    <t>VTR</t>
  </si>
  <si>
    <t>Ventas Inc</t>
  </si>
  <si>
    <t>https://www.sec.gov/Archives/edgar/data/740260/000074026020000042/0000740260-20-000042-index.htm</t>
  </si>
  <si>
    <t>VRSN</t>
  </si>
  <si>
    <t>Verisign Inc.</t>
  </si>
  <si>
    <t>https://www.sec.gov/Archives/edgar/data/1014473/000101447320000006/0001014473-20-000006-index.htm</t>
  </si>
  <si>
    <t>VRSK</t>
  </si>
  <si>
    <t>Verisk Analytics</t>
  </si>
  <si>
    <t>https://www.sec.gov/Archives/edgar/data/1442145/000144214520000012/0001442145-20-000012-index.htm</t>
  </si>
  <si>
    <t>VZ</t>
  </si>
  <si>
    <t>Verizon Communications</t>
  </si>
  <si>
    <t>https://www.sec.gov/Archives/edgar/data/732712/000073271220000014/0000732712-20-000014-index.htm</t>
  </si>
  <si>
    <t>VRTX</t>
  </si>
  <si>
    <t>Vertex Pharmaceuticals Inc</t>
  </si>
  <si>
    <t>https://www.sec.gov/Archives/edgar/data/875320/000087532020000007/0000875320-20-000007-index.htm</t>
  </si>
  <si>
    <t>VFC</t>
  </si>
  <si>
    <t>VF Corporation</t>
  </si>
  <si>
    <t>https://www.sec.gov/Archives/edgar/data/103379/000010337919000014/0000103379-19-000014-index.htm</t>
  </si>
  <si>
    <t>V</t>
  </si>
  <si>
    <t>Visa Inc.</t>
  </si>
  <si>
    <t>https://www.sec.gov/Archives/edgar/data/1403161/000140316119000050/0001403161-19-000050-index.htm</t>
  </si>
  <si>
    <t>VNO</t>
  </si>
  <si>
    <t>Vornado Realty Trust</t>
  </si>
  <si>
    <t>https://www.sec.gov/Archives/edgar/data/899689/000089968920000007/0000899689-20-000007-index.htm</t>
  </si>
  <si>
    <t>VMC</t>
  </si>
  <si>
    <t>Vulcan Materials</t>
  </si>
  <si>
    <t>https://www.sec.gov/Archives/edgar/data/1396009/000139600920000006/0001396009-20-000006-index.htm</t>
  </si>
  <si>
    <t>WAB</t>
  </si>
  <si>
    <t>Wabtec Corporation</t>
  </si>
  <si>
    <t>https://www.sec.gov/Archives/edgar/data/943452/000162828020002098/0001628280-20-002098-index.htm</t>
  </si>
  <si>
    <t>WBA</t>
  </si>
  <si>
    <t>Walgreens Boots Alliance</t>
  </si>
  <si>
    <t>https://www.sec.gov/Archives/edgar/data/1618921/000161892119000069/0001618921-19-000069-index.htm</t>
  </si>
  <si>
    <t>WMT</t>
  </si>
  <si>
    <t>Walmart</t>
  </si>
  <si>
    <t>https://www.sec.gov/Archives/edgar/data/104169/000010416920000011/0000104169-20-000011-index.htm</t>
  </si>
  <si>
    <t>WM</t>
  </si>
  <si>
    <t>Waste Management Inc.</t>
  </si>
  <si>
    <t>https://www.sec.gov/Archives/edgar/data/823768/000155837020000762/0001558370-20-000762-index.htm</t>
  </si>
  <si>
    <t>WAT</t>
  </si>
  <si>
    <t>Waters Corporation</t>
  </si>
  <si>
    <t>https://www.sec.gov/Archives/edgar/data/1000697/000119312520048303/0001193125-20-048303-index.htm</t>
  </si>
  <si>
    <t>WEC</t>
  </si>
  <si>
    <t>WEC Energy Group</t>
  </si>
  <si>
    <t>https://www.sec.gov/Archives/edgar/data/783325/000010781520000089/0000107815-20-000089-index.htm</t>
  </si>
  <si>
    <t>WELL</t>
  </si>
  <si>
    <t>Welltower Inc.</t>
  </si>
  <si>
    <t>https://www.sec.gov/Archives/edgar/data/766704/000076670420000015/0000766704-20-000015-index.htm</t>
  </si>
  <si>
    <t>WDC</t>
  </si>
  <si>
    <t>Western Digital</t>
  </si>
  <si>
    <t>https://www.sec.gov/Archives/edgar/data/106040/000010604020000049/0000106040-20-000049-index.htm</t>
  </si>
  <si>
    <t>WU</t>
  </si>
  <si>
    <t>Western Union Co</t>
  </si>
  <si>
    <t>https://www.sec.gov/Archives/edgar/data/1365135/000155837020001090/0001558370-20-001090-index.htm</t>
  </si>
  <si>
    <t>WRK</t>
  </si>
  <si>
    <t>WestRock</t>
  </si>
  <si>
    <t>http://www.sec.gov/Archives/edgar/data/1636023/000163602318000032/0001636023-18-000032-index.htm</t>
  </si>
  <si>
    <t>WY</t>
  </si>
  <si>
    <t>Weyerhaeuser</t>
  </si>
  <si>
    <t>https://www.sec.gov/Archives/edgar/data/106535/000156459020004822/0001564590-20-004822-index.htm</t>
  </si>
  <si>
    <t>WHR</t>
  </si>
  <si>
    <t>Whirlpool Corp.</t>
  </si>
  <si>
    <t>https://www.sec.gov/Archives/edgar/data/106640/000010664020000017/0000106640-20-000017-index.htm</t>
  </si>
  <si>
    <t>WMB</t>
  </si>
  <si>
    <t>Williams Companies</t>
  </si>
  <si>
    <t>https://www.sec.gov/Archives/edgar/data/107263/000010726320000005/0000107263-20-000005-index.htm</t>
  </si>
  <si>
    <t>WLTW</t>
  </si>
  <si>
    <t>Willis Towers Watson</t>
  </si>
  <si>
    <t>https://www.sec.gov/Archives/edgar/data/1140536/000156459020006736/0001564590-20-006736-index.htm</t>
  </si>
  <si>
    <t>WYNN</t>
  </si>
  <si>
    <t>Wynn Resorts Ltd</t>
  </si>
  <si>
    <t>https://www.sec.gov/Archives/edgar/data/1174922/000117492220000024/0001174922-20-000024-index.htm</t>
  </si>
  <si>
    <t>XEL</t>
  </si>
  <si>
    <t>Xcel Energy Inc</t>
  </si>
  <si>
    <t>https://www.sec.gov/Archives/edgar/data/72903/000007290320000011/0000072903-20-000011-index.htm</t>
  </si>
  <si>
    <t>XRX</t>
  </si>
  <si>
    <t>Xerox</t>
  </si>
  <si>
    <t>https://www.sec.gov/Archives/edgar/data/108772/000177045020000012/0001770450-20-000012-index.htm</t>
  </si>
  <si>
    <t>XLNX</t>
  </si>
  <si>
    <t>Xilinx</t>
  </si>
  <si>
    <t>https://www.sec.gov/Archives/edgar/data/743988/000074398820000020/0000743988-20-000020-index.htm</t>
  </si>
  <si>
    <t>XYL</t>
  </si>
  <si>
    <t>Xylem Inc.</t>
  </si>
  <si>
    <t>https://www.sec.gov/Archives/edgar/data/1524472/000152447220000006/0001524472-20-000006-index.htm</t>
  </si>
  <si>
    <t>YUM</t>
  </si>
  <si>
    <t>Yum! Brands Inc</t>
  </si>
  <si>
    <t>https://www.sec.gov/Archives/edgar/data/1041061/000104106120000015/0001041061-20-000015-index.htm</t>
  </si>
  <si>
    <t>ZBH</t>
  </si>
  <si>
    <t>Zimmer Biomet Holdings</t>
  </si>
  <si>
    <t>https://www.sec.gov/Archives/edgar/data/1136869/000156459020005657/0001564590-20-005657-index.htm</t>
  </si>
  <si>
    <t>ZTS</t>
  </si>
  <si>
    <t>Zoetis</t>
  </si>
  <si>
    <t>https://www.sec.gov/Archives/edgar/data/1555280/000155528020000054/0001555280-20-000054-index.htm</t>
  </si>
  <si>
    <t>Net Income/Starting Line</t>
  </si>
  <si>
    <t>FY</t>
  </si>
  <si>
    <t>https://www.sec.gov/Archives/edgar/data/866787/000119312519276201/0001193125-19-276201-index.htm</t>
  </si>
  <si>
    <t>https://www.sec.gov/Archives/edgar/data/16732/000001673219000070/0000016732-19-000070-index.htm</t>
  </si>
  <si>
    <t>https://www.sec.gov/Archives/edgar/data/906107/000156459019003683/0001564590-19-003683-index.htm</t>
  </si>
  <si>
    <t>http://www.sec.gov/Archives/edgar/data/48039/000004803918000012/0000048039-18-000012-index.htm</t>
  </si>
  <si>
    <t>http://www.sec.gov/Archives/edgar/data/912595/000091259513000003/0000912595-13-000003-index.htm</t>
  </si>
  <si>
    <t>https://www.sec.gov/Archives/edgar/data/906163/000090616320000026/0000906163-20-000026-index.htm</t>
  </si>
  <si>
    <t>https://www.sec.gov/Archives/edgar/data/77476/000007747620000015/0000077476-20-000015-index.htm</t>
  </si>
  <si>
    <t>http://www.sec.gov/Archives/edgar/data/820096/000082009613000011/0000820096-13-000011-index.htm</t>
  </si>
  <si>
    <t>http://www.sec.gov/Archives/edgar/data/1624899/000162489918000003/0001624899-18-000003-index.htm</t>
  </si>
  <si>
    <t xml:space="preserve">Debt-to-Equity </t>
  </si>
  <si>
    <t>Total Liabilities / Shareholder Equity</t>
  </si>
  <si>
    <t>Current Ratio</t>
  </si>
  <si>
    <t>Current Assets / Current Liabilities</t>
  </si>
  <si>
    <t>Quick Ratio</t>
  </si>
  <si>
    <t>(Current Assets - Inventories) / Current Liabilities</t>
  </si>
  <si>
    <t>ROE</t>
  </si>
  <si>
    <t>Net Income / Shareholder's Equity</t>
  </si>
  <si>
    <t>Net Profit Margin</t>
  </si>
  <si>
    <t>Net Profit / Net Sales</t>
  </si>
  <si>
    <t>Cash Ratio</t>
  </si>
  <si>
    <t>Cash + Marketable Securities / Current Liabilities</t>
  </si>
  <si>
    <t>Inventory Turnover Ratio</t>
  </si>
  <si>
    <t>COGS / Average Inventory</t>
  </si>
  <si>
    <t>Capital Turnover Ratio</t>
  </si>
  <si>
    <t>Asset Turnover Ratio</t>
  </si>
  <si>
    <t>Turnover / Total Assets</t>
  </si>
  <si>
    <t>Net Working Capital Turnover Ratio</t>
  </si>
  <si>
    <t>Net Sales / Net Working Capital</t>
  </si>
  <si>
    <t>Cash Conversion Cycle</t>
  </si>
  <si>
    <t>Operating Leverage</t>
  </si>
  <si>
    <t>% change in EBIT / % Change in Sales</t>
  </si>
  <si>
    <t>Financial Leverage</t>
  </si>
  <si>
    <t>% change in Net Income / % change in EBIT</t>
  </si>
  <si>
    <t>Total Leverage</t>
  </si>
  <si>
    <t>% change in Net Profit / % change in Sales</t>
  </si>
  <si>
    <t xml:space="preserve">Interest Coverage </t>
  </si>
  <si>
    <t>EBITDA / Interest Expense</t>
  </si>
  <si>
    <t>Debt Service Coverage Ratio</t>
  </si>
  <si>
    <t>Operating Income / Debt Service</t>
  </si>
  <si>
    <t>Fixed Asset Ratio</t>
  </si>
  <si>
    <t>Current Assets to Fixed Assets</t>
  </si>
  <si>
    <t>Current Assets / Fixed Assets</t>
  </si>
  <si>
    <t>Proprietary Ratio</t>
  </si>
  <si>
    <t>Shareholder Fund / Total Tangible Assets</t>
  </si>
  <si>
    <t>Fixed Interest Cover</t>
  </si>
  <si>
    <t>Net Profit Before Interest and Tax / Interest Charge</t>
  </si>
  <si>
    <t>Gross Margin</t>
  </si>
  <si>
    <t>Gross Profit / Net Sales</t>
  </si>
  <si>
    <t>EBITDA Margin</t>
  </si>
  <si>
    <t>EBITDA / Net Sales</t>
  </si>
  <si>
    <t>EBIT Margin</t>
  </si>
  <si>
    <t>EBIT / Net Sales</t>
  </si>
  <si>
    <t>ROA</t>
  </si>
  <si>
    <t>Net Income / Total Assets</t>
  </si>
  <si>
    <t>Operating Cash Flow Ratio</t>
  </si>
  <si>
    <t>CFO / Sales</t>
  </si>
  <si>
    <t>FCF Ratio</t>
  </si>
  <si>
    <t>FCF / Sales</t>
  </si>
  <si>
    <t>Asset Efficiency Ratio</t>
  </si>
  <si>
    <t>CFO / Total Assets</t>
  </si>
  <si>
    <t>Current Liability Coverage 2</t>
  </si>
  <si>
    <t>FCF / Current Liabilities</t>
  </si>
  <si>
    <t>LTD Coverage Ratio 1</t>
  </si>
  <si>
    <t>CFO / LTD</t>
  </si>
  <si>
    <t>FCF / LTD</t>
  </si>
  <si>
    <t>External Financing Index Ratio</t>
  </si>
  <si>
    <t>Cash from Financing / CFO</t>
  </si>
  <si>
    <t>Debt to EBITDA</t>
  </si>
  <si>
    <t>Net Debt to EBITDA</t>
  </si>
  <si>
    <t>FCF to Net Income</t>
  </si>
  <si>
    <t>Debt to Total Assets</t>
  </si>
  <si>
    <t>Debt / Total Assets</t>
  </si>
  <si>
    <t>STD / Total Assets</t>
  </si>
  <si>
    <t>LTD / Total Assets</t>
  </si>
  <si>
    <t>Debt to Equity</t>
  </si>
  <si>
    <t>STD to Equity</t>
  </si>
  <si>
    <t>LTD to Equity</t>
  </si>
  <si>
    <t>ROCE</t>
  </si>
  <si>
    <t>EBIT / (Total Assets - Current Liabilities)</t>
  </si>
  <si>
    <t xml:space="preserve">Fixed Assets / Ttotal Assets </t>
  </si>
  <si>
    <t>Fixed Asset Turnover Ratio</t>
  </si>
  <si>
    <t>Net Sales / Average Fixed Assets</t>
  </si>
  <si>
    <t>Accounts Receivables Turnover Ratio</t>
  </si>
  <si>
    <t>Net Credit Sales / Average Accounts Receivables</t>
  </si>
  <si>
    <t>Accounts Payable Turnover Ratio</t>
  </si>
  <si>
    <t>COGS / Average accounts receivables</t>
  </si>
  <si>
    <t>DSO</t>
  </si>
  <si>
    <t>DSO + DOI - DPO</t>
  </si>
  <si>
    <t>(Average Receivables / Credit Sales) x 365</t>
  </si>
  <si>
    <t>DIO</t>
  </si>
  <si>
    <t>(Average Inventory / COGS) x 365</t>
  </si>
  <si>
    <t>DPO</t>
  </si>
  <si>
    <t>(Averace Accounts Payable / COGS) / x 365</t>
  </si>
  <si>
    <t>Goodwill to Assets</t>
  </si>
  <si>
    <t>Goodwill / Assets</t>
  </si>
  <si>
    <t>Equity / Total Assets</t>
  </si>
  <si>
    <t>Equity Ratio</t>
  </si>
  <si>
    <t>Operating Cash Flow</t>
  </si>
  <si>
    <t>CFO/current liabilities</t>
  </si>
  <si>
    <t>Cash current debt coverage</t>
  </si>
  <si>
    <t>Total debt</t>
  </si>
  <si>
    <t>CFO / Total Debt</t>
  </si>
  <si>
    <t>Cash debt coverage</t>
  </si>
  <si>
    <t>CFO - cash dividends / total debt</t>
  </si>
  <si>
    <t>Net Sales  / Equity</t>
  </si>
  <si>
    <t>Total Debt Coverage</t>
  </si>
  <si>
    <t>FCF / Total Debt</t>
  </si>
  <si>
    <t>LTD Coverage Ratio 2</t>
  </si>
  <si>
    <t>Mean</t>
  </si>
  <si>
    <t>STDEV</t>
  </si>
  <si>
    <t>MIN</t>
  </si>
  <si>
    <t>MAX</t>
  </si>
  <si>
    <t>Balance Sheet Ratios</t>
  </si>
  <si>
    <t>Income Statement Ratios</t>
  </si>
  <si>
    <t>Cash Flow Statement Ratios</t>
  </si>
  <si>
    <t>Mixed Ratios</t>
  </si>
  <si>
    <t>NOT CONSIDERED</t>
  </si>
  <si>
    <t>Shares (Basic)</t>
  </si>
  <si>
    <t>Shares (Diluted)</t>
  </si>
  <si>
    <t>Cash, Cash Equivalents &amp; Short Term Investments</t>
  </si>
  <si>
    <t>Cash &amp; Cash Equivalents</t>
  </si>
  <si>
    <t>Short Term Investments</t>
  </si>
  <si>
    <t>Accounts &amp; Notes Receivable</t>
  </si>
  <si>
    <t>Accounts Receivable, Net</t>
  </si>
  <si>
    <t>Notes Receivable, Net</t>
  </si>
  <si>
    <t>Unbilled Revenues</t>
  </si>
  <si>
    <t>Inventories</t>
  </si>
  <si>
    <t>Raw Materials</t>
  </si>
  <si>
    <t>Work In Process</t>
  </si>
  <si>
    <t>Finished Goods</t>
  </si>
  <si>
    <t>Other Inventory</t>
  </si>
  <si>
    <t>Other Short Term Assets</t>
  </si>
  <si>
    <t>Prepaid Expenses</t>
  </si>
  <si>
    <t>Derivative &amp; Hedging Assets (Short Term)</t>
  </si>
  <si>
    <t>Assets Held-for-Sale</t>
  </si>
  <si>
    <t>Deferred Tax Assets (Short Term)</t>
  </si>
  <si>
    <t>Income Taxes Receivable</t>
  </si>
  <si>
    <t>Discontinued Operations (Short Term)</t>
  </si>
  <si>
    <t>Misc. Short Term Assets</t>
  </si>
  <si>
    <t>Total Current Assets</t>
  </si>
  <si>
    <t>Property, Plant &amp; Equipment, Net</t>
  </si>
  <si>
    <t>Property, Plant &amp; Equipment</t>
  </si>
  <si>
    <t>Accumulated Depreciation</t>
  </si>
  <si>
    <t>Long Term Investments &amp; Receivables</t>
  </si>
  <si>
    <t>Long Term Investments</t>
  </si>
  <si>
    <t>Long Term Marketable Securities</t>
  </si>
  <si>
    <t>Long Term Receivables</t>
  </si>
  <si>
    <t>Other Long Term Assets</t>
  </si>
  <si>
    <t>Intangible Assets</t>
  </si>
  <si>
    <t>Goodwill</t>
  </si>
  <si>
    <t>Other Intangible Assets</t>
  </si>
  <si>
    <t>Prepaid Expense</t>
  </si>
  <si>
    <t>Deferred Tax Assets (Long Term)</t>
  </si>
  <si>
    <t>Derivative &amp; Hedging Assets (Long Term)</t>
  </si>
  <si>
    <t>Prepaid Pension Costs</t>
  </si>
  <si>
    <t>Discontinued Operations (Long Term)</t>
  </si>
  <si>
    <t>Investments in Affiliates</t>
  </si>
  <si>
    <t>Misc. Long Term Assets</t>
  </si>
  <si>
    <t>Total Noncurrent Assets</t>
  </si>
  <si>
    <t>Total Assets</t>
  </si>
  <si>
    <t>Payables &amp; Accruals</t>
  </si>
  <si>
    <t>Accounts Payable</t>
  </si>
  <si>
    <t>Accrued Taxes</t>
  </si>
  <si>
    <t>Interest &amp; Dividends Payable</t>
  </si>
  <si>
    <t>Other Payables &amp; Accruals</t>
  </si>
  <si>
    <t>Short Term Debt</t>
  </si>
  <si>
    <t>Short Term Borrowings</t>
  </si>
  <si>
    <t>Short Term Capital Leases</t>
  </si>
  <si>
    <t>Current Portion of Long Term Debt</t>
  </si>
  <si>
    <t>Other Short Term Liabilities</t>
  </si>
  <si>
    <t>Deferred Revenue (Short Term)</t>
  </si>
  <si>
    <t>Liabilities from Derivatives &amp; Hedging (Short Term)</t>
  </si>
  <si>
    <t>Deferred Tax Liabilities (Short Term)</t>
  </si>
  <si>
    <t>Liabilities from Discontinued Operations (Short Term)</t>
  </si>
  <si>
    <t>Misc. Short Term Liabilities</t>
  </si>
  <si>
    <t>Total Current Liabilities</t>
  </si>
  <si>
    <t>Long Term Debt</t>
  </si>
  <si>
    <t>Long Term Borrowings</t>
  </si>
  <si>
    <t>Long Term Capital Leases</t>
  </si>
  <si>
    <t>Other Long Term Liabilities</t>
  </si>
  <si>
    <t>Accrued Liabilities</t>
  </si>
  <si>
    <t>Pension Liabilities</t>
  </si>
  <si>
    <t>Pensions</t>
  </si>
  <si>
    <t>Other Post-Retirement Benefits</t>
  </si>
  <si>
    <t>Deferred Compensation</t>
  </si>
  <si>
    <t>Deferred Revenue (Long Term)</t>
  </si>
  <si>
    <t>Deferred Tax Liabilities (Long Term)</t>
  </si>
  <si>
    <t>Liabilities from Derivatives &amp; Hedging (Long Term)</t>
  </si>
  <si>
    <t>Liabilities from Discontinued Operations (Long Term)</t>
  </si>
  <si>
    <t>Misc. Long Term Liabilities</t>
  </si>
  <si>
    <t>Total Noncurrent Liabilities</t>
  </si>
  <si>
    <t>Total Liabilities</t>
  </si>
  <si>
    <t>Preferred Equity</t>
  </si>
  <si>
    <t>Share Capital &amp; Additional Paid-In Capital</t>
  </si>
  <si>
    <t>Common Stock</t>
  </si>
  <si>
    <t>Additional Paid in Capital</t>
  </si>
  <si>
    <t>Other Share Capital</t>
  </si>
  <si>
    <t>Treasury Stock</t>
  </si>
  <si>
    <t>Retained Earnings</t>
  </si>
  <si>
    <t>Other Equity</t>
  </si>
  <si>
    <t>Equity Before Minority Interest</t>
  </si>
  <si>
    <t>Minority Interest</t>
  </si>
  <si>
    <t>Total Equity</t>
  </si>
  <si>
    <t>Total Liabilities &amp; Equity</t>
  </si>
  <si>
    <t>Revenue</t>
  </si>
  <si>
    <t>Sales &amp; Services Revenue</t>
  </si>
  <si>
    <t>Financing Revenue</t>
  </si>
  <si>
    <t>Other Revenue</t>
  </si>
  <si>
    <t>Cost of Revenue</t>
  </si>
  <si>
    <t>Cost of Goods &amp; Services</t>
  </si>
  <si>
    <t>Cost of Financing Revenue</t>
  </si>
  <si>
    <t>Cost of Other Revenue</t>
  </si>
  <si>
    <t>Gross Profit</t>
  </si>
  <si>
    <t>Other Operating Income</t>
  </si>
  <si>
    <t>Operating Expenses</t>
  </si>
  <si>
    <t>Selling, General &amp; Administrative</t>
  </si>
  <si>
    <t>Selling &amp; Marketing</t>
  </si>
  <si>
    <t>General &amp; Administrative</t>
  </si>
  <si>
    <t>Research &amp; Development</t>
  </si>
  <si>
    <t>Depreciation &amp; Amortization</t>
  </si>
  <si>
    <t>Provision for Doubtful Accounts</t>
  </si>
  <si>
    <t>Other Operating Expenses</t>
  </si>
  <si>
    <t>Operating Income (Loss)</t>
  </si>
  <si>
    <t>Non-Operating Income (Loss)</t>
  </si>
  <si>
    <t>Interest Expense, Net</t>
  </si>
  <si>
    <t>Interest Expense</t>
  </si>
  <si>
    <t>Interest Income</t>
  </si>
  <si>
    <t>Other Investment Income (Loss)</t>
  </si>
  <si>
    <t>Foreign Exchange Gain (Loss)</t>
  </si>
  <si>
    <t>Income (Loss) from Affiliates</t>
  </si>
  <si>
    <t>Other Non-Operating Income (Loss)</t>
  </si>
  <si>
    <t>Pretax Income (Loss), Adj.</t>
  </si>
  <si>
    <t>Abnormal Gains (Losses)</t>
  </si>
  <si>
    <t>Acquired In-Process R&amp;D</t>
  </si>
  <si>
    <t>Merger &amp; Acquisition Expense</t>
  </si>
  <si>
    <t>Abnormal Derivatives</t>
  </si>
  <si>
    <t>Disposal of Assets</t>
  </si>
  <si>
    <t>Early Extinguishment of Debt</t>
  </si>
  <si>
    <t>Asset Write-Down</t>
  </si>
  <si>
    <t>Impairment of Goodwill &amp; Intangibles</t>
  </si>
  <si>
    <t>Sale of Business</t>
  </si>
  <si>
    <t>Legal Settlement</t>
  </si>
  <si>
    <t>Restructuring Charges</t>
  </si>
  <si>
    <t>Sale of Investments &amp; Unrealized Investments</t>
  </si>
  <si>
    <t>Insurance Settlement</t>
  </si>
  <si>
    <t>Other Abnormal Items</t>
  </si>
  <si>
    <t>Pretax Income (Loss)</t>
  </si>
  <si>
    <t>Income Tax (Expense) Benefit, Net</t>
  </si>
  <si>
    <t>Current Income Tax</t>
  </si>
  <si>
    <t>Deferred Income Tax</t>
  </si>
  <si>
    <t>Tax Allowance/Credit</t>
  </si>
  <si>
    <t>Income (Loss) from Affiliates, Net of Taxes</t>
  </si>
  <si>
    <t>Income (Loss) from Continuing Operations</t>
  </si>
  <si>
    <t>Net Extraordinary Gains (Losses)</t>
  </si>
  <si>
    <t>Discontinued Operations</t>
  </si>
  <si>
    <t>Accounting Charges &amp; Other</t>
  </si>
  <si>
    <t>Income (Loss) Incl. Minority Interest</t>
  </si>
  <si>
    <t>Net Income</t>
  </si>
  <si>
    <t>Preferred Dividends</t>
  </si>
  <si>
    <t>Other Adjustments</t>
  </si>
  <si>
    <t>Net Income (Common)</t>
  </si>
  <si>
    <t>Net Income from Discontinued Operations</t>
  </si>
  <si>
    <t>Non-Cash Items</t>
  </si>
  <si>
    <t>Stock-Based Compensation</t>
  </si>
  <si>
    <t>Deferred Income Taxes</t>
  </si>
  <si>
    <t>Other Non-Cash Adjustments</t>
  </si>
  <si>
    <t>Change in Working Capital</t>
  </si>
  <si>
    <t>Change in Accounts Receivable</t>
  </si>
  <si>
    <t>Change in Inventories</t>
  </si>
  <si>
    <t>Change in Accounts Payable</t>
  </si>
  <si>
    <t>Change in Other</t>
  </si>
  <si>
    <t>Net Cash from Discontinued Operations (Operating)</t>
  </si>
  <si>
    <t>Net Cash from Operating Activities</t>
  </si>
  <si>
    <t>Change in Fixed Assets &amp; Intangibles</t>
  </si>
  <si>
    <t>Disposition of Fixed Assets &amp; Intangibles</t>
  </si>
  <si>
    <t>Disposition of Fixed Assets</t>
  </si>
  <si>
    <t>Disposition of Intangible Assets</t>
  </si>
  <si>
    <t>Acquisition of Fixed Assets &amp; Intangibles</t>
  </si>
  <si>
    <t>Purchase of Fixed Assets</t>
  </si>
  <si>
    <t>Acquisition of Intangible Assets</t>
  </si>
  <si>
    <t>Other Change in Fixed Assets &amp; Intangibles</t>
  </si>
  <si>
    <t>Net Change in Long Term Investment</t>
  </si>
  <si>
    <t>Decrease in Long Term Investment</t>
  </si>
  <si>
    <t>Increase in Long Term Investment</t>
  </si>
  <si>
    <t>Net Cash from Acquisitions &amp; Divestitures</t>
  </si>
  <si>
    <t>Net Cash from Divestitures</t>
  </si>
  <si>
    <t>Cash for Acquisition of Subsidiaries</t>
  </si>
  <si>
    <t>Cash for Joint Ventures</t>
  </si>
  <si>
    <t>Net Cash from Other Acquisitions</t>
  </si>
  <si>
    <t>Other Investing Activities</t>
  </si>
  <si>
    <t>Net Cash from Discontinued Operations (Investing)</t>
  </si>
  <si>
    <t>Net Cash from Investing Activities</t>
  </si>
  <si>
    <t>Dividends Paid</t>
  </si>
  <si>
    <t>Cash from (Repayment of) Debt</t>
  </si>
  <si>
    <t>Cash from (Repayment of) Short Term Debt, Net</t>
  </si>
  <si>
    <t>Cash from (Repayment of) Long Term Debt, Net</t>
  </si>
  <si>
    <t>Repayments of Long Term Debt</t>
  </si>
  <si>
    <t>Cash from Long Term Debt</t>
  </si>
  <si>
    <t>Cash from (Repurchase of) Equity</t>
  </si>
  <si>
    <t>Increase in Capital Stock</t>
  </si>
  <si>
    <t>Decrease in Capital Stock</t>
  </si>
  <si>
    <t>Other Financing Activities</t>
  </si>
  <si>
    <t>Net Cash from Discontinued Operations (Financing)</t>
  </si>
  <si>
    <t>Net Cash from Financing Activities</t>
  </si>
  <si>
    <t>Net Cash Before Disc. Operations and FX</t>
  </si>
  <si>
    <t>Change in Cash from Disc. Operations and Other</t>
  </si>
  <si>
    <t>Net Cash Before FX</t>
  </si>
  <si>
    <t>Effect of Foreign Exchange Rates</t>
  </si>
  <si>
    <t>Net Change in Cash</t>
  </si>
  <si>
    <t>http://www.sec.gov/Archives/edgar/data/1090872/000109087218000019/0001090872-18-000019-index.htm</t>
  </si>
  <si>
    <t>https://www.sec.gov/Archives/edgar/data/6201/000000620119000009/0000006201-19-000009-index.htm</t>
  </si>
  <si>
    <t>https://www.sec.gov/Archives/edgar/data/1158449/000115844919000043/0001158449-19-000043-index.htm</t>
  </si>
  <si>
    <t>http://www.sec.gov/Archives/edgar/data/320193/000032019318000145/0000320193-18-000145-index.htm</t>
  </si>
  <si>
    <t>https://www.sec.gov/Archives/edgar/data/1551152/000155115219000008/0001551152-19-000008-index.htm</t>
  </si>
  <si>
    <t>http://www.sec.gov/Archives/edgar/data/1140859/000114085918000053/0001140859-18-000053-index.htm</t>
  </si>
  <si>
    <t>https://www.sec.gov/Archives/edgar/data/815094/000156459019020329/0001564590-19-020329-index.htm</t>
  </si>
  <si>
    <t>https://www.sec.gov/Archives/edgar/data/1800/000104746919000624/0001047469-19-000624-index.htm</t>
  </si>
  <si>
    <t>http://www.sec.gov/Archives/edgar/data/1467373/000146737318000318/0001467373-18-000318-index.htm</t>
  </si>
  <si>
    <t>https://www.sec.gov/Archives/edgar/data/796343/000079634319000019/0000796343-19-000019-index.htm</t>
  </si>
  <si>
    <t>http://www.sec.gov/Archives/edgar/data/6281/000000628118000126/0000006281-18-000126-index.htm</t>
  </si>
  <si>
    <t>https://www.sec.gov/Archives/edgar/data/7084/000000708419000012/0000007084-19-000012-index.htm</t>
  </si>
  <si>
    <t>https://www.sec.gov/Archives/edgar/data/8670/000000867019000021/0000008670-19-000021-index.htm</t>
  </si>
  <si>
    <t>https://www.sec.gov/Archives/edgar/data/769397/000076939719000016/0000769397-19-000016-index.htm</t>
  </si>
  <si>
    <t>https://www.sec.gov/Archives/edgar/data/1002910/000100291019000094/0001002910-19-000094-index.htm</t>
  </si>
  <si>
    <t>https://www.sec.gov/Archives/edgar/data/4904/000000490419000009/0000004904-19-000009-index.htm</t>
  </si>
  <si>
    <t>https://www.sec.gov/Archives/edgar/data/874761/000087476119000012/0000874761-19-000012-index.htm</t>
  </si>
  <si>
    <t>https://www.sec.gov/Archives/edgar/data/354190/000119312519032304/0001193125-19-032304-index.htm</t>
  </si>
  <si>
    <t>https://www.sec.gov/Archives/edgar/data/1086222/000108622219000066/0001086222-19-000066-index.htm</t>
  </si>
  <si>
    <t>https://www.sec.gov/Archives/edgar/data/915913/000091591319000021/0000915913-19-000021-index.htm</t>
  </si>
  <si>
    <t>https://www.sec.gov/Archives/edgar/data/1097149/000109714919000009/0001097149-19-000009-index.htm</t>
  </si>
  <si>
    <t>https://www.sec.gov/Archives/edgar/data/766421/000076642119000008/0000766421-19-000008-index.htm</t>
  </si>
  <si>
    <t>https://www.sec.gov/Archives/edgar/data/1579241/000157924119000006/0001579241-19-000006-index.htm</t>
  </si>
  <si>
    <t>https://www.sec.gov/Archives/edgar/data/899866/000089986619000010/0000899866-19-000010-index.htm</t>
  </si>
  <si>
    <t>http://www.sec.gov/Archives/edgar/data/6951/000000695118000041/0000006951-18-000041-index.htm</t>
  </si>
  <si>
    <t>https://www.sec.gov/Archives/edgar/data/2488/000000248819000011/0000002488-19-000011-index.htm</t>
  </si>
  <si>
    <t>https://www.sec.gov/Archives/edgar/data/1037868/000119312519046947/0001193125-19-046947-index.htm</t>
  </si>
  <si>
    <t>https://www.sec.gov/Archives/edgar/data/318154/000031815419000008/0000318154-19-000008-index.htm</t>
  </si>
  <si>
    <t>https://www.sec.gov/Archives/edgar/data/820027/000082002719000010/0000820027-19-000010-index.htm</t>
  </si>
  <si>
    <t>https://www.sec.gov/Archives/edgar/data/1053507/000105350719000012/0001053507-19-000012-index.htm</t>
  </si>
  <si>
    <t>https://www.sec.gov/Archives/edgar/data/1018724/000101872419000004/0001018724-19-000004-index.htm</t>
  </si>
  <si>
    <t>https://www.sec.gov/Archives/edgar/data/1596532/000159653219000027/0001596532-19-000027-index.htm</t>
  </si>
  <si>
    <t>https://www.sec.gov/Archives/edgar/data/1013462/000101346219000003/0001013462-19-000003-index.htm</t>
  </si>
  <si>
    <t>https://www.sec.gov/Archives/edgar/data/315293/000162828019001558/0001628280-19-001558-index.htm</t>
  </si>
  <si>
    <t>https://www.sec.gov/Archives/edgar/data/91142/000119312519042339/0001193125-19-042339-index.htm</t>
  </si>
  <si>
    <t>https://www.sec.gov/Archives/edgar/data/6769/000173303719000004/0001733037-19-000004-index.htm</t>
  </si>
  <si>
    <t>http://www.sec.gov/Archives/edgar/data/2969/000000296918000044/0000002969-18-000044-index.htm</t>
  </si>
  <si>
    <t>https://www.sec.gov/Archives/edgar/data/820313/000155837019000636/0001558370-19-000636-index.htm</t>
  </si>
  <si>
    <t>https://www.sec.gov/Archives/edgar/data/1521332/000152133219000007/0001521332-19-000007-index.htm</t>
  </si>
  <si>
    <t>https://www.sec.gov/Archives/edgar/data/1035443/000103544319000041/0001035443-19-000041-index.htm</t>
  </si>
  <si>
    <t>http://www.sec.gov/Archives/edgar/data/731802/000073180218000039/0000731802-18-000039-index.htm</t>
  </si>
  <si>
    <t>https://www.sec.gov/Archives/edgar/data/718877/000104746919000788/0001047469-19-000788-index.htm</t>
  </si>
  <si>
    <t>https://www.sec.gov/Archives/edgar/data/915912/000091591219000004/0000915912-19-000004-index.htm</t>
  </si>
  <si>
    <t>https://www.sec.gov/Archives/edgar/data/1730168/000173016818000084/0001730168-18-000084-index.htm</t>
  </si>
  <si>
    <t>https://www.sec.gov/Archives/edgar/data/8818/000104746919000747/0001047469-19-000747-index.htm</t>
  </si>
  <si>
    <t>https://www.sec.gov/Archives/edgar/data/1410636/000141063619000041/0001410636-19-000041-index.htm</t>
  </si>
  <si>
    <t>https://www.sec.gov/Archives/edgar/data/12927/000001292719000010/0000012927-19-000010-index.htm</t>
  </si>
  <si>
    <t>https://www.sec.gov/Archives/edgar/data/10456/000156459019003727/0001564590-19-003727-index.htm</t>
  </si>
  <si>
    <t>https://www.sec.gov/Archives/edgar/data/764478/000076447819000009/0000764478-19-000009-index.htm</t>
  </si>
  <si>
    <t>http://www.sec.gov/Archives/edgar/data/10795/000001079518000036/0000010795-18-000036-index.htm</t>
  </si>
  <si>
    <t>https://www.sec.gov/Archives/edgar/data/14693/000001469319000099/0000014693-19-000099-index.htm</t>
  </si>
  <si>
    <t>https://www.sec.gov/Archives/edgar/data/1701605/000170160519000021/0001701605-19-000021-index.htm</t>
  </si>
  <si>
    <t>https://www.sec.gov/Archives/edgar/data/875045/000087504519000006/0000875045-19-000006-index.htm</t>
  </si>
  <si>
    <t>https://www.sec.gov/Archives/edgar/data/12208/000001220819000014/0000012208-19-000014-index.htm</t>
  </si>
  <si>
    <t>https://www.sec.gov/Archives/edgar/data/1075531/000107553119000009/0001075531-19-000009-index.htm</t>
  </si>
  <si>
    <t>https://www.sec.gov/Archives/edgar/data/1364742/000156459019005479/0001564590-19-005479-index.htm</t>
  </si>
  <si>
    <t>https://www.sec.gov/Archives/edgar/data/9389/000155837019000909/0001558370-19-000909-index.htm</t>
  </si>
  <si>
    <t>https://www.sec.gov/Archives/edgar/data/14272/000001427219000047/0000014272-19-000047-index.htm</t>
  </si>
  <si>
    <t>https://www.sec.gov/Archives/edgar/data/1383312/000138331219000042/0001383312-19-000042-index.htm</t>
  </si>
  <si>
    <t>https://www.sec.gov/Archives/edgar/data/1067983/000119312519048926/0001193125-19-048926-index.htm</t>
  </si>
  <si>
    <t>https://www.sec.gov/Archives/edgar/data/885725/000088572519000011/0000885725-19-000011-index.htm</t>
  </si>
  <si>
    <t>https://www.sec.gov/Archives/edgar/data/908255/000090825519000014/0000908255-19-000014-index.htm</t>
  </si>
  <si>
    <t>https://www.sec.gov/Archives/edgar/data/1037540/000165642319000006/0001656423-19-000006-index.htm</t>
  </si>
  <si>
    <t>https://www.sec.gov/Archives/edgar/data/23217/000002321719000006/0000023217-19-000006-index.htm</t>
  </si>
  <si>
    <t>https://www.sec.gov/Archives/edgar/data/721371/000072137119000090/0000721371-19-000090-index.htm</t>
  </si>
  <si>
    <t>https://www.sec.gov/Archives/edgar/data/18230/000001823019000034/0000018230-19-000034-index.htm</t>
  </si>
  <si>
    <t>https://www.sec.gov/Archives/edgar/data/1138118/000156459019005666/0001564590-19-005666-index.htm</t>
  </si>
  <si>
    <t>https://www.sec.gov/Archives/edgar/data/1374310/000155837019000884/0001558370-19-000884-index.htm</t>
  </si>
  <si>
    <t>https://www.sec.gov/Archives/edgar/data/1051470/000105147019000046/0001051470-19-000046-index.htm</t>
  </si>
  <si>
    <t>https://www.sec.gov/Archives/edgar/data/815097/000081509719000004/0000815097-19-000004-index.htm</t>
  </si>
  <si>
    <t>https://www.sec.gov/Archives/edgar/data/813672/000081367219000008/0000813672-19-000008-index.htm</t>
  </si>
  <si>
    <t>https://www.sec.gov/Archives/edgar/data/1402057/000140205719000046/0001402057-19-000046-index.htm</t>
  </si>
  <si>
    <t>https://www.sec.gov/Archives/edgar/data/1306830/000130683019000014/0001306830-19-000014-index.htm</t>
  </si>
  <si>
    <t>https://www.sec.gov/Archives/edgar/data/804753/000080475319000009/0000804753-19-000009-index.htm</t>
  </si>
  <si>
    <t>https://www.sec.gov/Archives/edgar/data/1324404/000132440419000006/0001324404-19-000006-index.htm</t>
  </si>
  <si>
    <t>https://www.sec.gov/Archives/edgar/data/313927/000156459019003587/0001564590-19-003587-index.htm</t>
  </si>
  <si>
    <t>https://www.sec.gov/Archives/edgar/data/1043277/000104327719000006/0001043277-19-000006-index.htm</t>
  </si>
  <si>
    <t>https://www.sec.gov/Archives/edgar/data/1091667/000109166719000029/0001091667-19-000029-index.htm</t>
  </si>
  <si>
    <t>https://www.sec.gov/Archives/edgar/data/21665/000002166519000003/0000021665-19-000003-index.htm</t>
  </si>
  <si>
    <t>https://www.sec.gov/Archives/edgar/data/21076/000002107619000012/0000021076-19-000012-index.htm</t>
  </si>
  <si>
    <t>https://www.sec.gov/Archives/edgar/data/1166691/000116669119000005/0001166691-19-000005-index.htm</t>
  </si>
  <si>
    <t>https://www.sec.gov/Archives/edgar/data/1156375/000115637519000010/0001156375-19-000010-index.htm</t>
  </si>
  <si>
    <t>https://www.sec.gov/Archives/edgar/data/1058090/000105809019000007/0001058090-19-000007-index.htm</t>
  </si>
  <si>
    <t>https://www.sec.gov/Archives/edgar/data/26172/000002617219000009/0000026172-19-000009-index.htm</t>
  </si>
  <si>
    <t>https://www.sec.gov/Archives/edgar/data/811156/000081115619000003/0000811156-19-000003-index.htm</t>
  </si>
  <si>
    <t>https://www.sec.gov/Archives/edgar/data/1071739/000107173919000032/0001071739-19-000032-index.htm</t>
  </si>
  <si>
    <t>https://www.sec.gov/Archives/edgar/data/1130310/000113031019000016/0001130310-19-000016-index.htm</t>
  </si>
  <si>
    <t>https://www.sec.gov/Archives/edgar/data/858470/000085847019000008/0000858470-19-000008-index.htm</t>
  </si>
  <si>
    <t>https://www.sec.gov/Archives/edgar/data/711404/000071140418000047/0000711404-18-000047-index.htm</t>
  </si>
  <si>
    <t>https://www.sec.gov/Archives/edgar/data/1163165/000119312519043841/0001193125-19-043841-index.htm</t>
  </si>
  <si>
    <t>http://www.sec.gov/Archives/edgar/data/909832/000090983218000013/0000909832-18-000013-index.htm</t>
  </si>
  <si>
    <t>https://www.sec.gov/Archives/edgar/data/1024305/000102430519000097/0001024305-19-000097-index.htm</t>
  </si>
  <si>
    <t>http://www.sec.gov/Archives/edgar/data/900075/000090007518000048/0000900075-18-000048-index.htm</t>
  </si>
  <si>
    <t>https://www.sec.gov/Archives/edgar/data/1108524/000110852419000009/0001108524-19-000009-index.htm</t>
  </si>
  <si>
    <t>https://www.sec.gov/Archives/edgar/data/858877/000085887719000012/0000858877-19-000012-index.htm</t>
  </si>
  <si>
    <t>https://www.sec.gov/Archives/edgar/data/277948/000027794819000011/0000277948-19-000011-index.htm</t>
  </si>
  <si>
    <t>https://www.sec.gov/Archives/edgar/data/723254/000072325419000021/0000723254-19-000021-index.htm</t>
  </si>
  <si>
    <t>https://www.sec.gov/Archives/edgar/data/18926/000001892619000006/0000018926-19-000006-index.htm</t>
  </si>
  <si>
    <t>https://www.sec.gov/Archives/edgar/data/1058290/000105829019000009/0001058290-19-000009-index.htm</t>
  </si>
  <si>
    <t>https://www.sec.gov/Archives/edgar/data/877890/000087789019000035/0000877890-19-000035-index.htm</t>
  </si>
  <si>
    <t>https://www.sec.gov/Archives/edgar/data/64803/000006480319000013/0000064803-19-000013-index.htm</t>
  </si>
  <si>
    <t>https://www.sec.gov/Archives/edgar/data/93410/000009341019000008/0000093410-19-000008-index.htm</t>
  </si>
  <si>
    <t>https://www.sec.gov/Archives/edgar/data/1358071/000135807119000003/0001358071-19-000003-index.htm</t>
  </si>
  <si>
    <t>https://www.sec.gov/Archives/edgar/data/715957/000119312519057924/0001193125-19-057924-index.htm</t>
  </si>
  <si>
    <t>https://www.sec.gov/Archives/edgar/data/27904/000002790419000003/0000027904-19-000003-index.htm</t>
  </si>
  <si>
    <t>http://www.sec.gov/Archives/edgar/data/315189/000104746918007694/0001047469-18-007694-index.htm</t>
  </si>
  <si>
    <t>https://www.sec.gov/Archives/edgar/data/29534/000155837019002383/0001558370-19-002383-index.htm</t>
  </si>
  <si>
    <t>https://www.sec.gov/Archives/edgar/data/1022079/000102207919000030/0001022079-19-000030-index.htm</t>
  </si>
  <si>
    <t>https://www.sec.gov/Archives/edgar/data/313616/000031361619000035/0000313616-19-000035-index.htm</t>
  </si>
  <si>
    <t>http://www.sec.gov/Archives/edgar/data/1001039/000100103918000187/0001001039-18-000187-index.htm</t>
  </si>
  <si>
    <t>https://www.sec.gov/Archives/edgar/data/1437107/000143710719000013/0001437107-19-000013-index.htm</t>
  </si>
  <si>
    <t>https://www.sec.gov/Archives/edgar/data/1001082/000155837019000607/0001558370-19-000607-index.htm</t>
  </si>
  <si>
    <t>https://www.sec.gov/Archives/edgar/data/935703/000093570319000024/0000935703-19-000024-index.htm</t>
  </si>
  <si>
    <t>https://www.sec.gov/Archives/edgar/data/29905/000002990519000019/0000029905-19-000019-index.htm</t>
  </si>
  <si>
    <t>https://www.sec.gov/Archives/edgar/data/29915/000002991519000008/0000029915-19-000008-index.htm</t>
  </si>
  <si>
    <t>https://www.sec.gov/Archives/edgar/data/1286681/000119312519046191/0001193125-19-046191-index.htm</t>
  </si>
  <si>
    <t>https://www.sec.gov/Archives/edgar/data/783280/000078328019000010/0000783280-19-000010-index.htm</t>
  </si>
  <si>
    <t>https://www.sec.gov/Archives/edgar/data/940944/000094094419000025/0000940944-19-000025-index.htm</t>
  </si>
  <si>
    <t>https://www.sec.gov/Archives/edgar/data/936340/000093634019000086/0000936340-19-000086-index.htm</t>
  </si>
  <si>
    <t>https://www.sec.gov/Archives/edgar/data/1326160/000132616019000057/0001326160-19-000057-index.htm</t>
  </si>
  <si>
    <t>https://www.sec.gov/Archives/edgar/data/927066/000092706619000025/0000927066-19-000025-index.htm</t>
  </si>
  <si>
    <t>https://www.sec.gov/Archives/edgar/data/1090012/000156459019003382/0001564590-19-003382-index.htm</t>
  </si>
  <si>
    <t>https://www.sec.gov/Archives/edgar/data/1688568/000168856819000055/0001688568-19-000055-index.htm</t>
  </si>
  <si>
    <t>https://www.sec.gov/Archives/edgar/data/1093557/000109355719000041/0001093557-19-000041-index.htm</t>
  </si>
  <si>
    <t>https://www.sec.gov/Archives/edgar/data/712515/000071251519000019/0000712515-19-000019-index.htm</t>
  </si>
  <si>
    <t>https://www.sec.gov/Archives/edgar/data/1065088/000106508819000006/0001065088-19-000006-index.htm</t>
  </si>
  <si>
    <t>https://www.sec.gov/Archives/edgar/data/31462/000155837019001379/0001558370-19-001379-index.htm</t>
  </si>
  <si>
    <t>https://www.sec.gov/Archives/edgar/data/1047862/000104786219000035/0001047862-19-000035-index.htm</t>
  </si>
  <si>
    <t>https://www.sec.gov/Archives/edgar/data/33185/000003318519000007/0000033185-19-000007-index.htm</t>
  </si>
  <si>
    <t>https://www.sec.gov/Archives/edgar/data/827052/000082705219000034/0000827052-19-000034-index.htm</t>
  </si>
  <si>
    <t>https://www.sec.gov/Archives/edgar/data/1001250/000110465919047085/0001104659-19-047085-index.htm</t>
  </si>
  <si>
    <t>https://www.sec.gov/Archives/edgar/data/915389/000091538919000009/0000915389-19-000009-index.htm</t>
  </si>
  <si>
    <t>http://www.sec.gov/Archives/edgar/data/32604/000003260418000044/0000032604-18-000044-index.htm</t>
  </si>
  <si>
    <t>https://www.sec.gov/Archives/edgar/data/821189/000082118919000009/0000821189-19-000009-index.htm</t>
  </si>
  <si>
    <t>https://www.sec.gov/Archives/edgar/data/1101239/000162828019001771/0001628280-19-001771-index.htm</t>
  </si>
  <si>
    <t>https://www.sec.gov/Archives/edgar/data/72741/000007274119000017/0000072741-19-000017-index.htm</t>
  </si>
  <si>
    <t>https://www.sec.gov/Archives/edgar/data/920522/000092052219000009/0000920522-19-000009-index.htm</t>
  </si>
  <si>
    <t>https://www.sec.gov/Archives/edgar/data/1551182/000155118219000045/0001551182-19-000045-index.htm</t>
  </si>
  <si>
    <t>https://www.sec.gov/Archives/edgar/data/65984/000006598419000082/0000065984-19-000082-index.htm</t>
  </si>
  <si>
    <t>https://www.sec.gov/Archives/edgar/data/1099800/000109980019000004/0001099800-19-000004-index.htm</t>
  </si>
  <si>
    <t>https://www.sec.gov/Archives/edgar/data/1109357/000162828019001107/0001628280-19-001107-index.htm</t>
  </si>
  <si>
    <t>https://www.sec.gov/Archives/edgar/data/746515/000074651519000004/0000746515-19-000004-index.htm</t>
  </si>
  <si>
    <t>https://www.sec.gov/Archives/edgar/data/1324424/000132442419000006/0001324424-19-000006-index.htm</t>
  </si>
  <si>
    <t>https://www.sec.gov/Archives/edgar/data/1289490/000162828019001968/0001628280-19-001968-index.htm</t>
  </si>
  <si>
    <t>https://www.sec.gov/Archives/edgar/data/37996/000003799619000012/0000037996-19-000012-index.htm</t>
  </si>
  <si>
    <t>https://www.sec.gov/Archives/edgar/data/815556/000081555619000015/0000815556-19-000015-index.htm</t>
  </si>
  <si>
    <t>https://www.sec.gov/Archives/edgar/data/1326801/000132680119000009/0001326801-19-000009-index.htm</t>
  </si>
  <si>
    <t>https://www.sec.gov/Archives/edgar/data/1519751/000119312519049951/0001193125-19-049951-index.htm</t>
  </si>
  <si>
    <t>https://www.sec.gov/Archives/edgar/data/831259/000083125919000009/0000831259-19-000009-index.htm</t>
  </si>
  <si>
    <t>https://www.sec.gov/Archives/edgar/data/1048911/000156459019025065/0001564590-19-025065-index.htm</t>
  </si>
  <si>
    <t>http://www.sec.gov/Archives/edgar/data/1048695/000104869518000031/0001048695-18-000031-index.htm</t>
  </si>
  <si>
    <t>https://www.sec.gov/Archives/edgar/data/1136893/000113689319000008/0001136893-19-000008-index.htm</t>
  </si>
  <si>
    <t>https://www.sec.gov/Archives/edgar/data/798354/000079835419000005/0000798354-19-000005-index.htm</t>
  </si>
  <si>
    <t>https://www.sec.gov/Archives/edgar/data/354908/000035490819000018/0000354908-19-000018-index.htm</t>
  </si>
  <si>
    <t>https://www.sec.gov/Archives/edgar/data/30625/000003062519000009/0000030625-19-000009-index.htm</t>
  </si>
  <si>
    <t>https://www.sec.gov/Archives/edgar/data/1175454/000117545419000004/0001175454-19-000004-index.htm</t>
  </si>
  <si>
    <t>https://www.sec.gov/Archives/edgar/data/37785/000003778519000039/0000037785-19-000039-index.htm</t>
  </si>
  <si>
    <t>https://www.sec.gov/Archives/edgar/data/1754301/000156459019031285/0001564590-19-031285-index.htm</t>
  </si>
  <si>
    <t>https://www.sec.gov/Archives/edgar/data/34903/000003490319000013/0000034903-19-000013-index.htm</t>
  </si>
  <si>
    <t>https://www.sec.gov/Archives/edgar/data/1681459/000168145919000011/0001681459-19-000011-index.htm</t>
  </si>
  <si>
    <t>https://www.sec.gov/Archives/edgar/data/1262039/000126203919000006/0001262039-19-000006-index.htm</t>
  </si>
  <si>
    <t>https://www.sec.gov/Archives/edgar/data/1659166/000165916619000085/0001659166-19-000085-index.htm</t>
  </si>
  <si>
    <t>https://www.sec.gov/Archives/edgar/data/40533/000004053319000010/0000040533-19-000010-index.htm</t>
  </si>
  <si>
    <t>https://www.sec.gov/Archives/edgar/data/40545/000004054519000014/0000040545-19-000014-index.htm</t>
  </si>
  <si>
    <t>https://www.sec.gov/Archives/edgar/data/882095/000088209519000006/0000882095-19-000006-index.htm</t>
  </si>
  <si>
    <t>https://www.sec.gov/Archives/edgar/data/40704/000119312519184675/0001193125-19-184675-index.htm</t>
  </si>
  <si>
    <t>https://www.sec.gov/Archives/edgar/data/24741/000002474119000016/0000024741-19-000016-index.htm</t>
  </si>
  <si>
    <t>https://www.sec.gov/Archives/edgar/data/1467858/000146785819000033/0001467858-19-000033-index.htm</t>
  </si>
  <si>
    <t>https://www.sec.gov/Archives/edgar/data/1652044/000165204419000004/0001652044-19-000004-index.htm</t>
  </si>
  <si>
    <t>https://www.sec.gov/Archives/edgar/data/40987/000004098719000015/0000040987-19-000015-index.htm</t>
  </si>
  <si>
    <t>https://www.sec.gov/Archives/edgar/data/1123360/000112336019000008/0001123360-19-000008-index.htm</t>
  </si>
  <si>
    <t>https://www.sec.gov/Archives/edgar/data/39911/000003991119000023/0000039911-19-000023-index.htm</t>
  </si>
  <si>
    <t>https://www.sec.gov/Archives/edgar/data/1121788/000161577419002739/0001615774-19-002739-index.htm</t>
  </si>
  <si>
    <t>https://www.sec.gov/Archives/edgar/data/277135/000027713519000010/0000277135-19-000010-index.htm</t>
  </si>
  <si>
    <t>https://www.sec.gov/Archives/edgar/data/45012/000004501219000044/0000045012-19-000044-index.htm</t>
  </si>
  <si>
    <t>https://www.sec.gov/Archives/edgar/data/46080/000119312519052025/0001193125-19-052025-index.htm</t>
  </si>
  <si>
    <t>https://www.sec.gov/Archives/edgar/data/1359841/000135984119000025/0001359841-19-000025-index.htm</t>
  </si>
  <si>
    <t>https://www.sec.gov/Archives/edgar/data/860730/000119312519047078/0001193125-19-047078-index.htm</t>
  </si>
  <si>
    <t>https://www.sec.gov/Archives/edgar/data/765880/000162828019001407/0001628280-19-001407-index.htm</t>
  </si>
  <si>
    <t>https://www.sec.gov/Archives/edgar/data/354950/000035495019000010/0000354950-19-000010-index.htm</t>
  </si>
  <si>
    <t>https://www.sec.gov/Archives/edgar/data/4447/000156459019003671/0001564590-19-003671-index.htm</t>
  </si>
  <si>
    <t>https://www.sec.gov/Archives/edgar/data/1501585/000150158519000005/0001501585-19-000005-index.htm</t>
  </si>
  <si>
    <t>https://www.sec.gov/Archives/edgar/data/1585689/000158568919000034/0001585689-19-000034-index.htm</t>
  </si>
  <si>
    <t>http://www.sec.gov/Archives/edgar/data/859737/000085973718000020/0000859737-18-000020-index.htm</t>
  </si>
  <si>
    <t>https://www.sec.gov/Archives/edgar/data/773840/000093041319000366/0000930413-19-000366-index.htm</t>
  </si>
  <si>
    <t>http://www.sec.gov/Archives/edgar/data/1645590/000162828018015054/0001628280-18-015054-index.htm</t>
  </si>
  <si>
    <t>http://www.sec.gov/Archives/edgar/data/47217/000004721718000052/0000047217-18-000052-index.htm</t>
  </si>
  <si>
    <t>https://www.sec.gov/Archives/edgar/data/12659/000157484219000022/0001574842-19-000022-index.htm</t>
  </si>
  <si>
    <t>http://www.sec.gov/Archives/edgar/data/48465/000004846518000046/0000048465-18-000046-index.htm</t>
  </si>
  <si>
    <t>https://www.sec.gov/Archives/edgar/data/1070750/000156459019004191/0001564590-19-004191-index.htm</t>
  </si>
  <si>
    <t>https://www.sec.gov/Archives/edgar/data/47111/000004711119000010/0000047111-19-000010-index.htm</t>
  </si>
  <si>
    <t>https://www.sec.gov/Archives/edgar/data/51143/000104746919000712/0001047469-19-000712-index.htm</t>
  </si>
  <si>
    <t>https://www.sec.gov/Archives/edgar/data/1571949/000157194919000003/0001571949-19-000003-index.htm</t>
  </si>
  <si>
    <t>https://www.sec.gov/Archives/edgar/data/874716/000087471619000004/0000874716-19-000004-index.htm</t>
  </si>
  <si>
    <t>https://www.sec.gov/Archives/edgar/data/832101/000083210119000005/0000832101-19-000005-index.htm</t>
  </si>
  <si>
    <t>https://www.sec.gov/Archives/edgar/data/51253/000005125319000004/0000051253-19-000004-index.htm</t>
  </si>
  <si>
    <t>https://www.sec.gov/Archives/edgar/data/1110803/000111080319000013/0001110803-19-000013-index.htm</t>
  </si>
  <si>
    <t>https://www.sec.gov/Archives/edgar/data/879169/000155837019000682/0001558370-19-000682-index.htm</t>
  </si>
  <si>
    <t>https://www.sec.gov/Archives/edgar/data/1598014/000159801419000017/0001598014-19-000017-index.htm</t>
  </si>
  <si>
    <t>https://www.sec.gov/Archives/edgar/data/50863/000005086319000007/0000050863-19-000007-index.htm</t>
  </si>
  <si>
    <t>http://www.sec.gov/Archives/edgar/data/896878/000089687818000171/0000896878-18-000171-index.htm</t>
  </si>
  <si>
    <t>https://www.sec.gov/Archives/edgar/data/51434/000005143419000007/0000051434-19-000007-index.htm</t>
  </si>
  <si>
    <t>https://www.sec.gov/Archives/edgar/data/51644/000005164419000009/0000051644-19-000009-index.htm</t>
  </si>
  <si>
    <t>https://www.sec.gov/Archives/edgar/data/1111928/000111192819000035/0001111928-19-000035-index.htm</t>
  </si>
  <si>
    <t>https://www.sec.gov/Archives/edgar/data/1478242/000156459019003180/0001564590-19-003180-index.htm</t>
  </si>
  <si>
    <t>https://www.sec.gov/Archives/edgar/data/1466258/000146625819000073/0001466258-19-000073-index.htm</t>
  </si>
  <si>
    <t>https://www.sec.gov/Archives/edgar/data/1020569/000102056919000018/0001020569-19-000018-index.htm</t>
  </si>
  <si>
    <t>https://www.sec.gov/Archives/edgar/data/1035267/000103526719000012/0001035267-19-000012-index.htm</t>
  </si>
  <si>
    <t>https://www.sec.gov/Archives/edgar/data/749251/000074925119000005/0000749251-19-000005-index.htm</t>
  </si>
  <si>
    <t>https://www.sec.gov/Archives/edgar/data/49826/000004982619000021/0000049826-19-000021-index.htm</t>
  </si>
  <si>
    <t>https://www.sec.gov/Archives/edgar/data/914208/000091420819000195/0000914208-19-000195-index.htm</t>
  </si>
  <si>
    <t>https://www.sec.gov/Archives/edgar/data/728535/000143774919003134/0001437749-19-003134-index.htm</t>
  </si>
  <si>
    <t>http://www.sec.gov/Archives/edgar/data/52988/000005298818000036/0000052988-18-000036-index.htm</t>
  </si>
  <si>
    <t>https://www.sec.gov/Archives/edgar/data/779152/000077915219000048/0000779152-19-000048-index.htm</t>
  </si>
  <si>
    <t>https://www.sec.gov/Archives/edgar/data/200406/000020040619000009/0000200406-19-000009-index.htm</t>
  </si>
  <si>
    <t>https://www.sec.gov/Archives/edgar/data/1043604/000104360419000012/0001043604-19-000012-index.htm</t>
  </si>
  <si>
    <t>https://www.sec.gov/Archives/edgar/data/55067/000162828019001864/0001628280-19-001864-index.htm</t>
  </si>
  <si>
    <t>https://www.sec.gov/Archives/edgar/data/1601046/000160104618000030/0001601046-18-000030-index.htm</t>
  </si>
  <si>
    <t>https://www.sec.gov/Archives/edgar/data/1637459/000163745919000049/0001637459-19-000049-index.htm</t>
  </si>
  <si>
    <t>https://www.sec.gov/Archives/edgar/data/879101/000143774919002746/0001437749-19-002746-index.htm</t>
  </si>
  <si>
    <t>https://www.sec.gov/Archives/edgar/data/319201/000031920119000031/0000319201-19-000031-index.htm</t>
  </si>
  <si>
    <t>https://www.sec.gov/Archives/edgar/data/55785/000005578519000013/0000055785-19-000013-index.htm</t>
  </si>
  <si>
    <t>https://www.sec.gov/Archives/edgar/data/1506307/000150630719000033/0001506307-19-000033-index.htm</t>
  </si>
  <si>
    <t>https://www.sec.gov/Archives/edgar/data/1170010/000117001019000040/0001170010-19-000040-index.htm</t>
  </si>
  <si>
    <t>https://www.sec.gov/Archives/edgar/data/21344/000002134419000014/0000021344-19-000014-index.htm</t>
  </si>
  <si>
    <t>https://www.sec.gov/Archives/edgar/data/56873/000155837019002756/0001558370-19-002756-index.htm</t>
  </si>
  <si>
    <t>https://www.sec.gov/Archives/edgar/data/885639/000156459019009005/0001564590-19-009005-index.htm</t>
  </si>
  <si>
    <t>https://www.sec.gov/Archives/edgar/data/54480/000005448019000012/0000054480-19-000012-index.htm</t>
  </si>
  <si>
    <t>https://www.sec.gov/Archives/edgar/data/701985/000070198519000015/0000701985-19-000015-index.htm</t>
  </si>
  <si>
    <t>https://www.sec.gov/Archives/edgar/data/1336920/000133692019000004/0001336920-19-000004-index.htm</t>
  </si>
  <si>
    <t>https://www.sec.gov/Archives/edgar/data/58492/000005849219000004/0000058492-19-000004-index.htm</t>
  </si>
  <si>
    <t>https://www.sec.gov/Archives/edgar/data/920148/000092014819000033/0000920148-19-000033-index.htm</t>
  </si>
  <si>
    <t>https://www.sec.gov/Archives/edgar/data/1065696/000106569619000010/0001065696-19-000010-index.htm</t>
  </si>
  <si>
    <t>https://www.sec.gov/Archives/edgar/data/59478/000005947819000082/0000059478-19-000082-index.htm</t>
  </si>
  <si>
    <t>https://www.sec.gov/Archives/edgar/data/936468/000093646819000009/0000936468-19-000009-index.htm</t>
  </si>
  <si>
    <t>https://www.sec.gov/Archives/edgar/data/352541/000035254119000013/0000352541-19-000013-index.htm</t>
  </si>
  <si>
    <t>https://www.sec.gov/Archives/edgar/data/60667/000006066719000042/0000060667-19-000042-index.htm</t>
  </si>
  <si>
    <t>https://www.sec.gov/Archives/edgar/data/707549/000070754919000124/0000707549-19-000124-index.htm</t>
  </si>
  <si>
    <t>https://www.sec.gov/Archives/edgar/data/92380/000009238019000022/0000092380-19-000022-index.htm</t>
  </si>
  <si>
    <t>https://www.sec.gov/Archives/edgar/data/1489393/000148939319000011/0001489393-19-000011-index.htm</t>
  </si>
  <si>
    <t>https://www.sec.gov/Archives/edgar/data/1335258/000133525819000024/0001335258-19-000024-index.htm</t>
  </si>
  <si>
    <t>https://www.sec.gov/Archives/edgar/data/1141391/000114139119000013/0001141391-19-000013-index.htm</t>
  </si>
  <si>
    <t>https://www.sec.gov/Archives/edgar/data/1048286/000162828019002337/0001628280-19-002337-index.htm</t>
  </si>
  <si>
    <t>https://www.sec.gov/Archives/edgar/data/62996/000006299619000011/0000062996-19-000011-index.htm</t>
  </si>
  <si>
    <t>https://www.sec.gov/Archives/edgar/data/63908/000006390819000010/0000063908-19-000010-index.htm</t>
  </si>
  <si>
    <t>https://www.sec.gov/Archives/edgar/data/827054/000082705419000143/0000827054-19-000143-index.htm</t>
  </si>
  <si>
    <t>https://www.sec.gov/Archives/edgar/data/927653/000092765319000009/0000927653-19-000009-index.htm</t>
  </si>
  <si>
    <t>https://www.sec.gov/Archives/edgar/data/1059556/000119312519048576/0001193125-19-048576-index.htm</t>
  </si>
  <si>
    <t>https://www.sec.gov/Archives/edgar/data/1103982/000110398219000005/0001103982-19-000005-index.htm</t>
  </si>
  <si>
    <t>https://www.sec.gov/Archives/edgar/data/1613103/000161310319000028/0001613103-19-000028-index.htm</t>
  </si>
  <si>
    <t>https://www.sec.gov/Archives/edgar/data/789570/000156459019004807/0001564590-19-004807-index.htm</t>
  </si>
  <si>
    <t>https://www.sec.gov/Archives/edgar/data/851968/000085196819000020/0000851968-19-000020-index.htm</t>
  </si>
  <si>
    <t>https://www.sec.gov/Archives/edgar/data/63754/000006375419000017/0000063754-19-000017-index.htm</t>
  </si>
  <si>
    <t>https://www.sec.gov/Archives/edgar/data/1278021/000156459019003476/0001564590-19-003476-index.htm</t>
  </si>
  <si>
    <t>https://www.sec.gov/Archives/edgar/data/916076/000119312519049961/0001193125-19-049961-index.htm</t>
  </si>
  <si>
    <t>https://www.sec.gov/Archives/edgar/data/66740/000155837019000470/0001558370-19-000470-index.htm</t>
  </si>
  <si>
    <t>https://www.sec.gov/Archives/edgar/data/865752/000110465919011581/0001104659-19-011581-index.htm</t>
  </si>
  <si>
    <t>https://www.sec.gov/Archives/edgar/data/764180/000076418019000023/0000764180-19-000023-index.htm</t>
  </si>
  <si>
    <t>https://www.sec.gov/Archives/edgar/data/1285785/000161803419000004/0001618034-19-000004-index.htm</t>
  </si>
  <si>
    <t>https://www.sec.gov/Archives/edgar/data/1510295/000151029519000014/0001510295-19-000014-index.htm</t>
  </si>
  <si>
    <t>https://www.sec.gov/Archives/edgar/data/310158/000031015819000014/0000310158-19-000014-index.htm</t>
  </si>
  <si>
    <t>https://www.sec.gov/Archives/edgar/data/101778/000010177819000022/0000101778-19-000022-index.htm</t>
  </si>
  <si>
    <t>https://www.sec.gov/Archives/edgar/data/1408198/000156459019003885/0001564590-19-003885-index.htm</t>
  </si>
  <si>
    <t>https://www.sec.gov/Archives/edgar/data/789019/000156459019027952/0001564590-19-027952-index.htm</t>
  </si>
  <si>
    <t>https://www.sec.gov/Archives/edgar/data/68505/000006850519000006/0000068505-19-000006-index.htm</t>
  </si>
  <si>
    <t>https://www.sec.gov/Archives/edgar/data/1037646/000103764619000010/0001037646-19-000010-index.htm</t>
  </si>
  <si>
    <t>http://www.sec.gov/Archives/edgar/data/723125/000072312518000092/0000723125-18-000092-index.htm</t>
  </si>
  <si>
    <t>https://www.sec.gov/Archives/edgar/data/743316/000074331619000024/0000743316-19-000024-index.htm</t>
  </si>
  <si>
    <t>https://www.sec.gov/Archives/edgar/data/1623613/000162361319000008/0001623613-19-000008-index.htm</t>
  </si>
  <si>
    <t>https://www.sec.gov/Archives/edgar/data/72207/000007220719000018/0000072207-19-000018-index.htm</t>
  </si>
  <si>
    <t>https://www.sec.gov/Archives/edgar/data/1513761/000114420419010508/0001144204-19-010508-index.htm</t>
  </si>
  <si>
    <t>https://www.sec.gov/Archives/edgar/data/1120193/000112019319000002/0001120193-19-000002-index.htm</t>
  </si>
  <si>
    <t>https://www.sec.gov/Archives/edgar/data/753308/000075330819000039/0000753308-19-000039-index.htm</t>
  </si>
  <si>
    <t>https://www.sec.gov/Archives/edgar/data/1164727/000155837019000806/0001558370-19-000806-index.htm</t>
  </si>
  <si>
    <t>https://www.sec.gov/Archives/edgar/data/1065280/000106528019000043/0001065280-19-000043-index.htm</t>
  </si>
  <si>
    <t>https://www.sec.gov/Archives/edgar/data/1111711/000111171119000008/0001111711-19-000008-index.htm</t>
  </si>
  <si>
    <t>https://www.sec.gov/Archives/edgar/data/320187/000032018719000051/0000320187-19-000051-index.htm</t>
  </si>
  <si>
    <t>https://www.sec.gov/Archives/edgar/data/1492633/000156459019005165/0001564590-19-005165-index.htm</t>
  </si>
  <si>
    <t>https://www.sec.gov/Archives/edgar/data/1133421/000113342119000007/0001133421-19-000007-index.htm</t>
  </si>
  <si>
    <t>https://www.sec.gov/Archives/edgar/data/1021860/000156459019002967/0001564590-19-002967-index.htm</t>
  </si>
  <si>
    <t>https://www.sec.gov/Archives/edgar/data/1373715/000137371519000070/0001373715-19-000070-index.htm</t>
  </si>
  <si>
    <t>https://www.sec.gov/Archives/edgar/data/1013871/000101387119000007/0001013871-19-000007-index.htm</t>
  </si>
  <si>
    <t>https://www.sec.gov/Archives/edgar/data/702165/000070216519000012/0000702165-19-000012-index.htm</t>
  </si>
  <si>
    <t>https://www.sec.gov/Archives/edgar/data/1002047/000156459019022779/0001564590-19-022779-index.htm</t>
  </si>
  <si>
    <t>https://www.sec.gov/Archives/edgar/data/73309/000119312519057744/0001193125-19-057744-index.htm</t>
  </si>
  <si>
    <t>https://www.sec.gov/Archives/edgar/data/1045810/000104581019000023/0001045810-19-000023-index.htm</t>
  </si>
  <si>
    <t>https://www.sec.gov/Archives/edgar/data/814453/000119312519061714/0001193125-19-061714-index.htm</t>
  </si>
  <si>
    <t>https://www.sec.gov/Archives/edgar/data/1564708/000119312519219463/0001193125-19-219463-index.htm</t>
  </si>
  <si>
    <t>https://www.sec.gov/Archives/edgar/data/726728/000072672819000041/0000726728-19-000041-index.htm</t>
  </si>
  <si>
    <t>https://www.sec.gov/Archives/edgar/data/878927/000156459019004755/0001564590-19-004755-index.htm</t>
  </si>
  <si>
    <t>https://www.sec.gov/Archives/edgar/data/1039684/000103968419000016/0001039684-19-000016-index.htm</t>
  </si>
  <si>
    <t>https://www.sec.gov/Archives/edgar/data/29989/000002998919000007/0000029989-19-000007-index.htm</t>
  </si>
  <si>
    <t>https://www.sec.gov/Archives/edgar/data/1341439/000156459019023119/0001564590-19-023119-index.htm</t>
  </si>
  <si>
    <t>https://www.sec.gov/Archives/edgar/data/898173/000089817319000060/0000898173-19-000060-index.htm</t>
  </si>
  <si>
    <t>https://www.sec.gov/Archives/edgar/data/797468/000079746819000004/0000797468-19-000004-index.htm</t>
  </si>
  <si>
    <t>https://www.sec.gov/Archives/edgar/data/1590955/000156459019002998/0001564590-19-002998-index.htm</t>
  </si>
  <si>
    <t>https://www.sec.gov/Archives/edgar/data/723531/000072353119000032/0000723531-19-000032-index.htm</t>
  </si>
  <si>
    <t>https://www.sec.gov/Archives/edgar/data/788784/000078878419000005/0000788784-19-000005-index.htm</t>
  </si>
  <si>
    <t>https://www.sec.gov/Archives/edgar/data/78003/000007800319000015/0000078003-19-000015-index.htm</t>
  </si>
  <si>
    <t>https://www.sec.gov/Archives/edgar/data/80424/000008042419000050/0000080424-19-000050-index.htm</t>
  </si>
  <si>
    <t>https://www.sec.gov/Archives/edgar/data/76334/000007633419000096/0000076334-19-000096-index.htm</t>
  </si>
  <si>
    <t>https://www.sec.gov/Archives/edgar/data/822416/000082241619000008/0000822416-19-000008-index.htm</t>
  </si>
  <si>
    <t>https://www.sec.gov/Archives/edgar/data/75677/000156459019005284/0001564590-19-005284-index.htm</t>
  </si>
  <si>
    <t>https://www.sec.gov/Archives/edgar/data/31791/000003179119000003/0000031791-19-000003-index.htm</t>
  </si>
  <si>
    <t>https://www.sec.gov/Archives/edgar/data/1045609/000156459019002872/0001564590-19-002872-index.htm</t>
  </si>
  <si>
    <t>https://www.sec.gov/Archives/edgar/data/1413329/000141332919000007/0001413329-19-000007-index.htm</t>
  </si>
  <si>
    <t>https://www.sec.gov/Archives/edgar/data/77360/000007736019000006/0000077360-19-000006-index.htm</t>
  </si>
  <si>
    <t>https://www.sec.gov/Archives/edgar/data/764622/000076462219000019/0000764622-19-000019-index.htm</t>
  </si>
  <si>
    <t>https://www.sec.gov/Archives/edgar/data/79879/000007987919000008/0000079879-19-000008-index.htm</t>
  </si>
  <si>
    <t>https://www.sec.gov/Archives/edgar/data/922224/000092222419000015/0000922224-19-000015-index.htm</t>
  </si>
  <si>
    <t>https://www.sec.gov/Archives/edgar/data/1393311/000139331119000004/0001393311-19-000004-index.htm</t>
  </si>
  <si>
    <t>https://www.sec.gov/Archives/edgar/data/1534701/000153470119000063/0001534701-19-000063-index.htm</t>
  </si>
  <si>
    <t>https://www.sec.gov/Archives/edgar/data/78239/000007823919000011/0000078239-19-000011-index.htm</t>
  </si>
  <si>
    <t>https://www.sec.gov/Archives/edgar/data/1050915/000105091519000014/0001050915-19-000014-index.htm</t>
  </si>
  <si>
    <t>https://www.sec.gov/Archives/edgar/data/1038357/000103835719000010/0001038357-19-000010-index.htm</t>
  </si>
  <si>
    <t>https://www.sec.gov/Archives/edgar/data/1633917/000163391719000043/0001633917-19-000043-index.htm</t>
  </si>
  <si>
    <t>http://www.sec.gov/Archives/edgar/data/804328/000172894918000095/0001728949-18-000095-index.htm</t>
  </si>
  <si>
    <t>https://www.sec.gov/Archives/edgar/data/1604778/000160477819000031/0001604778-19-000031-index.htm</t>
  </si>
  <si>
    <t>https://www.sec.gov/Archives/edgar/data/884887/000088488719000017/0000884887-19-000017-index.htm</t>
  </si>
  <si>
    <t>https://www.sec.gov/Archives/edgar/data/1095073/000109507319000011/0001095073-19-000011-index.htm</t>
  </si>
  <si>
    <t>https://www.sec.gov/Archives/edgar/data/872589/000153217619000009/0001532176-19-000009-index.htm</t>
  </si>
  <si>
    <t>https://www.sec.gov/Archives/edgar/data/315213/000162828019001488/0001628280-19-001488-index.htm</t>
  </si>
  <si>
    <t>https://www.sec.gov/Archives/edgar/data/1037038/000103703819000005/0001037038-19-000005-index.htm</t>
  </si>
  <si>
    <t>https://www.sec.gov/Archives/edgar/data/943819/000094381919000017/0000943819-19-000017-index.htm</t>
  </si>
  <si>
    <t>http://www.sec.gov/Archives/edgar/data/1024478/000102447818000032/0001024478-18-000032-index.htm</t>
  </si>
  <si>
    <t>https://www.sec.gov/Archives/edgar/data/84839/000117120019000087/0001171200-19-000087-index.htm</t>
  </si>
  <si>
    <t>https://www.sec.gov/Archives/edgar/data/882835/000088283519000010/0000882835-19-000010-index.htm</t>
  </si>
  <si>
    <t>https://www.sec.gov/Archives/edgar/data/745732/000074573219000009/0000745732-19-000009-index.htm</t>
  </si>
  <si>
    <t>https://www.sec.gov/Archives/edgar/data/1060391/000106039119000008/0001060391-19-000008-index.htm</t>
  </si>
  <si>
    <t>https://www.sec.gov/Archives/edgar/data/1034054/000103405419000002/0001034054-19-000002-index.htm</t>
  </si>
  <si>
    <t>http://www.sec.gov/Archives/edgar/data/829224/000082922418000052/0000829224-18-000052-index.htm</t>
  </si>
  <si>
    <t>https://www.sec.gov/Archives/edgar/data/1012100/000162828019001538/0001628280-19-001538-index.htm</t>
  </si>
  <si>
    <t>https://www.sec.gov/Archives/edgar/data/89800/000008980019000004/0000089800-19-000004-index.htm</t>
  </si>
  <si>
    <t>https://www.sec.gov/Archives/edgar/data/91419/000009141919000005/0000091419-19-000005-index.htm</t>
  </si>
  <si>
    <t>https://www.sec.gov/Archives/edgar/data/87347/000156459019000928/0001564590-19-000928-index.htm</t>
  </si>
  <si>
    <t>https://www.sec.gov/Archives/edgar/data/1040971/000104097119000007/0001040971-19-000007-index.htm</t>
  </si>
  <si>
    <t>https://www.sec.gov/Archives/edgar/data/91440/000009144019000003/0000091440-19-000003-index.htm</t>
  </si>
  <si>
    <t>http://www.sec.gov/Archives/edgar/data/883241/000088324118000012/0000883241-18-000012-index.htm</t>
  </si>
  <si>
    <t>https://www.sec.gov/Archives/edgar/data/92122/000009212219000006/0000092122-19-000006-index.htm</t>
  </si>
  <si>
    <t>https://www.sec.gov/Archives/edgar/data/1063761/000155837019000875/0001558370-19-000875-index.htm</t>
  </si>
  <si>
    <t>https://www.sec.gov/Archives/edgar/data/64040/000006404019000059/0000064040-19-000059-index.htm</t>
  </si>
  <si>
    <t>https://www.sec.gov/Archives/edgar/data/1032208/000008652119000014/0000086521-19-000014-index.htm</t>
  </si>
  <si>
    <t>https://www.sec.gov/Archives/edgar/data/1137789/000119312519212028/0001193125-19-212028-index.htm</t>
  </si>
  <si>
    <t>https://www.sec.gov/Archives/edgar/data/16918/000001691819000024/0000016918-19-000024-index.htm</t>
  </si>
  <si>
    <t>http://www.sec.gov/Archives/edgar/data/4127/000000412718000046/0000004127-18-000046-index.htm</t>
  </si>
  <si>
    <t>https://www.sec.gov/Archives/edgar/data/310764/000031076419000014/0000310764-19-000014-index.htm</t>
  </si>
  <si>
    <t>https://www.sec.gov/Archives/edgar/data/96021/000009602119000093/0000096021-19-000093-index.htm</t>
  </si>
  <si>
    <t>https://www.sec.gov/Archives/edgar/data/732717/000119312519045608/0001193125-19-045608-index.htm</t>
  </si>
  <si>
    <t>https://www.sec.gov/Archives/edgar/data/24545/000002454519000007/0000024545-19-000007-index.htm</t>
  </si>
  <si>
    <t>http://www.sec.gov/Archives/edgar/data/1260221/000126022118000070/0001260221-18-000070-index.htm</t>
  </si>
  <si>
    <t>http://www.sec.gov/Archives/edgar/data/1385157/000104746918007210/0001047469-18-007210-index.htm</t>
  </si>
  <si>
    <t>https://www.sec.gov/Archives/edgar/data/96943/000009694319000021/0000096943-19-000021-index.htm</t>
  </si>
  <si>
    <t>https://www.sec.gov/Archives/edgar/data/27419/000002741919000006/0000027419-19-000006-index.htm</t>
  </si>
  <si>
    <t>https://www.sec.gov/Archives/edgar/data/98246/000009824619000047/0000098246-19-000047-index.htm</t>
  </si>
  <si>
    <t>https://www.sec.gov/Archives/edgar/data/109198/000162828019003834/0001628280-19-003834-index.htm</t>
  </si>
  <si>
    <t>https://www.sec.gov/Archives/edgar/data/97745/000009774519000007/0000097745-19-000007-index.htm</t>
  </si>
  <si>
    <t>https://www.sec.gov/Archives/edgar/data/1283699/000128369919000015/0001283699-19-000015-index.htm</t>
  </si>
  <si>
    <t>https://www.sec.gov/Archives/edgar/data/1116132/000111613219000016/0001116132-19-000016-index.htm</t>
  </si>
  <si>
    <t>https://www.sec.gov/Archives/edgar/data/1113169/000111316919000011/0001113169-19-000011-index.htm</t>
  </si>
  <si>
    <t>https://www.sec.gov/Archives/edgar/data/916365/000091636519000035/0000916365-19-000035-index.htm</t>
  </si>
  <si>
    <t>http://www.sec.gov/Archives/edgar/data/100493/000010049318000108/0000100493-18-000108-index.htm</t>
  </si>
  <si>
    <t>http://www.sec.gov/Archives/edgar/data/946581/000162828018006877/0001628280-18-006877-index.htm</t>
  </si>
  <si>
    <t>https://www.sec.gov/Archives/edgar/data/1418091/000156459019003523/0001564590-19-003523-index.htm</t>
  </si>
  <si>
    <t>https://www.sec.gov/Archives/edgar/data/97476/000156459019003839/0001564590-19-003839-index.htm</t>
  </si>
  <si>
    <t>https://www.sec.gov/Archives/edgar/data/860731/000086073119000009/0000860731-19-000009-index.htm</t>
  </si>
  <si>
    <t>https://www.sec.gov/Archives/edgar/data/1336917/000133691719000011/0001336917-19-000011-index.htm</t>
  </si>
  <si>
    <t>https://www.sec.gov/Archives/edgar/data/100517/000010051719000009/0000100517-19-000009-index.htm</t>
  </si>
  <si>
    <t>https://www.sec.gov/Archives/edgar/data/74208/000007420819000028/0000074208-19-000028-index.htm</t>
  </si>
  <si>
    <t>https://www.sec.gov/Archives/edgar/data/352915/000156459019004919/0001564590-19-004919-index.htm</t>
  </si>
  <si>
    <t>https://www.sec.gov/Archives/edgar/data/1403568/000155837019002739/0001558370-19-002739-index.htm</t>
  </si>
  <si>
    <t>https://www.sec.gov/Archives/edgar/data/731766/000073176619000005/0000731766-19-000005-index.htm</t>
  </si>
  <si>
    <t>https://www.sec.gov/Archives/edgar/data/100885/000010088519000060/0000100885-19-000060-index.htm</t>
  </si>
  <si>
    <t>https://www.sec.gov/Archives/edgar/data/1090727/000109072719000006/0001090727-19-000006-index.htm</t>
  </si>
  <si>
    <t>https://www.sec.gov/Archives/edgar/data/1067701/000106770119000007/0001067701-19-000007-index.htm</t>
  </si>
  <si>
    <t>http://www.sec.gov/Archives/edgar/data/1403161/000140316118000055/0001403161-18-000055-index.htm</t>
  </si>
  <si>
    <t>http://www.sec.gov/Archives/edgar/data/203527/000162828018014588/0001628280-18-014588-index.htm</t>
  </si>
  <si>
    <t>http://www.sec.gov/Archives/edgar/data/103379/000010337918000003/0000103379-18-000003-index.htm</t>
  </si>
  <si>
    <t>http://www.sec.gov/Archives/edgar/data/1035002/000103500218000010/0001035002-18-000010-index.htm</t>
  </si>
  <si>
    <t>https://www.sec.gov/Archives/edgar/data/1396009/000139600919000021/0001396009-19-000021-index.htm</t>
  </si>
  <si>
    <t>https://www.sec.gov/Archives/edgar/data/1442145/000144214519000012/0001442145-19-000012-index.htm</t>
  </si>
  <si>
    <t>https://www.sec.gov/Archives/edgar/data/1014473/000101447319000005/0001014473-19-000005-index.htm</t>
  </si>
  <si>
    <t>https://www.sec.gov/Archives/edgar/data/875320/000087532019000006/0000875320-19-000006-index.htm</t>
  </si>
  <si>
    <t>https://www.sec.gov/Archives/edgar/data/740260/000074026019000037/0000740260-19-000037-index.htm</t>
  </si>
  <si>
    <t>https://www.sec.gov/Archives/edgar/data/732712/000073271219000012/0000732712-19-000012-index.htm</t>
  </si>
  <si>
    <t>https://www.sec.gov/Archives/edgar/data/943452/000162828019002095/0001628280-19-002095-index.htm</t>
  </si>
  <si>
    <t>https://www.sec.gov/Archives/edgar/data/1000697/000119312519060858/0001193125-19-060858-index.htm</t>
  </si>
  <si>
    <t>http://www.sec.gov/Archives/edgar/data/1618921/000162828018012472/0001628280-18-012472-index.htm</t>
  </si>
  <si>
    <t>https://www.sec.gov/Archives/edgar/data/106040/000010604019000058/0000106040-19-000058-index.htm</t>
  </si>
  <si>
    <t>https://www.sec.gov/Archives/edgar/data/783325/000010781519000128/0000107815-19-000128-index.htm</t>
  </si>
  <si>
    <t>https://www.sec.gov/Archives/edgar/data/766704/000076670419000014/0000766704-19-000014-index.htm</t>
  </si>
  <si>
    <t>https://www.sec.gov/Archives/edgar/data/106640/000010664019000016/0000106640-19-000016-index.htm</t>
  </si>
  <si>
    <t>https://www.sec.gov/Archives/edgar/data/1140536/000156459019004912/0001564590-19-004912-index.htm</t>
  </si>
  <si>
    <t>https://www.sec.gov/Archives/edgar/data/823768/000155837019000662/0001558370-19-000662-index.htm</t>
  </si>
  <si>
    <t>https://www.sec.gov/Archives/edgar/data/107263/000010726319000007/0000107263-19-000007-index.htm</t>
  </si>
  <si>
    <t>https://www.sec.gov/Archives/edgar/data/104169/000010416919000016/0000104169-19-000016-index.htm</t>
  </si>
  <si>
    <t>http://www.sec.gov/Archives/edgar/data/1636023/000163602316000362/0001636023-16-000362-index.htm</t>
  </si>
  <si>
    <t>https://www.sec.gov/Archives/edgar/data/1365135/000155837019000848/0001558370-19-000848-index.htm</t>
  </si>
  <si>
    <t>https://www.sec.gov/Archives/edgar/data/106535/000010653519000014/0000106535-19-000014-index.htm</t>
  </si>
  <si>
    <t>https://www.sec.gov/Archives/edgar/data/1174922/000117492219000021/0001174922-19-000021-index.htm</t>
  </si>
  <si>
    <t>https://www.sec.gov/Archives/edgar/data/72903/000007290319000010/0000072903-19-000010-index.htm</t>
  </si>
  <si>
    <t>https://www.sec.gov/Archives/edgar/data/743988/000074398819000012/0000743988-19-000012-index.htm</t>
  </si>
  <si>
    <t>https://www.sec.gov/Archives/edgar/data/34088/000003408819000010/0000034088-19-000010-index.htm</t>
  </si>
  <si>
    <t>https://www.sec.gov/Archives/edgar/data/818479/000081847919000010/0000818479-19-000010-index.htm</t>
  </si>
  <si>
    <t>https://www.sec.gov/Archives/edgar/data/108772/000010877219000011/0000108772-19-000011-index.htm</t>
  </si>
  <si>
    <t>https://www.sec.gov/Archives/edgar/data/1524472/000152447219000009/0001524472-19-000009-index.htm</t>
  </si>
  <si>
    <t>https://www.sec.gov/Archives/edgar/data/1136869/000156459019004283/0001564590-19-004283-index.htm</t>
  </si>
  <si>
    <t>https://www.sec.gov/Archives/edgar/data/1555280/000155528019000041/0001555280-19-000041-index.htm</t>
  </si>
  <si>
    <t>https://www.sec.gov/Archives/edgar/data/1666700/000166670019000006/0001666700-19-000006-index.htm</t>
  </si>
  <si>
    <t>https://www.sec.gov/Archives/edgar/data/1000228/000100022819000015/0001000228-19-000015-index.htm</t>
  </si>
  <si>
    <t>https://www.sec.gov/Archives/edgar/data/93556/000009355619000011/0000093556-19-000011-index.htm</t>
  </si>
  <si>
    <t>https://www.sec.gov/Archives/edgar/data/899689/000089968919000010/0000899689-19-000010-index.htm</t>
  </si>
  <si>
    <t>https://www.sec.gov/Archives/edgar/data/1041061/000104106119000010/0001041061-19-000010-index.htm</t>
  </si>
  <si>
    <t>https://www.sec.gov/Archives/edgar/data/1158449/000115844919000165/0001158449-19-000165-index.htm</t>
  </si>
  <si>
    <t>http://www.sec.gov/Archives/edgar/data/320193/000032019319000010/0000320193-19-000010-index.htm</t>
  </si>
  <si>
    <t>https://www.sec.gov/Archives/edgar/data/1551152/000155115219000016/0001551152-19-000016-index.htm</t>
  </si>
  <si>
    <t>https://www.sec.gov/Archives/edgar/data/815094/000156459019039144/0001564590-19-039144-index.htm</t>
  </si>
  <si>
    <t>https://www.sec.gov/Archives/edgar/data/7084/000000708419000018/0000007084-19-000018-index.htm</t>
  </si>
  <si>
    <t>https://www.sec.gov/Archives/edgar/data/8670/000000867019000027/0000008670-19-000027-index.htm</t>
  </si>
  <si>
    <t>https://www.sec.gov/Archives/edgar/data/769397/000076939719000040/0000769397-19-000040-index.htm</t>
  </si>
  <si>
    <t>https://www.sec.gov/Archives/edgar/data/874761/000087476119000027/0000874761-19-000027-index.htm</t>
  </si>
  <si>
    <t>https://www.sec.gov/Archives/edgar/data/1086222/000108622219000136/0001086222-19-000136-index.htm</t>
  </si>
  <si>
    <t>https://www.sec.gov/Archives/edgar/data/915913/000091591319000043/0000915913-19-000043-index.htm</t>
  </si>
  <si>
    <t>https://www.sec.gov/Archives/edgar/data/1053507/000105350719000073/0001053507-19-000073-index.htm</t>
  </si>
  <si>
    <t>https://www.sec.gov/Archives/edgar/data/1013462/000101346219000008/0001013462-19-000008-index.htm</t>
  </si>
  <si>
    <t>https://www.sec.gov/Archives/edgar/data/91142/000119312519143041/0001193125-19-143041-index.htm</t>
  </si>
  <si>
    <t>https://www.sec.gov/Archives/edgar/data/1521332/000152133219000025/0001521332-19-000025-index.htm</t>
  </si>
  <si>
    <t>https://www.sec.gov/Archives/edgar/data/8818/000110465919025335/0001104659-19-025335-index.htm</t>
  </si>
  <si>
    <t>https://www.sec.gov/Archives/edgar/data/1410636/000141063619000080/0001410636-19-000080-index.htm</t>
  </si>
  <si>
    <t>https://www.sec.gov/Archives/edgar/data/764478/000076447819000042/0000764478-19-000042-index.htm</t>
  </si>
  <si>
    <t>https://www.sec.gov/Archives/edgar/data/14693/000001469319000164/0000014693-19-000164-index.htm</t>
  </si>
  <si>
    <t>https://www.sec.gov/Archives/edgar/data/1364742/000156459019030654/0001564590-19-030654-index.htm</t>
  </si>
  <si>
    <t>https://www.sec.gov/Archives/edgar/data/1383312/000138331219000059/0001383312-19-000059-index.htm</t>
  </si>
  <si>
    <t>https://www.sec.gov/Archives/edgar/data/1037540/000165642319000012/0001656423-19-000012-index.htm</t>
  </si>
  <si>
    <t>https://www.sec.gov/Archives/edgar/data/23217/000156459019036036/0001564590-19-036036-index.htm</t>
  </si>
  <si>
    <t>https://www.sec.gov/Archives/edgar/data/721371/000072137119000127/0000721371-19-000127-index.htm</t>
  </si>
  <si>
    <t>https://www.sec.gov/Archives/edgar/data/1138118/000156459019031004/0001564590-19-031004-index.htm</t>
  </si>
  <si>
    <t>https://www.sec.gov/Archives/edgar/data/813672/000081367219000014/0000813672-19-000014-index.htm</t>
  </si>
  <si>
    <t>https://www.sec.gov/Archives/edgar/data/1402057/000140205719000137/0001402057-19-000137-index.htm</t>
  </si>
  <si>
    <t>https://www.sec.gov/Archives/edgar/data/1043277/000104327719000019/0001043277-19-000019-index.htm</t>
  </si>
  <si>
    <t>https://www.sec.gov/Archives/edgar/data/21076/000002107619000016/0000021076-19-000016-index.htm</t>
  </si>
  <si>
    <t>https://www.sec.gov/Archives/edgar/data/1130310/000113031019000028/0001130310-19-000028-index.htm</t>
  </si>
  <si>
    <t>https://www.sec.gov/Archives/edgar/data/858877/000085887719000018/0000858877-19-000018-index.htm</t>
  </si>
  <si>
    <t>https://www.sec.gov/Archives/edgar/data/723254/000072325419000030/0000723254-19-000030-index.htm</t>
  </si>
  <si>
    <t>https://www.sec.gov/Archives/edgar/data/18926/000001892619000012/0000018926-19-000012-index.htm</t>
  </si>
  <si>
    <t>https://www.sec.gov/Archives/edgar/data/64803/000006480319000021/0000064803-19-000021-index.htm</t>
  </si>
  <si>
    <t>https://www.sec.gov/Archives/edgar/data/313616/000031361619000068/0000313616-19-000068-index.htm</t>
  </si>
  <si>
    <t>https://www.sec.gov/Archives/edgar/data/1437107/000143710719000039/0001437107-19-000039-index.htm</t>
  </si>
  <si>
    <t>https://www.sec.gov/Archives/edgar/data/935703/000093570319000045/0000935703-19-000045-index.htm</t>
  </si>
  <si>
    <t>https://www.sec.gov/Archives/edgar/data/1286681/000119312519115719/0001193125-19-115719-index.htm</t>
  </si>
  <si>
    <t>https://www.sec.gov/Archives/edgar/data/783280/000078328019000028/0000783280-19-000028-index.htm</t>
  </si>
  <si>
    <t>https://www.sec.gov/Archives/edgar/data/940944/000094094419000042/0000940944-19-000042-index.htm</t>
  </si>
  <si>
    <t>https://www.sec.gov/Archives/edgar/data/1090012/000156459019014637/0001564590-19-014637-index.htm</t>
  </si>
  <si>
    <t>https://www.sec.gov/Archives/edgar/data/1688568/000168856819000087/0001688568-19-000087-index.htm</t>
  </si>
  <si>
    <t>https://www.sec.gov/Archives/edgar/data/1093557/000109355719000119/0001093557-19-000119-index.htm</t>
  </si>
  <si>
    <t>https://www.sec.gov/Archives/edgar/data/712515/000071251519000129/0000712515-19-000129-index.htm</t>
  </si>
  <si>
    <t>https://www.sec.gov/Archives/edgar/data/827052/000082705219000108/0000827052-19-000108-index.htm</t>
  </si>
  <si>
    <t>https://www.sec.gov/Archives/edgar/data/1001250/000110465919058209/0001104659-19-058209-index.htm</t>
  </si>
  <si>
    <t>https://www.sec.gov/Archives/edgar/data/72741/000007274119000026/0000072741-19-000026-index.htm</t>
  </si>
  <si>
    <t>https://www.sec.gov/Archives/edgar/data/920522/000092052219000025/0000920522-19-000025-index.htm</t>
  </si>
  <si>
    <t>https://www.sec.gov/Archives/edgar/data/65984/000006598419000179/0000065984-19-000179-index.htm</t>
  </si>
  <si>
    <t>https://www.sec.gov/Archives/edgar/data/746515/000074651519000019/0000746515-19-000019-index.htm</t>
  </si>
  <si>
    <t>https://www.sec.gov/Archives/edgar/data/1289490/000162828019006047/0001628280-19-006047-index.htm</t>
  </si>
  <si>
    <t>https://www.sec.gov/Archives/edgar/data/1519751/000156459019028366/0001564590-19-028366-index.htm</t>
  </si>
  <si>
    <t>https://www.sec.gov/Archives/edgar/data/831259/000083125919000020/0000831259-19-000020-index.htm</t>
  </si>
  <si>
    <t>https://www.sec.gov/Archives/edgar/data/1048911/000156459019034896/0001564590-19-034896-index.htm</t>
  </si>
  <si>
    <t>https://www.sec.gov/Archives/edgar/data/1048695/000104869519000014/0001048695-19-000014-index.htm</t>
  </si>
  <si>
    <t>https://www.sec.gov/Archives/edgar/data/354908/000035490819000063/0000354908-19-000063-index.htm</t>
  </si>
  <si>
    <t>https://www.sec.gov/Archives/edgar/data/30625/000003062519000062/0000030625-19-000062-index.htm</t>
  </si>
  <si>
    <t>https://www.sec.gov/Archives/edgar/data/1175454/000117545419000017/0001175454-19-000017-index.htm</t>
  </si>
  <si>
    <t>https://www.sec.gov/Archives/edgar/data/37785/000003778519000071/0000037785-19-000071-index.htm</t>
  </si>
  <si>
    <t>https://www.sec.gov/Archives/edgar/data/1754301/000156459019041135/0001564590-19-041135-index.htm</t>
  </si>
  <si>
    <t>https://www.sec.gov/Archives/edgar/data/1262039/000126203919000014/0001262039-19-000014-index.htm</t>
  </si>
  <si>
    <t>https://www.sec.gov/Archives/edgar/data/1659166/000165916619000117/0001659166-19-000117-index.htm</t>
  </si>
  <si>
    <t>https://www.sec.gov/Archives/edgar/data/40704/000119312519248132/0001193125-19-248132-index.htm</t>
  </si>
  <si>
    <t>https://www.sec.gov/Archives/edgar/data/860730/000119312519135292/0001193125-19-135292-index.htm</t>
  </si>
  <si>
    <t>https://www.sec.gov/Archives/edgar/data/765880/000162828019005690/0001628280-19-005690-index.htm</t>
  </si>
  <si>
    <t>https://www.sec.gov/Archives/edgar/data/354950/000035495019000057/0000354950-19-000057-index.htm</t>
  </si>
  <si>
    <t>https://www.sec.gov/Archives/edgar/data/4447/000156459019029357/0001564590-19-029357-index.htm</t>
  </si>
  <si>
    <t>https://www.sec.gov/Archives/edgar/data/1501585/000150158519000011/0001501585-19-000011-index.htm</t>
  </si>
  <si>
    <t>https://www.sec.gov/Archives/edgar/data/12659/000157484219000031/0001574842-19-000031-index.htm</t>
  </si>
  <si>
    <t>https://www.sec.gov/Archives/edgar/data/1000228/000100022819000030/0001000228-19-000030-index.htm</t>
  </si>
  <si>
    <t>https://www.sec.gov/Archives/edgar/data/1070750/000156459019015608/0001564590-19-015608-index.htm</t>
  </si>
  <si>
    <t>https://www.sec.gov/Archives/edgar/data/1571949/000157194919000006/0001571949-19-000006-index.htm</t>
  </si>
  <si>
    <t>https://www.sec.gov/Archives/edgar/data/832101/000083210119000010/0000832101-19-000010-index.htm</t>
  </si>
  <si>
    <t>https://www.sec.gov/Archives/edgar/data/51253/000005125319000008/0000051253-19-000008-index.htm</t>
  </si>
  <si>
    <t>https://www.sec.gov/Archives/edgar/data/1020569/000102056919000140/0001020569-19-000140-index.htm</t>
  </si>
  <si>
    <t>https://www.sec.gov/Archives/edgar/data/779152/000077915219000086/0000779152-19-000086-index.htm</t>
  </si>
  <si>
    <t>https://www.sec.gov/Archives/edgar/data/1043604/000104360419000045/0001043604-19-000045-index.htm</t>
  </si>
  <si>
    <t>https://www.sec.gov/Archives/edgar/data/319201/000031920119000039/0000319201-19-000039-index.htm</t>
  </si>
  <si>
    <t>https://www.sec.gov/Archives/edgar/data/1170010/000117001019000148/0001170010-19-000148-index.htm</t>
  </si>
  <si>
    <t>https://www.sec.gov/Archives/edgar/data/56873/000155837019008688/0001558370-19-008688-index.htm</t>
  </si>
  <si>
    <t>https://www.sec.gov/Archives/edgar/data/885639/000156459019034259/0001564590-19-034259-index.htm</t>
  </si>
  <si>
    <t>https://www.sec.gov/Archives/edgar/data/54480/000005448019000123/0000054480-19-000123-index.htm</t>
  </si>
  <si>
    <t>https://www.sec.gov/Archives/edgar/data/701985/000070198519000039/0000701985-19-000039-index.htm</t>
  </si>
  <si>
    <t>https://www.sec.gov/Archives/edgar/data/1336920/000133692019000015/0001336920-19-000015-index.htm</t>
  </si>
  <si>
    <t>https://www.sec.gov/Archives/edgar/data/58492/000005849219000015/0000058492-19-000015-index.htm</t>
  </si>
  <si>
    <t>https://www.sec.gov/Archives/edgar/data/920148/000092014819000053/0000920148-19-000053-index.htm</t>
  </si>
  <si>
    <t>https://www.sec.gov/Archives/edgar/data/1065696/000106569619000033/0001065696-19-000033-index.htm</t>
  </si>
  <si>
    <t>https://www.sec.gov/Archives/edgar/data/59478/000005947819000174/0000059478-19-000174-index.htm</t>
  </si>
  <si>
    <t>https://www.sec.gov/Archives/edgar/data/352541/000035254119000053/0000352541-19-000053-index.htm</t>
  </si>
  <si>
    <t>https://www.sec.gov/Archives/edgar/data/60667/000006066719000138/0000060667-19-000138-index.htm</t>
  </si>
  <si>
    <t>https://www.sec.gov/Archives/edgar/data/707549/000070754919000163/0000707549-19-000163-index.htm</t>
  </si>
  <si>
    <t>https://www.sec.gov/Archives/edgar/data/1048286/000162828019006493/0001628280-19-006493-index.htm</t>
  </si>
  <si>
    <t>https://www.sec.gov/Archives/edgar/data/927653/000092765319000021/0000927653-19-000021-index.htm</t>
  </si>
  <si>
    <t>https://www.sec.gov/Archives/edgar/data/1059556/000119312519133505/0001193125-19-133505-index.htm</t>
  </si>
  <si>
    <t>https://www.sec.gov/Archives/edgar/data/1613103/000161310319000038/0001613103-19-000038-index.htm</t>
  </si>
  <si>
    <t>https://www.sec.gov/Archives/edgar/data/789570/000156459019016544/0001564590-19-016544-index.htm</t>
  </si>
  <si>
    <t>https://www.sec.gov/Archives/edgar/data/916076/000156459019014862/0001564590-19-014862-index.htm</t>
  </si>
  <si>
    <t>https://www.sec.gov/Archives/edgar/data/101778/000010177819000093/0000101778-19-000093-index.htm</t>
  </si>
  <si>
    <t>https://www.sec.gov/Archives/edgar/data/1037646/000103764619000032/0001037646-19-000032-index.htm</t>
  </si>
  <si>
    <t>https://www.sec.gov/Archives/edgar/data/743316/000074331619000041/0000743316-19-000041-index.htm</t>
  </si>
  <si>
    <t>https://www.sec.gov/Archives/edgar/data/1513761/000155837019007736/0001558370-19-007736-index.htm</t>
  </si>
  <si>
    <t>https://www.sec.gov/Archives/edgar/data/1120193/000112019319000006/0001120193-19-000006-index.htm</t>
  </si>
  <si>
    <t>https://www.sec.gov/Archives/edgar/data/320187/000032018719000071/0000320187-19-000071-index.htm</t>
  </si>
  <si>
    <t>https://www.sec.gov/Archives/edgar/data/1492633/000156459019013974/0001564590-19-013974-index.htm</t>
  </si>
  <si>
    <t>https://www.sec.gov/Archives/edgar/data/1373715/000137371519000116/0001373715-19-000116-index.htm</t>
  </si>
  <si>
    <t>https://www.sec.gov/Archives/edgar/data/1013871/000101387119000017/0001013871-19-000017-index.htm</t>
  </si>
  <si>
    <t>https://www.sec.gov/Archives/edgar/data/1002047/000156459019043736/0001564590-19-043736-index.htm</t>
  </si>
  <si>
    <t>https://www.sec.gov/Archives/edgar/data/73309/000119312519141391/0001193125-19-141391-index.htm</t>
  </si>
  <si>
    <t>https://www.sec.gov/Archives/edgar/data/878927/000156459019016333/0001564590-19-016333-index.htm</t>
  </si>
  <si>
    <t>https://www.sec.gov/Archives/edgar/data/1039684/000103968419000030/0001039684-19-000030-index.htm</t>
  </si>
  <si>
    <t>https://www.sec.gov/Archives/edgar/data/1341439/000156459019034717/0001564590-19-034717-index.htm</t>
  </si>
  <si>
    <t>https://www.sec.gov/Archives/edgar/data/898173/000089817319000089/0000898173-19-000089-index.htm</t>
  </si>
  <si>
    <t>https://www.sec.gov/Archives/edgar/data/723531/000072353119000046/0000723531-19-000046-index.htm</t>
  </si>
  <si>
    <t>https://www.sec.gov/Archives/edgar/data/788784/000078878419000009/0000788784-19-000009-index.htm</t>
  </si>
  <si>
    <t>https://www.sec.gov/Archives/edgar/data/78003/000007800319000026/0000078003-19-000026-index.htm</t>
  </si>
  <si>
    <t>https://www.sec.gov/Archives/edgar/data/80424/000008042419000086/0000080424-19-000086-index.htm</t>
  </si>
  <si>
    <t>https://www.sec.gov/Archives/edgar/data/76334/000007633419000135/0000076334-19-000135-index.htm</t>
  </si>
  <si>
    <t>https://www.sec.gov/Archives/edgar/data/75677/000156459019016920/0001564590-19-016920-index.htm</t>
  </si>
  <si>
    <t>http://www.sec.gov/Archives/edgar/data/31791/000003179118000011/0000031791-18-000011-index.htm</t>
  </si>
  <si>
    <t>https://www.sec.gov/Archives/edgar/data/764622/000076462219000046/0000764622-19-000046-index.htm</t>
  </si>
  <si>
    <t>https://www.sec.gov/Archives/edgar/data/78239/000007823919000053/0000078239-19-000053-index.htm</t>
  </si>
  <si>
    <t>https://www.sec.gov/Archives/edgar/data/1050915/000105091519000074/0001050915-19-000074-index.htm</t>
  </si>
  <si>
    <t>https://www.sec.gov/Archives/edgar/data/1038357/000103835719000046/0001038357-19-000046-index.htm</t>
  </si>
  <si>
    <t>https://www.sec.gov/Archives/edgar/data/1604778/000160477819000084/0001604778-19-000084-index.htm</t>
  </si>
  <si>
    <t>https://www.sec.gov/Archives/edgar/data/1095073/000109507319000047/0001095073-19-000047-index.htm</t>
  </si>
  <si>
    <t>https://www.sec.gov/Archives/edgar/data/943819/000094381919000029/0000943819-19-000029-index.htm</t>
  </si>
  <si>
    <t>https://www.sec.gov/Archives/edgar/data/84839/000117120019000188/0001171200-19-000188-index.htm</t>
  </si>
  <si>
    <t>https://www.sec.gov/Archives/edgar/data/1034054/000103405419000004/0001034054-19-000004-index.htm</t>
  </si>
  <si>
    <t>https://www.sec.gov/Archives/edgar/data/91419/000009141919000024/0000091419-19-000024-index.htm</t>
  </si>
  <si>
    <t>https://www.sec.gov/Archives/edgar/data/92122/000009212219000016/0000092122-19-000016-index.htm</t>
  </si>
  <si>
    <t>https://www.sec.gov/Archives/edgar/data/1032208/000103220819000016/0001032208-19-000016-index.htm</t>
  </si>
  <si>
    <t>https://www.sec.gov/Archives/edgar/data/1137789/000162828019013092/0001628280-19-013092-index.htm</t>
  </si>
  <si>
    <t>https://www.sec.gov/Archives/edgar/data/16918/000001691819000100/0000016918-19-000100-index.htm</t>
  </si>
  <si>
    <t>https://www.sec.gov/Archives/edgar/data/96021/000009602119000126/0000096021-19-000126-index.htm</t>
  </si>
  <si>
    <t>https://www.sec.gov/Archives/edgar/data/732717/000073271719000021/0000732717-19-000021-index.htm</t>
  </si>
  <si>
    <t>https://www.sec.gov/Archives/edgar/data/96943/000009694319000080/0000096943-19-000080-index.htm</t>
  </si>
  <si>
    <t>https://www.sec.gov/Archives/edgar/data/98246/000009824619000123/0000098246-19-000123-index.htm</t>
  </si>
  <si>
    <t>https://www.sec.gov/Archives/edgar/data/109198/000162828019011321/0001628280-19-011321-index.htm</t>
  </si>
  <si>
    <t>https://www.sec.gov/Archives/edgar/data/1116132/000111613219000021/0001116132-19-000021-index.htm</t>
  </si>
  <si>
    <t>https://www.sec.gov/Archives/edgar/data/916365/000091636519000132/0000916365-19-000132-index.htm</t>
  </si>
  <si>
    <t>https://www.sec.gov/Archives/edgar/data/352915/000156459019017239/0001564590-19-017239-index.htm</t>
  </si>
  <si>
    <t>https://www.sec.gov/Archives/edgar/data/1403568/000155837019008397/0001558370-19-008397-index.htm</t>
  </si>
  <si>
    <t>http://www.sec.gov/Archives/edgar/data/103379/000010337918000009/0000103379-18-000009-index.htm</t>
  </si>
  <si>
    <t>http://www.sec.gov/Archives/edgar/data/1035002/000103500218000041/0001035002-18-000041-index.htm</t>
  </si>
  <si>
    <t>https://www.sec.gov/Archives/edgar/data/1000697/000119312519137001/0001193125-19-137001-index.htm</t>
  </si>
  <si>
    <t>http://www.sec.gov/Archives/edgar/data/1636023/000163602317000086/0001636023-17-000086-index.htm</t>
  </si>
  <si>
    <t>https://www.sec.gov/Archives/edgar/data/1174922/000117492219000065/0001174922-19-000065-index.htm</t>
  </si>
  <si>
    <t>https://www.sec.gov/Archives/edgar/data/743988/000074398819000038/0000743988-19-000038-index.htm</t>
  </si>
  <si>
    <t>https://www.sec.gov/Archives/edgar/data/818479/000081847919000049/0000818479-19-000049-index.htm</t>
  </si>
  <si>
    <t>https://www.sec.gov/Archives/edgar/data/1041061/000104106119000018/0001041061-19-000018-index.htm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</si>
</sst>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000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2" fillId="2" borderId="0" xfId="0" applyFont="1" applyFill="1"/>
    <xf numFmtId="14" fontId="2" fillId="2" borderId="0" xfId="0" applyNumberFormat="1" applyFont="1" applyFill="1"/>
    <xf numFmtId="164" fontId="2" fillId="2" borderId="0" xfId="0" applyNumberFormat="1" applyFont="1" applyFill="1"/>
    <xf numFmtId="0" fontId="3" fillId="2" borderId="0" xfId="2" applyFill="1"/>
    <xf numFmtId="0" fontId="2" fillId="3" borderId="0" xfId="0" applyFont="1" applyFill="1"/>
    <xf numFmtId="14" fontId="2" fillId="3" borderId="0" xfId="0" applyNumberFormat="1" applyFont="1" applyFill="1"/>
    <xf numFmtId="164" fontId="2" fillId="3" borderId="0" xfId="0" applyNumberFormat="1" applyFont="1" applyFill="1"/>
    <xf numFmtId="0" fontId="3" fillId="3" borderId="0" xfId="2" applyFill="1"/>
    <xf numFmtId="14" fontId="2" fillId="0" borderId="0" xfId="0" applyNumberFormat="1" applyFont="1"/>
    <xf numFmtId="0" fontId="0" fillId="4" borderId="0" xfId="0" applyFill="1"/>
    <xf numFmtId="0" fontId="0" fillId="0" borderId="8" xfId="0" applyBorder="1"/>
    <xf numFmtId="0" fontId="0" fillId="4" borderId="8" xfId="0" applyFill="1" applyBorder="1"/>
    <xf numFmtId="0" fontId="0" fillId="0" borderId="8" xfId="0" applyFill="1" applyBorder="1"/>
    <xf numFmtId="0" fontId="2" fillId="0" borderId="0" xfId="0" applyFont="1" applyFill="1"/>
    <xf numFmtId="0" fontId="0" fillId="0" borderId="0" xfId="0" applyFill="1"/>
    <xf numFmtId="0" fontId="0" fillId="0" borderId="0" xfId="0" applyFill="1" applyBorder="1"/>
    <xf numFmtId="0" fontId="0" fillId="0" borderId="0" xfId="0" applyBorder="1"/>
    <xf numFmtId="165" fontId="0" fillId="0" borderId="5" xfId="1" applyNumberFormat="1" applyFont="1" applyBorder="1"/>
    <xf numFmtId="165" fontId="0" fillId="0" borderId="0" xfId="1" applyNumberFormat="1" applyFont="1" applyBorder="1"/>
    <xf numFmtId="165" fontId="0" fillId="0" borderId="0" xfId="0" applyNumberFormat="1" applyBorder="1"/>
    <xf numFmtId="165" fontId="0" fillId="0" borderId="6" xfId="0" applyNumberFormat="1" applyBorder="1"/>
    <xf numFmtId="165" fontId="0" fillId="0" borderId="5" xfId="0" applyNumberForma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1" xfId="0" applyNumberFormat="1" applyBorder="1"/>
    <xf numFmtId="0" fontId="0" fillId="8" borderId="2" xfId="0" applyFill="1" applyBorder="1"/>
    <xf numFmtId="0" fontId="2" fillId="6" borderId="0" xfId="0" applyFont="1" applyFill="1"/>
    <xf numFmtId="14" fontId="2" fillId="6" borderId="0" xfId="0" applyNumberFormat="1" applyFont="1" applyFill="1"/>
    <xf numFmtId="164" fontId="2" fillId="6" borderId="0" xfId="0" applyNumberFormat="1" applyFont="1" applyFill="1"/>
    <xf numFmtId="165" fontId="0" fillId="6" borderId="0" xfId="0" applyNumberFormat="1" applyFill="1"/>
    <xf numFmtId="0" fontId="0" fillId="6" borderId="0" xfId="0" applyFill="1"/>
    <xf numFmtId="164" fontId="0" fillId="7" borderId="5" xfId="1" applyNumberFormat="1" applyFont="1" applyFill="1" applyBorder="1"/>
    <xf numFmtId="164" fontId="0" fillId="7" borderId="0" xfId="1" applyNumberFormat="1" applyFont="1" applyFill="1" applyBorder="1"/>
    <xf numFmtId="164" fontId="0" fillId="7" borderId="7" xfId="1" applyNumberFormat="1" applyFont="1" applyFill="1" applyBorder="1"/>
    <xf numFmtId="164" fontId="0" fillId="9" borderId="5" xfId="1" applyNumberFormat="1" applyFont="1" applyFill="1" applyBorder="1"/>
    <xf numFmtId="0" fontId="0" fillId="10" borderId="1" xfId="0" applyFill="1" applyBorder="1"/>
    <xf numFmtId="0" fontId="0" fillId="0" borderId="2" xfId="0" applyBorder="1"/>
    <xf numFmtId="0" fontId="0" fillId="0" borderId="3" xfId="0" applyBorder="1"/>
    <xf numFmtId="0" fontId="0" fillId="10" borderId="4" xfId="0" applyFill="1" applyBorder="1"/>
    <xf numFmtId="0" fontId="0" fillId="8" borderId="4" xfId="0" applyFill="1" applyBorder="1"/>
    <xf numFmtId="0" fontId="0" fillId="0" borderId="1" xfId="0" applyBorder="1"/>
    <xf numFmtId="0" fontId="0" fillId="10" borderId="3" xfId="0" applyFill="1" applyBorder="1"/>
    <xf numFmtId="0" fontId="0" fillId="5" borderId="0" xfId="0" applyFill="1"/>
    <xf numFmtId="14" fontId="0" fillId="5" borderId="0" xfId="0" applyNumberFormat="1" applyFill="1"/>
    <xf numFmtId="164" fontId="0" fillId="10" borderId="5" xfId="1" applyNumberFormat="1" applyFont="1" applyFill="1" applyBorder="1"/>
    <xf numFmtId="164" fontId="0" fillId="5" borderId="0" xfId="1" applyNumberFormat="1" applyFont="1" applyFill="1" applyBorder="1"/>
    <xf numFmtId="164" fontId="0" fillId="5" borderId="6" xfId="1" applyNumberFormat="1" applyFont="1" applyFill="1" applyBorder="1"/>
    <xf numFmtId="164" fontId="0" fillId="10" borderId="7" xfId="1" applyNumberFormat="1" applyFont="1" applyFill="1" applyBorder="1"/>
    <xf numFmtId="164" fontId="0" fillId="8" borderId="7" xfId="1" applyNumberFormat="1" applyFont="1" applyFill="1" applyBorder="1"/>
    <xf numFmtId="164" fontId="0" fillId="5" borderId="5" xfId="1" applyNumberFormat="1" applyFont="1" applyFill="1" applyBorder="1"/>
    <xf numFmtId="164" fontId="0" fillId="8" borderId="0" xfId="1" applyNumberFormat="1" applyFont="1" applyFill="1" applyBorder="1"/>
    <xf numFmtId="164" fontId="0" fillId="10" borderId="6" xfId="1" applyNumberFormat="1" applyFont="1" applyFill="1" applyBorder="1"/>
    <xf numFmtId="0" fontId="0" fillId="0" borderId="4" xfId="0" applyBorder="1"/>
    <xf numFmtId="164" fontId="0" fillId="9" borderId="6" xfId="1" applyNumberFormat="1" applyFont="1" applyFill="1" applyBorder="1"/>
    <xf numFmtId="0" fontId="3" fillId="5" borderId="0" xfId="2" applyFill="1"/>
    <xf numFmtId="164" fontId="0" fillId="5" borderId="7" xfId="1" applyNumberFormat="1" applyFont="1" applyFill="1" applyBorder="1"/>
    <xf numFmtId="164" fontId="2" fillId="0" borderId="0" xfId="0" applyNumberFormat="1" applyFont="1" applyFill="1"/>
    <xf numFmtId="0" fontId="0" fillId="0" borderId="1" xfId="0" applyFill="1" applyBorder="1"/>
    <xf numFmtId="0" fontId="0" fillId="0" borderId="9" xfId="0" applyFill="1" applyBorder="1"/>
    <xf numFmtId="0" fontId="0" fillId="0" borderId="10" xfId="0" applyFill="1" applyBorder="1"/>
    <xf numFmtId="0" fontId="2" fillId="0" borderId="0" xfId="0" applyFont="1" applyFill="1" applyBorder="1"/>
    <xf numFmtId="164" fontId="2" fillId="0" borderId="0" xfId="0" applyNumberFormat="1" applyFont="1" applyFill="1" applyBorder="1"/>
    <xf numFmtId="0" fontId="0" fillId="0" borderId="2" xfId="0" applyFill="1" applyBorder="1"/>
    <xf numFmtId="0" fontId="0" fillId="0" borderId="3" xfId="0" applyFill="1" applyBorder="1"/>
  </cellXfs>
  <cellStyles count="3">
    <cellStyle name="Komma" xfId="1" builtinId="3"/>
    <cellStyle name="Link" xfId="2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-balance-annual-full_WORK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-income-annual-full_WORK%20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 S&amp;P500 adjusted t"/>
      <sheetName val="2. S&amp;P500 t"/>
      <sheetName val="2. S&amp;P500 Adjusted t-1"/>
      <sheetName val="3. S&amp;P500 adjusted"/>
      <sheetName val="1. Only S&amp;P 500"/>
      <sheetName val="S&amp;P 500 Wikipedia"/>
      <sheetName val="2. S&amp;P500 t-1"/>
      <sheetName val="2. S&amp;P500 t-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Symbol</v>
          </cell>
          <cell r="B1" t="str">
            <v>Security</v>
          </cell>
          <cell r="C1" t="str">
            <v>GICS Sector</v>
          </cell>
          <cell r="D1" t="str">
            <v>SimFin ID</v>
          </cell>
        </row>
        <row r="2">
          <cell r="A2" t="str">
            <v>MMM</v>
          </cell>
          <cell r="B2" t="str">
            <v>3M Company</v>
          </cell>
          <cell r="C2" t="str">
            <v>Industrials</v>
          </cell>
          <cell r="D2">
            <v>22219</v>
          </cell>
        </row>
        <row r="3">
          <cell r="A3" t="str">
            <v>ABT</v>
          </cell>
          <cell r="B3" t="str">
            <v>Abbott Laboratories</v>
          </cell>
          <cell r="C3" t="str">
            <v>Health Care</v>
          </cell>
          <cell r="D3">
            <v>63877</v>
          </cell>
        </row>
        <row r="4">
          <cell r="A4" t="str">
            <v>ABBV</v>
          </cell>
          <cell r="B4" t="str">
            <v>AbbVie Inc.</v>
          </cell>
          <cell r="C4" t="str">
            <v>Health Care</v>
          </cell>
          <cell r="D4">
            <v>61199</v>
          </cell>
        </row>
        <row r="5">
          <cell r="A5" t="str">
            <v>ABMD</v>
          </cell>
          <cell r="B5" t="str">
            <v>ABIOMED Inc</v>
          </cell>
          <cell r="C5" t="str">
            <v>Health Care</v>
          </cell>
          <cell r="D5">
            <v>445587</v>
          </cell>
        </row>
        <row r="6">
          <cell r="A6" t="str">
            <v>ACN</v>
          </cell>
          <cell r="B6" t="str">
            <v>Accenture plc</v>
          </cell>
          <cell r="C6" t="str">
            <v>Information Technology</v>
          </cell>
          <cell r="D6">
            <v>61372</v>
          </cell>
        </row>
        <row r="7">
          <cell r="A7" t="str">
            <v>ATVI</v>
          </cell>
          <cell r="B7" t="str">
            <v>Activision Blizzard</v>
          </cell>
          <cell r="C7" t="str">
            <v>Communication Services</v>
          </cell>
          <cell r="D7">
            <v>243</v>
          </cell>
        </row>
        <row r="8">
          <cell r="A8" t="str">
            <v>ADBE</v>
          </cell>
          <cell r="B8" t="str">
            <v>Adobe Inc.</v>
          </cell>
          <cell r="C8" t="str">
            <v>Information Technology</v>
          </cell>
          <cell r="D8">
            <v>14099</v>
          </cell>
        </row>
        <row r="9">
          <cell r="A9" t="str">
            <v>AMD</v>
          </cell>
          <cell r="B9" t="str">
            <v>Advanced Micro Devices Inc</v>
          </cell>
          <cell r="C9" t="str">
            <v>Information Technology</v>
          </cell>
          <cell r="D9">
            <v>191397</v>
          </cell>
        </row>
        <row r="10">
          <cell r="A10" t="str">
            <v>AAP</v>
          </cell>
          <cell r="B10" t="str">
            <v>Advance Auto Parts</v>
          </cell>
          <cell r="C10" t="str">
            <v>Consumer Discretionary</v>
          </cell>
          <cell r="D10">
            <v>184955</v>
          </cell>
        </row>
        <row r="11">
          <cell r="A11" t="str">
            <v>AES</v>
          </cell>
          <cell r="B11" t="str">
            <v>AES Corp</v>
          </cell>
          <cell r="C11" t="str">
            <v>Utilities</v>
          </cell>
          <cell r="D11">
            <v>62329</v>
          </cell>
        </row>
        <row r="12">
          <cell r="A12" t="str">
            <v>AFL</v>
          </cell>
          <cell r="B12" t="str">
            <v>AFLAC Inc</v>
          </cell>
          <cell r="C12" t="str">
            <v>Financials</v>
          </cell>
          <cell r="D12" t="e">
            <v>#N/A</v>
          </cell>
        </row>
        <row r="13">
          <cell r="A13" t="str">
            <v>A</v>
          </cell>
          <cell r="B13" t="str">
            <v>Agilent Technologies Inc</v>
          </cell>
          <cell r="C13" t="str">
            <v>Health Care</v>
          </cell>
          <cell r="D13">
            <v>45846</v>
          </cell>
        </row>
        <row r="14">
          <cell r="A14" t="str">
            <v>APD</v>
          </cell>
          <cell r="B14" t="str">
            <v>Air Products &amp; Chemicals Inc</v>
          </cell>
          <cell r="C14" t="str">
            <v>Materials</v>
          </cell>
          <cell r="D14">
            <v>185217</v>
          </cell>
        </row>
        <row r="15">
          <cell r="A15" t="str">
            <v>AKAM</v>
          </cell>
          <cell r="B15" t="str">
            <v>Akamai Technologies Inc</v>
          </cell>
          <cell r="C15" t="str">
            <v>Information Technology</v>
          </cell>
          <cell r="D15">
            <v>69211</v>
          </cell>
        </row>
        <row r="16">
          <cell r="A16" t="str">
            <v>ALK</v>
          </cell>
          <cell r="B16" t="str">
            <v>Alaska Air Group Inc</v>
          </cell>
          <cell r="C16" t="str">
            <v>Industrials</v>
          </cell>
          <cell r="D16">
            <v>65470</v>
          </cell>
        </row>
        <row r="17">
          <cell r="A17" t="str">
            <v>ALB</v>
          </cell>
          <cell r="B17" t="str">
            <v>Albemarle Corp</v>
          </cell>
          <cell r="C17" t="str">
            <v>Materials</v>
          </cell>
          <cell r="D17">
            <v>132877</v>
          </cell>
        </row>
        <row r="18">
          <cell r="A18" t="str">
            <v>ARE</v>
          </cell>
          <cell r="B18" t="str">
            <v>Alexandria Real Estate Equities</v>
          </cell>
          <cell r="C18" t="str">
            <v>Real Estate</v>
          </cell>
          <cell r="D18">
            <v>445788</v>
          </cell>
        </row>
        <row r="19">
          <cell r="A19" t="str">
            <v>ALXN</v>
          </cell>
          <cell r="B19" t="str">
            <v>Alexion Pharmaceuticals</v>
          </cell>
          <cell r="C19" t="str">
            <v>Health Care</v>
          </cell>
          <cell r="D19">
            <v>65359</v>
          </cell>
        </row>
        <row r="20">
          <cell r="A20" t="str">
            <v>ALGN</v>
          </cell>
          <cell r="B20" t="str">
            <v>Align Technology</v>
          </cell>
          <cell r="C20" t="str">
            <v>Health Care</v>
          </cell>
          <cell r="D20">
            <v>445691</v>
          </cell>
        </row>
        <row r="21">
          <cell r="A21" t="str">
            <v>ALLE</v>
          </cell>
          <cell r="B21" t="str">
            <v>Allegion</v>
          </cell>
          <cell r="C21" t="str">
            <v>Industrials</v>
          </cell>
          <cell r="D21">
            <v>69109</v>
          </cell>
        </row>
        <row r="22">
          <cell r="A22" t="str">
            <v>LNT</v>
          </cell>
          <cell r="B22" t="str">
            <v>Alliant Energy Corp</v>
          </cell>
          <cell r="C22" t="str">
            <v>Utilities</v>
          </cell>
          <cell r="D22">
            <v>119577</v>
          </cell>
        </row>
        <row r="23">
          <cell r="A23" t="str">
            <v>ALL</v>
          </cell>
          <cell r="B23" t="str">
            <v>Allstate Corp</v>
          </cell>
          <cell r="C23" t="str">
            <v>Financials</v>
          </cell>
          <cell r="D23" t="e">
            <v>#N/A</v>
          </cell>
        </row>
        <row r="24">
          <cell r="A24" t="str">
            <v>GOOG</v>
          </cell>
          <cell r="B24" t="str">
            <v>Alphabet Inc. (Class C)</v>
          </cell>
          <cell r="C24" t="str">
            <v>Communication Services</v>
          </cell>
          <cell r="D24">
            <v>18</v>
          </cell>
        </row>
        <row r="25">
          <cell r="A25" t="str">
            <v>MO</v>
          </cell>
          <cell r="B25" t="str">
            <v>Altria Group Inc</v>
          </cell>
          <cell r="C25" t="str">
            <v>Consumer Staples</v>
          </cell>
          <cell r="D25">
            <v>133574</v>
          </cell>
        </row>
        <row r="26">
          <cell r="A26" t="str">
            <v>AMZN</v>
          </cell>
          <cell r="B26" t="str">
            <v>Amazon.com Inc.</v>
          </cell>
          <cell r="C26" t="str">
            <v>Consumer Discretionary</v>
          </cell>
          <cell r="D26">
            <v>62747</v>
          </cell>
        </row>
        <row r="27">
          <cell r="A27" t="str">
            <v>AEE</v>
          </cell>
          <cell r="B27" t="str">
            <v>Ameren Corp</v>
          </cell>
          <cell r="C27" t="str">
            <v>Utilities</v>
          </cell>
          <cell r="D27">
            <v>68703</v>
          </cell>
        </row>
        <row r="28">
          <cell r="A28" t="str">
            <v>AAL</v>
          </cell>
          <cell r="B28" t="str">
            <v>American Airlines Group</v>
          </cell>
          <cell r="C28" t="str">
            <v>Industrials</v>
          </cell>
          <cell r="D28">
            <v>68568</v>
          </cell>
        </row>
        <row r="29">
          <cell r="A29" t="str">
            <v>AEP</v>
          </cell>
          <cell r="B29" t="str">
            <v>American Electric Power</v>
          </cell>
          <cell r="C29" t="str">
            <v>Utilities</v>
          </cell>
          <cell r="D29">
            <v>66050</v>
          </cell>
        </row>
        <row r="30">
          <cell r="A30" t="str">
            <v>AXP</v>
          </cell>
          <cell r="B30" t="str">
            <v>American Express Co</v>
          </cell>
          <cell r="C30" t="str">
            <v>Financials</v>
          </cell>
          <cell r="D30" t="e">
            <v>#N/A</v>
          </cell>
        </row>
        <row r="31">
          <cell r="A31" t="str">
            <v>AIG</v>
          </cell>
          <cell r="B31" t="str">
            <v>American International Group</v>
          </cell>
          <cell r="C31" t="str">
            <v>Financials</v>
          </cell>
          <cell r="D31" t="e">
            <v>#N/A</v>
          </cell>
        </row>
        <row r="32">
          <cell r="A32" t="str">
            <v>AMT</v>
          </cell>
          <cell r="B32" t="str">
            <v>American Tower Corp.</v>
          </cell>
          <cell r="C32" t="str">
            <v>Real Estate</v>
          </cell>
          <cell r="D32">
            <v>68339</v>
          </cell>
        </row>
        <row r="33">
          <cell r="A33" t="str">
            <v>AWK</v>
          </cell>
          <cell r="B33" t="str">
            <v>American Water Works Company Inc</v>
          </cell>
          <cell r="C33" t="str">
            <v>Utilities</v>
          </cell>
          <cell r="D33">
            <v>168302</v>
          </cell>
        </row>
        <row r="34">
          <cell r="A34" t="str">
            <v>AMP</v>
          </cell>
          <cell r="B34" t="str">
            <v>Ameriprise Financial</v>
          </cell>
          <cell r="C34" t="str">
            <v>Financials</v>
          </cell>
          <cell r="D34">
            <v>67872</v>
          </cell>
        </row>
        <row r="35">
          <cell r="A35" t="str">
            <v>ABC</v>
          </cell>
          <cell r="B35" t="str">
            <v>AmerisourceBergen Corp</v>
          </cell>
          <cell r="C35" t="str">
            <v>Health Care</v>
          </cell>
          <cell r="D35">
            <v>187024</v>
          </cell>
        </row>
        <row r="36">
          <cell r="A36" t="str">
            <v>AME</v>
          </cell>
          <cell r="B36" t="str">
            <v>AMETEK Inc.</v>
          </cell>
          <cell r="C36" t="str">
            <v>Industrials</v>
          </cell>
          <cell r="D36">
            <v>67669</v>
          </cell>
        </row>
        <row r="37">
          <cell r="A37" t="str">
            <v>AMGN</v>
          </cell>
          <cell r="B37" t="str">
            <v>Amgen Inc.</v>
          </cell>
          <cell r="C37" t="str">
            <v>Health Care</v>
          </cell>
          <cell r="D37">
            <v>65735</v>
          </cell>
        </row>
        <row r="38">
          <cell r="A38" t="str">
            <v>APH</v>
          </cell>
          <cell r="B38" t="str">
            <v>Amphenol Corp</v>
          </cell>
          <cell r="C38" t="str">
            <v>Information Technology</v>
          </cell>
          <cell r="D38">
            <v>65820</v>
          </cell>
        </row>
        <row r="39">
          <cell r="A39" t="str">
            <v>ADI</v>
          </cell>
          <cell r="B39" t="str">
            <v>Analog Devices, Inc.</v>
          </cell>
          <cell r="C39" t="str">
            <v>Information Technology</v>
          </cell>
          <cell r="D39">
            <v>65917</v>
          </cell>
        </row>
        <row r="40">
          <cell r="A40" t="str">
            <v>ANSS</v>
          </cell>
          <cell r="B40" t="str">
            <v>ANSYS</v>
          </cell>
          <cell r="C40" t="str">
            <v>Information Technology</v>
          </cell>
          <cell r="D40">
            <v>126145</v>
          </cell>
        </row>
        <row r="41">
          <cell r="A41" t="str">
            <v>ANTM</v>
          </cell>
          <cell r="B41" t="str">
            <v>Anthem</v>
          </cell>
          <cell r="C41" t="str">
            <v>Health Care</v>
          </cell>
          <cell r="D41" t="e">
            <v>#N/A</v>
          </cell>
        </row>
        <row r="42">
          <cell r="A42" t="str">
            <v>AON</v>
          </cell>
          <cell r="B42" t="str">
            <v>Aon plc</v>
          </cell>
          <cell r="C42" t="str">
            <v>Financials</v>
          </cell>
          <cell r="D42">
            <v>67471</v>
          </cell>
        </row>
        <row r="43">
          <cell r="A43" t="str">
            <v>AOS</v>
          </cell>
          <cell r="B43" t="str">
            <v>A.O. Smith Corp</v>
          </cell>
          <cell r="C43" t="str">
            <v>Industrials</v>
          </cell>
          <cell r="D43">
            <v>445771</v>
          </cell>
        </row>
        <row r="44">
          <cell r="A44" t="str">
            <v>APA</v>
          </cell>
          <cell r="B44" t="str">
            <v>Apache Corporation</v>
          </cell>
          <cell r="C44" t="str">
            <v>Energy</v>
          </cell>
          <cell r="D44">
            <v>254576</v>
          </cell>
        </row>
        <row r="45">
          <cell r="A45" t="str">
            <v>AAPL</v>
          </cell>
          <cell r="B45" t="str">
            <v>Apple Inc.</v>
          </cell>
          <cell r="C45" t="str">
            <v>Information Technology</v>
          </cell>
          <cell r="D45">
            <v>111052</v>
          </cell>
        </row>
        <row r="46">
          <cell r="A46" t="str">
            <v>AMAT</v>
          </cell>
          <cell r="B46" t="str">
            <v>Applied Materials Inc.</v>
          </cell>
          <cell r="C46" t="str">
            <v>Information Technology</v>
          </cell>
          <cell r="D46">
            <v>67102</v>
          </cell>
        </row>
        <row r="47">
          <cell r="A47" t="str">
            <v>APTV</v>
          </cell>
          <cell r="B47" t="str">
            <v>Aptiv PLC</v>
          </cell>
          <cell r="C47" t="str">
            <v>Consumer Discretionary</v>
          </cell>
          <cell r="D47">
            <v>378125</v>
          </cell>
        </row>
        <row r="48">
          <cell r="A48" t="str">
            <v>ADM</v>
          </cell>
          <cell r="B48" t="str">
            <v>Archer-Daniels-Midland Co</v>
          </cell>
          <cell r="C48" t="str">
            <v>Consumer Staples</v>
          </cell>
          <cell r="D48">
            <v>66997</v>
          </cell>
        </row>
        <row r="49">
          <cell r="A49" t="str">
            <v>ANET</v>
          </cell>
          <cell r="B49" t="str">
            <v>Arista Networks</v>
          </cell>
          <cell r="C49" t="str">
            <v>Information Technology</v>
          </cell>
          <cell r="D49">
            <v>536189</v>
          </cell>
        </row>
        <row r="50">
          <cell r="A50" t="str">
            <v>AJG</v>
          </cell>
          <cell r="B50" t="str">
            <v>Arthur J. Gallagher &amp; Co.</v>
          </cell>
          <cell r="C50" t="str">
            <v>Financials</v>
          </cell>
          <cell r="D50">
            <v>66898</v>
          </cell>
        </row>
        <row r="51">
          <cell r="A51" t="str">
            <v>AIZ</v>
          </cell>
          <cell r="B51" t="str">
            <v>Assurant</v>
          </cell>
          <cell r="C51" t="str">
            <v>Financials</v>
          </cell>
          <cell r="D51" t="e">
            <v>#N/A</v>
          </cell>
        </row>
        <row r="52">
          <cell r="A52" t="str">
            <v>T</v>
          </cell>
          <cell r="B52" t="str">
            <v>AT&amp;T Inc.</v>
          </cell>
          <cell r="C52" t="str">
            <v>Communication Services</v>
          </cell>
          <cell r="D52">
            <v>66790</v>
          </cell>
        </row>
        <row r="53">
          <cell r="A53" t="str">
            <v>ATO</v>
          </cell>
          <cell r="B53" t="str">
            <v>Atmos Energy</v>
          </cell>
          <cell r="C53" t="str">
            <v>Utilities</v>
          </cell>
          <cell r="D53">
            <v>445830</v>
          </cell>
        </row>
        <row r="54">
          <cell r="A54" t="str">
            <v>ADSK</v>
          </cell>
          <cell r="B54" t="str">
            <v>Autodesk Inc.</v>
          </cell>
          <cell r="C54" t="str">
            <v>Information Technology</v>
          </cell>
          <cell r="D54">
            <v>185035</v>
          </cell>
        </row>
        <row r="55">
          <cell r="A55" t="str">
            <v>ADP</v>
          </cell>
          <cell r="B55" t="str">
            <v>Automatic Data Processing</v>
          </cell>
          <cell r="C55" t="str">
            <v>Information Technology</v>
          </cell>
          <cell r="D55">
            <v>591496</v>
          </cell>
        </row>
        <row r="56">
          <cell r="A56" t="str">
            <v>AZO</v>
          </cell>
          <cell r="B56" t="str">
            <v>AutoZone Inc</v>
          </cell>
          <cell r="C56" t="str">
            <v>Consumer Discretionary</v>
          </cell>
          <cell r="D56">
            <v>58197</v>
          </cell>
        </row>
        <row r="57">
          <cell r="A57" t="str">
            <v>AVB</v>
          </cell>
          <cell r="B57" t="str">
            <v>AvalonBay Communities</v>
          </cell>
          <cell r="C57" t="str">
            <v>Real Estate</v>
          </cell>
          <cell r="D57">
            <v>66223</v>
          </cell>
        </row>
        <row r="58">
          <cell r="A58" t="str">
            <v>AVY</v>
          </cell>
          <cell r="B58" t="str">
            <v>Avery Dennison Corp</v>
          </cell>
          <cell r="C58" t="str">
            <v>Materials</v>
          </cell>
          <cell r="D58">
            <v>66346</v>
          </cell>
        </row>
        <row r="59">
          <cell r="A59" t="str">
            <v>BHGE</v>
          </cell>
          <cell r="B59" t="str">
            <v>Baker Hughes Co</v>
          </cell>
          <cell r="C59" t="str">
            <v>Energy</v>
          </cell>
          <cell r="D59">
            <v>679135</v>
          </cell>
        </row>
        <row r="60">
          <cell r="A60" t="str">
            <v>BLL</v>
          </cell>
          <cell r="B60" t="str">
            <v>Ball Corp</v>
          </cell>
          <cell r="C60" t="str">
            <v>Materials</v>
          </cell>
          <cell r="D60">
            <v>247618</v>
          </cell>
        </row>
        <row r="61">
          <cell r="A61" t="str">
            <v>BAC</v>
          </cell>
          <cell r="B61" t="str">
            <v>Bank of America Corp</v>
          </cell>
          <cell r="C61" t="str">
            <v>Financials</v>
          </cell>
          <cell r="D61" t="e">
            <v>#N/A</v>
          </cell>
        </row>
        <row r="62">
          <cell r="A62" t="str">
            <v>BK</v>
          </cell>
          <cell r="B62" t="str">
            <v>The Bank of New York Mellon</v>
          </cell>
          <cell r="C62" t="str">
            <v>Financials</v>
          </cell>
          <cell r="D62" t="e">
            <v>#N/A</v>
          </cell>
        </row>
        <row r="63">
          <cell r="A63" t="str">
            <v>BAX</v>
          </cell>
          <cell r="B63" t="str">
            <v>Baxter International Inc.</v>
          </cell>
          <cell r="C63" t="str">
            <v>Health Care</v>
          </cell>
          <cell r="D63">
            <v>254808</v>
          </cell>
        </row>
        <row r="64">
          <cell r="A64" t="str">
            <v>BDX</v>
          </cell>
          <cell r="B64" t="str">
            <v>Becton Dickinson</v>
          </cell>
          <cell r="C64" t="str">
            <v>Health Care</v>
          </cell>
          <cell r="D64">
            <v>71373</v>
          </cell>
        </row>
        <row r="65">
          <cell r="A65" t="str">
            <v>BRKA</v>
          </cell>
          <cell r="B65" t="str">
            <v>Berkshire Hathaway</v>
          </cell>
          <cell r="C65" t="str">
            <v>Financials</v>
          </cell>
          <cell r="D65">
            <v>71306</v>
          </cell>
        </row>
        <row r="66">
          <cell r="A66" t="str">
            <v>BBY</v>
          </cell>
          <cell r="B66" t="str">
            <v>Best Buy Co. Inc.</v>
          </cell>
          <cell r="C66" t="str">
            <v>Consumer Discretionary</v>
          </cell>
          <cell r="D66">
            <v>71192</v>
          </cell>
        </row>
        <row r="67">
          <cell r="A67" t="str">
            <v>BIO</v>
          </cell>
          <cell r="B67" t="str">
            <v>Bio-Rad Laboratories</v>
          </cell>
          <cell r="C67" t="str">
            <v>Health Care</v>
          </cell>
          <cell r="D67">
            <v>130356</v>
          </cell>
        </row>
        <row r="68">
          <cell r="A68" t="str">
            <v>BIIB</v>
          </cell>
          <cell r="B68" t="str">
            <v>Biogen Inc.</v>
          </cell>
          <cell r="C68" t="str">
            <v>Health Care</v>
          </cell>
          <cell r="D68">
            <v>71079</v>
          </cell>
        </row>
        <row r="69">
          <cell r="A69" t="str">
            <v>BLK</v>
          </cell>
          <cell r="B69" t="str">
            <v>BlackRock</v>
          </cell>
          <cell r="C69" t="str">
            <v>Financials</v>
          </cell>
          <cell r="D69">
            <v>914</v>
          </cell>
        </row>
        <row r="70">
          <cell r="A70" t="str">
            <v>BA</v>
          </cell>
          <cell r="B70" t="str">
            <v>Boeing Company</v>
          </cell>
          <cell r="C70" t="str">
            <v>Industrials</v>
          </cell>
          <cell r="D70">
            <v>70844</v>
          </cell>
        </row>
        <row r="71">
          <cell r="A71" t="str">
            <v>BKNG</v>
          </cell>
          <cell r="B71" t="str">
            <v>Booking Holdings Inc</v>
          </cell>
          <cell r="C71" t="str">
            <v>Consumer Discretionary</v>
          </cell>
          <cell r="D71">
            <v>261036</v>
          </cell>
        </row>
        <row r="72">
          <cell r="A72" t="str">
            <v>BWA</v>
          </cell>
          <cell r="B72" t="str">
            <v>BorgWarner</v>
          </cell>
          <cell r="C72" t="str">
            <v>Consumer Discretionary</v>
          </cell>
          <cell r="D72">
            <v>70746</v>
          </cell>
        </row>
        <row r="73">
          <cell r="A73" t="str">
            <v>BXP</v>
          </cell>
          <cell r="B73" t="str">
            <v>Boston Properties</v>
          </cell>
          <cell r="C73" t="str">
            <v>Real Estate</v>
          </cell>
          <cell r="D73">
            <v>70579</v>
          </cell>
        </row>
        <row r="74">
          <cell r="A74" t="str">
            <v>BSX</v>
          </cell>
          <cell r="B74" t="str">
            <v>Boston Scientific</v>
          </cell>
          <cell r="C74" t="str">
            <v>Health Care</v>
          </cell>
          <cell r="D74">
            <v>239516</v>
          </cell>
        </row>
        <row r="75">
          <cell r="A75" t="str">
            <v>BMY</v>
          </cell>
          <cell r="B75" t="str">
            <v>Bristol-Myers Squibb</v>
          </cell>
          <cell r="C75" t="str">
            <v>Health Care</v>
          </cell>
          <cell r="D75">
            <v>255210</v>
          </cell>
        </row>
        <row r="76">
          <cell r="A76" t="str">
            <v>AVGO</v>
          </cell>
          <cell r="B76" t="str">
            <v>Broadcom Inc.</v>
          </cell>
          <cell r="C76" t="str">
            <v>Information Technology</v>
          </cell>
          <cell r="D76">
            <v>686523</v>
          </cell>
        </row>
        <row r="77">
          <cell r="A77" t="str">
            <v>BR</v>
          </cell>
          <cell r="B77" t="str">
            <v>Broadridge Financial Solutions</v>
          </cell>
          <cell r="C77" t="str">
            <v>Information Technology</v>
          </cell>
          <cell r="D77">
            <v>143497</v>
          </cell>
        </row>
        <row r="78">
          <cell r="A78" t="str">
            <v>BFB</v>
          </cell>
          <cell r="B78" t="str">
            <v>Brown-Forman Corp.</v>
          </cell>
          <cell r="C78" t="str">
            <v>Consumer Staples</v>
          </cell>
          <cell r="D78">
            <v>185450</v>
          </cell>
        </row>
        <row r="79">
          <cell r="A79" t="str">
            <v>CHRW</v>
          </cell>
          <cell r="B79" t="str">
            <v>C. H. Robinson Worldwide</v>
          </cell>
          <cell r="C79" t="str">
            <v>Industrials</v>
          </cell>
          <cell r="D79">
            <v>378101</v>
          </cell>
        </row>
        <row r="80">
          <cell r="A80" t="str">
            <v>COG</v>
          </cell>
          <cell r="B80" t="str">
            <v>Cabot Oil &amp; Gas</v>
          </cell>
          <cell r="C80" t="str">
            <v>Energy</v>
          </cell>
          <cell r="D80">
            <v>378102</v>
          </cell>
        </row>
        <row r="81">
          <cell r="A81" t="str">
            <v>CDNS</v>
          </cell>
          <cell r="B81" t="str">
            <v>Cadence Design Systems</v>
          </cell>
          <cell r="C81" t="str">
            <v>Information Technology</v>
          </cell>
          <cell r="D81">
            <v>107614</v>
          </cell>
        </row>
        <row r="82">
          <cell r="A82" t="str">
            <v>CPB</v>
          </cell>
          <cell r="B82" t="str">
            <v>Campbell Soup</v>
          </cell>
          <cell r="C82" t="str">
            <v>Consumer Staples</v>
          </cell>
          <cell r="D82">
            <v>249099</v>
          </cell>
        </row>
        <row r="83">
          <cell r="A83" t="str">
            <v>COF</v>
          </cell>
          <cell r="B83" t="str">
            <v>Capital One Financial</v>
          </cell>
          <cell r="C83" t="str">
            <v>Financials</v>
          </cell>
          <cell r="D83" t="e">
            <v>#N/A</v>
          </cell>
        </row>
        <row r="84">
          <cell r="A84" t="str">
            <v>CAH</v>
          </cell>
          <cell r="B84" t="str">
            <v>Cardinal Health Inc.</v>
          </cell>
          <cell r="C84" t="str">
            <v>Health Care</v>
          </cell>
          <cell r="D84">
            <v>159950</v>
          </cell>
        </row>
        <row r="85">
          <cell r="A85" t="str">
            <v>KMX</v>
          </cell>
          <cell r="B85" t="str">
            <v>Carmax Inc</v>
          </cell>
          <cell r="C85" t="str">
            <v>Consumer Discretionary</v>
          </cell>
          <cell r="D85">
            <v>327637</v>
          </cell>
        </row>
        <row r="86">
          <cell r="A86" t="str">
            <v>CCL</v>
          </cell>
          <cell r="B86" t="str">
            <v>Carnival Corp.</v>
          </cell>
          <cell r="C86" t="str">
            <v>Consumer Discretionary</v>
          </cell>
          <cell r="D86">
            <v>288836</v>
          </cell>
        </row>
        <row r="87">
          <cell r="A87" t="str">
            <v>CAT</v>
          </cell>
          <cell r="B87" t="str">
            <v>Caterpillar Inc.</v>
          </cell>
          <cell r="C87" t="str">
            <v>Industrials</v>
          </cell>
          <cell r="D87">
            <v>253953</v>
          </cell>
        </row>
        <row r="88">
          <cell r="A88" t="str">
            <v>CBOE</v>
          </cell>
          <cell r="B88" t="str">
            <v>Cboe Global Markets</v>
          </cell>
          <cell r="C88" t="str">
            <v>Financials</v>
          </cell>
          <cell r="D88">
            <v>120616</v>
          </cell>
        </row>
        <row r="89">
          <cell r="A89" t="str">
            <v>CBG</v>
          </cell>
          <cell r="B89" t="str">
            <v>CBRE Group</v>
          </cell>
          <cell r="C89" t="str">
            <v>Real Estate</v>
          </cell>
          <cell r="D89">
            <v>378105</v>
          </cell>
        </row>
        <row r="90">
          <cell r="A90" t="str">
            <v>CDW</v>
          </cell>
          <cell r="B90" t="str">
            <v>CDW</v>
          </cell>
          <cell r="C90" t="str">
            <v>Information Technology</v>
          </cell>
          <cell r="D90">
            <v>683318</v>
          </cell>
        </row>
        <row r="91">
          <cell r="A91" t="str">
            <v>CE</v>
          </cell>
          <cell r="B91" t="str">
            <v>Celanese</v>
          </cell>
          <cell r="C91" t="str">
            <v>Materials</v>
          </cell>
          <cell r="D91">
            <v>109593</v>
          </cell>
        </row>
        <row r="92">
          <cell r="A92" t="str">
            <v>CNC</v>
          </cell>
          <cell r="B92" t="str">
            <v>Centene Corporation</v>
          </cell>
          <cell r="C92" t="str">
            <v>Health Care</v>
          </cell>
          <cell r="D92">
            <v>378107</v>
          </cell>
        </row>
        <row r="93">
          <cell r="A93" t="str">
            <v>CNP</v>
          </cell>
          <cell r="B93" t="str">
            <v>CenterPoint Energy</v>
          </cell>
          <cell r="C93" t="str">
            <v>Utilities</v>
          </cell>
          <cell r="D93">
            <v>378108</v>
          </cell>
        </row>
        <row r="94">
          <cell r="A94" t="str">
            <v>CTL</v>
          </cell>
          <cell r="B94" t="str">
            <v>CenturyLink Inc</v>
          </cell>
          <cell r="C94" t="str">
            <v>Communication Services</v>
          </cell>
          <cell r="D94">
            <v>373834</v>
          </cell>
        </row>
        <row r="95">
          <cell r="A95" t="str">
            <v>CERN</v>
          </cell>
          <cell r="B95" t="str">
            <v>Cerner</v>
          </cell>
          <cell r="C95" t="str">
            <v>Health Care</v>
          </cell>
          <cell r="D95">
            <v>259186</v>
          </cell>
        </row>
        <row r="96">
          <cell r="A96" t="str">
            <v>CF</v>
          </cell>
          <cell r="B96" t="str">
            <v>CF Industries Holdings Inc</v>
          </cell>
          <cell r="C96" t="str">
            <v>Materials</v>
          </cell>
          <cell r="D96">
            <v>119051</v>
          </cell>
        </row>
        <row r="97">
          <cell r="A97" t="str">
            <v>SCHW</v>
          </cell>
          <cell r="B97" t="str">
            <v>Charles Schwab Corporation</v>
          </cell>
          <cell r="C97" t="str">
            <v>Financials</v>
          </cell>
          <cell r="D97" t="e">
            <v>#N/A</v>
          </cell>
        </row>
        <row r="98">
          <cell r="A98" t="str">
            <v>CHTR</v>
          </cell>
          <cell r="B98" t="str">
            <v>Charter Communications</v>
          </cell>
          <cell r="C98" t="str">
            <v>Communication Services</v>
          </cell>
          <cell r="D98">
            <v>378110</v>
          </cell>
        </row>
        <row r="99">
          <cell r="A99" t="str">
            <v>CVX</v>
          </cell>
          <cell r="B99" t="str">
            <v>Chevron Corp.</v>
          </cell>
          <cell r="C99" t="str">
            <v>Energy</v>
          </cell>
          <cell r="D99">
            <v>248396</v>
          </cell>
        </row>
        <row r="100">
          <cell r="A100" t="str">
            <v>CMG</v>
          </cell>
          <cell r="B100" t="str">
            <v>Chipotle Mexican Grill</v>
          </cell>
          <cell r="C100" t="str">
            <v>Consumer Discretionary</v>
          </cell>
          <cell r="D100">
            <v>80874</v>
          </cell>
        </row>
        <row r="101">
          <cell r="A101" t="str">
            <v>CB</v>
          </cell>
          <cell r="B101" t="str">
            <v>Chubb Limited</v>
          </cell>
          <cell r="C101" t="str">
            <v>Financials</v>
          </cell>
          <cell r="D101" t="e">
            <v>#N/A</v>
          </cell>
        </row>
        <row r="102">
          <cell r="A102" t="str">
            <v>CHD</v>
          </cell>
          <cell r="B102" t="str">
            <v>Church &amp; Dwight</v>
          </cell>
          <cell r="C102" t="str">
            <v>Consumer Staples</v>
          </cell>
          <cell r="D102">
            <v>378113</v>
          </cell>
        </row>
        <row r="103">
          <cell r="A103" t="str">
            <v>CI</v>
          </cell>
          <cell r="B103" t="str">
            <v>CIGNA Corp.</v>
          </cell>
          <cell r="C103" t="str">
            <v>Health Care</v>
          </cell>
          <cell r="D103" t="e">
            <v>#N/A</v>
          </cell>
        </row>
        <row r="104">
          <cell r="A104" t="str">
            <v>CINF</v>
          </cell>
          <cell r="B104" t="str">
            <v>Cincinnati Financial</v>
          </cell>
          <cell r="C104" t="str">
            <v>Financials</v>
          </cell>
          <cell r="D104" t="e">
            <v>#N/A</v>
          </cell>
        </row>
        <row r="105">
          <cell r="A105" t="str">
            <v>CTAS</v>
          </cell>
          <cell r="B105" t="str">
            <v>Cintas Corporation</v>
          </cell>
          <cell r="C105" t="str">
            <v>Industrials</v>
          </cell>
          <cell r="D105">
            <v>331923</v>
          </cell>
        </row>
        <row r="106">
          <cell r="A106" t="str">
            <v>CSCO</v>
          </cell>
          <cell r="B106" t="str">
            <v>Cisco Systems</v>
          </cell>
          <cell r="C106" t="str">
            <v>Information Technology</v>
          </cell>
          <cell r="D106">
            <v>82202</v>
          </cell>
        </row>
        <row r="107">
          <cell r="A107" t="str">
            <v>C</v>
          </cell>
          <cell r="B107" t="str">
            <v>Citigroup Inc.</v>
          </cell>
          <cell r="C107" t="str">
            <v>Financials</v>
          </cell>
          <cell r="D107" t="e">
            <v>#N/A</v>
          </cell>
        </row>
        <row r="108">
          <cell r="A108" t="str">
            <v>CFG</v>
          </cell>
          <cell r="B108" t="str">
            <v>Citizens Financial Group</v>
          </cell>
          <cell r="C108" t="str">
            <v>Financials</v>
          </cell>
          <cell r="D108" t="e">
            <v>#N/A</v>
          </cell>
        </row>
        <row r="109">
          <cell r="A109" t="str">
            <v>CTXS</v>
          </cell>
          <cell r="B109" t="str">
            <v>Citrix Systems</v>
          </cell>
          <cell r="C109" t="str">
            <v>Information Technology</v>
          </cell>
          <cell r="D109">
            <v>131663</v>
          </cell>
        </row>
        <row r="110">
          <cell r="A110" t="str">
            <v>CLX</v>
          </cell>
          <cell r="B110" t="str">
            <v>The Clorox Company</v>
          </cell>
          <cell r="C110" t="str">
            <v>Consumer Staples</v>
          </cell>
          <cell r="D110">
            <v>218764</v>
          </cell>
        </row>
        <row r="111">
          <cell r="A111" t="str">
            <v>CME</v>
          </cell>
          <cell r="B111" t="str">
            <v>CME Group Inc.</v>
          </cell>
          <cell r="C111" t="str">
            <v>Financials</v>
          </cell>
          <cell r="D111">
            <v>378116</v>
          </cell>
        </row>
        <row r="112">
          <cell r="A112" t="str">
            <v>CMS</v>
          </cell>
          <cell r="B112" t="str">
            <v>CMS Energy</v>
          </cell>
          <cell r="C112" t="str">
            <v>Utilities</v>
          </cell>
          <cell r="D112">
            <v>378117</v>
          </cell>
        </row>
        <row r="113">
          <cell r="A113" t="str">
            <v>KO</v>
          </cell>
          <cell r="B113" t="str">
            <v>Coca-Cola Company</v>
          </cell>
          <cell r="C113" t="str">
            <v>Consumer Staples</v>
          </cell>
          <cell r="D113">
            <v>82117</v>
          </cell>
        </row>
        <row r="114">
          <cell r="A114" t="str">
            <v>CTSH</v>
          </cell>
          <cell r="B114" t="str">
            <v>Cognizant Technology Solutions</v>
          </cell>
          <cell r="C114" t="str">
            <v>Information Technology</v>
          </cell>
          <cell r="D114">
            <v>128066</v>
          </cell>
        </row>
        <row r="115">
          <cell r="A115" t="str">
            <v>CL</v>
          </cell>
          <cell r="B115" t="str">
            <v>Colgate-Palmolive</v>
          </cell>
          <cell r="C115" t="str">
            <v>Consumer Staples</v>
          </cell>
          <cell r="D115">
            <v>255327</v>
          </cell>
        </row>
        <row r="116">
          <cell r="A116" t="str">
            <v>CMCSA</v>
          </cell>
          <cell r="B116" t="str">
            <v>Comcast Corp.</v>
          </cell>
          <cell r="C116" t="str">
            <v>Communication Services</v>
          </cell>
          <cell r="D116">
            <v>106366</v>
          </cell>
        </row>
        <row r="117">
          <cell r="A117" t="str">
            <v>CMA</v>
          </cell>
          <cell r="B117" t="str">
            <v>Comerica Inc.</v>
          </cell>
          <cell r="C117" t="str">
            <v>Financials</v>
          </cell>
          <cell r="D117" t="e">
            <v>#N/A</v>
          </cell>
        </row>
        <row r="118">
          <cell r="A118" t="str">
            <v>CAG</v>
          </cell>
          <cell r="B118" t="str">
            <v>Conagra Brands</v>
          </cell>
          <cell r="C118" t="str">
            <v>Consumer Staples</v>
          </cell>
          <cell r="D118">
            <v>326285</v>
          </cell>
        </row>
        <row r="119">
          <cell r="A119" t="str">
            <v>CXO</v>
          </cell>
          <cell r="B119" t="str">
            <v>Concho Resources</v>
          </cell>
          <cell r="C119" t="str">
            <v>Energy</v>
          </cell>
          <cell r="D119">
            <v>378119</v>
          </cell>
        </row>
        <row r="120">
          <cell r="A120" t="str">
            <v>COP</v>
          </cell>
          <cell r="B120" t="str">
            <v>ConocoPhillips</v>
          </cell>
          <cell r="C120" t="str">
            <v>Energy</v>
          </cell>
          <cell r="D120">
            <v>378120</v>
          </cell>
        </row>
        <row r="121">
          <cell r="A121" t="str">
            <v>ED</v>
          </cell>
          <cell r="B121" t="str">
            <v>Consolidated Edison</v>
          </cell>
          <cell r="C121" t="str">
            <v>Utilities</v>
          </cell>
          <cell r="D121">
            <v>378121</v>
          </cell>
        </row>
        <row r="122">
          <cell r="A122" t="str">
            <v>STZ</v>
          </cell>
          <cell r="B122" t="str">
            <v>Constellation Brands</v>
          </cell>
          <cell r="C122" t="str">
            <v>Consumer Staples</v>
          </cell>
          <cell r="D122">
            <v>256994</v>
          </cell>
        </row>
        <row r="123">
          <cell r="A123" t="str">
            <v>COO</v>
          </cell>
          <cell r="B123" t="str">
            <v>The Cooper Companies</v>
          </cell>
          <cell r="C123" t="str">
            <v>Health Care</v>
          </cell>
          <cell r="D123">
            <v>186450</v>
          </cell>
        </row>
        <row r="124">
          <cell r="A124" t="str">
            <v>CPRT</v>
          </cell>
          <cell r="B124" t="str">
            <v>Copart Inc</v>
          </cell>
          <cell r="C124" t="str">
            <v>Industrials</v>
          </cell>
          <cell r="D124">
            <v>287342</v>
          </cell>
        </row>
        <row r="125">
          <cell r="A125" t="str">
            <v>GLW</v>
          </cell>
          <cell r="B125" t="str">
            <v>Corning Inc.</v>
          </cell>
          <cell r="C125" t="str">
            <v>Information Technology</v>
          </cell>
          <cell r="D125">
            <v>261761</v>
          </cell>
        </row>
        <row r="126">
          <cell r="A126" t="str">
            <v>COST</v>
          </cell>
          <cell r="B126" t="str">
            <v>Costco Wholesale Corp.</v>
          </cell>
          <cell r="C126" t="str">
            <v>Consumer Staples</v>
          </cell>
          <cell r="D126">
            <v>217867</v>
          </cell>
        </row>
        <row r="127">
          <cell r="A127" t="str">
            <v>COTY</v>
          </cell>
          <cell r="B127" t="str">
            <v>Coty, Inc</v>
          </cell>
          <cell r="C127" t="str">
            <v>Consumer Staples</v>
          </cell>
          <cell r="D127">
            <v>376164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Real Estate</v>
          </cell>
          <cell r="D128">
            <v>378122</v>
          </cell>
        </row>
        <row r="129">
          <cell r="A129" t="str">
            <v>CSX</v>
          </cell>
          <cell r="B129" t="str">
            <v>CSX Corp.</v>
          </cell>
          <cell r="C129" t="str">
            <v>Industrials</v>
          </cell>
          <cell r="D129">
            <v>248102</v>
          </cell>
        </row>
        <row r="130">
          <cell r="A130" t="str">
            <v>CMI</v>
          </cell>
          <cell r="B130" t="str">
            <v>Cummins Inc.</v>
          </cell>
          <cell r="C130" t="str">
            <v>Industrials</v>
          </cell>
          <cell r="D130">
            <v>120498</v>
          </cell>
        </row>
        <row r="131">
          <cell r="A131" t="str">
            <v>CVS</v>
          </cell>
          <cell r="B131" t="str">
            <v>CVS Health</v>
          </cell>
          <cell r="C131" t="str">
            <v>Health Care</v>
          </cell>
          <cell r="D131">
            <v>256275</v>
          </cell>
        </row>
        <row r="132">
          <cell r="A132" t="str">
            <v>DHR</v>
          </cell>
          <cell r="B132" t="str">
            <v>Danaher Corp.</v>
          </cell>
          <cell r="C132" t="str">
            <v>Health Care</v>
          </cell>
          <cell r="D132">
            <v>89750</v>
          </cell>
        </row>
        <row r="133">
          <cell r="A133" t="str">
            <v>DRI</v>
          </cell>
          <cell r="B133" t="str">
            <v>Darden Restaurants</v>
          </cell>
          <cell r="C133" t="str">
            <v>Consumer Discretionary</v>
          </cell>
          <cell r="D133">
            <v>108420</v>
          </cell>
        </row>
        <row r="134">
          <cell r="A134" t="str">
            <v>DVA</v>
          </cell>
          <cell r="B134" t="str">
            <v>DaVita Inc.</v>
          </cell>
          <cell r="C134" t="str">
            <v>Health Care</v>
          </cell>
          <cell r="D134">
            <v>349826</v>
          </cell>
        </row>
        <row r="135">
          <cell r="A135" t="str">
            <v>DE</v>
          </cell>
          <cell r="B135" t="str">
            <v>Deere &amp; Co.</v>
          </cell>
          <cell r="C135" t="str">
            <v>Industrials</v>
          </cell>
          <cell r="D135">
            <v>373449</v>
          </cell>
        </row>
        <row r="136">
          <cell r="A136" t="str">
            <v>DAL</v>
          </cell>
          <cell r="B136" t="str">
            <v>Delta Air Lines Inc.</v>
          </cell>
          <cell r="C136" t="str">
            <v>Industrials</v>
          </cell>
          <cell r="D136">
            <v>231789</v>
          </cell>
        </row>
        <row r="137">
          <cell r="A137" t="str">
            <v>XRAY</v>
          </cell>
          <cell r="B137" t="str">
            <v>Dentsply Sirona</v>
          </cell>
          <cell r="C137" t="str">
            <v>Health Care</v>
          </cell>
          <cell r="D137">
            <v>378126</v>
          </cell>
        </row>
        <row r="138">
          <cell r="A138" t="str">
            <v>DVN</v>
          </cell>
          <cell r="B138" t="str">
            <v>Devon Energy</v>
          </cell>
          <cell r="C138" t="str">
            <v>Energy</v>
          </cell>
          <cell r="D138">
            <v>122079</v>
          </cell>
        </row>
        <row r="139">
          <cell r="A139" t="str">
            <v>DXCM</v>
          </cell>
          <cell r="B139" t="str">
            <v>DexCom</v>
          </cell>
          <cell r="C139" t="str">
            <v>Health Care</v>
          </cell>
          <cell r="D139">
            <v>352596</v>
          </cell>
        </row>
        <row r="140">
          <cell r="A140" t="str">
            <v>DFS</v>
          </cell>
          <cell r="B140" t="str">
            <v>Discover Financial Services</v>
          </cell>
          <cell r="C140" t="str">
            <v>Financials</v>
          </cell>
          <cell r="D140" t="e">
            <v>#N/A</v>
          </cell>
        </row>
        <row r="141">
          <cell r="A141" t="str">
            <v>DISCA</v>
          </cell>
          <cell r="B141" t="str">
            <v>Discovery, Inc. (Class A)</v>
          </cell>
          <cell r="C141" t="str">
            <v>Communication Services</v>
          </cell>
          <cell r="D141">
            <v>120376</v>
          </cell>
        </row>
        <row r="142">
          <cell r="A142" t="str">
            <v>DISH</v>
          </cell>
          <cell r="B142" t="str">
            <v>Dish Network</v>
          </cell>
          <cell r="C142" t="str">
            <v>Communication Services</v>
          </cell>
          <cell r="D142">
            <v>741324</v>
          </cell>
        </row>
        <row r="143">
          <cell r="A143" t="str">
            <v>DG</v>
          </cell>
          <cell r="B143" t="str">
            <v>Dollar General</v>
          </cell>
          <cell r="C143" t="str">
            <v>Consumer Discretionary</v>
          </cell>
          <cell r="D143">
            <v>80798</v>
          </cell>
        </row>
        <row r="144">
          <cell r="A144" t="str">
            <v>DLTR</v>
          </cell>
          <cell r="B144" t="str">
            <v>Dollar Tree</v>
          </cell>
          <cell r="C144" t="str">
            <v>Consumer Discretionary</v>
          </cell>
          <cell r="D144">
            <v>378128</v>
          </cell>
        </row>
        <row r="145">
          <cell r="A145" t="str">
            <v>D</v>
          </cell>
          <cell r="B145" t="str">
            <v>Dominion Energy</v>
          </cell>
          <cell r="C145" t="str">
            <v>Utilities</v>
          </cell>
          <cell r="D145">
            <v>189087</v>
          </cell>
        </row>
        <row r="146">
          <cell r="A146" t="str">
            <v>DPZ</v>
          </cell>
          <cell r="B146" t="str">
            <v>Domino's Pizza</v>
          </cell>
          <cell r="C146" t="str">
            <v>Consumer Discretionary</v>
          </cell>
          <cell r="D146">
            <v>338660</v>
          </cell>
        </row>
        <row r="147">
          <cell r="A147" t="str">
            <v>DOV</v>
          </cell>
          <cell r="B147" t="str">
            <v>Dover Corporation</v>
          </cell>
          <cell r="C147" t="str">
            <v>Industrials</v>
          </cell>
          <cell r="D147">
            <v>336327</v>
          </cell>
        </row>
        <row r="148">
          <cell r="A148" t="str">
            <v>DOW</v>
          </cell>
          <cell r="B148" t="str">
            <v>Dow Inc.</v>
          </cell>
          <cell r="C148" t="str">
            <v>Materials</v>
          </cell>
          <cell r="D148">
            <v>378129</v>
          </cell>
        </row>
        <row r="149">
          <cell r="A149" t="str">
            <v>DTE</v>
          </cell>
          <cell r="B149" t="str">
            <v>DTE Energy Co.</v>
          </cell>
          <cell r="C149" t="str">
            <v>Utilities</v>
          </cell>
          <cell r="D149">
            <v>378131</v>
          </cell>
        </row>
        <row r="150">
          <cell r="A150" t="str">
            <v>DUK</v>
          </cell>
          <cell r="B150" t="str">
            <v>Duke Energy</v>
          </cell>
          <cell r="C150" t="str">
            <v>Utilities</v>
          </cell>
          <cell r="D150">
            <v>191249</v>
          </cell>
        </row>
        <row r="151">
          <cell r="A151" t="str">
            <v>DRE</v>
          </cell>
          <cell r="B151" t="str">
            <v>Duke Realty Corp</v>
          </cell>
          <cell r="C151" t="str">
            <v>Real Estate</v>
          </cell>
          <cell r="D151">
            <v>446513</v>
          </cell>
        </row>
        <row r="152">
          <cell r="A152" t="str">
            <v>DD</v>
          </cell>
          <cell r="B152" t="str">
            <v>DuPont de Nemours Inc</v>
          </cell>
          <cell r="C152" t="str">
            <v>Materials</v>
          </cell>
          <cell r="D152">
            <v>546332</v>
          </cell>
        </row>
        <row r="153">
          <cell r="A153" t="str">
            <v>DXC</v>
          </cell>
          <cell r="B153" t="str">
            <v>DXC Technology</v>
          </cell>
          <cell r="C153" t="str">
            <v>Information Technology</v>
          </cell>
          <cell r="D153">
            <v>740485</v>
          </cell>
        </row>
        <row r="154">
          <cell r="A154" t="str">
            <v>ETFC</v>
          </cell>
          <cell r="B154" t="str">
            <v>E*Trade</v>
          </cell>
          <cell r="C154" t="str">
            <v>Financials</v>
          </cell>
          <cell r="D154" t="e">
            <v>#N/A</v>
          </cell>
        </row>
        <row r="155">
          <cell r="A155" t="str">
            <v>EMN</v>
          </cell>
          <cell r="B155" t="str">
            <v>Eastman Chemical</v>
          </cell>
          <cell r="C155" t="str">
            <v>Materials</v>
          </cell>
          <cell r="D155">
            <v>122948</v>
          </cell>
        </row>
        <row r="156">
          <cell r="A156" t="str">
            <v>ETN</v>
          </cell>
          <cell r="B156" t="str">
            <v>Eaton Corporation</v>
          </cell>
          <cell r="C156" t="str">
            <v>Industrials</v>
          </cell>
          <cell r="D156">
            <v>124922</v>
          </cell>
        </row>
        <row r="157">
          <cell r="A157" t="str">
            <v>EBAY</v>
          </cell>
          <cell r="B157" t="str">
            <v>eBay Inc.</v>
          </cell>
          <cell r="C157" t="str">
            <v>Consumer Discretionary</v>
          </cell>
          <cell r="D157">
            <v>104109</v>
          </cell>
        </row>
        <row r="158">
          <cell r="A158" t="str">
            <v>ECL</v>
          </cell>
          <cell r="B158" t="str">
            <v>Ecolab Inc.</v>
          </cell>
          <cell r="C158" t="str">
            <v>Materials</v>
          </cell>
          <cell r="D158">
            <v>378133</v>
          </cell>
        </row>
        <row r="159">
          <cell r="A159" t="str">
            <v>EIX</v>
          </cell>
          <cell r="B159" t="str">
            <v>Edison Int'l</v>
          </cell>
          <cell r="C159" t="str">
            <v>Utilities</v>
          </cell>
          <cell r="D159">
            <v>378134</v>
          </cell>
        </row>
        <row r="160">
          <cell r="A160" t="str">
            <v>EW</v>
          </cell>
          <cell r="B160" t="str">
            <v>Edwards Lifesciences</v>
          </cell>
          <cell r="C160" t="str">
            <v>Health Care</v>
          </cell>
          <cell r="D160">
            <v>108955</v>
          </cell>
        </row>
        <row r="161">
          <cell r="A161" t="str">
            <v>EA</v>
          </cell>
          <cell r="B161" t="str">
            <v>Electronic Arts</v>
          </cell>
          <cell r="C161" t="str">
            <v>Communication Services</v>
          </cell>
          <cell r="D161">
            <v>372651</v>
          </cell>
        </row>
        <row r="162">
          <cell r="A162" t="str">
            <v>EMR</v>
          </cell>
          <cell r="B162" t="str">
            <v>Emerson Electric Company</v>
          </cell>
          <cell r="C162" t="str">
            <v>Industrials</v>
          </cell>
          <cell r="D162">
            <v>255983</v>
          </cell>
        </row>
        <row r="163">
          <cell r="A163" t="str">
            <v>ETR</v>
          </cell>
          <cell r="B163" t="str">
            <v>Entergy Corp.</v>
          </cell>
          <cell r="C163" t="str">
            <v>Utilities</v>
          </cell>
          <cell r="D163">
            <v>354347</v>
          </cell>
        </row>
        <row r="164">
          <cell r="A164" t="str">
            <v>EOG</v>
          </cell>
          <cell r="B164" t="str">
            <v>EOG Resources</v>
          </cell>
          <cell r="C164" t="str">
            <v>Energy</v>
          </cell>
          <cell r="D164">
            <v>100699</v>
          </cell>
        </row>
        <row r="165">
          <cell r="A165" t="str">
            <v>EFX</v>
          </cell>
          <cell r="B165" t="str">
            <v>Equifax Inc.</v>
          </cell>
          <cell r="C165" t="str">
            <v>Industrials</v>
          </cell>
          <cell r="D165">
            <v>378137</v>
          </cell>
        </row>
        <row r="166">
          <cell r="A166" t="str">
            <v>EQIX</v>
          </cell>
          <cell r="B166" t="str">
            <v>Equinix</v>
          </cell>
          <cell r="C166" t="str">
            <v>Real Estate</v>
          </cell>
          <cell r="D166">
            <v>378138</v>
          </cell>
        </row>
        <row r="167">
          <cell r="A167" t="str">
            <v>EQR</v>
          </cell>
          <cell r="B167" t="str">
            <v>Equity Residential</v>
          </cell>
          <cell r="C167" t="str">
            <v>Real Estate</v>
          </cell>
          <cell r="D167">
            <v>421306</v>
          </cell>
        </row>
        <row r="168">
          <cell r="A168" t="str">
            <v>ESS</v>
          </cell>
          <cell r="B168" t="str">
            <v>Essex Property Trust, Inc.</v>
          </cell>
          <cell r="C168" t="str">
            <v>Real Estate</v>
          </cell>
          <cell r="D168">
            <v>378140</v>
          </cell>
        </row>
        <row r="169">
          <cell r="A169" t="str">
            <v>EL</v>
          </cell>
          <cell r="B169" t="str">
            <v>Estée Lauder Companies</v>
          </cell>
          <cell r="C169" t="str">
            <v>Consumer Staples</v>
          </cell>
          <cell r="D169">
            <v>172930</v>
          </cell>
        </row>
        <row r="170">
          <cell r="A170" t="str">
            <v>ES</v>
          </cell>
          <cell r="B170" t="str">
            <v>Eversource Energy</v>
          </cell>
          <cell r="C170" t="str">
            <v>Utilities</v>
          </cell>
          <cell r="D170">
            <v>378141</v>
          </cell>
        </row>
        <row r="171">
          <cell r="A171" t="str">
            <v>RE</v>
          </cell>
          <cell r="B171" t="str">
            <v>Everest Re Group Ltd.</v>
          </cell>
          <cell r="C171" t="str">
            <v>Financials</v>
          </cell>
          <cell r="D171">
            <v>741323</v>
          </cell>
        </row>
        <row r="172">
          <cell r="A172" t="str">
            <v>EXC</v>
          </cell>
          <cell r="B172" t="str">
            <v>Exelon Corp.</v>
          </cell>
          <cell r="C172" t="str">
            <v>Utilities</v>
          </cell>
          <cell r="D172">
            <v>378142</v>
          </cell>
        </row>
        <row r="173">
          <cell r="A173" t="str">
            <v>EXPE</v>
          </cell>
          <cell r="B173" t="str">
            <v>Expedia Group</v>
          </cell>
          <cell r="C173" t="str">
            <v>Consumer Discretionary</v>
          </cell>
          <cell r="D173">
            <v>112653</v>
          </cell>
        </row>
        <row r="174">
          <cell r="A174" t="str">
            <v>EXPD</v>
          </cell>
          <cell r="B174" t="str">
            <v>Expeditors</v>
          </cell>
          <cell r="C174" t="str">
            <v>Industrials</v>
          </cell>
          <cell r="D174">
            <v>378143</v>
          </cell>
        </row>
        <row r="175">
          <cell r="A175" t="str">
            <v>EXR</v>
          </cell>
          <cell r="B175" t="str">
            <v>Extra Space Storage</v>
          </cell>
          <cell r="C175" t="str">
            <v>Real Estate</v>
          </cell>
          <cell r="D175">
            <v>130051</v>
          </cell>
        </row>
        <row r="176">
          <cell r="A176" t="str">
            <v>XOM</v>
          </cell>
          <cell r="B176" t="str">
            <v>Exxon Mobil Corp.</v>
          </cell>
          <cell r="C176" t="str">
            <v>Energy</v>
          </cell>
          <cell r="D176">
            <v>121214</v>
          </cell>
        </row>
        <row r="177">
          <cell r="A177" t="str">
            <v>FFIV</v>
          </cell>
          <cell r="B177" t="str">
            <v>F5 Networks</v>
          </cell>
          <cell r="C177" t="str">
            <v>Information Technology</v>
          </cell>
          <cell r="D177">
            <v>60283</v>
          </cell>
        </row>
        <row r="178">
          <cell r="A178" t="str">
            <v>FB</v>
          </cell>
          <cell r="B178" t="str">
            <v>Facebook, Inc.</v>
          </cell>
          <cell r="C178" t="str">
            <v>Communication Services</v>
          </cell>
          <cell r="D178">
            <v>121021</v>
          </cell>
        </row>
        <row r="179">
          <cell r="A179" t="str">
            <v>FAST</v>
          </cell>
          <cell r="B179" t="str">
            <v>Fastenal Co</v>
          </cell>
          <cell r="C179" t="str">
            <v>Industrials</v>
          </cell>
          <cell r="D179">
            <v>339017</v>
          </cell>
        </row>
        <row r="180">
          <cell r="A180" t="str">
            <v>FRT</v>
          </cell>
          <cell r="B180" t="str">
            <v>Federal Realty Investment Trust</v>
          </cell>
          <cell r="C180" t="str">
            <v>Real Estate</v>
          </cell>
          <cell r="D180">
            <v>378144</v>
          </cell>
        </row>
        <row r="181">
          <cell r="A181" t="str">
            <v>FDX</v>
          </cell>
          <cell r="B181" t="str">
            <v>FedEx Corporation</v>
          </cell>
          <cell r="C181" t="str">
            <v>Industrials</v>
          </cell>
          <cell r="D181">
            <v>259098</v>
          </cell>
        </row>
        <row r="182">
          <cell r="A182" t="str">
            <v>FIS</v>
          </cell>
          <cell r="B182" t="str">
            <v>Fidelity National Information Services</v>
          </cell>
          <cell r="C182" t="str">
            <v>Information Technology</v>
          </cell>
          <cell r="D182">
            <v>88558</v>
          </cell>
        </row>
        <row r="183">
          <cell r="A183" t="str">
            <v>FITB</v>
          </cell>
          <cell r="B183" t="str">
            <v>Fifth Third Bancorp</v>
          </cell>
          <cell r="C183" t="str">
            <v>Financials</v>
          </cell>
          <cell r="D183" t="e">
            <v>#N/A</v>
          </cell>
        </row>
        <row r="184">
          <cell r="A184" t="str">
            <v>FISV</v>
          </cell>
          <cell r="B184" t="str">
            <v>Fiserv Inc</v>
          </cell>
          <cell r="C184" t="str">
            <v>Information Technology</v>
          </cell>
          <cell r="D184">
            <v>378146</v>
          </cell>
        </row>
        <row r="185">
          <cell r="A185" t="str">
            <v>FLT</v>
          </cell>
          <cell r="B185" t="str">
            <v>FleetCor Technologies Inc</v>
          </cell>
          <cell r="C185" t="str">
            <v>Information Technology</v>
          </cell>
          <cell r="D185">
            <v>740486</v>
          </cell>
        </row>
        <row r="186">
          <cell r="A186" t="str">
            <v>FLIR</v>
          </cell>
          <cell r="B186" t="str">
            <v>FLIR Systems</v>
          </cell>
          <cell r="C186" t="str">
            <v>Information Technology</v>
          </cell>
          <cell r="D186">
            <v>367930</v>
          </cell>
        </row>
        <row r="187">
          <cell r="A187" t="str">
            <v>FLS</v>
          </cell>
          <cell r="B187" t="str">
            <v>Flowserve Corporation</v>
          </cell>
          <cell r="C187" t="str">
            <v>Industrials</v>
          </cell>
          <cell r="D187">
            <v>378147</v>
          </cell>
        </row>
        <row r="188">
          <cell r="A188" t="str">
            <v>FMC</v>
          </cell>
          <cell r="B188" t="str">
            <v>FMC Corporation</v>
          </cell>
          <cell r="C188" t="str">
            <v>Materials</v>
          </cell>
          <cell r="D188">
            <v>378149</v>
          </cell>
        </row>
        <row r="189">
          <cell r="A189" t="str">
            <v>F</v>
          </cell>
          <cell r="B189" t="str">
            <v>Ford Motor Company</v>
          </cell>
          <cell r="C189" t="str">
            <v>Consumer Discretionary</v>
          </cell>
          <cell r="D189">
            <v>249937</v>
          </cell>
        </row>
        <row r="190">
          <cell r="A190" t="str">
            <v>FTNT</v>
          </cell>
          <cell r="B190" t="str">
            <v>Fortinet</v>
          </cell>
          <cell r="C190" t="str">
            <v>Information Technology</v>
          </cell>
          <cell r="D190">
            <v>130256</v>
          </cell>
        </row>
        <row r="191">
          <cell r="A191" t="str">
            <v>FTV</v>
          </cell>
          <cell r="B191" t="str">
            <v>Fortive Corp</v>
          </cell>
          <cell r="C191" t="str">
            <v>Industrials</v>
          </cell>
          <cell r="D191">
            <v>378151</v>
          </cell>
        </row>
        <row r="192">
          <cell r="A192" t="str">
            <v>FBHS</v>
          </cell>
          <cell r="B192" t="str">
            <v>Fortune Brands Home &amp; Security</v>
          </cell>
          <cell r="C192" t="str">
            <v>Industrials</v>
          </cell>
          <cell r="D192">
            <v>378152</v>
          </cell>
        </row>
        <row r="193">
          <cell r="A193" t="str">
            <v>FOX</v>
          </cell>
          <cell r="B193" t="str">
            <v>Fox Corporation (Class B)</v>
          </cell>
          <cell r="C193" t="str">
            <v>Communication Services</v>
          </cell>
          <cell r="D193">
            <v>885908</v>
          </cell>
        </row>
        <row r="194">
          <cell r="A194" t="str">
            <v>BEN</v>
          </cell>
          <cell r="B194" t="str">
            <v>Franklin Resources</v>
          </cell>
          <cell r="C194" t="str">
            <v>Financials</v>
          </cell>
          <cell r="D194" t="e">
            <v>#N/A</v>
          </cell>
        </row>
        <row r="195">
          <cell r="A195" t="str">
            <v>FCX</v>
          </cell>
          <cell r="B195" t="str">
            <v>Freeport-McMoRan Inc.</v>
          </cell>
          <cell r="C195" t="str">
            <v>Materials</v>
          </cell>
          <cell r="D195">
            <v>378154</v>
          </cell>
        </row>
        <row r="196">
          <cell r="A196" t="str">
            <v>GPS</v>
          </cell>
          <cell r="B196" t="str">
            <v>Gap Inc.</v>
          </cell>
          <cell r="C196" t="str">
            <v>Consumer Discretionary</v>
          </cell>
          <cell r="D196">
            <v>250974</v>
          </cell>
        </row>
        <row r="197">
          <cell r="A197" t="str">
            <v>GRMN</v>
          </cell>
          <cell r="B197" t="str">
            <v>Garmin Ltd.</v>
          </cell>
          <cell r="C197" t="str">
            <v>Consumer Discretionary</v>
          </cell>
          <cell r="D197">
            <v>388839</v>
          </cell>
        </row>
        <row r="198">
          <cell r="A198" t="str">
            <v>IT</v>
          </cell>
          <cell r="B198" t="str">
            <v>Gartner Inc</v>
          </cell>
          <cell r="C198" t="str">
            <v>Information Technology</v>
          </cell>
          <cell r="D198">
            <v>447532</v>
          </cell>
        </row>
        <row r="199">
          <cell r="A199" t="str">
            <v>GD</v>
          </cell>
          <cell r="B199" t="str">
            <v>General Dynamics</v>
          </cell>
          <cell r="C199" t="str">
            <v>Industrials</v>
          </cell>
          <cell r="D199">
            <v>234391</v>
          </cell>
        </row>
        <row r="200">
          <cell r="A200" t="str">
            <v>GE</v>
          </cell>
          <cell r="B200" t="str">
            <v>General Electric</v>
          </cell>
          <cell r="C200" t="str">
            <v>Industrials</v>
          </cell>
          <cell r="D200">
            <v>244314</v>
          </cell>
        </row>
        <row r="201">
          <cell r="A201" t="str">
            <v>GIS</v>
          </cell>
          <cell r="B201" t="str">
            <v>General Mills</v>
          </cell>
          <cell r="C201" t="str">
            <v>Consumer Staples</v>
          </cell>
          <cell r="D201">
            <v>78526</v>
          </cell>
        </row>
        <row r="202">
          <cell r="A202" t="str">
            <v>GM</v>
          </cell>
          <cell r="B202" t="str">
            <v>General Motors</v>
          </cell>
          <cell r="C202" t="str">
            <v>Consumer Discretionary</v>
          </cell>
          <cell r="D202">
            <v>125620</v>
          </cell>
        </row>
        <row r="203">
          <cell r="A203" t="str">
            <v>GPC</v>
          </cell>
          <cell r="B203" t="str">
            <v>Genuine Parts</v>
          </cell>
          <cell r="C203" t="str">
            <v>Consumer Discretionary</v>
          </cell>
          <cell r="D203">
            <v>115285</v>
          </cell>
        </row>
        <row r="204">
          <cell r="A204" t="str">
            <v>GILD</v>
          </cell>
          <cell r="B204" t="str">
            <v>Gilead Sciences</v>
          </cell>
          <cell r="C204" t="str">
            <v>Health Care</v>
          </cell>
          <cell r="D204">
            <v>239284</v>
          </cell>
        </row>
        <row r="205">
          <cell r="A205" t="str">
            <v>GPN</v>
          </cell>
          <cell r="B205" t="str">
            <v>Global Payments Inc.</v>
          </cell>
          <cell r="C205" t="str">
            <v>Information Technology</v>
          </cell>
          <cell r="D205">
            <v>182201</v>
          </cell>
        </row>
        <row r="206">
          <cell r="A206" t="str">
            <v>GS</v>
          </cell>
          <cell r="B206" t="str">
            <v>Goldman Sachs Group</v>
          </cell>
          <cell r="C206" t="str">
            <v>Financials</v>
          </cell>
          <cell r="D206" t="e">
            <v>#N/A</v>
          </cell>
        </row>
        <row r="207">
          <cell r="A207" t="str">
            <v>GWW</v>
          </cell>
          <cell r="B207" t="str">
            <v>Grainger (W.W.) Inc.</v>
          </cell>
          <cell r="C207" t="str">
            <v>Industrials</v>
          </cell>
          <cell r="D207">
            <v>504823</v>
          </cell>
        </row>
        <row r="208">
          <cell r="A208" t="str">
            <v>HRB</v>
          </cell>
          <cell r="B208" t="str">
            <v>H&amp;R Block</v>
          </cell>
          <cell r="C208" t="str">
            <v>Consumer Discretionary</v>
          </cell>
          <cell r="D208">
            <v>506954</v>
          </cell>
        </row>
        <row r="209">
          <cell r="A209" t="str">
            <v>HAL</v>
          </cell>
          <cell r="B209" t="str">
            <v>Halliburton Co.</v>
          </cell>
          <cell r="C209" t="str">
            <v>Energy</v>
          </cell>
          <cell r="D209">
            <v>378158</v>
          </cell>
        </row>
        <row r="210">
          <cell r="A210" t="str">
            <v>HBI</v>
          </cell>
          <cell r="B210" t="str">
            <v>Hanesbrands Inc</v>
          </cell>
          <cell r="C210" t="str">
            <v>Consumer Discretionary</v>
          </cell>
          <cell r="D210">
            <v>331419</v>
          </cell>
        </row>
        <row r="211">
          <cell r="A211" t="str">
            <v>HIG</v>
          </cell>
          <cell r="B211" t="str">
            <v>Hartford Financial Svc.Gp.</v>
          </cell>
          <cell r="C211" t="str">
            <v>Financials</v>
          </cell>
          <cell r="D211" t="e">
            <v>#N/A</v>
          </cell>
        </row>
        <row r="212">
          <cell r="A212" t="str">
            <v>HAS</v>
          </cell>
          <cell r="B212" t="str">
            <v>Hasbro Inc.</v>
          </cell>
          <cell r="C212" t="str">
            <v>Consumer Discretionary</v>
          </cell>
          <cell r="D212">
            <v>249756</v>
          </cell>
        </row>
        <row r="213">
          <cell r="A213" t="str">
            <v>HCA</v>
          </cell>
          <cell r="B213" t="str">
            <v>HCA Healthcare</v>
          </cell>
          <cell r="C213" t="str">
            <v>Health Care</v>
          </cell>
          <cell r="D213">
            <v>378161</v>
          </cell>
        </row>
        <row r="214">
          <cell r="A214" t="str">
            <v>HCP</v>
          </cell>
          <cell r="B214" t="str">
            <v>Healthpeak Properties</v>
          </cell>
          <cell r="C214" t="str">
            <v>Real Estate</v>
          </cell>
          <cell r="D214">
            <v>378162</v>
          </cell>
        </row>
        <row r="215">
          <cell r="A215" t="str">
            <v>HSIC</v>
          </cell>
          <cell r="B215" t="str">
            <v>Henry Schein</v>
          </cell>
          <cell r="C215" t="str">
            <v>Health Care</v>
          </cell>
          <cell r="D215">
            <v>378104</v>
          </cell>
        </row>
        <row r="216">
          <cell r="A216" t="str">
            <v>HSY</v>
          </cell>
          <cell r="B216" t="str">
            <v>The Hershey Company</v>
          </cell>
          <cell r="C216" t="str">
            <v>Consumer Staples</v>
          </cell>
          <cell r="D216">
            <v>248677</v>
          </cell>
        </row>
        <row r="217">
          <cell r="A217" t="str">
            <v>HES</v>
          </cell>
          <cell r="B217" t="str">
            <v>Hess Corporation</v>
          </cell>
          <cell r="C217" t="str">
            <v>Energy</v>
          </cell>
          <cell r="D217">
            <v>378163</v>
          </cell>
        </row>
        <row r="218">
          <cell r="A218" t="str">
            <v>HPE</v>
          </cell>
          <cell r="B218" t="str">
            <v>Hewlett Packard Enterprise</v>
          </cell>
          <cell r="C218" t="str">
            <v>Information Technology</v>
          </cell>
          <cell r="D218">
            <v>47023</v>
          </cell>
        </row>
        <row r="219">
          <cell r="A219" t="str">
            <v>HLT</v>
          </cell>
          <cell r="B219" t="str">
            <v>Hilton Worldwide Holdings Inc</v>
          </cell>
          <cell r="C219" t="str">
            <v>Consumer Discretionary</v>
          </cell>
          <cell r="D219">
            <v>740329</v>
          </cell>
        </row>
        <row r="220">
          <cell r="A220" t="str">
            <v>HFC</v>
          </cell>
          <cell r="B220" t="str">
            <v>HollyFrontier Corp</v>
          </cell>
          <cell r="C220" t="str">
            <v>Energy</v>
          </cell>
          <cell r="D220">
            <v>684316</v>
          </cell>
        </row>
        <row r="221">
          <cell r="A221" t="str">
            <v>HOLX</v>
          </cell>
          <cell r="B221" t="str">
            <v>Hologic</v>
          </cell>
          <cell r="C221" t="str">
            <v>Health Care</v>
          </cell>
          <cell r="D221">
            <v>362221</v>
          </cell>
        </row>
        <row r="222">
          <cell r="A222" t="str">
            <v>HD</v>
          </cell>
          <cell r="B222" t="str">
            <v>Home Depot</v>
          </cell>
          <cell r="C222" t="str">
            <v>Consumer Discretionary</v>
          </cell>
          <cell r="D222">
            <v>261673</v>
          </cell>
        </row>
        <row r="223">
          <cell r="A223" t="str">
            <v>HON</v>
          </cell>
          <cell r="B223" t="str">
            <v>Honeywell Int'l Inc.</v>
          </cell>
          <cell r="C223" t="str">
            <v>Industrials</v>
          </cell>
          <cell r="D223">
            <v>105257</v>
          </cell>
        </row>
        <row r="224">
          <cell r="A224" t="str">
            <v>HRL</v>
          </cell>
          <cell r="B224" t="str">
            <v>Hormel Foods Corp.</v>
          </cell>
          <cell r="C224" t="str">
            <v>Consumer Staples</v>
          </cell>
          <cell r="D224">
            <v>375369</v>
          </cell>
        </row>
        <row r="225">
          <cell r="A225" t="str">
            <v>HST</v>
          </cell>
          <cell r="B225" t="str">
            <v>Host Hotels &amp; Resorts</v>
          </cell>
          <cell r="C225" t="str">
            <v>Real Estate</v>
          </cell>
          <cell r="D225">
            <v>346970</v>
          </cell>
        </row>
        <row r="226">
          <cell r="A226" t="str">
            <v>HPQ</v>
          </cell>
          <cell r="B226" t="str">
            <v>HP Inc.</v>
          </cell>
          <cell r="C226" t="str">
            <v>Information Technology</v>
          </cell>
          <cell r="D226">
            <v>184360</v>
          </cell>
        </row>
        <row r="227">
          <cell r="A227" t="str">
            <v>HUM</v>
          </cell>
          <cell r="B227" t="str">
            <v>Humana Inc.</v>
          </cell>
          <cell r="C227" t="str">
            <v>Health Care</v>
          </cell>
          <cell r="D227" t="e">
            <v>#N/A</v>
          </cell>
        </row>
        <row r="228">
          <cell r="A228" t="str">
            <v>HBAN</v>
          </cell>
          <cell r="B228" t="str">
            <v>Huntington Bancshares</v>
          </cell>
          <cell r="C228" t="str">
            <v>Financials</v>
          </cell>
          <cell r="D228" t="e">
            <v>#N/A</v>
          </cell>
        </row>
        <row r="229">
          <cell r="A229" t="str">
            <v>HII</v>
          </cell>
          <cell r="B229" t="str">
            <v>Huntington Ingalls Industries</v>
          </cell>
          <cell r="C229" t="str">
            <v>Industrials</v>
          </cell>
          <cell r="D229">
            <v>903401</v>
          </cell>
        </row>
        <row r="230">
          <cell r="A230" t="str">
            <v>IEX</v>
          </cell>
          <cell r="B230" t="str">
            <v>IDEX Corporation</v>
          </cell>
          <cell r="C230" t="str">
            <v>Industrials</v>
          </cell>
          <cell r="D230">
            <v>824090</v>
          </cell>
        </row>
        <row r="231">
          <cell r="A231" t="str">
            <v>IDXX</v>
          </cell>
          <cell r="B231" t="str">
            <v>IDEXX Laboratories</v>
          </cell>
          <cell r="C231" t="str">
            <v>Health Care</v>
          </cell>
          <cell r="D231">
            <v>447447</v>
          </cell>
        </row>
        <row r="232">
          <cell r="A232" t="str">
            <v>INFO</v>
          </cell>
          <cell r="B232" t="str">
            <v>IHS Markit Ltd.</v>
          </cell>
          <cell r="C232" t="str">
            <v>Industrials</v>
          </cell>
          <cell r="D232">
            <v>330628</v>
          </cell>
        </row>
        <row r="233">
          <cell r="A233" t="str">
            <v>ITW</v>
          </cell>
          <cell r="B233" t="str">
            <v>Illinois Tool Works</v>
          </cell>
          <cell r="C233" t="str">
            <v>Industrials</v>
          </cell>
          <cell r="D233">
            <v>378165</v>
          </cell>
        </row>
        <row r="234">
          <cell r="A234" t="str">
            <v>ILMN</v>
          </cell>
          <cell r="B234" t="str">
            <v>Illumina Inc</v>
          </cell>
          <cell r="C234" t="str">
            <v>Health Care</v>
          </cell>
          <cell r="D234">
            <v>86933</v>
          </cell>
        </row>
        <row r="235">
          <cell r="A235" t="str">
            <v>INCY</v>
          </cell>
          <cell r="B235" t="str">
            <v>Incyte</v>
          </cell>
          <cell r="C235" t="str">
            <v>Health Care</v>
          </cell>
          <cell r="D235">
            <v>671924</v>
          </cell>
        </row>
        <row r="236">
          <cell r="A236" t="str">
            <v>IR</v>
          </cell>
          <cell r="B236" t="str">
            <v>Ingersoll Rand</v>
          </cell>
          <cell r="C236" t="str">
            <v>Industrials</v>
          </cell>
          <cell r="D236">
            <v>378166</v>
          </cell>
        </row>
        <row r="237">
          <cell r="A237" t="str">
            <v>INTC</v>
          </cell>
          <cell r="B237" t="str">
            <v>Intel Corp.</v>
          </cell>
          <cell r="C237" t="str">
            <v>Information Technology</v>
          </cell>
          <cell r="D237">
            <v>85652</v>
          </cell>
        </row>
        <row r="238">
          <cell r="A238" t="str">
            <v>ICE</v>
          </cell>
          <cell r="B238" t="str">
            <v>Intercontinental Exchange</v>
          </cell>
          <cell r="C238" t="str">
            <v>Financials</v>
          </cell>
          <cell r="D238">
            <v>378167</v>
          </cell>
        </row>
        <row r="239">
          <cell r="A239" t="str">
            <v>IBM</v>
          </cell>
          <cell r="B239" t="str">
            <v>International Business Machines</v>
          </cell>
          <cell r="C239" t="str">
            <v>Information Technology</v>
          </cell>
          <cell r="D239">
            <v>69543</v>
          </cell>
        </row>
        <row r="240">
          <cell r="A240" t="str">
            <v>IP</v>
          </cell>
          <cell r="B240" t="str">
            <v>International Paper</v>
          </cell>
          <cell r="C240" t="str">
            <v>Materials</v>
          </cell>
          <cell r="D240">
            <v>261549</v>
          </cell>
        </row>
        <row r="241">
          <cell r="A241" t="str">
            <v>IPG</v>
          </cell>
          <cell r="B241" t="str">
            <v>Interpublic Group</v>
          </cell>
          <cell r="C241" t="str">
            <v>Communication Services</v>
          </cell>
          <cell r="D241">
            <v>378168</v>
          </cell>
        </row>
        <row r="242">
          <cell r="A242" t="str">
            <v>IFF</v>
          </cell>
          <cell r="B242" t="str">
            <v>International Flavors &amp; Fragrances</v>
          </cell>
          <cell r="C242" t="str">
            <v>Materials</v>
          </cell>
          <cell r="D242">
            <v>378169</v>
          </cell>
        </row>
        <row r="243">
          <cell r="A243" t="str">
            <v>INTU</v>
          </cell>
          <cell r="B243" t="str">
            <v>Intuit Inc.</v>
          </cell>
          <cell r="C243" t="str">
            <v>Information Technology</v>
          </cell>
          <cell r="D243">
            <v>183557</v>
          </cell>
        </row>
        <row r="244">
          <cell r="A244" t="str">
            <v>ISRG</v>
          </cell>
          <cell r="B244" t="str">
            <v>Intuitive Surgical Inc.</v>
          </cell>
          <cell r="C244" t="str">
            <v>Health Care</v>
          </cell>
          <cell r="D244">
            <v>103498</v>
          </cell>
        </row>
        <row r="245">
          <cell r="A245" t="str">
            <v>IVZ</v>
          </cell>
          <cell r="B245" t="str">
            <v>Invesco Ltd.</v>
          </cell>
          <cell r="C245" t="str">
            <v>Financials</v>
          </cell>
          <cell r="D245">
            <v>378170</v>
          </cell>
        </row>
        <row r="246">
          <cell r="A246" t="str">
            <v>IPGP</v>
          </cell>
          <cell r="B246" t="str">
            <v>IPG Photonics Corp.</v>
          </cell>
          <cell r="C246" t="str">
            <v>Information Technology</v>
          </cell>
          <cell r="D246">
            <v>570971</v>
          </cell>
        </row>
        <row r="247">
          <cell r="A247" t="str">
            <v>IQV</v>
          </cell>
          <cell r="B247" t="str">
            <v>IQVIA Holdings Inc.</v>
          </cell>
          <cell r="C247" t="str">
            <v>Health Care</v>
          </cell>
          <cell r="D247">
            <v>744724</v>
          </cell>
        </row>
        <row r="248">
          <cell r="A248" t="str">
            <v>IRM</v>
          </cell>
          <cell r="B248" t="str">
            <v>Iron Mountain Incorporated</v>
          </cell>
          <cell r="C248" t="str">
            <v>Real Estate</v>
          </cell>
          <cell r="D248">
            <v>378171</v>
          </cell>
        </row>
        <row r="249">
          <cell r="A249" t="str">
            <v>JKHY</v>
          </cell>
          <cell r="B249" t="str">
            <v>Jack Henry &amp; Associates</v>
          </cell>
          <cell r="C249" t="str">
            <v>Information Technology</v>
          </cell>
          <cell r="D249">
            <v>447566</v>
          </cell>
        </row>
        <row r="250">
          <cell r="A250" t="str">
            <v>JEC</v>
          </cell>
          <cell r="B250" t="str">
            <v>Jacobs Engineering Group</v>
          </cell>
          <cell r="C250" t="str">
            <v>Industrials</v>
          </cell>
          <cell r="D250">
            <v>378172</v>
          </cell>
        </row>
        <row r="251">
          <cell r="A251" t="str">
            <v>JBHT</v>
          </cell>
          <cell r="B251" t="str">
            <v>J. B. Hunt Transport Services</v>
          </cell>
          <cell r="C251" t="str">
            <v>Industrials</v>
          </cell>
          <cell r="D251">
            <v>378173</v>
          </cell>
        </row>
        <row r="252">
          <cell r="A252" t="str">
            <v>SJM</v>
          </cell>
          <cell r="B252" t="str">
            <v>JM Smucker</v>
          </cell>
          <cell r="C252" t="str">
            <v>Consumer Staples</v>
          </cell>
          <cell r="D252">
            <v>254348</v>
          </cell>
        </row>
        <row r="253">
          <cell r="A253" t="str">
            <v>JNJ</v>
          </cell>
          <cell r="B253" t="str">
            <v>Johnson &amp; Johnson</v>
          </cell>
          <cell r="C253" t="str">
            <v>Health Care</v>
          </cell>
          <cell r="D253">
            <v>89661</v>
          </cell>
        </row>
        <row r="254">
          <cell r="A254" t="str">
            <v>JCI</v>
          </cell>
          <cell r="B254" t="str">
            <v>Johnson Controls International</v>
          </cell>
          <cell r="C254" t="str">
            <v>Industrials</v>
          </cell>
          <cell r="D254">
            <v>360440</v>
          </cell>
        </row>
        <row r="255">
          <cell r="A255" t="str">
            <v>JPM</v>
          </cell>
          <cell r="B255" t="str">
            <v>JPMorgan Chase &amp; Co.</v>
          </cell>
          <cell r="C255" t="str">
            <v>Financials</v>
          </cell>
          <cell r="D255" t="e">
            <v>#N/A</v>
          </cell>
        </row>
        <row r="256">
          <cell r="A256" t="str">
            <v>JNPR</v>
          </cell>
          <cell r="B256" t="str">
            <v>Juniper Networks</v>
          </cell>
          <cell r="C256" t="str">
            <v>Information Technology</v>
          </cell>
          <cell r="D256">
            <v>385619</v>
          </cell>
        </row>
        <row r="257">
          <cell r="A257" t="str">
            <v>KSU</v>
          </cell>
          <cell r="B257" t="str">
            <v>Kansas City Southern</v>
          </cell>
          <cell r="C257" t="str">
            <v>Industrials</v>
          </cell>
          <cell r="D257">
            <v>99395</v>
          </cell>
        </row>
        <row r="258">
          <cell r="A258" t="str">
            <v>K</v>
          </cell>
          <cell r="B258" t="str">
            <v>Kellogg Co.</v>
          </cell>
          <cell r="C258" t="str">
            <v>Consumer Staples</v>
          </cell>
          <cell r="D258">
            <v>97995</v>
          </cell>
        </row>
        <row r="259">
          <cell r="A259" t="str">
            <v>KEY</v>
          </cell>
          <cell r="B259" t="str">
            <v>KeyCorp</v>
          </cell>
          <cell r="C259" t="str">
            <v>Financials</v>
          </cell>
          <cell r="D259" t="e">
            <v>#N/A</v>
          </cell>
        </row>
        <row r="260">
          <cell r="A260" t="str">
            <v>KEYS</v>
          </cell>
          <cell r="B260" t="str">
            <v>Keysight Technologies</v>
          </cell>
          <cell r="C260" t="str">
            <v>Information Technology</v>
          </cell>
          <cell r="D260">
            <v>186556</v>
          </cell>
        </row>
        <row r="261">
          <cell r="A261" t="str">
            <v>KMB</v>
          </cell>
          <cell r="B261" t="str">
            <v>Kimberly-Clark</v>
          </cell>
          <cell r="C261" t="str">
            <v>Consumer Staples</v>
          </cell>
          <cell r="D261">
            <v>384594</v>
          </cell>
        </row>
        <row r="262">
          <cell r="A262" t="str">
            <v>KIM</v>
          </cell>
          <cell r="B262" t="str">
            <v>Kimco Realty</v>
          </cell>
          <cell r="C262" t="str">
            <v>Real Estate</v>
          </cell>
          <cell r="D262">
            <v>378175</v>
          </cell>
        </row>
        <row r="263">
          <cell r="A263" t="str">
            <v>KMI</v>
          </cell>
          <cell r="B263" t="str">
            <v>Kinder Morgan</v>
          </cell>
          <cell r="C263" t="str">
            <v>Energy</v>
          </cell>
          <cell r="D263">
            <v>88392</v>
          </cell>
        </row>
        <row r="264">
          <cell r="A264" t="str">
            <v>KLAC</v>
          </cell>
          <cell r="B264" t="str">
            <v>KLA Corporation</v>
          </cell>
          <cell r="C264" t="str">
            <v>Information Technology</v>
          </cell>
          <cell r="D264">
            <v>132518</v>
          </cell>
        </row>
        <row r="265">
          <cell r="A265" t="str">
            <v>KSS</v>
          </cell>
          <cell r="B265" t="str">
            <v>Kohl's Corp.</v>
          </cell>
          <cell r="C265" t="str">
            <v>Consumer Discretionary</v>
          </cell>
          <cell r="D265">
            <v>186130</v>
          </cell>
        </row>
        <row r="266">
          <cell r="A266" t="str">
            <v>KHC</v>
          </cell>
          <cell r="B266" t="str">
            <v>Kraft Heinz Co</v>
          </cell>
          <cell r="C266" t="str">
            <v>Consumer Staples</v>
          </cell>
          <cell r="D266">
            <v>693432</v>
          </cell>
        </row>
        <row r="267">
          <cell r="A267" t="str">
            <v>KR</v>
          </cell>
          <cell r="B267" t="str">
            <v>Kroger Co.</v>
          </cell>
          <cell r="C267" t="str">
            <v>Consumer Staples</v>
          </cell>
          <cell r="D267">
            <v>258154</v>
          </cell>
        </row>
        <row r="268">
          <cell r="A268" t="str">
            <v>LB</v>
          </cell>
          <cell r="B268" t="str">
            <v>L Brands Inc.</v>
          </cell>
          <cell r="C268" t="str">
            <v>Consumer Discretionary</v>
          </cell>
          <cell r="D268">
            <v>185942</v>
          </cell>
        </row>
        <row r="269">
          <cell r="A269" t="str">
            <v>LH</v>
          </cell>
          <cell r="B269" t="str">
            <v>Laboratory Corp. of America Holding</v>
          </cell>
          <cell r="C269" t="str">
            <v>Health Care</v>
          </cell>
          <cell r="D269">
            <v>378177</v>
          </cell>
        </row>
        <row r="270">
          <cell r="A270" t="str">
            <v>LRCX</v>
          </cell>
          <cell r="B270" t="str">
            <v>Lam Research</v>
          </cell>
          <cell r="C270" t="str">
            <v>Information Technology</v>
          </cell>
          <cell r="D270">
            <v>101897</v>
          </cell>
        </row>
        <row r="271">
          <cell r="A271" t="str">
            <v>LEG</v>
          </cell>
          <cell r="B271" t="str">
            <v>Leggett &amp; Platt</v>
          </cell>
          <cell r="C271" t="str">
            <v>Consumer Discretionary</v>
          </cell>
          <cell r="D271">
            <v>378178</v>
          </cell>
        </row>
        <row r="272">
          <cell r="A272" t="str">
            <v>LDOS</v>
          </cell>
          <cell r="B272" t="str">
            <v>Leidos Holdings</v>
          </cell>
          <cell r="C272" t="str">
            <v>Information Technology</v>
          </cell>
          <cell r="D272">
            <v>902720</v>
          </cell>
        </row>
        <row r="273">
          <cell r="A273" t="str">
            <v>LLY</v>
          </cell>
          <cell r="B273" t="str">
            <v>Lilly (Eli) &amp; Co.</v>
          </cell>
          <cell r="C273" t="str">
            <v>Health Care</v>
          </cell>
          <cell r="D273">
            <v>378181</v>
          </cell>
        </row>
        <row r="274">
          <cell r="A274" t="str">
            <v>LNC</v>
          </cell>
          <cell r="B274" t="str">
            <v>Lincoln National</v>
          </cell>
          <cell r="C274" t="str">
            <v>Financials</v>
          </cell>
          <cell r="D274" t="e">
            <v>#N/A</v>
          </cell>
        </row>
        <row r="275">
          <cell r="A275" t="str">
            <v>LYV</v>
          </cell>
          <cell r="B275" t="str">
            <v>Live Nation Entertainment</v>
          </cell>
          <cell r="C275" t="str">
            <v>Communication Services</v>
          </cell>
          <cell r="D275">
            <v>682157</v>
          </cell>
        </row>
        <row r="276">
          <cell r="A276" t="str">
            <v>LKQ</v>
          </cell>
          <cell r="B276" t="str">
            <v>LKQ Corporation</v>
          </cell>
          <cell r="C276" t="str">
            <v>Consumer Discretionary</v>
          </cell>
          <cell r="D276">
            <v>124743</v>
          </cell>
        </row>
        <row r="277">
          <cell r="A277" t="str">
            <v>LMT</v>
          </cell>
          <cell r="B277" t="str">
            <v>Lockheed Martin Corp.</v>
          </cell>
          <cell r="C277" t="str">
            <v>Industrials</v>
          </cell>
          <cell r="D277">
            <v>103644</v>
          </cell>
        </row>
        <row r="278">
          <cell r="A278" t="str">
            <v>L</v>
          </cell>
          <cell r="B278" t="str">
            <v>Loews Corp.</v>
          </cell>
          <cell r="C278" t="str">
            <v>Financials</v>
          </cell>
          <cell r="D278" t="e">
            <v>#N/A</v>
          </cell>
        </row>
        <row r="279">
          <cell r="A279" t="str">
            <v>LOW</v>
          </cell>
          <cell r="B279" t="str">
            <v>Lowe's Cos.</v>
          </cell>
          <cell r="C279" t="str">
            <v>Consumer Discretionary</v>
          </cell>
          <cell r="D279">
            <v>186050</v>
          </cell>
        </row>
        <row r="280">
          <cell r="A280" t="str">
            <v>LYB</v>
          </cell>
          <cell r="B280" t="str">
            <v>LyondellBasell</v>
          </cell>
          <cell r="C280" t="str">
            <v>Materials</v>
          </cell>
          <cell r="D280">
            <v>378183</v>
          </cell>
        </row>
        <row r="281">
          <cell r="A281" t="str">
            <v>MTB</v>
          </cell>
          <cell r="B281" t="str">
            <v>M&amp;T Bank Corp.</v>
          </cell>
          <cell r="C281" t="str">
            <v>Financials</v>
          </cell>
          <cell r="D281" t="e">
            <v>#N/A</v>
          </cell>
        </row>
        <row r="282">
          <cell r="A282" t="str">
            <v>MRO</v>
          </cell>
          <cell r="B282" t="str">
            <v>Marathon Oil Corp.</v>
          </cell>
          <cell r="C282" t="str">
            <v>Energy</v>
          </cell>
          <cell r="D282">
            <v>378185</v>
          </cell>
        </row>
        <row r="283">
          <cell r="A283" t="str">
            <v>MPC</v>
          </cell>
          <cell r="B283" t="str">
            <v>Marathon Petroleum</v>
          </cell>
          <cell r="C283" t="str">
            <v>Energy</v>
          </cell>
          <cell r="D283">
            <v>353184</v>
          </cell>
        </row>
        <row r="284">
          <cell r="A284" t="str">
            <v>MKTX</v>
          </cell>
          <cell r="B284" t="str">
            <v>MarketAxess</v>
          </cell>
          <cell r="C284" t="str">
            <v>Financials</v>
          </cell>
          <cell r="D284">
            <v>118024</v>
          </cell>
        </row>
        <row r="285">
          <cell r="A285" t="str">
            <v>MAR</v>
          </cell>
          <cell r="B285" t="str">
            <v>Marriott Int'l.</v>
          </cell>
          <cell r="C285" t="str">
            <v>Consumer Discretionary</v>
          </cell>
          <cell r="D285">
            <v>98192</v>
          </cell>
        </row>
        <row r="286">
          <cell r="A286" t="str">
            <v>MMC</v>
          </cell>
          <cell r="B286" t="str">
            <v>Marsh &amp; McLennan</v>
          </cell>
          <cell r="C286" t="str">
            <v>Financials</v>
          </cell>
          <cell r="D286" t="e">
            <v>#N/A</v>
          </cell>
        </row>
        <row r="287">
          <cell r="A287" t="str">
            <v>MLM</v>
          </cell>
          <cell r="B287" t="str">
            <v>Martin Marietta Materials</v>
          </cell>
          <cell r="C287" t="str">
            <v>Materials</v>
          </cell>
          <cell r="D287">
            <v>378186</v>
          </cell>
        </row>
        <row r="288">
          <cell r="A288" t="str">
            <v>MAS</v>
          </cell>
          <cell r="B288" t="str">
            <v>Masco Corp.</v>
          </cell>
          <cell r="C288" t="str">
            <v>Industrials</v>
          </cell>
          <cell r="D288">
            <v>255010</v>
          </cell>
        </row>
        <row r="289">
          <cell r="A289" t="str">
            <v>MA</v>
          </cell>
          <cell r="B289" t="str">
            <v>Mastercard Inc.</v>
          </cell>
          <cell r="C289" t="str">
            <v>Information Technology</v>
          </cell>
          <cell r="D289">
            <v>331628</v>
          </cell>
        </row>
        <row r="290">
          <cell r="A290" t="str">
            <v>MKC</v>
          </cell>
          <cell r="B290" t="str">
            <v>McCormick &amp; Co.</v>
          </cell>
          <cell r="C290" t="str">
            <v>Consumer Staples</v>
          </cell>
          <cell r="D290">
            <v>251282</v>
          </cell>
        </row>
        <row r="291">
          <cell r="A291" t="str">
            <v>MXIM</v>
          </cell>
          <cell r="B291" t="str">
            <v>Maxim Integrated Products Inc</v>
          </cell>
          <cell r="C291" t="str">
            <v>Information Technology</v>
          </cell>
          <cell r="D291">
            <v>153611</v>
          </cell>
        </row>
        <row r="292">
          <cell r="A292" t="str">
            <v>MCD</v>
          </cell>
          <cell r="B292" t="str">
            <v>McDonald's Corp.</v>
          </cell>
          <cell r="C292" t="str">
            <v>Consumer Discretionary</v>
          </cell>
          <cell r="D292">
            <v>243628</v>
          </cell>
        </row>
        <row r="293">
          <cell r="A293" t="str">
            <v>MCK</v>
          </cell>
          <cell r="B293" t="str">
            <v>McKesson Corp.</v>
          </cell>
          <cell r="C293" t="str">
            <v>Health Care</v>
          </cell>
          <cell r="D293">
            <v>380928</v>
          </cell>
        </row>
        <row r="294">
          <cell r="A294" t="str">
            <v>MDT</v>
          </cell>
          <cell r="B294" t="str">
            <v>Medtronic plc</v>
          </cell>
          <cell r="C294" t="str">
            <v>Health Care</v>
          </cell>
          <cell r="D294">
            <v>73420</v>
          </cell>
        </row>
        <row r="295">
          <cell r="A295" t="str">
            <v>MRK</v>
          </cell>
          <cell r="B295" t="str">
            <v>Merck &amp; Co.</v>
          </cell>
          <cell r="C295" t="str">
            <v>Health Care</v>
          </cell>
          <cell r="D295">
            <v>262201</v>
          </cell>
        </row>
        <row r="296">
          <cell r="A296" t="str">
            <v>MET</v>
          </cell>
          <cell r="B296" t="str">
            <v>MetLife Inc.</v>
          </cell>
          <cell r="C296" t="str">
            <v>Financials</v>
          </cell>
          <cell r="D296" t="e">
            <v>#N/A</v>
          </cell>
        </row>
        <row r="297">
          <cell r="A297" t="str">
            <v>MTD</v>
          </cell>
          <cell r="B297" t="str">
            <v>Mettler Toledo</v>
          </cell>
          <cell r="C297" t="str">
            <v>Health Care</v>
          </cell>
          <cell r="D297">
            <v>334921</v>
          </cell>
        </row>
        <row r="298">
          <cell r="A298" t="str">
            <v>MGM</v>
          </cell>
          <cell r="B298" t="str">
            <v>MGM Resorts International</v>
          </cell>
          <cell r="C298" t="str">
            <v>Consumer Discretionary</v>
          </cell>
          <cell r="D298">
            <v>139431</v>
          </cell>
        </row>
        <row r="299">
          <cell r="A299" t="str">
            <v>MCHP</v>
          </cell>
          <cell r="B299" t="str">
            <v>Microchip Technology</v>
          </cell>
          <cell r="C299" t="str">
            <v>Information Technology</v>
          </cell>
          <cell r="D299">
            <v>333440</v>
          </cell>
        </row>
        <row r="300">
          <cell r="A300" t="str">
            <v>MU</v>
          </cell>
          <cell r="B300" t="str">
            <v>Micron Technology</v>
          </cell>
          <cell r="C300" t="str">
            <v>Information Technology</v>
          </cell>
          <cell r="D300">
            <v>60906</v>
          </cell>
        </row>
        <row r="301">
          <cell r="A301" t="str">
            <v>MSFT</v>
          </cell>
          <cell r="B301" t="str">
            <v>Microsoft Corp.</v>
          </cell>
          <cell r="C301" t="str">
            <v>Information Technology</v>
          </cell>
          <cell r="D301">
            <v>59265</v>
          </cell>
        </row>
        <row r="302">
          <cell r="A302" t="str">
            <v>MAA</v>
          </cell>
          <cell r="B302" t="str">
            <v>Mid-America Apartments</v>
          </cell>
          <cell r="C302" t="str">
            <v>Real Estate</v>
          </cell>
          <cell r="D302">
            <v>744578</v>
          </cell>
        </row>
        <row r="303">
          <cell r="A303" t="str">
            <v>MHK</v>
          </cell>
          <cell r="B303" t="str">
            <v>Mohawk Industries</v>
          </cell>
          <cell r="C303" t="str">
            <v>Consumer Discretionary</v>
          </cell>
          <cell r="D303">
            <v>333439</v>
          </cell>
        </row>
        <row r="304">
          <cell r="A304" t="str">
            <v>TAP</v>
          </cell>
          <cell r="B304" t="str">
            <v>Molson Coors Beverage Company</v>
          </cell>
          <cell r="C304" t="str">
            <v>Consumer Staples</v>
          </cell>
          <cell r="D304">
            <v>248956</v>
          </cell>
        </row>
        <row r="305">
          <cell r="A305" t="str">
            <v>MDLZ</v>
          </cell>
          <cell r="B305" t="str">
            <v>Mondelez International</v>
          </cell>
          <cell r="C305" t="str">
            <v>Consumer Staples</v>
          </cell>
          <cell r="D305">
            <v>378190</v>
          </cell>
        </row>
        <row r="306">
          <cell r="A306" t="str">
            <v>MNST</v>
          </cell>
          <cell r="B306" t="str">
            <v>Monster Beverage</v>
          </cell>
          <cell r="C306" t="str">
            <v>Consumer Staples</v>
          </cell>
          <cell r="D306">
            <v>333441</v>
          </cell>
        </row>
        <row r="307">
          <cell r="A307" t="str">
            <v>MCO</v>
          </cell>
          <cell r="B307" t="str">
            <v>Moody's Corp</v>
          </cell>
          <cell r="C307" t="str">
            <v>Financials</v>
          </cell>
          <cell r="D307">
            <v>88874</v>
          </cell>
        </row>
        <row r="308">
          <cell r="A308" t="str">
            <v>MS</v>
          </cell>
          <cell r="B308" t="str">
            <v>Morgan Stanley</v>
          </cell>
          <cell r="C308" t="str">
            <v>Financials</v>
          </cell>
          <cell r="D308" t="e">
            <v>#N/A</v>
          </cell>
        </row>
        <row r="309">
          <cell r="A309" t="str">
            <v>MOS</v>
          </cell>
          <cell r="B309" t="str">
            <v>The Mosaic Company</v>
          </cell>
          <cell r="C309" t="str">
            <v>Materials</v>
          </cell>
          <cell r="D309">
            <v>94993</v>
          </cell>
        </row>
        <row r="310">
          <cell r="A310" t="str">
            <v>MSI</v>
          </cell>
          <cell r="B310" t="str">
            <v>Motorola Solutions Inc.</v>
          </cell>
          <cell r="C310" t="str">
            <v>Information Technology</v>
          </cell>
          <cell r="D310">
            <v>333970</v>
          </cell>
        </row>
        <row r="311">
          <cell r="A311" t="str">
            <v>MSCI</v>
          </cell>
          <cell r="B311" t="str">
            <v>MSCI Inc</v>
          </cell>
          <cell r="C311" t="str">
            <v>Financials</v>
          </cell>
          <cell r="D311">
            <v>549638</v>
          </cell>
        </row>
        <row r="312">
          <cell r="A312" t="str">
            <v>MYL</v>
          </cell>
          <cell r="B312" t="str">
            <v>Mylan N.V.</v>
          </cell>
          <cell r="C312" t="str">
            <v>Health Care</v>
          </cell>
          <cell r="D312">
            <v>333504</v>
          </cell>
        </row>
        <row r="313">
          <cell r="A313" t="str">
            <v>NDAQ</v>
          </cell>
          <cell r="B313" t="str">
            <v>Nasdaq, Inc.</v>
          </cell>
          <cell r="C313" t="str">
            <v>Financials</v>
          </cell>
          <cell r="D313">
            <v>378192</v>
          </cell>
        </row>
        <row r="314">
          <cell r="A314" t="str">
            <v>NOV</v>
          </cell>
          <cell r="B314" t="str">
            <v>National Oilwell Varco Inc.</v>
          </cell>
          <cell r="C314" t="str">
            <v>Energy</v>
          </cell>
          <cell r="D314">
            <v>378193</v>
          </cell>
        </row>
        <row r="315">
          <cell r="A315" t="str">
            <v>NTAP</v>
          </cell>
          <cell r="B315" t="str">
            <v>NetApp</v>
          </cell>
          <cell r="C315" t="str">
            <v>Information Technology</v>
          </cell>
          <cell r="D315">
            <v>183964</v>
          </cell>
        </row>
        <row r="316">
          <cell r="A316" t="str">
            <v>NFLX</v>
          </cell>
          <cell r="B316" t="str">
            <v>Netflix Inc.</v>
          </cell>
          <cell r="C316" t="str">
            <v>Communication Services</v>
          </cell>
          <cell r="D316">
            <v>83548</v>
          </cell>
        </row>
        <row r="317">
          <cell r="A317" t="str">
            <v>NWL</v>
          </cell>
          <cell r="B317" t="str">
            <v>Newell Brands</v>
          </cell>
          <cell r="C317" t="str">
            <v>Consumer Discretionary</v>
          </cell>
          <cell r="D317">
            <v>378194</v>
          </cell>
        </row>
        <row r="318">
          <cell r="A318" t="str">
            <v>NEM</v>
          </cell>
          <cell r="B318" t="str">
            <v>Newmont Corporation</v>
          </cell>
          <cell r="C318" t="str">
            <v>Materials</v>
          </cell>
          <cell r="D318">
            <v>103736</v>
          </cell>
        </row>
        <row r="319">
          <cell r="A319" t="str">
            <v>NWS</v>
          </cell>
          <cell r="B319" t="str">
            <v>News Corp. Class A</v>
          </cell>
          <cell r="C319" t="str">
            <v>Communication Services</v>
          </cell>
          <cell r="D319">
            <v>160346</v>
          </cell>
        </row>
        <row r="320">
          <cell r="A320" t="str">
            <v>NWS</v>
          </cell>
          <cell r="B320" t="str">
            <v>News Corp. Class B</v>
          </cell>
          <cell r="C320" t="str">
            <v>Communication Services</v>
          </cell>
          <cell r="D320" t="e">
            <v>#N/A</v>
          </cell>
        </row>
        <row r="321">
          <cell r="A321" t="str">
            <v>NEE</v>
          </cell>
          <cell r="B321" t="str">
            <v>NextEra Energy</v>
          </cell>
          <cell r="C321" t="str">
            <v>Utilities</v>
          </cell>
          <cell r="D321">
            <v>188922</v>
          </cell>
        </row>
        <row r="322">
          <cell r="A322" t="str">
            <v>NLSN</v>
          </cell>
          <cell r="B322" t="str">
            <v>Nielsen Holdings</v>
          </cell>
          <cell r="C322" t="str">
            <v>Industrials</v>
          </cell>
          <cell r="D322">
            <v>333689</v>
          </cell>
        </row>
        <row r="323">
          <cell r="A323" t="str">
            <v>NKE</v>
          </cell>
          <cell r="B323" t="str">
            <v>Nike, Inc.</v>
          </cell>
          <cell r="C323" t="str">
            <v>Consumer Discretionary</v>
          </cell>
          <cell r="D323">
            <v>101814</v>
          </cell>
        </row>
        <row r="324">
          <cell r="A324" t="str">
            <v>NI</v>
          </cell>
          <cell r="B324" t="str">
            <v>NiSource Inc.</v>
          </cell>
          <cell r="C324" t="str">
            <v>Utilities</v>
          </cell>
          <cell r="D324">
            <v>119873</v>
          </cell>
        </row>
        <row r="325">
          <cell r="A325" t="str">
            <v>NBL</v>
          </cell>
          <cell r="B325" t="str">
            <v>Noble Energy</v>
          </cell>
          <cell r="C325" t="str">
            <v>Energy</v>
          </cell>
          <cell r="D325">
            <v>249388</v>
          </cell>
        </row>
        <row r="326">
          <cell r="A326" t="str">
            <v>NSC</v>
          </cell>
          <cell r="B326" t="str">
            <v>Norfolk Southern Corp.</v>
          </cell>
          <cell r="C326" t="str">
            <v>Industrials</v>
          </cell>
          <cell r="D326">
            <v>378195</v>
          </cell>
        </row>
        <row r="327">
          <cell r="A327" t="str">
            <v>NTRS</v>
          </cell>
          <cell r="B327" t="str">
            <v>Northern Trust Corp.</v>
          </cell>
          <cell r="C327" t="str">
            <v>Financials</v>
          </cell>
          <cell r="D327" t="e">
            <v>#N/A</v>
          </cell>
        </row>
        <row r="328">
          <cell r="A328" t="str">
            <v>NOC</v>
          </cell>
          <cell r="B328" t="str">
            <v>Northrop Grumman</v>
          </cell>
          <cell r="C328" t="str">
            <v>Industrials</v>
          </cell>
          <cell r="D328">
            <v>333824</v>
          </cell>
        </row>
        <row r="329">
          <cell r="A329" t="str">
            <v>NCLH</v>
          </cell>
          <cell r="B329" t="str">
            <v>Norwegian Cruise Line Holdings</v>
          </cell>
          <cell r="C329" t="str">
            <v>Consumer Discretionary</v>
          </cell>
          <cell r="D329">
            <v>744483</v>
          </cell>
        </row>
        <row r="330">
          <cell r="A330" t="str">
            <v>NRG</v>
          </cell>
          <cell r="B330" t="str">
            <v>NRG Energy</v>
          </cell>
          <cell r="C330" t="str">
            <v>Utilities</v>
          </cell>
          <cell r="D330">
            <v>378196</v>
          </cell>
        </row>
        <row r="331">
          <cell r="A331" t="str">
            <v>NUE</v>
          </cell>
          <cell r="B331" t="str">
            <v>Nucor Corp.</v>
          </cell>
          <cell r="C331" t="str">
            <v>Materials</v>
          </cell>
          <cell r="D331">
            <v>334772</v>
          </cell>
        </row>
        <row r="332">
          <cell r="A332" t="str">
            <v>NVDA</v>
          </cell>
          <cell r="B332" t="str">
            <v>Nvidia Corporation</v>
          </cell>
          <cell r="C332" t="str">
            <v>Information Technology</v>
          </cell>
          <cell r="D332">
            <v>172199</v>
          </cell>
        </row>
        <row r="333">
          <cell r="A333" t="str">
            <v>NVR</v>
          </cell>
          <cell r="B333" t="str">
            <v>NVR, Inc.</v>
          </cell>
          <cell r="C333" t="str">
            <v>Consumer Discretionary</v>
          </cell>
          <cell r="D333">
            <v>896899</v>
          </cell>
        </row>
        <row r="334">
          <cell r="A334" t="str">
            <v>ORLY</v>
          </cell>
          <cell r="B334" t="str">
            <v>O'Reilly Automotive</v>
          </cell>
          <cell r="C334" t="str">
            <v>Consumer Discretionary</v>
          </cell>
          <cell r="D334">
            <v>334679</v>
          </cell>
        </row>
        <row r="335">
          <cell r="A335" t="str">
            <v>OXY</v>
          </cell>
          <cell r="B335" t="str">
            <v>Occidental Petroleum</v>
          </cell>
          <cell r="C335" t="str">
            <v>Energy</v>
          </cell>
          <cell r="D335">
            <v>334205</v>
          </cell>
        </row>
        <row r="336">
          <cell r="A336" t="str">
            <v>ODFL</v>
          </cell>
          <cell r="B336" t="str">
            <v>Old Dominion Freight Line</v>
          </cell>
          <cell r="C336" t="str">
            <v>Industrials</v>
          </cell>
          <cell r="D336">
            <v>782146</v>
          </cell>
        </row>
        <row r="337">
          <cell r="A337" t="str">
            <v>OMC</v>
          </cell>
          <cell r="B337" t="str">
            <v>Omnicom Group</v>
          </cell>
          <cell r="C337" t="str">
            <v>Communication Services</v>
          </cell>
          <cell r="D337">
            <v>251397</v>
          </cell>
        </row>
        <row r="338">
          <cell r="A338" t="str">
            <v>OKE</v>
          </cell>
          <cell r="B338" t="str">
            <v>ONEOK</v>
          </cell>
          <cell r="C338" t="str">
            <v>Energy</v>
          </cell>
          <cell r="D338">
            <v>334076</v>
          </cell>
        </row>
        <row r="339">
          <cell r="A339" t="str">
            <v>ORCL</v>
          </cell>
          <cell r="B339" t="str">
            <v>Oracle Corp.</v>
          </cell>
          <cell r="C339" t="str">
            <v>Information Technology</v>
          </cell>
          <cell r="D339">
            <v>257930</v>
          </cell>
        </row>
        <row r="340">
          <cell r="A340" t="str">
            <v>PKG</v>
          </cell>
          <cell r="B340" t="str">
            <v>Packaging Corporation of America</v>
          </cell>
          <cell r="C340" t="str">
            <v>Materials</v>
          </cell>
          <cell r="D340">
            <v>448316</v>
          </cell>
        </row>
        <row r="341">
          <cell r="A341" t="str">
            <v>PH</v>
          </cell>
          <cell r="B341" t="str">
            <v>Parker-Hannifin</v>
          </cell>
          <cell r="C341" t="str">
            <v>Industrials</v>
          </cell>
          <cell r="D341">
            <v>354246</v>
          </cell>
        </row>
        <row r="342">
          <cell r="A342" t="str">
            <v>PAYX</v>
          </cell>
          <cell r="B342" t="str">
            <v>Paychex Inc.</v>
          </cell>
          <cell r="C342" t="str">
            <v>Information Technology</v>
          </cell>
          <cell r="D342">
            <v>106287</v>
          </cell>
        </row>
        <row r="343">
          <cell r="A343" t="str">
            <v>PAYC</v>
          </cell>
          <cell r="B343" t="str">
            <v>Paycom</v>
          </cell>
          <cell r="C343" t="str">
            <v>Information Technology</v>
          </cell>
          <cell r="D343">
            <v>746934</v>
          </cell>
        </row>
        <row r="344">
          <cell r="A344" t="str">
            <v>PYPL</v>
          </cell>
          <cell r="B344" t="str">
            <v>PayPal</v>
          </cell>
          <cell r="C344" t="str">
            <v>Information Technology</v>
          </cell>
          <cell r="D344">
            <v>109664</v>
          </cell>
        </row>
        <row r="345">
          <cell r="A345" t="str">
            <v>PNR</v>
          </cell>
          <cell r="B345" t="str">
            <v>Pentair plc</v>
          </cell>
          <cell r="C345" t="str">
            <v>Industrials</v>
          </cell>
          <cell r="D345">
            <v>334445</v>
          </cell>
        </row>
        <row r="346">
          <cell r="A346" t="str">
            <v>PBCT</v>
          </cell>
          <cell r="B346" t="str">
            <v>People's United Financial</v>
          </cell>
          <cell r="C346" t="str">
            <v>Financials</v>
          </cell>
          <cell r="D346" t="e">
            <v>#N/A</v>
          </cell>
        </row>
        <row r="347">
          <cell r="A347" t="str">
            <v>PEP</v>
          </cell>
          <cell r="B347" t="str">
            <v>PepsiCo Inc.</v>
          </cell>
          <cell r="C347" t="str">
            <v>Consumer Staples</v>
          </cell>
          <cell r="D347">
            <v>218222</v>
          </cell>
        </row>
        <row r="348">
          <cell r="A348" t="str">
            <v>PKI</v>
          </cell>
          <cell r="B348" t="str">
            <v>PerkinElmer</v>
          </cell>
          <cell r="C348" t="str">
            <v>Health Care</v>
          </cell>
          <cell r="D348">
            <v>378197</v>
          </cell>
        </row>
        <row r="349">
          <cell r="A349" t="str">
            <v>PRGO</v>
          </cell>
          <cell r="B349" t="str">
            <v>Perrigo</v>
          </cell>
          <cell r="C349" t="str">
            <v>Health Care</v>
          </cell>
          <cell r="D349">
            <v>334568</v>
          </cell>
        </row>
        <row r="350">
          <cell r="A350" t="str">
            <v>PFE</v>
          </cell>
          <cell r="B350" t="str">
            <v>Pfizer Inc.</v>
          </cell>
          <cell r="C350" t="str">
            <v>Health Care</v>
          </cell>
          <cell r="D350">
            <v>262090</v>
          </cell>
        </row>
        <row r="351">
          <cell r="A351" t="str">
            <v>PM</v>
          </cell>
          <cell r="B351" t="str">
            <v>Philip Morris International</v>
          </cell>
          <cell r="C351" t="str">
            <v>Consumer Staples</v>
          </cell>
          <cell r="D351">
            <v>82860</v>
          </cell>
        </row>
        <row r="352">
          <cell r="A352" t="str">
            <v>PSX</v>
          </cell>
          <cell r="B352" t="str">
            <v>Phillips 66</v>
          </cell>
          <cell r="C352" t="str">
            <v>Energy</v>
          </cell>
          <cell r="D352">
            <v>353084</v>
          </cell>
        </row>
        <row r="353">
          <cell r="A353" t="str">
            <v>PNW</v>
          </cell>
          <cell r="B353" t="str">
            <v>Pinnacle West Capital</v>
          </cell>
          <cell r="C353" t="str">
            <v>Utilities</v>
          </cell>
          <cell r="D353">
            <v>327292</v>
          </cell>
        </row>
        <row r="354">
          <cell r="A354" t="str">
            <v>PXD</v>
          </cell>
          <cell r="B354" t="str">
            <v>Pioneer Natural Resources</v>
          </cell>
          <cell r="C354" t="str">
            <v>Energy</v>
          </cell>
          <cell r="D354">
            <v>378199</v>
          </cell>
        </row>
        <row r="355">
          <cell r="A355" t="str">
            <v>PNC</v>
          </cell>
          <cell r="B355" t="str">
            <v>PNC Financial Services</v>
          </cell>
          <cell r="C355" t="str">
            <v>Financials</v>
          </cell>
          <cell r="D355" t="e">
            <v>#N/A</v>
          </cell>
        </row>
        <row r="356">
          <cell r="A356" t="str">
            <v>PPG</v>
          </cell>
          <cell r="B356" t="str">
            <v>PPG Industries</v>
          </cell>
          <cell r="C356" t="str">
            <v>Materials</v>
          </cell>
          <cell r="D356">
            <v>256062</v>
          </cell>
        </row>
        <row r="357">
          <cell r="A357" t="str">
            <v>PPL</v>
          </cell>
          <cell r="B357" t="str">
            <v>PPL Corp.</v>
          </cell>
          <cell r="C357" t="str">
            <v>Utilities</v>
          </cell>
          <cell r="D357">
            <v>26853</v>
          </cell>
        </row>
        <row r="358">
          <cell r="A358" t="str">
            <v>PFG</v>
          </cell>
          <cell r="B358" t="str">
            <v>Principal Financial Group</v>
          </cell>
          <cell r="C358" t="str">
            <v>Financials</v>
          </cell>
          <cell r="D358" t="e">
            <v>#N/A</v>
          </cell>
        </row>
        <row r="359">
          <cell r="A359" t="str">
            <v>PG</v>
          </cell>
          <cell r="B359" t="str">
            <v>Procter &amp; Gamble</v>
          </cell>
          <cell r="C359" t="str">
            <v>Consumer Staples</v>
          </cell>
          <cell r="D359">
            <v>133209</v>
          </cell>
        </row>
        <row r="360">
          <cell r="A360" t="str">
            <v>PGR</v>
          </cell>
          <cell r="B360" t="str">
            <v>Progressive Corp.</v>
          </cell>
          <cell r="C360" t="str">
            <v>Financials</v>
          </cell>
          <cell r="D360" t="e">
            <v>#N/A</v>
          </cell>
        </row>
        <row r="361">
          <cell r="A361" t="str">
            <v>PLD</v>
          </cell>
          <cell r="B361" t="str">
            <v>Prologis</v>
          </cell>
          <cell r="C361" t="str">
            <v>Real Estate</v>
          </cell>
          <cell r="D361">
            <v>113992</v>
          </cell>
        </row>
        <row r="362">
          <cell r="A362" t="str">
            <v>PRU</v>
          </cell>
          <cell r="B362" t="str">
            <v>Prudential Financial</v>
          </cell>
          <cell r="C362" t="str">
            <v>Financials</v>
          </cell>
          <cell r="D362" t="e">
            <v>#N/A</v>
          </cell>
        </row>
        <row r="363">
          <cell r="A363" t="str">
            <v>PEG</v>
          </cell>
          <cell r="B363" t="str">
            <v>Public Service Enterprise Group (PSEG)</v>
          </cell>
          <cell r="C363" t="str">
            <v>Utilities</v>
          </cell>
          <cell r="D363">
            <v>117316</v>
          </cell>
        </row>
        <row r="364">
          <cell r="A364" t="str">
            <v>PSA</v>
          </cell>
          <cell r="B364" t="str">
            <v>Public Storage</v>
          </cell>
          <cell r="C364" t="str">
            <v>Real Estate</v>
          </cell>
          <cell r="D364">
            <v>378204</v>
          </cell>
        </row>
        <row r="365">
          <cell r="A365" t="str">
            <v>PHM</v>
          </cell>
          <cell r="B365" t="str">
            <v>PulteGroup</v>
          </cell>
          <cell r="C365" t="str">
            <v>Consumer Discretionary</v>
          </cell>
          <cell r="D365">
            <v>404717</v>
          </cell>
        </row>
        <row r="366">
          <cell r="A366" t="str">
            <v>PVH</v>
          </cell>
          <cell r="B366" t="str">
            <v>PVH Corp.</v>
          </cell>
          <cell r="C366" t="str">
            <v>Consumer Discretionary</v>
          </cell>
          <cell r="D366">
            <v>46764</v>
          </cell>
        </row>
        <row r="367">
          <cell r="A367" t="str">
            <v>QRVO</v>
          </cell>
          <cell r="B367" t="str">
            <v>Qorvo</v>
          </cell>
          <cell r="C367" t="str">
            <v>Information Technology</v>
          </cell>
          <cell r="D367">
            <v>35151</v>
          </cell>
        </row>
        <row r="368">
          <cell r="A368" t="str">
            <v>PWR</v>
          </cell>
          <cell r="B368" t="str">
            <v>Quanta Services Inc.</v>
          </cell>
          <cell r="C368" t="str">
            <v>Industrials</v>
          </cell>
          <cell r="D368">
            <v>378205</v>
          </cell>
        </row>
        <row r="369">
          <cell r="A369" t="str">
            <v>QCOM</v>
          </cell>
          <cell r="B369" t="str">
            <v>QUALCOMM Inc.</v>
          </cell>
          <cell r="C369" t="str">
            <v>Information Technology</v>
          </cell>
          <cell r="D369">
            <v>85758</v>
          </cell>
        </row>
        <row r="370">
          <cell r="A370" t="str">
            <v>DGX</v>
          </cell>
          <cell r="B370" t="str">
            <v>Quest Diagnostics</v>
          </cell>
          <cell r="C370" t="str">
            <v>Health Care</v>
          </cell>
          <cell r="D370">
            <v>341807</v>
          </cell>
        </row>
        <row r="371">
          <cell r="A371" t="str">
            <v>RL</v>
          </cell>
          <cell r="B371" t="str">
            <v>Ralph Lauren Corporation</v>
          </cell>
          <cell r="C371" t="str">
            <v>Consumer Discretionary</v>
          </cell>
          <cell r="D371">
            <v>331016</v>
          </cell>
        </row>
        <row r="372">
          <cell r="A372" t="str">
            <v>O</v>
          </cell>
          <cell r="B372" t="str">
            <v>Realty Income Corporation</v>
          </cell>
          <cell r="C372" t="str">
            <v>Real Estate</v>
          </cell>
          <cell r="D372">
            <v>81605</v>
          </cell>
        </row>
        <row r="373">
          <cell r="A373" t="str">
            <v>REGN</v>
          </cell>
          <cell r="B373" t="str">
            <v>Regeneron Pharmaceuticals</v>
          </cell>
          <cell r="C373" t="str">
            <v>Health Care</v>
          </cell>
          <cell r="D373">
            <v>378206</v>
          </cell>
        </row>
        <row r="374">
          <cell r="A374" t="str">
            <v>RF</v>
          </cell>
          <cell r="B374" t="str">
            <v>Regions Financial Corp.</v>
          </cell>
          <cell r="C374" t="str">
            <v>Financials</v>
          </cell>
          <cell r="D374" t="e">
            <v>#N/A</v>
          </cell>
        </row>
        <row r="375">
          <cell r="A375" t="str">
            <v>RSG</v>
          </cell>
          <cell r="B375" t="str">
            <v>Republic Services Inc</v>
          </cell>
          <cell r="C375" t="str">
            <v>Industrials</v>
          </cell>
          <cell r="D375">
            <v>101495</v>
          </cell>
        </row>
        <row r="376">
          <cell r="A376" t="str">
            <v>RMD</v>
          </cell>
          <cell r="B376" t="str">
            <v>ResMed</v>
          </cell>
          <cell r="C376" t="str">
            <v>Health Care</v>
          </cell>
          <cell r="D376">
            <v>129653</v>
          </cell>
        </row>
        <row r="377">
          <cell r="A377" t="str">
            <v>RHI</v>
          </cell>
          <cell r="B377" t="str">
            <v>Robert Half International</v>
          </cell>
          <cell r="C377" t="str">
            <v>Industrials</v>
          </cell>
          <cell r="D377">
            <v>378208</v>
          </cell>
        </row>
        <row r="378">
          <cell r="A378" t="str">
            <v>ROK</v>
          </cell>
          <cell r="B378" t="str">
            <v>Rockwell Automation Inc.</v>
          </cell>
          <cell r="C378" t="str">
            <v>Industrials</v>
          </cell>
          <cell r="D378">
            <v>121874</v>
          </cell>
        </row>
        <row r="379">
          <cell r="A379" t="str">
            <v>ROL</v>
          </cell>
          <cell r="B379" t="str">
            <v>Rollins Inc.</v>
          </cell>
          <cell r="C379" t="str">
            <v>Industrials</v>
          </cell>
          <cell r="D379">
            <v>744726</v>
          </cell>
        </row>
        <row r="380">
          <cell r="A380" t="str">
            <v>ROP</v>
          </cell>
          <cell r="B380" t="str">
            <v>Roper Technologies</v>
          </cell>
          <cell r="C380" t="str">
            <v>Industrials</v>
          </cell>
          <cell r="D380">
            <v>119446</v>
          </cell>
        </row>
        <row r="381">
          <cell r="A381" t="str">
            <v>ROST</v>
          </cell>
          <cell r="B381" t="str">
            <v>Ross Stores</v>
          </cell>
          <cell r="C381" t="str">
            <v>Consumer Discretionary</v>
          </cell>
          <cell r="D381">
            <v>200092</v>
          </cell>
        </row>
        <row r="382">
          <cell r="A382" t="str">
            <v>RCL</v>
          </cell>
          <cell r="B382" t="str">
            <v>Royal Caribbean Group</v>
          </cell>
          <cell r="C382" t="str">
            <v>Consumer Discretionary</v>
          </cell>
          <cell r="D382">
            <v>403292</v>
          </cell>
        </row>
        <row r="383">
          <cell r="A383" t="str">
            <v>SPGI</v>
          </cell>
          <cell r="B383" t="str">
            <v>S&amp;P Global, Inc.</v>
          </cell>
          <cell r="C383" t="str">
            <v>Financials</v>
          </cell>
          <cell r="D383">
            <v>378217</v>
          </cell>
        </row>
        <row r="384">
          <cell r="A384" t="str">
            <v>CRM</v>
          </cell>
          <cell r="B384" t="str">
            <v>Salesforce.com</v>
          </cell>
          <cell r="C384" t="str">
            <v>Information Technology</v>
          </cell>
          <cell r="D384">
            <v>85017</v>
          </cell>
        </row>
        <row r="385">
          <cell r="A385" t="str">
            <v>SBAC</v>
          </cell>
          <cell r="B385" t="str">
            <v>SBA Communications</v>
          </cell>
          <cell r="C385" t="str">
            <v>Real Estate</v>
          </cell>
          <cell r="D385">
            <v>100897</v>
          </cell>
        </row>
        <row r="386">
          <cell r="A386" t="str">
            <v>SLB</v>
          </cell>
          <cell r="B386" t="str">
            <v>Schlumberger Ltd.</v>
          </cell>
          <cell r="C386" t="str">
            <v>Energy</v>
          </cell>
          <cell r="D386">
            <v>353500</v>
          </cell>
        </row>
        <row r="387">
          <cell r="A387" t="str">
            <v>STX</v>
          </cell>
          <cell r="B387" t="str">
            <v>Seagate Technology</v>
          </cell>
          <cell r="C387" t="str">
            <v>Information Technology</v>
          </cell>
          <cell r="D387">
            <v>378212</v>
          </cell>
        </row>
        <row r="388">
          <cell r="A388" t="str">
            <v>SEE</v>
          </cell>
          <cell r="B388" t="str">
            <v>Sealed Air</v>
          </cell>
          <cell r="C388" t="str">
            <v>Materials</v>
          </cell>
          <cell r="D388">
            <v>378213</v>
          </cell>
        </row>
        <row r="389">
          <cell r="A389" t="str">
            <v>SRE</v>
          </cell>
          <cell r="B389" t="str">
            <v>Sempra Energy</v>
          </cell>
          <cell r="C389" t="str">
            <v>Utilities</v>
          </cell>
          <cell r="D389">
            <v>378214</v>
          </cell>
        </row>
        <row r="390">
          <cell r="A390" t="str">
            <v>NOW</v>
          </cell>
          <cell r="B390" t="str">
            <v>ServiceNow</v>
          </cell>
          <cell r="C390" t="str">
            <v>Information Technology</v>
          </cell>
          <cell r="D390">
            <v>617429</v>
          </cell>
        </row>
        <row r="391">
          <cell r="A391" t="str">
            <v>SHW</v>
          </cell>
          <cell r="B391" t="str">
            <v>Sherwin-Williams</v>
          </cell>
          <cell r="C391" t="str">
            <v>Materials</v>
          </cell>
          <cell r="D391">
            <v>378215</v>
          </cell>
        </row>
        <row r="392">
          <cell r="A392" t="str">
            <v>SPG</v>
          </cell>
          <cell r="B392" t="str">
            <v>Simon Property Group Inc</v>
          </cell>
          <cell r="C392" t="str">
            <v>Real Estate</v>
          </cell>
          <cell r="D392">
            <v>111127</v>
          </cell>
        </row>
        <row r="393">
          <cell r="A393" t="str">
            <v>SWKS</v>
          </cell>
          <cell r="B393" t="str">
            <v>Skyworks Solutions</v>
          </cell>
          <cell r="C393" t="str">
            <v>Information Technology</v>
          </cell>
          <cell r="D393">
            <v>353611</v>
          </cell>
        </row>
        <row r="394">
          <cell r="A394" t="str">
            <v>SLG</v>
          </cell>
          <cell r="B394" t="str">
            <v>SL Green Realty</v>
          </cell>
          <cell r="C394" t="str">
            <v>Real Estate</v>
          </cell>
          <cell r="D394">
            <v>127650</v>
          </cell>
        </row>
        <row r="395">
          <cell r="A395" t="str">
            <v>SNA</v>
          </cell>
          <cell r="B395" t="str">
            <v>Snap-on</v>
          </cell>
          <cell r="C395" t="str">
            <v>Industrials</v>
          </cell>
          <cell r="D395">
            <v>288357</v>
          </cell>
        </row>
        <row r="396">
          <cell r="A396" t="str">
            <v>SO</v>
          </cell>
          <cell r="B396" t="str">
            <v>Southern Company</v>
          </cell>
          <cell r="C396" t="str">
            <v>Utilities</v>
          </cell>
          <cell r="D396">
            <v>189248</v>
          </cell>
        </row>
        <row r="397">
          <cell r="A397" t="str">
            <v>LUV</v>
          </cell>
          <cell r="B397" t="str">
            <v>Southwest Airlines</v>
          </cell>
          <cell r="C397" t="str">
            <v>Industrials</v>
          </cell>
          <cell r="D397">
            <v>205563</v>
          </cell>
        </row>
        <row r="398">
          <cell r="A398" t="str">
            <v>SWK</v>
          </cell>
          <cell r="B398" t="str">
            <v>Stanley Black &amp; Decker</v>
          </cell>
          <cell r="C398" t="str">
            <v>Industrials</v>
          </cell>
          <cell r="D398">
            <v>244442</v>
          </cell>
        </row>
        <row r="399">
          <cell r="A399" t="str">
            <v>SBUX</v>
          </cell>
          <cell r="B399" t="str">
            <v>Starbucks Corp.</v>
          </cell>
          <cell r="C399" t="str">
            <v>Consumer Discretionary</v>
          </cell>
          <cell r="D399">
            <v>86689</v>
          </cell>
        </row>
        <row r="400">
          <cell r="A400" t="str">
            <v>STT</v>
          </cell>
          <cell r="B400" t="str">
            <v>State Street Corp.</v>
          </cell>
          <cell r="C400" t="str">
            <v>Financials</v>
          </cell>
          <cell r="D400" t="e">
            <v>#N/A</v>
          </cell>
        </row>
        <row r="401">
          <cell r="A401" t="str">
            <v>STE</v>
          </cell>
          <cell r="B401" t="str">
            <v>STERIS plc</v>
          </cell>
          <cell r="C401" t="str">
            <v>Health Care</v>
          </cell>
          <cell r="D401">
            <v>749030</v>
          </cell>
        </row>
        <row r="402">
          <cell r="A402" t="str">
            <v>SYK</v>
          </cell>
          <cell r="B402" t="str">
            <v>Stryker Corp.</v>
          </cell>
          <cell r="C402" t="str">
            <v>Health Care</v>
          </cell>
          <cell r="D402">
            <v>105030</v>
          </cell>
        </row>
        <row r="403">
          <cell r="A403" t="str">
            <v>SIVB</v>
          </cell>
          <cell r="B403" t="str">
            <v>SVB Financial</v>
          </cell>
          <cell r="C403" t="str">
            <v>Financials</v>
          </cell>
          <cell r="D403" t="e">
            <v>#N/A</v>
          </cell>
        </row>
        <row r="404">
          <cell r="A404" t="str">
            <v>SYF</v>
          </cell>
          <cell r="B404" t="str">
            <v>Synchrony Financial</v>
          </cell>
          <cell r="C404" t="str">
            <v>Financials</v>
          </cell>
          <cell r="D404" t="e">
            <v>#N/A</v>
          </cell>
        </row>
        <row r="405">
          <cell r="A405" t="str">
            <v>SNPS</v>
          </cell>
          <cell r="B405" t="str">
            <v>Synopsys Inc.</v>
          </cell>
          <cell r="C405" t="str">
            <v>Information Technology</v>
          </cell>
          <cell r="D405">
            <v>744723</v>
          </cell>
        </row>
        <row r="406">
          <cell r="A406" t="str">
            <v>SYY</v>
          </cell>
          <cell r="B406" t="str">
            <v>Sysco Corp.</v>
          </cell>
          <cell r="C406" t="str">
            <v>Consumer Staples</v>
          </cell>
          <cell r="D406">
            <v>247719</v>
          </cell>
        </row>
        <row r="407">
          <cell r="A407" t="str">
            <v>TMUS</v>
          </cell>
          <cell r="B407" t="str">
            <v>T-Mobile US</v>
          </cell>
          <cell r="C407" t="str">
            <v>Communication Services</v>
          </cell>
          <cell r="D407">
            <v>515267</v>
          </cell>
        </row>
        <row r="408">
          <cell r="A408" t="str">
            <v>TROW</v>
          </cell>
          <cell r="B408" t="str">
            <v>T. Rowe Price Group</v>
          </cell>
          <cell r="C408" t="str">
            <v>Financials</v>
          </cell>
          <cell r="D408">
            <v>378221</v>
          </cell>
        </row>
        <row r="409">
          <cell r="A409" t="str">
            <v>TTWO</v>
          </cell>
          <cell r="B409" t="str">
            <v>Take-Two Interactive</v>
          </cell>
          <cell r="C409" t="str">
            <v>Communication Services</v>
          </cell>
          <cell r="D409">
            <v>372538</v>
          </cell>
        </row>
        <row r="410">
          <cell r="A410" t="str">
            <v>TPR</v>
          </cell>
          <cell r="B410" t="str">
            <v>Tapestry, Inc.</v>
          </cell>
          <cell r="C410" t="str">
            <v>Consumer Discretionary</v>
          </cell>
          <cell r="D410">
            <v>331230</v>
          </cell>
        </row>
        <row r="411">
          <cell r="A411" t="str">
            <v>TGT</v>
          </cell>
          <cell r="B411" t="str">
            <v>Target Corp.</v>
          </cell>
          <cell r="C411" t="str">
            <v>Consumer Discretionary</v>
          </cell>
          <cell r="D411">
            <v>72458</v>
          </cell>
        </row>
        <row r="412">
          <cell r="A412" t="str">
            <v>TEL</v>
          </cell>
          <cell r="B412" t="str">
            <v>TE Connectivity Ltd.</v>
          </cell>
          <cell r="C412" t="str">
            <v>Information Technology</v>
          </cell>
          <cell r="D412">
            <v>104745</v>
          </cell>
        </row>
        <row r="413">
          <cell r="A413" t="str">
            <v>FTI</v>
          </cell>
          <cell r="B413" t="str">
            <v>TechnipFMC</v>
          </cell>
          <cell r="C413" t="str">
            <v>Energy</v>
          </cell>
          <cell r="D413">
            <v>637893</v>
          </cell>
        </row>
        <row r="414">
          <cell r="A414" t="str">
            <v>TFX</v>
          </cell>
          <cell r="B414" t="str">
            <v>Teleflex</v>
          </cell>
          <cell r="C414" t="str">
            <v>Health Care</v>
          </cell>
          <cell r="D414">
            <v>448874</v>
          </cell>
        </row>
        <row r="415">
          <cell r="A415" t="str">
            <v>TXN</v>
          </cell>
          <cell r="B415" t="str">
            <v>Texas Instruments</v>
          </cell>
          <cell r="C415" t="str">
            <v>Information Technology</v>
          </cell>
          <cell r="D415">
            <v>252464</v>
          </cell>
        </row>
        <row r="416">
          <cell r="A416" t="str">
            <v>TMO</v>
          </cell>
          <cell r="B416" t="str">
            <v>Thermo Fisher Scientific</v>
          </cell>
          <cell r="C416" t="str">
            <v>Health Care</v>
          </cell>
          <cell r="D416">
            <v>372802</v>
          </cell>
        </row>
        <row r="417">
          <cell r="A417" t="str">
            <v>TIF</v>
          </cell>
          <cell r="B417" t="str">
            <v>Tiffany &amp; Co.</v>
          </cell>
          <cell r="C417" t="str">
            <v>Consumer Discretionary</v>
          </cell>
          <cell r="D417">
            <v>249289</v>
          </cell>
        </row>
        <row r="418">
          <cell r="A418" t="str">
            <v>TJX</v>
          </cell>
          <cell r="B418" t="str">
            <v>TJX Companies Inc.</v>
          </cell>
          <cell r="C418" t="str">
            <v>Consumer Discretionary</v>
          </cell>
          <cell r="D418">
            <v>256569</v>
          </cell>
        </row>
        <row r="419">
          <cell r="A419" t="str">
            <v>TSCO</v>
          </cell>
          <cell r="B419" t="str">
            <v>Tractor Supply Company</v>
          </cell>
          <cell r="C419" t="str">
            <v>Consumer Discretionary</v>
          </cell>
          <cell r="D419">
            <v>378228</v>
          </cell>
        </row>
        <row r="420">
          <cell r="A420" t="str">
            <v>TDG</v>
          </cell>
          <cell r="B420" t="str">
            <v>TransDigm Group</v>
          </cell>
          <cell r="C420" t="str">
            <v>Industrials</v>
          </cell>
          <cell r="D420">
            <v>378229</v>
          </cell>
        </row>
        <row r="421">
          <cell r="A421" t="str">
            <v>TRV</v>
          </cell>
          <cell r="B421" t="str">
            <v>The Travelers Companies Inc.</v>
          </cell>
          <cell r="C421" t="str">
            <v>Financials</v>
          </cell>
          <cell r="D421" t="e">
            <v>#N/A</v>
          </cell>
        </row>
        <row r="422">
          <cell r="A422" t="str">
            <v>TWTR</v>
          </cell>
          <cell r="B422" t="str">
            <v>Twitter, Inc.</v>
          </cell>
          <cell r="C422" t="str">
            <v>Communication Services</v>
          </cell>
          <cell r="D422">
            <v>30388</v>
          </cell>
        </row>
        <row r="423">
          <cell r="A423" t="str">
            <v>TYL</v>
          </cell>
          <cell r="B423" t="str">
            <v>Tyler Technologies</v>
          </cell>
          <cell r="C423" t="str">
            <v>Information Technology</v>
          </cell>
          <cell r="D423">
            <v>693134</v>
          </cell>
        </row>
        <row r="424">
          <cell r="A424" t="str">
            <v>TSN</v>
          </cell>
          <cell r="B424" t="str">
            <v>Tyson Foods</v>
          </cell>
          <cell r="C424" t="str">
            <v>Consumer Staples</v>
          </cell>
          <cell r="D424">
            <v>138054</v>
          </cell>
        </row>
        <row r="425">
          <cell r="A425" t="str">
            <v>UDR</v>
          </cell>
          <cell r="B425" t="str">
            <v>UDR, Inc.</v>
          </cell>
          <cell r="C425" t="str">
            <v>Real Estate</v>
          </cell>
          <cell r="D425">
            <v>424210</v>
          </cell>
        </row>
        <row r="426">
          <cell r="A426" t="str">
            <v>ULTA</v>
          </cell>
          <cell r="B426" t="str">
            <v>Ulta Beauty</v>
          </cell>
          <cell r="C426" t="str">
            <v>Consumer Discretionary</v>
          </cell>
          <cell r="D426">
            <v>178804</v>
          </cell>
        </row>
        <row r="427">
          <cell r="A427" t="str">
            <v>USB</v>
          </cell>
          <cell r="B427" t="str">
            <v>U.S. Bancorp</v>
          </cell>
          <cell r="C427" t="str">
            <v>Financials</v>
          </cell>
          <cell r="D427" t="e">
            <v>#N/A</v>
          </cell>
        </row>
        <row r="428">
          <cell r="A428" t="str">
            <v>UA</v>
          </cell>
          <cell r="B428" t="str">
            <v>Under Armour (Class A)</v>
          </cell>
          <cell r="C428" t="str">
            <v>Consumer Discretionary</v>
          </cell>
          <cell r="D428">
            <v>80553</v>
          </cell>
        </row>
        <row r="429">
          <cell r="A429" t="str">
            <v>UA</v>
          </cell>
          <cell r="B429" t="str">
            <v>Under Armour (Class C)</v>
          </cell>
          <cell r="C429" t="str">
            <v>Consumer Discretionary</v>
          </cell>
          <cell r="D429" t="e">
            <v>#N/A</v>
          </cell>
        </row>
        <row r="430">
          <cell r="A430" t="str">
            <v>UNP</v>
          </cell>
          <cell r="B430" t="str">
            <v>Union Pacific Corp</v>
          </cell>
          <cell r="C430" t="str">
            <v>Industrials</v>
          </cell>
          <cell r="D430">
            <v>367644</v>
          </cell>
        </row>
        <row r="431">
          <cell r="A431" t="str">
            <v>UAL</v>
          </cell>
          <cell r="B431" t="str">
            <v>United Airlines Holdings</v>
          </cell>
          <cell r="C431" t="str">
            <v>Industrials</v>
          </cell>
          <cell r="D431">
            <v>219075</v>
          </cell>
        </row>
        <row r="432">
          <cell r="A432" t="str">
            <v>UNH</v>
          </cell>
          <cell r="B432" t="str">
            <v>United Health Group Inc.</v>
          </cell>
          <cell r="C432" t="str">
            <v>Health Care</v>
          </cell>
          <cell r="D432">
            <v>367714</v>
          </cell>
        </row>
        <row r="433">
          <cell r="A433" t="str">
            <v>UPS</v>
          </cell>
          <cell r="B433" t="str">
            <v>United Parcel Service</v>
          </cell>
          <cell r="C433" t="str">
            <v>Industrials</v>
          </cell>
          <cell r="D433">
            <v>106423</v>
          </cell>
        </row>
        <row r="434">
          <cell r="A434" t="str">
            <v>URI</v>
          </cell>
          <cell r="B434" t="str">
            <v>United Rentals, Inc.</v>
          </cell>
          <cell r="C434" t="str">
            <v>Industrials</v>
          </cell>
          <cell r="D434">
            <v>102754</v>
          </cell>
        </row>
        <row r="435">
          <cell r="A435" t="str">
            <v>UHS</v>
          </cell>
          <cell r="B435" t="str">
            <v>Universal Health Services</v>
          </cell>
          <cell r="C435" t="str">
            <v>Health Care</v>
          </cell>
          <cell r="D435">
            <v>378232</v>
          </cell>
        </row>
        <row r="436">
          <cell r="A436" t="str">
            <v>UNM</v>
          </cell>
          <cell r="B436" t="str">
            <v>Unum Group</v>
          </cell>
          <cell r="C436" t="str">
            <v>Financials</v>
          </cell>
          <cell r="D436" t="e">
            <v>#N/A</v>
          </cell>
        </row>
        <row r="437">
          <cell r="A437" t="str">
            <v>VFC</v>
          </cell>
          <cell r="B437" t="str">
            <v>VF Corporation</v>
          </cell>
          <cell r="C437" t="str">
            <v>Consumer Discretionary</v>
          </cell>
          <cell r="D437">
            <v>330907</v>
          </cell>
        </row>
        <row r="438">
          <cell r="A438" t="str">
            <v>VLO</v>
          </cell>
          <cell r="B438" t="str">
            <v>Valero Energy</v>
          </cell>
          <cell r="C438" t="str">
            <v>Energy</v>
          </cell>
          <cell r="D438">
            <v>410846</v>
          </cell>
        </row>
        <row r="439">
          <cell r="A439" t="str">
            <v>VAR</v>
          </cell>
          <cell r="B439" t="str">
            <v>Varian Medical Systems</v>
          </cell>
          <cell r="C439" t="str">
            <v>Health Care</v>
          </cell>
          <cell r="D439">
            <v>361284</v>
          </cell>
        </row>
        <row r="440">
          <cell r="A440" t="str">
            <v>VTR</v>
          </cell>
          <cell r="B440" t="str">
            <v>Ventas Inc</v>
          </cell>
          <cell r="C440" t="str">
            <v>Real Estate</v>
          </cell>
          <cell r="D440">
            <v>398980</v>
          </cell>
        </row>
        <row r="441">
          <cell r="A441" t="str">
            <v>VRSN</v>
          </cell>
          <cell r="B441" t="str">
            <v>Verisign Inc.</v>
          </cell>
          <cell r="C441" t="str">
            <v>Information Technology</v>
          </cell>
          <cell r="D441">
            <v>378234</v>
          </cell>
        </row>
        <row r="442">
          <cell r="A442" t="str">
            <v>VRSK</v>
          </cell>
          <cell r="B442" t="str">
            <v>Verisk Analytics</v>
          </cell>
          <cell r="C442" t="str">
            <v>Industrials</v>
          </cell>
          <cell r="D442">
            <v>378235</v>
          </cell>
        </row>
        <row r="443">
          <cell r="A443" t="str">
            <v>VZ</v>
          </cell>
          <cell r="B443" t="str">
            <v>Verizon Communications</v>
          </cell>
          <cell r="C443" t="str">
            <v>Communication Services</v>
          </cell>
          <cell r="D443">
            <v>101219</v>
          </cell>
        </row>
        <row r="444">
          <cell r="A444" t="str">
            <v>VRTX</v>
          </cell>
          <cell r="B444" t="str">
            <v>Vertex Pharmaceuticals Inc</v>
          </cell>
          <cell r="C444" t="str">
            <v>Health Care</v>
          </cell>
          <cell r="D444">
            <v>344083</v>
          </cell>
        </row>
        <row r="445">
          <cell r="A445" t="str">
            <v>V</v>
          </cell>
          <cell r="B445" t="str">
            <v>Visa Inc.</v>
          </cell>
          <cell r="C445" t="str">
            <v>Information Technology</v>
          </cell>
          <cell r="D445">
            <v>107326</v>
          </cell>
        </row>
        <row r="446">
          <cell r="A446" t="str">
            <v>VNO</v>
          </cell>
          <cell r="B446" t="str">
            <v>Vornado Realty Trust</v>
          </cell>
          <cell r="C446" t="str">
            <v>Real Estate</v>
          </cell>
          <cell r="D446">
            <v>378237</v>
          </cell>
        </row>
        <row r="447">
          <cell r="A447" t="str">
            <v>VMC</v>
          </cell>
          <cell r="B447" t="str">
            <v>Vulcan Materials</v>
          </cell>
          <cell r="C447" t="str">
            <v>Materials</v>
          </cell>
          <cell r="D447">
            <v>378238</v>
          </cell>
        </row>
        <row r="448">
          <cell r="A448" t="str">
            <v>WAB</v>
          </cell>
          <cell r="B448" t="str">
            <v>Wabtec Corporation</v>
          </cell>
          <cell r="C448" t="str">
            <v>Industrials</v>
          </cell>
          <cell r="D448">
            <v>749129</v>
          </cell>
        </row>
        <row r="449">
          <cell r="A449" t="str">
            <v>WMT</v>
          </cell>
          <cell r="B449" t="str">
            <v>Walmart</v>
          </cell>
          <cell r="C449" t="str">
            <v>Consumer Staples</v>
          </cell>
          <cell r="D449">
            <v>239962</v>
          </cell>
        </row>
        <row r="450">
          <cell r="A450" t="str">
            <v>WBA</v>
          </cell>
          <cell r="B450" t="str">
            <v>Walgreens Boots Alliance</v>
          </cell>
          <cell r="C450" t="str">
            <v>Consumer Staples</v>
          </cell>
          <cell r="D450">
            <v>87466</v>
          </cell>
        </row>
        <row r="451">
          <cell r="A451" t="str">
            <v>DIS</v>
          </cell>
          <cell r="B451" t="str">
            <v>The Walt Disney Company</v>
          </cell>
          <cell r="C451" t="str">
            <v>Communication Services</v>
          </cell>
          <cell r="D451">
            <v>261356</v>
          </cell>
        </row>
        <row r="452">
          <cell r="A452" t="str">
            <v>WM</v>
          </cell>
          <cell r="B452" t="str">
            <v>Waste Management Inc.</v>
          </cell>
          <cell r="C452" t="str">
            <v>Industrials</v>
          </cell>
          <cell r="D452">
            <v>378239</v>
          </cell>
        </row>
        <row r="453">
          <cell r="A453" t="str">
            <v>WAT</v>
          </cell>
          <cell r="B453" t="str">
            <v>Waters Corporation</v>
          </cell>
          <cell r="C453" t="str">
            <v>Health Care</v>
          </cell>
          <cell r="D453">
            <v>378240</v>
          </cell>
        </row>
        <row r="454">
          <cell r="A454" t="str">
            <v>WEC</v>
          </cell>
          <cell r="B454" t="str">
            <v>WEC Energy Group</v>
          </cell>
          <cell r="C454" t="str">
            <v>Utilities</v>
          </cell>
          <cell r="D454">
            <v>378244</v>
          </cell>
        </row>
        <row r="455">
          <cell r="A455" t="str">
            <v>WFC</v>
          </cell>
          <cell r="B455" t="str">
            <v>Wells Fargo</v>
          </cell>
          <cell r="C455" t="str">
            <v>Financials</v>
          </cell>
          <cell r="D455" t="e">
            <v>#N/A</v>
          </cell>
        </row>
        <row r="456">
          <cell r="A456" t="str">
            <v>WELL</v>
          </cell>
          <cell r="B456" t="str">
            <v>Welltower Inc.</v>
          </cell>
          <cell r="C456" t="str">
            <v>Real Estate</v>
          </cell>
          <cell r="D456">
            <v>378241</v>
          </cell>
        </row>
        <row r="457">
          <cell r="A457" t="str">
            <v>WDC</v>
          </cell>
          <cell r="B457" t="str">
            <v>Western Digital</v>
          </cell>
          <cell r="C457" t="str">
            <v>Information Technology</v>
          </cell>
          <cell r="D457">
            <v>250582</v>
          </cell>
        </row>
        <row r="458">
          <cell r="A458" t="str">
            <v>WU</v>
          </cell>
          <cell r="B458" t="str">
            <v>Western Union Co</v>
          </cell>
          <cell r="C458" t="str">
            <v>Information Technology</v>
          </cell>
          <cell r="D458">
            <v>378242</v>
          </cell>
        </row>
        <row r="459">
          <cell r="A459" t="str">
            <v>WRK</v>
          </cell>
          <cell r="B459" t="str">
            <v>WestRock</v>
          </cell>
          <cell r="C459" t="str">
            <v>Materials</v>
          </cell>
          <cell r="D459">
            <v>359889</v>
          </cell>
        </row>
        <row r="460">
          <cell r="A460" t="str">
            <v>WY</v>
          </cell>
          <cell r="B460" t="str">
            <v>Weyerhaeuser</v>
          </cell>
          <cell r="C460" t="str">
            <v>Real Estate</v>
          </cell>
          <cell r="D460">
            <v>57524</v>
          </cell>
        </row>
        <row r="461">
          <cell r="A461" t="str">
            <v>WHR</v>
          </cell>
          <cell r="B461" t="str">
            <v>Whirlpool Corp.</v>
          </cell>
          <cell r="C461" t="str">
            <v>Consumer Discretionary</v>
          </cell>
          <cell r="D461">
            <v>104227</v>
          </cell>
        </row>
        <row r="462">
          <cell r="A462" t="str">
            <v>WMB</v>
          </cell>
          <cell r="B462" t="str">
            <v>Williams Companies</v>
          </cell>
          <cell r="C462" t="str">
            <v>Energy</v>
          </cell>
          <cell r="D462">
            <v>344928</v>
          </cell>
        </row>
        <row r="463">
          <cell r="A463" t="str">
            <v>WLTW</v>
          </cell>
          <cell r="B463" t="str">
            <v>Willis Towers Watson</v>
          </cell>
          <cell r="C463" t="str">
            <v>Financials</v>
          </cell>
          <cell r="D463">
            <v>378243</v>
          </cell>
        </row>
        <row r="464">
          <cell r="A464" t="str">
            <v>WYNN</v>
          </cell>
          <cell r="B464" t="str">
            <v>Wynn Resorts Ltd</v>
          </cell>
          <cell r="C464" t="str">
            <v>Consumer Discretionary</v>
          </cell>
          <cell r="D464">
            <v>378245</v>
          </cell>
        </row>
        <row r="465">
          <cell r="A465" t="str">
            <v>XEL</v>
          </cell>
          <cell r="B465" t="str">
            <v>Xcel Energy Inc</v>
          </cell>
          <cell r="C465" t="str">
            <v>Utilities</v>
          </cell>
          <cell r="D465">
            <v>378246</v>
          </cell>
        </row>
        <row r="466">
          <cell r="A466" t="str">
            <v>XRX</v>
          </cell>
          <cell r="B466" t="str">
            <v>Xerox</v>
          </cell>
          <cell r="C466" t="str">
            <v>Information Technology</v>
          </cell>
          <cell r="D466">
            <v>378247</v>
          </cell>
        </row>
        <row r="467">
          <cell r="A467" t="str">
            <v>XLNX</v>
          </cell>
          <cell r="B467" t="str">
            <v>Xilinx</v>
          </cell>
          <cell r="C467" t="str">
            <v>Information Technology</v>
          </cell>
          <cell r="D467">
            <v>396684</v>
          </cell>
        </row>
        <row r="468">
          <cell r="A468" t="str">
            <v>XYL</v>
          </cell>
          <cell r="B468" t="str">
            <v>Xylem Inc.</v>
          </cell>
          <cell r="C468" t="str">
            <v>Industrials</v>
          </cell>
          <cell r="D468">
            <v>124467</v>
          </cell>
        </row>
        <row r="469">
          <cell r="A469" t="str">
            <v>YUM</v>
          </cell>
          <cell r="B469" t="str">
            <v>Yum! Brands Inc</v>
          </cell>
          <cell r="C469" t="str">
            <v>Consumer Discretionary</v>
          </cell>
          <cell r="D469">
            <v>98663</v>
          </cell>
        </row>
        <row r="470">
          <cell r="A470" t="str">
            <v>ZBH</v>
          </cell>
          <cell r="B470" t="str">
            <v>Zimmer Biomet Holdings</v>
          </cell>
          <cell r="C470" t="str">
            <v>Health Care</v>
          </cell>
          <cell r="D470">
            <v>378249</v>
          </cell>
        </row>
        <row r="471">
          <cell r="A471" t="str">
            <v>ZION</v>
          </cell>
          <cell r="B471" t="str">
            <v>Zions Bancorp</v>
          </cell>
          <cell r="C471" t="str">
            <v>Financials</v>
          </cell>
          <cell r="D471" t="e">
            <v>#N/A</v>
          </cell>
        </row>
        <row r="472">
          <cell r="A472" t="str">
            <v>ZTS</v>
          </cell>
          <cell r="B472" t="str">
            <v>Zoetis</v>
          </cell>
          <cell r="C472" t="str">
            <v>Health Care</v>
          </cell>
          <cell r="D472">
            <v>378251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 S&amp;P 500 t"/>
      <sheetName val="2. S&amp;P 500 t-1"/>
      <sheetName val="2. S&amp;P 500 t-2"/>
      <sheetName val="1. Only S&amp;P 500"/>
      <sheetName val="S&amp;P 500 Wikipedia"/>
    </sheetNames>
    <sheetDataSet>
      <sheetData sheetId="0"/>
      <sheetData sheetId="1"/>
      <sheetData sheetId="2"/>
      <sheetData sheetId="3"/>
      <sheetData sheetId="4">
        <row r="1">
          <cell r="A1" t="str">
            <v>Symbol</v>
          </cell>
          <cell r="B1" t="str">
            <v>Security</v>
          </cell>
          <cell r="C1" t="str">
            <v>GICS Sector</v>
          </cell>
          <cell r="D1" t="str">
            <v>SimFin ID</v>
          </cell>
        </row>
        <row r="2">
          <cell r="A2" t="str">
            <v>MMM</v>
          </cell>
          <cell r="B2" t="str">
            <v>3M Company</v>
          </cell>
          <cell r="C2" t="str">
            <v>Industrials</v>
          </cell>
          <cell r="D2">
            <v>22219</v>
          </cell>
        </row>
        <row r="3">
          <cell r="A3" t="str">
            <v>ABT</v>
          </cell>
          <cell r="B3" t="str">
            <v>Abbott Laboratories</v>
          </cell>
          <cell r="C3" t="str">
            <v>Health Care</v>
          </cell>
          <cell r="D3">
            <v>63877</v>
          </cell>
        </row>
        <row r="4">
          <cell r="A4" t="str">
            <v>ABBV</v>
          </cell>
          <cell r="B4" t="str">
            <v>AbbVie Inc.</v>
          </cell>
          <cell r="C4" t="str">
            <v>Health Care</v>
          </cell>
          <cell r="D4">
            <v>61199</v>
          </cell>
        </row>
        <row r="5">
          <cell r="A5" t="str">
            <v>ABMD</v>
          </cell>
          <cell r="B5" t="str">
            <v>ABIOMED Inc</v>
          </cell>
          <cell r="C5" t="str">
            <v>Health Care</v>
          </cell>
          <cell r="D5">
            <v>445587</v>
          </cell>
        </row>
        <row r="6">
          <cell r="A6" t="str">
            <v>ACN</v>
          </cell>
          <cell r="B6" t="str">
            <v>Accenture plc</v>
          </cell>
          <cell r="C6" t="str">
            <v>Information Technology</v>
          </cell>
          <cell r="D6">
            <v>61372</v>
          </cell>
        </row>
        <row r="7">
          <cell r="A7" t="str">
            <v>ATVI</v>
          </cell>
          <cell r="B7" t="str">
            <v>Activision Blizzard</v>
          </cell>
          <cell r="C7" t="str">
            <v>Communication Services</v>
          </cell>
          <cell r="D7">
            <v>243</v>
          </cell>
        </row>
        <row r="8">
          <cell r="A8" t="str">
            <v>ADBE</v>
          </cell>
          <cell r="B8" t="str">
            <v>Adobe Inc.</v>
          </cell>
          <cell r="C8" t="str">
            <v>Information Technology</v>
          </cell>
          <cell r="D8">
            <v>14099</v>
          </cell>
        </row>
        <row r="9">
          <cell r="A9" t="str">
            <v>AMD</v>
          </cell>
          <cell r="B9" t="str">
            <v>Advanced Micro Devices Inc</v>
          </cell>
          <cell r="C9" t="str">
            <v>Information Technology</v>
          </cell>
          <cell r="D9">
            <v>191397</v>
          </cell>
        </row>
        <row r="10">
          <cell r="A10" t="str">
            <v>AAP</v>
          </cell>
          <cell r="B10" t="str">
            <v>Advance Auto Parts</v>
          </cell>
          <cell r="C10" t="str">
            <v>Consumer Discretionary</v>
          </cell>
          <cell r="D10">
            <v>184955</v>
          </cell>
        </row>
        <row r="11">
          <cell r="A11" t="str">
            <v>AES</v>
          </cell>
          <cell r="B11" t="str">
            <v>AES Corp</v>
          </cell>
          <cell r="C11" t="str">
            <v>Utilities</v>
          </cell>
          <cell r="D11">
            <v>62329</v>
          </cell>
        </row>
        <row r="12">
          <cell r="A12" t="str">
            <v>AFL</v>
          </cell>
          <cell r="B12" t="str">
            <v>AFLAC Inc</v>
          </cell>
          <cell r="C12" t="str">
            <v>Financials</v>
          </cell>
          <cell r="D12" t="e">
            <v>#N/A</v>
          </cell>
        </row>
        <row r="13">
          <cell r="A13" t="str">
            <v>A</v>
          </cell>
          <cell r="B13" t="str">
            <v>Agilent Technologies Inc</v>
          </cell>
          <cell r="C13" t="str">
            <v>Health Care</v>
          </cell>
          <cell r="D13">
            <v>45846</v>
          </cell>
        </row>
        <row r="14">
          <cell r="A14" t="str">
            <v>APD</v>
          </cell>
          <cell r="B14" t="str">
            <v>Air Products &amp; Chemicals Inc</v>
          </cell>
          <cell r="C14" t="str">
            <v>Materials</v>
          </cell>
          <cell r="D14">
            <v>185217</v>
          </cell>
        </row>
        <row r="15">
          <cell r="A15" t="str">
            <v>AKAM</v>
          </cell>
          <cell r="B15" t="str">
            <v>Akamai Technologies Inc</v>
          </cell>
          <cell r="C15" t="str">
            <v>Information Technology</v>
          </cell>
          <cell r="D15">
            <v>69211</v>
          </cell>
        </row>
        <row r="16">
          <cell r="A16" t="str">
            <v>ALK</v>
          </cell>
          <cell r="B16" t="str">
            <v>Alaska Air Group Inc</v>
          </cell>
          <cell r="C16" t="str">
            <v>Industrials</v>
          </cell>
          <cell r="D16">
            <v>65470</v>
          </cell>
        </row>
        <row r="17">
          <cell r="A17" t="str">
            <v>ALB</v>
          </cell>
          <cell r="B17" t="str">
            <v>Albemarle Corp</v>
          </cell>
          <cell r="C17" t="str">
            <v>Materials</v>
          </cell>
          <cell r="D17">
            <v>132877</v>
          </cell>
        </row>
        <row r="18">
          <cell r="A18" t="str">
            <v>ARE</v>
          </cell>
          <cell r="B18" t="str">
            <v>Alexandria Real Estate Equities</v>
          </cell>
          <cell r="C18" t="str">
            <v>Real Estate</v>
          </cell>
          <cell r="D18">
            <v>445788</v>
          </cell>
        </row>
        <row r="19">
          <cell r="A19" t="str">
            <v>ALXN</v>
          </cell>
          <cell r="B19" t="str">
            <v>Alexion Pharmaceuticals</v>
          </cell>
          <cell r="C19" t="str">
            <v>Health Care</v>
          </cell>
          <cell r="D19">
            <v>65359</v>
          </cell>
        </row>
        <row r="20">
          <cell r="A20" t="str">
            <v>ALGN</v>
          </cell>
          <cell r="B20" t="str">
            <v>Align Technology</v>
          </cell>
          <cell r="C20" t="str">
            <v>Health Care</v>
          </cell>
          <cell r="D20">
            <v>445691</v>
          </cell>
        </row>
        <row r="21">
          <cell r="A21" t="str">
            <v>ALLE</v>
          </cell>
          <cell r="B21" t="str">
            <v>Allegion</v>
          </cell>
          <cell r="C21" t="str">
            <v>Industrials</v>
          </cell>
          <cell r="D21">
            <v>69109</v>
          </cell>
        </row>
        <row r="22">
          <cell r="A22" t="str">
            <v>LNT</v>
          </cell>
          <cell r="B22" t="str">
            <v>Alliant Energy Corp</v>
          </cell>
          <cell r="C22" t="str">
            <v>Utilities</v>
          </cell>
          <cell r="D22">
            <v>119577</v>
          </cell>
        </row>
        <row r="23">
          <cell r="A23" t="str">
            <v>ALL</v>
          </cell>
          <cell r="B23" t="str">
            <v>Allstate Corp</v>
          </cell>
          <cell r="C23" t="str">
            <v>Financials</v>
          </cell>
          <cell r="D23" t="e">
            <v>#N/A</v>
          </cell>
        </row>
        <row r="24">
          <cell r="A24" t="str">
            <v>GOOG</v>
          </cell>
          <cell r="B24" t="str">
            <v>Alphabet Inc. (Class C)</v>
          </cell>
          <cell r="C24" t="str">
            <v>Communication Services</v>
          </cell>
          <cell r="D24">
            <v>18</v>
          </cell>
        </row>
        <row r="25">
          <cell r="A25" t="str">
            <v>MO</v>
          </cell>
          <cell r="B25" t="str">
            <v>Altria Group Inc</v>
          </cell>
          <cell r="C25" t="str">
            <v>Consumer Staples</v>
          </cell>
          <cell r="D25">
            <v>133574</v>
          </cell>
        </row>
        <row r="26">
          <cell r="A26" t="str">
            <v>AMZN</v>
          </cell>
          <cell r="B26" t="str">
            <v>Amazon.com Inc.</v>
          </cell>
          <cell r="C26" t="str">
            <v>Consumer Discretionary</v>
          </cell>
          <cell r="D26">
            <v>62747</v>
          </cell>
        </row>
        <row r="27">
          <cell r="A27" t="str">
            <v>AEE</v>
          </cell>
          <cell r="B27" t="str">
            <v>Ameren Corp</v>
          </cell>
          <cell r="C27" t="str">
            <v>Utilities</v>
          </cell>
          <cell r="D27">
            <v>68703</v>
          </cell>
        </row>
        <row r="28">
          <cell r="A28" t="str">
            <v>AAL</v>
          </cell>
          <cell r="B28" t="str">
            <v>American Airlines Group</v>
          </cell>
          <cell r="C28" t="str">
            <v>Industrials</v>
          </cell>
          <cell r="D28">
            <v>68568</v>
          </cell>
        </row>
        <row r="29">
          <cell r="A29" t="str">
            <v>AEP</v>
          </cell>
          <cell r="B29" t="str">
            <v>American Electric Power</v>
          </cell>
          <cell r="C29" t="str">
            <v>Utilities</v>
          </cell>
          <cell r="D29">
            <v>66050</v>
          </cell>
        </row>
        <row r="30">
          <cell r="A30" t="str">
            <v>AXP</v>
          </cell>
          <cell r="B30" t="str">
            <v>American Express Co</v>
          </cell>
          <cell r="C30" t="str">
            <v>Financials</v>
          </cell>
          <cell r="D30" t="e">
            <v>#N/A</v>
          </cell>
        </row>
        <row r="31">
          <cell r="A31" t="str">
            <v>AIG</v>
          </cell>
          <cell r="B31" t="str">
            <v>American International Group</v>
          </cell>
          <cell r="C31" t="str">
            <v>Financials</v>
          </cell>
          <cell r="D31" t="e">
            <v>#N/A</v>
          </cell>
        </row>
        <row r="32">
          <cell r="A32" t="str">
            <v>AMT</v>
          </cell>
          <cell r="B32" t="str">
            <v>American Tower Corp.</v>
          </cell>
          <cell r="C32" t="str">
            <v>Real Estate</v>
          </cell>
          <cell r="D32">
            <v>68339</v>
          </cell>
        </row>
        <row r="33">
          <cell r="A33" t="str">
            <v>AWK</v>
          </cell>
          <cell r="B33" t="str">
            <v>American Water Works Company Inc</v>
          </cell>
          <cell r="C33" t="str">
            <v>Utilities</v>
          </cell>
          <cell r="D33">
            <v>168302</v>
          </cell>
        </row>
        <row r="34">
          <cell r="A34" t="str">
            <v>AMP</v>
          </cell>
          <cell r="B34" t="str">
            <v>Ameriprise Financial</v>
          </cell>
          <cell r="C34" t="str">
            <v>Financials</v>
          </cell>
          <cell r="D34">
            <v>67872</v>
          </cell>
        </row>
        <row r="35">
          <cell r="A35" t="str">
            <v>ABC</v>
          </cell>
          <cell r="B35" t="str">
            <v>AmerisourceBergen Corp</v>
          </cell>
          <cell r="C35" t="str">
            <v>Health Care</v>
          </cell>
          <cell r="D35">
            <v>187024</v>
          </cell>
        </row>
        <row r="36">
          <cell r="A36" t="str">
            <v>AME</v>
          </cell>
          <cell r="B36" t="str">
            <v>AMETEK Inc.</v>
          </cell>
          <cell r="C36" t="str">
            <v>Industrials</v>
          </cell>
          <cell r="D36">
            <v>67669</v>
          </cell>
        </row>
        <row r="37">
          <cell r="A37" t="str">
            <v>AMGN</v>
          </cell>
          <cell r="B37" t="str">
            <v>Amgen Inc.</v>
          </cell>
          <cell r="C37" t="str">
            <v>Health Care</v>
          </cell>
          <cell r="D37">
            <v>65735</v>
          </cell>
        </row>
        <row r="38">
          <cell r="A38" t="str">
            <v>APH</v>
          </cell>
          <cell r="B38" t="str">
            <v>Amphenol Corp</v>
          </cell>
          <cell r="C38" t="str">
            <v>Information Technology</v>
          </cell>
          <cell r="D38">
            <v>65820</v>
          </cell>
        </row>
        <row r="39">
          <cell r="A39" t="str">
            <v>ADI</v>
          </cell>
          <cell r="B39" t="str">
            <v>Analog Devices, Inc.</v>
          </cell>
          <cell r="C39" t="str">
            <v>Information Technology</v>
          </cell>
          <cell r="D39">
            <v>65917</v>
          </cell>
        </row>
        <row r="40">
          <cell r="A40" t="str">
            <v>ANSS</v>
          </cell>
          <cell r="B40" t="str">
            <v>ANSYS</v>
          </cell>
          <cell r="C40" t="str">
            <v>Information Technology</v>
          </cell>
          <cell r="D40">
            <v>126145</v>
          </cell>
        </row>
        <row r="41">
          <cell r="A41" t="str">
            <v>ANTM</v>
          </cell>
          <cell r="B41" t="str">
            <v>Anthem</v>
          </cell>
          <cell r="C41" t="str">
            <v>Health Care</v>
          </cell>
          <cell r="D41" t="e">
            <v>#N/A</v>
          </cell>
        </row>
        <row r="42">
          <cell r="A42" t="str">
            <v>AON</v>
          </cell>
          <cell r="B42" t="str">
            <v>Aon plc</v>
          </cell>
          <cell r="C42" t="str">
            <v>Financials</v>
          </cell>
          <cell r="D42">
            <v>67471</v>
          </cell>
        </row>
        <row r="43">
          <cell r="A43" t="str">
            <v>AOS</v>
          </cell>
          <cell r="B43" t="str">
            <v>A.O. Smith Corp</v>
          </cell>
          <cell r="C43" t="str">
            <v>Industrials</v>
          </cell>
          <cell r="D43">
            <v>445771</v>
          </cell>
        </row>
        <row r="44">
          <cell r="A44" t="str">
            <v>APA</v>
          </cell>
          <cell r="B44" t="str">
            <v>Apache Corporation</v>
          </cell>
          <cell r="C44" t="str">
            <v>Energy</v>
          </cell>
          <cell r="D44">
            <v>254576</v>
          </cell>
        </row>
        <row r="45">
          <cell r="A45" t="str">
            <v>AAPL</v>
          </cell>
          <cell r="B45" t="str">
            <v>Apple Inc.</v>
          </cell>
          <cell r="C45" t="str">
            <v>Information Technology</v>
          </cell>
          <cell r="D45">
            <v>111052</v>
          </cell>
        </row>
        <row r="46">
          <cell r="A46" t="str">
            <v>AMAT</v>
          </cell>
          <cell r="B46" t="str">
            <v>Applied Materials Inc.</v>
          </cell>
          <cell r="C46" t="str">
            <v>Information Technology</v>
          </cell>
          <cell r="D46">
            <v>67102</v>
          </cell>
        </row>
        <row r="47">
          <cell r="A47" t="str">
            <v>APTV</v>
          </cell>
          <cell r="B47" t="str">
            <v>Aptiv PLC</v>
          </cell>
          <cell r="C47" t="str">
            <v>Consumer Discretionary</v>
          </cell>
          <cell r="D47">
            <v>378125</v>
          </cell>
        </row>
        <row r="48">
          <cell r="A48" t="str">
            <v>ADM</v>
          </cell>
          <cell r="B48" t="str">
            <v>Archer-Daniels-Midland Co</v>
          </cell>
          <cell r="C48" t="str">
            <v>Consumer Staples</v>
          </cell>
          <cell r="D48">
            <v>66997</v>
          </cell>
        </row>
        <row r="49">
          <cell r="A49" t="str">
            <v>ANET</v>
          </cell>
          <cell r="B49" t="str">
            <v>Arista Networks</v>
          </cell>
          <cell r="C49" t="str">
            <v>Information Technology</v>
          </cell>
          <cell r="D49">
            <v>536189</v>
          </cell>
        </row>
        <row r="50">
          <cell r="A50" t="str">
            <v>AJG</v>
          </cell>
          <cell r="B50" t="str">
            <v>Arthur J. Gallagher &amp; Co.</v>
          </cell>
          <cell r="C50" t="str">
            <v>Financials</v>
          </cell>
          <cell r="D50">
            <v>66898</v>
          </cell>
        </row>
        <row r="51">
          <cell r="A51" t="str">
            <v>AIZ</v>
          </cell>
          <cell r="B51" t="str">
            <v>Assurant</v>
          </cell>
          <cell r="C51" t="str">
            <v>Financials</v>
          </cell>
          <cell r="D51" t="e">
            <v>#N/A</v>
          </cell>
        </row>
        <row r="52">
          <cell r="A52" t="str">
            <v>T</v>
          </cell>
          <cell r="B52" t="str">
            <v>AT&amp;T Inc.</v>
          </cell>
          <cell r="C52" t="str">
            <v>Communication Services</v>
          </cell>
          <cell r="D52">
            <v>66790</v>
          </cell>
        </row>
        <row r="53">
          <cell r="A53" t="str">
            <v>ATO</v>
          </cell>
          <cell r="B53" t="str">
            <v>Atmos Energy</v>
          </cell>
          <cell r="C53" t="str">
            <v>Utilities</v>
          </cell>
          <cell r="D53">
            <v>445830</v>
          </cell>
        </row>
        <row r="54">
          <cell r="A54" t="str">
            <v>ADSK</v>
          </cell>
          <cell r="B54" t="str">
            <v>Autodesk Inc.</v>
          </cell>
          <cell r="C54" t="str">
            <v>Information Technology</v>
          </cell>
          <cell r="D54">
            <v>185035</v>
          </cell>
        </row>
        <row r="55">
          <cell r="A55" t="str">
            <v>ADP</v>
          </cell>
          <cell r="B55" t="str">
            <v>Automatic Data Processing</v>
          </cell>
          <cell r="C55" t="str">
            <v>Information Technology</v>
          </cell>
          <cell r="D55">
            <v>591496</v>
          </cell>
        </row>
        <row r="56">
          <cell r="A56" t="str">
            <v>AZO</v>
          </cell>
          <cell r="B56" t="str">
            <v>AutoZone Inc</v>
          </cell>
          <cell r="C56" t="str">
            <v>Consumer Discretionary</v>
          </cell>
          <cell r="D56">
            <v>58197</v>
          </cell>
        </row>
        <row r="57">
          <cell r="A57" t="str">
            <v>AVB</v>
          </cell>
          <cell r="B57" t="str">
            <v>AvalonBay Communities</v>
          </cell>
          <cell r="C57" t="str">
            <v>Real Estate</v>
          </cell>
          <cell r="D57">
            <v>66223</v>
          </cell>
        </row>
        <row r="58">
          <cell r="A58" t="str">
            <v>AVY</v>
          </cell>
          <cell r="B58" t="str">
            <v>Avery Dennison Corp</v>
          </cell>
          <cell r="C58" t="str">
            <v>Materials</v>
          </cell>
          <cell r="D58">
            <v>66346</v>
          </cell>
        </row>
        <row r="59">
          <cell r="A59" t="str">
            <v>BHGE</v>
          </cell>
          <cell r="B59" t="str">
            <v>Baker Hughes Co</v>
          </cell>
          <cell r="C59" t="str">
            <v>Energy</v>
          </cell>
          <cell r="D59">
            <v>679135</v>
          </cell>
        </row>
        <row r="60">
          <cell r="A60" t="str">
            <v>BLL</v>
          </cell>
          <cell r="B60" t="str">
            <v>Ball Corp</v>
          </cell>
          <cell r="C60" t="str">
            <v>Materials</v>
          </cell>
          <cell r="D60">
            <v>247618</v>
          </cell>
        </row>
        <row r="61">
          <cell r="A61" t="str">
            <v>BAC</v>
          </cell>
          <cell r="B61" t="str">
            <v>Bank of America Corp</v>
          </cell>
          <cell r="C61" t="str">
            <v>Financials</v>
          </cell>
          <cell r="D61" t="e">
            <v>#N/A</v>
          </cell>
        </row>
        <row r="62">
          <cell r="A62" t="str">
            <v>BK</v>
          </cell>
          <cell r="B62" t="str">
            <v>The Bank of New York Mellon</v>
          </cell>
          <cell r="C62" t="str">
            <v>Financials</v>
          </cell>
          <cell r="D62" t="e">
            <v>#N/A</v>
          </cell>
        </row>
        <row r="63">
          <cell r="A63" t="str">
            <v>BAX</v>
          </cell>
          <cell r="B63" t="str">
            <v>Baxter International Inc.</v>
          </cell>
          <cell r="C63" t="str">
            <v>Health Care</v>
          </cell>
          <cell r="D63">
            <v>254808</v>
          </cell>
        </row>
        <row r="64">
          <cell r="A64" t="str">
            <v>BDX</v>
          </cell>
          <cell r="B64" t="str">
            <v>Becton Dickinson</v>
          </cell>
          <cell r="C64" t="str">
            <v>Health Care</v>
          </cell>
          <cell r="D64">
            <v>71373</v>
          </cell>
        </row>
        <row r="65">
          <cell r="A65" t="str">
            <v>BRKA</v>
          </cell>
          <cell r="B65" t="str">
            <v>Berkshire Hathaway</v>
          </cell>
          <cell r="C65" t="str">
            <v>Financials</v>
          </cell>
          <cell r="D65">
            <v>71306</v>
          </cell>
        </row>
        <row r="66">
          <cell r="A66" t="str">
            <v>BBY</v>
          </cell>
          <cell r="B66" t="str">
            <v>Best Buy Co. Inc.</v>
          </cell>
          <cell r="C66" t="str">
            <v>Consumer Discretionary</v>
          </cell>
          <cell r="D66">
            <v>71192</v>
          </cell>
        </row>
        <row r="67">
          <cell r="A67" t="str">
            <v>BIO</v>
          </cell>
          <cell r="B67" t="str">
            <v>Bio-Rad Laboratories</v>
          </cell>
          <cell r="C67" t="str">
            <v>Health Care</v>
          </cell>
          <cell r="D67">
            <v>130356</v>
          </cell>
        </row>
        <row r="68">
          <cell r="A68" t="str">
            <v>BIIB</v>
          </cell>
          <cell r="B68" t="str">
            <v>Biogen Inc.</v>
          </cell>
          <cell r="C68" t="str">
            <v>Health Care</v>
          </cell>
          <cell r="D68">
            <v>71079</v>
          </cell>
        </row>
        <row r="69">
          <cell r="A69" t="str">
            <v>BLK</v>
          </cell>
          <cell r="B69" t="str">
            <v>BlackRock</v>
          </cell>
          <cell r="C69" t="str">
            <v>Financials</v>
          </cell>
          <cell r="D69">
            <v>914</v>
          </cell>
        </row>
        <row r="70">
          <cell r="A70" t="str">
            <v>BA</v>
          </cell>
          <cell r="B70" t="str">
            <v>Boeing Company</v>
          </cell>
          <cell r="C70" t="str">
            <v>Industrials</v>
          </cell>
          <cell r="D70">
            <v>70844</v>
          </cell>
        </row>
        <row r="71">
          <cell r="A71" t="str">
            <v>BKNG</v>
          </cell>
          <cell r="B71" t="str">
            <v>Booking Holdings Inc</v>
          </cell>
          <cell r="C71" t="str">
            <v>Consumer Discretionary</v>
          </cell>
          <cell r="D71">
            <v>261036</v>
          </cell>
        </row>
        <row r="72">
          <cell r="A72" t="str">
            <v>BWA</v>
          </cell>
          <cell r="B72" t="str">
            <v>BorgWarner</v>
          </cell>
          <cell r="C72" t="str">
            <v>Consumer Discretionary</v>
          </cell>
          <cell r="D72">
            <v>70746</v>
          </cell>
        </row>
        <row r="73">
          <cell r="A73" t="str">
            <v>BXP</v>
          </cell>
          <cell r="B73" t="str">
            <v>Boston Properties</v>
          </cell>
          <cell r="C73" t="str">
            <v>Real Estate</v>
          </cell>
          <cell r="D73">
            <v>70579</v>
          </cell>
        </row>
        <row r="74">
          <cell r="A74" t="str">
            <v>BSX</v>
          </cell>
          <cell r="B74" t="str">
            <v>Boston Scientific</v>
          </cell>
          <cell r="C74" t="str">
            <v>Health Care</v>
          </cell>
          <cell r="D74">
            <v>239516</v>
          </cell>
        </row>
        <row r="75">
          <cell r="A75" t="str">
            <v>BMY</v>
          </cell>
          <cell r="B75" t="str">
            <v>Bristol-Myers Squibb</v>
          </cell>
          <cell r="C75" t="str">
            <v>Health Care</v>
          </cell>
          <cell r="D75">
            <v>255210</v>
          </cell>
        </row>
        <row r="76">
          <cell r="A76" t="str">
            <v>AVGO</v>
          </cell>
          <cell r="B76" t="str">
            <v>Broadcom Inc.</v>
          </cell>
          <cell r="C76" t="str">
            <v>Information Technology</v>
          </cell>
          <cell r="D76">
            <v>686523</v>
          </cell>
        </row>
        <row r="77">
          <cell r="A77" t="str">
            <v>BR</v>
          </cell>
          <cell r="B77" t="str">
            <v>Broadridge Financial Solutions</v>
          </cell>
          <cell r="C77" t="str">
            <v>Information Technology</v>
          </cell>
          <cell r="D77">
            <v>143497</v>
          </cell>
        </row>
        <row r="78">
          <cell r="A78" t="str">
            <v>BFB</v>
          </cell>
          <cell r="B78" t="str">
            <v>Brown-Forman Corp.</v>
          </cell>
          <cell r="C78" t="str">
            <v>Consumer Staples</v>
          </cell>
          <cell r="D78">
            <v>185450</v>
          </cell>
        </row>
        <row r="79">
          <cell r="A79" t="str">
            <v>CHRW</v>
          </cell>
          <cell r="B79" t="str">
            <v>C. H. Robinson Worldwide</v>
          </cell>
          <cell r="C79" t="str">
            <v>Industrials</v>
          </cell>
          <cell r="D79">
            <v>378101</v>
          </cell>
        </row>
        <row r="80">
          <cell r="A80" t="str">
            <v>COG</v>
          </cell>
          <cell r="B80" t="str">
            <v>Cabot Oil &amp; Gas</v>
          </cell>
          <cell r="C80" t="str">
            <v>Energy</v>
          </cell>
          <cell r="D80">
            <v>378102</v>
          </cell>
        </row>
        <row r="81">
          <cell r="A81" t="str">
            <v>CDNS</v>
          </cell>
          <cell r="B81" t="str">
            <v>Cadence Design Systems</v>
          </cell>
          <cell r="C81" t="str">
            <v>Information Technology</v>
          </cell>
          <cell r="D81">
            <v>107614</v>
          </cell>
        </row>
        <row r="82">
          <cell r="A82" t="str">
            <v>CPB</v>
          </cell>
          <cell r="B82" t="str">
            <v>Campbell Soup</v>
          </cell>
          <cell r="C82" t="str">
            <v>Consumer Staples</v>
          </cell>
          <cell r="D82">
            <v>249099</v>
          </cell>
        </row>
        <row r="83">
          <cell r="A83" t="str">
            <v>COF</v>
          </cell>
          <cell r="B83" t="str">
            <v>Capital One Financial</v>
          </cell>
          <cell r="C83" t="str">
            <v>Financials</v>
          </cell>
          <cell r="D83" t="e">
            <v>#N/A</v>
          </cell>
        </row>
        <row r="84">
          <cell r="A84" t="str">
            <v>CAH</v>
          </cell>
          <cell r="B84" t="str">
            <v>Cardinal Health Inc.</v>
          </cell>
          <cell r="C84" t="str">
            <v>Health Care</v>
          </cell>
          <cell r="D84">
            <v>159950</v>
          </cell>
        </row>
        <row r="85">
          <cell r="A85" t="str">
            <v>KMX</v>
          </cell>
          <cell r="B85" t="str">
            <v>Carmax Inc</v>
          </cell>
          <cell r="C85" t="str">
            <v>Consumer Discretionary</v>
          </cell>
          <cell r="D85">
            <v>327637</v>
          </cell>
        </row>
        <row r="86">
          <cell r="A86" t="str">
            <v>CCL</v>
          </cell>
          <cell r="B86" t="str">
            <v>Carnival Corp.</v>
          </cell>
          <cell r="C86" t="str">
            <v>Consumer Discretionary</v>
          </cell>
          <cell r="D86">
            <v>288836</v>
          </cell>
        </row>
        <row r="87">
          <cell r="A87" t="str">
            <v>CAT</v>
          </cell>
          <cell r="B87" t="str">
            <v>Caterpillar Inc.</v>
          </cell>
          <cell r="C87" t="str">
            <v>Industrials</v>
          </cell>
          <cell r="D87">
            <v>253953</v>
          </cell>
        </row>
        <row r="88">
          <cell r="A88" t="str">
            <v>CBOE</v>
          </cell>
          <cell r="B88" t="str">
            <v>Cboe Global Markets</v>
          </cell>
          <cell r="C88" t="str">
            <v>Financials</v>
          </cell>
          <cell r="D88">
            <v>120616</v>
          </cell>
        </row>
        <row r="89">
          <cell r="A89" t="str">
            <v>CBG</v>
          </cell>
          <cell r="B89" t="str">
            <v>CBRE Group</v>
          </cell>
          <cell r="C89" t="str">
            <v>Real Estate</v>
          </cell>
          <cell r="D89">
            <v>378105</v>
          </cell>
        </row>
        <row r="90">
          <cell r="A90" t="str">
            <v>CDW</v>
          </cell>
          <cell r="B90" t="str">
            <v>CDW</v>
          </cell>
          <cell r="C90" t="str">
            <v>Information Technology</v>
          </cell>
          <cell r="D90">
            <v>683318</v>
          </cell>
        </row>
        <row r="91">
          <cell r="A91" t="str">
            <v>CE</v>
          </cell>
          <cell r="B91" t="str">
            <v>Celanese</v>
          </cell>
          <cell r="C91" t="str">
            <v>Materials</v>
          </cell>
          <cell r="D91">
            <v>109593</v>
          </cell>
        </row>
        <row r="92">
          <cell r="A92" t="str">
            <v>CNC</v>
          </cell>
          <cell r="B92" t="str">
            <v>Centene Corporation</v>
          </cell>
          <cell r="C92" t="str">
            <v>Health Care</v>
          </cell>
          <cell r="D92">
            <v>378107</v>
          </cell>
        </row>
        <row r="93">
          <cell r="A93" t="str">
            <v>CNP</v>
          </cell>
          <cell r="B93" t="str">
            <v>CenterPoint Energy</v>
          </cell>
          <cell r="C93" t="str">
            <v>Utilities</v>
          </cell>
          <cell r="D93">
            <v>378108</v>
          </cell>
        </row>
        <row r="94">
          <cell r="A94" t="str">
            <v>CTL</v>
          </cell>
          <cell r="B94" t="str">
            <v>CenturyLink Inc</v>
          </cell>
          <cell r="C94" t="str">
            <v>Communication Services</v>
          </cell>
          <cell r="D94">
            <v>373834</v>
          </cell>
        </row>
        <row r="95">
          <cell r="A95" t="str">
            <v>CERN</v>
          </cell>
          <cell r="B95" t="str">
            <v>Cerner</v>
          </cell>
          <cell r="C95" t="str">
            <v>Health Care</v>
          </cell>
          <cell r="D95">
            <v>259186</v>
          </cell>
        </row>
        <row r="96">
          <cell r="A96" t="str">
            <v>CF</v>
          </cell>
          <cell r="B96" t="str">
            <v>CF Industries Holdings Inc</v>
          </cell>
          <cell r="C96" t="str">
            <v>Materials</v>
          </cell>
          <cell r="D96">
            <v>119051</v>
          </cell>
        </row>
        <row r="97">
          <cell r="A97" t="str">
            <v>SCHW</v>
          </cell>
          <cell r="B97" t="str">
            <v>Charles Schwab Corporation</v>
          </cell>
          <cell r="C97" t="str">
            <v>Financials</v>
          </cell>
          <cell r="D97" t="e">
            <v>#N/A</v>
          </cell>
        </row>
        <row r="98">
          <cell r="A98" t="str">
            <v>CHTR</v>
          </cell>
          <cell r="B98" t="str">
            <v>Charter Communications</v>
          </cell>
          <cell r="C98" t="str">
            <v>Communication Services</v>
          </cell>
          <cell r="D98">
            <v>378110</v>
          </cell>
        </row>
        <row r="99">
          <cell r="A99" t="str">
            <v>CVX</v>
          </cell>
          <cell r="B99" t="str">
            <v>Chevron Corp.</v>
          </cell>
          <cell r="C99" t="str">
            <v>Energy</v>
          </cell>
          <cell r="D99">
            <v>248396</v>
          </cell>
        </row>
        <row r="100">
          <cell r="A100" t="str">
            <v>CMG</v>
          </cell>
          <cell r="B100" t="str">
            <v>Chipotle Mexican Grill</v>
          </cell>
          <cell r="C100" t="str">
            <v>Consumer Discretionary</v>
          </cell>
          <cell r="D100">
            <v>80874</v>
          </cell>
        </row>
        <row r="101">
          <cell r="A101" t="str">
            <v>CB</v>
          </cell>
          <cell r="B101" t="str">
            <v>Chubb Limited</v>
          </cell>
          <cell r="C101" t="str">
            <v>Financials</v>
          </cell>
          <cell r="D101" t="e">
            <v>#N/A</v>
          </cell>
        </row>
        <row r="102">
          <cell r="A102" t="str">
            <v>CHD</v>
          </cell>
          <cell r="B102" t="str">
            <v>Church &amp; Dwight</v>
          </cell>
          <cell r="C102" t="str">
            <v>Consumer Staples</v>
          </cell>
          <cell r="D102">
            <v>378113</v>
          </cell>
        </row>
        <row r="103">
          <cell r="A103" t="str">
            <v>CI</v>
          </cell>
          <cell r="B103" t="str">
            <v>CIGNA Corp.</v>
          </cell>
          <cell r="C103" t="str">
            <v>Health Care</v>
          </cell>
          <cell r="D103" t="e">
            <v>#N/A</v>
          </cell>
        </row>
        <row r="104">
          <cell r="A104" t="str">
            <v>CINF</v>
          </cell>
          <cell r="B104" t="str">
            <v>Cincinnati Financial</v>
          </cell>
          <cell r="C104" t="str">
            <v>Financials</v>
          </cell>
          <cell r="D104" t="e">
            <v>#N/A</v>
          </cell>
        </row>
        <row r="105">
          <cell r="A105" t="str">
            <v>CTAS</v>
          </cell>
          <cell r="B105" t="str">
            <v>Cintas Corporation</v>
          </cell>
          <cell r="C105" t="str">
            <v>Industrials</v>
          </cell>
          <cell r="D105">
            <v>331923</v>
          </cell>
        </row>
        <row r="106">
          <cell r="A106" t="str">
            <v>CSCO</v>
          </cell>
          <cell r="B106" t="str">
            <v>Cisco Systems</v>
          </cell>
          <cell r="C106" t="str">
            <v>Information Technology</v>
          </cell>
          <cell r="D106">
            <v>82202</v>
          </cell>
        </row>
        <row r="107">
          <cell r="A107" t="str">
            <v>C</v>
          </cell>
          <cell r="B107" t="str">
            <v>Citigroup Inc.</v>
          </cell>
          <cell r="C107" t="str">
            <v>Financials</v>
          </cell>
          <cell r="D107" t="e">
            <v>#N/A</v>
          </cell>
        </row>
        <row r="108">
          <cell r="A108" t="str">
            <v>CFG</v>
          </cell>
          <cell r="B108" t="str">
            <v>Citizens Financial Group</v>
          </cell>
          <cell r="C108" t="str">
            <v>Financials</v>
          </cell>
          <cell r="D108" t="e">
            <v>#N/A</v>
          </cell>
        </row>
        <row r="109">
          <cell r="A109" t="str">
            <v>CTXS</v>
          </cell>
          <cell r="B109" t="str">
            <v>Citrix Systems</v>
          </cell>
          <cell r="C109" t="str">
            <v>Information Technology</v>
          </cell>
          <cell r="D109">
            <v>131663</v>
          </cell>
        </row>
        <row r="110">
          <cell r="A110" t="str">
            <v>CLX</v>
          </cell>
          <cell r="B110" t="str">
            <v>The Clorox Company</v>
          </cell>
          <cell r="C110" t="str">
            <v>Consumer Staples</v>
          </cell>
          <cell r="D110">
            <v>218764</v>
          </cell>
        </row>
        <row r="111">
          <cell r="A111" t="str">
            <v>CME</v>
          </cell>
          <cell r="B111" t="str">
            <v>CME Group Inc.</v>
          </cell>
          <cell r="C111" t="str">
            <v>Financials</v>
          </cell>
          <cell r="D111">
            <v>378116</v>
          </cell>
        </row>
        <row r="112">
          <cell r="A112" t="str">
            <v>CMS</v>
          </cell>
          <cell r="B112" t="str">
            <v>CMS Energy</v>
          </cell>
          <cell r="C112" t="str">
            <v>Utilities</v>
          </cell>
          <cell r="D112">
            <v>378117</v>
          </cell>
        </row>
        <row r="113">
          <cell r="A113" t="str">
            <v>KO</v>
          </cell>
          <cell r="B113" t="str">
            <v>Coca-Cola Company</v>
          </cell>
          <cell r="C113" t="str">
            <v>Consumer Staples</v>
          </cell>
          <cell r="D113">
            <v>82117</v>
          </cell>
        </row>
        <row r="114">
          <cell r="A114" t="str">
            <v>CTSH</v>
          </cell>
          <cell r="B114" t="str">
            <v>Cognizant Technology Solutions</v>
          </cell>
          <cell r="C114" t="str">
            <v>Information Technology</v>
          </cell>
          <cell r="D114">
            <v>128066</v>
          </cell>
        </row>
        <row r="115">
          <cell r="A115" t="str">
            <v>CL</v>
          </cell>
          <cell r="B115" t="str">
            <v>Colgate-Palmolive</v>
          </cell>
          <cell r="C115" t="str">
            <v>Consumer Staples</v>
          </cell>
          <cell r="D115">
            <v>255327</v>
          </cell>
        </row>
        <row r="116">
          <cell r="A116" t="str">
            <v>CMCSA</v>
          </cell>
          <cell r="B116" t="str">
            <v>Comcast Corp.</v>
          </cell>
          <cell r="C116" t="str">
            <v>Communication Services</v>
          </cell>
          <cell r="D116">
            <v>106366</v>
          </cell>
        </row>
        <row r="117">
          <cell r="A117" t="str">
            <v>CMA</v>
          </cell>
          <cell r="B117" t="str">
            <v>Comerica Inc.</v>
          </cell>
          <cell r="C117" t="str">
            <v>Financials</v>
          </cell>
          <cell r="D117" t="e">
            <v>#N/A</v>
          </cell>
        </row>
        <row r="118">
          <cell r="A118" t="str">
            <v>CAG</v>
          </cell>
          <cell r="B118" t="str">
            <v>Conagra Brands</v>
          </cell>
          <cell r="C118" t="str">
            <v>Consumer Staples</v>
          </cell>
          <cell r="D118">
            <v>326285</v>
          </cell>
        </row>
        <row r="119">
          <cell r="A119" t="str">
            <v>CXO</v>
          </cell>
          <cell r="B119" t="str">
            <v>Concho Resources</v>
          </cell>
          <cell r="C119" t="str">
            <v>Energy</v>
          </cell>
          <cell r="D119">
            <v>378119</v>
          </cell>
        </row>
        <row r="120">
          <cell r="A120" t="str">
            <v>COP</v>
          </cell>
          <cell r="B120" t="str">
            <v>ConocoPhillips</v>
          </cell>
          <cell r="C120" t="str">
            <v>Energy</v>
          </cell>
          <cell r="D120">
            <v>378120</v>
          </cell>
        </row>
        <row r="121">
          <cell r="A121" t="str">
            <v>ED</v>
          </cell>
          <cell r="B121" t="str">
            <v>Consolidated Edison</v>
          </cell>
          <cell r="C121" t="str">
            <v>Utilities</v>
          </cell>
          <cell r="D121">
            <v>378121</v>
          </cell>
        </row>
        <row r="122">
          <cell r="A122" t="str">
            <v>STZ</v>
          </cell>
          <cell r="B122" t="str">
            <v>Constellation Brands</v>
          </cell>
          <cell r="C122" t="str">
            <v>Consumer Staples</v>
          </cell>
          <cell r="D122">
            <v>256994</v>
          </cell>
        </row>
        <row r="123">
          <cell r="A123" t="str">
            <v>COO</v>
          </cell>
          <cell r="B123" t="str">
            <v>The Cooper Companies</v>
          </cell>
          <cell r="C123" t="str">
            <v>Health Care</v>
          </cell>
          <cell r="D123">
            <v>186450</v>
          </cell>
        </row>
        <row r="124">
          <cell r="A124" t="str">
            <v>CPRT</v>
          </cell>
          <cell r="B124" t="str">
            <v>Copart Inc</v>
          </cell>
          <cell r="C124" t="str">
            <v>Industrials</v>
          </cell>
          <cell r="D124">
            <v>287342</v>
          </cell>
        </row>
        <row r="125">
          <cell r="A125" t="str">
            <v>GLW</v>
          </cell>
          <cell r="B125" t="str">
            <v>Corning Inc.</v>
          </cell>
          <cell r="C125" t="str">
            <v>Information Technology</v>
          </cell>
          <cell r="D125">
            <v>261761</v>
          </cell>
        </row>
        <row r="126">
          <cell r="A126" t="str">
            <v>COST</v>
          </cell>
          <cell r="B126" t="str">
            <v>Costco Wholesale Corp.</v>
          </cell>
          <cell r="C126" t="str">
            <v>Consumer Staples</v>
          </cell>
          <cell r="D126">
            <v>217867</v>
          </cell>
        </row>
        <row r="127">
          <cell r="A127" t="str">
            <v>COTY</v>
          </cell>
          <cell r="B127" t="str">
            <v>Coty, Inc</v>
          </cell>
          <cell r="C127" t="str">
            <v>Consumer Staples</v>
          </cell>
          <cell r="D127">
            <v>376164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Real Estate</v>
          </cell>
          <cell r="D128">
            <v>378122</v>
          </cell>
        </row>
        <row r="129">
          <cell r="A129" t="str">
            <v>CSX</v>
          </cell>
          <cell r="B129" t="str">
            <v>CSX Corp.</v>
          </cell>
          <cell r="C129" t="str">
            <v>Industrials</v>
          </cell>
          <cell r="D129">
            <v>248102</v>
          </cell>
        </row>
        <row r="130">
          <cell r="A130" t="str">
            <v>CMI</v>
          </cell>
          <cell r="B130" t="str">
            <v>Cummins Inc.</v>
          </cell>
          <cell r="C130" t="str">
            <v>Industrials</v>
          </cell>
          <cell r="D130">
            <v>120498</v>
          </cell>
        </row>
        <row r="131">
          <cell r="A131" t="str">
            <v>CVS</v>
          </cell>
          <cell r="B131" t="str">
            <v>CVS Health</v>
          </cell>
          <cell r="C131" t="str">
            <v>Health Care</v>
          </cell>
          <cell r="D131">
            <v>256275</v>
          </cell>
        </row>
        <row r="132">
          <cell r="A132" t="str">
            <v>DHR</v>
          </cell>
          <cell r="B132" t="str">
            <v>Danaher Corp.</v>
          </cell>
          <cell r="C132" t="str">
            <v>Health Care</v>
          </cell>
          <cell r="D132">
            <v>89750</v>
          </cell>
        </row>
        <row r="133">
          <cell r="A133" t="str">
            <v>DRI</v>
          </cell>
          <cell r="B133" t="str">
            <v>Darden Restaurants</v>
          </cell>
          <cell r="C133" t="str">
            <v>Consumer Discretionary</v>
          </cell>
          <cell r="D133">
            <v>108420</v>
          </cell>
        </row>
        <row r="134">
          <cell r="A134" t="str">
            <v>DVA</v>
          </cell>
          <cell r="B134" t="str">
            <v>DaVita Inc.</v>
          </cell>
          <cell r="C134" t="str">
            <v>Health Care</v>
          </cell>
          <cell r="D134">
            <v>349826</v>
          </cell>
        </row>
        <row r="135">
          <cell r="A135" t="str">
            <v>DE</v>
          </cell>
          <cell r="B135" t="str">
            <v>Deere &amp; Co.</v>
          </cell>
          <cell r="C135" t="str">
            <v>Industrials</v>
          </cell>
          <cell r="D135">
            <v>373449</v>
          </cell>
        </row>
        <row r="136">
          <cell r="A136" t="str">
            <v>DAL</v>
          </cell>
          <cell r="B136" t="str">
            <v>Delta Air Lines Inc.</v>
          </cell>
          <cell r="C136" t="str">
            <v>Industrials</v>
          </cell>
          <cell r="D136">
            <v>231789</v>
          </cell>
        </row>
        <row r="137">
          <cell r="A137" t="str">
            <v>XRAY</v>
          </cell>
          <cell r="B137" t="str">
            <v>Dentsply Sirona</v>
          </cell>
          <cell r="C137" t="str">
            <v>Health Care</v>
          </cell>
          <cell r="D137">
            <v>378126</v>
          </cell>
        </row>
        <row r="138">
          <cell r="A138" t="str">
            <v>DVN</v>
          </cell>
          <cell r="B138" t="str">
            <v>Devon Energy</v>
          </cell>
          <cell r="C138" t="str">
            <v>Energy</v>
          </cell>
          <cell r="D138">
            <v>122079</v>
          </cell>
        </row>
        <row r="139">
          <cell r="A139" t="str">
            <v>DXCM</v>
          </cell>
          <cell r="B139" t="str">
            <v>DexCom</v>
          </cell>
          <cell r="C139" t="str">
            <v>Health Care</v>
          </cell>
          <cell r="D139">
            <v>352596</v>
          </cell>
        </row>
        <row r="140">
          <cell r="A140" t="str">
            <v>DFS</v>
          </cell>
          <cell r="B140" t="str">
            <v>Discover Financial Services</v>
          </cell>
          <cell r="C140" t="str">
            <v>Financials</v>
          </cell>
          <cell r="D140" t="e">
            <v>#N/A</v>
          </cell>
        </row>
        <row r="141">
          <cell r="A141" t="str">
            <v>DISCA</v>
          </cell>
          <cell r="B141" t="str">
            <v>Discovery, Inc. (Class A)</v>
          </cell>
          <cell r="C141" t="str">
            <v>Communication Services</v>
          </cell>
          <cell r="D141">
            <v>120376</v>
          </cell>
        </row>
        <row r="142">
          <cell r="A142" t="str">
            <v>DISH</v>
          </cell>
          <cell r="B142" t="str">
            <v>Dish Network</v>
          </cell>
          <cell r="C142" t="str">
            <v>Communication Services</v>
          </cell>
          <cell r="D142">
            <v>741324</v>
          </cell>
        </row>
        <row r="143">
          <cell r="A143" t="str">
            <v>DG</v>
          </cell>
          <cell r="B143" t="str">
            <v>Dollar General</v>
          </cell>
          <cell r="C143" t="str">
            <v>Consumer Discretionary</v>
          </cell>
          <cell r="D143">
            <v>80798</v>
          </cell>
        </row>
        <row r="144">
          <cell r="A144" t="str">
            <v>DLTR</v>
          </cell>
          <cell r="B144" t="str">
            <v>Dollar Tree</v>
          </cell>
          <cell r="C144" t="str">
            <v>Consumer Discretionary</v>
          </cell>
          <cell r="D144">
            <v>378128</v>
          </cell>
        </row>
        <row r="145">
          <cell r="A145" t="str">
            <v>D</v>
          </cell>
          <cell r="B145" t="str">
            <v>Dominion Energy</v>
          </cell>
          <cell r="C145" t="str">
            <v>Utilities</v>
          </cell>
          <cell r="D145">
            <v>189087</v>
          </cell>
        </row>
        <row r="146">
          <cell r="A146" t="str">
            <v>DPZ</v>
          </cell>
          <cell r="B146" t="str">
            <v>Domino's Pizza</v>
          </cell>
          <cell r="C146" t="str">
            <v>Consumer Discretionary</v>
          </cell>
          <cell r="D146">
            <v>338660</v>
          </cell>
        </row>
        <row r="147">
          <cell r="A147" t="str">
            <v>DOV</v>
          </cell>
          <cell r="B147" t="str">
            <v>Dover Corporation</v>
          </cell>
          <cell r="C147" t="str">
            <v>Industrials</v>
          </cell>
          <cell r="D147">
            <v>336327</v>
          </cell>
        </row>
        <row r="148">
          <cell r="A148" t="str">
            <v>DOW</v>
          </cell>
          <cell r="B148" t="str">
            <v>Dow Inc.</v>
          </cell>
          <cell r="C148" t="str">
            <v>Materials</v>
          </cell>
          <cell r="D148">
            <v>378129</v>
          </cell>
        </row>
        <row r="149">
          <cell r="A149" t="str">
            <v>DTE</v>
          </cell>
          <cell r="B149" t="str">
            <v>DTE Energy Co.</v>
          </cell>
          <cell r="C149" t="str">
            <v>Utilities</v>
          </cell>
          <cell r="D149">
            <v>378131</v>
          </cell>
        </row>
        <row r="150">
          <cell r="A150" t="str">
            <v>DUK</v>
          </cell>
          <cell r="B150" t="str">
            <v>Duke Energy</v>
          </cell>
          <cell r="C150" t="str">
            <v>Utilities</v>
          </cell>
          <cell r="D150">
            <v>191249</v>
          </cell>
        </row>
        <row r="151">
          <cell r="A151" t="str">
            <v>DRE</v>
          </cell>
          <cell r="B151" t="str">
            <v>Duke Realty Corp</v>
          </cell>
          <cell r="C151" t="str">
            <v>Real Estate</v>
          </cell>
          <cell r="D151">
            <v>446513</v>
          </cell>
        </row>
        <row r="152">
          <cell r="A152" t="str">
            <v>DD</v>
          </cell>
          <cell r="B152" t="str">
            <v>DuPont de Nemours Inc</v>
          </cell>
          <cell r="C152" t="str">
            <v>Materials</v>
          </cell>
          <cell r="D152">
            <v>546332</v>
          </cell>
        </row>
        <row r="153">
          <cell r="A153" t="str">
            <v>DXC</v>
          </cell>
          <cell r="B153" t="str">
            <v>DXC Technology</v>
          </cell>
          <cell r="C153" t="str">
            <v>Information Technology</v>
          </cell>
          <cell r="D153">
            <v>740485</v>
          </cell>
        </row>
        <row r="154">
          <cell r="A154" t="str">
            <v>ETFC</v>
          </cell>
          <cell r="B154" t="str">
            <v>E*Trade</v>
          </cell>
          <cell r="C154" t="str">
            <v>Financials</v>
          </cell>
          <cell r="D154" t="e">
            <v>#N/A</v>
          </cell>
        </row>
        <row r="155">
          <cell r="A155" t="str">
            <v>EMN</v>
          </cell>
          <cell r="B155" t="str">
            <v>Eastman Chemical</v>
          </cell>
          <cell r="C155" t="str">
            <v>Materials</v>
          </cell>
          <cell r="D155">
            <v>122948</v>
          </cell>
        </row>
        <row r="156">
          <cell r="A156" t="str">
            <v>ETN</v>
          </cell>
          <cell r="B156" t="str">
            <v>Eaton Corporation</v>
          </cell>
          <cell r="C156" t="str">
            <v>Industrials</v>
          </cell>
          <cell r="D156">
            <v>124922</v>
          </cell>
        </row>
        <row r="157">
          <cell r="A157" t="str">
            <v>EBAY</v>
          </cell>
          <cell r="B157" t="str">
            <v>eBay Inc.</v>
          </cell>
          <cell r="C157" t="str">
            <v>Consumer Discretionary</v>
          </cell>
          <cell r="D157">
            <v>104109</v>
          </cell>
        </row>
        <row r="158">
          <cell r="A158" t="str">
            <v>ECL</v>
          </cell>
          <cell r="B158" t="str">
            <v>Ecolab Inc.</v>
          </cell>
          <cell r="C158" t="str">
            <v>Materials</v>
          </cell>
          <cell r="D158">
            <v>378133</v>
          </cell>
        </row>
        <row r="159">
          <cell r="A159" t="str">
            <v>EIX</v>
          </cell>
          <cell r="B159" t="str">
            <v>Edison Int'l</v>
          </cell>
          <cell r="C159" t="str">
            <v>Utilities</v>
          </cell>
          <cell r="D159">
            <v>378134</v>
          </cell>
        </row>
        <row r="160">
          <cell r="A160" t="str">
            <v>EW</v>
          </cell>
          <cell r="B160" t="str">
            <v>Edwards Lifesciences</v>
          </cell>
          <cell r="C160" t="str">
            <v>Health Care</v>
          </cell>
          <cell r="D160">
            <v>108955</v>
          </cell>
        </row>
        <row r="161">
          <cell r="A161" t="str">
            <v>EA</v>
          </cell>
          <cell r="B161" t="str">
            <v>Electronic Arts</v>
          </cell>
          <cell r="C161" t="str">
            <v>Communication Services</v>
          </cell>
          <cell r="D161">
            <v>372651</v>
          </cell>
        </row>
        <row r="162">
          <cell r="A162" t="str">
            <v>EMR</v>
          </cell>
          <cell r="B162" t="str">
            <v>Emerson Electric Company</v>
          </cell>
          <cell r="C162" t="str">
            <v>Industrials</v>
          </cell>
          <cell r="D162">
            <v>255983</v>
          </cell>
        </row>
        <row r="163">
          <cell r="A163" t="str">
            <v>ETR</v>
          </cell>
          <cell r="B163" t="str">
            <v>Entergy Corp.</v>
          </cell>
          <cell r="C163" t="str">
            <v>Utilities</v>
          </cell>
          <cell r="D163">
            <v>354347</v>
          </cell>
        </row>
        <row r="164">
          <cell r="A164" t="str">
            <v>EOG</v>
          </cell>
          <cell r="B164" t="str">
            <v>EOG Resources</v>
          </cell>
          <cell r="C164" t="str">
            <v>Energy</v>
          </cell>
          <cell r="D164">
            <v>100699</v>
          </cell>
        </row>
        <row r="165">
          <cell r="A165" t="str">
            <v>EFX</v>
          </cell>
          <cell r="B165" t="str">
            <v>Equifax Inc.</v>
          </cell>
          <cell r="C165" t="str">
            <v>Industrials</v>
          </cell>
          <cell r="D165">
            <v>378137</v>
          </cell>
        </row>
        <row r="166">
          <cell r="A166" t="str">
            <v>EQIX</v>
          </cell>
          <cell r="B166" t="str">
            <v>Equinix</v>
          </cell>
          <cell r="C166" t="str">
            <v>Real Estate</v>
          </cell>
          <cell r="D166">
            <v>378138</v>
          </cell>
        </row>
        <row r="167">
          <cell r="A167" t="str">
            <v>EQR</v>
          </cell>
          <cell r="B167" t="str">
            <v>Equity Residential</v>
          </cell>
          <cell r="C167" t="str">
            <v>Real Estate</v>
          </cell>
          <cell r="D167">
            <v>421306</v>
          </cell>
        </row>
        <row r="168">
          <cell r="A168" t="str">
            <v>ESS</v>
          </cell>
          <cell r="B168" t="str">
            <v>Essex Property Trust, Inc.</v>
          </cell>
          <cell r="C168" t="str">
            <v>Real Estate</v>
          </cell>
          <cell r="D168">
            <v>378140</v>
          </cell>
        </row>
        <row r="169">
          <cell r="A169" t="str">
            <v>EL</v>
          </cell>
          <cell r="B169" t="str">
            <v>Estée Lauder Companies</v>
          </cell>
          <cell r="C169" t="str">
            <v>Consumer Staples</v>
          </cell>
          <cell r="D169">
            <v>172930</v>
          </cell>
        </row>
        <row r="170">
          <cell r="A170" t="str">
            <v>ES</v>
          </cell>
          <cell r="B170" t="str">
            <v>Eversource Energy</v>
          </cell>
          <cell r="C170" t="str">
            <v>Utilities</v>
          </cell>
          <cell r="D170">
            <v>378141</v>
          </cell>
        </row>
        <row r="171">
          <cell r="A171" t="str">
            <v>RE</v>
          </cell>
          <cell r="B171" t="str">
            <v>Everest Re Group Ltd.</v>
          </cell>
          <cell r="C171" t="str">
            <v>Financials</v>
          </cell>
          <cell r="D171">
            <v>741323</v>
          </cell>
        </row>
        <row r="172">
          <cell r="A172" t="str">
            <v>EXC</v>
          </cell>
          <cell r="B172" t="str">
            <v>Exelon Corp.</v>
          </cell>
          <cell r="C172" t="str">
            <v>Utilities</v>
          </cell>
          <cell r="D172">
            <v>378142</v>
          </cell>
        </row>
        <row r="173">
          <cell r="A173" t="str">
            <v>EXPE</v>
          </cell>
          <cell r="B173" t="str">
            <v>Expedia Group</v>
          </cell>
          <cell r="C173" t="str">
            <v>Consumer Discretionary</v>
          </cell>
          <cell r="D173">
            <v>112653</v>
          </cell>
        </row>
        <row r="174">
          <cell r="A174" t="str">
            <v>EXPD</v>
          </cell>
          <cell r="B174" t="str">
            <v>Expeditors</v>
          </cell>
          <cell r="C174" t="str">
            <v>Industrials</v>
          </cell>
          <cell r="D174">
            <v>378143</v>
          </cell>
        </row>
        <row r="175">
          <cell r="A175" t="str">
            <v>EXR</v>
          </cell>
          <cell r="B175" t="str">
            <v>Extra Space Storage</v>
          </cell>
          <cell r="C175" t="str">
            <v>Real Estate</v>
          </cell>
          <cell r="D175">
            <v>130051</v>
          </cell>
        </row>
        <row r="176">
          <cell r="A176" t="str">
            <v>XOM</v>
          </cell>
          <cell r="B176" t="str">
            <v>Exxon Mobil Corp.</v>
          </cell>
          <cell r="C176" t="str">
            <v>Energy</v>
          </cell>
          <cell r="D176">
            <v>121214</v>
          </cell>
        </row>
        <row r="177">
          <cell r="A177" t="str">
            <v>FFIV</v>
          </cell>
          <cell r="B177" t="str">
            <v>F5 Networks</v>
          </cell>
          <cell r="C177" t="str">
            <v>Information Technology</v>
          </cell>
          <cell r="D177">
            <v>60283</v>
          </cell>
        </row>
        <row r="178">
          <cell r="A178" t="str">
            <v>FB</v>
          </cell>
          <cell r="B178" t="str">
            <v>Facebook, Inc.</v>
          </cell>
          <cell r="C178" t="str">
            <v>Communication Services</v>
          </cell>
          <cell r="D178">
            <v>121021</v>
          </cell>
        </row>
        <row r="179">
          <cell r="A179" t="str">
            <v>FAST</v>
          </cell>
          <cell r="B179" t="str">
            <v>Fastenal Co</v>
          </cell>
          <cell r="C179" t="str">
            <v>Industrials</v>
          </cell>
          <cell r="D179">
            <v>339017</v>
          </cell>
        </row>
        <row r="180">
          <cell r="A180" t="str">
            <v>FRT</v>
          </cell>
          <cell r="B180" t="str">
            <v>Federal Realty Investment Trust</v>
          </cell>
          <cell r="C180" t="str">
            <v>Real Estate</v>
          </cell>
          <cell r="D180">
            <v>378144</v>
          </cell>
        </row>
        <row r="181">
          <cell r="A181" t="str">
            <v>FDX</v>
          </cell>
          <cell r="B181" t="str">
            <v>FedEx Corporation</v>
          </cell>
          <cell r="C181" t="str">
            <v>Industrials</v>
          </cell>
          <cell r="D181">
            <v>259098</v>
          </cell>
        </row>
        <row r="182">
          <cell r="A182" t="str">
            <v>FIS</v>
          </cell>
          <cell r="B182" t="str">
            <v>Fidelity National Information Services</v>
          </cell>
          <cell r="C182" t="str">
            <v>Information Technology</v>
          </cell>
          <cell r="D182">
            <v>88558</v>
          </cell>
        </row>
        <row r="183">
          <cell r="A183" t="str">
            <v>FITB</v>
          </cell>
          <cell r="B183" t="str">
            <v>Fifth Third Bancorp</v>
          </cell>
          <cell r="C183" t="str">
            <v>Financials</v>
          </cell>
          <cell r="D183" t="e">
            <v>#N/A</v>
          </cell>
        </row>
        <row r="184">
          <cell r="A184" t="str">
            <v>FISV</v>
          </cell>
          <cell r="B184" t="str">
            <v>Fiserv Inc</v>
          </cell>
          <cell r="C184" t="str">
            <v>Information Technology</v>
          </cell>
          <cell r="D184">
            <v>378146</v>
          </cell>
        </row>
        <row r="185">
          <cell r="A185" t="str">
            <v>FLT</v>
          </cell>
          <cell r="B185" t="str">
            <v>FleetCor Technologies Inc</v>
          </cell>
          <cell r="C185" t="str">
            <v>Information Technology</v>
          </cell>
          <cell r="D185">
            <v>740486</v>
          </cell>
        </row>
        <row r="186">
          <cell r="A186" t="str">
            <v>FLIR</v>
          </cell>
          <cell r="B186" t="str">
            <v>FLIR Systems</v>
          </cell>
          <cell r="C186" t="str">
            <v>Information Technology</v>
          </cell>
          <cell r="D186">
            <v>367930</v>
          </cell>
        </row>
        <row r="187">
          <cell r="A187" t="str">
            <v>FLS</v>
          </cell>
          <cell r="B187" t="str">
            <v>Flowserve Corporation</v>
          </cell>
          <cell r="C187" t="str">
            <v>Industrials</v>
          </cell>
          <cell r="D187">
            <v>378147</v>
          </cell>
        </row>
        <row r="188">
          <cell r="A188" t="str">
            <v>FMC</v>
          </cell>
          <cell r="B188" t="str">
            <v>FMC Corporation</v>
          </cell>
          <cell r="C188" t="str">
            <v>Materials</v>
          </cell>
          <cell r="D188">
            <v>378149</v>
          </cell>
        </row>
        <row r="189">
          <cell r="A189" t="str">
            <v>F</v>
          </cell>
          <cell r="B189" t="str">
            <v>Ford Motor Company</v>
          </cell>
          <cell r="C189" t="str">
            <v>Consumer Discretionary</v>
          </cell>
          <cell r="D189">
            <v>249937</v>
          </cell>
        </row>
        <row r="190">
          <cell r="A190" t="str">
            <v>FTNT</v>
          </cell>
          <cell r="B190" t="str">
            <v>Fortinet</v>
          </cell>
          <cell r="C190" t="str">
            <v>Information Technology</v>
          </cell>
          <cell r="D190">
            <v>130256</v>
          </cell>
        </row>
        <row r="191">
          <cell r="A191" t="str">
            <v>FTV</v>
          </cell>
          <cell r="B191" t="str">
            <v>Fortive Corp</v>
          </cell>
          <cell r="C191" t="str">
            <v>Industrials</v>
          </cell>
          <cell r="D191">
            <v>378151</v>
          </cell>
        </row>
        <row r="192">
          <cell r="A192" t="str">
            <v>FBHS</v>
          </cell>
          <cell r="B192" t="str">
            <v>Fortune Brands Home &amp; Security</v>
          </cell>
          <cell r="C192" t="str">
            <v>Industrials</v>
          </cell>
          <cell r="D192">
            <v>378152</v>
          </cell>
        </row>
        <row r="193">
          <cell r="A193" t="str">
            <v>FOX</v>
          </cell>
          <cell r="B193" t="str">
            <v>Fox Corporation (Class B)</v>
          </cell>
          <cell r="C193" t="str">
            <v>Communication Services</v>
          </cell>
          <cell r="D193">
            <v>885908</v>
          </cell>
        </row>
        <row r="194">
          <cell r="A194" t="str">
            <v>BEN</v>
          </cell>
          <cell r="B194" t="str">
            <v>Franklin Resources</v>
          </cell>
          <cell r="C194" t="str">
            <v>Financials</v>
          </cell>
          <cell r="D194" t="e">
            <v>#N/A</v>
          </cell>
        </row>
        <row r="195">
          <cell r="A195" t="str">
            <v>FCX</v>
          </cell>
          <cell r="B195" t="str">
            <v>Freeport-McMoRan Inc.</v>
          </cell>
          <cell r="C195" t="str">
            <v>Materials</v>
          </cell>
          <cell r="D195">
            <v>378154</v>
          </cell>
        </row>
        <row r="196">
          <cell r="A196" t="str">
            <v>GPS</v>
          </cell>
          <cell r="B196" t="str">
            <v>Gap Inc.</v>
          </cell>
          <cell r="C196" t="str">
            <v>Consumer Discretionary</v>
          </cell>
          <cell r="D196">
            <v>250974</v>
          </cell>
        </row>
        <row r="197">
          <cell r="A197" t="str">
            <v>GRMN</v>
          </cell>
          <cell r="B197" t="str">
            <v>Garmin Ltd.</v>
          </cell>
          <cell r="C197" t="str">
            <v>Consumer Discretionary</v>
          </cell>
          <cell r="D197">
            <v>388839</v>
          </cell>
        </row>
        <row r="198">
          <cell r="A198" t="str">
            <v>IT</v>
          </cell>
          <cell r="B198" t="str">
            <v>Gartner Inc</v>
          </cell>
          <cell r="C198" t="str">
            <v>Information Technology</v>
          </cell>
          <cell r="D198">
            <v>447532</v>
          </cell>
        </row>
        <row r="199">
          <cell r="A199" t="str">
            <v>GD</v>
          </cell>
          <cell r="B199" t="str">
            <v>General Dynamics</v>
          </cell>
          <cell r="C199" t="str">
            <v>Industrials</v>
          </cell>
          <cell r="D199">
            <v>234391</v>
          </cell>
        </row>
        <row r="200">
          <cell r="A200" t="str">
            <v>GE</v>
          </cell>
          <cell r="B200" t="str">
            <v>General Electric</v>
          </cell>
          <cell r="C200" t="str">
            <v>Industrials</v>
          </cell>
          <cell r="D200">
            <v>244314</v>
          </cell>
        </row>
        <row r="201">
          <cell r="A201" t="str">
            <v>GIS</v>
          </cell>
          <cell r="B201" t="str">
            <v>General Mills</v>
          </cell>
          <cell r="C201" t="str">
            <v>Consumer Staples</v>
          </cell>
          <cell r="D201">
            <v>78526</v>
          </cell>
        </row>
        <row r="202">
          <cell r="A202" t="str">
            <v>GM</v>
          </cell>
          <cell r="B202" t="str">
            <v>General Motors</v>
          </cell>
          <cell r="C202" t="str">
            <v>Consumer Discretionary</v>
          </cell>
          <cell r="D202">
            <v>125620</v>
          </cell>
        </row>
        <row r="203">
          <cell r="A203" t="str">
            <v>GPC</v>
          </cell>
          <cell r="B203" t="str">
            <v>Genuine Parts</v>
          </cell>
          <cell r="C203" t="str">
            <v>Consumer Discretionary</v>
          </cell>
          <cell r="D203">
            <v>115285</v>
          </cell>
        </row>
        <row r="204">
          <cell r="A204" t="str">
            <v>GILD</v>
          </cell>
          <cell r="B204" t="str">
            <v>Gilead Sciences</v>
          </cell>
          <cell r="C204" t="str">
            <v>Health Care</v>
          </cell>
          <cell r="D204">
            <v>239284</v>
          </cell>
        </row>
        <row r="205">
          <cell r="A205" t="str">
            <v>GPN</v>
          </cell>
          <cell r="B205" t="str">
            <v>Global Payments Inc.</v>
          </cell>
          <cell r="C205" t="str">
            <v>Information Technology</v>
          </cell>
          <cell r="D205">
            <v>182201</v>
          </cell>
        </row>
        <row r="206">
          <cell r="A206" t="str">
            <v>GS</v>
          </cell>
          <cell r="B206" t="str">
            <v>Goldman Sachs Group</v>
          </cell>
          <cell r="C206" t="str">
            <v>Financials</v>
          </cell>
          <cell r="D206" t="e">
            <v>#N/A</v>
          </cell>
        </row>
        <row r="207">
          <cell r="A207" t="str">
            <v>GWW</v>
          </cell>
          <cell r="B207" t="str">
            <v>Grainger (W.W.) Inc.</v>
          </cell>
          <cell r="C207" t="str">
            <v>Industrials</v>
          </cell>
          <cell r="D207">
            <v>504823</v>
          </cell>
        </row>
        <row r="208">
          <cell r="A208" t="str">
            <v>HRB</v>
          </cell>
          <cell r="B208" t="str">
            <v>H&amp;R Block</v>
          </cell>
          <cell r="C208" t="str">
            <v>Consumer Discretionary</v>
          </cell>
          <cell r="D208">
            <v>506954</v>
          </cell>
        </row>
        <row r="209">
          <cell r="A209" t="str">
            <v>HAL</v>
          </cell>
          <cell r="B209" t="str">
            <v>Halliburton Co.</v>
          </cell>
          <cell r="C209" t="str">
            <v>Energy</v>
          </cell>
          <cell r="D209">
            <v>378158</v>
          </cell>
        </row>
        <row r="210">
          <cell r="A210" t="str">
            <v>HBI</v>
          </cell>
          <cell r="B210" t="str">
            <v>Hanesbrands Inc</v>
          </cell>
          <cell r="C210" t="str">
            <v>Consumer Discretionary</v>
          </cell>
          <cell r="D210">
            <v>331419</v>
          </cell>
        </row>
        <row r="211">
          <cell r="A211" t="str">
            <v>HIG</v>
          </cell>
          <cell r="B211" t="str">
            <v>Hartford Financial Svc.Gp.</v>
          </cell>
          <cell r="C211" t="str">
            <v>Financials</v>
          </cell>
          <cell r="D211" t="e">
            <v>#N/A</v>
          </cell>
        </row>
        <row r="212">
          <cell r="A212" t="str">
            <v>HAS</v>
          </cell>
          <cell r="B212" t="str">
            <v>Hasbro Inc.</v>
          </cell>
          <cell r="C212" t="str">
            <v>Consumer Discretionary</v>
          </cell>
          <cell r="D212">
            <v>249756</v>
          </cell>
        </row>
        <row r="213">
          <cell r="A213" t="str">
            <v>HCA</v>
          </cell>
          <cell r="B213" t="str">
            <v>HCA Healthcare</v>
          </cell>
          <cell r="C213" t="str">
            <v>Health Care</v>
          </cell>
          <cell r="D213">
            <v>378161</v>
          </cell>
        </row>
        <row r="214">
          <cell r="A214" t="str">
            <v>HCP</v>
          </cell>
          <cell r="B214" t="str">
            <v>Healthpeak Properties</v>
          </cell>
          <cell r="C214" t="str">
            <v>Real Estate</v>
          </cell>
          <cell r="D214">
            <v>378162</v>
          </cell>
        </row>
        <row r="215">
          <cell r="A215" t="str">
            <v>HSIC</v>
          </cell>
          <cell r="B215" t="str">
            <v>Henry Schein</v>
          </cell>
          <cell r="C215" t="str">
            <v>Health Care</v>
          </cell>
          <cell r="D215">
            <v>378104</v>
          </cell>
        </row>
        <row r="216">
          <cell r="A216" t="str">
            <v>HSY</v>
          </cell>
          <cell r="B216" t="str">
            <v>The Hershey Company</v>
          </cell>
          <cell r="C216" t="str">
            <v>Consumer Staples</v>
          </cell>
          <cell r="D216">
            <v>248677</v>
          </cell>
        </row>
        <row r="217">
          <cell r="A217" t="str">
            <v>HES</v>
          </cell>
          <cell r="B217" t="str">
            <v>Hess Corporation</v>
          </cell>
          <cell r="C217" t="str">
            <v>Energy</v>
          </cell>
          <cell r="D217">
            <v>378163</v>
          </cell>
        </row>
        <row r="218">
          <cell r="A218" t="str">
            <v>HPE</v>
          </cell>
          <cell r="B218" t="str">
            <v>Hewlett Packard Enterprise</v>
          </cell>
          <cell r="C218" t="str">
            <v>Information Technology</v>
          </cell>
          <cell r="D218">
            <v>47023</v>
          </cell>
        </row>
        <row r="219">
          <cell r="A219" t="str">
            <v>HLT</v>
          </cell>
          <cell r="B219" t="str">
            <v>Hilton Worldwide Holdings Inc</v>
          </cell>
          <cell r="C219" t="str">
            <v>Consumer Discretionary</v>
          </cell>
          <cell r="D219">
            <v>740329</v>
          </cell>
        </row>
        <row r="220">
          <cell r="A220" t="str">
            <v>HFC</v>
          </cell>
          <cell r="B220" t="str">
            <v>HollyFrontier Corp</v>
          </cell>
          <cell r="C220" t="str">
            <v>Energy</v>
          </cell>
          <cell r="D220">
            <v>684316</v>
          </cell>
        </row>
        <row r="221">
          <cell r="A221" t="str">
            <v>HOLX</v>
          </cell>
          <cell r="B221" t="str">
            <v>Hologic</v>
          </cell>
          <cell r="C221" t="str">
            <v>Health Care</v>
          </cell>
          <cell r="D221">
            <v>362221</v>
          </cell>
        </row>
        <row r="222">
          <cell r="A222" t="str">
            <v>HD</v>
          </cell>
          <cell r="B222" t="str">
            <v>Home Depot</v>
          </cell>
          <cell r="C222" t="str">
            <v>Consumer Discretionary</v>
          </cell>
          <cell r="D222">
            <v>261673</v>
          </cell>
        </row>
        <row r="223">
          <cell r="A223" t="str">
            <v>HON</v>
          </cell>
          <cell r="B223" t="str">
            <v>Honeywell Int'l Inc.</v>
          </cell>
          <cell r="C223" t="str">
            <v>Industrials</v>
          </cell>
          <cell r="D223">
            <v>105257</v>
          </cell>
        </row>
        <row r="224">
          <cell r="A224" t="str">
            <v>HRL</v>
          </cell>
          <cell r="B224" t="str">
            <v>Hormel Foods Corp.</v>
          </cell>
          <cell r="C224" t="str">
            <v>Consumer Staples</v>
          </cell>
          <cell r="D224">
            <v>375369</v>
          </cell>
        </row>
        <row r="225">
          <cell r="A225" t="str">
            <v>HST</v>
          </cell>
          <cell r="B225" t="str">
            <v>Host Hotels &amp; Resorts</v>
          </cell>
          <cell r="C225" t="str">
            <v>Real Estate</v>
          </cell>
          <cell r="D225">
            <v>346970</v>
          </cell>
        </row>
        <row r="226">
          <cell r="A226" t="str">
            <v>HPQ</v>
          </cell>
          <cell r="B226" t="str">
            <v>HP Inc.</v>
          </cell>
          <cell r="C226" t="str">
            <v>Information Technology</v>
          </cell>
          <cell r="D226">
            <v>184360</v>
          </cell>
        </row>
        <row r="227">
          <cell r="A227" t="str">
            <v>HUM</v>
          </cell>
          <cell r="B227" t="str">
            <v>Humana Inc.</v>
          </cell>
          <cell r="C227" t="str">
            <v>Health Care</v>
          </cell>
          <cell r="D227" t="e">
            <v>#N/A</v>
          </cell>
        </row>
        <row r="228">
          <cell r="A228" t="str">
            <v>HBAN</v>
          </cell>
          <cell r="B228" t="str">
            <v>Huntington Bancshares</v>
          </cell>
          <cell r="C228" t="str">
            <v>Financials</v>
          </cell>
          <cell r="D228" t="e">
            <v>#N/A</v>
          </cell>
        </row>
        <row r="229">
          <cell r="A229" t="str">
            <v>HII</v>
          </cell>
          <cell r="B229" t="str">
            <v>Huntington Ingalls Industries</v>
          </cell>
          <cell r="C229" t="str">
            <v>Industrials</v>
          </cell>
          <cell r="D229">
            <v>903401</v>
          </cell>
        </row>
        <row r="230">
          <cell r="A230" t="str">
            <v>IEX</v>
          </cell>
          <cell r="B230" t="str">
            <v>IDEX Corporation</v>
          </cell>
          <cell r="C230" t="str">
            <v>Industrials</v>
          </cell>
          <cell r="D230">
            <v>824090</v>
          </cell>
        </row>
        <row r="231">
          <cell r="A231" t="str">
            <v>IDXX</v>
          </cell>
          <cell r="B231" t="str">
            <v>IDEXX Laboratories</v>
          </cell>
          <cell r="C231" t="str">
            <v>Health Care</v>
          </cell>
          <cell r="D231">
            <v>447447</v>
          </cell>
        </row>
        <row r="232">
          <cell r="A232" t="str">
            <v>INFO</v>
          </cell>
          <cell r="B232" t="str">
            <v>IHS Markit Ltd.</v>
          </cell>
          <cell r="C232" t="str">
            <v>Industrials</v>
          </cell>
          <cell r="D232">
            <v>330628</v>
          </cell>
        </row>
        <row r="233">
          <cell r="A233" t="str">
            <v>ITW</v>
          </cell>
          <cell r="B233" t="str">
            <v>Illinois Tool Works</v>
          </cell>
          <cell r="C233" t="str">
            <v>Industrials</v>
          </cell>
          <cell r="D233">
            <v>378165</v>
          </cell>
        </row>
        <row r="234">
          <cell r="A234" t="str">
            <v>ILMN</v>
          </cell>
          <cell r="B234" t="str">
            <v>Illumina Inc</v>
          </cell>
          <cell r="C234" t="str">
            <v>Health Care</v>
          </cell>
          <cell r="D234">
            <v>86933</v>
          </cell>
        </row>
        <row r="235">
          <cell r="A235" t="str">
            <v>INCY</v>
          </cell>
          <cell r="B235" t="str">
            <v>Incyte</v>
          </cell>
          <cell r="C235" t="str">
            <v>Health Care</v>
          </cell>
          <cell r="D235">
            <v>671924</v>
          </cell>
        </row>
        <row r="236">
          <cell r="A236" t="str">
            <v>IR</v>
          </cell>
          <cell r="B236" t="str">
            <v>Ingersoll Rand</v>
          </cell>
          <cell r="C236" t="str">
            <v>Industrials</v>
          </cell>
          <cell r="D236">
            <v>378166</v>
          </cell>
        </row>
        <row r="237">
          <cell r="A237" t="str">
            <v>INTC</v>
          </cell>
          <cell r="B237" t="str">
            <v>Intel Corp.</v>
          </cell>
          <cell r="C237" t="str">
            <v>Information Technology</v>
          </cell>
          <cell r="D237">
            <v>85652</v>
          </cell>
        </row>
        <row r="238">
          <cell r="A238" t="str">
            <v>ICE</v>
          </cell>
          <cell r="B238" t="str">
            <v>Intercontinental Exchange</v>
          </cell>
          <cell r="C238" t="str">
            <v>Financials</v>
          </cell>
          <cell r="D238">
            <v>378167</v>
          </cell>
        </row>
        <row r="239">
          <cell r="A239" t="str">
            <v>IBM</v>
          </cell>
          <cell r="B239" t="str">
            <v>International Business Machines</v>
          </cell>
          <cell r="C239" t="str">
            <v>Information Technology</v>
          </cell>
          <cell r="D239">
            <v>69543</v>
          </cell>
        </row>
        <row r="240">
          <cell r="A240" t="str">
            <v>IP</v>
          </cell>
          <cell r="B240" t="str">
            <v>International Paper</v>
          </cell>
          <cell r="C240" t="str">
            <v>Materials</v>
          </cell>
          <cell r="D240">
            <v>261549</v>
          </cell>
        </row>
        <row r="241">
          <cell r="A241" t="str">
            <v>IPG</v>
          </cell>
          <cell r="B241" t="str">
            <v>Interpublic Group</v>
          </cell>
          <cell r="C241" t="str">
            <v>Communication Services</v>
          </cell>
          <cell r="D241">
            <v>378168</v>
          </cell>
        </row>
        <row r="242">
          <cell r="A242" t="str">
            <v>IFF</v>
          </cell>
          <cell r="B242" t="str">
            <v>International Flavors &amp; Fragrances</v>
          </cell>
          <cell r="C242" t="str">
            <v>Materials</v>
          </cell>
          <cell r="D242">
            <v>378169</v>
          </cell>
        </row>
        <row r="243">
          <cell r="A243" t="str">
            <v>INTU</v>
          </cell>
          <cell r="B243" t="str">
            <v>Intuit Inc.</v>
          </cell>
          <cell r="C243" t="str">
            <v>Information Technology</v>
          </cell>
          <cell r="D243">
            <v>183557</v>
          </cell>
        </row>
        <row r="244">
          <cell r="A244" t="str">
            <v>ISRG</v>
          </cell>
          <cell r="B244" t="str">
            <v>Intuitive Surgical Inc.</v>
          </cell>
          <cell r="C244" t="str">
            <v>Health Care</v>
          </cell>
          <cell r="D244">
            <v>103498</v>
          </cell>
        </row>
        <row r="245">
          <cell r="A245" t="str">
            <v>IVZ</v>
          </cell>
          <cell r="B245" t="str">
            <v>Invesco Ltd.</v>
          </cell>
          <cell r="C245" t="str">
            <v>Financials</v>
          </cell>
          <cell r="D245">
            <v>378170</v>
          </cell>
        </row>
        <row r="246">
          <cell r="A246" t="str">
            <v>IPGP</v>
          </cell>
          <cell r="B246" t="str">
            <v>IPG Photonics Corp.</v>
          </cell>
          <cell r="C246" t="str">
            <v>Information Technology</v>
          </cell>
          <cell r="D246">
            <v>570971</v>
          </cell>
        </row>
        <row r="247">
          <cell r="A247" t="str">
            <v>IQV</v>
          </cell>
          <cell r="B247" t="str">
            <v>IQVIA Holdings Inc.</v>
          </cell>
          <cell r="C247" t="str">
            <v>Health Care</v>
          </cell>
          <cell r="D247">
            <v>744724</v>
          </cell>
        </row>
        <row r="248">
          <cell r="A248" t="str">
            <v>IRM</v>
          </cell>
          <cell r="B248" t="str">
            <v>Iron Mountain Incorporated</v>
          </cell>
          <cell r="C248" t="str">
            <v>Real Estate</v>
          </cell>
          <cell r="D248">
            <v>378171</v>
          </cell>
        </row>
        <row r="249">
          <cell r="A249" t="str">
            <v>JKHY</v>
          </cell>
          <cell r="B249" t="str">
            <v>Jack Henry &amp; Associates</v>
          </cell>
          <cell r="C249" t="str">
            <v>Information Technology</v>
          </cell>
          <cell r="D249">
            <v>447566</v>
          </cell>
        </row>
        <row r="250">
          <cell r="A250" t="str">
            <v>JEC</v>
          </cell>
          <cell r="B250" t="str">
            <v>Jacobs Engineering Group</v>
          </cell>
          <cell r="C250" t="str">
            <v>Industrials</v>
          </cell>
          <cell r="D250">
            <v>378172</v>
          </cell>
        </row>
        <row r="251">
          <cell r="A251" t="str">
            <v>JBHT</v>
          </cell>
          <cell r="B251" t="str">
            <v>J. B. Hunt Transport Services</v>
          </cell>
          <cell r="C251" t="str">
            <v>Industrials</v>
          </cell>
          <cell r="D251">
            <v>378173</v>
          </cell>
        </row>
        <row r="252">
          <cell r="A252" t="str">
            <v>SJM</v>
          </cell>
          <cell r="B252" t="str">
            <v>JM Smucker</v>
          </cell>
          <cell r="C252" t="str">
            <v>Consumer Staples</v>
          </cell>
          <cell r="D252">
            <v>254348</v>
          </cell>
        </row>
        <row r="253">
          <cell r="A253" t="str">
            <v>JNJ</v>
          </cell>
          <cell r="B253" t="str">
            <v>Johnson &amp; Johnson</v>
          </cell>
          <cell r="C253" t="str">
            <v>Health Care</v>
          </cell>
          <cell r="D253">
            <v>89661</v>
          </cell>
        </row>
        <row r="254">
          <cell r="A254" t="str">
            <v>JCI</v>
          </cell>
          <cell r="B254" t="str">
            <v>Johnson Controls International</v>
          </cell>
          <cell r="C254" t="str">
            <v>Industrials</v>
          </cell>
          <cell r="D254">
            <v>360440</v>
          </cell>
        </row>
        <row r="255">
          <cell r="A255" t="str">
            <v>JPM</v>
          </cell>
          <cell r="B255" t="str">
            <v>JPMorgan Chase &amp; Co.</v>
          </cell>
          <cell r="C255" t="str">
            <v>Financials</v>
          </cell>
          <cell r="D255" t="e">
            <v>#N/A</v>
          </cell>
        </row>
        <row r="256">
          <cell r="A256" t="str">
            <v>JNPR</v>
          </cell>
          <cell r="B256" t="str">
            <v>Juniper Networks</v>
          </cell>
          <cell r="C256" t="str">
            <v>Information Technology</v>
          </cell>
          <cell r="D256">
            <v>385619</v>
          </cell>
        </row>
        <row r="257">
          <cell r="A257" t="str">
            <v>KSU</v>
          </cell>
          <cell r="B257" t="str">
            <v>Kansas City Southern</v>
          </cell>
          <cell r="C257" t="str">
            <v>Industrials</v>
          </cell>
          <cell r="D257">
            <v>99395</v>
          </cell>
        </row>
        <row r="258">
          <cell r="A258" t="str">
            <v>K</v>
          </cell>
          <cell r="B258" t="str">
            <v>Kellogg Co.</v>
          </cell>
          <cell r="C258" t="str">
            <v>Consumer Staples</v>
          </cell>
          <cell r="D258">
            <v>97995</v>
          </cell>
        </row>
        <row r="259">
          <cell r="A259" t="str">
            <v>KEY</v>
          </cell>
          <cell r="B259" t="str">
            <v>KeyCorp</v>
          </cell>
          <cell r="C259" t="str">
            <v>Financials</v>
          </cell>
          <cell r="D259" t="e">
            <v>#N/A</v>
          </cell>
        </row>
        <row r="260">
          <cell r="A260" t="str">
            <v>KEYS</v>
          </cell>
          <cell r="B260" t="str">
            <v>Keysight Technologies</v>
          </cell>
          <cell r="C260" t="str">
            <v>Information Technology</v>
          </cell>
          <cell r="D260">
            <v>186556</v>
          </cell>
        </row>
        <row r="261">
          <cell r="A261" t="str">
            <v>KMB</v>
          </cell>
          <cell r="B261" t="str">
            <v>Kimberly-Clark</v>
          </cell>
          <cell r="C261" t="str">
            <v>Consumer Staples</v>
          </cell>
          <cell r="D261">
            <v>384594</v>
          </cell>
        </row>
        <row r="262">
          <cell r="A262" t="str">
            <v>KIM</v>
          </cell>
          <cell r="B262" t="str">
            <v>Kimco Realty</v>
          </cell>
          <cell r="C262" t="str">
            <v>Real Estate</v>
          </cell>
          <cell r="D262">
            <v>378175</v>
          </cell>
        </row>
        <row r="263">
          <cell r="A263" t="str">
            <v>KMI</v>
          </cell>
          <cell r="B263" t="str">
            <v>Kinder Morgan</v>
          </cell>
          <cell r="C263" t="str">
            <v>Energy</v>
          </cell>
          <cell r="D263">
            <v>88392</v>
          </cell>
        </row>
        <row r="264">
          <cell r="A264" t="str">
            <v>KLAC</v>
          </cell>
          <cell r="B264" t="str">
            <v>KLA Corporation</v>
          </cell>
          <cell r="C264" t="str">
            <v>Information Technology</v>
          </cell>
          <cell r="D264">
            <v>132518</v>
          </cell>
        </row>
        <row r="265">
          <cell r="A265" t="str">
            <v>KSS</v>
          </cell>
          <cell r="B265" t="str">
            <v>Kohl's Corp.</v>
          </cell>
          <cell r="C265" t="str">
            <v>Consumer Discretionary</v>
          </cell>
          <cell r="D265">
            <v>186130</v>
          </cell>
        </row>
        <row r="266">
          <cell r="A266" t="str">
            <v>KHC</v>
          </cell>
          <cell r="B266" t="str">
            <v>Kraft Heinz Co</v>
          </cell>
          <cell r="C266" t="str">
            <v>Consumer Staples</v>
          </cell>
          <cell r="D266">
            <v>693432</v>
          </cell>
        </row>
        <row r="267">
          <cell r="A267" t="str">
            <v>KR</v>
          </cell>
          <cell r="B267" t="str">
            <v>Kroger Co.</v>
          </cell>
          <cell r="C267" t="str">
            <v>Consumer Staples</v>
          </cell>
          <cell r="D267">
            <v>258154</v>
          </cell>
        </row>
        <row r="268">
          <cell r="A268" t="str">
            <v>LB</v>
          </cell>
          <cell r="B268" t="str">
            <v>L Brands Inc.</v>
          </cell>
          <cell r="C268" t="str">
            <v>Consumer Discretionary</v>
          </cell>
          <cell r="D268">
            <v>185942</v>
          </cell>
        </row>
        <row r="269">
          <cell r="A269" t="str">
            <v>LH</v>
          </cell>
          <cell r="B269" t="str">
            <v>Laboratory Corp. of America Holding</v>
          </cell>
          <cell r="C269" t="str">
            <v>Health Care</v>
          </cell>
          <cell r="D269">
            <v>378177</v>
          </cell>
        </row>
        <row r="270">
          <cell r="A270" t="str">
            <v>LRCX</v>
          </cell>
          <cell r="B270" t="str">
            <v>Lam Research</v>
          </cell>
          <cell r="C270" t="str">
            <v>Information Technology</v>
          </cell>
          <cell r="D270">
            <v>101897</v>
          </cell>
        </row>
        <row r="271">
          <cell r="A271" t="str">
            <v>LEG</v>
          </cell>
          <cell r="B271" t="str">
            <v>Leggett &amp; Platt</v>
          </cell>
          <cell r="C271" t="str">
            <v>Consumer Discretionary</v>
          </cell>
          <cell r="D271">
            <v>378178</v>
          </cell>
        </row>
        <row r="272">
          <cell r="A272" t="str">
            <v>LDOS</v>
          </cell>
          <cell r="B272" t="str">
            <v>Leidos Holdings</v>
          </cell>
          <cell r="C272" t="str">
            <v>Information Technology</v>
          </cell>
          <cell r="D272">
            <v>902720</v>
          </cell>
        </row>
        <row r="273">
          <cell r="A273" t="str">
            <v>LLY</v>
          </cell>
          <cell r="B273" t="str">
            <v>Lilly (Eli) &amp; Co.</v>
          </cell>
          <cell r="C273" t="str">
            <v>Health Care</v>
          </cell>
          <cell r="D273">
            <v>378181</v>
          </cell>
        </row>
        <row r="274">
          <cell r="A274" t="str">
            <v>LNC</v>
          </cell>
          <cell r="B274" t="str">
            <v>Lincoln National</v>
          </cell>
          <cell r="C274" t="str">
            <v>Financials</v>
          </cell>
          <cell r="D274" t="e">
            <v>#N/A</v>
          </cell>
        </row>
        <row r="275">
          <cell r="A275" t="str">
            <v>LYV</v>
          </cell>
          <cell r="B275" t="str">
            <v>Live Nation Entertainment</v>
          </cell>
          <cell r="C275" t="str">
            <v>Communication Services</v>
          </cell>
          <cell r="D275">
            <v>682157</v>
          </cell>
        </row>
        <row r="276">
          <cell r="A276" t="str">
            <v>LKQ</v>
          </cell>
          <cell r="B276" t="str">
            <v>LKQ Corporation</v>
          </cell>
          <cell r="C276" t="str">
            <v>Consumer Discretionary</v>
          </cell>
          <cell r="D276">
            <v>124743</v>
          </cell>
        </row>
        <row r="277">
          <cell r="A277" t="str">
            <v>LMT</v>
          </cell>
          <cell r="B277" t="str">
            <v>Lockheed Martin Corp.</v>
          </cell>
          <cell r="C277" t="str">
            <v>Industrials</v>
          </cell>
          <cell r="D277">
            <v>103644</v>
          </cell>
        </row>
        <row r="278">
          <cell r="A278" t="str">
            <v>L</v>
          </cell>
          <cell r="B278" t="str">
            <v>Loews Corp.</v>
          </cell>
          <cell r="C278" t="str">
            <v>Financials</v>
          </cell>
          <cell r="D278" t="e">
            <v>#N/A</v>
          </cell>
        </row>
        <row r="279">
          <cell r="A279" t="str">
            <v>LOW</v>
          </cell>
          <cell r="B279" t="str">
            <v>Lowe's Cos.</v>
          </cell>
          <cell r="C279" t="str">
            <v>Consumer Discretionary</v>
          </cell>
          <cell r="D279">
            <v>186050</v>
          </cell>
        </row>
        <row r="280">
          <cell r="A280" t="str">
            <v>LYB</v>
          </cell>
          <cell r="B280" t="str">
            <v>LyondellBasell</v>
          </cell>
          <cell r="C280" t="str">
            <v>Materials</v>
          </cell>
          <cell r="D280">
            <v>378183</v>
          </cell>
        </row>
        <row r="281">
          <cell r="A281" t="str">
            <v>MTB</v>
          </cell>
          <cell r="B281" t="str">
            <v>M&amp;T Bank Corp.</v>
          </cell>
          <cell r="C281" t="str">
            <v>Financials</v>
          </cell>
          <cell r="D281" t="e">
            <v>#N/A</v>
          </cell>
        </row>
        <row r="282">
          <cell r="A282" t="str">
            <v>MRO</v>
          </cell>
          <cell r="B282" t="str">
            <v>Marathon Oil Corp.</v>
          </cell>
          <cell r="C282" t="str">
            <v>Energy</v>
          </cell>
          <cell r="D282">
            <v>378185</v>
          </cell>
        </row>
        <row r="283">
          <cell r="A283" t="str">
            <v>MPC</v>
          </cell>
          <cell r="B283" t="str">
            <v>Marathon Petroleum</v>
          </cell>
          <cell r="C283" t="str">
            <v>Energy</v>
          </cell>
          <cell r="D283">
            <v>353184</v>
          </cell>
        </row>
        <row r="284">
          <cell r="A284" t="str">
            <v>MKTX</v>
          </cell>
          <cell r="B284" t="str">
            <v>MarketAxess</v>
          </cell>
          <cell r="C284" t="str">
            <v>Financials</v>
          </cell>
          <cell r="D284">
            <v>118024</v>
          </cell>
        </row>
        <row r="285">
          <cell r="A285" t="str">
            <v>MAR</v>
          </cell>
          <cell r="B285" t="str">
            <v>Marriott Int'l.</v>
          </cell>
          <cell r="C285" t="str">
            <v>Consumer Discretionary</v>
          </cell>
          <cell r="D285">
            <v>98192</v>
          </cell>
        </row>
        <row r="286">
          <cell r="A286" t="str">
            <v>MMC</v>
          </cell>
          <cell r="B286" t="str">
            <v>Marsh &amp; McLennan</v>
          </cell>
          <cell r="C286" t="str">
            <v>Financials</v>
          </cell>
          <cell r="D286" t="e">
            <v>#N/A</v>
          </cell>
        </row>
        <row r="287">
          <cell r="A287" t="str">
            <v>MLM</v>
          </cell>
          <cell r="B287" t="str">
            <v>Martin Marietta Materials</v>
          </cell>
          <cell r="C287" t="str">
            <v>Materials</v>
          </cell>
          <cell r="D287">
            <v>378186</v>
          </cell>
        </row>
        <row r="288">
          <cell r="A288" t="str">
            <v>MAS</v>
          </cell>
          <cell r="B288" t="str">
            <v>Masco Corp.</v>
          </cell>
          <cell r="C288" t="str">
            <v>Industrials</v>
          </cell>
          <cell r="D288">
            <v>255010</v>
          </cell>
        </row>
        <row r="289">
          <cell r="A289" t="str">
            <v>MA</v>
          </cell>
          <cell r="B289" t="str">
            <v>Mastercard Inc.</v>
          </cell>
          <cell r="C289" t="str">
            <v>Information Technology</v>
          </cell>
          <cell r="D289">
            <v>331628</v>
          </cell>
        </row>
        <row r="290">
          <cell r="A290" t="str">
            <v>MKC</v>
          </cell>
          <cell r="B290" t="str">
            <v>McCormick &amp; Co.</v>
          </cell>
          <cell r="C290" t="str">
            <v>Consumer Staples</v>
          </cell>
          <cell r="D290">
            <v>251282</v>
          </cell>
        </row>
        <row r="291">
          <cell r="A291" t="str">
            <v>MXIM</v>
          </cell>
          <cell r="B291" t="str">
            <v>Maxim Integrated Products Inc</v>
          </cell>
          <cell r="C291" t="str">
            <v>Information Technology</v>
          </cell>
          <cell r="D291">
            <v>153611</v>
          </cell>
        </row>
        <row r="292">
          <cell r="A292" t="str">
            <v>MCD</v>
          </cell>
          <cell r="B292" t="str">
            <v>McDonald's Corp.</v>
          </cell>
          <cell r="C292" t="str">
            <v>Consumer Discretionary</v>
          </cell>
          <cell r="D292">
            <v>243628</v>
          </cell>
        </row>
        <row r="293">
          <cell r="A293" t="str">
            <v>MCK</v>
          </cell>
          <cell r="B293" t="str">
            <v>McKesson Corp.</v>
          </cell>
          <cell r="C293" t="str">
            <v>Health Care</v>
          </cell>
          <cell r="D293">
            <v>380928</v>
          </cell>
        </row>
        <row r="294">
          <cell r="A294" t="str">
            <v>MDT</v>
          </cell>
          <cell r="B294" t="str">
            <v>Medtronic plc</v>
          </cell>
          <cell r="C294" t="str">
            <v>Health Care</v>
          </cell>
          <cell r="D294">
            <v>73420</v>
          </cell>
        </row>
        <row r="295">
          <cell r="A295" t="str">
            <v>MRK</v>
          </cell>
          <cell r="B295" t="str">
            <v>Merck &amp; Co.</v>
          </cell>
          <cell r="C295" t="str">
            <v>Health Care</v>
          </cell>
          <cell r="D295">
            <v>262201</v>
          </cell>
        </row>
        <row r="296">
          <cell r="A296" t="str">
            <v>MET</v>
          </cell>
          <cell r="B296" t="str">
            <v>MetLife Inc.</v>
          </cell>
          <cell r="C296" t="str">
            <v>Financials</v>
          </cell>
          <cell r="D296" t="e">
            <v>#N/A</v>
          </cell>
        </row>
        <row r="297">
          <cell r="A297" t="str">
            <v>MTD</v>
          </cell>
          <cell r="B297" t="str">
            <v>Mettler Toledo</v>
          </cell>
          <cell r="C297" t="str">
            <v>Health Care</v>
          </cell>
          <cell r="D297">
            <v>334921</v>
          </cell>
        </row>
        <row r="298">
          <cell r="A298" t="str">
            <v>MGM</v>
          </cell>
          <cell r="B298" t="str">
            <v>MGM Resorts International</v>
          </cell>
          <cell r="C298" t="str">
            <v>Consumer Discretionary</v>
          </cell>
          <cell r="D298">
            <v>139431</v>
          </cell>
        </row>
        <row r="299">
          <cell r="A299" t="str">
            <v>MCHP</v>
          </cell>
          <cell r="B299" t="str">
            <v>Microchip Technology</v>
          </cell>
          <cell r="C299" t="str">
            <v>Information Technology</v>
          </cell>
          <cell r="D299">
            <v>333440</v>
          </cell>
        </row>
        <row r="300">
          <cell r="A300" t="str">
            <v>MU</v>
          </cell>
          <cell r="B300" t="str">
            <v>Micron Technology</v>
          </cell>
          <cell r="C300" t="str">
            <v>Information Technology</v>
          </cell>
          <cell r="D300">
            <v>60906</v>
          </cell>
        </row>
        <row r="301">
          <cell r="A301" t="str">
            <v>MSFT</v>
          </cell>
          <cell r="B301" t="str">
            <v>Microsoft Corp.</v>
          </cell>
          <cell r="C301" t="str">
            <v>Information Technology</v>
          </cell>
          <cell r="D301">
            <v>59265</v>
          </cell>
        </row>
        <row r="302">
          <cell r="A302" t="str">
            <v>MAA</v>
          </cell>
          <cell r="B302" t="str">
            <v>Mid-America Apartments</v>
          </cell>
          <cell r="C302" t="str">
            <v>Real Estate</v>
          </cell>
          <cell r="D302">
            <v>744578</v>
          </cell>
        </row>
        <row r="303">
          <cell r="A303" t="str">
            <v>MHK</v>
          </cell>
          <cell r="B303" t="str">
            <v>Mohawk Industries</v>
          </cell>
          <cell r="C303" t="str">
            <v>Consumer Discretionary</v>
          </cell>
          <cell r="D303">
            <v>333439</v>
          </cell>
        </row>
        <row r="304">
          <cell r="A304" t="str">
            <v>TAP</v>
          </cell>
          <cell r="B304" t="str">
            <v>Molson Coors Beverage Company</v>
          </cell>
          <cell r="C304" t="str">
            <v>Consumer Staples</v>
          </cell>
          <cell r="D304">
            <v>248956</v>
          </cell>
        </row>
        <row r="305">
          <cell r="A305" t="str">
            <v>MDLZ</v>
          </cell>
          <cell r="B305" t="str">
            <v>Mondelez International</v>
          </cell>
          <cell r="C305" t="str">
            <v>Consumer Staples</v>
          </cell>
          <cell r="D305">
            <v>378190</v>
          </cell>
        </row>
        <row r="306">
          <cell r="A306" t="str">
            <v>MNST</v>
          </cell>
          <cell r="B306" t="str">
            <v>Monster Beverage</v>
          </cell>
          <cell r="C306" t="str">
            <v>Consumer Staples</v>
          </cell>
          <cell r="D306">
            <v>333441</v>
          </cell>
        </row>
        <row r="307">
          <cell r="A307" t="str">
            <v>MCO</v>
          </cell>
          <cell r="B307" t="str">
            <v>Moody's Corp</v>
          </cell>
          <cell r="C307" t="str">
            <v>Financials</v>
          </cell>
          <cell r="D307">
            <v>88874</v>
          </cell>
        </row>
        <row r="308">
          <cell r="A308" t="str">
            <v>MS</v>
          </cell>
          <cell r="B308" t="str">
            <v>Morgan Stanley</v>
          </cell>
          <cell r="C308" t="str">
            <v>Financials</v>
          </cell>
          <cell r="D308" t="e">
            <v>#N/A</v>
          </cell>
        </row>
        <row r="309">
          <cell r="A309" t="str">
            <v>MOS</v>
          </cell>
          <cell r="B309" t="str">
            <v>The Mosaic Company</v>
          </cell>
          <cell r="C309" t="str">
            <v>Materials</v>
          </cell>
          <cell r="D309">
            <v>94993</v>
          </cell>
        </row>
        <row r="310">
          <cell r="A310" t="str">
            <v>MSI</v>
          </cell>
          <cell r="B310" t="str">
            <v>Motorola Solutions Inc.</v>
          </cell>
          <cell r="C310" t="str">
            <v>Information Technology</v>
          </cell>
          <cell r="D310">
            <v>333970</v>
          </cell>
        </row>
        <row r="311">
          <cell r="A311" t="str">
            <v>MSCI</v>
          </cell>
          <cell r="B311" t="str">
            <v>MSCI Inc</v>
          </cell>
          <cell r="C311" t="str">
            <v>Financials</v>
          </cell>
          <cell r="D311">
            <v>549638</v>
          </cell>
        </row>
        <row r="312">
          <cell r="A312" t="str">
            <v>MYL</v>
          </cell>
          <cell r="B312" t="str">
            <v>Mylan N.V.</v>
          </cell>
          <cell r="C312" t="str">
            <v>Health Care</v>
          </cell>
          <cell r="D312">
            <v>333504</v>
          </cell>
        </row>
        <row r="313">
          <cell r="A313" t="str">
            <v>NDAQ</v>
          </cell>
          <cell r="B313" t="str">
            <v>Nasdaq, Inc.</v>
          </cell>
          <cell r="C313" t="str">
            <v>Financials</v>
          </cell>
          <cell r="D313">
            <v>378192</v>
          </cell>
        </row>
        <row r="314">
          <cell r="A314" t="str">
            <v>NOV</v>
          </cell>
          <cell r="B314" t="str">
            <v>National Oilwell Varco Inc.</v>
          </cell>
          <cell r="C314" t="str">
            <v>Energy</v>
          </cell>
          <cell r="D314">
            <v>378193</v>
          </cell>
        </row>
        <row r="315">
          <cell r="A315" t="str">
            <v>NTAP</v>
          </cell>
          <cell r="B315" t="str">
            <v>NetApp</v>
          </cell>
          <cell r="C315" t="str">
            <v>Information Technology</v>
          </cell>
          <cell r="D315">
            <v>183964</v>
          </cell>
        </row>
        <row r="316">
          <cell r="A316" t="str">
            <v>NFLX</v>
          </cell>
          <cell r="B316" t="str">
            <v>Netflix Inc.</v>
          </cell>
          <cell r="C316" t="str">
            <v>Communication Services</v>
          </cell>
          <cell r="D316">
            <v>83548</v>
          </cell>
        </row>
        <row r="317">
          <cell r="A317" t="str">
            <v>NWL</v>
          </cell>
          <cell r="B317" t="str">
            <v>Newell Brands</v>
          </cell>
          <cell r="C317" t="str">
            <v>Consumer Discretionary</v>
          </cell>
          <cell r="D317">
            <v>378194</v>
          </cell>
        </row>
        <row r="318">
          <cell r="A318" t="str">
            <v>NEM</v>
          </cell>
          <cell r="B318" t="str">
            <v>Newmont Corporation</v>
          </cell>
          <cell r="C318" t="str">
            <v>Materials</v>
          </cell>
          <cell r="D318">
            <v>103736</v>
          </cell>
        </row>
        <row r="319">
          <cell r="A319" t="str">
            <v>NWS</v>
          </cell>
          <cell r="B319" t="str">
            <v>News Corp. Class A</v>
          </cell>
          <cell r="C319" t="str">
            <v>Communication Services</v>
          </cell>
          <cell r="D319">
            <v>160346</v>
          </cell>
        </row>
        <row r="320">
          <cell r="A320" t="str">
            <v>NWS</v>
          </cell>
          <cell r="B320" t="str">
            <v>News Corp. Class B</v>
          </cell>
          <cell r="C320" t="str">
            <v>Communication Services</v>
          </cell>
          <cell r="D320" t="e">
            <v>#N/A</v>
          </cell>
        </row>
        <row r="321">
          <cell r="A321" t="str">
            <v>NEE</v>
          </cell>
          <cell r="B321" t="str">
            <v>NextEra Energy</v>
          </cell>
          <cell r="C321" t="str">
            <v>Utilities</v>
          </cell>
          <cell r="D321">
            <v>188922</v>
          </cell>
        </row>
        <row r="322">
          <cell r="A322" t="str">
            <v>NLSN</v>
          </cell>
          <cell r="B322" t="str">
            <v>Nielsen Holdings</v>
          </cell>
          <cell r="C322" t="str">
            <v>Industrials</v>
          </cell>
          <cell r="D322">
            <v>333689</v>
          </cell>
        </row>
        <row r="323">
          <cell r="A323" t="str">
            <v>NKE</v>
          </cell>
          <cell r="B323" t="str">
            <v>Nike, Inc.</v>
          </cell>
          <cell r="C323" t="str">
            <v>Consumer Discretionary</v>
          </cell>
          <cell r="D323">
            <v>101814</v>
          </cell>
        </row>
        <row r="324">
          <cell r="A324" t="str">
            <v>NI</v>
          </cell>
          <cell r="B324" t="str">
            <v>NiSource Inc.</v>
          </cell>
          <cell r="C324" t="str">
            <v>Utilities</v>
          </cell>
          <cell r="D324">
            <v>119873</v>
          </cell>
        </row>
        <row r="325">
          <cell r="A325" t="str">
            <v>NBL</v>
          </cell>
          <cell r="B325" t="str">
            <v>Noble Energy</v>
          </cell>
          <cell r="C325" t="str">
            <v>Energy</v>
          </cell>
          <cell r="D325">
            <v>249388</v>
          </cell>
        </row>
        <row r="326">
          <cell r="A326" t="str">
            <v>NSC</v>
          </cell>
          <cell r="B326" t="str">
            <v>Norfolk Southern Corp.</v>
          </cell>
          <cell r="C326" t="str">
            <v>Industrials</v>
          </cell>
          <cell r="D326">
            <v>378195</v>
          </cell>
        </row>
        <row r="327">
          <cell r="A327" t="str">
            <v>NTRS</v>
          </cell>
          <cell r="B327" t="str">
            <v>Northern Trust Corp.</v>
          </cell>
          <cell r="C327" t="str">
            <v>Financials</v>
          </cell>
          <cell r="D327" t="e">
            <v>#N/A</v>
          </cell>
        </row>
        <row r="328">
          <cell r="A328" t="str">
            <v>NOC</v>
          </cell>
          <cell r="B328" t="str">
            <v>Northrop Grumman</v>
          </cell>
          <cell r="C328" t="str">
            <v>Industrials</v>
          </cell>
          <cell r="D328">
            <v>333824</v>
          </cell>
        </row>
        <row r="329">
          <cell r="A329" t="str">
            <v>NCLH</v>
          </cell>
          <cell r="B329" t="str">
            <v>Norwegian Cruise Line Holdings</v>
          </cell>
          <cell r="C329" t="str">
            <v>Consumer Discretionary</v>
          </cell>
          <cell r="D329">
            <v>744483</v>
          </cell>
        </row>
        <row r="330">
          <cell r="A330" t="str">
            <v>NRG</v>
          </cell>
          <cell r="B330" t="str">
            <v>NRG Energy</v>
          </cell>
          <cell r="C330" t="str">
            <v>Utilities</v>
          </cell>
          <cell r="D330">
            <v>378196</v>
          </cell>
        </row>
        <row r="331">
          <cell r="A331" t="str">
            <v>NUE</v>
          </cell>
          <cell r="B331" t="str">
            <v>Nucor Corp.</v>
          </cell>
          <cell r="C331" t="str">
            <v>Materials</v>
          </cell>
          <cell r="D331">
            <v>334772</v>
          </cell>
        </row>
        <row r="332">
          <cell r="A332" t="str">
            <v>NVDA</v>
          </cell>
          <cell r="B332" t="str">
            <v>Nvidia Corporation</v>
          </cell>
          <cell r="C332" t="str">
            <v>Information Technology</v>
          </cell>
          <cell r="D332">
            <v>172199</v>
          </cell>
        </row>
        <row r="333">
          <cell r="A333" t="str">
            <v>NVR</v>
          </cell>
          <cell r="B333" t="str">
            <v>NVR, Inc.</v>
          </cell>
          <cell r="C333" t="str">
            <v>Consumer Discretionary</v>
          </cell>
          <cell r="D333">
            <v>896899</v>
          </cell>
        </row>
        <row r="334">
          <cell r="A334" t="str">
            <v>ORLY</v>
          </cell>
          <cell r="B334" t="str">
            <v>O'Reilly Automotive</v>
          </cell>
          <cell r="C334" t="str">
            <v>Consumer Discretionary</v>
          </cell>
          <cell r="D334">
            <v>334679</v>
          </cell>
        </row>
        <row r="335">
          <cell r="A335" t="str">
            <v>OXY</v>
          </cell>
          <cell r="B335" t="str">
            <v>Occidental Petroleum</v>
          </cell>
          <cell r="C335" t="str">
            <v>Energy</v>
          </cell>
          <cell r="D335">
            <v>334205</v>
          </cell>
        </row>
        <row r="336">
          <cell r="A336" t="str">
            <v>ODFL</v>
          </cell>
          <cell r="B336" t="str">
            <v>Old Dominion Freight Line</v>
          </cell>
          <cell r="C336" t="str">
            <v>Industrials</v>
          </cell>
          <cell r="D336">
            <v>782146</v>
          </cell>
        </row>
        <row r="337">
          <cell r="A337" t="str">
            <v>OMC</v>
          </cell>
          <cell r="B337" t="str">
            <v>Omnicom Group</v>
          </cell>
          <cell r="C337" t="str">
            <v>Communication Services</v>
          </cell>
          <cell r="D337">
            <v>251397</v>
          </cell>
        </row>
        <row r="338">
          <cell r="A338" t="str">
            <v>OKE</v>
          </cell>
          <cell r="B338" t="str">
            <v>ONEOK</v>
          </cell>
          <cell r="C338" t="str">
            <v>Energy</v>
          </cell>
          <cell r="D338">
            <v>334076</v>
          </cell>
        </row>
        <row r="339">
          <cell r="A339" t="str">
            <v>ORCL</v>
          </cell>
          <cell r="B339" t="str">
            <v>Oracle Corp.</v>
          </cell>
          <cell r="C339" t="str">
            <v>Information Technology</v>
          </cell>
          <cell r="D339">
            <v>257930</v>
          </cell>
        </row>
        <row r="340">
          <cell r="A340" t="str">
            <v>PKG</v>
          </cell>
          <cell r="B340" t="str">
            <v>Packaging Corporation of America</v>
          </cell>
          <cell r="C340" t="str">
            <v>Materials</v>
          </cell>
          <cell r="D340">
            <v>448316</v>
          </cell>
        </row>
        <row r="341">
          <cell r="A341" t="str">
            <v>PH</v>
          </cell>
          <cell r="B341" t="str">
            <v>Parker-Hannifin</v>
          </cell>
          <cell r="C341" t="str">
            <v>Industrials</v>
          </cell>
          <cell r="D341">
            <v>354246</v>
          </cell>
        </row>
        <row r="342">
          <cell r="A342" t="str">
            <v>PAYX</v>
          </cell>
          <cell r="B342" t="str">
            <v>Paychex Inc.</v>
          </cell>
          <cell r="C342" t="str">
            <v>Information Technology</v>
          </cell>
          <cell r="D342">
            <v>106287</v>
          </cell>
        </row>
        <row r="343">
          <cell r="A343" t="str">
            <v>PAYC</v>
          </cell>
          <cell r="B343" t="str">
            <v>Paycom</v>
          </cell>
          <cell r="C343" t="str">
            <v>Information Technology</v>
          </cell>
          <cell r="D343">
            <v>746934</v>
          </cell>
        </row>
        <row r="344">
          <cell r="A344" t="str">
            <v>PYPL</v>
          </cell>
          <cell r="B344" t="str">
            <v>PayPal</v>
          </cell>
          <cell r="C344" t="str">
            <v>Information Technology</v>
          </cell>
          <cell r="D344">
            <v>109664</v>
          </cell>
        </row>
        <row r="345">
          <cell r="A345" t="str">
            <v>PNR</v>
          </cell>
          <cell r="B345" t="str">
            <v>Pentair plc</v>
          </cell>
          <cell r="C345" t="str">
            <v>Industrials</v>
          </cell>
          <cell r="D345">
            <v>334445</v>
          </cell>
        </row>
        <row r="346">
          <cell r="A346" t="str">
            <v>PBCT</v>
          </cell>
          <cell r="B346" t="str">
            <v>People's United Financial</v>
          </cell>
          <cell r="C346" t="str">
            <v>Financials</v>
          </cell>
          <cell r="D346" t="e">
            <v>#N/A</v>
          </cell>
        </row>
        <row r="347">
          <cell r="A347" t="str">
            <v>PEP</v>
          </cell>
          <cell r="B347" t="str">
            <v>PepsiCo Inc.</v>
          </cell>
          <cell r="C347" t="str">
            <v>Consumer Staples</v>
          </cell>
          <cell r="D347">
            <v>218222</v>
          </cell>
        </row>
        <row r="348">
          <cell r="A348" t="str">
            <v>PKI</v>
          </cell>
          <cell r="B348" t="str">
            <v>PerkinElmer</v>
          </cell>
          <cell r="C348" t="str">
            <v>Health Care</v>
          </cell>
          <cell r="D348">
            <v>378197</v>
          </cell>
        </row>
        <row r="349">
          <cell r="A349" t="str">
            <v>PRGO</v>
          </cell>
          <cell r="B349" t="str">
            <v>Perrigo</v>
          </cell>
          <cell r="C349" t="str">
            <v>Health Care</v>
          </cell>
          <cell r="D349">
            <v>334568</v>
          </cell>
        </row>
        <row r="350">
          <cell r="A350" t="str">
            <v>PFE</v>
          </cell>
          <cell r="B350" t="str">
            <v>Pfizer Inc.</v>
          </cell>
          <cell r="C350" t="str">
            <v>Health Care</v>
          </cell>
          <cell r="D350">
            <v>262090</v>
          </cell>
        </row>
        <row r="351">
          <cell r="A351" t="str">
            <v>PM</v>
          </cell>
          <cell r="B351" t="str">
            <v>Philip Morris International</v>
          </cell>
          <cell r="C351" t="str">
            <v>Consumer Staples</v>
          </cell>
          <cell r="D351">
            <v>82860</v>
          </cell>
        </row>
        <row r="352">
          <cell r="A352" t="str">
            <v>PSX</v>
          </cell>
          <cell r="B352" t="str">
            <v>Phillips 66</v>
          </cell>
          <cell r="C352" t="str">
            <v>Energy</v>
          </cell>
          <cell r="D352">
            <v>353084</v>
          </cell>
        </row>
        <row r="353">
          <cell r="A353" t="str">
            <v>PNW</v>
          </cell>
          <cell r="B353" t="str">
            <v>Pinnacle West Capital</v>
          </cell>
          <cell r="C353" t="str">
            <v>Utilities</v>
          </cell>
          <cell r="D353">
            <v>327292</v>
          </cell>
        </row>
        <row r="354">
          <cell r="A354" t="str">
            <v>PXD</v>
          </cell>
          <cell r="B354" t="str">
            <v>Pioneer Natural Resources</v>
          </cell>
          <cell r="C354" t="str">
            <v>Energy</v>
          </cell>
          <cell r="D354">
            <v>378199</v>
          </cell>
        </row>
        <row r="355">
          <cell r="A355" t="str">
            <v>PNC</v>
          </cell>
          <cell r="B355" t="str">
            <v>PNC Financial Services</v>
          </cell>
          <cell r="C355" t="str">
            <v>Financials</v>
          </cell>
          <cell r="D355" t="e">
            <v>#N/A</v>
          </cell>
        </row>
        <row r="356">
          <cell r="A356" t="str">
            <v>PPG</v>
          </cell>
          <cell r="B356" t="str">
            <v>PPG Industries</v>
          </cell>
          <cell r="C356" t="str">
            <v>Materials</v>
          </cell>
          <cell r="D356">
            <v>256062</v>
          </cell>
        </row>
        <row r="357">
          <cell r="A357" t="str">
            <v>PPL</v>
          </cell>
          <cell r="B357" t="str">
            <v>PPL Corp.</v>
          </cell>
          <cell r="C357" t="str">
            <v>Utilities</v>
          </cell>
          <cell r="D357">
            <v>26853</v>
          </cell>
        </row>
        <row r="358">
          <cell r="A358" t="str">
            <v>PFG</v>
          </cell>
          <cell r="B358" t="str">
            <v>Principal Financial Group</v>
          </cell>
          <cell r="C358" t="str">
            <v>Financials</v>
          </cell>
          <cell r="D358" t="e">
            <v>#N/A</v>
          </cell>
        </row>
        <row r="359">
          <cell r="A359" t="str">
            <v>PG</v>
          </cell>
          <cell r="B359" t="str">
            <v>Procter &amp; Gamble</v>
          </cell>
          <cell r="C359" t="str">
            <v>Consumer Staples</v>
          </cell>
          <cell r="D359">
            <v>133209</v>
          </cell>
        </row>
        <row r="360">
          <cell r="A360" t="str">
            <v>PGR</v>
          </cell>
          <cell r="B360" t="str">
            <v>Progressive Corp.</v>
          </cell>
          <cell r="C360" t="str">
            <v>Financials</v>
          </cell>
          <cell r="D360" t="e">
            <v>#N/A</v>
          </cell>
        </row>
        <row r="361">
          <cell r="A361" t="str">
            <v>PLD</v>
          </cell>
          <cell r="B361" t="str">
            <v>Prologis</v>
          </cell>
          <cell r="C361" t="str">
            <v>Real Estate</v>
          </cell>
          <cell r="D361">
            <v>113992</v>
          </cell>
        </row>
        <row r="362">
          <cell r="A362" t="str">
            <v>PRU</v>
          </cell>
          <cell r="B362" t="str">
            <v>Prudential Financial</v>
          </cell>
          <cell r="C362" t="str">
            <v>Financials</v>
          </cell>
          <cell r="D362" t="e">
            <v>#N/A</v>
          </cell>
        </row>
        <row r="363">
          <cell r="A363" t="str">
            <v>PEG</v>
          </cell>
          <cell r="B363" t="str">
            <v>Public Service Enterprise Group (PSEG)</v>
          </cell>
          <cell r="C363" t="str">
            <v>Utilities</v>
          </cell>
          <cell r="D363">
            <v>117316</v>
          </cell>
        </row>
        <row r="364">
          <cell r="A364" t="str">
            <v>PSA</v>
          </cell>
          <cell r="B364" t="str">
            <v>Public Storage</v>
          </cell>
          <cell r="C364" t="str">
            <v>Real Estate</v>
          </cell>
          <cell r="D364">
            <v>378204</v>
          </cell>
        </row>
        <row r="365">
          <cell r="A365" t="str">
            <v>PHM</v>
          </cell>
          <cell r="B365" t="str">
            <v>PulteGroup</v>
          </cell>
          <cell r="C365" t="str">
            <v>Consumer Discretionary</v>
          </cell>
          <cell r="D365">
            <v>404717</v>
          </cell>
        </row>
        <row r="366">
          <cell r="A366" t="str">
            <v>PVH</v>
          </cell>
          <cell r="B366" t="str">
            <v>PVH Corp.</v>
          </cell>
          <cell r="C366" t="str">
            <v>Consumer Discretionary</v>
          </cell>
          <cell r="D366">
            <v>46764</v>
          </cell>
        </row>
        <row r="367">
          <cell r="A367" t="str">
            <v>QRVO</v>
          </cell>
          <cell r="B367" t="str">
            <v>Qorvo</v>
          </cell>
          <cell r="C367" t="str">
            <v>Information Technology</v>
          </cell>
          <cell r="D367">
            <v>35151</v>
          </cell>
        </row>
        <row r="368">
          <cell r="A368" t="str">
            <v>PWR</v>
          </cell>
          <cell r="B368" t="str">
            <v>Quanta Services Inc.</v>
          </cell>
          <cell r="C368" t="str">
            <v>Industrials</v>
          </cell>
          <cell r="D368">
            <v>378205</v>
          </cell>
        </row>
        <row r="369">
          <cell r="A369" t="str">
            <v>QCOM</v>
          </cell>
          <cell r="B369" t="str">
            <v>QUALCOMM Inc.</v>
          </cell>
          <cell r="C369" t="str">
            <v>Information Technology</v>
          </cell>
          <cell r="D369">
            <v>85758</v>
          </cell>
        </row>
        <row r="370">
          <cell r="A370" t="str">
            <v>DGX</v>
          </cell>
          <cell r="B370" t="str">
            <v>Quest Diagnostics</v>
          </cell>
          <cell r="C370" t="str">
            <v>Health Care</v>
          </cell>
          <cell r="D370">
            <v>341807</v>
          </cell>
        </row>
        <row r="371">
          <cell r="A371" t="str">
            <v>RL</v>
          </cell>
          <cell r="B371" t="str">
            <v>Ralph Lauren Corporation</v>
          </cell>
          <cell r="C371" t="str">
            <v>Consumer Discretionary</v>
          </cell>
          <cell r="D371">
            <v>331016</v>
          </cell>
        </row>
        <row r="372">
          <cell r="A372" t="str">
            <v>O</v>
          </cell>
          <cell r="B372" t="str">
            <v>Realty Income Corporation</v>
          </cell>
          <cell r="C372" t="str">
            <v>Real Estate</v>
          </cell>
          <cell r="D372">
            <v>81605</v>
          </cell>
        </row>
        <row r="373">
          <cell r="A373" t="str">
            <v>REGN</v>
          </cell>
          <cell r="B373" t="str">
            <v>Regeneron Pharmaceuticals</v>
          </cell>
          <cell r="C373" t="str">
            <v>Health Care</v>
          </cell>
          <cell r="D373">
            <v>378206</v>
          </cell>
        </row>
        <row r="374">
          <cell r="A374" t="str">
            <v>RF</v>
          </cell>
          <cell r="B374" t="str">
            <v>Regions Financial Corp.</v>
          </cell>
          <cell r="C374" t="str">
            <v>Financials</v>
          </cell>
          <cell r="D374" t="e">
            <v>#N/A</v>
          </cell>
        </row>
        <row r="375">
          <cell r="A375" t="str">
            <v>RSG</v>
          </cell>
          <cell r="B375" t="str">
            <v>Republic Services Inc</v>
          </cell>
          <cell r="C375" t="str">
            <v>Industrials</v>
          </cell>
          <cell r="D375">
            <v>101495</v>
          </cell>
        </row>
        <row r="376">
          <cell r="A376" t="str">
            <v>RMD</v>
          </cell>
          <cell r="B376" t="str">
            <v>ResMed</v>
          </cell>
          <cell r="C376" t="str">
            <v>Health Care</v>
          </cell>
          <cell r="D376">
            <v>129653</v>
          </cell>
        </row>
        <row r="377">
          <cell r="A377" t="str">
            <v>RHI</v>
          </cell>
          <cell r="B377" t="str">
            <v>Robert Half International</v>
          </cell>
          <cell r="C377" t="str">
            <v>Industrials</v>
          </cell>
          <cell r="D377">
            <v>378208</v>
          </cell>
        </row>
        <row r="378">
          <cell r="A378" t="str">
            <v>ROK</v>
          </cell>
          <cell r="B378" t="str">
            <v>Rockwell Automation Inc.</v>
          </cell>
          <cell r="C378" t="str">
            <v>Industrials</v>
          </cell>
          <cell r="D378">
            <v>121874</v>
          </cell>
        </row>
        <row r="379">
          <cell r="A379" t="str">
            <v>ROL</v>
          </cell>
          <cell r="B379" t="str">
            <v>Rollins Inc.</v>
          </cell>
          <cell r="C379" t="str">
            <v>Industrials</v>
          </cell>
          <cell r="D379">
            <v>744726</v>
          </cell>
        </row>
        <row r="380">
          <cell r="A380" t="str">
            <v>ROP</v>
          </cell>
          <cell r="B380" t="str">
            <v>Roper Technologies</v>
          </cell>
          <cell r="C380" t="str">
            <v>Industrials</v>
          </cell>
          <cell r="D380">
            <v>119446</v>
          </cell>
        </row>
        <row r="381">
          <cell r="A381" t="str">
            <v>ROST</v>
          </cell>
          <cell r="B381" t="str">
            <v>Ross Stores</v>
          </cell>
          <cell r="C381" t="str">
            <v>Consumer Discretionary</v>
          </cell>
          <cell r="D381">
            <v>200092</v>
          </cell>
        </row>
        <row r="382">
          <cell r="A382" t="str">
            <v>RCL</v>
          </cell>
          <cell r="B382" t="str">
            <v>Royal Caribbean Group</v>
          </cell>
          <cell r="C382" t="str">
            <v>Consumer Discretionary</v>
          </cell>
          <cell r="D382">
            <v>403292</v>
          </cell>
        </row>
        <row r="383">
          <cell r="A383" t="str">
            <v>SPGI</v>
          </cell>
          <cell r="B383" t="str">
            <v>S&amp;P Global, Inc.</v>
          </cell>
          <cell r="C383" t="str">
            <v>Financials</v>
          </cell>
          <cell r="D383">
            <v>378217</v>
          </cell>
        </row>
        <row r="384">
          <cell r="A384" t="str">
            <v>CRM</v>
          </cell>
          <cell r="B384" t="str">
            <v>Salesforce.com</v>
          </cell>
          <cell r="C384" t="str">
            <v>Information Technology</v>
          </cell>
          <cell r="D384">
            <v>85017</v>
          </cell>
        </row>
        <row r="385">
          <cell r="A385" t="str">
            <v>SBAC</v>
          </cell>
          <cell r="B385" t="str">
            <v>SBA Communications</v>
          </cell>
          <cell r="C385" t="str">
            <v>Real Estate</v>
          </cell>
          <cell r="D385">
            <v>100897</v>
          </cell>
        </row>
        <row r="386">
          <cell r="A386" t="str">
            <v>SLB</v>
          </cell>
          <cell r="B386" t="str">
            <v>Schlumberger Ltd.</v>
          </cell>
          <cell r="C386" t="str">
            <v>Energy</v>
          </cell>
          <cell r="D386">
            <v>353500</v>
          </cell>
        </row>
        <row r="387">
          <cell r="A387" t="str">
            <v>STX</v>
          </cell>
          <cell r="B387" t="str">
            <v>Seagate Technology</v>
          </cell>
          <cell r="C387" t="str">
            <v>Information Technology</v>
          </cell>
          <cell r="D387">
            <v>378212</v>
          </cell>
        </row>
        <row r="388">
          <cell r="A388" t="str">
            <v>SEE</v>
          </cell>
          <cell r="B388" t="str">
            <v>Sealed Air</v>
          </cell>
          <cell r="C388" t="str">
            <v>Materials</v>
          </cell>
          <cell r="D388">
            <v>378213</v>
          </cell>
        </row>
        <row r="389">
          <cell r="A389" t="str">
            <v>SRE</v>
          </cell>
          <cell r="B389" t="str">
            <v>Sempra Energy</v>
          </cell>
          <cell r="C389" t="str">
            <v>Utilities</v>
          </cell>
          <cell r="D389">
            <v>378214</v>
          </cell>
        </row>
        <row r="390">
          <cell r="A390" t="str">
            <v>NOW</v>
          </cell>
          <cell r="B390" t="str">
            <v>ServiceNow</v>
          </cell>
          <cell r="C390" t="str">
            <v>Information Technology</v>
          </cell>
          <cell r="D390">
            <v>617429</v>
          </cell>
        </row>
        <row r="391">
          <cell r="A391" t="str">
            <v>SHW</v>
          </cell>
          <cell r="B391" t="str">
            <v>Sherwin-Williams</v>
          </cell>
          <cell r="C391" t="str">
            <v>Materials</v>
          </cell>
          <cell r="D391">
            <v>378215</v>
          </cell>
        </row>
        <row r="392">
          <cell r="A392" t="str">
            <v>SPG</v>
          </cell>
          <cell r="B392" t="str">
            <v>Simon Property Group Inc</v>
          </cell>
          <cell r="C392" t="str">
            <v>Real Estate</v>
          </cell>
          <cell r="D392">
            <v>111127</v>
          </cell>
        </row>
        <row r="393">
          <cell r="A393" t="str">
            <v>SWKS</v>
          </cell>
          <cell r="B393" t="str">
            <v>Skyworks Solutions</v>
          </cell>
          <cell r="C393" t="str">
            <v>Information Technology</v>
          </cell>
          <cell r="D393">
            <v>353611</v>
          </cell>
        </row>
        <row r="394">
          <cell r="A394" t="str">
            <v>SLG</v>
          </cell>
          <cell r="B394" t="str">
            <v>SL Green Realty</v>
          </cell>
          <cell r="C394" t="str">
            <v>Real Estate</v>
          </cell>
          <cell r="D394">
            <v>127650</v>
          </cell>
        </row>
        <row r="395">
          <cell r="A395" t="str">
            <v>SNA</v>
          </cell>
          <cell r="B395" t="str">
            <v>Snap-on</v>
          </cell>
          <cell r="C395" t="str">
            <v>Industrials</v>
          </cell>
          <cell r="D395">
            <v>288357</v>
          </cell>
        </row>
        <row r="396">
          <cell r="A396" t="str">
            <v>SO</v>
          </cell>
          <cell r="B396" t="str">
            <v>Southern Company</v>
          </cell>
          <cell r="C396" t="str">
            <v>Utilities</v>
          </cell>
          <cell r="D396">
            <v>189248</v>
          </cell>
        </row>
        <row r="397">
          <cell r="A397" t="str">
            <v>LUV</v>
          </cell>
          <cell r="B397" t="str">
            <v>Southwest Airlines</v>
          </cell>
          <cell r="C397" t="str">
            <v>Industrials</v>
          </cell>
          <cell r="D397">
            <v>205563</v>
          </cell>
        </row>
        <row r="398">
          <cell r="A398" t="str">
            <v>SWK</v>
          </cell>
          <cell r="B398" t="str">
            <v>Stanley Black &amp; Decker</v>
          </cell>
          <cell r="C398" t="str">
            <v>Industrials</v>
          </cell>
          <cell r="D398">
            <v>244442</v>
          </cell>
        </row>
        <row r="399">
          <cell r="A399" t="str">
            <v>SBUX</v>
          </cell>
          <cell r="B399" t="str">
            <v>Starbucks Corp.</v>
          </cell>
          <cell r="C399" t="str">
            <v>Consumer Discretionary</v>
          </cell>
          <cell r="D399">
            <v>86689</v>
          </cell>
        </row>
        <row r="400">
          <cell r="A400" t="str">
            <v>STT</v>
          </cell>
          <cell r="B400" t="str">
            <v>State Street Corp.</v>
          </cell>
          <cell r="C400" t="str">
            <v>Financials</v>
          </cell>
          <cell r="D400" t="e">
            <v>#N/A</v>
          </cell>
        </row>
        <row r="401">
          <cell r="A401" t="str">
            <v>STE</v>
          </cell>
          <cell r="B401" t="str">
            <v>STERIS plc</v>
          </cell>
          <cell r="C401" t="str">
            <v>Health Care</v>
          </cell>
          <cell r="D401">
            <v>749030</v>
          </cell>
        </row>
        <row r="402">
          <cell r="A402" t="str">
            <v>SYK</v>
          </cell>
          <cell r="B402" t="str">
            <v>Stryker Corp.</v>
          </cell>
          <cell r="C402" t="str">
            <v>Health Care</v>
          </cell>
          <cell r="D402">
            <v>105030</v>
          </cell>
        </row>
        <row r="403">
          <cell r="A403" t="str">
            <v>SIVB</v>
          </cell>
          <cell r="B403" t="str">
            <v>SVB Financial</v>
          </cell>
          <cell r="C403" t="str">
            <v>Financials</v>
          </cell>
          <cell r="D403" t="e">
            <v>#N/A</v>
          </cell>
        </row>
        <row r="404">
          <cell r="A404" t="str">
            <v>SYF</v>
          </cell>
          <cell r="B404" t="str">
            <v>Synchrony Financial</v>
          </cell>
          <cell r="C404" t="str">
            <v>Financials</v>
          </cell>
          <cell r="D404" t="e">
            <v>#N/A</v>
          </cell>
        </row>
        <row r="405">
          <cell r="A405" t="str">
            <v>SNPS</v>
          </cell>
          <cell r="B405" t="str">
            <v>Synopsys Inc.</v>
          </cell>
          <cell r="C405" t="str">
            <v>Information Technology</v>
          </cell>
          <cell r="D405">
            <v>744723</v>
          </cell>
        </row>
        <row r="406">
          <cell r="A406" t="str">
            <v>SYY</v>
          </cell>
          <cell r="B406" t="str">
            <v>Sysco Corp.</v>
          </cell>
          <cell r="C406" t="str">
            <v>Consumer Staples</v>
          </cell>
          <cell r="D406">
            <v>247719</v>
          </cell>
        </row>
        <row r="407">
          <cell r="A407" t="str">
            <v>TMUS</v>
          </cell>
          <cell r="B407" t="str">
            <v>T-Mobile US</v>
          </cell>
          <cell r="C407" t="str">
            <v>Communication Services</v>
          </cell>
          <cell r="D407">
            <v>515267</v>
          </cell>
        </row>
        <row r="408">
          <cell r="A408" t="str">
            <v>TROW</v>
          </cell>
          <cell r="B408" t="str">
            <v>T. Rowe Price Group</v>
          </cell>
          <cell r="C408" t="str">
            <v>Financials</v>
          </cell>
          <cell r="D408">
            <v>378221</v>
          </cell>
        </row>
        <row r="409">
          <cell r="A409" t="str">
            <v>TTWO</v>
          </cell>
          <cell r="B409" t="str">
            <v>Take-Two Interactive</v>
          </cell>
          <cell r="C409" t="str">
            <v>Communication Services</v>
          </cell>
          <cell r="D409">
            <v>372538</v>
          </cell>
        </row>
        <row r="410">
          <cell r="A410" t="str">
            <v>TPR</v>
          </cell>
          <cell r="B410" t="str">
            <v>Tapestry, Inc.</v>
          </cell>
          <cell r="C410" t="str">
            <v>Consumer Discretionary</v>
          </cell>
          <cell r="D410">
            <v>331230</v>
          </cell>
        </row>
        <row r="411">
          <cell r="A411" t="str">
            <v>TGT</v>
          </cell>
          <cell r="B411" t="str">
            <v>Target Corp.</v>
          </cell>
          <cell r="C411" t="str">
            <v>Consumer Discretionary</v>
          </cell>
          <cell r="D411">
            <v>72458</v>
          </cell>
        </row>
        <row r="412">
          <cell r="A412" t="str">
            <v>TEL</v>
          </cell>
          <cell r="B412" t="str">
            <v>TE Connectivity Ltd.</v>
          </cell>
          <cell r="C412" t="str">
            <v>Information Technology</v>
          </cell>
          <cell r="D412">
            <v>104745</v>
          </cell>
        </row>
        <row r="413">
          <cell r="A413" t="str">
            <v>FTI</v>
          </cell>
          <cell r="B413" t="str">
            <v>TechnipFMC</v>
          </cell>
          <cell r="C413" t="str">
            <v>Energy</v>
          </cell>
          <cell r="D413">
            <v>637893</v>
          </cell>
        </row>
        <row r="414">
          <cell r="A414" t="str">
            <v>TFX</v>
          </cell>
          <cell r="B414" t="str">
            <v>Teleflex</v>
          </cell>
          <cell r="C414" t="str">
            <v>Health Care</v>
          </cell>
          <cell r="D414">
            <v>448874</v>
          </cell>
        </row>
        <row r="415">
          <cell r="A415" t="str">
            <v>TXN</v>
          </cell>
          <cell r="B415" t="str">
            <v>Texas Instruments</v>
          </cell>
          <cell r="C415" t="str">
            <v>Information Technology</v>
          </cell>
          <cell r="D415">
            <v>252464</v>
          </cell>
        </row>
        <row r="416">
          <cell r="A416" t="str">
            <v>TMO</v>
          </cell>
          <cell r="B416" t="str">
            <v>Thermo Fisher Scientific</v>
          </cell>
          <cell r="C416" t="str">
            <v>Health Care</v>
          </cell>
          <cell r="D416">
            <v>372802</v>
          </cell>
        </row>
        <row r="417">
          <cell r="A417" t="str">
            <v>TIF</v>
          </cell>
          <cell r="B417" t="str">
            <v>Tiffany &amp; Co.</v>
          </cell>
          <cell r="C417" t="str">
            <v>Consumer Discretionary</v>
          </cell>
          <cell r="D417">
            <v>249289</v>
          </cell>
        </row>
        <row r="418">
          <cell r="A418" t="str">
            <v>TJX</v>
          </cell>
          <cell r="B418" t="str">
            <v>TJX Companies Inc.</v>
          </cell>
          <cell r="C418" t="str">
            <v>Consumer Discretionary</v>
          </cell>
          <cell r="D418">
            <v>256569</v>
          </cell>
        </row>
        <row r="419">
          <cell r="A419" t="str">
            <v>TSCO</v>
          </cell>
          <cell r="B419" t="str">
            <v>Tractor Supply Company</v>
          </cell>
          <cell r="C419" t="str">
            <v>Consumer Discretionary</v>
          </cell>
          <cell r="D419">
            <v>378228</v>
          </cell>
        </row>
        <row r="420">
          <cell r="A420" t="str">
            <v>TDG</v>
          </cell>
          <cell r="B420" t="str">
            <v>TransDigm Group</v>
          </cell>
          <cell r="C420" t="str">
            <v>Industrials</v>
          </cell>
          <cell r="D420">
            <v>378229</v>
          </cell>
        </row>
        <row r="421">
          <cell r="A421" t="str">
            <v>TRV</v>
          </cell>
          <cell r="B421" t="str">
            <v>The Travelers Companies Inc.</v>
          </cell>
          <cell r="C421" t="str">
            <v>Financials</v>
          </cell>
          <cell r="D421" t="e">
            <v>#N/A</v>
          </cell>
        </row>
        <row r="422">
          <cell r="A422" t="str">
            <v>TWTR</v>
          </cell>
          <cell r="B422" t="str">
            <v>Twitter, Inc.</v>
          </cell>
          <cell r="C422" t="str">
            <v>Communication Services</v>
          </cell>
          <cell r="D422">
            <v>30388</v>
          </cell>
        </row>
        <row r="423">
          <cell r="A423" t="str">
            <v>TYL</v>
          </cell>
          <cell r="B423" t="str">
            <v>Tyler Technologies</v>
          </cell>
          <cell r="C423" t="str">
            <v>Information Technology</v>
          </cell>
          <cell r="D423">
            <v>693134</v>
          </cell>
        </row>
        <row r="424">
          <cell r="A424" t="str">
            <v>TSN</v>
          </cell>
          <cell r="B424" t="str">
            <v>Tyson Foods</v>
          </cell>
          <cell r="C424" t="str">
            <v>Consumer Staples</v>
          </cell>
          <cell r="D424">
            <v>138054</v>
          </cell>
        </row>
        <row r="425">
          <cell r="A425" t="str">
            <v>UDR</v>
          </cell>
          <cell r="B425" t="str">
            <v>UDR, Inc.</v>
          </cell>
          <cell r="C425" t="str">
            <v>Real Estate</v>
          </cell>
          <cell r="D425">
            <v>424210</v>
          </cell>
        </row>
        <row r="426">
          <cell r="A426" t="str">
            <v>ULTA</v>
          </cell>
          <cell r="B426" t="str">
            <v>Ulta Beauty</v>
          </cell>
          <cell r="C426" t="str">
            <v>Consumer Discretionary</v>
          </cell>
          <cell r="D426">
            <v>178804</v>
          </cell>
        </row>
        <row r="427">
          <cell r="A427" t="str">
            <v>USB</v>
          </cell>
          <cell r="B427" t="str">
            <v>U.S. Bancorp</v>
          </cell>
          <cell r="C427" t="str">
            <v>Financials</v>
          </cell>
          <cell r="D427" t="e">
            <v>#N/A</v>
          </cell>
        </row>
        <row r="428">
          <cell r="A428" t="str">
            <v>UA</v>
          </cell>
          <cell r="B428" t="str">
            <v>Under Armour (Class A)</v>
          </cell>
          <cell r="C428" t="str">
            <v>Consumer Discretionary</v>
          </cell>
          <cell r="D428">
            <v>80553</v>
          </cell>
        </row>
        <row r="429">
          <cell r="A429" t="str">
            <v>UA</v>
          </cell>
          <cell r="B429" t="str">
            <v>Under Armour (Class C)</v>
          </cell>
          <cell r="C429" t="str">
            <v>Consumer Discretionary</v>
          </cell>
          <cell r="D429" t="e">
            <v>#N/A</v>
          </cell>
        </row>
        <row r="430">
          <cell r="A430" t="str">
            <v>UNP</v>
          </cell>
          <cell r="B430" t="str">
            <v>Union Pacific Corp</v>
          </cell>
          <cell r="C430" t="str">
            <v>Industrials</v>
          </cell>
          <cell r="D430">
            <v>367644</v>
          </cell>
        </row>
        <row r="431">
          <cell r="A431" t="str">
            <v>UAL</v>
          </cell>
          <cell r="B431" t="str">
            <v>United Airlines Holdings</v>
          </cell>
          <cell r="C431" t="str">
            <v>Industrials</v>
          </cell>
          <cell r="D431">
            <v>219075</v>
          </cell>
        </row>
        <row r="432">
          <cell r="A432" t="str">
            <v>UNH</v>
          </cell>
          <cell r="B432" t="str">
            <v>United Health Group Inc.</v>
          </cell>
          <cell r="C432" t="str">
            <v>Health Care</v>
          </cell>
          <cell r="D432">
            <v>367714</v>
          </cell>
        </row>
        <row r="433">
          <cell r="A433" t="str">
            <v>UPS</v>
          </cell>
          <cell r="B433" t="str">
            <v>United Parcel Service</v>
          </cell>
          <cell r="C433" t="str">
            <v>Industrials</v>
          </cell>
          <cell r="D433">
            <v>106423</v>
          </cell>
        </row>
        <row r="434">
          <cell r="A434" t="str">
            <v>URI</v>
          </cell>
          <cell r="B434" t="str">
            <v>United Rentals, Inc.</v>
          </cell>
          <cell r="C434" t="str">
            <v>Industrials</v>
          </cell>
          <cell r="D434">
            <v>102754</v>
          </cell>
        </row>
        <row r="435">
          <cell r="A435" t="str">
            <v>UHS</v>
          </cell>
          <cell r="B435" t="str">
            <v>Universal Health Services</v>
          </cell>
          <cell r="C435" t="str">
            <v>Health Care</v>
          </cell>
          <cell r="D435">
            <v>378232</v>
          </cell>
        </row>
        <row r="436">
          <cell r="A436" t="str">
            <v>UNM</v>
          </cell>
          <cell r="B436" t="str">
            <v>Unum Group</v>
          </cell>
          <cell r="C436" t="str">
            <v>Financials</v>
          </cell>
          <cell r="D436" t="e">
            <v>#N/A</v>
          </cell>
        </row>
        <row r="437">
          <cell r="A437" t="str">
            <v>VFC</v>
          </cell>
          <cell r="B437" t="str">
            <v>VF Corporation</v>
          </cell>
          <cell r="C437" t="str">
            <v>Consumer Discretionary</v>
          </cell>
          <cell r="D437">
            <v>330907</v>
          </cell>
        </row>
        <row r="438">
          <cell r="A438" t="str">
            <v>VLO</v>
          </cell>
          <cell r="B438" t="str">
            <v>Valero Energy</v>
          </cell>
          <cell r="C438" t="str">
            <v>Energy</v>
          </cell>
          <cell r="D438">
            <v>410846</v>
          </cell>
        </row>
        <row r="439">
          <cell r="A439" t="str">
            <v>VAR</v>
          </cell>
          <cell r="B439" t="str">
            <v>Varian Medical Systems</v>
          </cell>
          <cell r="C439" t="str">
            <v>Health Care</v>
          </cell>
          <cell r="D439">
            <v>361284</v>
          </cell>
        </row>
        <row r="440">
          <cell r="A440" t="str">
            <v>VTR</v>
          </cell>
          <cell r="B440" t="str">
            <v>Ventas Inc</v>
          </cell>
          <cell r="C440" t="str">
            <v>Real Estate</v>
          </cell>
          <cell r="D440">
            <v>398980</v>
          </cell>
        </row>
        <row r="441">
          <cell r="A441" t="str">
            <v>VRSN</v>
          </cell>
          <cell r="B441" t="str">
            <v>Verisign Inc.</v>
          </cell>
          <cell r="C441" t="str">
            <v>Information Technology</v>
          </cell>
          <cell r="D441">
            <v>378234</v>
          </cell>
        </row>
        <row r="442">
          <cell r="A442" t="str">
            <v>VRSK</v>
          </cell>
          <cell r="B442" t="str">
            <v>Verisk Analytics</v>
          </cell>
          <cell r="C442" t="str">
            <v>Industrials</v>
          </cell>
          <cell r="D442">
            <v>378235</v>
          </cell>
        </row>
        <row r="443">
          <cell r="A443" t="str">
            <v>VZ</v>
          </cell>
          <cell r="B443" t="str">
            <v>Verizon Communications</v>
          </cell>
          <cell r="C443" t="str">
            <v>Communication Services</v>
          </cell>
          <cell r="D443">
            <v>101219</v>
          </cell>
        </row>
        <row r="444">
          <cell r="A444" t="str">
            <v>VRTX</v>
          </cell>
          <cell r="B444" t="str">
            <v>Vertex Pharmaceuticals Inc</v>
          </cell>
          <cell r="C444" t="str">
            <v>Health Care</v>
          </cell>
          <cell r="D444">
            <v>344083</v>
          </cell>
        </row>
        <row r="445">
          <cell r="A445" t="str">
            <v>V</v>
          </cell>
          <cell r="B445" t="str">
            <v>Visa Inc.</v>
          </cell>
          <cell r="C445" t="str">
            <v>Information Technology</v>
          </cell>
          <cell r="D445">
            <v>107326</v>
          </cell>
        </row>
        <row r="446">
          <cell r="A446" t="str">
            <v>VNO</v>
          </cell>
          <cell r="B446" t="str">
            <v>Vornado Realty Trust</v>
          </cell>
          <cell r="C446" t="str">
            <v>Real Estate</v>
          </cell>
          <cell r="D446">
            <v>378237</v>
          </cell>
        </row>
        <row r="447">
          <cell r="A447" t="str">
            <v>VMC</v>
          </cell>
          <cell r="B447" t="str">
            <v>Vulcan Materials</v>
          </cell>
          <cell r="C447" t="str">
            <v>Materials</v>
          </cell>
          <cell r="D447">
            <v>378238</v>
          </cell>
        </row>
        <row r="448">
          <cell r="A448" t="str">
            <v>WAB</v>
          </cell>
          <cell r="B448" t="str">
            <v>Wabtec Corporation</v>
          </cell>
          <cell r="C448" t="str">
            <v>Industrials</v>
          </cell>
          <cell r="D448">
            <v>749129</v>
          </cell>
        </row>
        <row r="449">
          <cell r="A449" t="str">
            <v>WMT</v>
          </cell>
          <cell r="B449" t="str">
            <v>Walmart</v>
          </cell>
          <cell r="C449" t="str">
            <v>Consumer Staples</v>
          </cell>
          <cell r="D449">
            <v>239962</v>
          </cell>
        </row>
        <row r="450">
          <cell r="A450" t="str">
            <v>WBA</v>
          </cell>
          <cell r="B450" t="str">
            <v>Walgreens Boots Alliance</v>
          </cell>
          <cell r="C450" t="str">
            <v>Consumer Staples</v>
          </cell>
          <cell r="D450">
            <v>87466</v>
          </cell>
        </row>
        <row r="451">
          <cell r="A451" t="str">
            <v>DIS</v>
          </cell>
          <cell r="B451" t="str">
            <v>The Walt Disney Company</v>
          </cell>
          <cell r="C451" t="str">
            <v>Communication Services</v>
          </cell>
          <cell r="D451">
            <v>261356</v>
          </cell>
        </row>
        <row r="452">
          <cell r="A452" t="str">
            <v>WM</v>
          </cell>
          <cell r="B452" t="str">
            <v>Waste Management Inc.</v>
          </cell>
          <cell r="C452" t="str">
            <v>Industrials</v>
          </cell>
          <cell r="D452">
            <v>378239</v>
          </cell>
        </row>
        <row r="453">
          <cell r="A453" t="str">
            <v>WAT</v>
          </cell>
          <cell r="B453" t="str">
            <v>Waters Corporation</v>
          </cell>
          <cell r="C453" t="str">
            <v>Health Care</v>
          </cell>
          <cell r="D453">
            <v>378240</v>
          </cell>
        </row>
        <row r="454">
          <cell r="A454" t="str">
            <v>WEC</v>
          </cell>
          <cell r="B454" t="str">
            <v>WEC Energy Group</v>
          </cell>
          <cell r="C454" t="str">
            <v>Utilities</v>
          </cell>
          <cell r="D454">
            <v>378244</v>
          </cell>
        </row>
        <row r="455">
          <cell r="A455" t="str">
            <v>WFC</v>
          </cell>
          <cell r="B455" t="str">
            <v>Wells Fargo</v>
          </cell>
          <cell r="C455" t="str">
            <v>Financials</v>
          </cell>
          <cell r="D455" t="e">
            <v>#N/A</v>
          </cell>
        </row>
        <row r="456">
          <cell r="A456" t="str">
            <v>WELL</v>
          </cell>
          <cell r="B456" t="str">
            <v>Welltower Inc.</v>
          </cell>
          <cell r="C456" t="str">
            <v>Real Estate</v>
          </cell>
          <cell r="D456">
            <v>378241</v>
          </cell>
        </row>
        <row r="457">
          <cell r="A457" t="str">
            <v>WDC</v>
          </cell>
          <cell r="B457" t="str">
            <v>Western Digital</v>
          </cell>
          <cell r="C457" t="str">
            <v>Information Technology</v>
          </cell>
          <cell r="D457">
            <v>250582</v>
          </cell>
        </row>
        <row r="458">
          <cell r="A458" t="str">
            <v>WU</v>
          </cell>
          <cell r="B458" t="str">
            <v>Western Union Co</v>
          </cell>
          <cell r="C458" t="str">
            <v>Information Technology</v>
          </cell>
          <cell r="D458">
            <v>378242</v>
          </cell>
        </row>
        <row r="459">
          <cell r="A459" t="str">
            <v>WRK</v>
          </cell>
          <cell r="B459" t="str">
            <v>WestRock</v>
          </cell>
          <cell r="C459" t="str">
            <v>Materials</v>
          </cell>
          <cell r="D459">
            <v>359889</v>
          </cell>
        </row>
        <row r="460">
          <cell r="A460" t="str">
            <v>WY</v>
          </cell>
          <cell r="B460" t="str">
            <v>Weyerhaeuser</v>
          </cell>
          <cell r="C460" t="str">
            <v>Real Estate</v>
          </cell>
          <cell r="D460">
            <v>57524</v>
          </cell>
        </row>
        <row r="461">
          <cell r="A461" t="str">
            <v>WHR</v>
          </cell>
          <cell r="B461" t="str">
            <v>Whirlpool Corp.</v>
          </cell>
          <cell r="C461" t="str">
            <v>Consumer Discretionary</v>
          </cell>
          <cell r="D461">
            <v>104227</v>
          </cell>
        </row>
        <row r="462">
          <cell r="A462" t="str">
            <v>WMB</v>
          </cell>
          <cell r="B462" t="str">
            <v>Williams Companies</v>
          </cell>
          <cell r="C462" t="str">
            <v>Energy</v>
          </cell>
          <cell r="D462">
            <v>344928</v>
          </cell>
        </row>
        <row r="463">
          <cell r="A463" t="str">
            <v>WLTW</v>
          </cell>
          <cell r="B463" t="str">
            <v>Willis Towers Watson</v>
          </cell>
          <cell r="C463" t="str">
            <v>Financials</v>
          </cell>
          <cell r="D463">
            <v>378243</v>
          </cell>
        </row>
        <row r="464">
          <cell r="A464" t="str">
            <v>WYNN</v>
          </cell>
          <cell r="B464" t="str">
            <v>Wynn Resorts Ltd</v>
          </cell>
          <cell r="C464" t="str">
            <v>Consumer Discretionary</v>
          </cell>
          <cell r="D464">
            <v>378245</v>
          </cell>
        </row>
        <row r="465">
          <cell r="A465" t="str">
            <v>XEL</v>
          </cell>
          <cell r="B465" t="str">
            <v>Xcel Energy Inc</v>
          </cell>
          <cell r="C465" t="str">
            <v>Utilities</v>
          </cell>
          <cell r="D465">
            <v>378246</v>
          </cell>
        </row>
        <row r="466">
          <cell r="A466" t="str">
            <v>XRX</v>
          </cell>
          <cell r="B466" t="str">
            <v>Xerox</v>
          </cell>
          <cell r="C466" t="str">
            <v>Information Technology</v>
          </cell>
          <cell r="D466">
            <v>378247</v>
          </cell>
        </row>
        <row r="467">
          <cell r="A467" t="str">
            <v>XLNX</v>
          </cell>
          <cell r="B467" t="str">
            <v>Xilinx</v>
          </cell>
          <cell r="C467" t="str">
            <v>Information Technology</v>
          </cell>
          <cell r="D467">
            <v>396684</v>
          </cell>
        </row>
        <row r="468">
          <cell r="A468" t="str">
            <v>XYL</v>
          </cell>
          <cell r="B468" t="str">
            <v>Xylem Inc.</v>
          </cell>
          <cell r="C468" t="str">
            <v>Industrials</v>
          </cell>
          <cell r="D468">
            <v>124467</v>
          </cell>
        </row>
        <row r="469">
          <cell r="A469" t="str">
            <v>YUM</v>
          </cell>
          <cell r="B469" t="str">
            <v>Yum! Brands Inc</v>
          </cell>
          <cell r="C469" t="str">
            <v>Consumer Discretionary</v>
          </cell>
          <cell r="D469">
            <v>98663</v>
          </cell>
        </row>
        <row r="470">
          <cell r="A470" t="str">
            <v>ZBH</v>
          </cell>
          <cell r="B470" t="str">
            <v>Zimmer Biomet Holdings</v>
          </cell>
          <cell r="C470" t="str">
            <v>Health Care</v>
          </cell>
          <cell r="D470">
            <v>378249</v>
          </cell>
        </row>
        <row r="471">
          <cell r="A471" t="str">
            <v>ZION</v>
          </cell>
          <cell r="B471" t="str">
            <v>Zions Bancorp</v>
          </cell>
          <cell r="C471" t="str">
            <v>Financials</v>
          </cell>
          <cell r="D471" t="e">
            <v>#N/A</v>
          </cell>
        </row>
        <row r="472">
          <cell r="A472" t="str">
            <v>ZTS</v>
          </cell>
          <cell r="B472" t="str">
            <v>Zoetis</v>
          </cell>
          <cell r="C472" t="str">
            <v>Health Care</v>
          </cell>
          <cell r="D472">
            <v>378251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4447/000156459019029357/0001564590-19-029357-index.htm" TargetMode="External"/><Relationship Id="rId3" Type="http://schemas.openxmlformats.org/officeDocument/2006/relationships/hyperlink" Target="http://www.sec.gov/Archives/edgar/data/1467373/000146737318000318/0001467373-18-000318-index.htm" TargetMode="External"/><Relationship Id="rId7" Type="http://schemas.openxmlformats.org/officeDocument/2006/relationships/hyperlink" Target="https://www.sec.gov/Archives/edgar/data/1109357/000162828019001107/0001628280-19-001107-index.htm" TargetMode="External"/><Relationship Id="rId2" Type="http://schemas.openxmlformats.org/officeDocument/2006/relationships/hyperlink" Target="https://www.sec.gov/Archives/edgar/data/101778/000010177819000093/0000101778-19-000093-index.htm" TargetMode="External"/><Relationship Id="rId1" Type="http://schemas.openxmlformats.org/officeDocument/2006/relationships/hyperlink" Target="https://www.sec.gov/Archives/edgar/data/1095073/000109507319000047/0001095073-19-000047-index.htm" TargetMode="External"/><Relationship Id="rId6" Type="http://schemas.openxmlformats.org/officeDocument/2006/relationships/hyperlink" Target="https://www.sec.gov/Archives/edgar/data/920522/000092052219000025/0000920522-19-000025-index.htm" TargetMode="External"/><Relationship Id="rId5" Type="http://schemas.openxmlformats.org/officeDocument/2006/relationships/hyperlink" Target="https://www.sec.gov/Archives/edgar/data/1071739/000107173919000032/0001071739-19-000032-index.htm" TargetMode="External"/><Relationship Id="rId10" Type="http://schemas.openxmlformats.org/officeDocument/2006/relationships/hyperlink" Target="https://www.sec.gov/Archives/edgar/data/92122/000009212219000016/0000092122-19-000016-index.htm" TargetMode="External"/><Relationship Id="rId4" Type="http://schemas.openxmlformats.org/officeDocument/2006/relationships/hyperlink" Target="https://www.sec.gov/Archives/edgar/data/26172/000002617219000009/0000026172-19-000009-index.htm" TargetMode="External"/><Relationship Id="rId9" Type="http://schemas.openxmlformats.org/officeDocument/2006/relationships/hyperlink" Target="https://www.sec.gov/Archives/edgar/data/92380/000009238019000022/0000092380-19-000022-index.ht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4447/000156459019029357/0001564590-19-029357-index.htm" TargetMode="External"/><Relationship Id="rId3" Type="http://schemas.openxmlformats.org/officeDocument/2006/relationships/hyperlink" Target="http://www.sec.gov/Archives/edgar/data/1467373/000146737318000318/0001467373-18-000318-index.htm" TargetMode="External"/><Relationship Id="rId7" Type="http://schemas.openxmlformats.org/officeDocument/2006/relationships/hyperlink" Target="https://www.sec.gov/Archives/edgar/data/1109357/000162828019001107/0001628280-19-001107-index.htm" TargetMode="External"/><Relationship Id="rId2" Type="http://schemas.openxmlformats.org/officeDocument/2006/relationships/hyperlink" Target="https://www.sec.gov/Archives/edgar/data/101778/000010177819000093/0000101778-19-000093-index.htm" TargetMode="External"/><Relationship Id="rId1" Type="http://schemas.openxmlformats.org/officeDocument/2006/relationships/hyperlink" Target="https://www.sec.gov/Archives/edgar/data/1095073/000109507319000047/0001095073-19-000047-index.htm" TargetMode="External"/><Relationship Id="rId6" Type="http://schemas.openxmlformats.org/officeDocument/2006/relationships/hyperlink" Target="https://www.sec.gov/Archives/edgar/data/920522/000092052219000025/0000920522-19-000025-index.htm" TargetMode="External"/><Relationship Id="rId5" Type="http://schemas.openxmlformats.org/officeDocument/2006/relationships/hyperlink" Target="https://www.sec.gov/Archives/edgar/data/1071739/000107173919000032/0001071739-19-000032-index.htm" TargetMode="External"/><Relationship Id="rId10" Type="http://schemas.openxmlformats.org/officeDocument/2006/relationships/hyperlink" Target="https://www.sec.gov/Archives/edgar/data/92122/000009212219000016/0000092122-19-000016-index.htm" TargetMode="External"/><Relationship Id="rId4" Type="http://schemas.openxmlformats.org/officeDocument/2006/relationships/hyperlink" Target="https://www.sec.gov/Archives/edgar/data/26172/000002617219000009/0000026172-19-000009-index.htm" TargetMode="External"/><Relationship Id="rId9" Type="http://schemas.openxmlformats.org/officeDocument/2006/relationships/hyperlink" Target="https://www.sec.gov/Archives/edgar/data/92380/000009238019000022/0000092380-19-000022-index.ht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4447/000156459019029357/0001564590-19-029357-index.htm" TargetMode="External"/><Relationship Id="rId3" Type="http://schemas.openxmlformats.org/officeDocument/2006/relationships/hyperlink" Target="http://www.sec.gov/Archives/edgar/data/1467373/000146737318000318/0001467373-18-000318-index.htm" TargetMode="External"/><Relationship Id="rId7" Type="http://schemas.openxmlformats.org/officeDocument/2006/relationships/hyperlink" Target="https://www.sec.gov/Archives/edgar/data/1109357/000162828019001107/0001628280-19-001107-index.htm" TargetMode="External"/><Relationship Id="rId2" Type="http://schemas.openxmlformats.org/officeDocument/2006/relationships/hyperlink" Target="https://www.sec.gov/Archives/edgar/data/101778/000010177819000093/0000101778-19-000093-index.htm" TargetMode="External"/><Relationship Id="rId1" Type="http://schemas.openxmlformats.org/officeDocument/2006/relationships/hyperlink" Target="https://www.sec.gov/Archives/edgar/data/1095073/000109507319000047/0001095073-19-000047-index.htm" TargetMode="External"/><Relationship Id="rId6" Type="http://schemas.openxmlformats.org/officeDocument/2006/relationships/hyperlink" Target="https://www.sec.gov/Archives/edgar/data/920522/000092052219000025/0000920522-19-000025-index.htm" TargetMode="External"/><Relationship Id="rId5" Type="http://schemas.openxmlformats.org/officeDocument/2006/relationships/hyperlink" Target="https://www.sec.gov/Archives/edgar/data/1071739/000107173919000032/0001071739-19-000032-index.htm" TargetMode="External"/><Relationship Id="rId10" Type="http://schemas.openxmlformats.org/officeDocument/2006/relationships/hyperlink" Target="https://www.sec.gov/Archives/edgar/data/92122/000009212219000016/0000092122-19-000016-index.htm" TargetMode="External"/><Relationship Id="rId4" Type="http://schemas.openxmlformats.org/officeDocument/2006/relationships/hyperlink" Target="https://www.sec.gov/Archives/edgar/data/26172/000002617219000009/0000026172-19-000009-index.htm" TargetMode="External"/><Relationship Id="rId9" Type="http://schemas.openxmlformats.org/officeDocument/2006/relationships/hyperlink" Target="https://www.sec.gov/Archives/edgar/data/92380/000009238019000022/0000092380-19-000022-index.ht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ec.gov/Archives/edgar/data/4447/000156459019003671/0001564590-19-003671-index.htm" TargetMode="External"/><Relationship Id="rId2" Type="http://schemas.openxmlformats.org/officeDocument/2006/relationships/hyperlink" Target="https://www.sec.gov/Archives/edgar/data/1075531/000107553119000009/0001075531-19-000009-index.htm" TargetMode="External"/><Relationship Id="rId1" Type="http://schemas.openxmlformats.org/officeDocument/2006/relationships/hyperlink" Target="https://www.sec.gov/Archives/edgar/data/1285785/000161803419000004/0001618034-19-000004-index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0EE0-94E6-3243-81F8-7DBDF1FD188E}">
  <dimension ref="A1:BC4975"/>
  <sheetViews>
    <sheetView workbookViewId="0">
      <pane ySplit="1" topLeftCell="A2" activePane="bottomLeft" state="frozen"/>
      <selection pane="bottomLeft" activeCell="J26" sqref="J26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customWidth="1"/>
    <col min="15" max="15" width="13" style="19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8" customFormat="1" x14ac:dyDescent="0.2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65" t="s">
        <v>9</v>
      </c>
      <c r="K1" s="66" t="s">
        <v>10</v>
      </c>
      <c r="L1" s="66" t="s">
        <v>11</v>
      </c>
      <c r="M1" s="65" t="s">
        <v>12</v>
      </c>
      <c r="N1" s="18" t="s">
        <v>1304</v>
      </c>
      <c r="O1" s="18" t="s">
        <v>1306</v>
      </c>
      <c r="P1" s="18" t="s">
        <v>1312</v>
      </c>
      <c r="Q1" s="18" t="s">
        <v>1302</v>
      </c>
      <c r="R1" s="18" t="s">
        <v>1363</v>
      </c>
      <c r="S1" s="18" t="s">
        <v>1365</v>
      </c>
      <c r="T1" s="18" t="s">
        <v>1366</v>
      </c>
      <c r="U1" s="18" t="s">
        <v>1367</v>
      </c>
      <c r="V1" s="18" t="s">
        <v>1368</v>
      </c>
      <c r="W1" s="18" t="s">
        <v>1369</v>
      </c>
      <c r="X1" s="18" t="s">
        <v>1333</v>
      </c>
      <c r="Y1" s="18" t="s">
        <v>1335</v>
      </c>
      <c r="Z1" s="18" t="s">
        <v>1332</v>
      </c>
      <c r="AA1" s="18" t="s">
        <v>1386</v>
      </c>
      <c r="AB1" s="18" t="s">
        <v>1389</v>
      </c>
      <c r="AC1" s="18" t="s">
        <v>1339</v>
      </c>
      <c r="AD1" s="18" t="s">
        <v>1341</v>
      </c>
      <c r="AE1" s="18" t="s">
        <v>1343</v>
      </c>
      <c r="AF1" s="18" t="s">
        <v>1310</v>
      </c>
      <c r="AG1" s="18" t="s">
        <v>1337</v>
      </c>
      <c r="AH1" s="18" t="s">
        <v>1328</v>
      </c>
      <c r="AI1" s="62" t="s">
        <v>1358</v>
      </c>
      <c r="AJ1" s="67" t="s">
        <v>1390</v>
      </c>
      <c r="AK1" s="67" t="s">
        <v>1392</v>
      </c>
      <c r="AL1" s="68" t="s">
        <v>1393</v>
      </c>
      <c r="AM1" s="62" t="s">
        <v>1308</v>
      </c>
      <c r="AN1" s="67" t="s">
        <v>1316</v>
      </c>
      <c r="AO1" s="67" t="s">
        <v>1317</v>
      </c>
      <c r="AP1" s="67" t="s">
        <v>1319</v>
      </c>
      <c r="AQ1" s="67" t="s">
        <v>1345</v>
      </c>
      <c r="AR1" s="67" t="s">
        <v>1347</v>
      </c>
      <c r="AS1" s="67" t="s">
        <v>1349</v>
      </c>
      <c r="AT1" s="67" t="s">
        <v>1351</v>
      </c>
      <c r="AU1" s="67" t="s">
        <v>1353</v>
      </c>
      <c r="AV1" s="67" t="s">
        <v>1398</v>
      </c>
      <c r="AW1" s="67" t="s">
        <v>1355</v>
      </c>
      <c r="AX1" s="67" t="s">
        <v>1400</v>
      </c>
      <c r="AY1" s="67" t="s">
        <v>1360</v>
      </c>
      <c r="AZ1" s="67" t="s">
        <v>1361</v>
      </c>
      <c r="BA1" s="67" t="s">
        <v>1362</v>
      </c>
      <c r="BB1" s="67" t="s">
        <v>1330</v>
      </c>
      <c r="BC1" s="68" t="s">
        <v>1370</v>
      </c>
    </row>
    <row r="2" spans="1:55" x14ac:dyDescent="0.2">
      <c r="A2" s="3" t="s">
        <v>54</v>
      </c>
      <c r="B2" s="3" t="s">
        <v>55</v>
      </c>
      <c r="C2" s="3" t="s">
        <v>24</v>
      </c>
      <c r="D2" s="3">
        <v>45846</v>
      </c>
      <c r="E2" s="3" t="s">
        <v>16</v>
      </c>
      <c r="F2" s="3">
        <v>2019</v>
      </c>
      <c r="G2" s="3" t="s">
        <v>17</v>
      </c>
      <c r="H2" s="4">
        <v>43769</v>
      </c>
      <c r="I2" s="4">
        <v>43818</v>
      </c>
      <c r="J2" s="4">
        <v>43818</v>
      </c>
      <c r="K2" s="5">
        <v>309000000</v>
      </c>
      <c r="L2" s="5">
        <v>313000000</v>
      </c>
      <c r="M2" s="3" t="s">
        <v>56</v>
      </c>
      <c r="N2" s="20">
        <v>0.1419471149202125</v>
      </c>
      <c r="O2" s="21">
        <v>0.11829478202878199</v>
      </c>
      <c r="P2" s="21">
        <v>0.28703537241874594</v>
      </c>
      <c r="Q2" s="21">
        <v>0.55890860805142606</v>
      </c>
      <c r="R2" s="21">
        <v>5.4118343711819304E-2</v>
      </c>
      <c r="S2" s="21">
        <v>0</v>
      </c>
      <c r="T2" s="21">
        <v>5.4674019173651701E-2</v>
      </c>
      <c r="U2" s="21">
        <v>0.79200594921001521</v>
      </c>
      <c r="V2" s="21">
        <v>0.77144014205164946</v>
      </c>
      <c r="W2" s="21">
        <v>0.76146790926094488</v>
      </c>
      <c r="X2" s="21">
        <v>0.36627109458414342</v>
      </c>
      <c r="Y2" s="21">
        <v>0.55196447460436993</v>
      </c>
      <c r="Z2" s="21">
        <v>0.63372890541585658</v>
      </c>
      <c r="AA2" s="21">
        <v>0.567909118303774</v>
      </c>
      <c r="AB2" s="21">
        <v>0.9157274776307458</v>
      </c>
      <c r="AC2" s="21">
        <v>0.53400697884411652</v>
      </c>
      <c r="AD2" s="21">
        <v>0.38082220013418516</v>
      </c>
      <c r="AE2" s="21">
        <v>0.43655756556127939</v>
      </c>
      <c r="AF2" s="21">
        <v>0.58126145104059024</v>
      </c>
      <c r="AG2" s="21" t="e">
        <v>#DIV/0!</v>
      </c>
      <c r="AH2" s="21" t="e">
        <v>#DIV/0!</v>
      </c>
      <c r="AI2" s="21">
        <v>0.38255072184323491</v>
      </c>
      <c r="AJ2" s="21">
        <v>0.22485269972056254</v>
      </c>
      <c r="AK2" s="21" t="e">
        <v>#DIV/0!</v>
      </c>
      <c r="AL2" s="21" t="e">
        <v>#DIV/0!</v>
      </c>
      <c r="AM2" s="21">
        <v>0.61651726832480691</v>
      </c>
      <c r="AN2" s="21">
        <v>0.62132874225495516</v>
      </c>
      <c r="AO2" s="21">
        <v>0.11804876745362675</v>
      </c>
      <c r="AP2" s="21">
        <v>3.2203238423491209E-2</v>
      </c>
      <c r="AQ2" s="21">
        <v>0.54152422212915308</v>
      </c>
      <c r="AR2" s="21">
        <v>0.39673056488540637</v>
      </c>
      <c r="AS2" s="21">
        <v>0.49902197307663393</v>
      </c>
      <c r="AT2" s="21">
        <v>0.39981909406099991</v>
      </c>
      <c r="AU2" s="21">
        <v>0.47888113931458626</v>
      </c>
      <c r="AV2" s="21" t="e">
        <v>#DIV/0!</v>
      </c>
      <c r="AW2" s="21" t="e">
        <v>#DIV/0!</v>
      </c>
      <c r="AX2" s="21" t="e">
        <v>#DIV/0!</v>
      </c>
      <c r="AY2" s="21">
        <v>0.34930935546088487</v>
      </c>
      <c r="AZ2" s="21">
        <v>0.23171160741490476</v>
      </c>
      <c r="BA2" s="21">
        <v>0.51684591268879798</v>
      </c>
      <c r="BB2" s="21" t="e">
        <v>#DIV/0!</v>
      </c>
      <c r="BC2" s="21">
        <v>0.13283614952019901</v>
      </c>
    </row>
    <row r="3" spans="1:55" x14ac:dyDescent="0.2">
      <c r="A3" s="3" t="s">
        <v>99</v>
      </c>
      <c r="B3" s="3" t="s">
        <v>100</v>
      </c>
      <c r="C3" s="3" t="s">
        <v>15</v>
      </c>
      <c r="D3" s="3">
        <v>68568</v>
      </c>
      <c r="E3" s="3" t="s">
        <v>16</v>
      </c>
      <c r="F3" s="3">
        <v>2019</v>
      </c>
      <c r="G3" s="3" t="s">
        <v>17</v>
      </c>
      <c r="H3" s="4">
        <v>43830</v>
      </c>
      <c r="I3" s="4">
        <v>43880</v>
      </c>
      <c r="J3" s="4">
        <v>43880</v>
      </c>
      <c r="K3" s="5">
        <v>434578000</v>
      </c>
      <c r="L3" s="5">
        <v>435659000</v>
      </c>
      <c r="M3" s="3" t="s">
        <v>101</v>
      </c>
      <c r="N3" s="20">
        <v>2.0011702347249687E-2</v>
      </c>
      <c r="O3" s="21">
        <v>1.6360446512490075E-2</v>
      </c>
      <c r="P3" s="21">
        <v>3.9347179588680205E-2</v>
      </c>
      <c r="Q3" s="21">
        <v>0</v>
      </c>
      <c r="R3" s="21">
        <v>0.10379585156491274</v>
      </c>
      <c r="S3" s="21">
        <v>9.0834908021015098E-2</v>
      </c>
      <c r="T3" s="21">
        <v>9.0747514858725939E-2</v>
      </c>
      <c r="U3" s="21">
        <v>8.4118068941067353E-2</v>
      </c>
      <c r="V3" s="21">
        <v>0.19886825402589348</v>
      </c>
      <c r="W3" s="21">
        <v>5.8619508384061443E-2</v>
      </c>
      <c r="X3" s="21">
        <v>0.11315511142165594</v>
      </c>
      <c r="Y3" s="21">
        <v>0.44281847310503436</v>
      </c>
      <c r="Z3" s="21">
        <v>0.88684488857834409</v>
      </c>
      <c r="AA3" s="21">
        <v>0.11017748761444891</v>
      </c>
      <c r="AB3" s="21">
        <v>0.78893518987035305</v>
      </c>
      <c r="AC3" s="21">
        <v>0.24624384518828732</v>
      </c>
      <c r="AD3" s="21">
        <v>0.30280273799121976</v>
      </c>
      <c r="AE3" s="21">
        <v>0.30512360501965091</v>
      </c>
      <c r="AF3" s="21">
        <v>0.5593727163011718</v>
      </c>
      <c r="AG3" s="21" t="e">
        <v>#DIV/0!</v>
      </c>
      <c r="AH3" s="21" t="e">
        <v>#DIV/0!</v>
      </c>
      <c r="AI3" s="21">
        <v>0.39607959937797549</v>
      </c>
      <c r="AJ3" s="21">
        <v>0.10198320538326973</v>
      </c>
      <c r="AK3" s="21" t="e">
        <v>#DIV/0!</v>
      </c>
      <c r="AL3" s="21" t="e">
        <v>#DIV/0!</v>
      </c>
      <c r="AM3" s="21">
        <v>0.48954669812951029</v>
      </c>
      <c r="AN3" s="21">
        <v>0.21327512618938238</v>
      </c>
      <c r="AO3" s="21">
        <v>0.15436837246161098</v>
      </c>
      <c r="AP3" s="21">
        <v>3.1440022665879745E-2</v>
      </c>
      <c r="AQ3" s="21">
        <v>0.52418190427616684</v>
      </c>
      <c r="AR3" s="21">
        <v>0.25273562851889803</v>
      </c>
      <c r="AS3" s="21">
        <v>0.54405380921558599</v>
      </c>
      <c r="AT3" s="21">
        <v>0.28703735511929007</v>
      </c>
      <c r="AU3" s="21">
        <v>0.45256097019267477</v>
      </c>
      <c r="AV3" s="21" t="e">
        <v>#DIV/0!</v>
      </c>
      <c r="AW3" s="21" t="e">
        <v>#DIV/0!</v>
      </c>
      <c r="AX3" s="21" t="e">
        <v>#DIV/0!</v>
      </c>
      <c r="AY3" s="21">
        <v>0.3887224722575367</v>
      </c>
      <c r="AZ3" s="21">
        <v>0.33006324122754066</v>
      </c>
      <c r="BA3" s="21">
        <v>0.51617211925964135</v>
      </c>
      <c r="BB3" s="21" t="e">
        <v>#DIV/0!</v>
      </c>
      <c r="BC3" s="21">
        <v>9.9253402704352414E-2</v>
      </c>
    </row>
    <row r="4" spans="1:55" x14ac:dyDescent="0.2">
      <c r="A4" s="3" t="s">
        <v>43</v>
      </c>
      <c r="B4" s="3" t="s">
        <v>44</v>
      </c>
      <c r="C4" s="3" t="s">
        <v>45</v>
      </c>
      <c r="D4" s="3">
        <v>184955</v>
      </c>
      <c r="E4" s="3" t="s">
        <v>16</v>
      </c>
      <c r="F4" s="3">
        <v>2019</v>
      </c>
      <c r="G4" s="3" t="s">
        <v>17</v>
      </c>
      <c r="H4" s="4">
        <v>43830</v>
      </c>
      <c r="I4" s="4">
        <v>43879</v>
      </c>
      <c r="J4" s="4">
        <v>43879</v>
      </c>
      <c r="K4" s="5">
        <v>69570000</v>
      </c>
      <c r="L4" s="5">
        <v>69885000</v>
      </c>
      <c r="M4" s="3" t="s">
        <v>46</v>
      </c>
      <c r="N4" s="20">
        <v>6.7242034837898257E-2</v>
      </c>
      <c r="O4" s="21">
        <v>1.8505672586978706E-2</v>
      </c>
      <c r="P4" s="21">
        <v>3.4510830247203986E-2</v>
      </c>
      <c r="Q4" s="21">
        <v>0.5599595716657324</v>
      </c>
      <c r="R4" s="21">
        <v>2.9719254367800992E-2</v>
      </c>
      <c r="S4" s="21">
        <v>0</v>
      </c>
      <c r="T4" s="21">
        <v>3.0024405251281108E-2</v>
      </c>
      <c r="U4" s="21">
        <v>0.79152298783101938</v>
      </c>
      <c r="V4" s="21">
        <v>0.77144014205164946</v>
      </c>
      <c r="W4" s="21">
        <v>0.7609140386716633</v>
      </c>
      <c r="X4" s="21">
        <v>0.54894612088072581</v>
      </c>
      <c r="Y4" s="21">
        <v>0.50039247734986414</v>
      </c>
      <c r="Z4" s="21">
        <v>0.45105387911927419</v>
      </c>
      <c r="AA4" s="21">
        <v>0.17870316478722059</v>
      </c>
      <c r="AB4" s="21">
        <v>0.88216063245366116</v>
      </c>
      <c r="AC4" s="21">
        <v>0.42461179609609473</v>
      </c>
      <c r="AD4" s="21">
        <v>0.26922304018835386</v>
      </c>
      <c r="AE4" s="21">
        <v>0.30862527178358118</v>
      </c>
      <c r="AF4" s="21">
        <v>0.56779069148599393</v>
      </c>
      <c r="AG4" s="21" t="e">
        <v>#DIV/0!</v>
      </c>
      <c r="AH4" s="21" t="e">
        <v>#DIV/0!</v>
      </c>
      <c r="AI4" s="21">
        <v>0.40377377421501426</v>
      </c>
      <c r="AJ4" s="21">
        <v>0.10424124066107673</v>
      </c>
      <c r="AK4" s="21" t="e">
        <v>#DIV/0!</v>
      </c>
      <c r="AL4" s="21" t="e">
        <v>#DIV/0!</v>
      </c>
      <c r="AM4" s="21">
        <v>0.61727441540425998</v>
      </c>
      <c r="AN4" s="21">
        <v>0.62383150153316269</v>
      </c>
      <c r="AO4" s="21">
        <v>0.22806986782672167</v>
      </c>
      <c r="AP4" s="21">
        <v>3.2497830387842153E-2</v>
      </c>
      <c r="AQ4" s="21">
        <v>0.55404561525741847</v>
      </c>
      <c r="AR4" s="21">
        <v>0.25814834009032117</v>
      </c>
      <c r="AS4" s="21">
        <v>0.54766336639158009</v>
      </c>
      <c r="AT4" s="21">
        <v>0.33838205245374975</v>
      </c>
      <c r="AU4" s="21">
        <v>0.46055290241135716</v>
      </c>
      <c r="AV4" s="21" t="e">
        <v>#DIV/0!</v>
      </c>
      <c r="AW4" s="21" t="e">
        <v>#DIV/0!</v>
      </c>
      <c r="AX4" s="21" t="e">
        <v>#DIV/0!</v>
      </c>
      <c r="AY4" s="21">
        <v>0.34697058201210029</v>
      </c>
      <c r="AZ4" s="21">
        <v>0.24645242841045342</v>
      </c>
      <c r="BA4" s="21">
        <v>0.51841009160160945</v>
      </c>
      <c r="BB4" s="21" t="e">
        <v>#DIV/0!</v>
      </c>
      <c r="BC4" s="21">
        <v>0.12823409135606553</v>
      </c>
    </row>
    <row r="5" spans="1:55" x14ac:dyDescent="0.2">
      <c r="A5" s="3" t="s">
        <v>140</v>
      </c>
      <c r="B5" s="3" t="s">
        <v>141</v>
      </c>
      <c r="C5" s="3" t="s">
        <v>34</v>
      </c>
      <c r="D5" s="3">
        <v>111052</v>
      </c>
      <c r="E5" s="3" t="s">
        <v>16</v>
      </c>
      <c r="F5" s="3">
        <v>2019</v>
      </c>
      <c r="G5" s="3" t="s">
        <v>17</v>
      </c>
      <c r="H5" s="4">
        <v>43738</v>
      </c>
      <c r="I5" s="4">
        <v>43769</v>
      </c>
      <c r="J5" s="4">
        <v>43769</v>
      </c>
      <c r="K5" s="5">
        <v>17963248000</v>
      </c>
      <c r="L5" s="5">
        <v>18081496000</v>
      </c>
      <c r="M5" s="3" t="s">
        <v>142</v>
      </c>
      <c r="N5" s="20">
        <v>4.8474302627557961E-2</v>
      </c>
      <c r="O5" s="21">
        <v>4.6992895627803372E-2</v>
      </c>
      <c r="P5" s="21">
        <v>8.5549451914495547E-2</v>
      </c>
      <c r="Q5" s="21">
        <v>0.56130472288911581</v>
      </c>
      <c r="R5" s="21">
        <v>8.0428210887594984E-2</v>
      </c>
      <c r="S5" s="21">
        <v>9.4771999979198843E-2</v>
      </c>
      <c r="T5" s="21">
        <v>6.6528187921652798E-2</v>
      </c>
      <c r="U5" s="21">
        <v>0.79529616005446579</v>
      </c>
      <c r="V5" s="21">
        <v>0.77712853192581344</v>
      </c>
      <c r="W5" s="21">
        <v>0.76415857115940278</v>
      </c>
      <c r="X5" s="21">
        <v>0.2911377502009137</v>
      </c>
      <c r="Y5" s="21">
        <v>0.47858829863184349</v>
      </c>
      <c r="Z5" s="21">
        <v>0.7088622497990863</v>
      </c>
      <c r="AA5" s="21">
        <v>0</v>
      </c>
      <c r="AB5" s="21">
        <v>0.85864174230116685</v>
      </c>
      <c r="AC5" s="21">
        <v>0.36602566869402825</v>
      </c>
      <c r="AD5" s="21">
        <v>0.45011261821887072</v>
      </c>
      <c r="AE5" s="21">
        <v>0.51598900686148474</v>
      </c>
      <c r="AF5" s="21">
        <v>0.68856443604322826</v>
      </c>
      <c r="AG5" s="21" t="e">
        <v>#DIV/0!</v>
      </c>
      <c r="AH5" s="21" t="e">
        <v>#DIV/0!</v>
      </c>
      <c r="AI5" s="21">
        <v>0.36164840807682064</v>
      </c>
      <c r="AJ5" s="21">
        <v>0.18121768535629751</v>
      </c>
      <c r="AK5" s="21" t="e">
        <v>#DIV/0!</v>
      </c>
      <c r="AL5" s="21" t="e">
        <v>#DIV/0!</v>
      </c>
      <c r="AM5" s="21">
        <v>0.62384943291651929</v>
      </c>
      <c r="AN5" s="21">
        <v>0.62349328742960897</v>
      </c>
      <c r="AO5" s="21">
        <v>0.15231784992347486</v>
      </c>
      <c r="AP5" s="21">
        <v>3.3999134697452256E-2</v>
      </c>
      <c r="AQ5" s="21">
        <v>0.70085745497275043</v>
      </c>
      <c r="AR5" s="21">
        <v>0.46812131078761243</v>
      </c>
      <c r="AS5" s="21">
        <v>0.43808598459909948</v>
      </c>
      <c r="AT5" s="21">
        <v>0.53797104497545933</v>
      </c>
      <c r="AU5" s="21">
        <v>0.5312733477845083</v>
      </c>
      <c r="AV5" s="21" t="e">
        <v>#DIV/0!</v>
      </c>
      <c r="AW5" s="21" t="e">
        <v>#DIV/0!</v>
      </c>
      <c r="AX5" s="21" t="e">
        <v>#DIV/0!</v>
      </c>
      <c r="AY5" s="21">
        <v>0.34566899421504049</v>
      </c>
      <c r="AZ5" s="21">
        <v>0.25519403953549646</v>
      </c>
      <c r="BA5" s="21">
        <v>0.51909955898767945</v>
      </c>
      <c r="BB5" s="21" t="e">
        <v>#DIV/0!</v>
      </c>
      <c r="BC5" s="21">
        <v>0.21648163708542345</v>
      </c>
    </row>
    <row r="6" spans="1:55" x14ac:dyDescent="0.2">
      <c r="A6" s="3" t="s">
        <v>26</v>
      </c>
      <c r="B6" s="3" t="s">
        <v>27</v>
      </c>
      <c r="C6" s="3" t="s">
        <v>24</v>
      </c>
      <c r="D6" s="3">
        <v>61199</v>
      </c>
      <c r="E6" s="3" t="s">
        <v>16</v>
      </c>
      <c r="F6" s="3">
        <v>2019</v>
      </c>
      <c r="G6" s="3" t="s">
        <v>17</v>
      </c>
      <c r="H6" s="4">
        <v>43830</v>
      </c>
      <c r="I6" s="4">
        <v>43882</v>
      </c>
      <c r="J6" s="4">
        <v>43882</v>
      </c>
      <c r="K6" s="5">
        <v>1483000000</v>
      </c>
      <c r="L6" s="5">
        <v>1486000000</v>
      </c>
      <c r="M6" s="3" t="s">
        <v>28</v>
      </c>
      <c r="N6" s="20">
        <v>4.1963341309371321E-2</v>
      </c>
      <c r="O6" s="21">
        <v>3.7921556696325312E-2</v>
      </c>
      <c r="P6" s="21">
        <v>6.9946517045409773E-2</v>
      </c>
      <c r="Q6" s="21">
        <v>0.5451103928678801</v>
      </c>
      <c r="R6" s="21">
        <v>0.17450163288001025</v>
      </c>
      <c r="S6" s="21">
        <v>0.14940117429216465</v>
      </c>
      <c r="T6" s="21">
        <v>0.15307915690748855</v>
      </c>
      <c r="U6" s="21">
        <v>0.76681990543770784</v>
      </c>
      <c r="V6" s="21">
        <v>0.75297838769200243</v>
      </c>
      <c r="W6" s="21">
        <v>0.73609767782548796</v>
      </c>
      <c r="X6" s="21">
        <v>0.23062919740930102</v>
      </c>
      <c r="Y6" s="21">
        <v>0.39775549415347417</v>
      </c>
      <c r="Z6" s="21">
        <v>0.7693708025906989</v>
      </c>
      <c r="AA6" s="21">
        <v>0.4305585761885487</v>
      </c>
      <c r="AB6" s="21">
        <v>0.75605383370458379</v>
      </c>
      <c r="AC6" s="21">
        <v>0.75770300010841141</v>
      </c>
      <c r="AD6" s="21">
        <v>0.4112082693138267</v>
      </c>
      <c r="AE6" s="21">
        <v>0.47139079845412762</v>
      </c>
      <c r="AF6" s="21">
        <v>0.65465608263736241</v>
      </c>
      <c r="AG6" s="21" t="e">
        <v>#DIV/0!</v>
      </c>
      <c r="AH6" s="21" t="e">
        <v>#DIV/0!</v>
      </c>
      <c r="AI6" s="21">
        <v>0.35327493047557795</v>
      </c>
      <c r="AJ6" s="21">
        <v>0.19981165269207951</v>
      </c>
      <c r="AK6" s="21" t="e">
        <v>#DIV/0!</v>
      </c>
      <c r="AL6" s="21" t="e">
        <v>#DIV/0!</v>
      </c>
      <c r="AM6" s="21">
        <v>0.60532664875176967</v>
      </c>
      <c r="AN6" s="21">
        <v>0.61369141006343564</v>
      </c>
      <c r="AO6" s="21">
        <v>0.11271117158866975</v>
      </c>
      <c r="AP6" s="21">
        <v>1.8997180414246161E-2</v>
      </c>
      <c r="AQ6" s="21">
        <v>0.61603692246981545</v>
      </c>
      <c r="AR6" s="21">
        <v>0.58828038124657744</v>
      </c>
      <c r="AS6" s="21">
        <v>0.36571663803125681</v>
      </c>
      <c r="AT6" s="21">
        <v>0.56168779751052411</v>
      </c>
      <c r="AU6" s="21">
        <v>0.54090359145176048</v>
      </c>
      <c r="AV6" s="21" t="e">
        <v>#DIV/0!</v>
      </c>
      <c r="AW6" s="21" t="e">
        <v>#DIV/0!</v>
      </c>
      <c r="AX6" s="21" t="e">
        <v>#DIV/0!</v>
      </c>
      <c r="AY6" s="21">
        <v>0.38953339467572662</v>
      </c>
      <c r="AZ6" s="21">
        <v>0.33062688359498543</v>
      </c>
      <c r="BA6" s="21">
        <v>0.5262728428864295</v>
      </c>
      <c r="BB6" s="21" t="e">
        <v>#DIV/0!</v>
      </c>
      <c r="BC6" s="21">
        <v>0.15804695466976279</v>
      </c>
    </row>
    <row r="7" spans="1:55" x14ac:dyDescent="0.2">
      <c r="A7" s="3" t="s">
        <v>115</v>
      </c>
      <c r="B7" s="3" t="s">
        <v>116</v>
      </c>
      <c r="C7" s="3" t="s">
        <v>24</v>
      </c>
      <c r="D7" s="3">
        <v>187024</v>
      </c>
      <c r="E7" s="3" t="s">
        <v>16</v>
      </c>
      <c r="F7" s="3">
        <v>2019</v>
      </c>
      <c r="G7" s="3" t="s">
        <v>17</v>
      </c>
      <c r="H7" s="4">
        <v>43738</v>
      </c>
      <c r="I7" s="4">
        <v>43788</v>
      </c>
      <c r="J7" s="4">
        <v>43788</v>
      </c>
      <c r="K7" s="5">
        <v>207967000</v>
      </c>
      <c r="L7" s="5">
        <v>209667000</v>
      </c>
      <c r="M7" s="3" t="s">
        <v>117</v>
      </c>
      <c r="N7" s="20">
        <v>3.9626797887109169E-2</v>
      </c>
      <c r="O7" s="21">
        <v>2.106158215420946E-2</v>
      </c>
      <c r="P7" s="21">
        <v>1.3378120577813202E-2</v>
      </c>
      <c r="Q7" s="21">
        <v>0.57516788640607441</v>
      </c>
      <c r="R7" s="21">
        <v>3.1801364175024195E-2</v>
      </c>
      <c r="S7" s="21">
        <v>6.7255400490502677E-3</v>
      </c>
      <c r="T7" s="21">
        <v>3.1082867298877884E-2</v>
      </c>
      <c r="U7" s="21">
        <v>0.79753986770902852</v>
      </c>
      <c r="V7" s="21">
        <v>0.77290084298184325</v>
      </c>
      <c r="W7" s="21">
        <v>0.76753632418229722</v>
      </c>
      <c r="X7" s="21">
        <v>0.56095727719996225</v>
      </c>
      <c r="Y7" s="21">
        <v>0.45632663977220339</v>
      </c>
      <c r="Z7" s="21">
        <v>0.43904272280003775</v>
      </c>
      <c r="AA7" s="21">
        <v>0.2886367436322772</v>
      </c>
      <c r="AB7" s="21">
        <v>0.80867507874934064</v>
      </c>
      <c r="AC7" s="21">
        <v>0</v>
      </c>
      <c r="AD7" s="21">
        <v>0.22462877555809513</v>
      </c>
      <c r="AE7" s="21">
        <v>0.25468729413217961</v>
      </c>
      <c r="AF7" s="21">
        <v>0.54472012827225669</v>
      </c>
      <c r="AG7" s="21" t="e">
        <v>#DIV/0!</v>
      </c>
      <c r="AH7" s="21" t="e">
        <v>#DIV/0!</v>
      </c>
      <c r="AI7" s="21">
        <v>0.41175328998860444</v>
      </c>
      <c r="AJ7" s="21">
        <v>7.7746534144258361E-2</v>
      </c>
      <c r="AK7" s="21" t="e">
        <v>#DIV/0!</v>
      </c>
      <c r="AL7" s="21" t="e">
        <v>#DIV/0!</v>
      </c>
      <c r="AM7" s="21">
        <v>0.6236707537975098</v>
      </c>
      <c r="AN7" s="21">
        <v>0.70457659205808987</v>
      </c>
      <c r="AO7" s="21">
        <v>1</v>
      </c>
      <c r="AP7" s="21">
        <v>2.2074238302773413E-2</v>
      </c>
      <c r="AQ7" s="21">
        <v>0.55042560909380789</v>
      </c>
      <c r="AR7" s="21">
        <v>0.18076476601705119</v>
      </c>
      <c r="AS7" s="21">
        <v>0.5570925965425102</v>
      </c>
      <c r="AT7" s="21">
        <v>0.25292870741891799</v>
      </c>
      <c r="AU7" s="21">
        <v>0.44431813990127073</v>
      </c>
      <c r="AV7" s="21" t="e">
        <v>#DIV/0!</v>
      </c>
      <c r="AW7" s="21" t="e">
        <v>#DIV/0!</v>
      </c>
      <c r="AX7" s="21" t="e">
        <v>#DIV/0!</v>
      </c>
      <c r="AY7" s="21">
        <v>0.35187237715650554</v>
      </c>
      <c r="AZ7" s="21">
        <v>0.26183552737079696</v>
      </c>
      <c r="BA7" s="21">
        <v>0.51036648066296475</v>
      </c>
      <c r="BB7" s="21" t="e">
        <v>#DIV/0!</v>
      </c>
      <c r="BC7" s="21">
        <v>0.1573156940875883</v>
      </c>
    </row>
    <row r="8" spans="1:55" x14ac:dyDescent="0.2">
      <c r="A8" s="3" t="s">
        <v>29</v>
      </c>
      <c r="B8" s="3" t="s">
        <v>30</v>
      </c>
      <c r="C8" s="3" t="s">
        <v>24</v>
      </c>
      <c r="D8" s="3">
        <v>445587</v>
      </c>
      <c r="E8" s="3" t="s">
        <v>16</v>
      </c>
      <c r="F8" s="3">
        <v>2019</v>
      </c>
      <c r="G8" s="3" t="s">
        <v>17</v>
      </c>
      <c r="H8" s="4">
        <v>43921</v>
      </c>
      <c r="I8" s="4">
        <v>43972</v>
      </c>
      <c r="J8" s="4">
        <v>43972</v>
      </c>
      <c r="K8" s="5">
        <v>45042000</v>
      </c>
      <c r="L8" s="5">
        <v>45565000</v>
      </c>
      <c r="M8" s="3" t="s">
        <v>31</v>
      </c>
      <c r="N8" s="20">
        <v>0.27664127140474876</v>
      </c>
      <c r="O8" s="21">
        <v>0.24349104801170438</v>
      </c>
      <c r="P8" s="21">
        <v>0.69388901661932778</v>
      </c>
      <c r="Q8" s="21">
        <v>0.55775590525847263</v>
      </c>
      <c r="R8" s="21">
        <v>0</v>
      </c>
      <c r="S8" s="21">
        <v>0</v>
      </c>
      <c r="T8" s="21">
        <v>0</v>
      </c>
      <c r="U8" s="21">
        <v>0.79008725756879927</v>
      </c>
      <c r="V8" s="21">
        <v>0.77144014205164946</v>
      </c>
      <c r="W8" s="21">
        <v>0.75926751205282994</v>
      </c>
      <c r="X8" s="21">
        <v>0.52387907109797405</v>
      </c>
      <c r="Y8" s="21">
        <v>0.55564564415108664</v>
      </c>
      <c r="Z8" s="21">
        <v>0.47612092890202595</v>
      </c>
      <c r="AA8" s="21">
        <v>5.0447589725788861E-2</v>
      </c>
      <c r="AB8" s="21">
        <v>0.99902218334625281</v>
      </c>
      <c r="AC8" s="21">
        <v>0.82685159046373835</v>
      </c>
      <c r="AD8" s="21">
        <v>0.47250687348888298</v>
      </c>
      <c r="AE8" s="21">
        <v>0.54166078114299887</v>
      </c>
      <c r="AF8" s="21">
        <v>0.76408304834243412</v>
      </c>
      <c r="AG8" s="21" t="e">
        <v>#DIV/0!</v>
      </c>
      <c r="AH8" s="21" t="e">
        <v>#DIV/0!</v>
      </c>
      <c r="AI8" s="21">
        <v>0.40919927950996426</v>
      </c>
      <c r="AJ8" s="21">
        <v>0.46806661194884491</v>
      </c>
      <c r="AK8" s="21" t="e">
        <v>#DIV/0!</v>
      </c>
      <c r="AL8" s="21" t="e">
        <v>#DIV/0!</v>
      </c>
      <c r="AM8" s="21">
        <v>0.61964221804529873</v>
      </c>
      <c r="AN8" s="21">
        <v>0.62093742642291427</v>
      </c>
      <c r="AO8" s="21">
        <v>0.15312573153036657</v>
      </c>
      <c r="AP8" s="21">
        <v>3.2146259250023623E-2</v>
      </c>
      <c r="AQ8" s="21">
        <v>0.8058612672897012</v>
      </c>
      <c r="AR8" s="21">
        <v>0.50488125722263444</v>
      </c>
      <c r="AS8" s="21">
        <v>0.53142764508183116</v>
      </c>
      <c r="AT8" s="21">
        <v>0.58290482640970631</v>
      </c>
      <c r="AU8" s="21">
        <v>0.58307806435534126</v>
      </c>
      <c r="AV8" s="21" t="e">
        <v>#DIV/0!</v>
      </c>
      <c r="AW8" s="21" t="e">
        <v>#DIV/0!</v>
      </c>
      <c r="AX8" s="21" t="e">
        <v>#DIV/0!</v>
      </c>
      <c r="AY8" s="21">
        <v>0.32751608420844852</v>
      </c>
      <c r="AZ8" s="21">
        <v>0.19727865712851639</v>
      </c>
      <c r="BA8" s="21">
        <v>0.5125222163982821</v>
      </c>
      <c r="BB8" s="21" t="e">
        <v>#DIV/0!</v>
      </c>
      <c r="BC8" s="21">
        <v>0.19170854903689322</v>
      </c>
    </row>
    <row r="9" spans="1:55" x14ac:dyDescent="0.2">
      <c r="A9" s="3" t="s">
        <v>22</v>
      </c>
      <c r="B9" s="3" t="s">
        <v>23</v>
      </c>
      <c r="C9" s="3" t="s">
        <v>24</v>
      </c>
      <c r="D9" s="3">
        <v>63877</v>
      </c>
      <c r="E9" s="3" t="s">
        <v>16</v>
      </c>
      <c r="F9" s="3">
        <v>2019</v>
      </c>
      <c r="G9" s="3" t="s">
        <v>17</v>
      </c>
      <c r="H9" s="4">
        <v>43830</v>
      </c>
      <c r="I9" s="4">
        <v>43882</v>
      </c>
      <c r="J9" s="4">
        <v>43882</v>
      </c>
      <c r="K9" s="5">
        <v>1768297000</v>
      </c>
      <c r="L9" s="5">
        <v>1781843000</v>
      </c>
      <c r="M9" s="3" t="s">
        <v>25</v>
      </c>
      <c r="N9" s="20">
        <v>6.97760166684427E-2</v>
      </c>
      <c r="O9" s="21">
        <v>5.1490163849939465E-2</v>
      </c>
      <c r="P9" s="21">
        <v>6.7821348651494306E-2</v>
      </c>
      <c r="Q9" s="21">
        <v>0.55940179610902618</v>
      </c>
      <c r="R9" s="21">
        <v>7.4839238461031868E-2</v>
      </c>
      <c r="S9" s="21">
        <v>5.1479468657676568E-3</v>
      </c>
      <c r="T9" s="21">
        <v>7.4807774424157147E-2</v>
      </c>
      <c r="U9" s="21">
        <v>0.79319208742440883</v>
      </c>
      <c r="V9" s="21">
        <v>0.77163807313045807</v>
      </c>
      <c r="W9" s="21">
        <v>0.76279052774968781</v>
      </c>
      <c r="X9" s="21">
        <v>0.17500692635544848</v>
      </c>
      <c r="Y9" s="21">
        <v>0.59179305588374165</v>
      </c>
      <c r="Z9" s="21">
        <v>0.82499307364455154</v>
      </c>
      <c r="AA9" s="21">
        <v>0.56480115720359225</v>
      </c>
      <c r="AB9" s="21">
        <v>0.89738483537771307</v>
      </c>
      <c r="AC9" s="21">
        <v>0.57273814429437953</v>
      </c>
      <c r="AD9" s="21">
        <v>0.38237172677979003</v>
      </c>
      <c r="AE9" s="21">
        <v>0.36588456160287824</v>
      </c>
      <c r="AF9" s="21">
        <v>0.59007955292149894</v>
      </c>
      <c r="AG9" s="21" t="e">
        <v>#DIV/0!</v>
      </c>
      <c r="AH9" s="21" t="e">
        <v>#DIV/0!</v>
      </c>
      <c r="AI9" s="21">
        <v>0.33487179679828261</v>
      </c>
      <c r="AJ9" s="21">
        <v>0.18643474902947263</v>
      </c>
      <c r="AK9" s="21" t="e">
        <v>#DIV/0!</v>
      </c>
      <c r="AL9" s="21" t="e">
        <v>#DIV/0!</v>
      </c>
      <c r="AM9" s="21">
        <v>0.61663704453203694</v>
      </c>
      <c r="AN9" s="21">
        <v>0.62120580790718938</v>
      </c>
      <c r="AO9" s="21">
        <v>9.0762576369775458E-2</v>
      </c>
      <c r="AP9" s="21">
        <v>3.2623685964481328E-2</v>
      </c>
      <c r="AQ9" s="21">
        <v>0.53931272551653997</v>
      </c>
      <c r="AR9" s="21">
        <v>0.38133062129212136</v>
      </c>
      <c r="AS9" s="21">
        <v>0.4348509435710497</v>
      </c>
      <c r="AT9" s="21">
        <v>0.34505358191388436</v>
      </c>
      <c r="AU9" s="21">
        <v>0.50308871450547643</v>
      </c>
      <c r="AV9" s="21" t="e">
        <v>#DIV/0!</v>
      </c>
      <c r="AW9" s="21" t="e">
        <v>#DIV/0!</v>
      </c>
      <c r="AX9" s="21" t="e">
        <v>#DIV/0!</v>
      </c>
      <c r="AY9" s="21">
        <v>0.3652578089886071</v>
      </c>
      <c r="AZ9" s="21">
        <v>0.29512516019366858</v>
      </c>
      <c r="BA9" s="21">
        <v>0.52235024750898573</v>
      </c>
      <c r="BB9" s="21" t="e">
        <v>#DIV/0!</v>
      </c>
      <c r="BC9" s="21">
        <v>9.9380097156721234E-2</v>
      </c>
    </row>
    <row r="10" spans="1:55" x14ac:dyDescent="0.2">
      <c r="A10" s="3" t="s">
        <v>32</v>
      </c>
      <c r="B10" s="3" t="s">
        <v>33</v>
      </c>
      <c r="C10" s="3" t="s">
        <v>34</v>
      </c>
      <c r="D10" s="3">
        <v>61372</v>
      </c>
      <c r="E10" s="3" t="s">
        <v>16</v>
      </c>
      <c r="F10" s="3">
        <v>2019</v>
      </c>
      <c r="G10" s="3" t="s">
        <v>17</v>
      </c>
      <c r="H10" s="4">
        <v>43708</v>
      </c>
      <c r="I10" s="4">
        <v>43767</v>
      </c>
      <c r="J10" s="4">
        <v>43767</v>
      </c>
      <c r="K10" s="5">
        <v>637043985</v>
      </c>
      <c r="L10" s="5">
        <v>650199626</v>
      </c>
      <c r="M10" s="6" t="s">
        <v>35</v>
      </c>
      <c r="N10" s="20">
        <v>5.738773516061909E-2</v>
      </c>
      <c r="O10" s="21">
        <v>5.738773516061909E-2</v>
      </c>
      <c r="P10" s="21">
        <v>7.4625855015360426E-2</v>
      </c>
      <c r="Q10" s="21">
        <v>0.55954642644075769</v>
      </c>
      <c r="R10" s="21">
        <v>2.628604598454618E-4</v>
      </c>
      <c r="S10" s="21">
        <v>3.6466416071244E-4</v>
      </c>
      <c r="T10" s="21">
        <v>2.0889728629220703E-4</v>
      </c>
      <c r="U10" s="21">
        <v>0.79009862782910778</v>
      </c>
      <c r="V10" s="21">
        <v>0.77145476078406572</v>
      </c>
      <c r="W10" s="21">
        <v>0.75927776945396885</v>
      </c>
      <c r="X10" s="21">
        <v>0.45268229655910708</v>
      </c>
      <c r="Y10" s="21">
        <v>0.51114982044513324</v>
      </c>
      <c r="Z10" s="21">
        <v>0.54731770344089292</v>
      </c>
      <c r="AA10" s="21">
        <v>0.35921579730404091</v>
      </c>
      <c r="AB10" s="21">
        <v>0.89297599607798617</v>
      </c>
      <c r="AC10" s="21">
        <v>0.27929021117541392</v>
      </c>
      <c r="AD10" s="21">
        <v>0.33783283297143202</v>
      </c>
      <c r="AE10" s="21">
        <v>0.38727647462966158</v>
      </c>
      <c r="AF10" s="21">
        <v>0.6036032526124171</v>
      </c>
      <c r="AG10" s="21" t="e">
        <v>#DIV/0!</v>
      </c>
      <c r="AH10" s="21" t="e">
        <v>#DIV/0!</v>
      </c>
      <c r="AI10" s="21">
        <v>0.38868013104900817</v>
      </c>
      <c r="AJ10" s="21">
        <v>0.16876645765372858</v>
      </c>
      <c r="AK10" s="21" t="e">
        <v>#DIV/0!</v>
      </c>
      <c r="AL10" s="21" t="e">
        <v>#DIV/0!</v>
      </c>
      <c r="AM10" s="21">
        <v>0.62118104405878682</v>
      </c>
      <c r="AN10" s="21">
        <v>0.62565276441174789</v>
      </c>
      <c r="AO10" s="21">
        <v>0.37387409898887813</v>
      </c>
      <c r="AP10" s="21">
        <v>3.3402110952696802E-2</v>
      </c>
      <c r="AQ10" s="21">
        <v>0.70501288176489407</v>
      </c>
      <c r="AR10" s="21">
        <v>0.31925074089816752</v>
      </c>
      <c r="AS10" s="21">
        <v>0.52540776426053115</v>
      </c>
      <c r="AT10" s="21">
        <v>0.59484909602068048</v>
      </c>
      <c r="AU10" s="21">
        <v>0.49456161930182324</v>
      </c>
      <c r="AV10" s="21" t="e">
        <v>#DIV/0!</v>
      </c>
      <c r="AW10" s="21" t="e">
        <v>#DIV/0!</v>
      </c>
      <c r="AX10" s="21" t="e">
        <v>#DIV/0!</v>
      </c>
      <c r="AY10" s="21">
        <v>0.3275642251705756</v>
      </c>
      <c r="AZ10" s="21">
        <v>0.22403421836233325</v>
      </c>
      <c r="BA10" s="21">
        <v>0.51662358077661286</v>
      </c>
      <c r="BB10" s="21" t="e">
        <v>#DIV/0!</v>
      </c>
      <c r="BC10" s="21">
        <v>0.282545641569033</v>
      </c>
    </row>
    <row r="11" spans="1:55" x14ac:dyDescent="0.2">
      <c r="A11" s="3" t="s">
        <v>40</v>
      </c>
      <c r="B11" s="3" t="s">
        <v>41</v>
      </c>
      <c r="C11" s="3" t="s">
        <v>34</v>
      </c>
      <c r="D11" s="3">
        <v>14099</v>
      </c>
      <c r="E11" s="3" t="s">
        <v>16</v>
      </c>
      <c r="F11" s="3">
        <v>2019</v>
      </c>
      <c r="G11" s="3" t="s">
        <v>17</v>
      </c>
      <c r="H11" s="4">
        <v>43830</v>
      </c>
      <c r="I11" s="4">
        <v>43851</v>
      </c>
      <c r="J11" s="4">
        <v>43851</v>
      </c>
      <c r="K11" s="5">
        <v>483725000</v>
      </c>
      <c r="L11" s="5">
        <v>488846000</v>
      </c>
      <c r="M11" s="3" t="s">
        <v>42</v>
      </c>
      <c r="N11" s="20">
        <v>4.8314635766407814E-2</v>
      </c>
      <c r="O11" s="21">
        <v>4.8314635766407814E-2</v>
      </c>
      <c r="P11" s="21">
        <v>0.11229748014556155</v>
      </c>
      <c r="Q11" s="21">
        <v>0.5591199136642524</v>
      </c>
      <c r="R11" s="21">
        <v>5.646653969298239E-2</v>
      </c>
      <c r="S11" s="21">
        <v>0</v>
      </c>
      <c r="T11" s="21">
        <v>5.7046325923859269E-2</v>
      </c>
      <c r="U11" s="21">
        <v>0.79223515833069436</v>
      </c>
      <c r="V11" s="21">
        <v>0.77144014205164946</v>
      </c>
      <c r="W11" s="21">
        <v>0.76173077125418165</v>
      </c>
      <c r="X11" s="21">
        <v>0.20867120224420016</v>
      </c>
      <c r="Y11" s="21">
        <v>0.62804691006883839</v>
      </c>
      <c r="Z11" s="21">
        <v>0.79132879775579978</v>
      </c>
      <c r="AA11" s="21">
        <v>0.91978762640094291</v>
      </c>
      <c r="AB11" s="21">
        <v>0.907156195584779</v>
      </c>
      <c r="AC11" s="21">
        <v>0.86392643767166766</v>
      </c>
      <c r="AD11" s="21">
        <v>0.49235435232933733</v>
      </c>
      <c r="AE11" s="21">
        <v>0.56441304464566422</v>
      </c>
      <c r="AF11" s="21">
        <v>0.73070068335299043</v>
      </c>
      <c r="AG11" s="21" t="e">
        <v>#DIV/0!</v>
      </c>
      <c r="AH11" s="21" t="e">
        <v>#DIV/0!</v>
      </c>
      <c r="AI11" s="21">
        <v>0.42063688938801469</v>
      </c>
      <c r="AJ11" s="21">
        <v>0.22628344089958435</v>
      </c>
      <c r="AK11" s="21" t="e">
        <v>#DIV/0!</v>
      </c>
      <c r="AL11" s="21" t="e">
        <v>#DIV/0!</v>
      </c>
      <c r="AM11" s="21">
        <v>0.61964622686157089</v>
      </c>
      <c r="AN11" s="21">
        <v>0.62115833648560448</v>
      </c>
      <c r="AO11" s="21">
        <v>9.6647388154600167E-2</v>
      </c>
      <c r="AP11" s="21">
        <v>3.3883486052621661E-2</v>
      </c>
      <c r="AQ11" s="21">
        <v>0.66951934738596586</v>
      </c>
      <c r="AR11" s="21">
        <v>0.62508528634694271</v>
      </c>
      <c r="AS11" s="21">
        <v>0.55739229227504528</v>
      </c>
      <c r="AT11" s="21">
        <v>0.54280449291285937</v>
      </c>
      <c r="AU11" s="21">
        <v>0.42647475427570392</v>
      </c>
      <c r="AV11" s="21" t="e">
        <v>#DIV/0!</v>
      </c>
      <c r="AW11" s="21" t="e">
        <v>#DIV/0!</v>
      </c>
      <c r="AX11" s="21" t="e">
        <v>#DIV/0!</v>
      </c>
      <c r="AY11" s="21">
        <v>0.34384161719788164</v>
      </c>
      <c r="AZ11" s="21">
        <v>0.24783627862682736</v>
      </c>
      <c r="BA11" s="21">
        <v>0.50763720026083825</v>
      </c>
      <c r="BB11" s="21" t="e">
        <v>#DIV/0!</v>
      </c>
      <c r="BC11" s="21">
        <v>0.17013360470104139</v>
      </c>
    </row>
    <row r="12" spans="1:55" x14ac:dyDescent="0.2">
      <c r="A12" s="3" t="s">
        <v>127</v>
      </c>
      <c r="B12" s="3" t="s">
        <v>128</v>
      </c>
      <c r="C12" s="3" t="s">
        <v>34</v>
      </c>
      <c r="D12" s="3">
        <v>65917</v>
      </c>
      <c r="E12" s="3" t="s">
        <v>16</v>
      </c>
      <c r="F12" s="3">
        <v>2019</v>
      </c>
      <c r="G12" s="3" t="s">
        <v>17</v>
      </c>
      <c r="H12" s="4">
        <v>43769</v>
      </c>
      <c r="I12" s="4">
        <v>43795</v>
      </c>
      <c r="J12" s="4">
        <v>43795</v>
      </c>
      <c r="K12" s="5">
        <v>369050000</v>
      </c>
      <c r="L12" s="5">
        <v>372559000</v>
      </c>
      <c r="M12" s="3" t="s">
        <v>129</v>
      </c>
      <c r="N12" s="20">
        <v>6.4499844822435495E-2</v>
      </c>
      <c r="O12" s="21">
        <v>4.6384660635319305E-2</v>
      </c>
      <c r="P12" s="21">
        <v>8.6869212903323584E-2</v>
      </c>
      <c r="Q12" s="21">
        <v>0.55889696040630332</v>
      </c>
      <c r="R12" s="21">
        <v>7.9564725294726496E-2</v>
      </c>
      <c r="S12" s="21">
        <v>5.4732418451854574E-3</v>
      </c>
      <c r="T12" s="21">
        <v>7.9531236621462983E-2</v>
      </c>
      <c r="U12" s="21">
        <v>0.79289677919632795</v>
      </c>
      <c r="V12" s="21">
        <v>0.77161925539493748</v>
      </c>
      <c r="W12" s="21">
        <v>0.7624554432867604</v>
      </c>
      <c r="X12" s="21">
        <v>8.0863732589852896E-2</v>
      </c>
      <c r="Y12" s="21">
        <v>0.83147816369979322</v>
      </c>
      <c r="Z12" s="21">
        <v>0.91913626741014709</v>
      </c>
      <c r="AA12" s="21">
        <v>0.97753526323132778</v>
      </c>
      <c r="AB12" s="21">
        <v>0.91623643816614897</v>
      </c>
      <c r="AC12" s="21">
        <v>0.67372610972559444</v>
      </c>
      <c r="AD12" s="21">
        <v>0.55266130904758093</v>
      </c>
      <c r="AE12" s="21">
        <v>0.63354624696960748</v>
      </c>
      <c r="AF12" s="21">
        <v>0.69999053803249045</v>
      </c>
      <c r="AG12" s="21" t="e">
        <v>#DIV/0!</v>
      </c>
      <c r="AH12" s="21" t="e">
        <v>#DIV/0!</v>
      </c>
      <c r="AI12" s="21">
        <v>0.37046304098800842</v>
      </c>
      <c r="AJ12" s="21">
        <v>0.36039953193937385</v>
      </c>
      <c r="AK12" s="21" t="e">
        <v>#DIV/0!</v>
      </c>
      <c r="AL12" s="21" t="e">
        <v>#DIV/0!</v>
      </c>
      <c r="AM12" s="21">
        <v>0.617526482138267</v>
      </c>
      <c r="AN12" s="21">
        <v>0.62054121410081986</v>
      </c>
      <c r="AO12" s="21">
        <v>5.6240858592717019E-2</v>
      </c>
      <c r="AP12" s="21">
        <v>3.3013478815857832E-2</v>
      </c>
      <c r="AQ12" s="21">
        <v>0.58729207316696097</v>
      </c>
      <c r="AR12" s="21">
        <v>0.57196340986149152</v>
      </c>
      <c r="AS12" s="21">
        <v>0.42023710809340442</v>
      </c>
      <c r="AT12" s="21">
        <v>0.38700098865837551</v>
      </c>
      <c r="AU12" s="21">
        <v>0.6085404411926475</v>
      </c>
      <c r="AV12" s="21" t="e">
        <v>#DIV/0!</v>
      </c>
      <c r="AW12" s="21" t="e">
        <v>#DIV/0!</v>
      </c>
      <c r="AX12" s="21" t="e">
        <v>#DIV/0!</v>
      </c>
      <c r="AY12" s="21">
        <v>0.35752981088899066</v>
      </c>
      <c r="AZ12" s="21">
        <v>0.28844622638826217</v>
      </c>
      <c r="BA12" s="21">
        <v>0.51817337987852186</v>
      </c>
      <c r="BB12" s="21" t="e">
        <v>#DIV/0!</v>
      </c>
      <c r="BC12" s="21">
        <v>0.1321145637314568</v>
      </c>
    </row>
    <row r="13" spans="1:55" x14ac:dyDescent="0.2">
      <c r="A13" s="3" t="s">
        <v>149</v>
      </c>
      <c r="B13" s="3" t="s">
        <v>150</v>
      </c>
      <c r="C13" s="3" t="s">
        <v>91</v>
      </c>
      <c r="D13" s="3">
        <v>66997</v>
      </c>
      <c r="E13" s="3" t="s">
        <v>16</v>
      </c>
      <c r="F13" s="3">
        <v>2019</v>
      </c>
      <c r="G13" s="3" t="s">
        <v>17</v>
      </c>
      <c r="H13" s="4">
        <v>43830</v>
      </c>
      <c r="I13" s="4">
        <v>43879</v>
      </c>
      <c r="J13" s="4">
        <v>43879</v>
      </c>
      <c r="K13" s="5">
        <v>560000000</v>
      </c>
      <c r="L13" s="5">
        <v>565000000</v>
      </c>
      <c r="M13" s="3" t="s">
        <v>151</v>
      </c>
      <c r="N13" s="20">
        <v>7.5189006253146465E-2</v>
      </c>
      <c r="O13" s="21">
        <v>4.2700019109215837E-2</v>
      </c>
      <c r="P13" s="21">
        <v>2.5443238836413907E-2</v>
      </c>
      <c r="Q13" s="21">
        <v>0.55933594960141642</v>
      </c>
      <c r="R13" s="21">
        <v>5.2779975973592533E-2</v>
      </c>
      <c r="S13" s="21">
        <v>2.8229049609728316E-2</v>
      </c>
      <c r="T13" s="21">
        <v>4.8935629266673573E-2</v>
      </c>
      <c r="U13" s="21">
        <v>0.79223440905676557</v>
      </c>
      <c r="V13" s="21">
        <v>0.77250443514750289</v>
      </c>
      <c r="W13" s="21">
        <v>0.7615273540374331</v>
      </c>
      <c r="X13" s="21">
        <v>0.41038076258780587</v>
      </c>
      <c r="Y13" s="21">
        <v>0.50573069058562214</v>
      </c>
      <c r="Z13" s="21">
        <v>0.58961923741219413</v>
      </c>
      <c r="AA13" s="21">
        <v>0.1614619585204618</v>
      </c>
      <c r="AB13" s="21">
        <v>0.89951910497861154</v>
      </c>
      <c r="AC13" s="21">
        <v>3.857730700260139E-2</v>
      </c>
      <c r="AD13" s="21">
        <v>0.24106039652150091</v>
      </c>
      <c r="AE13" s="21">
        <v>0.276340874617032</v>
      </c>
      <c r="AF13" s="21">
        <v>0.55697621783745965</v>
      </c>
      <c r="AG13" s="21" t="e">
        <v>#DIV/0!</v>
      </c>
      <c r="AH13" s="21" t="e">
        <v>#DIV/0!</v>
      </c>
      <c r="AI13" s="21">
        <v>0.41867453740286209</v>
      </c>
      <c r="AJ13" s="21">
        <v>1.1628407042904591E-3</v>
      </c>
      <c r="AK13" s="21" t="e">
        <v>#DIV/0!</v>
      </c>
      <c r="AL13" s="21" t="e">
        <v>#DIV/0!</v>
      </c>
      <c r="AM13" s="21">
        <v>0.61690773736423554</v>
      </c>
      <c r="AN13" s="21">
        <v>0.6248804075135902</v>
      </c>
      <c r="AO13" s="21">
        <v>0.34527166122820552</v>
      </c>
      <c r="AP13" s="21">
        <v>3.2840667985623836E-2</v>
      </c>
      <c r="AQ13" s="21">
        <v>0.55080836642574194</v>
      </c>
      <c r="AR13" s="21">
        <v>9.6775869412464063E-2</v>
      </c>
      <c r="AS13" s="21">
        <v>0.5586650208710211</v>
      </c>
      <c r="AT13" s="21">
        <v>0</v>
      </c>
      <c r="AU13" s="21">
        <v>0.45982512575763768</v>
      </c>
      <c r="AV13" s="21" t="e">
        <v>#DIV/0!</v>
      </c>
      <c r="AW13" s="21" t="e">
        <v>#DIV/0!</v>
      </c>
      <c r="AX13" s="21" t="e">
        <v>#DIV/0!</v>
      </c>
      <c r="AY13" s="21">
        <v>0.37429036638194568</v>
      </c>
      <c r="AZ13" s="21">
        <v>0.30544902385555223</v>
      </c>
      <c r="BA13" s="21">
        <v>0.51547170173578916</v>
      </c>
      <c r="BB13" s="21" t="e">
        <v>#DIV/0!</v>
      </c>
      <c r="BC13" s="21">
        <v>0.1028889262202199</v>
      </c>
    </row>
    <row r="14" spans="1:55" x14ac:dyDescent="0.2">
      <c r="A14" s="3" t="s">
        <v>167</v>
      </c>
      <c r="B14" s="3" t="s">
        <v>168</v>
      </c>
      <c r="C14" s="3" t="s">
        <v>34</v>
      </c>
      <c r="D14" s="3">
        <v>591496</v>
      </c>
      <c r="E14" s="3" t="s">
        <v>16</v>
      </c>
      <c r="F14" s="3">
        <v>2020</v>
      </c>
      <c r="G14" s="3" t="s">
        <v>17</v>
      </c>
      <c r="H14" s="4">
        <v>44012</v>
      </c>
      <c r="I14" s="4">
        <v>44048</v>
      </c>
      <c r="J14" s="4">
        <v>44048</v>
      </c>
      <c r="K14" s="5">
        <v>429000000</v>
      </c>
      <c r="L14" s="5">
        <v>430300000</v>
      </c>
      <c r="M14" s="3" t="s">
        <v>169</v>
      </c>
      <c r="N14" s="20">
        <v>4.498502743302208E-2</v>
      </c>
      <c r="O14" s="21">
        <v>4.498502743302208E-2</v>
      </c>
      <c r="P14" s="21">
        <v>8.9844681724881026E-3</v>
      </c>
      <c r="Q14" s="21">
        <v>0.56804243586231129</v>
      </c>
      <c r="R14" s="21">
        <v>1.2281262035913128E-2</v>
      </c>
      <c r="S14" s="21">
        <v>0</v>
      </c>
      <c r="T14" s="21">
        <v>1.2407363381328107E-2</v>
      </c>
      <c r="U14" s="21">
        <v>0.79189487691716143</v>
      </c>
      <c r="V14" s="21">
        <v>0.77144014205164946</v>
      </c>
      <c r="W14" s="21">
        <v>0.76134052914532635</v>
      </c>
      <c r="X14" s="21">
        <v>0.66982957604246485</v>
      </c>
      <c r="Y14" s="21">
        <v>0.460141717755574</v>
      </c>
      <c r="Z14" s="21">
        <v>0.33017042395753521</v>
      </c>
      <c r="AA14" s="21">
        <v>9.0480574560256613E-2</v>
      </c>
      <c r="AB14" s="21">
        <v>0.81997574817734675</v>
      </c>
      <c r="AC14" s="21">
        <v>0.41341478262496234</v>
      </c>
      <c r="AD14" s="21">
        <v>0.40257002209918141</v>
      </c>
      <c r="AE14" s="21">
        <v>0.46148829756680204</v>
      </c>
      <c r="AF14" s="21">
        <v>0.64667685074278924</v>
      </c>
      <c r="AG14" s="21" t="e">
        <v>#DIV/0!</v>
      </c>
      <c r="AH14" s="21" t="e">
        <v>#DIV/0!</v>
      </c>
      <c r="AI14" s="21">
        <v>0.4166879679170038</v>
      </c>
      <c r="AJ14" s="21">
        <v>8.3068556613413391E-2</v>
      </c>
      <c r="AK14" s="21" t="e">
        <v>#DIV/0!</v>
      </c>
      <c r="AL14" s="21" t="e">
        <v>#DIV/0!</v>
      </c>
      <c r="AM14" s="21">
        <v>0.62187496483833926</v>
      </c>
      <c r="AN14" s="21">
        <v>0.6237188697595677</v>
      </c>
      <c r="AO14" s="21">
        <v>6.4232020883049898E-2</v>
      </c>
      <c r="AP14" s="21">
        <v>3.2953302800807285E-2</v>
      </c>
      <c r="AQ14" s="21">
        <v>0.5639955578517436</v>
      </c>
      <c r="AR14" s="21">
        <v>0.36470458829809765</v>
      </c>
      <c r="AS14" s="21">
        <v>0.5523217027984263</v>
      </c>
      <c r="AT14" s="21">
        <v>0.29662136786872029</v>
      </c>
      <c r="AU14" s="21">
        <v>0.44478387532875185</v>
      </c>
      <c r="AV14" s="21" t="e">
        <v>#DIV/0!</v>
      </c>
      <c r="AW14" s="21" t="e">
        <v>#DIV/0!</v>
      </c>
      <c r="AX14" s="21" t="e">
        <v>#DIV/0!</v>
      </c>
      <c r="AY14" s="21">
        <v>0.33495838921924692</v>
      </c>
      <c r="AZ14" s="21">
        <v>0.24174841533671135</v>
      </c>
      <c r="BA14" s="21">
        <v>0.51057332867296201</v>
      </c>
      <c r="BB14" s="21" t="e">
        <v>#DIV/0!</v>
      </c>
      <c r="BC14" s="21">
        <v>0.23914557960731142</v>
      </c>
    </row>
    <row r="15" spans="1:55" x14ac:dyDescent="0.2">
      <c r="A15" s="3" t="s">
        <v>164</v>
      </c>
      <c r="B15" s="3" t="s">
        <v>165</v>
      </c>
      <c r="C15" s="3" t="s">
        <v>34</v>
      </c>
      <c r="D15" s="3">
        <v>185035</v>
      </c>
      <c r="E15" s="3" t="s">
        <v>16</v>
      </c>
      <c r="F15" s="3">
        <v>2019</v>
      </c>
      <c r="G15" s="3" t="s">
        <v>17</v>
      </c>
      <c r="H15" s="4">
        <v>43861</v>
      </c>
      <c r="I15" s="4">
        <v>43909</v>
      </c>
      <c r="J15" s="4">
        <v>43909</v>
      </c>
      <c r="K15" s="5">
        <v>219900000</v>
      </c>
      <c r="L15" s="5">
        <v>226100000</v>
      </c>
      <c r="M15" s="3" t="s">
        <v>166</v>
      </c>
      <c r="N15" s="20">
        <v>2.985289646626248E-2</v>
      </c>
      <c r="O15" s="21">
        <v>2.985289646626248E-2</v>
      </c>
      <c r="P15" s="21">
        <v>6.1987071539541257E-2</v>
      </c>
      <c r="Q15" s="21">
        <v>0.52122859658142018</v>
      </c>
      <c r="R15" s="21">
        <v>0.1134233487499255</v>
      </c>
      <c r="S15" s="21">
        <v>0</v>
      </c>
      <c r="T15" s="21">
        <v>0.11458795519159358</v>
      </c>
      <c r="U15" s="21">
        <v>0.74182843152207256</v>
      </c>
      <c r="V15" s="21">
        <v>0.77144014205164946</v>
      </c>
      <c r="W15" s="21">
        <v>0.70392324316717192</v>
      </c>
      <c r="X15" s="21">
        <v>0.27752125439587838</v>
      </c>
      <c r="Y15" s="21">
        <v>0.43146775550526584</v>
      </c>
      <c r="Z15" s="21">
        <v>0.72247874560412162</v>
      </c>
      <c r="AA15" s="21">
        <v>0.84549850719070319</v>
      </c>
      <c r="AB15" s="21">
        <v>0.77908223091324424</v>
      </c>
      <c r="AC15" s="21">
        <v>0.88560443745445883</v>
      </c>
      <c r="AD15" s="21">
        <v>0.22530899776553737</v>
      </c>
      <c r="AE15" s="21">
        <v>0.25115960459163639</v>
      </c>
      <c r="AF15" s="21">
        <v>0.51698262489479763</v>
      </c>
      <c r="AG15" s="21" t="e">
        <v>#DIV/0!</v>
      </c>
      <c r="AH15" s="21" t="e">
        <v>#DIV/0!</v>
      </c>
      <c r="AI15" s="21">
        <v>0.44167207531254321</v>
      </c>
      <c r="AJ15" s="21">
        <v>9.6725763511209747E-2</v>
      </c>
      <c r="AK15" s="21" t="e">
        <v>#DIV/0!</v>
      </c>
      <c r="AL15" s="21" t="e">
        <v>#DIV/0!</v>
      </c>
      <c r="AM15" s="21">
        <v>0.6212497628901047</v>
      </c>
      <c r="AN15" s="21">
        <v>0.6008822733661634</v>
      </c>
      <c r="AO15" s="21">
        <v>0.11079110970296738</v>
      </c>
      <c r="AP15" s="21">
        <v>3.154922396698899E-2</v>
      </c>
      <c r="AQ15" s="21">
        <v>0.47301205583467759</v>
      </c>
      <c r="AR15" s="21">
        <v>0.32116123558214155</v>
      </c>
      <c r="AS15" s="21">
        <v>0.57896916638959584</v>
      </c>
      <c r="AT15" s="21">
        <v>0.32207315640352624</v>
      </c>
      <c r="AU15" s="21">
        <v>0.42731382910443866</v>
      </c>
      <c r="AV15" s="21" t="e">
        <v>#DIV/0!</v>
      </c>
      <c r="AW15" s="21" t="e">
        <v>#DIV/0!</v>
      </c>
      <c r="AX15" s="21" t="e">
        <v>#DIV/0!</v>
      </c>
      <c r="AY15" s="21">
        <v>1</v>
      </c>
      <c r="AZ15" s="21">
        <v>0.89795788293185286</v>
      </c>
      <c r="BA15" s="21">
        <v>0.53515347005924374</v>
      </c>
      <c r="BB15" s="21" t="e">
        <v>#DIV/0!</v>
      </c>
      <c r="BC15" s="21">
        <v>6.982413665030883E-2</v>
      </c>
    </row>
    <row r="16" spans="1:55" x14ac:dyDescent="0.2">
      <c r="A16" s="3" t="s">
        <v>96</v>
      </c>
      <c r="B16" s="3" t="s">
        <v>97</v>
      </c>
      <c r="C16" s="3" t="s">
        <v>52</v>
      </c>
      <c r="D16" s="3">
        <v>68703</v>
      </c>
      <c r="E16" s="3" t="s">
        <v>16</v>
      </c>
      <c r="F16" s="3">
        <v>2019</v>
      </c>
      <c r="G16" s="3" t="s">
        <v>17</v>
      </c>
      <c r="H16" s="4">
        <v>43830</v>
      </c>
      <c r="I16" s="4">
        <v>43889</v>
      </c>
      <c r="J16" s="4">
        <v>43889</v>
      </c>
      <c r="K16" s="5">
        <v>246000000</v>
      </c>
      <c r="L16" s="5">
        <v>247300000</v>
      </c>
      <c r="M16" s="3" t="s">
        <v>98</v>
      </c>
      <c r="N16" s="20">
        <v>2.4059308609947979E-2</v>
      </c>
      <c r="O16" s="21">
        <v>1.6255804499793278E-2</v>
      </c>
      <c r="P16" s="21">
        <v>8.907207273573754E-4</v>
      </c>
      <c r="Q16" s="21">
        <v>0.56144109704393619</v>
      </c>
      <c r="R16" s="21">
        <v>8.5308035046211372E-2</v>
      </c>
      <c r="S16" s="21">
        <v>7.2248124742292086E-2</v>
      </c>
      <c r="T16" s="21">
        <v>7.4957916984578446E-2</v>
      </c>
      <c r="U16" s="21">
        <v>0.79575451311342282</v>
      </c>
      <c r="V16" s="21">
        <v>0.77588830743766479</v>
      </c>
      <c r="W16" s="21">
        <v>0.76492026186526052</v>
      </c>
      <c r="X16" s="21">
        <v>4.2271525189254394E-2</v>
      </c>
      <c r="Y16" s="21">
        <v>0.47822858818808284</v>
      </c>
      <c r="Z16" s="21">
        <v>0.95772847481074563</v>
      </c>
      <c r="AA16" s="21">
        <v>2.4639173609046071E-2</v>
      </c>
      <c r="AB16" s="21">
        <v>0.85690781904000701</v>
      </c>
      <c r="AC16" s="21">
        <v>0.77934771407096948</v>
      </c>
      <c r="AD16" s="21">
        <v>0.40465199220986986</v>
      </c>
      <c r="AE16" s="21">
        <v>0.4638749751364743</v>
      </c>
      <c r="AF16" s="21">
        <v>0.62570216972251946</v>
      </c>
      <c r="AG16" s="21" t="e">
        <v>#DIV/0!</v>
      </c>
      <c r="AH16" s="21" t="e">
        <v>#DIV/0!</v>
      </c>
      <c r="AI16" s="21">
        <v>0.42562525880189894</v>
      </c>
      <c r="AJ16" s="21">
        <v>0.20462543027355998</v>
      </c>
      <c r="AK16" s="21" t="e">
        <v>#DIV/0!</v>
      </c>
      <c r="AL16" s="21" t="e">
        <v>#DIV/0!</v>
      </c>
      <c r="AM16" s="21">
        <v>0.61706726079606089</v>
      </c>
      <c r="AN16" s="21">
        <v>0.62091904334022741</v>
      </c>
      <c r="AO16" s="21">
        <v>3.9871266805403073E-2</v>
      </c>
      <c r="AP16" s="21">
        <v>3.135341805046795E-2</v>
      </c>
      <c r="AQ16" s="21">
        <v>0.53287101509986057</v>
      </c>
      <c r="AR16" s="21">
        <v>0.52230345382810284</v>
      </c>
      <c r="AS16" s="21">
        <v>0.56938724221704828</v>
      </c>
      <c r="AT16" s="21">
        <v>0.32206791389160921</v>
      </c>
      <c r="AU16" s="21">
        <v>0.43638996745010633</v>
      </c>
      <c r="AV16" s="21" t="e">
        <v>#DIV/0!</v>
      </c>
      <c r="AW16" s="21" t="e">
        <v>#DIV/0!</v>
      </c>
      <c r="AX16" s="21" t="e">
        <v>#DIV/0!</v>
      </c>
      <c r="AY16" s="21">
        <v>0.40237363468840887</v>
      </c>
      <c r="AZ16" s="21">
        <v>0.37575063611758336</v>
      </c>
      <c r="BA16" s="21">
        <v>0.5079577912067893</v>
      </c>
      <c r="BB16" s="21" t="e">
        <v>#DIV/0!</v>
      </c>
      <c r="BC16" s="21">
        <v>9.5443123094339513E-2</v>
      </c>
    </row>
    <row r="17" spans="1:55" x14ac:dyDescent="0.2">
      <c r="A17" s="3" t="s">
        <v>102</v>
      </c>
      <c r="B17" s="3" t="s">
        <v>103</v>
      </c>
      <c r="C17" s="3" t="s">
        <v>52</v>
      </c>
      <c r="D17" s="3">
        <v>66050</v>
      </c>
      <c r="E17" s="3" t="s">
        <v>16</v>
      </c>
      <c r="F17" s="3">
        <v>2019</v>
      </c>
      <c r="G17" s="3" t="s">
        <v>17</v>
      </c>
      <c r="H17" s="4">
        <v>43830</v>
      </c>
      <c r="I17" s="4">
        <v>43881</v>
      </c>
      <c r="J17" s="4">
        <v>43881</v>
      </c>
      <c r="K17" s="5">
        <v>494044923</v>
      </c>
      <c r="L17" s="5">
        <v>495896333</v>
      </c>
      <c r="M17" s="3" t="s">
        <v>104</v>
      </c>
      <c r="N17" s="20">
        <v>1.9941095485984356E-2</v>
      </c>
      <c r="O17" s="21">
        <v>1.5317699122194063E-2</v>
      </c>
      <c r="P17" s="21">
        <v>6.8005947712523988E-3</v>
      </c>
      <c r="Q17" s="21">
        <v>0.56157790728186019</v>
      </c>
      <c r="R17" s="21">
        <v>9.431755807535798E-2</v>
      </c>
      <c r="S17" s="21">
        <v>8.7615118343759665E-2</v>
      </c>
      <c r="T17" s="21">
        <v>8.1672196964432967E-2</v>
      </c>
      <c r="U17" s="21">
        <v>0.79651088752974653</v>
      </c>
      <c r="V17" s="21">
        <v>0.77697031239151904</v>
      </c>
      <c r="W17" s="21">
        <v>0.76558175957680463</v>
      </c>
      <c r="X17" s="21">
        <v>4.5118121801590659E-2</v>
      </c>
      <c r="Y17" s="21">
        <v>0.47687730918883692</v>
      </c>
      <c r="Z17" s="21">
        <v>0.95488187819840931</v>
      </c>
      <c r="AA17" s="21">
        <v>1.2449326159424152E-3</v>
      </c>
      <c r="AB17" s="21">
        <v>0.85525370194033878</v>
      </c>
      <c r="AC17" s="21">
        <v>0.63262416883604655</v>
      </c>
      <c r="AD17" s="21">
        <v>0.48937283548240956</v>
      </c>
      <c r="AE17" s="21">
        <v>0.41738805671759382</v>
      </c>
      <c r="AF17" s="21">
        <v>0.61783464339438565</v>
      </c>
      <c r="AG17" s="21" t="e">
        <v>#DIV/0!</v>
      </c>
      <c r="AH17" s="21" t="e">
        <v>#DIV/0!</v>
      </c>
      <c r="AI17" s="21">
        <v>0.43228564149547111</v>
      </c>
      <c r="AJ17" s="21">
        <v>0.17048650755158815</v>
      </c>
      <c r="AK17" s="21" t="e">
        <v>#DIV/0!</v>
      </c>
      <c r="AL17" s="21" t="e">
        <v>#DIV/0!</v>
      </c>
      <c r="AM17" s="21">
        <v>0.61698801301829909</v>
      </c>
      <c r="AN17" s="21">
        <v>0.62097391502225074</v>
      </c>
      <c r="AO17" s="21">
        <v>4.0832917313707272E-2</v>
      </c>
      <c r="AP17" s="21">
        <v>3.1572677780100401E-2</v>
      </c>
      <c r="AQ17" s="21">
        <v>0.53007633296736845</v>
      </c>
      <c r="AR17" s="21">
        <v>0.49953794666305629</v>
      </c>
      <c r="AS17" s="21">
        <v>0.5835324947798729</v>
      </c>
      <c r="AT17" s="21">
        <v>0.31581954986657162</v>
      </c>
      <c r="AU17" s="21">
        <v>0.42885866431675268</v>
      </c>
      <c r="AV17" s="21" t="e">
        <v>#DIV/0!</v>
      </c>
      <c r="AW17" s="21" t="e">
        <v>#DIV/0!</v>
      </c>
      <c r="AX17" s="21" t="e">
        <v>#DIV/0!</v>
      </c>
      <c r="AY17" s="21">
        <v>0.38385311104672243</v>
      </c>
      <c r="AZ17" s="21">
        <v>0.34113000179680109</v>
      </c>
      <c r="BA17" s="21">
        <v>0.50553565065816397</v>
      </c>
      <c r="BB17" s="21" t="e">
        <v>#DIV/0!</v>
      </c>
      <c r="BC17" s="21">
        <v>9.038243606829556E-2</v>
      </c>
    </row>
    <row r="18" spans="1:55" x14ac:dyDescent="0.2">
      <c r="A18" s="3" t="s">
        <v>50</v>
      </c>
      <c r="B18" s="3" t="s">
        <v>51</v>
      </c>
      <c r="C18" s="3" t="s">
        <v>52</v>
      </c>
      <c r="D18" s="3">
        <v>62329</v>
      </c>
      <c r="E18" s="3" t="s">
        <v>16</v>
      </c>
      <c r="F18" s="3">
        <v>2019</v>
      </c>
      <c r="G18" s="3" t="s">
        <v>17</v>
      </c>
      <c r="H18" s="4">
        <v>43830</v>
      </c>
      <c r="I18" s="4">
        <v>43889</v>
      </c>
      <c r="J18" s="4">
        <v>43889</v>
      </c>
      <c r="K18" s="5">
        <v>665000000</v>
      </c>
      <c r="L18" s="5">
        <v>667000000</v>
      </c>
      <c r="M18" s="3" t="s">
        <v>53</v>
      </c>
      <c r="N18" s="20">
        <v>4.8782772864751578E-2</v>
      </c>
      <c r="O18" s="21">
        <v>4.3088581605925234E-2</v>
      </c>
      <c r="P18" s="21">
        <v>5.0292526613027203E-2</v>
      </c>
      <c r="Q18" s="21">
        <v>0.56379121527091558</v>
      </c>
      <c r="R18" s="21">
        <v>0.15244140631198266</v>
      </c>
      <c r="S18" s="21">
        <v>8.5219886125869435E-2</v>
      </c>
      <c r="T18" s="21">
        <v>0.14076502377389638</v>
      </c>
      <c r="U18" s="21">
        <v>0.80459680955293067</v>
      </c>
      <c r="V18" s="21">
        <v>0.77895746997405702</v>
      </c>
      <c r="W18" s="21">
        <v>0.77447667145925847</v>
      </c>
      <c r="X18" s="21">
        <v>0.12271905034954152</v>
      </c>
      <c r="Y18" s="21">
        <v>0.46843803420877755</v>
      </c>
      <c r="Z18" s="21">
        <v>0.87728094965045855</v>
      </c>
      <c r="AA18" s="21">
        <v>5.312815363298698E-2</v>
      </c>
      <c r="AB18" s="21">
        <v>0.83657609180994297</v>
      </c>
      <c r="AC18" s="21">
        <v>0.21818924340720647</v>
      </c>
      <c r="AD18" s="21">
        <v>0.41003982250297805</v>
      </c>
      <c r="AE18" s="21">
        <v>0.47005134320427033</v>
      </c>
      <c r="AF18" s="21">
        <v>0.61319036982074593</v>
      </c>
      <c r="AG18" s="21" t="e">
        <v>#DIV/0!</v>
      </c>
      <c r="AH18" s="21" t="e">
        <v>#DIV/0!</v>
      </c>
      <c r="AI18" s="21">
        <v>0.38421467226474976</v>
      </c>
      <c r="AJ18" s="21">
        <v>0.1585351493054474</v>
      </c>
      <c r="AK18" s="21" t="e">
        <v>#DIV/0!</v>
      </c>
      <c r="AL18" s="21" t="e">
        <v>#DIV/0!</v>
      </c>
      <c r="AM18" s="21">
        <v>0.61826748527590381</v>
      </c>
      <c r="AN18" s="21">
        <v>0.62222460430714621</v>
      </c>
      <c r="AO18" s="21">
        <v>6.2350296229484237E-2</v>
      </c>
      <c r="AP18" s="21">
        <v>3.4021681311252064E-2</v>
      </c>
      <c r="AQ18" s="21">
        <v>0.54143804770613935</v>
      </c>
      <c r="AR18" s="21">
        <v>0.39371941716991132</v>
      </c>
      <c r="AS18" s="21">
        <v>0.5023286647217291</v>
      </c>
      <c r="AT18" s="21">
        <v>0.309489669150665</v>
      </c>
      <c r="AU18" s="21">
        <v>0.48879790197004058</v>
      </c>
      <c r="AV18" s="21" t="e">
        <v>#DIV/0!</v>
      </c>
      <c r="AW18" s="21" t="e">
        <v>#DIV/0!</v>
      </c>
      <c r="AX18" s="21" t="e">
        <v>#DIV/0!</v>
      </c>
      <c r="AY18" s="21">
        <v>0.41861739478792359</v>
      </c>
      <c r="AZ18" s="21">
        <v>0.39263090620110402</v>
      </c>
      <c r="BA18" s="21">
        <v>0.51884678975917708</v>
      </c>
      <c r="BB18" s="21" t="e">
        <v>#DIV/0!</v>
      </c>
      <c r="BC18" s="21">
        <v>0.11098605788067892</v>
      </c>
    </row>
    <row r="19" spans="1:55" x14ac:dyDescent="0.2">
      <c r="A19" s="3" t="s">
        <v>155</v>
      </c>
      <c r="B19" s="3" t="s">
        <v>156</v>
      </c>
      <c r="C19" s="3" t="s">
        <v>113</v>
      </c>
      <c r="D19" s="3">
        <v>66898</v>
      </c>
      <c r="E19" s="3" t="s">
        <v>16</v>
      </c>
      <c r="F19" s="3">
        <v>2019</v>
      </c>
      <c r="G19" s="3" t="s">
        <v>17</v>
      </c>
      <c r="H19" s="4">
        <v>43830</v>
      </c>
      <c r="I19" s="4">
        <v>43868</v>
      </c>
      <c r="J19" s="4">
        <v>43868</v>
      </c>
      <c r="K19" s="5">
        <v>187400000</v>
      </c>
      <c r="L19" s="5">
        <v>187400000</v>
      </c>
      <c r="M19" s="6" t="s">
        <v>157</v>
      </c>
      <c r="N19" s="20">
        <v>4.510238220810657E-2</v>
      </c>
      <c r="O19" s="21">
        <v>4.510238220810657E-2</v>
      </c>
      <c r="P19" s="21">
        <v>1.1805690737474226E-2</v>
      </c>
      <c r="Q19" s="21">
        <v>0.56155462512705434</v>
      </c>
      <c r="R19" s="21">
        <v>5.4369269800939403E-2</v>
      </c>
      <c r="S19" s="21">
        <v>3.7330066890847689E-2</v>
      </c>
      <c r="T19" s="21">
        <v>4.9127109315453027E-2</v>
      </c>
      <c r="U19" s="21">
        <v>0.79377466858073598</v>
      </c>
      <c r="V19" s="21">
        <v>0.77378652182346186</v>
      </c>
      <c r="W19" s="21">
        <v>0.76304974833254535</v>
      </c>
      <c r="X19" s="21">
        <v>0.40449831040023354</v>
      </c>
      <c r="Y19" s="21">
        <v>0.49876007879899809</v>
      </c>
      <c r="Z19" s="21">
        <v>0.59550168959976646</v>
      </c>
      <c r="AA19" s="21">
        <v>0.46202787429099207</v>
      </c>
      <c r="AB19" s="21">
        <v>0.8555294329651747</v>
      </c>
      <c r="AC19" s="21">
        <v>0.72509227830934919</v>
      </c>
      <c r="AD19" s="21">
        <v>0.34995009192774773</v>
      </c>
      <c r="AE19" s="21">
        <v>0.33842257629466127</v>
      </c>
      <c r="AF19" s="21">
        <v>0.60070318340098139</v>
      </c>
      <c r="AG19" s="21" t="e">
        <v>#DIV/0!</v>
      </c>
      <c r="AH19" s="21" t="e">
        <v>#DIV/0!</v>
      </c>
      <c r="AI19" s="21">
        <v>0.43172812048751125</v>
      </c>
      <c r="AJ19" s="21">
        <v>8.592697637958728E-2</v>
      </c>
      <c r="AK19" s="21" t="e">
        <v>#DIV/0!</v>
      </c>
      <c r="AL19" s="21" t="e">
        <v>#DIV/0!</v>
      </c>
      <c r="AM19" s="21">
        <v>0.61756477153172207</v>
      </c>
      <c r="AN19" s="21">
        <v>0.62196304923427614</v>
      </c>
      <c r="AO19" s="21">
        <v>8.1820466529055433E-2</v>
      </c>
      <c r="AP19" s="21">
        <v>3.3852557902792464E-2</v>
      </c>
      <c r="AQ19" s="21">
        <v>0.54378686044985125</v>
      </c>
      <c r="AR19" s="21">
        <v>0.28655165818763656</v>
      </c>
      <c r="AS19" s="21">
        <v>0.56623123351056714</v>
      </c>
      <c r="AT19" s="21">
        <v>0.26826141759295774</v>
      </c>
      <c r="AU19" s="21">
        <v>0.44107848899097951</v>
      </c>
      <c r="AV19" s="21" t="e">
        <v>#DIV/0!</v>
      </c>
      <c r="AW19" s="21" t="e">
        <v>#DIV/0!</v>
      </c>
      <c r="AX19" s="21" t="e">
        <v>#DIV/0!</v>
      </c>
      <c r="AY19" s="21">
        <v>0.36464955149235767</v>
      </c>
      <c r="AZ19" s="21">
        <v>0.29647299948582995</v>
      </c>
      <c r="BA19" s="21">
        <v>0.50778803541574047</v>
      </c>
      <c r="BB19" s="21" t="e">
        <v>#DIV/0!</v>
      </c>
      <c r="BC19" s="21">
        <v>0.104600691600259</v>
      </c>
    </row>
    <row r="20" spans="1:55" x14ac:dyDescent="0.2">
      <c r="A20" s="3" t="s">
        <v>61</v>
      </c>
      <c r="B20" s="3" t="s">
        <v>62</v>
      </c>
      <c r="C20" s="3" t="s">
        <v>34</v>
      </c>
      <c r="D20" s="3">
        <v>69211</v>
      </c>
      <c r="E20" s="3" t="s">
        <v>16</v>
      </c>
      <c r="F20" s="3">
        <v>2019</v>
      </c>
      <c r="G20" s="3" t="s">
        <v>17</v>
      </c>
      <c r="H20" s="4">
        <v>43830</v>
      </c>
      <c r="I20" s="4">
        <v>43889</v>
      </c>
      <c r="J20" s="4">
        <v>43889</v>
      </c>
      <c r="K20" s="5">
        <v>161736000</v>
      </c>
      <c r="L20" s="5">
        <v>163928000</v>
      </c>
      <c r="M20" s="3" t="s">
        <v>63</v>
      </c>
      <c r="N20" s="20">
        <v>9.0201116069713927E-2</v>
      </c>
      <c r="O20" s="21">
        <v>9.0201116069713927E-2</v>
      </c>
      <c r="P20" s="21">
        <v>0.23377319096262741</v>
      </c>
      <c r="Q20" s="21">
        <v>0.55866452194444793</v>
      </c>
      <c r="R20" s="21">
        <v>7.341573568053153E-2</v>
      </c>
      <c r="S20" s="21">
        <v>0.20998993730834323</v>
      </c>
      <c r="T20" s="21">
        <v>4.1540941446506288E-2</v>
      </c>
      <c r="U20" s="21">
        <v>0.79247090443042512</v>
      </c>
      <c r="V20" s="21">
        <v>0.7777587692635386</v>
      </c>
      <c r="W20" s="21">
        <v>0.76079855894441095</v>
      </c>
      <c r="X20" s="21">
        <v>0.37750441227590315</v>
      </c>
      <c r="Y20" s="21">
        <v>0.54451045757143068</v>
      </c>
      <c r="Z20" s="21">
        <v>0.62249558772409685</v>
      </c>
      <c r="AA20" s="21">
        <v>0.44431215240729133</v>
      </c>
      <c r="AB20" s="21">
        <v>0.92732721325963263</v>
      </c>
      <c r="AC20" s="21">
        <v>0.63882097047290409</v>
      </c>
      <c r="AD20" s="21">
        <v>0.3407701528257786</v>
      </c>
      <c r="AE20" s="21">
        <v>0.39064368695193835</v>
      </c>
      <c r="AF20" s="21">
        <v>0.61188305343344218</v>
      </c>
      <c r="AG20" s="21" t="e">
        <v>#DIV/0!</v>
      </c>
      <c r="AH20" s="21" t="e">
        <v>#DIV/0!</v>
      </c>
      <c r="AI20" s="21">
        <v>0.43276593982753997</v>
      </c>
      <c r="AJ20" s="21">
        <v>0.2088574638906403</v>
      </c>
      <c r="AK20" s="21" t="e">
        <v>#DIV/0!</v>
      </c>
      <c r="AL20" s="21" t="e">
        <v>#DIV/0!</v>
      </c>
      <c r="AM20" s="21">
        <v>0.61688424408081066</v>
      </c>
      <c r="AN20" s="21">
        <v>0.62098241278105448</v>
      </c>
      <c r="AO20" s="21">
        <v>0.10025305207853885</v>
      </c>
      <c r="AP20" s="21">
        <v>3.2228145090501835E-2</v>
      </c>
      <c r="AQ20" s="21">
        <v>0.56385941359432068</v>
      </c>
      <c r="AR20" s="21">
        <v>0.54922391557991845</v>
      </c>
      <c r="AS20" s="21">
        <v>0.58870536889986746</v>
      </c>
      <c r="AT20" s="21">
        <v>0.49362320506581986</v>
      </c>
      <c r="AU20" s="21">
        <v>0.48843081763583629</v>
      </c>
      <c r="AV20" s="21" t="e">
        <v>#DIV/0!</v>
      </c>
      <c r="AW20" s="21" t="e">
        <v>#DIV/0!</v>
      </c>
      <c r="AX20" s="21" t="e">
        <v>#DIV/0!</v>
      </c>
      <c r="AY20" s="21">
        <v>0.37249112725745881</v>
      </c>
      <c r="AZ20" s="21">
        <v>0.2242979176309928</v>
      </c>
      <c r="BA20" s="21">
        <v>0.51979816323429662</v>
      </c>
      <c r="BB20" s="21" t="e">
        <v>#DIV/0!</v>
      </c>
      <c r="BC20" s="21">
        <v>0.11474534969840271</v>
      </c>
    </row>
    <row r="21" spans="1:55" x14ac:dyDescent="0.2">
      <c r="A21" s="3" t="s">
        <v>67</v>
      </c>
      <c r="B21" s="3" t="s">
        <v>68</v>
      </c>
      <c r="C21" s="3" t="s">
        <v>59</v>
      </c>
      <c r="D21" s="3">
        <v>132877</v>
      </c>
      <c r="E21" s="3" t="s">
        <v>16</v>
      </c>
      <c r="F21" s="3">
        <v>2019</v>
      </c>
      <c r="G21" s="3" t="s">
        <v>17</v>
      </c>
      <c r="H21" s="4">
        <v>43830</v>
      </c>
      <c r="I21" s="4">
        <v>43887</v>
      </c>
      <c r="J21" s="4">
        <v>43887</v>
      </c>
      <c r="K21" s="5">
        <v>106037000</v>
      </c>
      <c r="L21" s="5">
        <v>106313000</v>
      </c>
      <c r="M21" s="3" t="s">
        <v>69</v>
      </c>
      <c r="N21" s="20">
        <v>7.2616135275495708E-2</v>
      </c>
      <c r="O21" s="21">
        <v>4.6912480081819613E-2</v>
      </c>
      <c r="P21" s="21">
        <v>7.0207629041112038E-2</v>
      </c>
      <c r="Q21" s="21">
        <v>0.55913873294359817</v>
      </c>
      <c r="R21" s="21">
        <v>5.7787621482662442E-2</v>
      </c>
      <c r="S21" s="21">
        <v>6.7709160476545252E-2</v>
      </c>
      <c r="T21" s="21">
        <v>4.7860202126468486E-2</v>
      </c>
      <c r="U21" s="21">
        <v>0.79229871360027304</v>
      </c>
      <c r="V21" s="21">
        <v>0.77384153045189474</v>
      </c>
      <c r="W21" s="21">
        <v>0.76134662180545154</v>
      </c>
      <c r="X21" s="21">
        <v>0.21261758861813171</v>
      </c>
      <c r="Y21" s="21">
        <v>0.52388217836851092</v>
      </c>
      <c r="Z21" s="21">
        <v>0.78738241138186826</v>
      </c>
      <c r="AA21" s="21">
        <v>0.33724333875320767</v>
      </c>
      <c r="AB21" s="21">
        <v>0.90644897492491272</v>
      </c>
      <c r="AC21" s="21">
        <v>0.34261943773722636</v>
      </c>
      <c r="AD21" s="21">
        <v>0.39758470943837654</v>
      </c>
      <c r="AE21" s="21">
        <v>0.4557733577392501</v>
      </c>
      <c r="AF21" s="21">
        <v>0.67605139622903521</v>
      </c>
      <c r="AG21" s="21" t="e">
        <v>#DIV/0!</v>
      </c>
      <c r="AH21" s="21" t="e">
        <v>#DIV/0!</v>
      </c>
      <c r="AI21" s="21">
        <v>0.34576305774141253</v>
      </c>
      <c r="AJ21" s="21">
        <v>0.14663244458422714</v>
      </c>
      <c r="AK21" s="21" t="e">
        <v>#DIV/0!</v>
      </c>
      <c r="AL21" s="21" t="e">
        <v>#DIV/0!</v>
      </c>
      <c r="AM21" s="21">
        <v>0.61825615111237431</v>
      </c>
      <c r="AN21" s="21">
        <v>0.62105545539393026</v>
      </c>
      <c r="AO21" s="21">
        <v>8.8475987491439867E-2</v>
      </c>
      <c r="AP21" s="21">
        <v>3.2471947208907163E-2</v>
      </c>
      <c r="AQ21" s="21">
        <v>0.61053978571004008</v>
      </c>
      <c r="AR21" s="21">
        <v>0.33647175372019406</v>
      </c>
      <c r="AS21" s="21">
        <v>0.47342342776009871</v>
      </c>
      <c r="AT21" s="21">
        <v>0.30947620047313307</v>
      </c>
      <c r="AU21" s="21">
        <v>0.4655345354260399</v>
      </c>
      <c r="AV21" s="21" t="e">
        <v>#DIV/0!</v>
      </c>
      <c r="AW21" s="21" t="e">
        <v>#DIV/0!</v>
      </c>
      <c r="AX21" s="21" t="e">
        <v>#DIV/0!</v>
      </c>
      <c r="AY21" s="21">
        <v>0.35485804824260225</v>
      </c>
      <c r="AZ21" s="21">
        <v>0.27459848023891126</v>
      </c>
      <c r="BA21" s="21">
        <v>0.51142572077439452</v>
      </c>
      <c r="BB21" s="21" t="e">
        <v>#DIV/0!</v>
      </c>
      <c r="BC21" s="21">
        <v>0.12417989501431176</v>
      </c>
    </row>
    <row r="22" spans="1:55" x14ac:dyDescent="0.2">
      <c r="A22" s="3" t="s">
        <v>77</v>
      </c>
      <c r="B22" s="3" t="s">
        <v>78</v>
      </c>
      <c r="C22" s="3" t="s">
        <v>24</v>
      </c>
      <c r="D22" s="3">
        <v>445691</v>
      </c>
      <c r="E22" s="3" t="s">
        <v>16</v>
      </c>
      <c r="F22" s="3">
        <v>2019</v>
      </c>
      <c r="G22" s="3" t="s">
        <v>17</v>
      </c>
      <c r="H22" s="4">
        <v>43830</v>
      </c>
      <c r="I22" s="4">
        <v>43889</v>
      </c>
      <c r="J22" s="4">
        <v>43889</v>
      </c>
      <c r="K22" s="5">
        <v>78561000</v>
      </c>
      <c r="L22" s="5">
        <v>79298000</v>
      </c>
      <c r="M22" s="3" t="s">
        <v>79</v>
      </c>
      <c r="N22" s="20">
        <v>8.0992975614724433E-2</v>
      </c>
      <c r="O22" s="21">
        <v>7.7502752266258482E-2</v>
      </c>
      <c r="P22" s="21">
        <v>0.15894129534548782</v>
      </c>
      <c r="Q22" s="21">
        <v>0.55855132524029472</v>
      </c>
      <c r="R22" s="21">
        <v>0</v>
      </c>
      <c r="S22" s="21">
        <v>0</v>
      </c>
      <c r="T22" s="21">
        <v>0</v>
      </c>
      <c r="U22" s="21">
        <v>0.79008725756879927</v>
      </c>
      <c r="V22" s="21">
        <v>0.77144014205164946</v>
      </c>
      <c r="W22" s="21">
        <v>0.75926751205282994</v>
      </c>
      <c r="X22" s="21">
        <v>0.51755338049454191</v>
      </c>
      <c r="Y22" s="21">
        <v>0.52000829140876692</v>
      </c>
      <c r="Z22" s="21">
        <v>0.48244661950545809</v>
      </c>
      <c r="AA22" s="21">
        <v>0</v>
      </c>
      <c r="AB22" s="21">
        <v>0.93346307159338038</v>
      </c>
      <c r="AC22" s="21">
        <v>0.72882127680095499</v>
      </c>
      <c r="AD22" s="21">
        <v>0.42377491882093171</v>
      </c>
      <c r="AE22" s="21">
        <v>0.48579664431645014</v>
      </c>
      <c r="AF22" s="21">
        <v>0.67472518108609369</v>
      </c>
      <c r="AG22" s="21" t="e">
        <v>#DIV/0!</v>
      </c>
      <c r="AH22" s="21" t="e">
        <v>#DIV/0!</v>
      </c>
      <c r="AI22" s="21">
        <v>0.38604698644906632</v>
      </c>
      <c r="AJ22" s="21">
        <v>0.20360052255477581</v>
      </c>
      <c r="AK22" s="21" t="e">
        <v>#DIV/0!</v>
      </c>
      <c r="AL22" s="21" t="e">
        <v>#DIV/0!</v>
      </c>
      <c r="AM22" s="21">
        <v>0.62029010462845791</v>
      </c>
      <c r="AN22" s="21">
        <v>0.62209128563106764</v>
      </c>
      <c r="AO22" s="21">
        <v>0.20499155762936752</v>
      </c>
      <c r="AP22" s="21">
        <v>3.2364870517106119E-2</v>
      </c>
      <c r="AQ22" s="21">
        <v>0.74168283342112973</v>
      </c>
      <c r="AR22" s="21">
        <v>0.45849733621076588</v>
      </c>
      <c r="AS22" s="21">
        <v>0.4897466181426553</v>
      </c>
      <c r="AT22" s="21">
        <v>0.63370157233998092</v>
      </c>
      <c r="AU22" s="21">
        <v>0.53181518461807831</v>
      </c>
      <c r="AV22" s="21" t="e">
        <v>#DIV/0!</v>
      </c>
      <c r="AW22" s="21" t="e">
        <v>#DIV/0!</v>
      </c>
      <c r="AX22" s="21" t="e">
        <v>#DIV/0!</v>
      </c>
      <c r="AY22" s="21">
        <v>0.32751608420844852</v>
      </c>
      <c r="AZ22" s="21">
        <v>0.20962308997800508</v>
      </c>
      <c r="BA22" s="21">
        <v>0.5180473860028354</v>
      </c>
      <c r="BB22" s="21" t="e">
        <v>#DIV/0!</v>
      </c>
      <c r="BC22" s="21">
        <v>0.24780932601952521</v>
      </c>
    </row>
    <row r="23" spans="1:55" x14ac:dyDescent="0.2">
      <c r="A23" s="3" t="s">
        <v>64</v>
      </c>
      <c r="B23" s="3" t="s">
        <v>65</v>
      </c>
      <c r="C23" s="3" t="s">
        <v>15</v>
      </c>
      <c r="D23" s="3">
        <v>65470</v>
      </c>
      <c r="E23" s="3" t="s">
        <v>16</v>
      </c>
      <c r="F23" s="3">
        <v>2019</v>
      </c>
      <c r="G23" s="3" t="s">
        <v>17</v>
      </c>
      <c r="H23" s="4">
        <v>43830</v>
      </c>
      <c r="I23" s="4">
        <v>43873</v>
      </c>
      <c r="J23" s="4">
        <v>43873</v>
      </c>
      <c r="K23" s="5">
        <v>123127000</v>
      </c>
      <c r="L23" s="5">
        <v>124873000</v>
      </c>
      <c r="M23" s="3" t="s">
        <v>66</v>
      </c>
      <c r="N23" s="20">
        <v>2.5660569381659479E-2</v>
      </c>
      <c r="O23" s="21">
        <v>2.4775211656362296E-2</v>
      </c>
      <c r="P23" s="21">
        <v>6.2844177232534298E-2</v>
      </c>
      <c r="Q23" s="21">
        <v>0.56052264115258055</v>
      </c>
      <c r="R23" s="21">
        <v>4.9517301633569349E-2</v>
      </c>
      <c r="S23" s="21">
        <v>7.4402986261504628E-2</v>
      </c>
      <c r="T23" s="21">
        <v>3.8464865825457134E-2</v>
      </c>
      <c r="U23" s="21">
        <v>0.79282049556865264</v>
      </c>
      <c r="V23" s="21">
        <v>0.77524626082079595</v>
      </c>
      <c r="W23" s="21">
        <v>0.76167766219950506</v>
      </c>
      <c r="X23" s="21">
        <v>0.13057372034484507</v>
      </c>
      <c r="Y23" s="21">
        <v>0.4944452012057195</v>
      </c>
      <c r="Z23" s="21">
        <v>0.86942627965515484</v>
      </c>
      <c r="AA23" s="21">
        <v>0.29051000757296525</v>
      </c>
      <c r="AB23" s="21">
        <v>0.87060948718487008</v>
      </c>
      <c r="AC23" s="21">
        <v>0.24860367122211571</v>
      </c>
      <c r="AD23" s="21">
        <v>0.33920181568573265</v>
      </c>
      <c r="AE23" s="21">
        <v>0.33985911001791935</v>
      </c>
      <c r="AF23" s="21">
        <v>0.57359074296472146</v>
      </c>
      <c r="AG23" s="21" t="e">
        <v>#DIV/0!</v>
      </c>
      <c r="AH23" s="21" t="e">
        <v>#DIV/0!</v>
      </c>
      <c r="AI23" s="21">
        <v>0.39253184433805677</v>
      </c>
      <c r="AJ23" s="21">
        <v>0.13734232033524862</v>
      </c>
      <c r="AK23" s="21" t="e">
        <v>#DIV/0!</v>
      </c>
      <c r="AL23" s="21" t="e">
        <v>#DIV/0!</v>
      </c>
      <c r="AM23" s="21">
        <v>0.61723124987531708</v>
      </c>
      <c r="AN23" s="21">
        <v>0.62306825094843599</v>
      </c>
      <c r="AO23" s="21">
        <v>0.15938558811570494</v>
      </c>
      <c r="AP23" s="21">
        <v>3.1154755833053875E-2</v>
      </c>
      <c r="AQ23" s="21">
        <v>0.54538747643426377</v>
      </c>
      <c r="AR23" s="21">
        <v>0.31898956816993002</v>
      </c>
      <c r="AS23" s="21">
        <v>0.52933129270599411</v>
      </c>
      <c r="AT23" s="21">
        <v>0.37077507014435673</v>
      </c>
      <c r="AU23" s="21">
        <v>0.46408931366305778</v>
      </c>
      <c r="AV23" s="21" t="e">
        <v>#DIV/0!</v>
      </c>
      <c r="AW23" s="21" t="e">
        <v>#DIV/0!</v>
      </c>
      <c r="AX23" s="21" t="e">
        <v>#DIV/0!</v>
      </c>
      <c r="AY23" s="21">
        <v>0.34767097725261614</v>
      </c>
      <c r="AZ23" s="21">
        <v>0.25639678121744203</v>
      </c>
      <c r="BA23" s="21">
        <v>0.51733985357542056</v>
      </c>
      <c r="BB23" s="21" t="e">
        <v>#DIV/0!</v>
      </c>
      <c r="BC23" s="21">
        <v>0.11764603169828425</v>
      </c>
    </row>
    <row r="24" spans="1:55" x14ac:dyDescent="0.2">
      <c r="A24" s="3" t="s">
        <v>80</v>
      </c>
      <c r="B24" s="3" t="s">
        <v>81</v>
      </c>
      <c r="C24" s="3" t="s">
        <v>15</v>
      </c>
      <c r="D24" s="3">
        <v>69109</v>
      </c>
      <c r="E24" s="3" t="s">
        <v>16</v>
      </c>
      <c r="F24" s="3">
        <v>2019</v>
      </c>
      <c r="G24" s="3" t="s">
        <v>17</v>
      </c>
      <c r="H24" s="4">
        <v>43830</v>
      </c>
      <c r="I24" s="4">
        <v>43879</v>
      </c>
      <c r="J24" s="4">
        <v>43879</v>
      </c>
      <c r="K24" s="5">
        <v>92800000</v>
      </c>
      <c r="L24" s="5">
        <v>93600000</v>
      </c>
      <c r="M24" s="3" t="s">
        <v>82</v>
      </c>
      <c r="N24" s="20">
        <v>9.2767837804103692E-2</v>
      </c>
      <c r="O24" s="21">
        <v>6.4169964849965289E-2</v>
      </c>
      <c r="P24" s="21">
        <v>9.9770481711714182E-2</v>
      </c>
      <c r="Q24" s="21">
        <v>0.56267533934522851</v>
      </c>
      <c r="R24" s="21">
        <v>0.13209687954392196</v>
      </c>
      <c r="S24" s="21">
        <v>2.0984369790486561E-2</v>
      </c>
      <c r="T24" s="21">
        <v>0.13019263294484082</v>
      </c>
      <c r="U24" s="21">
        <v>0.80085724573589112</v>
      </c>
      <c r="V24" s="21">
        <v>0.77302572909453315</v>
      </c>
      <c r="W24" s="21">
        <v>0.77131699676670828</v>
      </c>
      <c r="X24" s="21">
        <v>0.26393835096977181</v>
      </c>
      <c r="Y24" s="21">
        <v>0.50044388025470898</v>
      </c>
      <c r="Z24" s="21">
        <v>0.73606164903022819</v>
      </c>
      <c r="AA24" s="21">
        <v>0.51264429485071561</v>
      </c>
      <c r="AB24" s="21">
        <v>0.8444422135171652</v>
      </c>
      <c r="AC24" s="21">
        <v>0.41340239618340463</v>
      </c>
      <c r="AD24" s="21">
        <v>0.38404544879865848</v>
      </c>
      <c r="AE24" s="21">
        <v>0.44025255390404228</v>
      </c>
      <c r="AF24" s="21">
        <v>0.64497006564189707</v>
      </c>
      <c r="AG24" s="21" t="e">
        <v>#DIV/0!</v>
      </c>
      <c r="AH24" s="21" t="e">
        <v>#DIV/0!</v>
      </c>
      <c r="AI24" s="21">
        <v>0.39985999315950554</v>
      </c>
      <c r="AJ24" s="21">
        <v>0.24960063198939497</v>
      </c>
      <c r="AK24" s="21" t="e">
        <v>#DIV/0!</v>
      </c>
      <c r="AL24" s="21" t="e">
        <v>#DIV/0!</v>
      </c>
      <c r="AM24" s="21">
        <v>0.62549808238599847</v>
      </c>
      <c r="AN24" s="21">
        <v>0.62611173935109121</v>
      </c>
      <c r="AO24" s="21">
        <v>0.20816025404560093</v>
      </c>
      <c r="AP24" s="21">
        <v>3.2638382365278329E-2</v>
      </c>
      <c r="AQ24" s="21">
        <v>0.69070080003493584</v>
      </c>
      <c r="AR24" s="21">
        <v>0.34231629618958342</v>
      </c>
      <c r="AS24" s="21">
        <v>0.53336071026788789</v>
      </c>
      <c r="AT24" s="21">
        <v>0.45811336187687191</v>
      </c>
      <c r="AU24" s="21">
        <v>0.44673618242233559</v>
      </c>
      <c r="AV24" s="21" t="e">
        <v>#DIV/0!</v>
      </c>
      <c r="AW24" s="21" t="e">
        <v>#DIV/0!</v>
      </c>
      <c r="AX24" s="21" t="e">
        <v>#DIV/0!</v>
      </c>
      <c r="AY24" s="21">
        <v>0.35840668738104342</v>
      </c>
      <c r="AZ24" s="21">
        <v>0.28607286170580326</v>
      </c>
      <c r="BA24" s="21">
        <v>0.50943085380995579</v>
      </c>
      <c r="BB24" s="21" t="e">
        <v>#DIV/0!</v>
      </c>
      <c r="BC24" s="21">
        <v>0.18293256496241661</v>
      </c>
    </row>
    <row r="25" spans="1:55" x14ac:dyDescent="0.2">
      <c r="A25" s="3" t="s">
        <v>74</v>
      </c>
      <c r="B25" s="3" t="s">
        <v>75</v>
      </c>
      <c r="C25" s="3" t="s">
        <v>24</v>
      </c>
      <c r="D25" s="3">
        <v>65359</v>
      </c>
      <c r="E25" s="3" t="s">
        <v>16</v>
      </c>
      <c r="F25" s="3">
        <v>2019</v>
      </c>
      <c r="G25" s="3" t="s">
        <v>17</v>
      </c>
      <c r="H25" s="4">
        <v>43830</v>
      </c>
      <c r="I25" s="4">
        <v>43865</v>
      </c>
      <c r="J25" s="4">
        <v>43865</v>
      </c>
      <c r="K25" s="5">
        <v>221500000</v>
      </c>
      <c r="L25" s="5">
        <v>223600000</v>
      </c>
      <c r="M25" s="3" t="s">
        <v>76</v>
      </c>
      <c r="N25" s="20">
        <v>0.12446181587073903</v>
      </c>
      <c r="O25" s="21">
        <v>0.10698976381016286</v>
      </c>
      <c r="P25" s="21">
        <v>0.19925184627008158</v>
      </c>
      <c r="Q25" s="21">
        <v>0.55836812870261932</v>
      </c>
      <c r="R25" s="21">
        <v>5.4524236124759144E-2</v>
      </c>
      <c r="S25" s="21">
        <v>1.1247369031261547E-2</v>
      </c>
      <c r="T25" s="21">
        <v>5.3336442933245722E-2</v>
      </c>
      <c r="U25" s="21">
        <v>0.79165985093714941</v>
      </c>
      <c r="V25" s="21">
        <v>0.77174078379738131</v>
      </c>
      <c r="W25" s="21">
        <v>0.76101377764247247</v>
      </c>
      <c r="X25" s="21">
        <v>0.19567134328854008</v>
      </c>
      <c r="Y25" s="21">
        <v>0.65397404197058373</v>
      </c>
      <c r="Z25" s="21">
        <v>0.80432865671145981</v>
      </c>
      <c r="AA25" s="21">
        <v>0.58991405516820605</v>
      </c>
      <c r="AB25" s="21">
        <v>0.94464160201707514</v>
      </c>
      <c r="AC25" s="21">
        <v>0.90683818214942868</v>
      </c>
      <c r="AD25" s="21">
        <v>0.55574400160756243</v>
      </c>
      <c r="AE25" s="21">
        <v>0.63708010807036586</v>
      </c>
      <c r="AF25" s="21">
        <v>0.55070095976532596</v>
      </c>
      <c r="AG25" s="21" t="e">
        <v>#DIV/0!</v>
      </c>
      <c r="AH25" s="21" t="e">
        <v>#DIV/0!</v>
      </c>
      <c r="AI25" s="21">
        <v>0.40819906983345805</v>
      </c>
      <c r="AJ25" s="21">
        <v>0.13008036626933711</v>
      </c>
      <c r="AK25" s="21" t="e">
        <v>#DIV/0!</v>
      </c>
      <c r="AL25" s="21" t="e">
        <v>#DIV/0!</v>
      </c>
      <c r="AM25" s="21">
        <v>0.61560291737131989</v>
      </c>
      <c r="AN25" s="21">
        <v>0.62036609813600807</v>
      </c>
      <c r="AO25" s="21">
        <v>5.4719090999708883E-2</v>
      </c>
      <c r="AP25" s="21">
        <v>3.2207068084704804E-2</v>
      </c>
      <c r="AQ25" s="21">
        <v>0.50171151988478258</v>
      </c>
      <c r="AR25" s="21">
        <v>0.27688715494611443</v>
      </c>
      <c r="AS25" s="21">
        <v>0.5486604365942519</v>
      </c>
      <c r="AT25" s="21">
        <v>0.24165850622938509</v>
      </c>
      <c r="AU25" s="21">
        <v>0.52658554666023816</v>
      </c>
      <c r="AV25" s="21" t="e">
        <v>#DIV/0!</v>
      </c>
      <c r="AW25" s="21" t="e">
        <v>#DIV/0!</v>
      </c>
      <c r="AX25" s="21" t="e">
        <v>#DIV/0!</v>
      </c>
      <c r="AY25" s="21">
        <v>0.34835933052359502</v>
      </c>
      <c r="AZ25" s="21">
        <v>0.25910905822850705</v>
      </c>
      <c r="BA25" s="21">
        <v>0.58183616768534752</v>
      </c>
      <c r="BB25" s="21" t="e">
        <v>#DIV/0!</v>
      </c>
      <c r="BC25" s="21">
        <v>0.13234529116752275</v>
      </c>
    </row>
    <row r="26" spans="1:55" x14ac:dyDescent="0.2">
      <c r="A26" s="3" t="s">
        <v>143</v>
      </c>
      <c r="B26" s="3" t="s">
        <v>144</v>
      </c>
      <c r="C26" s="3" t="s">
        <v>34</v>
      </c>
      <c r="D26" s="3">
        <v>67102</v>
      </c>
      <c r="E26" s="3" t="s">
        <v>16</v>
      </c>
      <c r="F26" s="3">
        <v>2019</v>
      </c>
      <c r="G26" s="3" t="s">
        <v>17</v>
      </c>
      <c r="H26" s="4">
        <v>43769</v>
      </c>
      <c r="I26" s="4">
        <v>43812</v>
      </c>
      <c r="J26" s="4">
        <v>43812</v>
      </c>
      <c r="K26" s="5">
        <v>920000000</v>
      </c>
      <c r="L26" s="5">
        <v>930000000</v>
      </c>
      <c r="M26" s="3" t="s">
        <v>145</v>
      </c>
      <c r="N26" s="20">
        <v>8.6955926472206166E-2</v>
      </c>
      <c r="O26" s="21">
        <v>5.6595232258370272E-2</v>
      </c>
      <c r="P26" s="21">
        <v>0.11327117831019058</v>
      </c>
      <c r="Q26" s="21">
        <v>0.56004130454032353</v>
      </c>
      <c r="R26" s="21">
        <v>7.6749232211560547E-2</v>
      </c>
      <c r="S26" s="21">
        <v>0</v>
      </c>
      <c r="T26" s="21">
        <v>7.7537276747467632E-2</v>
      </c>
      <c r="U26" s="21">
        <v>0.79387173015015489</v>
      </c>
      <c r="V26" s="21">
        <v>0.77144014205164946</v>
      </c>
      <c r="W26" s="21">
        <v>0.76360762732894838</v>
      </c>
      <c r="X26" s="21">
        <v>0.49296722799155029</v>
      </c>
      <c r="Y26" s="21">
        <v>0.50141187865111037</v>
      </c>
      <c r="Z26" s="21">
        <v>0.50703277200844976</v>
      </c>
      <c r="AA26" s="21">
        <v>0.30917473437400478</v>
      </c>
      <c r="AB26" s="21">
        <v>0.88028369853795652</v>
      </c>
      <c r="AC26" s="21">
        <v>0.43763581056496215</v>
      </c>
      <c r="AD26" s="21">
        <v>0.4599086463869041</v>
      </c>
      <c r="AE26" s="21">
        <v>0.52721873613593218</v>
      </c>
      <c r="AF26" s="21">
        <v>0.66700296871663589</v>
      </c>
      <c r="AG26" s="21" t="e">
        <v>#DIV/0!</v>
      </c>
      <c r="AH26" s="21" t="e">
        <v>#DIV/0!</v>
      </c>
      <c r="AI26" s="21">
        <v>0.33924387916786403</v>
      </c>
      <c r="AJ26" s="21">
        <v>0.18853110308873047</v>
      </c>
      <c r="AK26" s="21" t="e">
        <v>#DIV/0!</v>
      </c>
      <c r="AL26" s="21" t="e">
        <v>#DIV/0!</v>
      </c>
      <c r="AM26" s="21">
        <v>0.62277669024044058</v>
      </c>
      <c r="AN26" s="21">
        <v>0.62356105152172969</v>
      </c>
      <c r="AO26" s="21">
        <v>0.2078595425686483</v>
      </c>
      <c r="AP26" s="21">
        <v>3.2360049849649901E-2</v>
      </c>
      <c r="AQ26" s="21">
        <v>0.73079298062848674</v>
      </c>
      <c r="AR26" s="21">
        <v>0.39499851706904254</v>
      </c>
      <c r="AS26" s="21">
        <v>0.43348792078780507</v>
      </c>
      <c r="AT26" s="21">
        <v>0.54017702805702239</v>
      </c>
      <c r="AU26" s="21">
        <v>0.53262145608370948</v>
      </c>
      <c r="AV26" s="21" t="e">
        <v>#DIV/0!</v>
      </c>
      <c r="AW26" s="21" t="e">
        <v>#DIV/0!</v>
      </c>
      <c r="AX26" s="21" t="e">
        <v>#DIV/0!</v>
      </c>
      <c r="AY26" s="21">
        <v>0.3399604505682095</v>
      </c>
      <c r="AZ26" s="21">
        <v>0.24685212817097238</v>
      </c>
      <c r="BA26" s="21">
        <v>0.51749575662090985</v>
      </c>
      <c r="BB26" s="21" t="e">
        <v>#DIV/0!</v>
      </c>
      <c r="BC26" s="21">
        <v>0.27017652323820424</v>
      </c>
    </row>
    <row r="27" spans="1:55" x14ac:dyDescent="0.2">
      <c r="A27" s="3" t="s">
        <v>47</v>
      </c>
      <c r="B27" s="3" t="s">
        <v>48</v>
      </c>
      <c r="C27" s="3" t="s">
        <v>34</v>
      </c>
      <c r="D27" s="3">
        <v>191397</v>
      </c>
      <c r="E27" s="3" t="s">
        <v>16</v>
      </c>
      <c r="F27" s="3">
        <v>2019</v>
      </c>
      <c r="G27" s="3" t="s">
        <v>17</v>
      </c>
      <c r="H27" s="4">
        <v>43830</v>
      </c>
      <c r="I27" s="4">
        <v>43865</v>
      </c>
      <c r="J27" s="4">
        <v>43865</v>
      </c>
      <c r="K27" s="5">
        <v>1139000000</v>
      </c>
      <c r="L27" s="5">
        <v>1160000000</v>
      </c>
      <c r="M27" s="3" t="s">
        <v>49</v>
      </c>
      <c r="N27" s="20">
        <v>7.6750648618618633E-2</v>
      </c>
      <c r="O27" s="21">
        <v>5.8261145497721975E-2</v>
      </c>
      <c r="P27" s="21">
        <v>8.7157629257091515E-2</v>
      </c>
      <c r="Q27" s="21">
        <v>0.56159235118314865</v>
      </c>
      <c r="R27" s="21">
        <v>7.0493382951179934E-2</v>
      </c>
      <c r="S27" s="21">
        <v>4.9867046624011944E-2</v>
      </c>
      <c r="T27" s="21">
        <v>6.3468763095272093E-2</v>
      </c>
      <c r="U27" s="21">
        <v>0.79490076391601439</v>
      </c>
      <c r="V27" s="21">
        <v>0.77459586111824286</v>
      </c>
      <c r="W27" s="21">
        <v>0.76418714417294709</v>
      </c>
      <c r="X27" s="21">
        <v>0.63459546215532714</v>
      </c>
      <c r="Y27" s="21">
        <v>0.47903820795439417</v>
      </c>
      <c r="Z27" s="21">
        <v>0.36540453784467286</v>
      </c>
      <c r="AA27" s="21">
        <v>0.10349200045478092</v>
      </c>
      <c r="AB27" s="21">
        <v>0.85508379863569606</v>
      </c>
      <c r="AC27" s="21">
        <v>0.36034759536908895</v>
      </c>
      <c r="AD27" s="21">
        <v>0.27506091517435777</v>
      </c>
      <c r="AE27" s="21">
        <v>0.31531755099168135</v>
      </c>
      <c r="AF27" s="21">
        <v>0.57303110102358512</v>
      </c>
      <c r="AG27" s="21" t="e">
        <v>#DIV/0!</v>
      </c>
      <c r="AH27" s="21" t="e">
        <v>#DIV/0!</v>
      </c>
      <c r="AI27" s="21">
        <v>0.62887862782996751</v>
      </c>
      <c r="AJ27" s="21">
        <v>6.9849318355563933E-2</v>
      </c>
      <c r="AK27" s="21" t="e">
        <v>#DIV/0!</v>
      </c>
      <c r="AL27" s="21" t="e">
        <v>#DIV/0!</v>
      </c>
      <c r="AM27" s="21">
        <v>0.61948741328330448</v>
      </c>
      <c r="AN27" s="21">
        <v>0.62755752593548131</v>
      </c>
      <c r="AO27" s="21">
        <v>0.31017683088767023</v>
      </c>
      <c r="AP27" s="21">
        <v>3.2474457776461962E-2</v>
      </c>
      <c r="AQ27" s="21">
        <v>0.58835787789956817</v>
      </c>
      <c r="AR27" s="21">
        <v>0.17333280361980963</v>
      </c>
      <c r="AS27" s="21">
        <v>0.55917726789332622</v>
      </c>
      <c r="AT27" s="21">
        <v>0.19415549325861958</v>
      </c>
      <c r="AU27" s="21">
        <v>0.4356502424584705</v>
      </c>
      <c r="AV27" s="21" t="e">
        <v>#DIV/0!</v>
      </c>
      <c r="AW27" s="21" t="e">
        <v>#DIV/0!</v>
      </c>
      <c r="AX27" s="21" t="e">
        <v>#DIV/0!</v>
      </c>
      <c r="AY27" s="21">
        <v>0.35867430915582155</v>
      </c>
      <c r="AZ27" s="21">
        <v>0.24567523653362811</v>
      </c>
      <c r="BA27" s="21">
        <v>0.50669222469213415</v>
      </c>
      <c r="BB27" s="21" t="e">
        <v>#DIV/0!</v>
      </c>
      <c r="BC27" s="21">
        <v>0.1590219170145723</v>
      </c>
    </row>
    <row r="28" spans="1:55" x14ac:dyDescent="0.2">
      <c r="A28" s="3" t="s">
        <v>118</v>
      </c>
      <c r="B28" s="3" t="s">
        <v>119</v>
      </c>
      <c r="C28" s="3" t="s">
        <v>15</v>
      </c>
      <c r="D28" s="3">
        <v>67669</v>
      </c>
      <c r="E28" s="3" t="s">
        <v>16</v>
      </c>
      <c r="F28" s="3">
        <v>2019</v>
      </c>
      <c r="G28" s="3" t="s">
        <v>17</v>
      </c>
      <c r="H28" s="4">
        <v>43830</v>
      </c>
      <c r="I28" s="4">
        <v>43881</v>
      </c>
      <c r="J28" s="4">
        <v>43881</v>
      </c>
      <c r="K28" s="5">
        <v>228557000</v>
      </c>
      <c r="L28" s="5">
        <v>230006000</v>
      </c>
      <c r="M28" s="3" t="s">
        <v>120</v>
      </c>
      <c r="N28" s="20">
        <v>6.2619308185964187E-2</v>
      </c>
      <c r="O28" s="21">
        <v>4.107221545607867E-2</v>
      </c>
      <c r="P28" s="21">
        <v>4.2066678318334799E-2</v>
      </c>
      <c r="Q28" s="21">
        <v>0.559177798447549</v>
      </c>
      <c r="R28" s="21">
        <v>7.8089556112907701E-2</v>
      </c>
      <c r="S28" s="21">
        <v>6.9210223501227797E-2</v>
      </c>
      <c r="T28" s="21">
        <v>6.8137354784441342E-2</v>
      </c>
      <c r="U28" s="21">
        <v>0.79311295907139989</v>
      </c>
      <c r="V28" s="21">
        <v>0.77392541943862159</v>
      </c>
      <c r="W28" s="21">
        <v>0.76226445029649481</v>
      </c>
      <c r="X28" s="21">
        <v>0.17019402895144578</v>
      </c>
      <c r="Y28" s="21">
        <v>0.63683626981437425</v>
      </c>
      <c r="Z28" s="21">
        <v>0.82980597104855425</v>
      </c>
      <c r="AA28" s="21">
        <v>0.68031766037066599</v>
      </c>
      <c r="AB28" s="21">
        <v>0.90500773829296377</v>
      </c>
      <c r="AC28" s="21">
        <v>0.32390077844979259</v>
      </c>
      <c r="AD28" s="21">
        <v>0.41019291174489397</v>
      </c>
      <c r="AE28" s="21">
        <v>0.47022683787538166</v>
      </c>
      <c r="AF28" s="21">
        <v>0.64586314051338578</v>
      </c>
      <c r="AG28" s="21" t="e">
        <v>#DIV/0!</v>
      </c>
      <c r="AH28" s="21" t="e">
        <v>#DIV/0!</v>
      </c>
      <c r="AI28" s="21">
        <v>0.42144205297723042</v>
      </c>
      <c r="AJ28" s="21">
        <v>0.1925069845521421</v>
      </c>
      <c r="AK28" s="21" t="e">
        <v>#DIV/0!</v>
      </c>
      <c r="AL28" s="21" t="e">
        <v>#DIV/0!</v>
      </c>
      <c r="AM28" s="21">
        <v>0.61823941922460535</v>
      </c>
      <c r="AN28" s="21">
        <v>0.6214325758019239</v>
      </c>
      <c r="AO28" s="21">
        <v>0.11443254022631164</v>
      </c>
      <c r="AP28" s="21">
        <v>3.2967838423022484E-2</v>
      </c>
      <c r="AQ28" s="21">
        <v>0.60842188155055266</v>
      </c>
      <c r="AR28" s="21">
        <v>0.36606745724410455</v>
      </c>
      <c r="AS28" s="21">
        <v>0.55858719070595753</v>
      </c>
      <c r="AT28" s="21">
        <v>0.36641103579081541</v>
      </c>
      <c r="AU28" s="21">
        <v>0.41843976302323999</v>
      </c>
      <c r="AV28" s="21" t="e">
        <v>#DIV/0!</v>
      </c>
      <c r="AW28" s="21" t="e">
        <v>#DIV/0!</v>
      </c>
      <c r="AX28" s="21" t="e">
        <v>#DIV/0!</v>
      </c>
      <c r="AY28" s="21">
        <v>0.35503404125924631</v>
      </c>
      <c r="AZ28" s="21">
        <v>0.28426732887578271</v>
      </c>
      <c r="BA28" s="21">
        <v>0.50692988361733426</v>
      </c>
      <c r="BB28" s="21" t="e">
        <v>#DIV/0!</v>
      </c>
      <c r="BC28" s="21">
        <v>0.14308977357124616</v>
      </c>
    </row>
    <row r="29" spans="1:55" x14ac:dyDescent="0.2">
      <c r="A29" s="3" t="s">
        <v>121</v>
      </c>
      <c r="B29" s="3" t="s">
        <v>122</v>
      </c>
      <c r="C29" s="3" t="s">
        <v>24</v>
      </c>
      <c r="D29" s="3">
        <v>65735</v>
      </c>
      <c r="E29" s="3" t="s">
        <v>16</v>
      </c>
      <c r="F29" s="3">
        <v>2019</v>
      </c>
      <c r="G29" s="3" t="s">
        <v>17</v>
      </c>
      <c r="H29" s="4">
        <v>43830</v>
      </c>
      <c r="I29" s="4">
        <v>43873</v>
      </c>
      <c r="J29" s="4">
        <v>43873</v>
      </c>
      <c r="K29" s="5">
        <v>592000000</v>
      </c>
      <c r="L29" s="5">
        <v>598000000</v>
      </c>
      <c r="M29" s="3" t="s">
        <v>123</v>
      </c>
      <c r="N29" s="20">
        <v>0.12036774298909352</v>
      </c>
      <c r="O29" s="21">
        <v>0.11090515409797615</v>
      </c>
      <c r="P29" s="21">
        <v>0.32498894703889186</v>
      </c>
      <c r="Q29" s="21">
        <v>0.56425178322871883</v>
      </c>
      <c r="R29" s="21">
        <v>0.13125637286347944</v>
      </c>
      <c r="S29" s="21">
        <v>0.1111500699764446</v>
      </c>
      <c r="T29" s="21">
        <v>0.11533338874424634</v>
      </c>
      <c r="U29" s="21">
        <v>0.80331989119299108</v>
      </c>
      <c r="V29" s="21">
        <v>0.78182515684869625</v>
      </c>
      <c r="W29" s="21">
        <v>0.77246649110723986</v>
      </c>
      <c r="X29" s="21">
        <v>0.46150322376410979</v>
      </c>
      <c r="Y29" s="21">
        <v>0.47730302069562669</v>
      </c>
      <c r="Z29" s="21">
        <v>0.53849677623589021</v>
      </c>
      <c r="AA29" s="21">
        <v>0.36108357052121831</v>
      </c>
      <c r="AB29" s="21">
        <v>0.83395045137404678</v>
      </c>
      <c r="AC29" s="21">
        <v>0.8224276407709401</v>
      </c>
      <c r="AD29" s="21">
        <v>0.59672919546080183</v>
      </c>
      <c r="AE29" s="21">
        <v>0.68406370421135454</v>
      </c>
      <c r="AF29" s="21">
        <v>0.77539062254261171</v>
      </c>
      <c r="AG29" s="21" t="e">
        <v>#DIV/0!</v>
      </c>
      <c r="AH29" s="21" t="e">
        <v>#DIV/0!</v>
      </c>
      <c r="AI29" s="21">
        <v>0.31709382463167596</v>
      </c>
      <c r="AJ29" s="21">
        <v>0.20963606528298326</v>
      </c>
      <c r="AK29" s="21" t="e">
        <v>#DIV/0!</v>
      </c>
      <c r="AL29" s="21" t="e">
        <v>#DIV/0!</v>
      </c>
      <c r="AM29" s="21">
        <v>0.62559658353728387</v>
      </c>
      <c r="AN29" s="21">
        <v>0.62260043891384442</v>
      </c>
      <c r="AO29" s="21">
        <v>6.8579415908626346E-2</v>
      </c>
      <c r="AP29" s="21">
        <v>3.2103935693479635E-2</v>
      </c>
      <c r="AQ29" s="21">
        <v>0.65475889475299121</v>
      </c>
      <c r="AR29" s="21">
        <v>0.65499206703362745</v>
      </c>
      <c r="AS29" s="21">
        <v>0.21547505599630717</v>
      </c>
      <c r="AT29" s="21">
        <v>0.46984635852918816</v>
      </c>
      <c r="AU29" s="21">
        <v>0.65082457677630934</v>
      </c>
      <c r="AV29" s="21" t="e">
        <v>#DIV/0!</v>
      </c>
      <c r="AW29" s="21" t="e">
        <v>#DIV/0!</v>
      </c>
      <c r="AX29" s="21" t="e">
        <v>#DIV/0!</v>
      </c>
      <c r="AY29" s="21">
        <v>0.36468124089339277</v>
      </c>
      <c r="AZ29" s="21">
        <v>0.25056872340030634</v>
      </c>
      <c r="BA29" s="21">
        <v>0.52842220802029882</v>
      </c>
      <c r="BB29" s="21" t="e">
        <v>#DIV/0!</v>
      </c>
      <c r="BC29" s="21">
        <v>0.16885071075212674</v>
      </c>
    </row>
    <row r="30" spans="1:55" x14ac:dyDescent="0.2">
      <c r="A30" s="3" t="s">
        <v>111</v>
      </c>
      <c r="B30" s="3" t="s">
        <v>112</v>
      </c>
      <c r="C30" s="3" t="s">
        <v>113</v>
      </c>
      <c r="D30" s="3">
        <v>67872</v>
      </c>
      <c r="E30" s="3" t="s">
        <v>16</v>
      </c>
      <c r="F30" s="3">
        <v>2019</v>
      </c>
      <c r="G30" s="3" t="s">
        <v>17</v>
      </c>
      <c r="H30" s="4">
        <v>43830</v>
      </c>
      <c r="I30" s="4">
        <v>43887</v>
      </c>
      <c r="J30" s="4">
        <v>43887</v>
      </c>
      <c r="K30" s="5">
        <v>128800000</v>
      </c>
      <c r="L30" s="5">
        <v>131400000</v>
      </c>
      <c r="M30" s="3" t="s">
        <v>114</v>
      </c>
      <c r="N30" s="20">
        <v>1.8561487150282871E-2</v>
      </c>
      <c r="O30" s="21">
        <v>1.8561487150282871E-2</v>
      </c>
      <c r="P30" s="21">
        <v>4.784641645163467E-2</v>
      </c>
      <c r="Q30" s="21">
        <v>0.59409838850905028</v>
      </c>
      <c r="R30" s="21">
        <v>9.0085036116064904E-3</v>
      </c>
      <c r="S30" s="21">
        <v>2.4470889578677739E-3</v>
      </c>
      <c r="T30" s="21">
        <v>8.7207679318904181E-3</v>
      </c>
      <c r="U30" s="21">
        <v>0.79428450141420337</v>
      </c>
      <c r="V30" s="21">
        <v>0.7724967960265533</v>
      </c>
      <c r="W30" s="21">
        <v>0.76387989832768854</v>
      </c>
      <c r="X30" s="21">
        <v>0.3336902688223406</v>
      </c>
      <c r="Y30" s="21">
        <v>0.44811403923342663</v>
      </c>
      <c r="Z30" s="21">
        <v>0.66630973117765946</v>
      </c>
      <c r="AA30" s="21">
        <v>0</v>
      </c>
      <c r="AB30" s="21">
        <v>0.79919075405369344</v>
      </c>
      <c r="AC30" s="21">
        <v>1</v>
      </c>
      <c r="AD30" s="21">
        <v>0.44851028725960396</v>
      </c>
      <c r="AE30" s="21">
        <v>0.51415216619790338</v>
      </c>
      <c r="AF30" s="21">
        <v>0.64782618049203</v>
      </c>
      <c r="AG30" s="21" t="e">
        <v>#DIV/0!</v>
      </c>
      <c r="AH30" s="21" t="e">
        <v>#DIV/0!</v>
      </c>
      <c r="AI30" s="21">
        <v>0.39539897838081278</v>
      </c>
      <c r="AJ30" s="21">
        <v>7.2685039785146038E-2</v>
      </c>
      <c r="AK30" s="21" t="e">
        <v>#DIV/0!</v>
      </c>
      <c r="AL30" s="21" t="e">
        <v>#DIV/0!</v>
      </c>
      <c r="AM30" s="21">
        <v>0.62113412037204008</v>
      </c>
      <c r="AN30" s="21">
        <v>0.62321279582519151</v>
      </c>
      <c r="AO30" s="21">
        <v>8.6122228516620231E-3</v>
      </c>
      <c r="AP30" s="21">
        <v>3.1967976833423097E-2</v>
      </c>
      <c r="AQ30" s="21">
        <v>0.51402446456413331</v>
      </c>
      <c r="AR30" s="21">
        <v>0.37758256913501714</v>
      </c>
      <c r="AS30" s="21">
        <v>0.52206578633340139</v>
      </c>
      <c r="AT30" s="21">
        <v>0.22260071325507341</v>
      </c>
      <c r="AU30" s="21">
        <v>0.44487000785419939</v>
      </c>
      <c r="AV30" s="21" t="e">
        <v>#DIV/0!</v>
      </c>
      <c r="AW30" s="21" t="e">
        <v>#DIV/0!</v>
      </c>
      <c r="AX30" s="21" t="e">
        <v>#DIV/0!</v>
      </c>
      <c r="AY30" s="21">
        <v>0.34340933165365267</v>
      </c>
      <c r="AZ30" s="21">
        <v>2.8831030302287688E-2</v>
      </c>
      <c r="BA30" s="21">
        <v>0.5152497536688827</v>
      </c>
      <c r="BB30" s="21" t="e">
        <v>#DIV/0!</v>
      </c>
      <c r="BC30" s="21">
        <v>0.24289795280598295</v>
      </c>
    </row>
    <row r="31" spans="1:55" x14ac:dyDescent="0.2">
      <c r="A31" s="3" t="s">
        <v>105</v>
      </c>
      <c r="B31" s="3" t="s">
        <v>106</v>
      </c>
      <c r="C31" s="3" t="s">
        <v>72</v>
      </c>
      <c r="D31" s="3">
        <v>68339</v>
      </c>
      <c r="E31" s="3" t="s">
        <v>16</v>
      </c>
      <c r="F31" s="3">
        <v>2019</v>
      </c>
      <c r="G31" s="3" t="s">
        <v>17</v>
      </c>
      <c r="H31" s="4">
        <v>43830</v>
      </c>
      <c r="I31" s="4">
        <v>43886</v>
      </c>
      <c r="J31" s="4">
        <v>43886</v>
      </c>
      <c r="K31" s="5">
        <v>442959000</v>
      </c>
      <c r="L31" s="5">
        <v>446293000</v>
      </c>
      <c r="M31" s="3" t="s">
        <v>107</v>
      </c>
      <c r="N31" s="20">
        <v>2.1369333675076648E-2</v>
      </c>
      <c r="O31" s="21">
        <v>2.1369333675076648E-2</v>
      </c>
      <c r="P31" s="21">
        <v>3.8551757535641509E-2</v>
      </c>
      <c r="Q31" s="21">
        <v>0.56342626690125819</v>
      </c>
      <c r="R31" s="21">
        <v>0.16469669308794591</v>
      </c>
      <c r="S31" s="21">
        <v>0.13941122468477332</v>
      </c>
      <c r="T31" s="21">
        <v>0.14472579830707819</v>
      </c>
      <c r="U31" s="21">
        <v>0.80502802510287574</v>
      </c>
      <c r="V31" s="21">
        <v>0.78316094221911381</v>
      </c>
      <c r="W31" s="21">
        <v>0.77417118737100254</v>
      </c>
      <c r="X31" s="21">
        <v>5.535941101317933E-2</v>
      </c>
      <c r="Y31" s="21">
        <v>0.49426043891915156</v>
      </c>
      <c r="Z31" s="21">
        <v>0.94464058898682068</v>
      </c>
      <c r="AA31" s="21">
        <v>0.27192839546641745</v>
      </c>
      <c r="AB31" s="21">
        <v>0.83888821420140991</v>
      </c>
      <c r="AC31" s="21">
        <v>0.69902282024966189</v>
      </c>
      <c r="AD31" s="21">
        <v>0.69217503052335827</v>
      </c>
      <c r="AE31" s="21">
        <v>0.50490681971653417</v>
      </c>
      <c r="AF31" s="21">
        <v>0.64880487990813274</v>
      </c>
      <c r="AG31" s="21" t="e">
        <v>#DIV/0!</v>
      </c>
      <c r="AH31" s="21" t="e">
        <v>#DIV/0!</v>
      </c>
      <c r="AI31" s="21">
        <v>0.41227132724074811</v>
      </c>
      <c r="AJ31" s="21">
        <v>0.20322347086961332</v>
      </c>
      <c r="AK31" s="21" t="e">
        <v>#DIV/0!</v>
      </c>
      <c r="AL31" s="21" t="e">
        <v>#DIV/0!</v>
      </c>
      <c r="AM31" s="21">
        <v>0.61815382621504344</v>
      </c>
      <c r="AN31" s="21">
        <v>0.62133267415635907</v>
      </c>
      <c r="AO31" s="21">
        <v>3.8560050587258296E-2</v>
      </c>
      <c r="AP31" s="21">
        <v>3.1612708352232913E-2</v>
      </c>
      <c r="AQ31" s="21">
        <v>0.54174222928806093</v>
      </c>
      <c r="AR31" s="21">
        <v>0.68352611581208755</v>
      </c>
      <c r="AS31" s="21">
        <v>0.52810746996701508</v>
      </c>
      <c r="AT31" s="21">
        <v>0.37737785591994044</v>
      </c>
      <c r="AU31" s="21">
        <v>0.46641269416354775</v>
      </c>
      <c r="AV31" s="21" t="e">
        <v>#DIV/0!</v>
      </c>
      <c r="AW31" s="21" t="e">
        <v>#DIV/0!</v>
      </c>
      <c r="AX31" s="21" t="e">
        <v>#DIV/0!</v>
      </c>
      <c r="AY31" s="21">
        <v>0.38675140882677161</v>
      </c>
      <c r="AZ31" s="21">
        <v>0.34183393041712873</v>
      </c>
      <c r="BA31" s="21">
        <v>0.51434450301153489</v>
      </c>
      <c r="BB31" s="21" t="e">
        <v>#DIV/0!</v>
      </c>
      <c r="BC31" s="21">
        <v>0.10176852852269866</v>
      </c>
    </row>
    <row r="32" spans="1:55" x14ac:dyDescent="0.2">
      <c r="A32" s="3" t="s">
        <v>93</v>
      </c>
      <c r="B32" s="3" t="s">
        <v>94</v>
      </c>
      <c r="C32" s="3" t="s">
        <v>45</v>
      </c>
      <c r="D32" s="3">
        <v>62747</v>
      </c>
      <c r="E32" s="3" t="s">
        <v>16</v>
      </c>
      <c r="F32" s="3">
        <v>2019</v>
      </c>
      <c r="G32" s="3" t="s">
        <v>17</v>
      </c>
      <c r="H32" s="4">
        <v>43830</v>
      </c>
      <c r="I32" s="4">
        <v>43861</v>
      </c>
      <c r="J32" s="4">
        <v>43861</v>
      </c>
      <c r="K32" s="5">
        <v>497000000</v>
      </c>
      <c r="L32" s="5">
        <v>507000000</v>
      </c>
      <c r="M32" s="3" t="s">
        <v>95</v>
      </c>
      <c r="N32" s="20">
        <v>4.6962961804413582E-2</v>
      </c>
      <c r="O32" s="21">
        <v>3.6061551049720066E-2</v>
      </c>
      <c r="P32" s="21">
        <v>9.0222372113456337E-2</v>
      </c>
      <c r="Q32" s="21">
        <v>0.56180344258249193</v>
      </c>
      <c r="R32" s="21">
        <v>3.7114941221717587E-2</v>
      </c>
      <c r="S32" s="21">
        <v>0</v>
      </c>
      <c r="T32" s="21">
        <v>3.749602942009414E-2</v>
      </c>
      <c r="U32" s="21">
        <v>0.7927174195994463</v>
      </c>
      <c r="V32" s="21">
        <v>0.77144014205164946</v>
      </c>
      <c r="W32" s="21">
        <v>0.76228383894184371</v>
      </c>
      <c r="X32" s="21">
        <v>0.3754820177353978</v>
      </c>
      <c r="Y32" s="21">
        <v>0.47871875297592387</v>
      </c>
      <c r="Z32" s="21">
        <v>0.6245179822646022</v>
      </c>
      <c r="AA32" s="21">
        <v>0.1459308860639971</v>
      </c>
      <c r="AB32" s="21">
        <v>0.8526974049388869</v>
      </c>
      <c r="AC32" s="21">
        <v>0.3856002392857944</v>
      </c>
      <c r="AD32" s="21">
        <v>0.26058242416389771</v>
      </c>
      <c r="AE32" s="21">
        <v>0.29872005539846175</v>
      </c>
      <c r="AF32" s="21">
        <v>0.56712767920971174</v>
      </c>
      <c r="AG32" s="21" t="e">
        <v>#DIV/0!</v>
      </c>
      <c r="AH32" s="21" t="e">
        <v>#DIV/0!</v>
      </c>
      <c r="AI32" s="21">
        <v>0.40768929863426129</v>
      </c>
      <c r="AJ32" s="21">
        <v>0.14455654496266876</v>
      </c>
      <c r="AK32" s="21" t="e">
        <v>#DIV/0!</v>
      </c>
      <c r="AL32" s="21" t="e">
        <v>#DIV/0!</v>
      </c>
      <c r="AM32" s="21">
        <v>0.61896154357475675</v>
      </c>
      <c r="AN32" s="21">
        <v>0.62791706156158755</v>
      </c>
      <c r="AO32" s="21">
        <v>0.31259447305818056</v>
      </c>
      <c r="AP32" s="21">
        <v>3.6036738621263345E-2</v>
      </c>
      <c r="AQ32" s="21">
        <v>0.57310941066268783</v>
      </c>
      <c r="AR32" s="21">
        <v>0.30612020541812907</v>
      </c>
      <c r="AS32" s="21">
        <v>0.54569225030953894</v>
      </c>
      <c r="AT32" s="21">
        <v>0.500619467193819</v>
      </c>
      <c r="AU32" s="21">
        <v>0.47246651176076759</v>
      </c>
      <c r="AV32" s="21" t="e">
        <v>#DIV/0!</v>
      </c>
      <c r="AW32" s="21" t="e">
        <v>#DIV/0!</v>
      </c>
      <c r="AX32" s="21" t="e">
        <v>#DIV/0!</v>
      </c>
      <c r="AY32" s="21">
        <v>0.34878072862081322</v>
      </c>
      <c r="AZ32" s="21">
        <v>0.21258642846630077</v>
      </c>
      <c r="BA32" s="21">
        <v>0.52068012146505238</v>
      </c>
      <c r="BB32" s="21" t="e">
        <v>#DIV/0!</v>
      </c>
      <c r="BC32" s="21">
        <v>0.13594138851527765</v>
      </c>
    </row>
    <row r="33" spans="1:55" x14ac:dyDescent="0.2">
      <c r="A33" s="3" t="s">
        <v>152</v>
      </c>
      <c r="B33" s="3" t="s">
        <v>153</v>
      </c>
      <c r="C33" s="3" t="s">
        <v>34</v>
      </c>
      <c r="D33" s="3">
        <v>536189</v>
      </c>
      <c r="E33" s="3" t="s">
        <v>16</v>
      </c>
      <c r="F33" s="3">
        <v>2019</v>
      </c>
      <c r="G33" s="3" t="s">
        <v>17</v>
      </c>
      <c r="H33" s="4">
        <v>43830</v>
      </c>
      <c r="I33" s="4">
        <v>43875</v>
      </c>
      <c r="J33" s="4">
        <v>43875</v>
      </c>
      <c r="K33" s="5">
        <v>76350000</v>
      </c>
      <c r="L33" s="5">
        <v>80227000</v>
      </c>
      <c r="M33" s="3" t="s">
        <v>154</v>
      </c>
      <c r="N33" s="20">
        <v>0.1936104070920851</v>
      </c>
      <c r="O33" s="21">
        <v>0.17467407824847439</v>
      </c>
      <c r="P33" s="21">
        <v>0.48245527683596329</v>
      </c>
      <c r="Q33" s="21">
        <v>0.55824067711842151</v>
      </c>
      <c r="R33" s="21">
        <v>0</v>
      </c>
      <c r="S33" s="21">
        <v>0</v>
      </c>
      <c r="T33" s="21">
        <v>0</v>
      </c>
      <c r="U33" s="21">
        <v>0.79008725756879927</v>
      </c>
      <c r="V33" s="21">
        <v>0.77144014205164946</v>
      </c>
      <c r="W33" s="21">
        <v>0.75926751205282994</v>
      </c>
      <c r="X33" s="21">
        <v>0.71996286172831048</v>
      </c>
      <c r="Y33" s="21">
        <v>0.53039010980390822</v>
      </c>
      <c r="Z33" s="21">
        <v>0.28003713827168958</v>
      </c>
      <c r="AA33" s="21">
        <v>2.8418901269411417E-2</v>
      </c>
      <c r="AB33" s="21">
        <v>0.95350182063146638</v>
      </c>
      <c r="AC33" s="21">
        <v>0.62816131325088254</v>
      </c>
      <c r="AD33" s="21">
        <v>0.49303018233966039</v>
      </c>
      <c r="AE33" s="21">
        <v>0.56518778599198261</v>
      </c>
      <c r="AF33" s="21">
        <v>0.6404786027481485</v>
      </c>
      <c r="AG33" s="21" t="e">
        <v>#DIV/0!</v>
      </c>
      <c r="AH33" s="21" t="e">
        <v>#DIV/0!</v>
      </c>
      <c r="AI33" s="21">
        <v>0.42514129826429514</v>
      </c>
      <c r="AJ33" s="21">
        <v>0.20830421549440298</v>
      </c>
      <c r="AK33" s="21" t="e">
        <v>#DIV/0!</v>
      </c>
      <c r="AL33" s="21" t="e">
        <v>#DIV/0!</v>
      </c>
      <c r="AM33" s="21">
        <v>0.617782591735063</v>
      </c>
      <c r="AN33" s="21">
        <v>0.62121877629767841</v>
      </c>
      <c r="AO33" s="21">
        <v>0.14591978128237509</v>
      </c>
      <c r="AP33" s="21">
        <v>3.210816917799058E-2</v>
      </c>
      <c r="AQ33" s="21">
        <v>0.62952078467701877</v>
      </c>
      <c r="AR33" s="21">
        <v>0.40957400561186397</v>
      </c>
      <c r="AS33" s="21">
        <v>0.56481068691813774</v>
      </c>
      <c r="AT33" s="21">
        <v>0.45866733050143649</v>
      </c>
      <c r="AU33" s="21">
        <v>0.39773897003852293</v>
      </c>
      <c r="AV33" s="21" t="e">
        <v>#DIV/0!</v>
      </c>
      <c r="AW33" s="21" t="e">
        <v>#DIV/0!</v>
      </c>
      <c r="AX33" s="21" t="e">
        <v>#DIV/0!</v>
      </c>
      <c r="AY33" s="21">
        <v>0.32751608420844852</v>
      </c>
      <c r="AZ33" s="21">
        <v>0.18320673431156645</v>
      </c>
      <c r="BA33" s="21">
        <v>0.5044017534524422</v>
      </c>
      <c r="BB33" s="21" t="e">
        <v>#DIV/0!</v>
      </c>
      <c r="BC33" s="21">
        <v>0.21129203654773313</v>
      </c>
    </row>
    <row r="34" spans="1:55" x14ac:dyDescent="0.2">
      <c r="A34" s="3" t="s">
        <v>130</v>
      </c>
      <c r="B34" s="3" t="s">
        <v>131</v>
      </c>
      <c r="C34" s="3" t="s">
        <v>34</v>
      </c>
      <c r="D34" s="3">
        <v>126145</v>
      </c>
      <c r="E34" s="3" t="s">
        <v>16</v>
      </c>
      <c r="F34" s="3">
        <v>2019</v>
      </c>
      <c r="G34" s="3" t="s">
        <v>17</v>
      </c>
      <c r="H34" s="4">
        <v>43830</v>
      </c>
      <c r="I34" s="4">
        <v>43888</v>
      </c>
      <c r="J34" s="4">
        <v>43888</v>
      </c>
      <c r="K34" s="5">
        <v>85185000</v>
      </c>
      <c r="L34" s="5">
        <v>86991000</v>
      </c>
      <c r="M34" s="3" t="s">
        <v>132</v>
      </c>
      <c r="N34" s="20">
        <v>0.10776050745252867</v>
      </c>
      <c r="O34" s="21">
        <v>0.10776050745252867</v>
      </c>
      <c r="P34" s="21">
        <v>0.22158846560668424</v>
      </c>
      <c r="Q34" s="21">
        <v>0.55792231054211505</v>
      </c>
      <c r="R34" s="21">
        <v>0</v>
      </c>
      <c r="S34" s="21">
        <v>0</v>
      </c>
      <c r="T34" s="21">
        <v>0</v>
      </c>
      <c r="U34" s="21">
        <v>0.79008725756879927</v>
      </c>
      <c r="V34" s="21">
        <v>0.77144014205164946</v>
      </c>
      <c r="W34" s="21">
        <v>0.75926751205282994</v>
      </c>
      <c r="X34" s="21">
        <v>0.32594357099820892</v>
      </c>
      <c r="Y34" s="21">
        <v>0.65914772979352565</v>
      </c>
      <c r="Z34" s="21">
        <v>0.67405642900179108</v>
      </c>
      <c r="AA34" s="21">
        <v>0.78552405134635395</v>
      </c>
      <c r="AB34" s="21">
        <v>0.98079477598977383</v>
      </c>
      <c r="AC34" s="21">
        <v>0.87609564188153499</v>
      </c>
      <c r="AD34" s="21">
        <v>0.54959776803229043</v>
      </c>
      <c r="AE34" s="21">
        <v>0.61918770401501755</v>
      </c>
      <c r="AF34" s="21">
        <v>0.75572524626257143</v>
      </c>
      <c r="AG34" s="21" t="e">
        <v>#DIV/0!</v>
      </c>
      <c r="AH34" s="21" t="e">
        <v>#DIV/0!</v>
      </c>
      <c r="AI34" s="21">
        <v>0.39260598447777251</v>
      </c>
      <c r="AJ34" s="21">
        <v>0.22463339090706153</v>
      </c>
      <c r="AK34" s="21" t="e">
        <v>#DIV/0!</v>
      </c>
      <c r="AL34" s="21" t="e">
        <v>#DIV/0!</v>
      </c>
      <c r="AM34" s="21">
        <v>0.61786095862960821</v>
      </c>
      <c r="AN34" s="21">
        <v>0.62042392885870878</v>
      </c>
      <c r="AO34" s="21">
        <v>7.733491434664036E-2</v>
      </c>
      <c r="AP34" s="21">
        <v>3.2181005157110337E-2</v>
      </c>
      <c r="AQ34" s="21">
        <v>0.65732099269770716</v>
      </c>
      <c r="AR34" s="21">
        <v>0.55385169883790719</v>
      </c>
      <c r="AS34" s="21">
        <v>0.4842600392887485</v>
      </c>
      <c r="AT34" s="21">
        <v>0.43527002054472547</v>
      </c>
      <c r="AU34" s="21">
        <v>0.47911456801574664</v>
      </c>
      <c r="AV34" s="21" t="e">
        <v>#DIV/0!</v>
      </c>
      <c r="AW34" s="21" t="e">
        <v>#DIV/0!</v>
      </c>
      <c r="AX34" s="21" t="e">
        <v>#DIV/0!</v>
      </c>
      <c r="AY34" s="21">
        <v>0.32751608420844852</v>
      </c>
      <c r="AZ34" s="21">
        <v>0.20943829172048689</v>
      </c>
      <c r="BA34" s="21">
        <v>0.51181750559402828</v>
      </c>
      <c r="BB34" s="21" t="e">
        <v>#DIV/0!</v>
      </c>
      <c r="BC34" s="21">
        <v>0.15823065750202278</v>
      </c>
    </row>
    <row r="35" spans="1:55" x14ac:dyDescent="0.2">
      <c r="A35" s="3" t="s">
        <v>133</v>
      </c>
      <c r="B35" s="3" t="s">
        <v>134</v>
      </c>
      <c r="C35" s="3" t="s">
        <v>113</v>
      </c>
      <c r="D35" s="3">
        <v>67471</v>
      </c>
      <c r="E35" s="3" t="s">
        <v>16</v>
      </c>
      <c r="F35" s="3">
        <v>2019</v>
      </c>
      <c r="G35" s="3" t="s">
        <v>17</v>
      </c>
      <c r="H35" s="4">
        <v>43830</v>
      </c>
      <c r="I35" s="4">
        <v>43875</v>
      </c>
      <c r="J35" s="4">
        <v>43875</v>
      </c>
      <c r="K35" s="5">
        <v>234700000</v>
      </c>
      <c r="L35" s="5">
        <v>236800000</v>
      </c>
      <c r="M35" s="3" t="s">
        <v>135</v>
      </c>
      <c r="N35" s="20">
        <v>4.6216894187115672E-2</v>
      </c>
      <c r="O35" s="21">
        <v>4.6216894187115672E-2</v>
      </c>
      <c r="P35" s="21">
        <v>9.3153370382580911E-3</v>
      </c>
      <c r="Q35" s="21">
        <v>0.56572430851791444</v>
      </c>
      <c r="R35" s="21">
        <v>6.0718252135901762E-2</v>
      </c>
      <c r="S35" s="21">
        <v>1.5869618557944307E-2</v>
      </c>
      <c r="T35" s="21">
        <v>5.8875844383655986E-2</v>
      </c>
      <c r="U35" s="21">
        <v>0.79730229536507802</v>
      </c>
      <c r="V35" s="21">
        <v>0.77318780358441286</v>
      </c>
      <c r="W35" s="21">
        <v>0.7672092562706736</v>
      </c>
      <c r="X35" s="21">
        <v>0.44304395393847978</v>
      </c>
      <c r="Y35" s="21">
        <v>0.47299774499625924</v>
      </c>
      <c r="Z35" s="21">
        <v>0.55695604606152027</v>
      </c>
      <c r="AA35" s="21">
        <v>0.50454763715596185</v>
      </c>
      <c r="AB35" s="21">
        <v>0.82722632292911702</v>
      </c>
      <c r="AC35" s="21">
        <v>0.41733086362340671</v>
      </c>
      <c r="AD35" s="21">
        <v>0.4741735626309681</v>
      </c>
      <c r="AE35" s="21">
        <v>0.52694943154180429</v>
      </c>
      <c r="AF35" s="21">
        <v>0.60877694098936375</v>
      </c>
      <c r="AG35" s="21" t="e">
        <v>#DIV/0!</v>
      </c>
      <c r="AH35" s="21" t="e">
        <v>#DIV/0!</v>
      </c>
      <c r="AI35" s="21">
        <v>0.36826507372955752</v>
      </c>
      <c r="AJ35" s="21">
        <v>9.0512815295613613E-2</v>
      </c>
      <c r="AK35" s="21" t="e">
        <v>#DIV/0!</v>
      </c>
      <c r="AL35" s="21" t="e">
        <v>#DIV/0!</v>
      </c>
      <c r="AM35" s="21">
        <v>0.61952647044194176</v>
      </c>
      <c r="AN35" s="21">
        <v>0.62360731121604973</v>
      </c>
      <c r="AO35" s="21">
        <v>7.9951250425796483E-2</v>
      </c>
      <c r="AP35" s="21">
        <v>3.3156447584079395E-2</v>
      </c>
      <c r="AQ35" s="21">
        <v>0.54902458554646449</v>
      </c>
      <c r="AR35" s="21">
        <v>0.33111006966186673</v>
      </c>
      <c r="AS35" s="21">
        <v>0.5006247673305767</v>
      </c>
      <c r="AT35" s="21">
        <v>0.29601895548381296</v>
      </c>
      <c r="AU35" s="21">
        <v>0.45725206837362609</v>
      </c>
      <c r="AV35" s="21" t="e">
        <v>#DIV/0!</v>
      </c>
      <c r="AW35" s="21" t="e">
        <v>#DIV/0!</v>
      </c>
      <c r="AX35" s="21" t="e">
        <v>#DIV/0!</v>
      </c>
      <c r="AY35" s="21">
        <v>0.34968038668112306</v>
      </c>
      <c r="AZ35" s="21">
        <v>0.27601348494646893</v>
      </c>
      <c r="BA35" s="21">
        <v>0.51874446016304543</v>
      </c>
      <c r="BB35" s="21" t="e">
        <v>#DIV/0!</v>
      </c>
      <c r="BC35" s="21">
        <v>0.18684151697916185</v>
      </c>
    </row>
    <row r="36" spans="1:55" x14ac:dyDescent="0.2">
      <c r="A36" s="3" t="s">
        <v>19</v>
      </c>
      <c r="B36" s="3" t="s">
        <v>20</v>
      </c>
      <c r="C36" s="3" t="s">
        <v>15</v>
      </c>
      <c r="D36" s="3">
        <v>445771</v>
      </c>
      <c r="E36" s="3" t="s">
        <v>16</v>
      </c>
      <c r="F36" s="3">
        <v>2019</v>
      </c>
      <c r="G36" s="3" t="s">
        <v>17</v>
      </c>
      <c r="H36" s="4">
        <v>43830</v>
      </c>
      <c r="I36" s="4">
        <v>43885</v>
      </c>
      <c r="J36" s="4">
        <v>43885</v>
      </c>
      <c r="K36" s="5">
        <v>162873911</v>
      </c>
      <c r="L36" s="5">
        <v>164117933</v>
      </c>
      <c r="M36" s="3" t="s">
        <v>21</v>
      </c>
      <c r="N36" s="20">
        <v>8.9869314817699567E-2</v>
      </c>
      <c r="O36" s="21">
        <v>7.3025244106759646E-2</v>
      </c>
      <c r="P36" s="21">
        <v>0.12286080585397122</v>
      </c>
      <c r="Q36" s="21">
        <v>0.55878507368443975</v>
      </c>
      <c r="R36" s="21">
        <v>1.8520348388329475E-2</v>
      </c>
      <c r="S36" s="21">
        <v>0</v>
      </c>
      <c r="T36" s="21">
        <v>1.8710511324556481E-2</v>
      </c>
      <c r="U36" s="21">
        <v>0.79071588389214287</v>
      </c>
      <c r="V36" s="21">
        <v>0.77144014205164946</v>
      </c>
      <c r="W36" s="21">
        <v>0.7599884343610942</v>
      </c>
      <c r="X36" s="21">
        <v>0.43442381294700605</v>
      </c>
      <c r="Y36" s="21">
        <v>0.5347596227110949</v>
      </c>
      <c r="Z36" s="21">
        <v>0.56557618705299395</v>
      </c>
      <c r="AA36" s="21">
        <v>0.27249560361435016</v>
      </c>
      <c r="AB36" s="21">
        <v>0.92134315532056266</v>
      </c>
      <c r="AC36" s="21">
        <v>0.39284220906148842</v>
      </c>
      <c r="AD36" s="21">
        <v>0.36681404197969136</v>
      </c>
      <c r="AE36" s="21">
        <v>0.42049923855259025</v>
      </c>
      <c r="AF36" s="21">
        <v>0.63163371150129832</v>
      </c>
      <c r="AG36" s="21" t="e">
        <v>#DIV/0!</v>
      </c>
      <c r="AH36" s="21" t="e">
        <v>#DIV/0!</v>
      </c>
      <c r="AI36" s="21">
        <v>0.36006409968325415</v>
      </c>
      <c r="AJ36" s="21">
        <v>0.16507355547451583</v>
      </c>
      <c r="AK36" s="21" t="e">
        <v>#DIV/0!</v>
      </c>
      <c r="AL36" s="21" t="e">
        <v>#DIV/0!</v>
      </c>
      <c r="AM36" s="21">
        <v>0.61937458759156783</v>
      </c>
      <c r="AN36" s="21">
        <v>0.62253399325323122</v>
      </c>
      <c r="AO36" s="21">
        <v>0.2231129991611662</v>
      </c>
      <c r="AP36" s="21">
        <v>3.2424905270438779E-2</v>
      </c>
      <c r="AQ36" s="21">
        <v>0.67785838239005936</v>
      </c>
      <c r="AR36" s="21">
        <v>0.31514380869438829</v>
      </c>
      <c r="AS36" s="21">
        <v>0.49833573643458184</v>
      </c>
      <c r="AT36" s="21">
        <v>0.43070431706302037</v>
      </c>
      <c r="AU36" s="21">
        <v>0.50383774939787285</v>
      </c>
      <c r="AV36" s="21" t="e">
        <v>#DIV/0!</v>
      </c>
      <c r="AW36" s="21" t="e">
        <v>#DIV/0!</v>
      </c>
      <c r="AX36" s="21" t="e">
        <v>#DIV/0!</v>
      </c>
      <c r="AY36" s="21">
        <v>0.33202751053799012</v>
      </c>
      <c r="AZ36" s="21">
        <v>0.22595289467134116</v>
      </c>
      <c r="BA36" s="21">
        <v>0.51540017989681197</v>
      </c>
      <c r="BB36" s="21" t="e">
        <v>#DIV/0!</v>
      </c>
      <c r="BC36" s="21">
        <v>0.19396566471892199</v>
      </c>
    </row>
    <row r="37" spans="1:55" x14ac:dyDescent="0.2">
      <c r="A37" s="3" t="s">
        <v>136</v>
      </c>
      <c r="B37" s="3" t="s">
        <v>137</v>
      </c>
      <c r="C37" s="3" t="s">
        <v>138</v>
      </c>
      <c r="D37" s="3">
        <v>254576</v>
      </c>
      <c r="E37" s="3" t="s">
        <v>16</v>
      </c>
      <c r="F37" s="3">
        <v>2019</v>
      </c>
      <c r="G37" s="3" t="s">
        <v>17</v>
      </c>
      <c r="H37" s="4">
        <v>43830</v>
      </c>
      <c r="I37" s="4">
        <v>43889</v>
      </c>
      <c r="J37" s="4">
        <v>43889</v>
      </c>
      <c r="K37" s="5">
        <v>378000000</v>
      </c>
      <c r="L37" s="5">
        <v>378000000</v>
      </c>
      <c r="M37" s="3" t="s">
        <v>139</v>
      </c>
      <c r="N37" s="20">
        <v>5.2289462824605636E-2</v>
      </c>
      <c r="O37" s="21">
        <v>4.4380226920035383E-2</v>
      </c>
      <c r="P37" s="21">
        <v>4.8525208666748552E-2</v>
      </c>
      <c r="Q37" s="21">
        <v>0.55980924184823311</v>
      </c>
      <c r="R37" s="21">
        <v>9.7668837503868927E-2</v>
      </c>
      <c r="S37" s="21">
        <v>1.1610689893691968E-2</v>
      </c>
      <c r="T37" s="21">
        <v>9.6867590314732507E-2</v>
      </c>
      <c r="U37" s="21">
        <v>0.79462600906111436</v>
      </c>
      <c r="V37" s="21">
        <v>0.7719401879872938</v>
      </c>
      <c r="W37" s="21">
        <v>0.76437748122360394</v>
      </c>
      <c r="X37" s="21">
        <v>9.8303285157535975E-2</v>
      </c>
      <c r="Y37" s="21">
        <v>0.4925216396091458</v>
      </c>
      <c r="Z37" s="21">
        <v>0.90169671484246405</v>
      </c>
      <c r="AA37" s="21">
        <v>0</v>
      </c>
      <c r="AB37" s="21">
        <v>0.88582372824740019</v>
      </c>
      <c r="AC37" s="21">
        <v>1</v>
      </c>
      <c r="AD37" s="21">
        <v>0.74964936858186659</v>
      </c>
      <c r="AE37" s="21">
        <v>0.52985912565730919</v>
      </c>
      <c r="AF37" s="21">
        <v>0.54170782548822749</v>
      </c>
      <c r="AG37" s="21" t="e">
        <v>#DIV/0!</v>
      </c>
      <c r="AH37" s="21" t="e">
        <v>#DIV/0!</v>
      </c>
      <c r="AI37" s="21">
        <v>0.40986490504045525</v>
      </c>
      <c r="AJ37" s="21">
        <v>0.35689794178633416</v>
      </c>
      <c r="AK37" s="21" t="e">
        <v>#DIV/0!</v>
      </c>
      <c r="AL37" s="21" t="e">
        <v>#DIV/0!</v>
      </c>
      <c r="AM37" s="21">
        <v>0.61554372205876251</v>
      </c>
      <c r="AN37" s="21">
        <v>0.62097015580207238</v>
      </c>
      <c r="AO37" s="21">
        <v>6.5499629844840063E-2</v>
      </c>
      <c r="AP37" s="21">
        <v>3.3770616505975036E-2</v>
      </c>
      <c r="AQ37" s="21">
        <v>0.4970034313418058</v>
      </c>
      <c r="AR37" s="21">
        <v>0.68855826299637024</v>
      </c>
      <c r="AS37" s="21">
        <v>0.5193184779397485</v>
      </c>
      <c r="AT37" s="21">
        <v>0.47790633614154976</v>
      </c>
      <c r="AU37" s="21">
        <v>0.43484967765513904</v>
      </c>
      <c r="AV37" s="21" t="e">
        <v>#DIV/0!</v>
      </c>
      <c r="AW37" s="21" t="e">
        <v>#DIV/0!</v>
      </c>
      <c r="AX37" s="21" t="e">
        <v>#DIV/0!</v>
      </c>
      <c r="AY37" s="21">
        <v>0.34806609435785674</v>
      </c>
      <c r="AZ37" s="21">
        <v>0.27518031610945576</v>
      </c>
      <c r="BA37" s="21">
        <v>0.48298936199709791</v>
      </c>
      <c r="BB37" s="21" t="e">
        <v>#DIV/0!</v>
      </c>
      <c r="BC37" s="21">
        <v>0.1230685503736703</v>
      </c>
    </row>
    <row r="38" spans="1:55" x14ac:dyDescent="0.2">
      <c r="A38" s="3" t="s">
        <v>57</v>
      </c>
      <c r="B38" s="3" t="s">
        <v>58</v>
      </c>
      <c r="C38" s="3" t="s">
        <v>59</v>
      </c>
      <c r="D38" s="3">
        <v>185217</v>
      </c>
      <c r="E38" s="3" t="s">
        <v>16</v>
      </c>
      <c r="F38" s="3">
        <v>2019</v>
      </c>
      <c r="G38" s="3" t="s">
        <v>17</v>
      </c>
      <c r="H38" s="4">
        <v>43738</v>
      </c>
      <c r="I38" s="4">
        <v>43795</v>
      </c>
      <c r="J38" s="4">
        <v>43854</v>
      </c>
      <c r="K38" s="5">
        <v>220500000</v>
      </c>
      <c r="L38" s="5">
        <v>222100000</v>
      </c>
      <c r="M38" s="3" t="s">
        <v>60</v>
      </c>
      <c r="N38" s="20">
        <v>9.3645970413564344E-2</v>
      </c>
      <c r="O38" s="21">
        <v>8.6292119655455107E-2</v>
      </c>
      <c r="P38" s="21">
        <v>0.19038027052137182</v>
      </c>
      <c r="Q38" s="21">
        <v>0.55867200363970981</v>
      </c>
      <c r="R38" s="21">
        <v>5.1077918493360949E-2</v>
      </c>
      <c r="S38" s="21">
        <v>4.0147180924885839E-2</v>
      </c>
      <c r="T38" s="21">
        <v>4.5364234918457189E-2</v>
      </c>
      <c r="U38" s="21">
        <v>0.79175031954552</v>
      </c>
      <c r="V38" s="21">
        <v>0.77265158171436388</v>
      </c>
      <c r="W38" s="21">
        <v>0.76094418451595469</v>
      </c>
      <c r="X38" s="21">
        <v>0.2137778773145883</v>
      </c>
      <c r="Y38" s="21">
        <v>0.51841151811822006</v>
      </c>
      <c r="Z38" s="21">
        <v>0.7862221226854117</v>
      </c>
      <c r="AA38" s="21">
        <v>6.7112667762529846E-2</v>
      </c>
      <c r="AB38" s="21">
        <v>0.92694005325268292</v>
      </c>
      <c r="AC38" s="21">
        <v>0.2873295862678279</v>
      </c>
      <c r="AD38" s="21">
        <v>0.40855791677860509</v>
      </c>
      <c r="AE38" s="21">
        <v>0.46835255265268061</v>
      </c>
      <c r="AF38" s="21">
        <v>0.65068854950321731</v>
      </c>
      <c r="AG38" s="21" t="e">
        <v>#DIV/0!</v>
      </c>
      <c r="AH38" s="21" t="e">
        <v>#DIV/0!</v>
      </c>
      <c r="AI38" s="21">
        <v>0.3930079675420296</v>
      </c>
      <c r="AJ38" s="21">
        <v>0.25238899747783788</v>
      </c>
      <c r="AK38" s="21" t="e">
        <v>#DIV/0!</v>
      </c>
      <c r="AL38" s="21" t="e">
        <v>#DIV/0!</v>
      </c>
      <c r="AM38" s="21">
        <v>0.61749521615614411</v>
      </c>
      <c r="AN38" s="21">
        <v>0.62090314572685779</v>
      </c>
      <c r="AO38" s="21">
        <v>9.3131228428947208E-2</v>
      </c>
      <c r="AP38" s="21">
        <v>3.2368713311918734E-2</v>
      </c>
      <c r="AQ38" s="21">
        <v>0.59359008306476668</v>
      </c>
      <c r="AR38" s="21">
        <v>0.46256493329334164</v>
      </c>
      <c r="AS38" s="21">
        <v>0.50260564003454677</v>
      </c>
      <c r="AT38" s="21">
        <v>0.40953430437494359</v>
      </c>
      <c r="AU38" s="21">
        <v>0.48546151336450633</v>
      </c>
      <c r="AV38" s="21" t="e">
        <v>#DIV/0!</v>
      </c>
      <c r="AW38" s="21" t="e">
        <v>#DIV/0!</v>
      </c>
      <c r="AX38" s="21" t="e">
        <v>#DIV/0!</v>
      </c>
      <c r="AY38" s="21">
        <v>0.34932154845097757</v>
      </c>
      <c r="AZ38" s="21">
        <v>0.25006311053020214</v>
      </c>
      <c r="BA38" s="21">
        <v>0.51302847282693487</v>
      </c>
      <c r="BB38" s="21" t="e">
        <v>#DIV/0!</v>
      </c>
      <c r="BC38" s="21">
        <v>0.12796609885122892</v>
      </c>
    </row>
    <row r="39" spans="1:55" x14ac:dyDescent="0.2">
      <c r="A39" s="3" t="s">
        <v>124</v>
      </c>
      <c r="B39" s="3" t="s">
        <v>125</v>
      </c>
      <c r="C39" s="3" t="s">
        <v>34</v>
      </c>
      <c r="D39" s="3">
        <v>65820</v>
      </c>
      <c r="E39" s="3" t="s">
        <v>16</v>
      </c>
      <c r="F39" s="3">
        <v>2019</v>
      </c>
      <c r="G39" s="3" t="s">
        <v>17</v>
      </c>
      <c r="H39" s="4">
        <v>43830</v>
      </c>
      <c r="I39" s="4">
        <v>43873</v>
      </c>
      <c r="J39" s="4">
        <v>43873</v>
      </c>
      <c r="K39" s="5">
        <v>297300000</v>
      </c>
      <c r="L39" s="5">
        <v>308100000</v>
      </c>
      <c r="M39" s="3" t="s">
        <v>126</v>
      </c>
      <c r="N39" s="20">
        <v>8.0253801214429238E-2</v>
      </c>
      <c r="O39" s="21">
        <v>5.840344608688039E-2</v>
      </c>
      <c r="P39" s="21">
        <v>7.8823268010811881E-2</v>
      </c>
      <c r="Q39" s="21">
        <v>0.55984398076178088</v>
      </c>
      <c r="R39" s="21">
        <v>9.1333437006020049E-2</v>
      </c>
      <c r="S39" s="21">
        <v>0.12710911558238841</v>
      </c>
      <c r="T39" s="21">
        <v>7.2520787823856195E-2</v>
      </c>
      <c r="U39" s="21">
        <v>0.79437041002907671</v>
      </c>
      <c r="V39" s="21">
        <v>0.77696450137959805</v>
      </c>
      <c r="W39" s="21">
        <v>0.76312811949341774</v>
      </c>
      <c r="X39" s="21">
        <v>0.37003856491206988</v>
      </c>
      <c r="Y39" s="21">
        <v>0.53332887653877004</v>
      </c>
      <c r="Z39" s="21">
        <v>0.62996143508793012</v>
      </c>
      <c r="AA39" s="21">
        <v>0.66645330020738236</v>
      </c>
      <c r="AB39" s="21">
        <v>0.88495172000376587</v>
      </c>
      <c r="AC39" s="21">
        <v>0.30459056620452668</v>
      </c>
      <c r="AD39" s="21">
        <v>0.3966669974129623</v>
      </c>
      <c r="AE39" s="21">
        <v>0.45472133365147377</v>
      </c>
      <c r="AF39" s="21">
        <v>0.63671972874568894</v>
      </c>
      <c r="AG39" s="21" t="e">
        <v>#DIV/0!</v>
      </c>
      <c r="AH39" s="21" t="e">
        <v>#DIV/0!</v>
      </c>
      <c r="AI39" s="21">
        <v>0.37065880860732892</v>
      </c>
      <c r="AJ39" s="21">
        <v>0.14534378833183673</v>
      </c>
      <c r="AK39" s="21" t="e">
        <v>#DIV/0!</v>
      </c>
      <c r="AL39" s="21" t="e">
        <v>#DIV/0!</v>
      </c>
      <c r="AM39" s="21">
        <v>0.61994407930906126</v>
      </c>
      <c r="AN39" s="21">
        <v>0.62278293012738639</v>
      </c>
      <c r="AO39" s="21">
        <v>0.1728327720212845</v>
      </c>
      <c r="AP39" s="21">
        <v>3.2440289316976068E-2</v>
      </c>
      <c r="AQ39" s="21">
        <v>0.64662125471632959</v>
      </c>
      <c r="AR39" s="21">
        <v>0.30991551457295569</v>
      </c>
      <c r="AS39" s="21">
        <v>0.51048176239368492</v>
      </c>
      <c r="AT39" s="21">
        <v>0.37283636340404225</v>
      </c>
      <c r="AU39" s="21">
        <v>0.47304816254069737</v>
      </c>
      <c r="AV39" s="21" t="e">
        <v>#DIV/0!</v>
      </c>
      <c r="AW39" s="21" t="e">
        <v>#DIV/0!</v>
      </c>
      <c r="AX39" s="21" t="e">
        <v>#DIV/0!</v>
      </c>
      <c r="AY39" s="21">
        <v>0.35119274335325579</v>
      </c>
      <c r="AZ39" s="21">
        <v>0.26862119558317304</v>
      </c>
      <c r="BA39" s="21">
        <v>0.51272770197070605</v>
      </c>
      <c r="BB39" s="21" t="e">
        <v>#DIV/0!</v>
      </c>
      <c r="BC39" s="21">
        <v>0.18440410858990727</v>
      </c>
    </row>
    <row r="40" spans="1:55" x14ac:dyDescent="0.2">
      <c r="A40" s="3" t="s">
        <v>146</v>
      </c>
      <c r="B40" s="3" t="s">
        <v>147</v>
      </c>
      <c r="C40" s="3" t="s">
        <v>45</v>
      </c>
      <c r="D40" s="3">
        <v>378125</v>
      </c>
      <c r="E40" s="3" t="s">
        <v>16</v>
      </c>
      <c r="F40" s="3">
        <v>2019</v>
      </c>
      <c r="G40" s="3" t="s">
        <v>17</v>
      </c>
      <c r="H40" s="4">
        <v>43830</v>
      </c>
      <c r="I40" s="4">
        <v>43864</v>
      </c>
      <c r="J40" s="4">
        <v>43864</v>
      </c>
      <c r="K40" s="5">
        <v>255250000</v>
      </c>
      <c r="L40" s="5">
        <v>256310000</v>
      </c>
      <c r="M40" s="3" t="s">
        <v>148</v>
      </c>
      <c r="N40" s="20">
        <v>5.5431166292663446E-2</v>
      </c>
      <c r="O40" s="21">
        <v>4.0423809586601182E-2</v>
      </c>
      <c r="P40" s="21">
        <v>2.2960186434590798E-2</v>
      </c>
      <c r="Q40" s="21">
        <v>0.56128493642436761</v>
      </c>
      <c r="R40" s="21">
        <v>8.9432894374352645E-2</v>
      </c>
      <c r="S40" s="21">
        <v>4.0960504402463661E-2</v>
      </c>
      <c r="T40" s="21">
        <v>8.3986655752643871E-2</v>
      </c>
      <c r="U40" s="21">
        <v>0.79585769842123188</v>
      </c>
      <c r="V40" s="21">
        <v>0.77388947877132008</v>
      </c>
      <c r="W40" s="21">
        <v>0.76541901722561434</v>
      </c>
      <c r="X40" s="21">
        <v>0.31057827438239088</v>
      </c>
      <c r="Y40" s="21">
        <v>0.49489378991379362</v>
      </c>
      <c r="Z40" s="21">
        <v>0.68942172561760906</v>
      </c>
      <c r="AA40" s="21">
        <v>0.32996465333535241</v>
      </c>
      <c r="AB40" s="21">
        <v>0.85890076460169884</v>
      </c>
      <c r="AC40" s="21">
        <v>0.16615355931159137</v>
      </c>
      <c r="AD40" s="21">
        <v>0.31996738214778742</v>
      </c>
      <c r="AE40" s="21">
        <v>0.35594482891030216</v>
      </c>
      <c r="AF40" s="21">
        <v>0.58771395622371025</v>
      </c>
      <c r="AG40" s="21" t="e">
        <v>#DIV/0!</v>
      </c>
      <c r="AH40" s="21" t="e">
        <v>#DIV/0!</v>
      </c>
      <c r="AI40" s="21">
        <v>0.40296705941735395</v>
      </c>
      <c r="AJ40" s="21">
        <v>0.14312992529157448</v>
      </c>
      <c r="AK40" s="21" t="e">
        <v>#DIV/0!</v>
      </c>
      <c r="AL40" s="21" t="e">
        <v>#DIV/0!</v>
      </c>
      <c r="AM40" s="21">
        <v>0.61985732950760131</v>
      </c>
      <c r="AN40" s="21">
        <v>0.62573600920656813</v>
      </c>
      <c r="AO40" s="21">
        <v>0.25008665621563564</v>
      </c>
      <c r="AP40" s="21">
        <v>3.3543557583214895E-2</v>
      </c>
      <c r="AQ40" s="21">
        <v>0.60296192403282944</v>
      </c>
      <c r="AR40" s="21">
        <v>0.28669458867795911</v>
      </c>
      <c r="AS40" s="21">
        <v>0.5437251438067181</v>
      </c>
      <c r="AT40" s="21">
        <v>0.40502111996525231</v>
      </c>
      <c r="AU40" s="21">
        <v>0.4307165761756801</v>
      </c>
      <c r="AV40" s="21" t="e">
        <v>#DIV/0!</v>
      </c>
      <c r="AW40" s="21" t="e">
        <v>#DIV/0!</v>
      </c>
      <c r="AX40" s="21" t="e">
        <v>#DIV/0!</v>
      </c>
      <c r="AY40" s="21">
        <v>0.35564670607770943</v>
      </c>
      <c r="AZ40" s="21">
        <v>0.2854188541303172</v>
      </c>
      <c r="BA40" s="21">
        <v>0.50675465720616752</v>
      </c>
      <c r="BB40" s="21" t="e">
        <v>#DIV/0!</v>
      </c>
      <c r="BC40" s="21">
        <v>0.1615164661923966</v>
      </c>
    </row>
    <row r="41" spans="1:55" x14ac:dyDescent="0.2">
      <c r="A41" s="3" t="s">
        <v>70</v>
      </c>
      <c r="B41" s="3" t="s">
        <v>71</v>
      </c>
      <c r="C41" s="3" t="s">
        <v>72</v>
      </c>
      <c r="D41" s="3">
        <v>445788</v>
      </c>
      <c r="E41" s="3" t="s">
        <v>16</v>
      </c>
      <c r="F41" s="3">
        <v>2019</v>
      </c>
      <c r="G41" s="3" t="s">
        <v>17</v>
      </c>
      <c r="H41" s="4">
        <v>43830</v>
      </c>
      <c r="I41" s="4">
        <v>43865</v>
      </c>
      <c r="J41" s="4">
        <v>43865</v>
      </c>
      <c r="K41" s="5">
        <v>114209000</v>
      </c>
      <c r="L41" s="5">
        <v>115421000</v>
      </c>
      <c r="M41" s="3" t="s">
        <v>73</v>
      </c>
      <c r="N41" s="20">
        <v>6.3969354722251239E-3</v>
      </c>
      <c r="O41" s="21">
        <v>6.3969354722251239E-3</v>
      </c>
      <c r="P41" s="21">
        <v>2.0336354117152282E-2</v>
      </c>
      <c r="Q41" s="21">
        <v>0.55885232498421133</v>
      </c>
      <c r="R41" s="21">
        <v>9.7307694266509995E-2</v>
      </c>
      <c r="S41" s="21">
        <v>7.2821362726276803E-2</v>
      </c>
      <c r="T41" s="21">
        <v>8.6991715372626968E-2</v>
      </c>
      <c r="U41" s="21">
        <v>0.79347017255329444</v>
      </c>
      <c r="V41" s="21">
        <v>0.77378639155302709</v>
      </c>
      <c r="W41" s="21">
        <v>0.76270057047424566</v>
      </c>
      <c r="X41" s="21">
        <v>1.1993355836301034E-2</v>
      </c>
      <c r="Y41" s="21">
        <v>0.50913060115109654</v>
      </c>
      <c r="Z41" s="21">
        <v>0.98800664416369888</v>
      </c>
      <c r="AA41" s="21">
        <v>0</v>
      </c>
      <c r="AB41" s="21">
        <v>0.91822547309454672</v>
      </c>
      <c r="AC41" s="21">
        <v>0.70478734459305481</v>
      </c>
      <c r="AD41" s="21">
        <v>0.78537653037119803</v>
      </c>
      <c r="AE41" s="21">
        <v>0.53431801579685234</v>
      </c>
      <c r="AF41" s="21">
        <v>0.72216679234486214</v>
      </c>
      <c r="AG41" s="21" t="e">
        <v>#DIV/0!</v>
      </c>
      <c r="AH41" s="21" t="e">
        <v>#DIV/0!</v>
      </c>
      <c r="AI41" s="21">
        <v>0.56565059252560712</v>
      </c>
      <c r="AJ41" s="21">
        <v>0.1247572383896097</v>
      </c>
      <c r="AK41" s="21" t="e">
        <v>#DIV/0!</v>
      </c>
      <c r="AL41" s="21" t="e">
        <v>#DIV/0!</v>
      </c>
      <c r="AM41" s="21">
        <v>0.61617020346415086</v>
      </c>
      <c r="AN41" s="21">
        <v>0.61993033990143576</v>
      </c>
      <c r="AO41" s="21">
        <v>8.2106489013971801E-3</v>
      </c>
      <c r="AP41" s="21">
        <v>3.1881706836455512E-2</v>
      </c>
      <c r="AQ41" s="21">
        <v>0.52653188336101142</v>
      </c>
      <c r="AR41" s="21">
        <v>0.60827338665125841</v>
      </c>
      <c r="AS41" s="21">
        <v>0.98990080708756878</v>
      </c>
      <c r="AT41" s="21">
        <v>0.25613750813076158</v>
      </c>
      <c r="AU41" s="21">
        <v>0.34218434313944546</v>
      </c>
      <c r="AV41" s="21" t="e">
        <v>#DIV/0!</v>
      </c>
      <c r="AW41" s="21" t="e">
        <v>#DIV/0!</v>
      </c>
      <c r="AX41" s="21" t="e">
        <v>#DIV/0!</v>
      </c>
      <c r="AY41" s="21">
        <v>0.39946780798686232</v>
      </c>
      <c r="AZ41" s="21">
        <v>0.36523952638640073</v>
      </c>
      <c r="BA41" s="21">
        <v>0.48174974222606498</v>
      </c>
      <c r="BB41" s="21" t="e">
        <v>#DIV/0!</v>
      </c>
      <c r="BC41" s="21">
        <v>8.1862169334301571E-2</v>
      </c>
    </row>
    <row r="42" spans="1:55" x14ac:dyDescent="0.2">
      <c r="A42" s="3" t="s">
        <v>161</v>
      </c>
      <c r="B42" s="3" t="s">
        <v>162</v>
      </c>
      <c r="C42" s="3" t="s">
        <v>52</v>
      </c>
      <c r="D42" s="3">
        <v>445830</v>
      </c>
      <c r="E42" s="3" t="s">
        <v>16</v>
      </c>
      <c r="F42" s="3">
        <v>2019</v>
      </c>
      <c r="G42" s="3" t="s">
        <v>17</v>
      </c>
      <c r="H42" s="4">
        <v>43738</v>
      </c>
      <c r="I42" s="4">
        <v>43781</v>
      </c>
      <c r="J42" s="4">
        <v>43781</v>
      </c>
      <c r="K42" s="5">
        <v>119344000</v>
      </c>
      <c r="L42" s="5">
        <v>119826000</v>
      </c>
      <c r="M42" s="3" t="s">
        <v>163</v>
      </c>
      <c r="N42" s="20">
        <v>1.01462676673592E-2</v>
      </c>
      <c r="O42" s="21">
        <v>1.01462676673592E-2</v>
      </c>
      <c r="P42" s="21">
        <v>1.0756134753839954E-3</v>
      </c>
      <c r="Q42" s="21">
        <v>0.55987169716007568</v>
      </c>
      <c r="R42" s="21">
        <v>7.8857032128863788E-2</v>
      </c>
      <c r="S42" s="21">
        <v>0.16189660167621805</v>
      </c>
      <c r="T42" s="21">
        <v>5.4510936255567431E-2</v>
      </c>
      <c r="U42" s="21">
        <v>0.79381205555866596</v>
      </c>
      <c r="V42" s="21">
        <v>0.77852729032405243</v>
      </c>
      <c r="W42" s="21">
        <v>0.76219035402514723</v>
      </c>
      <c r="X42" s="21">
        <v>2.9118627629780073E-2</v>
      </c>
      <c r="Y42" s="21">
        <v>0.49490460262847741</v>
      </c>
      <c r="Z42" s="21">
        <v>0.97088137237021988</v>
      </c>
      <c r="AA42" s="21">
        <v>0.10035792851230811</v>
      </c>
      <c r="AB42" s="21">
        <v>0.88426724240050547</v>
      </c>
      <c r="AC42" s="21">
        <v>0.61456912476649928</v>
      </c>
      <c r="AD42" s="21">
        <v>0.52203820324159445</v>
      </c>
      <c r="AE42" s="21">
        <v>0.4805563418934044</v>
      </c>
      <c r="AF42" s="21">
        <v>0.66803782432533343</v>
      </c>
      <c r="AG42" s="21" t="e">
        <v>#DIV/0!</v>
      </c>
      <c r="AH42" s="21" t="e">
        <v>#DIV/0!</v>
      </c>
      <c r="AI42" s="21">
        <v>0.43580639388331183</v>
      </c>
      <c r="AJ42" s="21">
        <v>0.16769209628691314</v>
      </c>
      <c r="AK42" s="21" t="e">
        <v>#DIV/0!</v>
      </c>
      <c r="AL42" s="21" t="e">
        <v>#DIV/0!</v>
      </c>
      <c r="AM42" s="21">
        <v>0.61738087972458178</v>
      </c>
      <c r="AN42" s="21">
        <v>0.62067821988549754</v>
      </c>
      <c r="AO42" s="21">
        <v>4.6961399688908868E-2</v>
      </c>
      <c r="AP42" s="21">
        <v>3.1736197955322315E-2</v>
      </c>
      <c r="AQ42" s="21">
        <v>0.55899163270409047</v>
      </c>
      <c r="AR42" s="21">
        <v>0.53858883821640358</v>
      </c>
      <c r="AS42" s="21">
        <v>0.59544718062221358</v>
      </c>
      <c r="AT42" s="21">
        <v>0.3465669372523783</v>
      </c>
      <c r="AU42" s="21">
        <v>0.42380353468202697</v>
      </c>
      <c r="AV42" s="21" t="e">
        <v>#DIV/0!</v>
      </c>
      <c r="AW42" s="21" t="e">
        <v>#DIV/0!</v>
      </c>
      <c r="AX42" s="21" t="e">
        <v>#DIV/0!</v>
      </c>
      <c r="AY42" s="21">
        <v>0.36530412932514844</v>
      </c>
      <c r="AZ42" s="21">
        <v>0.30911571532421994</v>
      </c>
      <c r="BA42" s="21">
        <v>0.50569664833840933</v>
      </c>
      <c r="BB42" s="21" t="e">
        <v>#DIV/0!</v>
      </c>
      <c r="BC42" s="21">
        <v>0.10459883522614333</v>
      </c>
    </row>
    <row r="43" spans="1:55" x14ac:dyDescent="0.2">
      <c r="A43" s="3" t="s">
        <v>36</v>
      </c>
      <c r="B43" s="3" t="s">
        <v>37</v>
      </c>
      <c r="C43" s="3" t="s">
        <v>38</v>
      </c>
      <c r="D43" s="3">
        <v>243</v>
      </c>
      <c r="E43" s="3" t="s">
        <v>16</v>
      </c>
      <c r="F43" s="3">
        <v>2019</v>
      </c>
      <c r="G43" s="3" t="s">
        <v>17</v>
      </c>
      <c r="H43" s="4">
        <v>43830</v>
      </c>
      <c r="I43" s="4">
        <v>43888</v>
      </c>
      <c r="J43" s="4">
        <v>43888</v>
      </c>
      <c r="K43" s="5">
        <v>771000000</v>
      </c>
      <c r="L43" s="5">
        <v>773000000</v>
      </c>
      <c r="M43" s="3" t="s">
        <v>39</v>
      </c>
      <c r="N43" s="20">
        <v>9.9622444490825524E-2</v>
      </c>
      <c r="O43" s="21">
        <v>9.891588970659361E-2</v>
      </c>
      <c r="P43" s="21">
        <v>0.23921209929454851</v>
      </c>
      <c r="Q43" s="21">
        <v>0.55844619076646196</v>
      </c>
      <c r="R43" s="21">
        <v>3.8478916047323265E-2</v>
      </c>
      <c r="S43" s="21">
        <v>0</v>
      </c>
      <c r="T43" s="21">
        <v>3.887400924454424E-2</v>
      </c>
      <c r="U43" s="21">
        <v>0.79123381418227234</v>
      </c>
      <c r="V43" s="21">
        <v>0.77144014205164946</v>
      </c>
      <c r="W43" s="21">
        <v>0.76058240805645927</v>
      </c>
      <c r="X43" s="21">
        <v>0.27736334541011026</v>
      </c>
      <c r="Y43" s="21">
        <v>0.63017293710451783</v>
      </c>
      <c r="Z43" s="21">
        <v>0.72263665458988979</v>
      </c>
      <c r="AA43" s="21">
        <v>0.89301415742939416</v>
      </c>
      <c r="AB43" s="21">
        <v>0.93967271659730822</v>
      </c>
      <c r="AC43" s="21">
        <v>0.65492277264473286</v>
      </c>
      <c r="AD43" s="21">
        <v>0.44845018972373163</v>
      </c>
      <c r="AE43" s="21">
        <v>0.51408327306628609</v>
      </c>
      <c r="AF43" s="21">
        <v>0.70037404630110445</v>
      </c>
      <c r="AG43" s="21" t="e">
        <v>#DIV/0!</v>
      </c>
      <c r="AH43" s="21" t="e">
        <v>#DIV/0!</v>
      </c>
      <c r="AI43" s="21">
        <v>0.36197933064893595</v>
      </c>
      <c r="AJ43" s="21">
        <v>0.18282241989254108</v>
      </c>
      <c r="AK43" s="21" t="e">
        <v>#DIV/0!</v>
      </c>
      <c r="AL43" s="21" t="e">
        <v>#DIV/0!</v>
      </c>
      <c r="AM43" s="21">
        <v>0.61788138829112205</v>
      </c>
      <c r="AN43" s="21">
        <v>0.62068936009577946</v>
      </c>
      <c r="AO43" s="21">
        <v>8.2882841056239095E-2</v>
      </c>
      <c r="AP43" s="21">
        <v>3.2241663452032013E-2</v>
      </c>
      <c r="AQ43" s="21">
        <v>0.62342974980347277</v>
      </c>
      <c r="AR43" s="21">
        <v>0.41445223949222942</v>
      </c>
      <c r="AS43" s="21">
        <v>0.46031495956789836</v>
      </c>
      <c r="AT43" s="21">
        <v>0.35581139775660781</v>
      </c>
      <c r="AU43" s="21">
        <v>0.50766291369933081</v>
      </c>
      <c r="AV43" s="21" t="e">
        <v>#DIV/0!</v>
      </c>
      <c r="AW43" s="21" t="e">
        <v>#DIV/0!</v>
      </c>
      <c r="AX43" s="21" t="e">
        <v>#DIV/0!</v>
      </c>
      <c r="AY43" s="21">
        <v>0.34262025004117669</v>
      </c>
      <c r="AZ43" s="21">
        <v>0.22567245312585923</v>
      </c>
      <c r="BA43" s="21">
        <v>0.51463633517136453</v>
      </c>
      <c r="BB43" s="21" t="e">
        <v>#DIV/0!</v>
      </c>
      <c r="BC43" s="21">
        <v>0.13544966941005862</v>
      </c>
    </row>
    <row r="44" spans="1:55" x14ac:dyDescent="0.2">
      <c r="A44" s="3" t="s">
        <v>173</v>
      </c>
      <c r="B44" s="3" t="s">
        <v>174</v>
      </c>
      <c r="C44" s="3" t="s">
        <v>72</v>
      </c>
      <c r="D44" s="3">
        <v>66223</v>
      </c>
      <c r="E44" s="3" t="s">
        <v>16</v>
      </c>
      <c r="F44" s="3">
        <v>2019</v>
      </c>
      <c r="G44" s="3" t="s">
        <v>17</v>
      </c>
      <c r="H44" s="4">
        <v>43830</v>
      </c>
      <c r="I44" s="4">
        <v>43882</v>
      </c>
      <c r="J44" s="4">
        <v>43882</v>
      </c>
      <c r="K44" s="5">
        <v>139431984</v>
      </c>
      <c r="L44" s="5">
        <v>139983094</v>
      </c>
      <c r="M44" s="3" t="s">
        <v>175</v>
      </c>
      <c r="N44" s="20">
        <v>7.1053030186215909E-4</v>
      </c>
      <c r="O44" s="21">
        <v>7.1053030186215909E-4</v>
      </c>
      <c r="P44" s="21">
        <v>2.4177725964861338E-3</v>
      </c>
      <c r="Q44" s="21">
        <v>0.55869086053195616</v>
      </c>
      <c r="R44" s="21">
        <v>1.5855803976498141E-2</v>
      </c>
      <c r="S44" s="21">
        <v>0.10309192944779187</v>
      </c>
      <c r="T44" s="21">
        <v>0</v>
      </c>
      <c r="U44" s="21">
        <v>0.79060716914025475</v>
      </c>
      <c r="V44" s="21">
        <v>0.77457297597676489</v>
      </c>
      <c r="W44" s="21">
        <v>0.75926751205282994</v>
      </c>
      <c r="X44" s="21">
        <v>7.138967779989432E-3</v>
      </c>
      <c r="Y44" s="21">
        <v>0.51310237366029032</v>
      </c>
      <c r="Z44" s="21">
        <v>0.99286103222001065</v>
      </c>
      <c r="AA44" s="21">
        <v>0</v>
      </c>
      <c r="AB44" s="21">
        <v>0.92597384189585641</v>
      </c>
      <c r="AC44" s="21">
        <v>1</v>
      </c>
      <c r="AD44" s="21">
        <v>0.77938045665225408</v>
      </c>
      <c r="AE44" s="21">
        <v>0.61241746809870679</v>
      </c>
      <c r="AF44" s="21">
        <v>0.8244640115098204</v>
      </c>
      <c r="AG44" s="21" t="e">
        <v>#DIV/0!</v>
      </c>
      <c r="AH44" s="21" t="e">
        <v>#DIV/0!</v>
      </c>
      <c r="AI44" s="21">
        <v>0.39316977572834838</v>
      </c>
      <c r="AJ44" s="21">
        <v>9.7806461027175468E-2</v>
      </c>
      <c r="AK44" s="21" t="e">
        <v>#DIV/0!</v>
      </c>
      <c r="AL44" s="21" t="e">
        <v>#DIV/0!</v>
      </c>
      <c r="AM44" s="21">
        <v>0.6168563165552895</v>
      </c>
      <c r="AN44" s="21">
        <v>0.62000227348078318</v>
      </c>
      <c r="AO44" s="21">
        <v>1.559780043325726E-2</v>
      </c>
      <c r="AP44" s="21">
        <v>3.195311348123242E-2</v>
      </c>
      <c r="AQ44" s="21">
        <v>0.56182116319433051</v>
      </c>
      <c r="AR44" s="21">
        <v>0.75023674014231989</v>
      </c>
      <c r="AS44" s="21">
        <v>0.44873945827517642</v>
      </c>
      <c r="AT44" s="21">
        <v>0.30743351481268166</v>
      </c>
      <c r="AU44" s="21">
        <v>0.45321754469315295</v>
      </c>
      <c r="AV44" s="21" t="e">
        <v>#DIV/0!</v>
      </c>
      <c r="AW44" s="21" t="e">
        <v>#DIV/0!</v>
      </c>
      <c r="AX44" s="21" t="e">
        <v>#DIV/0!</v>
      </c>
      <c r="AY44" s="21">
        <v>0.33626419639471872</v>
      </c>
      <c r="AZ44" s="21">
        <v>0.25547413641174654</v>
      </c>
      <c r="BA44" s="21">
        <v>0.51377168653384397</v>
      </c>
      <c r="BB44" s="21" t="e">
        <v>#DIV/0!</v>
      </c>
      <c r="BC44" s="21">
        <v>0.10689348292575809</v>
      </c>
    </row>
    <row r="45" spans="1:55" x14ac:dyDescent="0.2">
      <c r="A45" s="3" t="s">
        <v>224</v>
      </c>
      <c r="B45" s="3" t="s">
        <v>225</v>
      </c>
      <c r="C45" s="3" t="s">
        <v>34</v>
      </c>
      <c r="D45" s="3">
        <v>686523</v>
      </c>
      <c r="E45" s="3" t="s">
        <v>16</v>
      </c>
      <c r="F45" s="3">
        <v>2019</v>
      </c>
      <c r="G45" s="3" t="s">
        <v>17</v>
      </c>
      <c r="H45" s="4">
        <v>43799</v>
      </c>
      <c r="I45" s="4">
        <v>43819</v>
      </c>
      <c r="J45" s="4">
        <v>43819</v>
      </c>
      <c r="K45" s="5">
        <v>396000000</v>
      </c>
      <c r="L45" s="5">
        <v>417000000</v>
      </c>
      <c r="M45" s="3" t="s">
        <v>226</v>
      </c>
      <c r="N45" s="20">
        <v>0.16839066106798675</v>
      </c>
      <c r="O45" s="21">
        <v>0.14752020192288753</v>
      </c>
      <c r="P45" s="21">
        <v>0.27460247602664073</v>
      </c>
      <c r="Q45" s="21">
        <v>0.55892693074657218</v>
      </c>
      <c r="R45" s="21">
        <v>8.9668649712369278E-2</v>
      </c>
      <c r="S45" s="21">
        <v>0</v>
      </c>
      <c r="T45" s="21">
        <v>9.0589348036141631E-2</v>
      </c>
      <c r="U45" s="21">
        <v>0.79328643454533221</v>
      </c>
      <c r="V45" s="21">
        <v>0.77144014205164946</v>
      </c>
      <c r="W45" s="21">
        <v>0.76293639762892351</v>
      </c>
      <c r="X45" s="21">
        <v>0.14530623935442999</v>
      </c>
      <c r="Y45" s="21">
        <v>0.70188629712810191</v>
      </c>
      <c r="Z45" s="21">
        <v>0.85469376064557001</v>
      </c>
      <c r="AA45" s="21">
        <v>0.87600996095353056</v>
      </c>
      <c r="AB45" s="21">
        <v>0.91493506842826955</v>
      </c>
      <c r="AC45" s="21">
        <v>0.5011202952646685</v>
      </c>
      <c r="AD45" s="21">
        <v>0.46474600086672768</v>
      </c>
      <c r="AE45" s="21">
        <v>0.53276406331151349</v>
      </c>
      <c r="AF45" s="21">
        <v>0.93284603201542482</v>
      </c>
      <c r="AG45" s="21" t="e">
        <v>#DIV/0!</v>
      </c>
      <c r="AH45" s="21" t="e">
        <v>#DIV/0!</v>
      </c>
      <c r="AI45" s="21">
        <v>0.35555024472562768</v>
      </c>
      <c r="AJ45" s="21">
        <v>0.7058933849133725</v>
      </c>
      <c r="AK45" s="21" t="e">
        <v>#DIV/0!</v>
      </c>
      <c r="AL45" s="21" t="e">
        <v>#DIV/0!</v>
      </c>
      <c r="AM45" s="21">
        <v>0.62240669292972162</v>
      </c>
      <c r="AN45" s="21">
        <v>0.62087701459029643</v>
      </c>
      <c r="AO45" s="21">
        <v>8.183960211651313E-2</v>
      </c>
      <c r="AP45" s="21">
        <v>3.234834667870215E-2</v>
      </c>
      <c r="AQ45" s="21">
        <v>0.80447840622316913</v>
      </c>
      <c r="AR45" s="21">
        <v>0.60451121838561006</v>
      </c>
      <c r="AS45" s="21">
        <v>0.36495777604998153</v>
      </c>
      <c r="AT45" s="21">
        <v>0.48142919270930373</v>
      </c>
      <c r="AU45" s="21">
        <v>0.63972181348847079</v>
      </c>
      <c r="AV45" s="21" t="e">
        <v>#DIV/0!</v>
      </c>
      <c r="AW45" s="21" t="e">
        <v>#DIV/0!</v>
      </c>
      <c r="AX45" s="21" t="e">
        <v>#DIV/0!</v>
      </c>
      <c r="AY45" s="21">
        <v>0.36079656129505983</v>
      </c>
      <c r="AZ45" s="21">
        <v>0.28659784003328254</v>
      </c>
      <c r="BA45" s="21">
        <v>0.51138483054956729</v>
      </c>
      <c r="BB45" s="21" t="e">
        <v>#DIV/0!</v>
      </c>
      <c r="BC45" s="21">
        <v>0.13163878441822696</v>
      </c>
    </row>
    <row r="46" spans="1:55" x14ac:dyDescent="0.2">
      <c r="A46" s="3" t="s">
        <v>176</v>
      </c>
      <c r="B46" s="3" t="s">
        <v>177</v>
      </c>
      <c r="C46" s="3" t="s">
        <v>59</v>
      </c>
      <c r="D46" s="3">
        <v>66346</v>
      </c>
      <c r="E46" s="3" t="s">
        <v>16</v>
      </c>
      <c r="F46" s="3">
        <v>2019</v>
      </c>
      <c r="G46" s="3" t="s">
        <v>17</v>
      </c>
      <c r="H46" s="4">
        <v>43830</v>
      </c>
      <c r="I46" s="4">
        <v>43887</v>
      </c>
      <c r="J46" s="4">
        <v>43887</v>
      </c>
      <c r="K46" s="5">
        <v>83400000</v>
      </c>
      <c r="L46" s="5">
        <v>85800000</v>
      </c>
      <c r="M46" s="3" t="s">
        <v>178</v>
      </c>
      <c r="N46" s="20">
        <v>4.9322191200940398E-2</v>
      </c>
      <c r="O46" s="21">
        <v>3.5140344080539579E-2</v>
      </c>
      <c r="P46" s="21">
        <v>1.7404120169977121E-2</v>
      </c>
      <c r="Q46" s="21">
        <v>0.56441871022446677</v>
      </c>
      <c r="R46" s="21">
        <v>0.10363222819458348</v>
      </c>
      <c r="S46" s="21">
        <v>6.2788655460472492E-2</v>
      </c>
      <c r="T46" s="21">
        <v>9.494008820525604E-2</v>
      </c>
      <c r="U46" s="21">
        <v>0.80074657228431778</v>
      </c>
      <c r="V46" s="21">
        <v>0.77742545857097434</v>
      </c>
      <c r="W46" s="21">
        <v>0.77035271062854394</v>
      </c>
      <c r="X46" s="21">
        <v>0.36077320213286312</v>
      </c>
      <c r="Y46" s="21">
        <v>0.47139427701375414</v>
      </c>
      <c r="Z46" s="21">
        <v>0.63922679786713699</v>
      </c>
      <c r="AA46" s="21">
        <v>0.29677767825248158</v>
      </c>
      <c r="AB46" s="21">
        <v>0.83306983913671151</v>
      </c>
      <c r="AC46" s="21">
        <v>0.24688160112963523</v>
      </c>
      <c r="AD46" s="21">
        <v>0.31092410066115389</v>
      </c>
      <c r="AE46" s="21">
        <v>0.35642950545198249</v>
      </c>
      <c r="AF46" s="21">
        <v>0.58192095667772203</v>
      </c>
      <c r="AG46" s="21" t="e">
        <v>#DIV/0!</v>
      </c>
      <c r="AH46" s="21" t="e">
        <v>#DIV/0!</v>
      </c>
      <c r="AI46" s="21">
        <v>0.39920477008315575</v>
      </c>
      <c r="AJ46" s="21">
        <v>0.10504290889388208</v>
      </c>
      <c r="AK46" s="21" t="e">
        <v>#DIV/0!</v>
      </c>
      <c r="AL46" s="21" t="e">
        <v>#DIV/0!</v>
      </c>
      <c r="AM46" s="21">
        <v>0.62285122663913561</v>
      </c>
      <c r="AN46" s="21">
        <v>0.63122898303444708</v>
      </c>
      <c r="AO46" s="21">
        <v>0.30143443639272433</v>
      </c>
      <c r="AP46" s="21">
        <v>3.4735483571451203E-2</v>
      </c>
      <c r="AQ46" s="21">
        <v>0.60901518973580759</v>
      </c>
      <c r="AR46" s="21">
        <v>0.23258371710542761</v>
      </c>
      <c r="AS46" s="21">
        <v>0.54873865578680558</v>
      </c>
      <c r="AT46" s="21">
        <v>0.32613386180426762</v>
      </c>
      <c r="AU46" s="21">
        <v>0.45372842899466898</v>
      </c>
      <c r="AV46" s="21" t="e">
        <v>#DIV/0!</v>
      </c>
      <c r="AW46" s="21" t="e">
        <v>#DIV/0!</v>
      </c>
      <c r="AX46" s="21" t="e">
        <v>#DIV/0!</v>
      </c>
      <c r="AY46" s="21">
        <v>0.35730851288060811</v>
      </c>
      <c r="AZ46" s="21">
        <v>0.28905569050549224</v>
      </c>
      <c r="BA46" s="21">
        <v>0.51182637508914208</v>
      </c>
      <c r="BB46" s="21" t="e">
        <v>#DIV/0!</v>
      </c>
      <c r="BC46" s="21">
        <v>0.19725455536097411</v>
      </c>
    </row>
    <row r="47" spans="1:55" x14ac:dyDescent="0.2">
      <c r="A47" s="3" t="s">
        <v>108</v>
      </c>
      <c r="B47" s="3" t="s">
        <v>109</v>
      </c>
      <c r="C47" s="3" t="s">
        <v>52</v>
      </c>
      <c r="D47" s="3">
        <v>168302</v>
      </c>
      <c r="E47" s="3" t="s">
        <v>16</v>
      </c>
      <c r="F47" s="3">
        <v>2019</v>
      </c>
      <c r="G47" s="3" t="s">
        <v>17</v>
      </c>
      <c r="H47" s="4">
        <v>43830</v>
      </c>
      <c r="I47" s="4">
        <v>43879</v>
      </c>
      <c r="J47" s="4">
        <v>43879</v>
      </c>
      <c r="K47" s="5">
        <v>181000000</v>
      </c>
      <c r="L47" s="5">
        <v>181000000</v>
      </c>
      <c r="M47" s="3" t="s">
        <v>110</v>
      </c>
      <c r="N47" s="20">
        <v>1.548307086159173E-2</v>
      </c>
      <c r="O47" s="21">
        <v>1.4633073889761129E-2</v>
      </c>
      <c r="P47" s="21">
        <v>9.2865824162250699E-3</v>
      </c>
      <c r="Q47" s="21">
        <v>0.56161740233757074</v>
      </c>
      <c r="R47" s="21">
        <v>0.10416352843050858</v>
      </c>
      <c r="S47" s="21">
        <v>8.1468933424636208E-2</v>
      </c>
      <c r="T47" s="21">
        <v>9.2574268795605194E-2</v>
      </c>
      <c r="U47" s="21">
        <v>0.79723178590156452</v>
      </c>
      <c r="V47" s="21">
        <v>0.77661884977023132</v>
      </c>
      <c r="W47" s="21">
        <v>0.76647539239043139</v>
      </c>
      <c r="X47" s="21">
        <v>2.6220018864859626E-2</v>
      </c>
      <c r="Y47" s="21">
        <v>0.47929353819746501</v>
      </c>
      <c r="Z47" s="21">
        <v>0.9737799811351403</v>
      </c>
      <c r="AA47" s="21">
        <v>0.1210783345259805</v>
      </c>
      <c r="AB47" s="21">
        <v>0.85479119808093262</v>
      </c>
      <c r="AC47" s="21">
        <v>1</v>
      </c>
      <c r="AD47" s="21">
        <v>0.64761887795551887</v>
      </c>
      <c r="AE47" s="21">
        <v>0.58125388072995032</v>
      </c>
      <c r="AF47" s="21">
        <v>0.64835310561673309</v>
      </c>
      <c r="AG47" s="21" t="e">
        <v>#DIV/0!</v>
      </c>
      <c r="AH47" s="21" t="e">
        <v>#DIV/0!</v>
      </c>
      <c r="AI47" s="21">
        <v>0.44796913948758038</v>
      </c>
      <c r="AJ47" s="21">
        <v>0.18020322492604002</v>
      </c>
      <c r="AK47" s="21" t="e">
        <v>#DIV/0!</v>
      </c>
      <c r="AL47" s="21" t="e">
        <v>#DIV/0!</v>
      </c>
      <c r="AM47" s="21">
        <v>0.61692578883433691</v>
      </c>
      <c r="AN47" s="21">
        <v>0.62057455295243447</v>
      </c>
      <c r="AO47" s="21">
        <v>2.4182536368849192E-2</v>
      </c>
      <c r="AP47" s="21">
        <v>3.1683628844192686E-2</v>
      </c>
      <c r="AQ47" s="21">
        <v>0.52838009005896502</v>
      </c>
      <c r="AR47" s="21">
        <v>0.58113546152270523</v>
      </c>
      <c r="AS47" s="21">
        <v>0.6338582864836414</v>
      </c>
      <c r="AT47" s="21">
        <v>0.29846608228116989</v>
      </c>
      <c r="AU47" s="21">
        <v>0.4092209821488732</v>
      </c>
      <c r="AV47" s="21" t="e">
        <v>#DIV/0!</v>
      </c>
      <c r="AW47" s="21" t="e">
        <v>#DIV/0!</v>
      </c>
      <c r="AX47" s="21" t="e">
        <v>#DIV/0!</v>
      </c>
      <c r="AY47" s="21">
        <v>0.38495385177076974</v>
      </c>
      <c r="AZ47" s="21">
        <v>0.34312468226843751</v>
      </c>
      <c r="BA47" s="21">
        <v>0.50199819879519991</v>
      </c>
      <c r="BB47" s="21" t="e">
        <v>#DIV/0!</v>
      </c>
      <c r="BC47" s="21">
        <v>9.7677749456430304E-2</v>
      </c>
    </row>
    <row r="48" spans="1:55" x14ac:dyDescent="0.2">
      <c r="A48" s="3" t="s">
        <v>170</v>
      </c>
      <c r="B48" s="3" t="s">
        <v>171</v>
      </c>
      <c r="C48" s="3" t="s">
        <v>45</v>
      </c>
      <c r="D48" s="3">
        <v>58197</v>
      </c>
      <c r="E48" s="3" t="s">
        <v>16</v>
      </c>
      <c r="F48" s="3">
        <v>2019</v>
      </c>
      <c r="G48" s="3" t="s">
        <v>17</v>
      </c>
      <c r="H48" s="4">
        <v>43708</v>
      </c>
      <c r="I48" s="4">
        <v>43766</v>
      </c>
      <c r="J48" s="4">
        <v>43907</v>
      </c>
      <c r="K48" s="5">
        <v>24233000</v>
      </c>
      <c r="L48" s="5">
        <v>24858000</v>
      </c>
      <c r="M48" s="3" t="s">
        <v>172</v>
      </c>
      <c r="N48" s="20">
        <v>3.9312603545470462E-2</v>
      </c>
      <c r="O48" s="21">
        <v>5.2673416536082786E-3</v>
      </c>
      <c r="P48" s="21">
        <v>6.4794909075138723E-3</v>
      </c>
      <c r="Q48" s="21">
        <v>0.54647433678065693</v>
      </c>
      <c r="R48" s="21">
        <v>0.13760541171540255</v>
      </c>
      <c r="S48" s="21">
        <v>0</v>
      </c>
      <c r="T48" s="21">
        <v>0.13901831435545312</v>
      </c>
      <c r="U48" s="21">
        <v>0.77403541073084259</v>
      </c>
      <c r="V48" s="21">
        <v>0.77144014205164946</v>
      </c>
      <c r="W48" s="21">
        <v>0.74085890578770652</v>
      </c>
      <c r="X48" s="21">
        <v>0.40362058162046394</v>
      </c>
      <c r="Y48" s="21">
        <v>0.42288575782388454</v>
      </c>
      <c r="Z48" s="21">
        <v>0.59637941837953601</v>
      </c>
      <c r="AA48" s="21">
        <v>5.2826865726915272E-2</v>
      </c>
      <c r="AB48" s="21">
        <v>0.75125674191225766</v>
      </c>
      <c r="AC48" s="21">
        <v>0.51916257203997451</v>
      </c>
      <c r="AD48" s="21">
        <v>0.35644980490947981</v>
      </c>
      <c r="AE48" s="21">
        <v>0.40861813996464752</v>
      </c>
      <c r="AF48" s="21">
        <v>0.61811252428563956</v>
      </c>
      <c r="AG48" s="21" t="e">
        <v>#DIV/0!</v>
      </c>
      <c r="AH48" s="21" t="e">
        <v>#DIV/0!</v>
      </c>
      <c r="AI48" s="21">
        <v>0.37987737331122273</v>
      </c>
      <c r="AJ48" s="21">
        <v>0.13859931779621035</v>
      </c>
      <c r="AK48" s="21" t="e">
        <v>#DIV/0!</v>
      </c>
      <c r="AL48" s="21" t="e">
        <v>#DIV/0!</v>
      </c>
      <c r="AM48" s="21">
        <v>0.60221550820828129</v>
      </c>
      <c r="AN48" s="21">
        <v>0.60829045229748124</v>
      </c>
      <c r="AO48" s="21">
        <v>0.26004723417120817</v>
      </c>
      <c r="AP48" s="21">
        <v>2.8657806748287457E-2</v>
      </c>
      <c r="AQ48" s="21">
        <v>0.67593071798110826</v>
      </c>
      <c r="AR48" s="21">
        <v>0.36038463065410153</v>
      </c>
      <c r="AS48" s="21">
        <v>0.50506783224362739</v>
      </c>
      <c r="AT48" s="21">
        <v>0.55569518667244955</v>
      </c>
      <c r="AU48" s="21">
        <v>0.47700575961384983</v>
      </c>
      <c r="AV48" s="21" t="e">
        <v>#DIV/0!</v>
      </c>
      <c r="AW48" s="21" t="e">
        <v>#DIV/0!</v>
      </c>
      <c r="AX48" s="21" t="e">
        <v>#DIV/0!</v>
      </c>
      <c r="AY48" s="21">
        <v>0.35859315615580256</v>
      </c>
      <c r="AZ48" s="21">
        <v>0.29488210828426703</v>
      </c>
      <c r="BA48" s="21">
        <v>0.51655131825285239</v>
      </c>
      <c r="BB48" s="21" t="e">
        <v>#DIV/0!</v>
      </c>
      <c r="BC48" s="21">
        <v>0.288268703791284</v>
      </c>
    </row>
    <row r="49" spans="1:55" x14ac:dyDescent="0.2">
      <c r="A49" s="3" t="s">
        <v>206</v>
      </c>
      <c r="B49" s="3" t="s">
        <v>207</v>
      </c>
      <c r="C49" s="3" t="s">
        <v>15</v>
      </c>
      <c r="D49" s="3">
        <v>70844</v>
      </c>
      <c r="E49" s="3" t="s">
        <v>16</v>
      </c>
      <c r="F49" s="3">
        <v>2019</v>
      </c>
      <c r="G49" s="3" t="s">
        <v>17</v>
      </c>
      <c r="H49" s="4">
        <v>43830</v>
      </c>
      <c r="I49" s="4">
        <v>43861</v>
      </c>
      <c r="J49" s="4">
        <v>43861</v>
      </c>
      <c r="K49" s="5">
        <v>565800000</v>
      </c>
      <c r="L49" s="5">
        <v>565800000</v>
      </c>
      <c r="M49" s="3" t="s">
        <v>208</v>
      </c>
      <c r="N49" s="20">
        <v>4.6023856745655317E-2</v>
      </c>
      <c r="O49" s="21">
        <v>1.273348861604723E-2</v>
      </c>
      <c r="P49" s="21">
        <v>1.5701059807054302E-2</v>
      </c>
      <c r="Q49" s="21">
        <v>1</v>
      </c>
      <c r="R49" s="21">
        <v>3.0315263468100772E-2</v>
      </c>
      <c r="S49" s="21">
        <v>4.5408038049702511E-2</v>
      </c>
      <c r="T49" s="21">
        <v>2.3570952069742714E-2</v>
      </c>
      <c r="U49" s="21">
        <v>0.95473549160898752</v>
      </c>
      <c r="V49" s="21">
        <v>1</v>
      </c>
      <c r="W49" s="21">
        <v>0.90458980852823567</v>
      </c>
      <c r="X49" s="21">
        <v>0.61108068308487162</v>
      </c>
      <c r="Y49" s="21">
        <v>0.44366100958257676</v>
      </c>
      <c r="Z49" s="21">
        <v>0.38891931691512832</v>
      </c>
      <c r="AA49" s="21">
        <v>0.10899142149330099</v>
      </c>
      <c r="AB49" s="21">
        <v>0.7904160600799609</v>
      </c>
      <c r="AC49" s="21">
        <v>0.17142554138398042</v>
      </c>
      <c r="AD49" s="21">
        <v>0.3168011720015651</v>
      </c>
      <c r="AE49" s="21">
        <v>0.36316671761055902</v>
      </c>
      <c r="AF49" s="21">
        <v>0.60752948294912046</v>
      </c>
      <c r="AG49" s="21" t="e">
        <v>#DIV/0!</v>
      </c>
      <c r="AH49" s="21" t="e">
        <v>#DIV/0!</v>
      </c>
      <c r="AI49" s="21">
        <v>0.38089405142051475</v>
      </c>
      <c r="AJ49" s="21">
        <v>0.10073546971650701</v>
      </c>
      <c r="AK49" s="21" t="e">
        <v>#DIV/0!</v>
      </c>
      <c r="AL49" s="21" t="e">
        <v>#DIV/0!</v>
      </c>
      <c r="AM49" s="21">
        <v>1</v>
      </c>
      <c r="AN49" s="21">
        <v>1</v>
      </c>
      <c r="AO49" s="21">
        <v>0.18308937616651474</v>
      </c>
      <c r="AP49" s="21">
        <v>3.387913458887172E-2</v>
      </c>
      <c r="AQ49" s="21">
        <v>0.60756218477462043</v>
      </c>
      <c r="AR49" s="21">
        <v>0.3260016948731857</v>
      </c>
      <c r="AS49" s="21">
        <v>0.51573976973893521</v>
      </c>
      <c r="AT49" s="21">
        <v>0.40519769705408093</v>
      </c>
      <c r="AU49" s="21">
        <v>0.45747271403323708</v>
      </c>
      <c r="AV49" s="21" t="e">
        <v>#DIV/0!</v>
      </c>
      <c r="AW49" s="21" t="e">
        <v>#DIV/0!</v>
      </c>
      <c r="AX49" s="21" t="e">
        <v>#DIV/0!</v>
      </c>
      <c r="AY49" s="21">
        <v>0.34070703557336129</v>
      </c>
      <c r="AZ49" s="21">
        <v>0.25050864060068423</v>
      </c>
      <c r="BA49" s="21">
        <v>0.51565817262969671</v>
      </c>
      <c r="BB49" s="21" t="e">
        <v>#DIV/0!</v>
      </c>
      <c r="BC49" s="21">
        <v>0.24090077091575132</v>
      </c>
    </row>
    <row r="50" spans="1:55" x14ac:dyDescent="0.2">
      <c r="A50" s="3" t="s">
        <v>185</v>
      </c>
      <c r="B50" s="3" t="s">
        <v>186</v>
      </c>
      <c r="C50" s="3" t="s">
        <v>24</v>
      </c>
      <c r="D50" s="3">
        <v>254808</v>
      </c>
      <c r="E50" s="3" t="s">
        <v>16</v>
      </c>
      <c r="F50" s="3">
        <v>2019</v>
      </c>
      <c r="G50" s="3" t="s">
        <v>17</v>
      </c>
      <c r="H50" s="4">
        <v>43830</v>
      </c>
      <c r="I50" s="4">
        <v>43907</v>
      </c>
      <c r="J50" s="4">
        <v>43907</v>
      </c>
      <c r="K50" s="5">
        <v>503000000</v>
      </c>
      <c r="L50" s="5">
        <v>515000000</v>
      </c>
      <c r="M50" s="3" t="s">
        <v>187</v>
      </c>
      <c r="N50" s="20">
        <v>8.9896695984922781E-2</v>
      </c>
      <c r="O50" s="21">
        <v>6.4593415700522322E-2</v>
      </c>
      <c r="P50" s="21">
        <v>9.6629222517581492E-2</v>
      </c>
      <c r="Q50" s="21">
        <v>0.55911433465747573</v>
      </c>
      <c r="R50" s="21">
        <v>5.7116584562461589E-2</v>
      </c>
      <c r="S50" s="21">
        <v>4.27222316195742E-4</v>
      </c>
      <c r="T50" s="21">
        <v>5.7636662747835743E-2</v>
      </c>
      <c r="U50" s="21">
        <v>0.79225598704133682</v>
      </c>
      <c r="V50" s="21">
        <v>0.77145517584484258</v>
      </c>
      <c r="W50" s="21">
        <v>0.76175179681638516</v>
      </c>
      <c r="X50" s="21">
        <v>0.30700794364958089</v>
      </c>
      <c r="Y50" s="21">
        <v>0.52686791593621762</v>
      </c>
      <c r="Z50" s="21">
        <v>0.69299205635041916</v>
      </c>
      <c r="AA50" s="21">
        <v>0.30855053802233517</v>
      </c>
      <c r="AB50" s="21">
        <v>0.90736750029457569</v>
      </c>
      <c r="AC50" s="21">
        <v>0.41356980009740041</v>
      </c>
      <c r="AD50" s="21">
        <v>0.34076660162811251</v>
      </c>
      <c r="AE50" s="21">
        <v>0.39063961601750385</v>
      </c>
      <c r="AF50" s="21">
        <v>0.63607249973311653</v>
      </c>
      <c r="AG50" s="21" t="e">
        <v>#DIV/0!</v>
      </c>
      <c r="AH50" s="21" t="e">
        <v>#DIV/0!</v>
      </c>
      <c r="AI50" s="21">
        <v>0.35607783625845524</v>
      </c>
      <c r="AJ50" s="21">
        <v>0.19313969695529823</v>
      </c>
      <c r="AK50" s="21" t="e">
        <v>#DIV/0!</v>
      </c>
      <c r="AL50" s="21" t="e">
        <v>#DIV/0!</v>
      </c>
      <c r="AM50" s="21">
        <v>0.61860698902310518</v>
      </c>
      <c r="AN50" s="21">
        <v>0.6218662422740856</v>
      </c>
      <c r="AO50" s="21">
        <v>0.14895266295534459</v>
      </c>
      <c r="AP50" s="21">
        <v>3.2410064578760077E-2</v>
      </c>
      <c r="AQ50" s="21">
        <v>0.62618580948723579</v>
      </c>
      <c r="AR50" s="21">
        <v>0.36340809909115585</v>
      </c>
      <c r="AS50" s="21">
        <v>0.47310288695132408</v>
      </c>
      <c r="AT50" s="21">
        <v>0.41084114230907443</v>
      </c>
      <c r="AU50" s="21">
        <v>0.48775972772335963</v>
      </c>
      <c r="AV50" s="21" t="e">
        <v>#DIV/0!</v>
      </c>
      <c r="AW50" s="21" t="e">
        <v>#DIV/0!</v>
      </c>
      <c r="AX50" s="21" t="e">
        <v>#DIV/0!</v>
      </c>
      <c r="AY50" s="21">
        <v>0.35196138943023675</v>
      </c>
      <c r="AZ50" s="21">
        <v>0.26224817428058667</v>
      </c>
      <c r="BA50" s="21">
        <v>0.51370996282050918</v>
      </c>
      <c r="BB50" s="21" t="e">
        <v>#DIV/0!</v>
      </c>
      <c r="BC50" s="21">
        <v>0.13228377797053636</v>
      </c>
    </row>
    <row r="51" spans="1:55" x14ac:dyDescent="0.2">
      <c r="A51" s="3" t="s">
        <v>194</v>
      </c>
      <c r="B51" s="3" t="s">
        <v>195</v>
      </c>
      <c r="C51" s="3" t="s">
        <v>45</v>
      </c>
      <c r="D51" s="3">
        <v>71192</v>
      </c>
      <c r="E51" s="3" t="s">
        <v>16</v>
      </c>
      <c r="F51" s="3">
        <v>2019</v>
      </c>
      <c r="G51" s="3" t="s">
        <v>17</v>
      </c>
      <c r="H51" s="4">
        <v>43890</v>
      </c>
      <c r="I51" s="4">
        <v>43913</v>
      </c>
      <c r="J51" s="4">
        <v>43913</v>
      </c>
      <c r="K51" s="5">
        <v>261700000</v>
      </c>
      <c r="L51" s="5">
        <v>266300000</v>
      </c>
      <c r="M51" s="3" t="s">
        <v>196</v>
      </c>
      <c r="N51" s="20">
        <v>5.0544799552008114E-2</v>
      </c>
      <c r="O51" s="21">
        <v>1.9290210590426671E-2</v>
      </c>
      <c r="P51" s="21">
        <v>3.9422216965013558E-2</v>
      </c>
      <c r="Q51" s="21">
        <v>0.56206320779891761</v>
      </c>
      <c r="R51" s="21">
        <v>2.7643189184286442E-2</v>
      </c>
      <c r="S51" s="21">
        <v>7.2514207787494319E-3</v>
      </c>
      <c r="T51" s="21">
        <v>2.6800284779523412E-2</v>
      </c>
      <c r="U51" s="21">
        <v>0.79213404083833994</v>
      </c>
      <c r="V51" s="21">
        <v>0.77193773968817758</v>
      </c>
      <c r="W51" s="21">
        <v>0.76152010395627812</v>
      </c>
      <c r="X51" s="21">
        <v>0.56107256926448157</v>
      </c>
      <c r="Y51" s="21">
        <v>0.47651642580645098</v>
      </c>
      <c r="Z51" s="21">
        <v>0.43892743073551843</v>
      </c>
      <c r="AA51" s="21">
        <v>0.11571519011987842</v>
      </c>
      <c r="AB51" s="21">
        <v>0.84998919682443175</v>
      </c>
      <c r="AC51" s="21">
        <v>0.21062541387002695</v>
      </c>
      <c r="AD51" s="21">
        <v>0.25352725359883571</v>
      </c>
      <c r="AE51" s="21">
        <v>0.29063232289384988</v>
      </c>
      <c r="AF51" s="21">
        <v>0.56101174506081086</v>
      </c>
      <c r="AG51" s="21" t="e">
        <v>#DIV/0!</v>
      </c>
      <c r="AH51" s="21" t="e">
        <v>#DIV/0!</v>
      </c>
      <c r="AI51" s="21">
        <v>0.37709515309412689</v>
      </c>
      <c r="AJ51" s="21">
        <v>0.12298156575018679</v>
      </c>
      <c r="AK51" s="21" t="e">
        <v>#DIV/0!</v>
      </c>
      <c r="AL51" s="21" t="e">
        <v>#DIV/0!</v>
      </c>
      <c r="AM51" s="21">
        <v>0.62214974235334541</v>
      </c>
      <c r="AN51" s="21">
        <v>0.63967050776457057</v>
      </c>
      <c r="AO51" s="21">
        <v>0.74230762397436079</v>
      </c>
      <c r="AP51" s="21">
        <v>3.5674159576808792E-2</v>
      </c>
      <c r="AQ51" s="21">
        <v>0.63841018749498135</v>
      </c>
      <c r="AR51" s="21">
        <v>0.22922896362204562</v>
      </c>
      <c r="AS51" s="21">
        <v>0.54061306473131832</v>
      </c>
      <c r="AT51" s="21">
        <v>0.49695481093424521</v>
      </c>
      <c r="AU51" s="21">
        <v>0.48555301226302849</v>
      </c>
      <c r="AV51" s="21" t="e">
        <v>#DIV/0!</v>
      </c>
      <c r="AW51" s="21" t="e">
        <v>#DIV/0!</v>
      </c>
      <c r="AX51" s="21" t="e">
        <v>#DIV/0!</v>
      </c>
      <c r="AY51" s="21">
        <v>0.33553445005361038</v>
      </c>
      <c r="AZ51" s="21">
        <v>0.23531865390220316</v>
      </c>
      <c r="BA51" s="21">
        <v>0.52174668641005018</v>
      </c>
      <c r="BB51" s="21" t="e">
        <v>#DIV/0!</v>
      </c>
      <c r="BC51" s="21">
        <v>0.25745446694930046</v>
      </c>
    </row>
    <row r="52" spans="1:55" x14ac:dyDescent="0.2">
      <c r="A52" s="3" t="s">
        <v>188</v>
      </c>
      <c r="B52" s="3" t="s">
        <v>189</v>
      </c>
      <c r="C52" s="3" t="s">
        <v>24</v>
      </c>
      <c r="D52" s="3">
        <v>71373</v>
      </c>
      <c r="E52" s="3" t="s">
        <v>16</v>
      </c>
      <c r="F52" s="3">
        <v>2019</v>
      </c>
      <c r="G52" s="3" t="s">
        <v>17</v>
      </c>
      <c r="H52" s="4">
        <v>43738</v>
      </c>
      <c r="I52" s="4">
        <v>43796</v>
      </c>
      <c r="J52" s="4">
        <v>43796</v>
      </c>
      <c r="K52" s="5">
        <v>270606000</v>
      </c>
      <c r="L52" s="5">
        <v>280626000</v>
      </c>
      <c r="M52" s="3" t="s">
        <v>190</v>
      </c>
      <c r="N52" s="20">
        <v>4.3883020899367256E-2</v>
      </c>
      <c r="O52" s="21">
        <v>2.9135562662829077E-2</v>
      </c>
      <c r="P52" s="21">
        <v>2.3987570597119912E-2</v>
      </c>
      <c r="Q52" s="21">
        <v>0.55999279185267159</v>
      </c>
      <c r="R52" s="21">
        <v>0.10245436221999818</v>
      </c>
      <c r="S52" s="21">
        <v>8.0606442946170961E-2</v>
      </c>
      <c r="T52" s="21">
        <v>9.0981568545184063E-2</v>
      </c>
      <c r="U52" s="21">
        <v>0.79507871645303929</v>
      </c>
      <c r="V52" s="21">
        <v>0.77507961328010166</v>
      </c>
      <c r="W52" s="21">
        <v>0.76429915553279604</v>
      </c>
      <c r="X52" s="21">
        <v>0.10897225193494402</v>
      </c>
      <c r="Y52" s="21">
        <v>0.62613599783386276</v>
      </c>
      <c r="Z52" s="21">
        <v>0.89102774806505602</v>
      </c>
      <c r="AA52" s="21">
        <v>0.71429170542555631</v>
      </c>
      <c r="AB52" s="21">
        <v>0.88138846279836269</v>
      </c>
      <c r="AC52" s="21">
        <v>0.43894900776851836</v>
      </c>
      <c r="AD52" s="21">
        <v>0.33766726851159984</v>
      </c>
      <c r="AE52" s="21">
        <v>0.38708667892578102</v>
      </c>
      <c r="AF52" s="21">
        <v>0.54481119524895472</v>
      </c>
      <c r="AG52" s="21" t="e">
        <v>#DIV/0!</v>
      </c>
      <c r="AH52" s="21" t="e">
        <v>#DIV/0!</v>
      </c>
      <c r="AI52" s="21">
        <v>0.41967340598854297</v>
      </c>
      <c r="AJ52" s="21">
        <v>0.13581751503691489</v>
      </c>
      <c r="AK52" s="21" t="e">
        <v>#DIV/0!</v>
      </c>
      <c r="AL52" s="21" t="e">
        <v>#DIV/0!</v>
      </c>
      <c r="AM52" s="21">
        <v>0.61559017395770488</v>
      </c>
      <c r="AN52" s="21">
        <v>0.62084498670509336</v>
      </c>
      <c r="AO52" s="21">
        <v>5.4713411513950275E-2</v>
      </c>
      <c r="AP52" s="21">
        <v>4.1499025191681076E-2</v>
      </c>
      <c r="AQ52" s="21">
        <v>0.49841563245763615</v>
      </c>
      <c r="AR52" s="21">
        <v>0.3541548089912212</v>
      </c>
      <c r="AS52" s="21">
        <v>0.55632668343666836</v>
      </c>
      <c r="AT52" s="21">
        <v>0.27857978470749778</v>
      </c>
      <c r="AU52" s="21">
        <v>0.24679595554857278</v>
      </c>
      <c r="AV52" s="21" t="e">
        <v>#DIV/0!</v>
      </c>
      <c r="AW52" s="21" t="e">
        <v>#DIV/0!</v>
      </c>
      <c r="AX52" s="21" t="e">
        <v>#DIV/0!</v>
      </c>
      <c r="AY52" s="21">
        <v>0.43534489863234721</v>
      </c>
      <c r="AZ52" s="21">
        <v>0.42481025312532239</v>
      </c>
      <c r="BA52" s="21">
        <v>0</v>
      </c>
      <c r="BB52" s="21" t="e">
        <v>#DIV/0!</v>
      </c>
      <c r="BC52" s="21">
        <v>9.1561877769655561E-2</v>
      </c>
    </row>
    <row r="53" spans="1:55" x14ac:dyDescent="0.2">
      <c r="A53" s="3" t="s">
        <v>230</v>
      </c>
      <c r="B53" s="3" t="s">
        <v>231</v>
      </c>
      <c r="C53" s="3" t="s">
        <v>91</v>
      </c>
      <c r="D53" s="3">
        <v>185450</v>
      </c>
      <c r="E53" s="3" t="s">
        <v>16</v>
      </c>
      <c r="F53" s="3">
        <v>2020</v>
      </c>
      <c r="G53" s="3" t="s">
        <v>17</v>
      </c>
      <c r="H53" s="4">
        <v>43951</v>
      </c>
      <c r="I53" s="4">
        <v>44001</v>
      </c>
      <c r="J53" s="4">
        <v>44001</v>
      </c>
      <c r="K53" s="5">
        <v>478113000</v>
      </c>
      <c r="L53" s="5">
        <v>480310000</v>
      </c>
      <c r="M53" s="3" t="s">
        <v>232</v>
      </c>
      <c r="N53" s="20">
        <v>0.16719684012406655</v>
      </c>
      <c r="O53" s="21">
        <v>0.13533252592877629</v>
      </c>
      <c r="P53" s="21">
        <v>6.5323928208005436E-2</v>
      </c>
      <c r="Q53" s="21">
        <v>0.56085012166613435</v>
      </c>
      <c r="R53" s="21">
        <v>0.12199253717071881</v>
      </c>
      <c r="S53" s="21">
        <v>4.8760830761949807E-2</v>
      </c>
      <c r="T53" s="21">
        <v>0.11566858529925812</v>
      </c>
      <c r="U53" s="21">
        <v>0.79730965642577623</v>
      </c>
      <c r="V53" s="21">
        <v>0.77411555479293526</v>
      </c>
      <c r="W53" s="21">
        <v>0.76704112702805638</v>
      </c>
      <c r="X53" s="21">
        <v>0.4308390981087088</v>
      </c>
      <c r="Y53" s="21">
        <v>0.49638196197570766</v>
      </c>
      <c r="Z53" s="21">
        <v>0.5691609018912912</v>
      </c>
      <c r="AA53" s="21">
        <v>0.2390611547196938</v>
      </c>
      <c r="AB53" s="21">
        <v>0.86512753484274074</v>
      </c>
      <c r="AC53" s="21">
        <v>0.64178654707788541</v>
      </c>
      <c r="AD53" s="21">
        <v>0.51462823747312869</v>
      </c>
      <c r="AE53" s="21">
        <v>0.58994683198930875</v>
      </c>
      <c r="AF53" s="21">
        <v>0.70673158414404669</v>
      </c>
      <c r="AG53" s="21" t="e">
        <v>#DIV/0!</v>
      </c>
      <c r="AH53" s="21" t="e">
        <v>#DIV/0!</v>
      </c>
      <c r="AI53" s="21">
        <v>0.3817420170342945</v>
      </c>
      <c r="AJ53" s="21">
        <v>0.26000462039370892</v>
      </c>
      <c r="AK53" s="21" t="e">
        <v>#DIV/0!</v>
      </c>
      <c r="AL53" s="21" t="e">
        <v>#DIV/0!</v>
      </c>
      <c r="AM53" s="21">
        <v>0.62311664117726751</v>
      </c>
      <c r="AN53" s="21">
        <v>0.62278309294596934</v>
      </c>
      <c r="AO53" s="21">
        <v>0.13428376652076943</v>
      </c>
      <c r="AP53" s="21">
        <v>3.2181450675604184E-2</v>
      </c>
      <c r="AQ53" s="21">
        <v>0.70048712712951899</v>
      </c>
      <c r="AR53" s="21">
        <v>0.41648931512165782</v>
      </c>
      <c r="AS53" s="21">
        <v>0.49251385756165367</v>
      </c>
      <c r="AT53" s="21">
        <v>0.44628009388673889</v>
      </c>
      <c r="AU53" s="21">
        <v>0.54899512134237982</v>
      </c>
      <c r="AV53" s="21" t="e">
        <v>#DIV/0!</v>
      </c>
      <c r="AW53" s="21" t="e">
        <v>#DIV/0!</v>
      </c>
      <c r="AX53" s="21" t="e">
        <v>#DIV/0!</v>
      </c>
      <c r="AY53" s="21">
        <v>0.35181210338370961</v>
      </c>
      <c r="AZ53" s="21">
        <v>0.27963269184230766</v>
      </c>
      <c r="BA53" s="21">
        <v>0.51435425036135296</v>
      </c>
      <c r="BB53" s="21" t="e">
        <v>#DIV/0!</v>
      </c>
      <c r="BC53" s="21">
        <v>0.20095313589650576</v>
      </c>
    </row>
    <row r="54" spans="1:55" x14ac:dyDescent="0.2">
      <c r="A54" s="3" t="s">
        <v>179</v>
      </c>
      <c r="B54" s="3" t="s">
        <v>180</v>
      </c>
      <c r="C54" s="3" t="s">
        <v>138</v>
      </c>
      <c r="D54" s="3">
        <v>679135</v>
      </c>
      <c r="E54" s="3" t="s">
        <v>16</v>
      </c>
      <c r="F54" s="3">
        <v>2019</v>
      </c>
      <c r="G54" s="3" t="s">
        <v>17</v>
      </c>
      <c r="H54" s="4">
        <v>43830</v>
      </c>
      <c r="I54" s="4">
        <v>43874</v>
      </c>
      <c r="J54" s="4">
        <v>43874</v>
      </c>
      <c r="K54" s="5">
        <v>652000000</v>
      </c>
      <c r="L54" s="5">
        <v>656000000</v>
      </c>
      <c r="M54" s="3" t="s">
        <v>181</v>
      </c>
      <c r="N54" s="20">
        <v>7.1345063997145464E-2</v>
      </c>
      <c r="O54" s="21">
        <v>4.9109628637669669E-2</v>
      </c>
      <c r="P54" s="21">
        <v>6.1741295946408689E-2</v>
      </c>
      <c r="Q54" s="21">
        <v>0.55833343146840808</v>
      </c>
      <c r="R54" s="21">
        <v>3.5409982213966497E-2</v>
      </c>
      <c r="S54" s="21">
        <v>3.0009237214934398E-2</v>
      </c>
      <c r="T54" s="21">
        <v>3.1110675437115477E-2</v>
      </c>
      <c r="U54" s="21">
        <v>0.79109352628796281</v>
      </c>
      <c r="V54" s="21">
        <v>0.7722304834119772</v>
      </c>
      <c r="W54" s="21">
        <v>0.76027110384645169</v>
      </c>
      <c r="X54" s="21">
        <v>0.23062389918820855</v>
      </c>
      <c r="Y54" s="21">
        <v>0.60586595164358137</v>
      </c>
      <c r="Z54" s="21">
        <v>0.76937610081179142</v>
      </c>
      <c r="AA54" s="21">
        <v>0.64456262489527283</v>
      </c>
      <c r="AB54" s="21">
        <v>0.94695738693502929</v>
      </c>
      <c r="AC54" s="21">
        <v>0.15091684774919911</v>
      </c>
      <c r="AD54" s="21">
        <v>0.26317553045149</v>
      </c>
      <c r="AE54" s="21">
        <v>0.30169267665781602</v>
      </c>
      <c r="AF54" s="21">
        <v>0.54381306467858725</v>
      </c>
      <c r="AG54" s="21" t="e">
        <v>#DIV/0!</v>
      </c>
      <c r="AH54" s="21" t="e">
        <v>#DIV/0!</v>
      </c>
      <c r="AI54" s="21">
        <v>0.29184317931275822</v>
      </c>
      <c r="AJ54" s="21">
        <v>0.10200116812854915</v>
      </c>
      <c r="AK54" s="21" t="e">
        <v>#DIV/0!</v>
      </c>
      <c r="AL54" s="21" t="e">
        <v>#DIV/0!</v>
      </c>
      <c r="AM54" s="21">
        <v>0.61555924785274907</v>
      </c>
      <c r="AN54" s="21">
        <v>0.62067856664065724</v>
      </c>
      <c r="AO54" s="21">
        <v>8.6457518685687657E-2</v>
      </c>
      <c r="AP54" s="21">
        <v>3.2437479638924037E-2</v>
      </c>
      <c r="AQ54" s="21">
        <v>0.49936625790105915</v>
      </c>
      <c r="AR54" s="21">
        <v>0.2504018358648526</v>
      </c>
      <c r="AS54" s="21">
        <v>0.48871662767799767</v>
      </c>
      <c r="AT54" s="21">
        <v>0.24660435964015809</v>
      </c>
      <c r="AU54" s="21">
        <v>0.45748452427880076</v>
      </c>
      <c r="AV54" s="21" t="e">
        <v>#DIV/0!</v>
      </c>
      <c r="AW54" s="21" t="e">
        <v>#DIV/0!</v>
      </c>
      <c r="AX54" s="21" t="e">
        <v>#DIV/0!</v>
      </c>
      <c r="AY54" s="21">
        <v>0.39064360666644005</v>
      </c>
      <c r="AZ54" s="21">
        <v>0.296467977059375</v>
      </c>
      <c r="BA54" s="21">
        <v>0.54738874934444137</v>
      </c>
      <c r="BB54" s="21" t="e">
        <v>#DIV/0!</v>
      </c>
      <c r="BC54" s="21">
        <v>8.1838484152758031E-2</v>
      </c>
    </row>
    <row r="55" spans="1:55" x14ac:dyDescent="0.2">
      <c r="A55" s="3" t="s">
        <v>200</v>
      </c>
      <c r="B55" s="3" t="s">
        <v>201</v>
      </c>
      <c r="C55" s="3" t="s">
        <v>24</v>
      </c>
      <c r="D55" s="3">
        <v>71079</v>
      </c>
      <c r="E55" s="3" t="s">
        <v>16</v>
      </c>
      <c r="F55" s="3">
        <v>2019</v>
      </c>
      <c r="G55" s="3" t="s">
        <v>17</v>
      </c>
      <c r="H55" s="4">
        <v>43830</v>
      </c>
      <c r="I55" s="4">
        <v>43867</v>
      </c>
      <c r="J55" s="4">
        <v>43867</v>
      </c>
      <c r="K55" s="5">
        <v>177500000</v>
      </c>
      <c r="L55" s="5">
        <v>178000000</v>
      </c>
      <c r="M55" s="3" t="s">
        <v>202</v>
      </c>
      <c r="N55" s="20">
        <v>9.9955375975782509E-2</v>
      </c>
      <c r="O55" s="21">
        <v>8.7704569825251322E-2</v>
      </c>
      <c r="P55" s="21">
        <v>0.16060730401455126</v>
      </c>
      <c r="Q55" s="21">
        <v>0.55902038660210818</v>
      </c>
      <c r="R55" s="21">
        <v>6.031461891044311E-2</v>
      </c>
      <c r="S55" s="21">
        <v>0</v>
      </c>
      <c r="T55" s="21">
        <v>6.0933916387409054E-2</v>
      </c>
      <c r="U55" s="21">
        <v>0.79230810115667405</v>
      </c>
      <c r="V55" s="21">
        <v>0.77144014205164946</v>
      </c>
      <c r="W55" s="21">
        <v>0.76181442366981211</v>
      </c>
      <c r="X55" s="21">
        <v>0.24430934703026463</v>
      </c>
      <c r="Y55" s="21">
        <v>0.53882726505804401</v>
      </c>
      <c r="Z55" s="21">
        <v>0.75569065296973537</v>
      </c>
      <c r="AA55" s="21">
        <v>0.36815010299543971</v>
      </c>
      <c r="AB55" s="21">
        <v>0.91104343455693593</v>
      </c>
      <c r="AC55" s="21">
        <v>0.86117553236050925</v>
      </c>
      <c r="AD55" s="21">
        <v>0.65833241840718137</v>
      </c>
      <c r="AE55" s="21">
        <v>0.69818079527022092</v>
      </c>
      <c r="AF55" s="21">
        <v>0.75919328484412674</v>
      </c>
      <c r="AG55" s="21" t="e">
        <v>#DIV/0!</v>
      </c>
      <c r="AH55" s="21" t="e">
        <v>#DIV/0!</v>
      </c>
      <c r="AI55" s="21">
        <v>0.38309646805127678</v>
      </c>
      <c r="AJ55" s="21">
        <v>0.38401089307040126</v>
      </c>
      <c r="AK55" s="21" t="e">
        <v>#DIV/0!</v>
      </c>
      <c r="AL55" s="21" t="e">
        <v>#DIV/0!</v>
      </c>
      <c r="AM55" s="21">
        <v>0.62059979966747802</v>
      </c>
      <c r="AN55" s="21">
        <v>0.62126288595838397</v>
      </c>
      <c r="AO55" s="21">
        <v>0.10819685463185141</v>
      </c>
      <c r="AP55" s="21">
        <v>3.2350184325839054E-2</v>
      </c>
      <c r="AQ55" s="21">
        <v>0.71660115370176436</v>
      </c>
      <c r="AR55" s="21">
        <v>0.63902985859760986</v>
      </c>
      <c r="AS55" s="21">
        <v>0.43752444868550716</v>
      </c>
      <c r="AT55" s="21">
        <v>0.59187337361916414</v>
      </c>
      <c r="AU55" s="21">
        <v>0.58047610835316843</v>
      </c>
      <c r="AV55" s="21" t="e">
        <v>#DIV/0!</v>
      </c>
      <c r="AW55" s="21" t="e">
        <v>#DIV/0!</v>
      </c>
      <c r="AX55" s="21" t="e">
        <v>#DIV/0!</v>
      </c>
      <c r="AY55" s="21">
        <v>0.33740589993523812</v>
      </c>
      <c r="AZ55" s="21">
        <v>0.24864515400415046</v>
      </c>
      <c r="BA55" s="21">
        <v>0.51510300463375014</v>
      </c>
      <c r="BB55" s="21" t="e">
        <v>#DIV/0!</v>
      </c>
      <c r="BC55" s="21">
        <v>0.21066443801980375</v>
      </c>
    </row>
    <row r="56" spans="1:55" x14ac:dyDescent="0.2">
      <c r="A56" s="3" t="s">
        <v>197</v>
      </c>
      <c r="B56" s="3" t="s">
        <v>198</v>
      </c>
      <c r="C56" s="3" t="s">
        <v>24</v>
      </c>
      <c r="D56" s="3">
        <v>130356</v>
      </c>
      <c r="E56" s="3" t="s">
        <v>16</v>
      </c>
      <c r="F56" s="3">
        <v>2019</v>
      </c>
      <c r="G56" s="3" t="s">
        <v>17</v>
      </c>
      <c r="H56" s="4">
        <v>43830</v>
      </c>
      <c r="I56" s="4">
        <v>43892</v>
      </c>
      <c r="J56" s="4">
        <v>43892</v>
      </c>
      <c r="K56" s="5">
        <v>29926000</v>
      </c>
      <c r="L56" s="5">
        <v>30647000</v>
      </c>
      <c r="M56" s="3" t="s">
        <v>199</v>
      </c>
      <c r="N56" s="20">
        <v>0.19415475991462666</v>
      </c>
      <c r="O56" s="21">
        <v>0.13793275123365756</v>
      </c>
      <c r="P56" s="21">
        <v>0.28032510973538022</v>
      </c>
      <c r="Q56" s="21">
        <v>0.55817517609913603</v>
      </c>
      <c r="R56" s="21">
        <v>2.0099197339516268E-2</v>
      </c>
      <c r="S56" s="21">
        <v>0</v>
      </c>
      <c r="T56" s="21">
        <v>2.0305571555689055E-2</v>
      </c>
      <c r="U56" s="21">
        <v>0.79061951976531541</v>
      </c>
      <c r="V56" s="21">
        <v>0.77144014205164946</v>
      </c>
      <c r="W56" s="21">
        <v>0.75987792188942926</v>
      </c>
      <c r="X56" s="21">
        <v>0.29237312549668004</v>
      </c>
      <c r="Y56" s="21">
        <v>0.53556461264814825</v>
      </c>
      <c r="Z56" s="21">
        <v>0.70762687450331996</v>
      </c>
      <c r="AA56" s="21">
        <v>6.3902158879199325E-2</v>
      </c>
      <c r="AB56" s="21">
        <v>0.9584611985074174</v>
      </c>
      <c r="AC56" s="21">
        <v>0.52111132112008685</v>
      </c>
      <c r="AD56" s="21">
        <v>0.28657481379021427</v>
      </c>
      <c r="AE56" s="21">
        <v>0.32851657024026132</v>
      </c>
      <c r="AF56" s="21">
        <v>0.64530081339705825</v>
      </c>
      <c r="AG56" s="21" t="e">
        <v>#DIV/0!</v>
      </c>
      <c r="AH56" s="21" t="e">
        <v>#DIV/0!</v>
      </c>
      <c r="AI56" s="21">
        <v>0.41183497032404676</v>
      </c>
      <c r="AJ56" s="21">
        <v>0.17541287500146199</v>
      </c>
      <c r="AK56" s="21" t="e">
        <v>#DIV/0!</v>
      </c>
      <c r="AL56" s="21" t="e">
        <v>#DIV/0!</v>
      </c>
      <c r="AM56" s="21">
        <v>0.61684598961748727</v>
      </c>
      <c r="AN56" s="21">
        <v>0.62054915435868974</v>
      </c>
      <c r="AO56" s="21">
        <v>8.0042747312990173E-2</v>
      </c>
      <c r="AP56" s="21">
        <v>3.2158934782210442E-2</v>
      </c>
      <c r="AQ56" s="21">
        <v>0.57719878641657052</v>
      </c>
      <c r="AR56" s="21">
        <v>0.29879218230113264</v>
      </c>
      <c r="AS56" s="21">
        <v>0.54993349499918909</v>
      </c>
      <c r="AT56" s="21">
        <v>0.27486905246495802</v>
      </c>
      <c r="AU56" s="21">
        <v>0.46702135756315055</v>
      </c>
      <c r="AV56" s="21" t="e">
        <v>#DIV/0!</v>
      </c>
      <c r="AW56" s="21" t="e">
        <v>#DIV/0!</v>
      </c>
      <c r="AX56" s="21" t="e">
        <v>#DIV/0!</v>
      </c>
      <c r="AY56" s="21">
        <v>0.35360070772761631</v>
      </c>
      <c r="AZ56" s="21">
        <v>0.19812114623565791</v>
      </c>
      <c r="BA56" s="21">
        <v>0.51092200737702187</v>
      </c>
      <c r="BB56" s="21" t="e">
        <v>#DIV/0!</v>
      </c>
      <c r="BC56" s="21">
        <v>8.5555944015754268E-2</v>
      </c>
    </row>
    <row r="57" spans="1:55" x14ac:dyDescent="0.2">
      <c r="A57" s="3" t="s">
        <v>209</v>
      </c>
      <c r="B57" s="3" t="s">
        <v>210</v>
      </c>
      <c r="C57" s="3" t="s">
        <v>45</v>
      </c>
      <c r="D57" s="3">
        <v>261036</v>
      </c>
      <c r="E57" s="3" t="s">
        <v>16</v>
      </c>
      <c r="F57" s="3">
        <v>2019</v>
      </c>
      <c r="G57" s="3" t="s">
        <v>17</v>
      </c>
      <c r="H57" s="4">
        <v>43830</v>
      </c>
      <c r="I57" s="4">
        <v>43887</v>
      </c>
      <c r="J57" s="4">
        <v>43887</v>
      </c>
      <c r="K57" s="5">
        <v>41681000</v>
      </c>
      <c r="L57" s="5">
        <v>42168000</v>
      </c>
      <c r="M57" s="3" t="s">
        <v>211</v>
      </c>
      <c r="N57" s="20">
        <v>0.10195411918858352</v>
      </c>
      <c r="O57" s="21">
        <v>0.10195411918858352</v>
      </c>
      <c r="P57" s="21">
        <v>0.26441483261722643</v>
      </c>
      <c r="Q57" s="21">
        <v>0.56001601905121223</v>
      </c>
      <c r="R57" s="21">
        <v>0.11115660861291583</v>
      </c>
      <c r="S57" s="21">
        <v>0</v>
      </c>
      <c r="T57" s="21">
        <v>0.11229794065654995</v>
      </c>
      <c r="U57" s="21">
        <v>0.79553396163565504</v>
      </c>
      <c r="V57" s="21">
        <v>0.77144014205164946</v>
      </c>
      <c r="W57" s="21">
        <v>0.76551391046552242</v>
      </c>
      <c r="X57" s="21">
        <v>0.3005445722583292</v>
      </c>
      <c r="Y57" s="21">
        <v>0.50331901453600925</v>
      </c>
      <c r="Z57" s="21">
        <v>0.6994554277416708</v>
      </c>
      <c r="AA57" s="21">
        <v>0.2092707700307109</v>
      </c>
      <c r="AB57" s="21">
        <v>0.88085617814531247</v>
      </c>
      <c r="AC57" s="21">
        <v>1</v>
      </c>
      <c r="AD57" s="21">
        <v>0.56550010768453107</v>
      </c>
      <c r="AE57" s="21">
        <v>0.61843641616493594</v>
      </c>
      <c r="AF57" s="21">
        <v>0.72284912671266555</v>
      </c>
      <c r="AG57" s="21" t="e">
        <v>#DIV/0!</v>
      </c>
      <c r="AH57" s="21" t="e">
        <v>#DIV/0!</v>
      </c>
      <c r="AI57" s="21">
        <v>0.34826079378885239</v>
      </c>
      <c r="AJ57" s="21">
        <v>0.32094523949824838</v>
      </c>
      <c r="AK57" s="21" t="e">
        <v>#DIV/0!</v>
      </c>
      <c r="AL57" s="21" t="e">
        <v>#DIV/0!</v>
      </c>
      <c r="AM57" s="21">
        <v>0.6223345680291642</v>
      </c>
      <c r="AN57" s="21">
        <v>0.62222088918956853</v>
      </c>
      <c r="AO57" s="21">
        <v>0.13280831657722988</v>
      </c>
      <c r="AP57" s="21">
        <v>3.2338329037808825E-2</v>
      </c>
      <c r="AQ57" s="21">
        <v>0.71789444252202983</v>
      </c>
      <c r="AR57" s="21">
        <v>0.54515485939208597</v>
      </c>
      <c r="AS57" s="21">
        <v>0.37281824249324813</v>
      </c>
      <c r="AT57" s="21">
        <v>0.57651135357384142</v>
      </c>
      <c r="AU57" s="21">
        <v>0.67530576797033404</v>
      </c>
      <c r="AV57" s="21" t="e">
        <v>#DIV/0!</v>
      </c>
      <c r="AW57" s="21" t="e">
        <v>#DIV/0!</v>
      </c>
      <c r="AX57" s="21" t="e">
        <v>#DIV/0!</v>
      </c>
      <c r="AY57" s="21">
        <v>0.34664893082043646</v>
      </c>
      <c r="AZ57" s="21">
        <v>0.2538340237263555</v>
      </c>
      <c r="BA57" s="21">
        <v>0.52110180805533501</v>
      </c>
      <c r="BB57" s="21" t="e">
        <v>#DIV/0!</v>
      </c>
      <c r="BC57" s="21">
        <v>0.21401434594229304</v>
      </c>
    </row>
    <row r="58" spans="1:55" x14ac:dyDescent="0.2">
      <c r="A58" s="3" t="s">
        <v>203</v>
      </c>
      <c r="B58" s="3" t="s">
        <v>204</v>
      </c>
      <c r="C58" s="3" t="s">
        <v>113</v>
      </c>
      <c r="D58" s="3">
        <v>914</v>
      </c>
      <c r="E58" s="3" t="s">
        <v>16</v>
      </c>
      <c r="F58" s="3">
        <v>2019</v>
      </c>
      <c r="G58" s="3" t="s">
        <v>17</v>
      </c>
      <c r="H58" s="4">
        <v>43890</v>
      </c>
      <c r="I58" s="4">
        <v>43890</v>
      </c>
      <c r="J58" s="4">
        <v>43890</v>
      </c>
      <c r="K58" s="5">
        <v>155153909</v>
      </c>
      <c r="L58" s="5">
        <v>157681625</v>
      </c>
      <c r="M58" s="3" t="s">
        <v>205</v>
      </c>
      <c r="N58" s="20">
        <v>5.1891680053743602E-2</v>
      </c>
      <c r="O58" s="21">
        <v>5.1891680053743602E-2</v>
      </c>
      <c r="P58" s="21">
        <v>9.7923513912253988E-3</v>
      </c>
      <c r="Q58" s="21">
        <v>0.5633900101476399</v>
      </c>
      <c r="R58" s="21">
        <v>1.0093944558222932E-2</v>
      </c>
      <c r="S58" s="21">
        <v>0</v>
      </c>
      <c r="T58" s="21">
        <v>1.0197587000311863E-2</v>
      </c>
      <c r="U58" s="21">
        <v>0.79099847171439286</v>
      </c>
      <c r="V58" s="21">
        <v>0.77144014205164946</v>
      </c>
      <c r="W58" s="21">
        <v>0.76031251220756468</v>
      </c>
      <c r="X58" s="21">
        <v>0.61449338535300957</v>
      </c>
      <c r="Y58" s="21">
        <v>0.47479901860627177</v>
      </c>
      <c r="Z58" s="21">
        <v>0.38550661464699043</v>
      </c>
      <c r="AA58" s="21">
        <v>0.13829377367930307</v>
      </c>
      <c r="AB58" s="21">
        <v>0.83913040621906021</v>
      </c>
      <c r="AC58" s="21">
        <v>1</v>
      </c>
      <c r="AD58" s="21">
        <v>0.556565821503469</v>
      </c>
      <c r="AE58" s="21">
        <v>0.63440965034595553</v>
      </c>
      <c r="AF58" s="21">
        <v>0.74338154806148193</v>
      </c>
      <c r="AG58" s="21" t="e">
        <v>#DIV/0!</v>
      </c>
      <c r="AH58" s="21" t="e">
        <v>#DIV/0!</v>
      </c>
      <c r="AI58" s="21">
        <v>0.37391290657174586</v>
      </c>
      <c r="AJ58" s="21">
        <v>7.4458533151401107E-2</v>
      </c>
      <c r="AK58" s="21" t="e">
        <v>#DIV/0!</v>
      </c>
      <c r="AL58" s="21" t="e">
        <v>#DIV/0!</v>
      </c>
      <c r="AM58" s="21">
        <v>0.61740988455451362</v>
      </c>
      <c r="AN58" s="21">
        <v>0.62031828788933596</v>
      </c>
      <c r="AO58" s="21">
        <v>7.4048167350928892E-3</v>
      </c>
      <c r="AP58" s="21">
        <v>3.2067436108238076E-2</v>
      </c>
      <c r="AQ58" s="21">
        <v>0.52883130393229505</v>
      </c>
      <c r="AR58" s="21">
        <v>0.39391042442900609</v>
      </c>
      <c r="AS58" s="21">
        <v>0.48666098011589359</v>
      </c>
      <c r="AT58" s="21">
        <v>0.22316309835223574</v>
      </c>
      <c r="AU58" s="21">
        <v>0.44564031047582719</v>
      </c>
      <c r="AV58" s="21" t="e">
        <v>#DIV/0!</v>
      </c>
      <c r="AW58" s="21" t="e">
        <v>#DIV/0!</v>
      </c>
      <c r="AX58" s="21" t="e">
        <v>#DIV/0!</v>
      </c>
      <c r="AY58" s="21">
        <v>0.34045447104890847</v>
      </c>
      <c r="AZ58" s="21">
        <v>0.24065227002657966</v>
      </c>
      <c r="BA58" s="21">
        <v>0.51253811054441212</v>
      </c>
      <c r="BB58" s="21" t="e">
        <v>#DIV/0!</v>
      </c>
      <c r="BC58" s="21">
        <v>0.11341897678511699</v>
      </c>
    </row>
    <row r="59" spans="1:55" x14ac:dyDescent="0.2">
      <c r="A59" s="3" t="s">
        <v>182</v>
      </c>
      <c r="B59" s="3" t="s">
        <v>183</v>
      </c>
      <c r="C59" s="3" t="s">
        <v>59</v>
      </c>
      <c r="D59" s="3">
        <v>247618</v>
      </c>
      <c r="E59" s="3" t="s">
        <v>16</v>
      </c>
      <c r="F59" s="3">
        <v>2019</v>
      </c>
      <c r="G59" s="3" t="s">
        <v>17</v>
      </c>
      <c r="H59" s="4">
        <v>43830</v>
      </c>
      <c r="I59" s="4">
        <v>43880</v>
      </c>
      <c r="J59" s="4">
        <v>43880</v>
      </c>
      <c r="K59" s="5">
        <v>326196000</v>
      </c>
      <c r="L59" s="5">
        <v>335539000</v>
      </c>
      <c r="M59" s="3" t="s">
        <v>184</v>
      </c>
      <c r="N59" s="20">
        <v>4.1060514806846464E-2</v>
      </c>
      <c r="O59" s="21">
        <v>2.7586350355219707E-2</v>
      </c>
      <c r="P59" s="21">
        <v>2.6337260600871215E-2</v>
      </c>
      <c r="Q59" s="21">
        <v>0.56321891865259766</v>
      </c>
      <c r="R59" s="21">
        <v>0.10444066598962908</v>
      </c>
      <c r="S59" s="21">
        <v>2.2100373780177821E-2</v>
      </c>
      <c r="T59" s="21">
        <v>0.10207904467323027</v>
      </c>
      <c r="U59" s="21">
        <v>0.79929688061436432</v>
      </c>
      <c r="V59" s="21">
        <v>0.77324624844860357</v>
      </c>
      <c r="W59" s="21">
        <v>0.76948556659702749</v>
      </c>
      <c r="X59" s="21">
        <v>0.19159579231107801</v>
      </c>
      <c r="Y59" s="21">
        <v>0.49392847285456482</v>
      </c>
      <c r="Z59" s="21">
        <v>0.80840420768892196</v>
      </c>
      <c r="AA59" s="21">
        <v>0.44104483773397141</v>
      </c>
      <c r="AB59" s="21">
        <v>0.8403061566279324</v>
      </c>
      <c r="AC59" s="21">
        <v>0.17555240932421362</v>
      </c>
      <c r="AD59" s="21">
        <v>0.35266310035891707</v>
      </c>
      <c r="AE59" s="21">
        <v>0.3429072212809155</v>
      </c>
      <c r="AF59" s="21">
        <v>0.56428624078219158</v>
      </c>
      <c r="AG59" s="21" t="e">
        <v>#DIV/0!</v>
      </c>
      <c r="AH59" s="21" t="e">
        <v>#DIV/0!</v>
      </c>
      <c r="AI59" s="21">
        <v>0.38614676618168198</v>
      </c>
      <c r="AJ59" s="21">
        <v>0.13335824510236446</v>
      </c>
      <c r="AK59" s="21" t="e">
        <v>#DIV/0!</v>
      </c>
      <c r="AL59" s="21" t="e">
        <v>#DIV/0!</v>
      </c>
      <c r="AM59" s="21">
        <v>0.61739635396447679</v>
      </c>
      <c r="AN59" s="21">
        <v>0.62470779366614282</v>
      </c>
      <c r="AO59" s="21">
        <v>0.14701101955500606</v>
      </c>
      <c r="AP59" s="21">
        <v>2.3235167906521956E-2</v>
      </c>
      <c r="AQ59" s="21">
        <v>0.52939774519706073</v>
      </c>
      <c r="AR59" s="21">
        <v>0.3088314911809425</v>
      </c>
      <c r="AS59" s="21">
        <v>0.52532341143849492</v>
      </c>
      <c r="AT59" s="21">
        <v>0.34638148353099851</v>
      </c>
      <c r="AU59" s="21">
        <v>0.47943203896065018</v>
      </c>
      <c r="AV59" s="21" t="e">
        <v>#DIV/0!</v>
      </c>
      <c r="AW59" s="21" t="e">
        <v>#DIV/0!</v>
      </c>
      <c r="AX59" s="21" t="e">
        <v>#DIV/0!</v>
      </c>
      <c r="AY59" s="21">
        <v>0.36889828409797315</v>
      </c>
      <c r="AZ59" s="21">
        <v>0.30786300416626983</v>
      </c>
      <c r="BA59" s="21">
        <v>0.52805534723963088</v>
      </c>
      <c r="BB59" s="21" t="e">
        <v>#DIV/0!</v>
      </c>
      <c r="BC59" s="21">
        <v>0.11401051051175198</v>
      </c>
    </row>
    <row r="60" spans="1:55" x14ac:dyDescent="0.2">
      <c r="A60" s="3" t="s">
        <v>221</v>
      </c>
      <c r="B60" s="3" t="s">
        <v>222</v>
      </c>
      <c r="C60" s="3" t="s">
        <v>24</v>
      </c>
      <c r="D60" s="3">
        <v>255210</v>
      </c>
      <c r="E60" s="3" t="s">
        <v>16</v>
      </c>
      <c r="F60" s="3">
        <v>2019</v>
      </c>
      <c r="G60" s="3" t="s">
        <v>17</v>
      </c>
      <c r="H60" s="4">
        <v>43830</v>
      </c>
      <c r="I60" s="4">
        <v>43885</v>
      </c>
      <c r="J60" s="4">
        <v>43885</v>
      </c>
      <c r="K60" s="5">
        <v>1918000000</v>
      </c>
      <c r="L60" s="5">
        <v>1940000000</v>
      </c>
      <c r="M60" s="3" t="s">
        <v>223</v>
      </c>
      <c r="N60" s="20">
        <v>6.9213817782205631E-2</v>
      </c>
      <c r="O60" s="21">
        <v>6.4344530345170944E-2</v>
      </c>
      <c r="P60" s="21">
        <v>0.12473407185524175</v>
      </c>
      <c r="Q60" s="21">
        <v>0.5598517018025182</v>
      </c>
      <c r="R60" s="21">
        <v>5.397044645698866E-2</v>
      </c>
      <c r="S60" s="21">
        <v>8.1316524993517228E-2</v>
      </c>
      <c r="T60" s="21">
        <v>4.1889496593764175E-2</v>
      </c>
      <c r="U60" s="21">
        <v>0.79262334104087029</v>
      </c>
      <c r="V60" s="21">
        <v>0.77498140221477951</v>
      </c>
      <c r="W60" s="21">
        <v>0.76150196941473558</v>
      </c>
      <c r="X60" s="21">
        <v>0.39910570444627846</v>
      </c>
      <c r="Y60" s="21">
        <v>0.50558023705545041</v>
      </c>
      <c r="Z60" s="21">
        <v>0.60089429555372154</v>
      </c>
      <c r="AA60" s="21">
        <v>0.30489006917869643</v>
      </c>
      <c r="AB60" s="21">
        <v>0.88476005048356665</v>
      </c>
      <c r="AC60" s="21">
        <v>0.70161406832788831</v>
      </c>
      <c r="AD60" s="21">
        <v>0.41454233627357157</v>
      </c>
      <c r="AE60" s="21">
        <v>0.47521282394227315</v>
      </c>
      <c r="AF60" s="21">
        <v>0.68449174648048849</v>
      </c>
      <c r="AG60" s="21" t="e">
        <v>#DIV/0!</v>
      </c>
      <c r="AH60" s="21" t="e">
        <v>#DIV/0!</v>
      </c>
      <c r="AI60" s="21">
        <v>0.38973741162588421</v>
      </c>
      <c r="AJ60" s="21">
        <v>0.16271154006797972</v>
      </c>
      <c r="AK60" s="21" t="e">
        <v>#DIV/0!</v>
      </c>
      <c r="AL60" s="21" t="e">
        <v>#DIV/0!</v>
      </c>
      <c r="AM60" s="21">
        <v>0.62072448660392621</v>
      </c>
      <c r="AN60" s="21">
        <v>0.62213361164356484</v>
      </c>
      <c r="AO60" s="21">
        <v>0.13383845916238268</v>
      </c>
      <c r="AP60" s="21">
        <v>3.2393571661420983E-2</v>
      </c>
      <c r="AQ60" s="21">
        <v>0.6728010931037085</v>
      </c>
      <c r="AR60" s="21">
        <v>0.43943796588164596</v>
      </c>
      <c r="AS60" s="21">
        <v>0.50101012646558085</v>
      </c>
      <c r="AT60" s="21">
        <v>0.46936005561409444</v>
      </c>
      <c r="AU60" s="21">
        <v>0.49510081783547899</v>
      </c>
      <c r="AV60" s="21" t="e">
        <v>#DIV/0!</v>
      </c>
      <c r="AW60" s="21" t="e">
        <v>#DIV/0!</v>
      </c>
      <c r="AX60" s="21" t="e">
        <v>#DIV/0!</v>
      </c>
      <c r="AY60" s="21">
        <v>0.34365845069650608</v>
      </c>
      <c r="AZ60" s="21">
        <v>0.23540536142493729</v>
      </c>
      <c r="BA60" s="21">
        <v>0.51569987025322905</v>
      </c>
      <c r="BB60" s="21" t="e">
        <v>#DIV/0!</v>
      </c>
      <c r="BC60" s="21">
        <v>0.17755670745966978</v>
      </c>
    </row>
    <row r="61" spans="1:55" x14ac:dyDescent="0.2">
      <c r="A61" s="3" t="s">
        <v>227</v>
      </c>
      <c r="B61" s="3" t="s">
        <v>228</v>
      </c>
      <c r="C61" s="3" t="s">
        <v>34</v>
      </c>
      <c r="D61" s="3">
        <v>143497</v>
      </c>
      <c r="E61" s="3" t="s">
        <v>16</v>
      </c>
      <c r="F61" s="3">
        <v>2020</v>
      </c>
      <c r="G61" s="3" t="s">
        <v>17</v>
      </c>
      <c r="H61" s="4">
        <v>44012</v>
      </c>
      <c r="I61" s="4">
        <v>44054</v>
      </c>
      <c r="J61" s="4">
        <v>44054</v>
      </c>
      <c r="K61" s="5">
        <v>115100000</v>
      </c>
      <c r="L61" s="5">
        <v>116700000</v>
      </c>
      <c r="M61" s="3" t="s">
        <v>229</v>
      </c>
      <c r="N61" s="20">
        <v>5.5674310257478314E-2</v>
      </c>
      <c r="O61" s="21">
        <v>5.5674310257478314E-2</v>
      </c>
      <c r="P61" s="21">
        <v>5.0917934960800201E-2</v>
      </c>
      <c r="Q61" s="21">
        <v>0.56134868828297824</v>
      </c>
      <c r="R61" s="21">
        <v>9.7352582914976504E-2</v>
      </c>
      <c r="S61" s="21">
        <v>0</v>
      </c>
      <c r="T61" s="21">
        <v>9.8352178204882651E-2</v>
      </c>
      <c r="U61" s="21">
        <v>0.79644445454780477</v>
      </c>
      <c r="V61" s="21">
        <v>0.77144014205164946</v>
      </c>
      <c r="W61" s="21">
        <v>0.7665580834940936</v>
      </c>
      <c r="X61" s="21">
        <v>0.21674818735153117</v>
      </c>
      <c r="Y61" s="21">
        <v>0.51785922542314378</v>
      </c>
      <c r="Z61" s="21">
        <v>0.78325181264846888</v>
      </c>
      <c r="AA61" s="21">
        <v>0.63062886142163455</v>
      </c>
      <c r="AB61" s="21">
        <v>0.85807306977708397</v>
      </c>
      <c r="AC61" s="21">
        <v>0.26176154980439476</v>
      </c>
      <c r="AD61" s="21">
        <v>0.34604133257405795</v>
      </c>
      <c r="AE61" s="21">
        <v>0.39668633204388393</v>
      </c>
      <c r="AF61" s="21">
        <v>0.6122847508890551</v>
      </c>
      <c r="AG61" s="21" t="e">
        <v>#DIV/0!</v>
      </c>
      <c r="AH61" s="21" t="e">
        <v>#DIV/0!</v>
      </c>
      <c r="AI61" s="21">
        <v>0.40611430925842984</v>
      </c>
      <c r="AJ61" s="21">
        <v>0.19809414436290923</v>
      </c>
      <c r="AK61" s="21" t="e">
        <v>#DIV/0!</v>
      </c>
      <c r="AL61" s="21" t="e">
        <v>#DIV/0!</v>
      </c>
      <c r="AM61" s="21">
        <v>0.62191934902502333</v>
      </c>
      <c r="AN61" s="21">
        <v>0.6256362867407752</v>
      </c>
      <c r="AO61" s="21">
        <v>0.24268757603408864</v>
      </c>
      <c r="AP61" s="21">
        <v>3.4110594604739204E-2</v>
      </c>
      <c r="AQ61" s="21">
        <v>0.65202891021682507</v>
      </c>
      <c r="AR61" s="21">
        <v>0.31575858428657594</v>
      </c>
      <c r="AS61" s="21">
        <v>0.54328777330650868</v>
      </c>
      <c r="AT61" s="21">
        <v>0.45166795158006245</v>
      </c>
      <c r="AU61" s="21">
        <v>0.46809709402345823</v>
      </c>
      <c r="AV61" s="21" t="e">
        <v>#DIV/0!</v>
      </c>
      <c r="AW61" s="21" t="e">
        <v>#DIV/0!</v>
      </c>
      <c r="AX61" s="21" t="e">
        <v>#DIV/0!</v>
      </c>
      <c r="AY61" s="21">
        <v>0.35283788486670886</v>
      </c>
      <c r="AZ61" s="21">
        <v>0.27851475856094227</v>
      </c>
      <c r="BA61" s="21">
        <v>0.51161810281769615</v>
      </c>
      <c r="BB61" s="21" t="e">
        <v>#DIV/0!</v>
      </c>
      <c r="BC61" s="21">
        <v>0.17847765654517184</v>
      </c>
    </row>
    <row r="62" spans="1:55" x14ac:dyDescent="0.2">
      <c r="A62" s="3" t="s">
        <v>191</v>
      </c>
      <c r="B62" s="3" t="s">
        <v>192</v>
      </c>
      <c r="C62" s="3" t="s">
        <v>113</v>
      </c>
      <c r="D62" s="3">
        <v>71306</v>
      </c>
      <c r="E62" s="3" t="s">
        <v>16</v>
      </c>
      <c r="F62" s="3">
        <v>2019</v>
      </c>
      <c r="G62" s="3" t="s">
        <v>17</v>
      </c>
      <c r="H62" s="4">
        <v>43830</v>
      </c>
      <c r="I62" s="4">
        <v>43885</v>
      </c>
      <c r="J62" s="4">
        <v>43885</v>
      </c>
      <c r="K62" s="5">
        <v>3259440</v>
      </c>
      <c r="L62" s="5">
        <v>3259440</v>
      </c>
      <c r="M62" s="3" t="s">
        <v>193</v>
      </c>
      <c r="N62" s="20">
        <v>9.401800115954298E-2</v>
      </c>
      <c r="O62" s="21">
        <v>8.4117337391910796E-2</v>
      </c>
      <c r="P62" s="21">
        <v>0.20013241124046316</v>
      </c>
      <c r="Q62" s="21">
        <v>0.55912484299539245</v>
      </c>
      <c r="R62" s="21">
        <v>3.5389566978207089E-2</v>
      </c>
      <c r="S62" s="21">
        <v>0</v>
      </c>
      <c r="T62" s="21">
        <v>3.5752939406590717E-2</v>
      </c>
      <c r="U62" s="21">
        <v>0.7914355565009481</v>
      </c>
      <c r="V62" s="21">
        <v>0.77144014205164946</v>
      </c>
      <c r="W62" s="21">
        <v>0.76081377052515253</v>
      </c>
      <c r="X62" s="21">
        <v>0.20783520210945217</v>
      </c>
      <c r="Y62" s="21">
        <v>0.5147345602087473</v>
      </c>
      <c r="Z62" s="21">
        <v>0.79216479789054783</v>
      </c>
      <c r="AA62" s="21">
        <v>0.18676901024836501</v>
      </c>
      <c r="AB62" s="21">
        <v>0.90697012724094073</v>
      </c>
      <c r="AC62" s="21">
        <v>0.16617981824091063</v>
      </c>
      <c r="AD62" s="21">
        <v>0.31573321144037647</v>
      </c>
      <c r="AE62" s="21">
        <v>0.36194245531034724</v>
      </c>
      <c r="AF62" s="21">
        <v>0.54898267543685464</v>
      </c>
      <c r="AG62" s="21" t="e">
        <v>#DIV/0!</v>
      </c>
      <c r="AH62" s="21" t="e">
        <v>#DIV/0!</v>
      </c>
      <c r="AI62" s="21">
        <v>0.41262135237483294</v>
      </c>
      <c r="AJ62" s="21">
        <v>0.14423355883562344</v>
      </c>
      <c r="AK62" s="21" t="e">
        <v>#DIV/0!</v>
      </c>
      <c r="AL62" s="21" t="e">
        <v>#DIV/0!</v>
      </c>
      <c r="AM62" s="21">
        <v>0.61564723527204324</v>
      </c>
      <c r="AN62" s="21">
        <v>0.62075519919256739</v>
      </c>
      <c r="AO62" s="21">
        <v>6.6899665732573652E-2</v>
      </c>
      <c r="AP62" s="21">
        <v>3.2281606513605635E-2</v>
      </c>
      <c r="AQ62" s="21">
        <v>0.5018522353948367</v>
      </c>
      <c r="AR62" s="21">
        <v>0.32538584996299347</v>
      </c>
      <c r="AS62" s="21">
        <v>0.54914311597550325</v>
      </c>
      <c r="AT62" s="21">
        <v>0.27807462995808663</v>
      </c>
      <c r="AU62" s="21">
        <v>0.44908850918047921</v>
      </c>
      <c r="AV62" s="21" t="e">
        <v>#DIV/0!</v>
      </c>
      <c r="AW62" s="21" t="e">
        <v>#DIV/0!</v>
      </c>
      <c r="AX62" s="21" t="e">
        <v>#DIV/0!</v>
      </c>
      <c r="AY62" s="21">
        <v>0.36580597759219857</v>
      </c>
      <c r="AZ62" s="21">
        <v>0.23131705830148647</v>
      </c>
      <c r="BA62" s="21">
        <v>0.51634176035760315</v>
      </c>
      <c r="BB62" s="21" t="e">
        <v>#DIV/0!</v>
      </c>
      <c r="BC62" s="21">
        <v>9.0428010333327022E-2</v>
      </c>
    </row>
    <row r="63" spans="1:55" x14ac:dyDescent="0.2">
      <c r="A63" s="3" t="s">
        <v>218</v>
      </c>
      <c r="B63" s="3" t="s">
        <v>219</v>
      </c>
      <c r="C63" s="3" t="s">
        <v>24</v>
      </c>
      <c r="D63" s="3">
        <v>239516</v>
      </c>
      <c r="E63" s="3" t="s">
        <v>16</v>
      </c>
      <c r="F63" s="3">
        <v>2019</v>
      </c>
      <c r="G63" s="3" t="s">
        <v>17</v>
      </c>
      <c r="H63" s="4">
        <v>43830</v>
      </c>
      <c r="I63" s="4">
        <v>43886</v>
      </c>
      <c r="J63" s="4">
        <v>43886</v>
      </c>
      <c r="K63" s="5">
        <v>1394200000</v>
      </c>
      <c r="L63" s="5">
        <v>1413200000</v>
      </c>
      <c r="M63" s="3" t="s">
        <v>220</v>
      </c>
      <c r="N63" s="20">
        <v>3.2321130136713304E-2</v>
      </c>
      <c r="O63" s="21">
        <v>2.2697852725930216E-2</v>
      </c>
      <c r="P63" s="21">
        <v>4.1519905273734916E-3</v>
      </c>
      <c r="Q63" s="21">
        <v>0.55974330036595654</v>
      </c>
      <c r="R63" s="21">
        <v>8.633402995691844E-2</v>
      </c>
      <c r="S63" s="21">
        <v>0.17923426246347987</v>
      </c>
      <c r="T63" s="21">
        <v>5.9370749613017929E-2</v>
      </c>
      <c r="U63" s="21">
        <v>0.79402981817349938</v>
      </c>
      <c r="V63" s="21">
        <v>0.77902572369854495</v>
      </c>
      <c r="W63" s="21">
        <v>0.76234522629463086</v>
      </c>
      <c r="X63" s="21">
        <v>0.15261391300544153</v>
      </c>
      <c r="Y63" s="21">
        <v>0.60014408996635682</v>
      </c>
      <c r="Z63" s="21">
        <v>0.84738608699455853</v>
      </c>
      <c r="AA63" s="21">
        <v>0.61464651756583044</v>
      </c>
      <c r="AB63" s="21">
        <v>0.88752361940316238</v>
      </c>
      <c r="AC63" s="21">
        <v>0.70554432023988889</v>
      </c>
      <c r="AD63" s="21">
        <v>0.4235422748320819</v>
      </c>
      <c r="AE63" s="21">
        <v>0.42350475559986167</v>
      </c>
      <c r="AF63" s="21">
        <v>0.65222331830443248</v>
      </c>
      <c r="AG63" s="21" t="e">
        <v>#DIV/0!</v>
      </c>
      <c r="AH63" s="21" t="e">
        <v>#DIV/0!</v>
      </c>
      <c r="AI63" s="21">
        <v>0.660171036794446</v>
      </c>
      <c r="AJ63" s="21">
        <v>7.9168454886737377E-2</v>
      </c>
      <c r="AK63" s="21" t="e">
        <v>#DIV/0!</v>
      </c>
      <c r="AL63" s="21" t="e">
        <v>#DIV/0!</v>
      </c>
      <c r="AM63" s="21">
        <v>0.61836018333782183</v>
      </c>
      <c r="AN63" s="21">
        <v>0.62140708513703913</v>
      </c>
      <c r="AO63" s="21">
        <v>9.3618061766734387E-2</v>
      </c>
      <c r="AP63" s="21">
        <v>3.107855097540152E-2</v>
      </c>
      <c r="AQ63" s="21">
        <v>0.59540021243711427</v>
      </c>
      <c r="AR63" s="21">
        <v>0.20436694834054622</v>
      </c>
      <c r="AS63" s="21">
        <v>0.61024326461869616</v>
      </c>
      <c r="AT63" s="21">
        <v>0.21586782935301793</v>
      </c>
      <c r="AU63" s="21">
        <v>0.40967304133217536</v>
      </c>
      <c r="AV63" s="21" t="e">
        <v>#DIV/0!</v>
      </c>
      <c r="AW63" s="21" t="e">
        <v>#DIV/0!</v>
      </c>
      <c r="AX63" s="21" t="e">
        <v>#DIV/0!</v>
      </c>
      <c r="AY63" s="21">
        <v>0.3615894341356401</v>
      </c>
      <c r="AZ63" s="21">
        <v>0.3014297502404919</v>
      </c>
      <c r="BA63" s="21">
        <v>0.50316574352427335</v>
      </c>
      <c r="BB63" s="21" t="e">
        <v>#DIV/0!</v>
      </c>
      <c r="BC63" s="21">
        <v>0.12432826032240252</v>
      </c>
    </row>
    <row r="64" spans="1:55" x14ac:dyDescent="0.2">
      <c r="A64" s="3" t="s">
        <v>212</v>
      </c>
      <c r="B64" s="3" t="s">
        <v>213</v>
      </c>
      <c r="C64" s="3" t="s">
        <v>45</v>
      </c>
      <c r="D64" s="3">
        <v>70746</v>
      </c>
      <c r="E64" s="3" t="s">
        <v>16</v>
      </c>
      <c r="F64" s="3">
        <v>2019</v>
      </c>
      <c r="G64" s="3" t="s">
        <v>17</v>
      </c>
      <c r="H64" s="4">
        <v>43830</v>
      </c>
      <c r="I64" s="4">
        <v>43874</v>
      </c>
      <c r="J64" s="4">
        <v>43874</v>
      </c>
      <c r="K64" s="5">
        <v>205300000</v>
      </c>
      <c r="L64" s="5">
        <v>207000000</v>
      </c>
      <c r="M64" s="3" t="s">
        <v>214</v>
      </c>
      <c r="N64" s="20">
        <v>6.7291616460311385E-2</v>
      </c>
      <c r="O64" s="21">
        <v>5.3161756443600806E-2</v>
      </c>
      <c r="P64" s="21">
        <v>4.6105904266179616E-2</v>
      </c>
      <c r="Q64" s="21">
        <v>0.55961438614802061</v>
      </c>
      <c r="R64" s="21">
        <v>5.3785347491601784E-2</v>
      </c>
      <c r="S64" s="21">
        <v>2.8561434557140403E-2</v>
      </c>
      <c r="T64" s="21">
        <v>4.9899677156026154E-2</v>
      </c>
      <c r="U64" s="21">
        <v>0.79245850353305614</v>
      </c>
      <c r="V64" s="21">
        <v>0.77260712398541442</v>
      </c>
      <c r="W64" s="21">
        <v>0.76176480654462908</v>
      </c>
      <c r="X64" s="21">
        <v>0.30189921984135443</v>
      </c>
      <c r="Y64" s="21">
        <v>0.51046824541902946</v>
      </c>
      <c r="Z64" s="21">
        <v>0.69810078015864563</v>
      </c>
      <c r="AA64" s="21">
        <v>0.29953155682985139</v>
      </c>
      <c r="AB64" s="21">
        <v>0.89102654560229078</v>
      </c>
      <c r="AC64" s="21">
        <v>0.18946638399430854</v>
      </c>
      <c r="AD64" s="21">
        <v>0.31352741621757513</v>
      </c>
      <c r="AE64" s="21">
        <v>0.35941383016125261</v>
      </c>
      <c r="AF64" s="21">
        <v>0.59742904340164349</v>
      </c>
      <c r="AG64" s="21" t="e">
        <v>#DIV/0!</v>
      </c>
      <c r="AH64" s="21" t="e">
        <v>#DIV/0!</v>
      </c>
      <c r="AI64" s="21">
        <v>0.40271916320310458</v>
      </c>
      <c r="AJ64" s="21">
        <v>0.1479700074026549</v>
      </c>
      <c r="AK64" s="21" t="e">
        <v>#DIV/0!</v>
      </c>
      <c r="AL64" s="21" t="e">
        <v>#DIV/0!</v>
      </c>
      <c r="AM64" s="21">
        <v>0.61870392092798376</v>
      </c>
      <c r="AN64" s="21">
        <v>0.62340802251745386</v>
      </c>
      <c r="AO64" s="21">
        <v>0.22427668477437834</v>
      </c>
      <c r="AP64" s="21">
        <v>3.2892941603934432E-2</v>
      </c>
      <c r="AQ64" s="21">
        <v>0.61144259263305245</v>
      </c>
      <c r="AR64" s="21">
        <v>0.28081104632741377</v>
      </c>
      <c r="AS64" s="21">
        <v>0.54425502746778598</v>
      </c>
      <c r="AT64" s="21">
        <v>0.3741677638262495</v>
      </c>
      <c r="AU64" s="21">
        <v>0.4712917540481294</v>
      </c>
      <c r="AV64" s="21" t="e">
        <v>#DIV/0!</v>
      </c>
      <c r="AW64" s="21" t="e">
        <v>#DIV/0!</v>
      </c>
      <c r="AX64" s="21" t="e">
        <v>#DIV/0!</v>
      </c>
      <c r="AY64" s="21">
        <v>0.34748203175251696</v>
      </c>
      <c r="AZ64" s="21">
        <v>0.26479099548194635</v>
      </c>
      <c r="BA64" s="21">
        <v>0.51340176812314042</v>
      </c>
      <c r="BB64" s="21" t="e">
        <v>#DIV/0!</v>
      </c>
      <c r="BC64" s="21">
        <v>0.14803296745554997</v>
      </c>
    </row>
    <row r="65" spans="1:55" x14ac:dyDescent="0.2">
      <c r="A65" s="3" t="s">
        <v>215</v>
      </c>
      <c r="B65" s="3" t="s">
        <v>216</v>
      </c>
      <c r="C65" s="3" t="s">
        <v>72</v>
      </c>
      <c r="D65" s="3">
        <v>70579</v>
      </c>
      <c r="E65" s="3" t="s">
        <v>16</v>
      </c>
      <c r="F65" s="3">
        <v>2019</v>
      </c>
      <c r="G65" s="3" t="s">
        <v>17</v>
      </c>
      <c r="H65" s="4">
        <v>43830</v>
      </c>
      <c r="I65" s="4">
        <v>43892</v>
      </c>
      <c r="J65" s="4">
        <v>43892</v>
      </c>
      <c r="K65" s="5">
        <v>154671000</v>
      </c>
      <c r="L65" s="5">
        <v>154994000</v>
      </c>
      <c r="M65" s="3" t="s">
        <v>217</v>
      </c>
      <c r="N65" s="20">
        <v>2.1456827963824902E-3</v>
      </c>
      <c r="O65" s="21">
        <v>2.1456827963824902E-3</v>
      </c>
      <c r="P65" s="21">
        <v>7.3619934938990829E-3</v>
      </c>
      <c r="Q65" s="21">
        <v>0.5598355191326102</v>
      </c>
      <c r="R65" s="21">
        <v>0.13962302339548044</v>
      </c>
      <c r="S65" s="21">
        <v>0.8666966393778105</v>
      </c>
      <c r="T65" s="21">
        <v>6.38777214784364E-3</v>
      </c>
      <c r="U65" s="21">
        <v>0.79662053452007398</v>
      </c>
      <c r="V65" s="21">
        <v>0.80902497576204513</v>
      </c>
      <c r="W65" s="21">
        <v>0.75960681125987251</v>
      </c>
      <c r="X65" s="21">
        <v>2.5424131873050246E-2</v>
      </c>
      <c r="Y65" s="21">
        <v>0.49218278822790906</v>
      </c>
      <c r="Z65" s="21">
        <v>0.97457586812694985</v>
      </c>
      <c r="AA65" s="21">
        <v>0</v>
      </c>
      <c r="AB65" s="21">
        <v>0.88516266277071221</v>
      </c>
      <c r="AC65" s="21">
        <v>0.61663892976641177</v>
      </c>
      <c r="AD65" s="21">
        <v>0.72685778564306125</v>
      </c>
      <c r="AE65" s="21">
        <v>0.59153535420564363</v>
      </c>
      <c r="AF65" s="21">
        <v>0.67950556131794926</v>
      </c>
      <c r="AG65" s="21" t="e">
        <v>#DIV/0!</v>
      </c>
      <c r="AH65" s="21" t="e">
        <v>#DIV/0!</v>
      </c>
      <c r="AI65" s="21">
        <v>0.42443936441090568</v>
      </c>
      <c r="AJ65" s="21">
        <v>8.6721452245689973E-2</v>
      </c>
      <c r="AK65" s="21" t="e">
        <v>#DIV/0!</v>
      </c>
      <c r="AL65" s="21" t="e">
        <v>#DIV/0!</v>
      </c>
      <c r="AM65" s="21">
        <v>0.6165255315046867</v>
      </c>
      <c r="AN65" s="21">
        <v>0.62018112904266898</v>
      </c>
      <c r="AO65" s="21">
        <v>1.7832952244624348E-2</v>
      </c>
      <c r="AP65" s="21">
        <v>3.1958446689054426E-2</v>
      </c>
      <c r="AQ65" s="21">
        <v>0.53044869884733215</v>
      </c>
      <c r="AR65" s="21">
        <v>0.60187167597069291</v>
      </c>
      <c r="AS65" s="21">
        <v>0.56857801042324485</v>
      </c>
      <c r="AT65" s="21">
        <v>0.28452567726415351</v>
      </c>
      <c r="AU65" s="21">
        <v>0.443649235523293</v>
      </c>
      <c r="AV65" s="21" t="e">
        <v>#DIV/0!</v>
      </c>
      <c r="AW65" s="21" t="e">
        <v>#DIV/0!</v>
      </c>
      <c r="AX65" s="21" t="e">
        <v>#DIV/0!</v>
      </c>
      <c r="AY65" s="21">
        <v>0.40619862529440931</v>
      </c>
      <c r="AZ65" s="21">
        <v>0.37588299951374199</v>
      </c>
      <c r="BA65" s="21">
        <v>0.50979260994201769</v>
      </c>
      <c r="BB65" s="21" t="e">
        <v>#DIV/0!</v>
      </c>
      <c r="BC65" s="21">
        <v>0.11942336854846763</v>
      </c>
    </row>
    <row r="66" spans="1:55" x14ac:dyDescent="0.2">
      <c r="A66" s="3" t="s">
        <v>322</v>
      </c>
      <c r="B66" s="3" t="s">
        <v>323</v>
      </c>
      <c r="C66" s="3" t="s">
        <v>91</v>
      </c>
      <c r="D66" s="3">
        <v>326285</v>
      </c>
      <c r="E66" s="3" t="s">
        <v>16</v>
      </c>
      <c r="F66" s="3">
        <v>2020</v>
      </c>
      <c r="G66" s="3" t="s">
        <v>17</v>
      </c>
      <c r="H66" s="4">
        <v>43982</v>
      </c>
      <c r="I66" s="4">
        <v>44036</v>
      </c>
      <c r="J66" s="4">
        <v>44036</v>
      </c>
      <c r="K66" s="5">
        <v>487700000</v>
      </c>
      <c r="L66" s="5">
        <v>489400000</v>
      </c>
      <c r="M66" s="3" t="s">
        <v>324</v>
      </c>
      <c r="N66" s="20">
        <v>5.4682235567569432E-2</v>
      </c>
      <c r="O66" s="21">
        <v>2.3007614613139153E-2</v>
      </c>
      <c r="P66" s="21">
        <v>1.6518206158324951E-2</v>
      </c>
      <c r="Q66" s="21">
        <v>0.56062680402546805</v>
      </c>
      <c r="R66" s="21">
        <v>0.12349820432008177</v>
      </c>
      <c r="S66" s="21">
        <v>1.6243864146222187E-3</v>
      </c>
      <c r="T66" s="21">
        <v>0.124513857142708</v>
      </c>
      <c r="U66" s="21">
        <v>0.79706142728864726</v>
      </c>
      <c r="V66" s="21">
        <v>0.77152515649341757</v>
      </c>
      <c r="W66" s="21">
        <v>0.76724946113902637</v>
      </c>
      <c r="X66" s="21">
        <v>9.7124455726032982E-2</v>
      </c>
      <c r="Y66" s="21">
        <v>0.58876531237311525</v>
      </c>
      <c r="Z66" s="21">
        <v>0.9028755442739671</v>
      </c>
      <c r="AA66" s="21">
        <v>0.84170169985052146</v>
      </c>
      <c r="AB66" s="21">
        <v>0.86878147503337677</v>
      </c>
      <c r="AC66" s="21">
        <v>0.25775378440445146</v>
      </c>
      <c r="AD66" s="21">
        <v>0.32625397669263706</v>
      </c>
      <c r="AE66" s="21">
        <v>0.3740029908168126</v>
      </c>
      <c r="AF66" s="21">
        <v>0.58583086611922897</v>
      </c>
      <c r="AG66" s="21" t="e">
        <v>#DIV/0!</v>
      </c>
      <c r="AH66" s="21" t="e">
        <v>#DIV/0!</v>
      </c>
      <c r="AI66" s="21">
        <v>0.61259310775453113</v>
      </c>
      <c r="AJ66" s="21">
        <v>0.15730739602439561</v>
      </c>
      <c r="AK66" s="21" t="e">
        <v>#DIV/0!</v>
      </c>
      <c r="AL66" s="21" t="e">
        <v>#DIV/0!</v>
      </c>
      <c r="AM66" s="21">
        <v>0.61684506403791273</v>
      </c>
      <c r="AN66" s="21">
        <v>0.62164166016188216</v>
      </c>
      <c r="AO66" s="21">
        <v>8.4897405285412231E-2</v>
      </c>
      <c r="AP66" s="21">
        <v>3.3870704714677631E-2</v>
      </c>
      <c r="AQ66" s="21">
        <v>0.53333704830978834</v>
      </c>
      <c r="AR66" s="21">
        <v>0.29198745602254439</v>
      </c>
      <c r="AS66" s="21">
        <v>0.71478690491562802</v>
      </c>
      <c r="AT66" s="21">
        <v>0.27451932195210105</v>
      </c>
      <c r="AU66" s="21">
        <v>0.23707267208329746</v>
      </c>
      <c r="AV66" s="21" t="e">
        <v>#DIV/0!</v>
      </c>
      <c r="AW66" s="21" t="e">
        <v>#DIV/0!</v>
      </c>
      <c r="AX66" s="21" t="e">
        <v>#DIV/0!</v>
      </c>
      <c r="AY66" s="21">
        <v>0.42633308104321882</v>
      </c>
      <c r="AZ66" s="21">
        <v>0.41511060925091858</v>
      </c>
      <c r="BA66" s="21">
        <v>0.47179102409109275</v>
      </c>
      <c r="BB66" s="21" t="e">
        <v>#DIV/0!</v>
      </c>
      <c r="BC66" s="21">
        <v>9.8194985041653748E-2</v>
      </c>
    </row>
    <row r="67" spans="1:55" x14ac:dyDescent="0.2">
      <c r="A67" s="3" t="s">
        <v>245</v>
      </c>
      <c r="B67" s="3" t="s">
        <v>246</v>
      </c>
      <c r="C67" s="3" t="s">
        <v>24</v>
      </c>
      <c r="D67" s="3">
        <v>159950</v>
      </c>
      <c r="E67" s="3" t="s">
        <v>16</v>
      </c>
      <c r="F67" s="3">
        <v>2020</v>
      </c>
      <c r="G67" s="3" t="s">
        <v>17</v>
      </c>
      <c r="H67" s="4">
        <v>44012</v>
      </c>
      <c r="I67" s="4">
        <v>44056</v>
      </c>
      <c r="J67" s="4">
        <v>44056</v>
      </c>
      <c r="K67" s="5">
        <v>292000000</v>
      </c>
      <c r="L67" s="5">
        <v>288000000</v>
      </c>
      <c r="M67" s="3" t="s">
        <v>247</v>
      </c>
      <c r="N67" s="20">
        <v>4.565318181743061E-2</v>
      </c>
      <c r="O67" s="21">
        <v>2.2565157310978474E-2</v>
      </c>
      <c r="P67" s="21">
        <v>1.5703707252607575E-2</v>
      </c>
      <c r="Q67" s="21">
        <v>0.56604790954100004</v>
      </c>
      <c r="R67" s="21">
        <v>5.037324464007225E-2</v>
      </c>
      <c r="S67" s="21">
        <v>1.8433386714371235E-2</v>
      </c>
      <c r="T67" s="21">
        <v>4.8026253715010195E-2</v>
      </c>
      <c r="U67" s="21">
        <v>0.7962724206847166</v>
      </c>
      <c r="V67" s="21">
        <v>0.77353776707826749</v>
      </c>
      <c r="W67" s="21">
        <v>0.76596156803817428</v>
      </c>
      <c r="X67" s="21">
        <v>0.51257928006371833</v>
      </c>
      <c r="Y67" s="21">
        <v>0.46942404975715446</v>
      </c>
      <c r="Z67" s="21">
        <v>0.48742071993628172</v>
      </c>
      <c r="AA67" s="21">
        <v>0.47030245240995705</v>
      </c>
      <c r="AB67" s="21">
        <v>0.82601305202647124</v>
      </c>
      <c r="AC67" s="21">
        <v>2.0044527107470036E-2</v>
      </c>
      <c r="AD67" s="21">
        <v>0.2238246011070914</v>
      </c>
      <c r="AE67" s="21">
        <v>0.25658252837572676</v>
      </c>
      <c r="AF67" s="21">
        <v>0.54437810073802373</v>
      </c>
      <c r="AG67" s="21" t="e">
        <v>#DIV/0!</v>
      </c>
      <c r="AH67" s="21" t="e">
        <v>#DIV/0!</v>
      </c>
      <c r="AI67" s="21">
        <v>0.37686848579771332</v>
      </c>
      <c r="AJ67" s="21">
        <v>8.8182721576034129E-2</v>
      </c>
      <c r="AK67" s="21" t="e">
        <v>#DIV/0!</v>
      </c>
      <c r="AL67" s="21" t="e">
        <v>#DIV/0!</v>
      </c>
      <c r="AM67" s="21">
        <v>0.61872070779905342</v>
      </c>
      <c r="AN67" s="21">
        <v>0.65512274773597579</v>
      </c>
      <c r="AO67" s="21">
        <v>0.79434979021967755</v>
      </c>
      <c r="AP67" s="21">
        <v>4.2350661034120163E-2</v>
      </c>
      <c r="AQ67" s="21">
        <v>0.53680660120352353</v>
      </c>
      <c r="AR67" s="21">
        <v>0.19121737225608462</v>
      </c>
      <c r="AS67" s="21">
        <v>0.5519230790785693</v>
      </c>
      <c r="AT67" s="21">
        <v>0.30033687280527116</v>
      </c>
      <c r="AU67" s="21">
        <v>0.45701024208700736</v>
      </c>
      <c r="AV67" s="21" t="e">
        <v>#DIV/0!</v>
      </c>
      <c r="AW67" s="21" t="e">
        <v>#DIV/0!</v>
      </c>
      <c r="AX67" s="21" t="e">
        <v>#DIV/0!</v>
      </c>
      <c r="AY67" s="21">
        <v>0.3796127945387941</v>
      </c>
      <c r="AZ67" s="21">
        <v>0.30558083584671214</v>
      </c>
      <c r="BA67" s="21">
        <v>0.52333828505842694</v>
      </c>
      <c r="BB67" s="21" t="e">
        <v>#DIV/0!</v>
      </c>
      <c r="BC67" s="21">
        <v>0.12060426030636842</v>
      </c>
    </row>
    <row r="68" spans="1:55" x14ac:dyDescent="0.2">
      <c r="A68" s="3" t="s">
        <v>254</v>
      </c>
      <c r="B68" s="3" t="s">
        <v>255</v>
      </c>
      <c r="C68" s="3" t="s">
        <v>15</v>
      </c>
      <c r="D68" s="3">
        <v>253953</v>
      </c>
      <c r="E68" s="3" t="s">
        <v>16</v>
      </c>
      <c r="F68" s="3">
        <v>2019</v>
      </c>
      <c r="G68" s="3" t="s">
        <v>17</v>
      </c>
      <c r="H68" s="4">
        <v>43830</v>
      </c>
      <c r="I68" s="4">
        <v>43880</v>
      </c>
      <c r="J68" s="4">
        <v>43880</v>
      </c>
      <c r="K68" s="5">
        <v>549900000</v>
      </c>
      <c r="L68" s="5">
        <v>556900000</v>
      </c>
      <c r="M68" s="3" t="s">
        <v>256</v>
      </c>
      <c r="N68" s="20">
        <v>5.8680530323090979E-2</v>
      </c>
      <c r="O68" s="21">
        <v>4.0943716427476816E-2</v>
      </c>
      <c r="P68" s="21">
        <v>4.1650456562020731E-2</v>
      </c>
      <c r="Q68" s="21">
        <v>0.56465916972248453</v>
      </c>
      <c r="R68" s="21">
        <v>9.3395541210128608E-2</v>
      </c>
      <c r="S68" s="21">
        <v>0.24561659418108103</v>
      </c>
      <c r="T68" s="21">
        <v>5.6190161788809589E-2</v>
      </c>
      <c r="U68" s="21">
        <v>0.79996837635727747</v>
      </c>
      <c r="V68" s="21">
        <v>0.79552306365774506</v>
      </c>
      <c r="W68" s="21">
        <v>0.76601589403638137</v>
      </c>
      <c r="X68" s="21">
        <v>0.40010817201223192</v>
      </c>
      <c r="Y68" s="21">
        <v>0.4673580351592812</v>
      </c>
      <c r="Z68" s="21">
        <v>0.59989182798776808</v>
      </c>
      <c r="AA68" s="21">
        <v>0.12919748991665694</v>
      </c>
      <c r="AB68" s="21">
        <v>0.831861062694769</v>
      </c>
      <c r="AC68" s="21">
        <v>0.30481739664255403</v>
      </c>
      <c r="AD68" s="21">
        <v>0.3594327992409343</v>
      </c>
      <c r="AE68" s="21">
        <v>0.412037711468</v>
      </c>
      <c r="AF68" s="21">
        <v>0.61350240736053685</v>
      </c>
      <c r="AG68" s="21" t="e">
        <v>#DIV/0!</v>
      </c>
      <c r="AH68" s="21" t="e">
        <v>#DIV/0!</v>
      </c>
      <c r="AI68" s="21">
        <v>0.3917434255180543</v>
      </c>
      <c r="AJ68" s="21">
        <v>0.10821331137191888</v>
      </c>
      <c r="AK68" s="21" t="e">
        <v>#DIV/0!</v>
      </c>
      <c r="AL68" s="21" t="e">
        <v>#DIV/0!</v>
      </c>
      <c r="AM68" s="21">
        <v>0.62205547315838516</v>
      </c>
      <c r="AN68" s="21">
        <v>0.62566394239530421</v>
      </c>
      <c r="AO68" s="21">
        <v>0.14568551547921266</v>
      </c>
      <c r="AP68" s="21">
        <v>3.2603674670252179E-2</v>
      </c>
      <c r="AQ68" s="21">
        <v>0.5938409975482154</v>
      </c>
      <c r="AR68" s="21">
        <v>0.29386028627531241</v>
      </c>
      <c r="AS68" s="21">
        <v>0.53351854643667374</v>
      </c>
      <c r="AT68" s="21">
        <v>0.32827777188453677</v>
      </c>
      <c r="AU68" s="21">
        <v>0.45609815823402716</v>
      </c>
      <c r="AV68" s="21" t="e">
        <v>#DIV/0!</v>
      </c>
      <c r="AW68" s="21" t="e">
        <v>#DIV/0!</v>
      </c>
      <c r="AX68" s="21" t="e">
        <v>#DIV/0!</v>
      </c>
      <c r="AY68" s="21">
        <v>0.36310354812593776</v>
      </c>
      <c r="AZ68" s="21">
        <v>0.28781030509135691</v>
      </c>
      <c r="BA68" s="21">
        <v>0.51264956316787447</v>
      </c>
      <c r="BB68" s="21" t="e">
        <v>#DIV/0!</v>
      </c>
      <c r="BC68" s="21">
        <v>0.16109139457505992</v>
      </c>
    </row>
    <row r="69" spans="1:55" x14ac:dyDescent="0.2">
      <c r="A69" s="3" t="s">
        <v>260</v>
      </c>
      <c r="B69" s="3" t="s">
        <v>261</v>
      </c>
      <c r="C69" s="3" t="s">
        <v>72</v>
      </c>
      <c r="D69" s="3">
        <v>378105</v>
      </c>
      <c r="E69" s="3" t="s">
        <v>16</v>
      </c>
      <c r="F69" s="3">
        <v>2019</v>
      </c>
      <c r="G69" s="3" t="s">
        <v>17</v>
      </c>
      <c r="H69" s="4">
        <v>43830</v>
      </c>
      <c r="I69" s="4">
        <v>43892</v>
      </c>
      <c r="J69" s="4">
        <v>43892</v>
      </c>
      <c r="K69" s="5">
        <v>334735967</v>
      </c>
      <c r="L69" s="5">
        <v>340323972</v>
      </c>
      <c r="M69" s="3" t="s">
        <v>262</v>
      </c>
      <c r="N69" s="20">
        <v>4.9816365876799065E-2</v>
      </c>
      <c r="O69" s="21">
        <v>4.9816365876799065E-2</v>
      </c>
      <c r="P69" s="21">
        <v>2.0033260693985405E-2</v>
      </c>
      <c r="Q69" s="21">
        <v>0.56017666519092046</v>
      </c>
      <c r="R69" s="21">
        <v>5.9173255359012487E-2</v>
      </c>
      <c r="S69" s="21">
        <v>0.16534489262582133</v>
      </c>
      <c r="T69" s="21">
        <v>3.4089249117612304E-2</v>
      </c>
      <c r="U69" s="21">
        <v>0.79310304682653454</v>
      </c>
      <c r="V69" s="21">
        <v>0.77924990410266848</v>
      </c>
      <c r="W69" s="21">
        <v>0.76123971843726623</v>
      </c>
      <c r="X69" s="21">
        <v>0.40850534298242569</v>
      </c>
      <c r="Y69" s="21">
        <v>0.51556510389140675</v>
      </c>
      <c r="Z69" s="21">
        <v>0.59149465701757431</v>
      </c>
      <c r="AA69" s="21">
        <v>0.44281119902286364</v>
      </c>
      <c r="AB69" s="21">
        <v>0.8773372147275833</v>
      </c>
      <c r="AC69" s="21">
        <v>0.20741976182968039</v>
      </c>
      <c r="AD69" s="21">
        <v>0.27667051952943078</v>
      </c>
      <c r="AE69" s="21">
        <v>0.29561923426830305</v>
      </c>
      <c r="AF69" s="21">
        <v>0.57153824907516793</v>
      </c>
      <c r="AG69" s="21" t="e">
        <v>#DIV/0!</v>
      </c>
      <c r="AH69" s="21" t="e">
        <v>#DIV/0!</v>
      </c>
      <c r="AI69" s="21">
        <v>0.39740296581539447</v>
      </c>
      <c r="AJ69" s="21">
        <v>0.10193171593545915</v>
      </c>
      <c r="AK69" s="21" t="e">
        <v>#DIV/0!</v>
      </c>
      <c r="AL69" s="21" t="e">
        <v>#DIV/0!</v>
      </c>
      <c r="AM69" s="21">
        <v>0.61867397884863362</v>
      </c>
      <c r="AN69" s="21">
        <v>0.62623921500170987</v>
      </c>
      <c r="AO69" s="21">
        <v>0.34756846856772627</v>
      </c>
      <c r="AP69" s="21">
        <v>3.4606537174312418E-2</v>
      </c>
      <c r="AQ69" s="21">
        <v>0.59474431858566967</v>
      </c>
      <c r="AR69" s="21">
        <v>0.22603463382182726</v>
      </c>
      <c r="AS69" s="21">
        <v>0.54903890564026736</v>
      </c>
      <c r="AT69" s="21">
        <v>0.3291503523134568</v>
      </c>
      <c r="AU69" s="21">
        <v>0.45388417823929039</v>
      </c>
      <c r="AV69" s="21" t="e">
        <v>#DIV/0!</v>
      </c>
      <c r="AW69" s="21" t="e">
        <v>#DIV/0!</v>
      </c>
      <c r="AX69" s="21" t="e">
        <v>#DIV/0!</v>
      </c>
      <c r="AY69" s="21">
        <v>0.35036076220514745</v>
      </c>
      <c r="AZ69" s="21">
        <v>0.27222249693144701</v>
      </c>
      <c r="BA69" s="21">
        <v>0.51260122424931331</v>
      </c>
      <c r="BB69" s="21" t="e">
        <v>#DIV/0!</v>
      </c>
      <c r="BC69" s="21">
        <v>0.14040998110707156</v>
      </c>
    </row>
    <row r="70" spans="1:55" x14ac:dyDescent="0.2">
      <c r="A70" s="3" t="s">
        <v>257</v>
      </c>
      <c r="B70" s="3" t="s">
        <v>258</v>
      </c>
      <c r="C70" s="3" t="s">
        <v>113</v>
      </c>
      <c r="D70" s="3">
        <v>120616</v>
      </c>
      <c r="E70" s="3" t="s">
        <v>16</v>
      </c>
      <c r="F70" s="3">
        <v>2019</v>
      </c>
      <c r="G70" s="3" t="s">
        <v>17</v>
      </c>
      <c r="H70" s="4">
        <v>43830</v>
      </c>
      <c r="I70" s="4">
        <v>43882</v>
      </c>
      <c r="J70" s="4">
        <v>43882</v>
      </c>
      <c r="K70" s="5">
        <v>111000000</v>
      </c>
      <c r="L70" s="5">
        <v>112000000</v>
      </c>
      <c r="M70" s="3" t="s">
        <v>259</v>
      </c>
      <c r="N70" s="20">
        <v>4.910004248357188E-2</v>
      </c>
      <c r="O70" s="21">
        <v>4.910004248357188E-2</v>
      </c>
      <c r="P70" s="21">
        <v>7.8018369015606687E-2</v>
      </c>
      <c r="Q70" s="21">
        <v>0.55854954405719537</v>
      </c>
      <c r="R70" s="21">
        <v>5.8687826829943973E-2</v>
      </c>
      <c r="S70" s="21">
        <v>9.4123230475275169E-2</v>
      </c>
      <c r="T70" s="21">
        <v>4.4665385260289729E-2</v>
      </c>
      <c r="U70" s="21">
        <v>0.79191017779716177</v>
      </c>
      <c r="V70" s="21">
        <v>0.77414963453362573</v>
      </c>
      <c r="W70" s="21">
        <v>0.76084240166293104</v>
      </c>
      <c r="X70" s="21">
        <v>0.10158186990828906</v>
      </c>
      <c r="Y70" s="21">
        <v>0.87499980068849037</v>
      </c>
      <c r="Z70" s="21">
        <v>0.8984181300917109</v>
      </c>
      <c r="AA70" s="21">
        <v>0.82523500852815479</v>
      </c>
      <c r="AB70" s="21">
        <v>0.93356399298522208</v>
      </c>
      <c r="AC70" s="21">
        <v>0.4236762797583779</v>
      </c>
      <c r="AD70" s="21">
        <v>0.48033070245469667</v>
      </c>
      <c r="AE70" s="21">
        <v>0.47568788168423543</v>
      </c>
      <c r="AF70" s="21">
        <v>0.64043442848006782</v>
      </c>
      <c r="AG70" s="21" t="e">
        <v>#DIV/0!</v>
      </c>
      <c r="AH70" s="21" t="e">
        <v>#DIV/0!</v>
      </c>
      <c r="AI70" s="21">
        <v>0.38465754167536259</v>
      </c>
      <c r="AJ70" s="21">
        <v>0.21856482811705721</v>
      </c>
      <c r="AK70" s="21" t="e">
        <v>#DIV/0!</v>
      </c>
      <c r="AL70" s="21" t="e">
        <v>#DIV/0!</v>
      </c>
      <c r="AM70" s="21">
        <v>0.61743259437215448</v>
      </c>
      <c r="AN70" s="21">
        <v>0.62098456721906203</v>
      </c>
      <c r="AO70" s="21">
        <v>0.10555857480014777</v>
      </c>
      <c r="AP70" s="21">
        <v>3.5666804227285853E-2</v>
      </c>
      <c r="AQ70" s="21">
        <v>0.59514634496780705</v>
      </c>
      <c r="AR70" s="21">
        <v>0.36679470216033411</v>
      </c>
      <c r="AS70" s="21">
        <v>0.5096389238254152</v>
      </c>
      <c r="AT70" s="21">
        <v>0.35481561976587961</v>
      </c>
      <c r="AU70" s="21">
        <v>0.53578255223882776</v>
      </c>
      <c r="AV70" s="21" t="e">
        <v>#DIV/0!</v>
      </c>
      <c r="AW70" s="21" t="e">
        <v>#DIV/0!</v>
      </c>
      <c r="AX70" s="21" t="e">
        <v>#DIV/0!</v>
      </c>
      <c r="AY70" s="21">
        <v>0.34391084079790646</v>
      </c>
      <c r="AZ70" s="21">
        <v>0.26339295084019521</v>
      </c>
      <c r="BA70" s="21">
        <v>0.5167506815317835</v>
      </c>
      <c r="BB70" s="21" t="e">
        <v>#DIV/0!</v>
      </c>
      <c r="BC70" s="21">
        <v>0.13669650181743701</v>
      </c>
    </row>
    <row r="71" spans="1:55" x14ac:dyDescent="0.2">
      <c r="A71" s="3" t="s">
        <v>349</v>
      </c>
      <c r="B71" s="3" t="s">
        <v>350</v>
      </c>
      <c r="C71" s="3" t="s">
        <v>72</v>
      </c>
      <c r="D71" s="3">
        <v>378122</v>
      </c>
      <c r="E71" s="3" t="s">
        <v>16</v>
      </c>
      <c r="F71" s="3">
        <v>2019</v>
      </c>
      <c r="G71" s="3" t="s">
        <v>17</v>
      </c>
      <c r="H71" s="4">
        <v>43830</v>
      </c>
      <c r="I71" s="4">
        <v>43900</v>
      </c>
      <c r="J71" s="4">
        <v>43900</v>
      </c>
      <c r="K71" s="5">
        <v>417000000</v>
      </c>
      <c r="L71" s="5">
        <v>419000000</v>
      </c>
      <c r="M71" s="3" t="s">
        <v>351</v>
      </c>
      <c r="N71" s="20">
        <v>3.6944027677481429E-2</v>
      </c>
      <c r="O71" s="21">
        <v>3.6944027677481429E-2</v>
      </c>
      <c r="P71" s="21">
        <v>2.9241467301136519E-2</v>
      </c>
      <c r="Q71" s="21">
        <v>0.56023611137467266</v>
      </c>
      <c r="R71" s="21">
        <v>0.13073593702407946</v>
      </c>
      <c r="S71" s="21">
        <v>5.4521405711078488E-3</v>
      </c>
      <c r="T71" s="21">
        <v>0.13123114205175057</v>
      </c>
      <c r="U71" s="21">
        <v>0.79684533792189538</v>
      </c>
      <c r="V71" s="21">
        <v>0.77170133828010445</v>
      </c>
      <c r="W71" s="21">
        <v>0.7669681139699992</v>
      </c>
      <c r="X71" s="21">
        <v>2.6784635336102675E-2</v>
      </c>
      <c r="Y71" s="21">
        <v>0.50809767276228823</v>
      </c>
      <c r="Z71" s="21">
        <v>0.97321536466389735</v>
      </c>
      <c r="AA71" s="21">
        <v>0.50152411521825724</v>
      </c>
      <c r="AB71" s="21">
        <v>0.87610286404374293</v>
      </c>
      <c r="AC71" s="21">
        <v>0.64979556739131772</v>
      </c>
      <c r="AD71" s="21">
        <v>0.70623480255546245</v>
      </c>
      <c r="AE71" s="21">
        <v>0.52300064145349867</v>
      </c>
      <c r="AF71" s="21">
        <v>0.60716748802828047</v>
      </c>
      <c r="AG71" s="21" t="e">
        <v>#DIV/0!</v>
      </c>
      <c r="AH71" s="21" t="e">
        <v>#DIV/0!</v>
      </c>
      <c r="AI71" s="21">
        <v>0.40546215498086496</v>
      </c>
      <c r="AJ71" s="21">
        <v>0.36522255887966348</v>
      </c>
      <c r="AK71" s="21" t="e">
        <v>#DIV/0!</v>
      </c>
      <c r="AL71" s="21" t="e">
        <v>#DIV/0!</v>
      </c>
      <c r="AM71" s="21">
        <v>0.61617418215359476</v>
      </c>
      <c r="AN71" s="21">
        <v>0.62036593821568009</v>
      </c>
      <c r="AO71" s="21">
        <v>2.4937254305105957E-2</v>
      </c>
      <c r="AP71" s="21">
        <v>2.8625185808837942E-2</v>
      </c>
      <c r="AQ71" s="21">
        <v>0.51621628290159538</v>
      </c>
      <c r="AR71" s="21">
        <v>0.64046628462356858</v>
      </c>
      <c r="AS71" s="21">
        <v>0.50878496224881598</v>
      </c>
      <c r="AT71" s="21">
        <v>0.31647363405145873</v>
      </c>
      <c r="AU71" s="21">
        <v>0.49766212009716587</v>
      </c>
      <c r="AV71" s="21" t="e">
        <v>#DIV/0!</v>
      </c>
      <c r="AW71" s="21" t="e">
        <v>#DIV/0!</v>
      </c>
      <c r="AX71" s="21" t="e">
        <v>#DIV/0!</v>
      </c>
      <c r="AY71" s="21">
        <v>0.38975875539756416</v>
      </c>
      <c r="AZ71" s="21">
        <v>0.35146169416643114</v>
      </c>
      <c r="BA71" s="21">
        <v>0.51719157703939944</v>
      </c>
      <c r="BB71" s="21" t="e">
        <v>#DIV/0!</v>
      </c>
      <c r="BC71" s="21">
        <v>9.121428638969023E-2</v>
      </c>
    </row>
    <row r="72" spans="1:55" x14ac:dyDescent="0.2">
      <c r="A72" s="3" t="s">
        <v>251</v>
      </c>
      <c r="B72" s="3" t="s">
        <v>252</v>
      </c>
      <c r="C72" s="3" t="s">
        <v>45</v>
      </c>
      <c r="D72" s="3">
        <v>288836</v>
      </c>
      <c r="E72" s="3" t="s">
        <v>16</v>
      </c>
      <c r="F72" s="3">
        <v>2019</v>
      </c>
      <c r="G72" s="3" t="s">
        <v>17</v>
      </c>
      <c r="H72" s="4">
        <v>43799</v>
      </c>
      <c r="I72" s="4">
        <v>43858</v>
      </c>
      <c r="J72" s="4">
        <v>43858</v>
      </c>
      <c r="K72" s="5">
        <v>687000000</v>
      </c>
      <c r="L72" s="5">
        <v>689000000</v>
      </c>
      <c r="M72" s="3" t="s">
        <v>253</v>
      </c>
      <c r="N72" s="20">
        <v>9.7897859416551311E-3</v>
      </c>
      <c r="O72" s="21">
        <v>7.667524322026417E-3</v>
      </c>
      <c r="P72" s="21">
        <v>1.5957944023016708E-2</v>
      </c>
      <c r="Q72" s="21">
        <v>0.55870102400841537</v>
      </c>
      <c r="R72" s="21">
        <v>6.2553538712504311E-2</v>
      </c>
      <c r="S72" s="21">
        <v>9.5581348227166213E-2</v>
      </c>
      <c r="T72" s="21">
        <v>4.8344224499301196E-2</v>
      </c>
      <c r="U72" s="21">
        <v>0.79214616424127748</v>
      </c>
      <c r="V72" s="21">
        <v>0.77435575197628004</v>
      </c>
      <c r="W72" s="21">
        <v>0.76107380744241682</v>
      </c>
      <c r="X72" s="21">
        <v>3.9123227103673643E-2</v>
      </c>
      <c r="Y72" s="21">
        <v>0.5202955117045639</v>
      </c>
      <c r="Z72" s="21">
        <v>0.96087677289632645</v>
      </c>
      <c r="AA72" s="21">
        <v>0.11254920341293666</v>
      </c>
      <c r="AB72" s="21">
        <v>0.92545869063203734</v>
      </c>
      <c r="AC72" s="21">
        <v>0.39605011676072555</v>
      </c>
      <c r="AD72" s="21">
        <v>0.46425311297961458</v>
      </c>
      <c r="AE72" s="21">
        <v>0.42353987117879144</v>
      </c>
      <c r="AF72" s="21">
        <v>0.65016310002441857</v>
      </c>
      <c r="AG72" s="21" t="e">
        <v>#DIV/0!</v>
      </c>
      <c r="AH72" s="21" t="e">
        <v>#DIV/0!</v>
      </c>
      <c r="AI72" s="21">
        <v>0.40702526937830891</v>
      </c>
      <c r="AJ72" s="21">
        <v>0.17030256627013288</v>
      </c>
      <c r="AK72" s="21" t="e">
        <v>#DIV/0!</v>
      </c>
      <c r="AL72" s="21" t="e">
        <v>#DIV/0!</v>
      </c>
      <c r="AM72" s="21">
        <v>0.61741891084643907</v>
      </c>
      <c r="AN72" s="21">
        <v>0.62086216030149188</v>
      </c>
      <c r="AO72" s="21">
        <v>8.8510136987562979E-2</v>
      </c>
      <c r="AP72" s="21">
        <v>3.1673663971252632E-2</v>
      </c>
      <c r="AQ72" s="21">
        <v>0.58882592591468774</v>
      </c>
      <c r="AR72" s="21">
        <v>0.47050034669710777</v>
      </c>
      <c r="AS72" s="21">
        <v>0.52969903460182166</v>
      </c>
      <c r="AT72" s="21">
        <v>0.40570949549565372</v>
      </c>
      <c r="AU72" s="21">
        <v>0.46745292627756041</v>
      </c>
      <c r="AV72" s="21" t="e">
        <v>#DIV/0!</v>
      </c>
      <c r="AW72" s="21" t="e">
        <v>#DIV/0!</v>
      </c>
      <c r="AX72" s="21" t="e">
        <v>#DIV/0!</v>
      </c>
      <c r="AY72" s="21">
        <v>0.34924422599693922</v>
      </c>
      <c r="AZ72" s="21">
        <v>0.27679709112833545</v>
      </c>
      <c r="BA72" s="21">
        <v>0.51331208269330497</v>
      </c>
      <c r="BB72" s="21" t="e">
        <v>#DIV/0!</v>
      </c>
      <c r="BC72" s="21">
        <v>0.11917843180273716</v>
      </c>
    </row>
    <row r="73" spans="1:55" x14ac:dyDescent="0.2">
      <c r="A73" s="3" t="s">
        <v>239</v>
      </c>
      <c r="B73" s="3" t="s">
        <v>240</v>
      </c>
      <c r="C73" s="3" t="s">
        <v>34</v>
      </c>
      <c r="D73" s="3">
        <v>107614</v>
      </c>
      <c r="E73" s="3" t="s">
        <v>16</v>
      </c>
      <c r="F73" s="3">
        <v>2019</v>
      </c>
      <c r="G73" s="3" t="s">
        <v>17</v>
      </c>
      <c r="H73" s="4">
        <v>43830</v>
      </c>
      <c r="I73" s="4">
        <v>43885</v>
      </c>
      <c r="J73" s="4">
        <v>43885</v>
      </c>
      <c r="K73" s="5">
        <v>273402000</v>
      </c>
      <c r="L73" s="5">
        <v>279725000</v>
      </c>
      <c r="M73" s="3" t="s">
        <v>241</v>
      </c>
      <c r="N73" s="20">
        <v>5.7528467176682703E-2</v>
      </c>
      <c r="O73" s="21">
        <v>5.5804065310993863E-2</v>
      </c>
      <c r="P73" s="21">
        <v>0.11251851405124474</v>
      </c>
      <c r="Q73" s="21">
        <v>0.5589823495589189</v>
      </c>
      <c r="R73" s="21">
        <v>3.5937436039385609E-2</v>
      </c>
      <c r="S73" s="21">
        <v>0</v>
      </c>
      <c r="T73" s="21">
        <v>3.6306433868931093E-2</v>
      </c>
      <c r="U73" s="21">
        <v>0.79139378775118341</v>
      </c>
      <c r="V73" s="21">
        <v>0.77144014205164946</v>
      </c>
      <c r="W73" s="21">
        <v>0.76076586921657618</v>
      </c>
      <c r="X73" s="21">
        <v>0.31262893951018739</v>
      </c>
      <c r="Y73" s="21">
        <v>0.54165104589024116</v>
      </c>
      <c r="Z73" s="21">
        <v>0.68737106048981256</v>
      </c>
      <c r="AA73" s="21">
        <v>0.43769221669094754</v>
      </c>
      <c r="AB73" s="21">
        <v>0.91259781557733499</v>
      </c>
      <c r="AC73" s="21">
        <v>0.87556071670585267</v>
      </c>
      <c r="AD73" s="21">
        <v>0.38813560345120457</v>
      </c>
      <c r="AE73" s="21">
        <v>0.43823999492139448</v>
      </c>
      <c r="AF73" s="21">
        <v>0.64666358861106976</v>
      </c>
      <c r="AG73" s="21" t="e">
        <v>#DIV/0!</v>
      </c>
      <c r="AH73" s="21" t="e">
        <v>#DIV/0!</v>
      </c>
      <c r="AI73" s="21">
        <v>0.37183424376193686</v>
      </c>
      <c r="AJ73" s="21">
        <v>0.21223412303789954</v>
      </c>
      <c r="AK73" s="21" t="e">
        <v>#DIV/0!</v>
      </c>
      <c r="AL73" s="21" t="e">
        <v>#DIV/0!</v>
      </c>
      <c r="AM73" s="21">
        <v>0.61952033269065576</v>
      </c>
      <c r="AN73" s="21">
        <v>0.62222986995350238</v>
      </c>
      <c r="AO73" s="21">
        <v>0.18408391877280861</v>
      </c>
      <c r="AP73" s="21">
        <v>3.3019010600004985E-2</v>
      </c>
      <c r="AQ73" s="21">
        <v>0.67209085121660406</v>
      </c>
      <c r="AR73" s="21">
        <v>0.45929820418340123</v>
      </c>
      <c r="AS73" s="21">
        <v>0.46165009577182653</v>
      </c>
      <c r="AT73" s="21">
        <v>0.59235016246951566</v>
      </c>
      <c r="AU73" s="21">
        <v>0.50955548749032697</v>
      </c>
      <c r="AV73" s="21" t="e">
        <v>#DIV/0!</v>
      </c>
      <c r="AW73" s="21" t="e">
        <v>#DIV/0!</v>
      </c>
      <c r="AX73" s="21" t="e">
        <v>#DIV/0!</v>
      </c>
      <c r="AY73" s="21">
        <v>0.33672792565907184</v>
      </c>
      <c r="AZ73" s="21">
        <v>0.23245087888881286</v>
      </c>
      <c r="BA73" s="21">
        <v>0.51706067126216171</v>
      </c>
      <c r="BB73" s="21" t="e">
        <v>#DIV/0!</v>
      </c>
      <c r="BC73" s="21">
        <v>0.18874535272115026</v>
      </c>
    </row>
    <row r="74" spans="1:55" x14ac:dyDescent="0.2">
      <c r="A74" s="3" t="s">
        <v>263</v>
      </c>
      <c r="B74" s="3" t="s">
        <v>263</v>
      </c>
      <c r="C74" s="3" t="s">
        <v>34</v>
      </c>
      <c r="D74" s="3">
        <v>683318</v>
      </c>
      <c r="E74" s="3" t="s">
        <v>16</v>
      </c>
      <c r="F74" s="3">
        <v>2019</v>
      </c>
      <c r="G74" s="3" t="s">
        <v>17</v>
      </c>
      <c r="H74" s="4">
        <v>43830</v>
      </c>
      <c r="I74" s="4">
        <v>43889</v>
      </c>
      <c r="J74" s="4">
        <v>43889</v>
      </c>
      <c r="K74" s="5">
        <v>143200000</v>
      </c>
      <c r="L74" s="5">
        <v>146500000</v>
      </c>
      <c r="M74" s="3" t="s">
        <v>264</v>
      </c>
      <c r="N74" s="20">
        <v>5.8093290199536858E-2</v>
      </c>
      <c r="O74" s="21">
        <v>5.1057476285414495E-2</v>
      </c>
      <c r="P74" s="21">
        <v>1.0982368741960402E-2</v>
      </c>
      <c r="Q74" s="21">
        <v>0.56741091151796097</v>
      </c>
      <c r="R74" s="21">
        <v>0.11501588205480504</v>
      </c>
      <c r="S74" s="21">
        <v>5.8965658950822899E-3</v>
      </c>
      <c r="T74" s="21">
        <v>0.11528062135428244</v>
      </c>
      <c r="U74" s="21">
        <v>0.80612735965702198</v>
      </c>
      <c r="V74" s="21">
        <v>0.77220225608677329</v>
      </c>
      <c r="W74" s="21">
        <v>0.77751760244427659</v>
      </c>
      <c r="X74" s="21">
        <v>0.43134737255257655</v>
      </c>
      <c r="Y74" s="21">
        <v>0.47270169227394421</v>
      </c>
      <c r="Z74" s="21">
        <v>0.56865262744742351</v>
      </c>
      <c r="AA74" s="21">
        <v>0.5605856539177736</v>
      </c>
      <c r="AB74" s="21">
        <v>0.82165879142850085</v>
      </c>
      <c r="AC74" s="21">
        <v>0.14314311997063298</v>
      </c>
      <c r="AD74" s="21">
        <v>0.26719947342726907</v>
      </c>
      <c r="AE74" s="21">
        <v>0.30630554520603759</v>
      </c>
      <c r="AF74" s="21">
        <v>0.5646703630987242</v>
      </c>
      <c r="AG74" s="21" t="e">
        <v>#DIV/0!</v>
      </c>
      <c r="AH74" s="21" t="e">
        <v>#DIV/0!</v>
      </c>
      <c r="AI74" s="21">
        <v>0.37734679497587004</v>
      </c>
      <c r="AJ74" s="21">
        <v>0.12342857054282938</v>
      </c>
      <c r="AK74" s="21" t="e">
        <v>#DIV/0!</v>
      </c>
      <c r="AL74" s="21" t="e">
        <v>#DIV/0!</v>
      </c>
      <c r="AM74" s="21">
        <v>0.62541318402106882</v>
      </c>
      <c r="AN74" s="21">
        <v>0.64535028336035738</v>
      </c>
      <c r="AO74" s="21">
        <v>0.50201561675829098</v>
      </c>
      <c r="AP74" s="21">
        <v>3.3895136419605815E-2</v>
      </c>
      <c r="AQ74" s="21">
        <v>0.60829662454166922</v>
      </c>
      <c r="AR74" s="21">
        <v>0.22884562161268387</v>
      </c>
      <c r="AS74" s="21">
        <v>0.54082485973727912</v>
      </c>
      <c r="AT74" s="21">
        <v>0.39837631235879223</v>
      </c>
      <c r="AU74" s="21">
        <v>0.47509927980732158</v>
      </c>
      <c r="AV74" s="21" t="e">
        <v>#DIV/0!</v>
      </c>
      <c r="AW74" s="21" t="e">
        <v>#DIV/0!</v>
      </c>
      <c r="AX74" s="21" t="e">
        <v>#DIV/0!</v>
      </c>
      <c r="AY74" s="21">
        <v>0.36405079546973057</v>
      </c>
      <c r="AZ74" s="21">
        <v>0.30290883456056206</v>
      </c>
      <c r="BA74" s="21">
        <v>0.51724145365796459</v>
      </c>
      <c r="BB74" s="21" t="e">
        <v>#DIV/0!</v>
      </c>
      <c r="BC74" s="21">
        <v>0.18596110691918602</v>
      </c>
    </row>
    <row r="75" spans="1:55" x14ac:dyDescent="0.2">
      <c r="A75" s="3" t="s">
        <v>265</v>
      </c>
      <c r="B75" s="3" t="s">
        <v>266</v>
      </c>
      <c r="C75" s="3" t="s">
        <v>59</v>
      </c>
      <c r="D75" s="3">
        <v>109593</v>
      </c>
      <c r="E75" s="3" t="s">
        <v>16</v>
      </c>
      <c r="F75" s="3">
        <v>2019</v>
      </c>
      <c r="G75" s="3" t="s">
        <v>17</v>
      </c>
      <c r="H75" s="4">
        <v>43830</v>
      </c>
      <c r="I75" s="4">
        <v>43867</v>
      </c>
      <c r="J75" s="4">
        <v>43867</v>
      </c>
      <c r="K75" s="5">
        <v>120170634</v>
      </c>
      <c r="L75" s="5">
        <v>121243778</v>
      </c>
      <c r="M75" s="3" t="s">
        <v>267</v>
      </c>
      <c r="N75" s="20">
        <v>6.9424438762710386E-2</v>
      </c>
      <c r="O75" s="21">
        <v>4.3899427899826496E-2</v>
      </c>
      <c r="P75" s="21">
        <v>3.9519473699141217E-2</v>
      </c>
      <c r="Q75" s="21">
        <v>0.56028540006859939</v>
      </c>
      <c r="R75" s="21">
        <v>9.7415972337507414E-2</v>
      </c>
      <c r="S75" s="21">
        <v>0.10063098257579389</v>
      </c>
      <c r="T75" s="21">
        <v>8.2779996866055E-2</v>
      </c>
      <c r="U75" s="21">
        <v>0.79518167781019911</v>
      </c>
      <c r="V75" s="21">
        <v>0.77631731100563506</v>
      </c>
      <c r="W75" s="21">
        <v>0.76418167327681263</v>
      </c>
      <c r="X75" s="21">
        <v>0.24961597353809178</v>
      </c>
      <c r="Y75" s="21">
        <v>0.49456844269737493</v>
      </c>
      <c r="Z75" s="21">
        <v>0.75038402646190816</v>
      </c>
      <c r="AA75" s="21">
        <v>0.18517316035667106</v>
      </c>
      <c r="AB75" s="21">
        <v>0.87510545610020485</v>
      </c>
      <c r="AC75" s="21">
        <v>0.25515497993836894</v>
      </c>
      <c r="AD75" s="21">
        <v>0.38228442746648761</v>
      </c>
      <c r="AE75" s="21">
        <v>0.43482197013992913</v>
      </c>
      <c r="AF75" s="21">
        <v>0.65133988529814746</v>
      </c>
      <c r="AG75" s="21" t="e">
        <v>#DIV/0!</v>
      </c>
      <c r="AH75" s="21" t="e">
        <v>#DIV/0!</v>
      </c>
      <c r="AI75" s="21">
        <v>0.38179387577129209</v>
      </c>
      <c r="AJ75" s="21">
        <v>0.21605380402186614</v>
      </c>
      <c r="AK75" s="21" t="e">
        <v>#DIV/0!</v>
      </c>
      <c r="AL75" s="21" t="e">
        <v>#DIV/0!</v>
      </c>
      <c r="AM75" s="21">
        <v>0.62085918681755969</v>
      </c>
      <c r="AN75" s="21">
        <v>0.62293617276678559</v>
      </c>
      <c r="AO75" s="21">
        <v>0.161872653466201</v>
      </c>
      <c r="AP75" s="21">
        <v>3.2751188735343044E-2</v>
      </c>
      <c r="AQ75" s="21">
        <v>0.65883614373374721</v>
      </c>
      <c r="AR75" s="21">
        <v>0.39322428082269428</v>
      </c>
      <c r="AS75" s="21">
        <v>0.49879309928539245</v>
      </c>
      <c r="AT75" s="21">
        <v>0.46528845108948363</v>
      </c>
      <c r="AU75" s="21">
        <v>0.5076978340006979</v>
      </c>
      <c r="AV75" s="21" t="e">
        <v>#DIV/0!</v>
      </c>
      <c r="AW75" s="21" t="e">
        <v>#DIV/0!</v>
      </c>
      <c r="AX75" s="21" t="e">
        <v>#DIV/0!</v>
      </c>
      <c r="AY75" s="21">
        <v>0.35663941874838545</v>
      </c>
      <c r="AZ75" s="21">
        <v>0.28683484750229882</v>
      </c>
      <c r="BA75" s="21">
        <v>0.514701079291074</v>
      </c>
      <c r="BB75" s="21" t="e">
        <v>#DIV/0!</v>
      </c>
      <c r="BC75" s="21">
        <v>0.16028141790396122</v>
      </c>
    </row>
    <row r="76" spans="1:55" x14ac:dyDescent="0.2">
      <c r="A76" s="3" t="s">
        <v>277</v>
      </c>
      <c r="B76" s="3" t="s">
        <v>278</v>
      </c>
      <c r="C76" s="3" t="s">
        <v>24</v>
      </c>
      <c r="D76" s="3">
        <v>259186</v>
      </c>
      <c r="E76" s="3" t="s">
        <v>16</v>
      </c>
      <c r="F76" s="3">
        <v>2019</v>
      </c>
      <c r="G76" s="3" t="s">
        <v>17</v>
      </c>
      <c r="H76" s="4">
        <v>43830</v>
      </c>
      <c r="I76" s="4">
        <v>43871</v>
      </c>
      <c r="J76" s="4">
        <v>43871</v>
      </c>
      <c r="K76" s="5">
        <v>311187000</v>
      </c>
      <c r="L76" s="5">
        <v>314162000</v>
      </c>
      <c r="M76" s="3" t="s">
        <v>279</v>
      </c>
      <c r="N76" s="20">
        <v>0.10385701126985228</v>
      </c>
      <c r="O76" s="21">
        <v>0.10272834060664096</v>
      </c>
      <c r="P76" s="21">
        <v>0.1204854875620322</v>
      </c>
      <c r="Q76" s="21">
        <v>0.55812174027594141</v>
      </c>
      <c r="R76" s="21">
        <v>1.6993894429804399E-2</v>
      </c>
      <c r="S76" s="21">
        <v>1.2236560976326965E-3</v>
      </c>
      <c r="T76" s="21">
        <v>1.6978250198709962E-2</v>
      </c>
      <c r="U76" s="21">
        <v>0.79052617754925836</v>
      </c>
      <c r="V76" s="21">
        <v>0.77146943231683618</v>
      </c>
      <c r="W76" s="21">
        <v>0.75976530044134716</v>
      </c>
      <c r="X76" s="21">
        <v>0.28006257960849312</v>
      </c>
      <c r="Y76" s="21">
        <v>0.55232660878083306</v>
      </c>
      <c r="Z76" s="21">
        <v>0.71993742039150688</v>
      </c>
      <c r="AA76" s="21">
        <v>0.20612025911749074</v>
      </c>
      <c r="AB76" s="21">
        <v>0.96273497335433356</v>
      </c>
      <c r="AC76" s="21">
        <v>0.82039507824716495</v>
      </c>
      <c r="AD76" s="21">
        <v>0.35581027696048462</v>
      </c>
      <c r="AE76" s="21">
        <v>0.40788501368045671</v>
      </c>
      <c r="AF76" s="21">
        <v>0.61691166756637927</v>
      </c>
      <c r="AG76" s="21" t="e">
        <v>#DIV/0!</v>
      </c>
      <c r="AH76" s="21" t="e">
        <v>#DIV/0!</v>
      </c>
      <c r="AI76" s="21">
        <v>0.39888307219502989</v>
      </c>
      <c r="AJ76" s="21">
        <v>0.3224225357527134</v>
      </c>
      <c r="AK76" s="21" t="e">
        <v>#DIV/0!</v>
      </c>
      <c r="AL76" s="21" t="e">
        <v>#DIV/0!</v>
      </c>
      <c r="AM76" s="21">
        <v>0.61740217642576345</v>
      </c>
      <c r="AN76" s="21">
        <v>0.62135005473143923</v>
      </c>
      <c r="AO76" s="21">
        <v>0.16905753965976014</v>
      </c>
      <c r="AP76" s="21">
        <v>3.2450646731393466E-2</v>
      </c>
      <c r="AQ76" s="21">
        <v>0.61362930429861762</v>
      </c>
      <c r="AR76" s="21">
        <v>0.44721636841825357</v>
      </c>
      <c r="AS76" s="21">
        <v>0.51656399494071159</v>
      </c>
      <c r="AT76" s="21">
        <v>0.54616525443264108</v>
      </c>
      <c r="AU76" s="21">
        <v>0.51409210480979739</v>
      </c>
      <c r="AV76" s="21" t="e">
        <v>#DIV/0!</v>
      </c>
      <c r="AW76" s="21" t="e">
        <v>#DIV/0!</v>
      </c>
      <c r="AX76" s="21" t="e">
        <v>#DIV/0!</v>
      </c>
      <c r="AY76" s="21">
        <v>0.33330186529851774</v>
      </c>
      <c r="AZ76" s="21">
        <v>0.23369201769813375</v>
      </c>
      <c r="BA76" s="21">
        <v>0.51546362385652933</v>
      </c>
      <c r="BB76" s="21" t="e">
        <v>#DIV/0!</v>
      </c>
      <c r="BC76" s="21">
        <v>0.14561748145647727</v>
      </c>
    </row>
    <row r="77" spans="1:55" x14ac:dyDescent="0.2">
      <c r="A77" s="3" t="s">
        <v>280</v>
      </c>
      <c r="B77" s="3" t="s">
        <v>281</v>
      </c>
      <c r="C77" s="3" t="s">
        <v>59</v>
      </c>
      <c r="D77" s="3">
        <v>119051</v>
      </c>
      <c r="E77" s="3" t="s">
        <v>16</v>
      </c>
      <c r="F77" s="3">
        <v>2019</v>
      </c>
      <c r="G77" s="3" t="s">
        <v>17</v>
      </c>
      <c r="H77" s="4">
        <v>43830</v>
      </c>
      <c r="I77" s="4">
        <v>43885</v>
      </c>
      <c r="J77" s="4">
        <v>43885</v>
      </c>
      <c r="K77" s="5">
        <v>217300000</v>
      </c>
      <c r="L77" s="5">
        <v>218800000</v>
      </c>
      <c r="M77" s="3" t="s">
        <v>282</v>
      </c>
      <c r="N77" s="20">
        <v>7.7741224776420537E-2</v>
      </c>
      <c r="O77" s="21">
        <v>5.8713819807207523E-2</v>
      </c>
      <c r="P77" s="21">
        <v>0.14470532069034756</v>
      </c>
      <c r="Q77" s="21">
        <v>0.55943705933392807</v>
      </c>
      <c r="R77" s="21">
        <v>9.5338224285901912E-2</v>
      </c>
      <c r="S77" s="21">
        <v>0</v>
      </c>
      <c r="T77" s="21">
        <v>9.6317136576574605E-2</v>
      </c>
      <c r="U77" s="21">
        <v>0.79408364740221438</v>
      </c>
      <c r="V77" s="21">
        <v>0.77144014205164946</v>
      </c>
      <c r="W77" s="21">
        <v>0.7638506586320335</v>
      </c>
      <c r="X77" s="21">
        <v>7.8677784073076892E-2</v>
      </c>
      <c r="Y77" s="21">
        <v>0.51036212983841966</v>
      </c>
      <c r="Z77" s="21">
        <v>0.9213222159269232</v>
      </c>
      <c r="AA77" s="21">
        <v>0.30321213106848111</v>
      </c>
      <c r="AB77" s="21">
        <v>0.89627558069350055</v>
      </c>
      <c r="AC77" s="21">
        <v>0.1846516912775707</v>
      </c>
      <c r="AD77" s="21">
        <v>0.35950464617322142</v>
      </c>
      <c r="AE77" s="21">
        <v>0.4121200735830271</v>
      </c>
      <c r="AF77" s="21">
        <v>0.58204789636972953</v>
      </c>
      <c r="AG77" s="21" t="e">
        <v>#DIV/0!</v>
      </c>
      <c r="AH77" s="21" t="e">
        <v>#DIV/0!</v>
      </c>
      <c r="AI77" s="21">
        <v>0.37655789143324747</v>
      </c>
      <c r="AJ77" s="21">
        <v>0.42518010060500422</v>
      </c>
      <c r="AK77" s="21" t="e">
        <v>#DIV/0!</v>
      </c>
      <c r="AL77" s="21" t="e">
        <v>#DIV/0!</v>
      </c>
      <c r="AM77" s="21">
        <v>0.61623798827156195</v>
      </c>
      <c r="AN77" s="21">
        <v>0.62086272208348303</v>
      </c>
      <c r="AO77" s="21">
        <v>6.6822495124880893E-2</v>
      </c>
      <c r="AP77" s="21">
        <v>3.2896914892344642E-2</v>
      </c>
      <c r="AQ77" s="21">
        <v>0.52367133957336798</v>
      </c>
      <c r="AR77" s="21">
        <v>0.51526259949582887</v>
      </c>
      <c r="AS77" s="21">
        <v>0.45402425197453994</v>
      </c>
      <c r="AT77" s="21">
        <v>0.38504622586213677</v>
      </c>
      <c r="AU77" s="21">
        <v>0.61704919528648261</v>
      </c>
      <c r="AV77" s="21" t="e">
        <v>#DIV/0!</v>
      </c>
      <c r="AW77" s="21" t="e">
        <v>#DIV/0!</v>
      </c>
      <c r="AX77" s="21" t="e">
        <v>#DIV/0!</v>
      </c>
      <c r="AY77" s="21">
        <v>0.3998645605942503</v>
      </c>
      <c r="AZ77" s="21">
        <v>0.35260576798976728</v>
      </c>
      <c r="BA77" s="21">
        <v>0.53354433627294784</v>
      </c>
      <c r="BB77" s="21" t="e">
        <v>#DIV/0!</v>
      </c>
      <c r="BC77" s="21">
        <v>9.8479789221187955E-2</v>
      </c>
    </row>
    <row r="78" spans="1:55" x14ac:dyDescent="0.2">
      <c r="A78" s="3" t="s">
        <v>292</v>
      </c>
      <c r="B78" s="3" t="s">
        <v>293</v>
      </c>
      <c r="C78" s="3" t="s">
        <v>91</v>
      </c>
      <c r="D78" s="3">
        <v>378113</v>
      </c>
      <c r="E78" s="3" t="s">
        <v>16</v>
      </c>
      <c r="F78" s="3">
        <v>2019</v>
      </c>
      <c r="G78" s="3" t="s">
        <v>17</v>
      </c>
      <c r="H78" s="4">
        <v>43830</v>
      </c>
      <c r="I78" s="4">
        <v>43879</v>
      </c>
      <c r="J78" s="4">
        <v>43879</v>
      </c>
      <c r="K78" s="5">
        <v>245500000</v>
      </c>
      <c r="L78" s="5">
        <v>250900000</v>
      </c>
      <c r="M78" s="3" t="s">
        <v>294</v>
      </c>
      <c r="N78" s="20">
        <v>3.4582973301499093E-2</v>
      </c>
      <c r="O78" s="21">
        <v>2.2053282364667998E-2</v>
      </c>
      <c r="P78" s="21">
        <v>3.571869111670696E-2</v>
      </c>
      <c r="Q78" s="21">
        <v>0.55984682190926294</v>
      </c>
      <c r="R78" s="21">
        <v>8.9202238512892745E-2</v>
      </c>
      <c r="S78" s="21">
        <v>0.1646819529488899</v>
      </c>
      <c r="T78" s="21">
        <v>6.4529572133132707E-2</v>
      </c>
      <c r="U78" s="21">
        <v>0.7942735660398591</v>
      </c>
      <c r="V78" s="21">
        <v>0.77860277954670276</v>
      </c>
      <c r="W78" s="21">
        <v>0.762705257031975</v>
      </c>
      <c r="X78" s="21">
        <v>0.141987106467517</v>
      </c>
      <c r="Y78" s="21">
        <v>0.60767619208059209</v>
      </c>
      <c r="Z78" s="21">
        <v>0.858012893532483</v>
      </c>
      <c r="AA78" s="21">
        <v>0.53573091971901732</v>
      </c>
      <c r="AB78" s="21">
        <v>0.88488110076209114</v>
      </c>
      <c r="AC78" s="21">
        <v>0.42830381272709456</v>
      </c>
      <c r="AD78" s="21">
        <v>0.38269576400860694</v>
      </c>
      <c r="AE78" s="21">
        <v>0.43870533552756008</v>
      </c>
      <c r="AF78" s="21">
        <v>0.63016226352465698</v>
      </c>
      <c r="AG78" s="21" t="e">
        <v>#DIV/0!</v>
      </c>
      <c r="AH78" s="21" t="e">
        <v>#DIV/0!</v>
      </c>
      <c r="AI78" s="21">
        <v>0.37920297085788285</v>
      </c>
      <c r="AJ78" s="21">
        <v>0.16576218922218097</v>
      </c>
      <c r="AK78" s="21" t="e">
        <v>#DIV/0!</v>
      </c>
      <c r="AL78" s="21" t="e">
        <v>#DIV/0!</v>
      </c>
      <c r="AM78" s="21">
        <v>0.61896786720614616</v>
      </c>
      <c r="AN78" s="21">
        <v>0.62227635292953831</v>
      </c>
      <c r="AO78" s="21">
        <v>0.14252583362032892</v>
      </c>
      <c r="AP78" s="21">
        <v>3.0040382318524267E-2</v>
      </c>
      <c r="AQ78" s="21">
        <v>0.61333610851603537</v>
      </c>
      <c r="AR78" s="21">
        <v>0.35915712972046065</v>
      </c>
      <c r="AS78" s="21">
        <v>0.50454840820984737</v>
      </c>
      <c r="AT78" s="21">
        <v>0.39744258148823153</v>
      </c>
      <c r="AU78" s="21">
        <v>0.49681795006233093</v>
      </c>
      <c r="AV78" s="21" t="e">
        <v>#DIV/0!</v>
      </c>
      <c r="AW78" s="21" t="e">
        <v>#DIV/0!</v>
      </c>
      <c r="AX78" s="21" t="e">
        <v>#DIV/0!</v>
      </c>
      <c r="AY78" s="21">
        <v>0.35743623234512756</v>
      </c>
      <c r="AZ78" s="21">
        <v>0.28715164866877679</v>
      </c>
      <c r="BA78" s="21">
        <v>0.51642967690112263</v>
      </c>
      <c r="BB78" s="21" t="e">
        <v>#DIV/0!</v>
      </c>
      <c r="BC78" s="21">
        <v>0.15455818296131496</v>
      </c>
    </row>
    <row r="79" spans="1:55" x14ac:dyDescent="0.2">
      <c r="A79" s="3" t="s">
        <v>233</v>
      </c>
      <c r="B79" s="3" t="s">
        <v>234</v>
      </c>
      <c r="C79" s="3" t="s">
        <v>15</v>
      </c>
      <c r="D79" s="3">
        <v>378101</v>
      </c>
      <c r="E79" s="3" t="s">
        <v>16</v>
      </c>
      <c r="F79" s="3">
        <v>2019</v>
      </c>
      <c r="G79" s="3" t="s">
        <v>17</v>
      </c>
      <c r="H79" s="4">
        <v>43830</v>
      </c>
      <c r="I79" s="4">
        <v>43880</v>
      </c>
      <c r="J79" s="4">
        <v>43880</v>
      </c>
      <c r="K79" s="5">
        <v>136401000</v>
      </c>
      <c r="L79" s="5">
        <v>136253000</v>
      </c>
      <c r="M79" s="3" t="s">
        <v>235</v>
      </c>
      <c r="N79" s="20">
        <v>8.2675912705397273E-2</v>
      </c>
      <c r="O79" s="21">
        <v>8.2675912705397273E-2</v>
      </c>
      <c r="P79" s="21">
        <v>3.951327148269549E-2</v>
      </c>
      <c r="Q79" s="21">
        <v>0.56031566924219456</v>
      </c>
      <c r="R79" s="21">
        <v>7.8132323055145433E-2</v>
      </c>
      <c r="S79" s="21">
        <v>1.8865943150359627E-3</v>
      </c>
      <c r="T79" s="21">
        <v>7.864142647808621E-2</v>
      </c>
      <c r="U79" s="21">
        <v>0.79420215946661088</v>
      </c>
      <c r="V79" s="21">
        <v>0.77153222490324103</v>
      </c>
      <c r="W79" s="21">
        <v>0.76396904548619127</v>
      </c>
      <c r="X79" s="21">
        <v>0.50705755882145342</v>
      </c>
      <c r="Y79" s="21">
        <v>0.50617613518387505</v>
      </c>
      <c r="Z79" s="21">
        <v>0.49294244117854663</v>
      </c>
      <c r="AA79" s="21">
        <v>0.4639183376956087</v>
      </c>
      <c r="AB79" s="21">
        <v>0.8745042467930918</v>
      </c>
      <c r="AC79" s="21">
        <v>0.1390143388191715</v>
      </c>
      <c r="AD79" s="21">
        <v>0.26191948007454957</v>
      </c>
      <c r="AE79" s="21">
        <v>0.30025279659151149</v>
      </c>
      <c r="AF79" s="21">
        <v>0.56491406674710898</v>
      </c>
      <c r="AG79" s="21" t="e">
        <v>#DIV/0!</v>
      </c>
      <c r="AH79" s="21" t="e">
        <v>#DIV/0!</v>
      </c>
      <c r="AI79" s="21">
        <v>0.37770566284455048</v>
      </c>
      <c r="AJ79" s="21">
        <v>0.16198242715692743</v>
      </c>
      <c r="AK79" s="21" t="e">
        <v>#DIV/0!</v>
      </c>
      <c r="AL79" s="21" t="e">
        <v>#DIV/0!</v>
      </c>
      <c r="AM79" s="21">
        <v>0.62175430253813702</v>
      </c>
      <c r="AN79" s="21">
        <v>0.63574841900534163</v>
      </c>
      <c r="AO79" s="21">
        <v>0.84059384466217135</v>
      </c>
      <c r="AP79" s="21">
        <v>3.3458778971641685E-2</v>
      </c>
      <c r="AQ79" s="21">
        <v>0.68478634437656039</v>
      </c>
      <c r="AR79" s="21">
        <v>0.22062005841530102</v>
      </c>
      <c r="AS79" s="21">
        <v>0.54338328033067362</v>
      </c>
      <c r="AT79" s="21">
        <v>0.48458169663844963</v>
      </c>
      <c r="AU79" s="21">
        <v>0.49803902501142178</v>
      </c>
      <c r="AV79" s="21" t="e">
        <v>#DIV/0!</v>
      </c>
      <c r="AW79" s="21" t="e">
        <v>#DIV/0!</v>
      </c>
      <c r="AX79" s="21" t="e">
        <v>#DIV/0!</v>
      </c>
      <c r="AY79" s="21">
        <v>0.34411055839724919</v>
      </c>
      <c r="AZ79" s="21">
        <v>0.2628997157653129</v>
      </c>
      <c r="BA79" s="21">
        <v>0.51603906846262637</v>
      </c>
      <c r="BB79" s="21" t="e">
        <v>#DIV/0!</v>
      </c>
      <c r="BC79" s="21">
        <v>0.22750189952442915</v>
      </c>
    </row>
    <row r="80" spans="1:55" x14ac:dyDescent="0.2">
      <c r="A80" s="3" t="s">
        <v>283</v>
      </c>
      <c r="B80" s="3" t="s">
        <v>284</v>
      </c>
      <c r="C80" s="3" t="s">
        <v>38</v>
      </c>
      <c r="D80" s="3">
        <v>378110</v>
      </c>
      <c r="E80" s="3" t="s">
        <v>16</v>
      </c>
      <c r="F80" s="3">
        <v>2019</v>
      </c>
      <c r="G80" s="3" t="s">
        <v>17</v>
      </c>
      <c r="H80" s="4">
        <v>43830</v>
      </c>
      <c r="I80" s="4">
        <v>43861</v>
      </c>
      <c r="J80" s="4">
        <v>43861</v>
      </c>
      <c r="K80" s="5">
        <v>212505331</v>
      </c>
      <c r="L80" s="5">
        <v>219252116</v>
      </c>
      <c r="M80" s="3" t="s">
        <v>285</v>
      </c>
      <c r="N80" s="20">
        <v>9.0903315594912642E-3</v>
      </c>
      <c r="O80" s="21">
        <v>9.0903315594912642E-3</v>
      </c>
      <c r="P80" s="21">
        <v>6.8145152620892229E-3</v>
      </c>
      <c r="Q80" s="21">
        <v>0.56113011611284402</v>
      </c>
      <c r="R80" s="21">
        <v>0.12804867562003974</v>
      </c>
      <c r="S80" s="21">
        <v>3.7611007621059858E-2</v>
      </c>
      <c r="T80" s="21">
        <v>0.1235193862843016</v>
      </c>
      <c r="U80" s="21">
        <v>0.79810678024794213</v>
      </c>
      <c r="V80" s="21">
        <v>0.77362317297297112</v>
      </c>
      <c r="W80" s="21">
        <v>0.7680489968053319</v>
      </c>
      <c r="X80" s="21">
        <v>1.1328907950527552E-2</v>
      </c>
      <c r="Y80" s="21">
        <v>0.49317537964199859</v>
      </c>
      <c r="Z80" s="21">
        <v>0.98867109204947246</v>
      </c>
      <c r="AA80" s="21">
        <v>0.32996626365165566</v>
      </c>
      <c r="AB80" s="21">
        <v>0.86099661981837161</v>
      </c>
      <c r="AC80" s="21">
        <v>1</v>
      </c>
      <c r="AD80" s="21">
        <v>0.52924223549191385</v>
      </c>
      <c r="AE80" s="21">
        <v>0.3661770259842721</v>
      </c>
      <c r="AF80" s="21">
        <v>0.55701492973936728</v>
      </c>
      <c r="AG80" s="21" t="e">
        <v>#DIV/0!</v>
      </c>
      <c r="AH80" s="21" t="e">
        <v>#DIV/0!</v>
      </c>
      <c r="AI80" s="21">
        <v>0.41236308338557542</v>
      </c>
      <c r="AJ80" s="21">
        <v>0.23233099238190058</v>
      </c>
      <c r="AK80" s="21" t="e">
        <v>#DIV/0!</v>
      </c>
      <c r="AL80" s="21" t="e">
        <v>#DIV/0!</v>
      </c>
      <c r="AM80" s="21">
        <v>0.61589405303723643</v>
      </c>
      <c r="AN80" s="21">
        <v>0.62119081421734546</v>
      </c>
      <c r="AO80" s="21">
        <v>5.5189048369600029E-2</v>
      </c>
      <c r="AP80" s="21">
        <v>3.1445805310721713E-2</v>
      </c>
      <c r="AQ80" s="21">
        <v>0.5053183349905267</v>
      </c>
      <c r="AR80" s="21">
        <v>0.4459218154957561</v>
      </c>
      <c r="AS80" s="21">
        <v>0.54199184996940963</v>
      </c>
      <c r="AT80" s="21">
        <v>0.32335809682177813</v>
      </c>
      <c r="AU80" s="21">
        <v>0.46149015592486797</v>
      </c>
      <c r="AV80" s="21" t="e">
        <v>#DIV/0!</v>
      </c>
      <c r="AW80" s="21" t="e">
        <v>#DIV/0!</v>
      </c>
      <c r="AX80" s="21" t="e">
        <v>#DIV/0!</v>
      </c>
      <c r="AY80" s="21">
        <v>0.38020370538135762</v>
      </c>
      <c r="AZ80" s="21">
        <v>0.33543154332678465</v>
      </c>
      <c r="BA80" s="21">
        <v>0.51960617455467972</v>
      </c>
      <c r="BB80" s="21" t="e">
        <v>#DIV/0!</v>
      </c>
      <c r="BC80" s="21">
        <v>8.6770683856363551E-2</v>
      </c>
    </row>
    <row r="81" spans="1:55" x14ac:dyDescent="0.2">
      <c r="A81" s="3" t="s">
        <v>316</v>
      </c>
      <c r="B81" s="3" t="s">
        <v>317</v>
      </c>
      <c r="C81" s="3" t="s">
        <v>91</v>
      </c>
      <c r="D81" s="3">
        <v>255327</v>
      </c>
      <c r="E81" s="3" t="s">
        <v>16</v>
      </c>
      <c r="F81" s="3">
        <v>2019</v>
      </c>
      <c r="G81" s="3" t="s">
        <v>17</v>
      </c>
      <c r="H81" s="4">
        <v>43830</v>
      </c>
      <c r="I81" s="4">
        <v>43882</v>
      </c>
      <c r="J81" s="4">
        <v>43882</v>
      </c>
      <c r="K81" s="5">
        <v>856300000</v>
      </c>
      <c r="L81" s="5">
        <v>858100000</v>
      </c>
      <c r="M81" s="3" t="s">
        <v>318</v>
      </c>
      <c r="N81" s="20">
        <v>4.857687000237304E-2</v>
      </c>
      <c r="O81" s="21">
        <v>3.2334711792354164E-2</v>
      </c>
      <c r="P81" s="21">
        <v>3.2504941401173458E-2</v>
      </c>
      <c r="Q81" s="21">
        <v>0.65176135632334076</v>
      </c>
      <c r="R81" s="21">
        <v>0.1344991070110034</v>
      </c>
      <c r="S81" s="21">
        <v>1.6484296310215283E-3</v>
      </c>
      <c r="T81" s="21">
        <v>0.13562397884802649</v>
      </c>
      <c r="U81" s="21">
        <v>0.94762537436256822</v>
      </c>
      <c r="V81" s="21">
        <v>0.77322954500998353</v>
      </c>
      <c r="W81" s="21">
        <v>0.93959508085365073</v>
      </c>
      <c r="X81" s="21">
        <v>0.2523264763628249</v>
      </c>
      <c r="Y81" s="21">
        <v>0.44617132203246285</v>
      </c>
      <c r="Z81" s="21">
        <v>0.7476735236371751</v>
      </c>
      <c r="AA81" s="21">
        <v>0.33942504722599076</v>
      </c>
      <c r="AB81" s="21">
        <v>0.79341062312862698</v>
      </c>
      <c r="AC81" s="21">
        <v>0.58239340415684127</v>
      </c>
      <c r="AD81" s="21">
        <v>0.42412181706991836</v>
      </c>
      <c r="AE81" s="21">
        <v>0.48619431297920596</v>
      </c>
      <c r="AF81" s="21">
        <v>0.64174466537020891</v>
      </c>
      <c r="AG81" s="21" t="e">
        <v>#DIV/0!</v>
      </c>
      <c r="AH81" s="21" t="e">
        <v>#DIV/0!</v>
      </c>
      <c r="AI81" s="21">
        <v>0.37508650902439078</v>
      </c>
      <c r="AJ81" s="21">
        <v>0.22257807422463571</v>
      </c>
      <c r="AK81" s="21" t="e">
        <v>#DIV/0!</v>
      </c>
      <c r="AL81" s="21" t="e">
        <v>#DIV/0!</v>
      </c>
      <c r="AM81" s="21">
        <v>0.79909591447780703</v>
      </c>
      <c r="AN81" s="21">
        <v>0.74133802622432765</v>
      </c>
      <c r="AO81" s="21">
        <v>0.27769173099025829</v>
      </c>
      <c r="AP81" s="21">
        <v>3.5999645282064369E-2</v>
      </c>
      <c r="AQ81" s="21">
        <v>0.7446590505021633</v>
      </c>
      <c r="AR81" s="21">
        <v>0.37176311122460032</v>
      </c>
      <c r="AS81" s="21">
        <v>0.49535161708309272</v>
      </c>
      <c r="AT81" s="21">
        <v>0.60269315404783197</v>
      </c>
      <c r="AU81" s="21">
        <v>0.50482614717108731</v>
      </c>
      <c r="AV81" s="21" t="e">
        <v>#DIV/0!</v>
      </c>
      <c r="AW81" s="21" t="e">
        <v>#DIV/0!</v>
      </c>
      <c r="AX81" s="21" t="e">
        <v>#DIV/0!</v>
      </c>
      <c r="AY81" s="21">
        <v>0.3468896240604798</v>
      </c>
      <c r="AZ81" s="21">
        <v>0.27230965430136472</v>
      </c>
      <c r="BA81" s="21">
        <v>0.51416736754869974</v>
      </c>
      <c r="BB81" s="21" t="e">
        <v>#DIV/0!</v>
      </c>
      <c r="BC81" s="21">
        <v>0.28799119607762053</v>
      </c>
    </row>
    <row r="82" spans="1:55" x14ac:dyDescent="0.2">
      <c r="A82" s="3" t="s">
        <v>1126</v>
      </c>
      <c r="B82" s="3" t="s">
        <v>1127</v>
      </c>
      <c r="C82" s="3" t="s">
        <v>91</v>
      </c>
      <c r="D82" s="3">
        <v>218764</v>
      </c>
      <c r="E82" s="3" t="s">
        <v>16</v>
      </c>
      <c r="F82" s="3">
        <v>2020</v>
      </c>
      <c r="G82" s="3" t="s">
        <v>17</v>
      </c>
      <c r="H82" s="4">
        <v>44012</v>
      </c>
      <c r="I82" s="4">
        <v>44056</v>
      </c>
      <c r="J82" s="4">
        <v>44056</v>
      </c>
      <c r="K82" s="5">
        <v>126388000</v>
      </c>
      <c r="L82" s="5">
        <v>129012000</v>
      </c>
      <c r="M82" s="3" t="s">
        <v>1128</v>
      </c>
      <c r="N82" s="20">
        <v>3.8633826800154737E-2</v>
      </c>
      <c r="O82" s="21">
        <v>2.3198434635269955E-2</v>
      </c>
      <c r="P82" s="21">
        <v>1.1530542186607149E-2</v>
      </c>
      <c r="Q82" s="21">
        <v>0.57020611760270057</v>
      </c>
      <c r="R82" s="21">
        <v>0.13474485517790774</v>
      </c>
      <c r="S82" s="21">
        <v>0.12930731831785428</v>
      </c>
      <c r="T82" s="21">
        <v>0.11603638439586345</v>
      </c>
      <c r="U82" s="21">
        <v>0.81348608563670011</v>
      </c>
      <c r="V82" s="21">
        <v>0.79225035427370649</v>
      </c>
      <c r="W82" s="21">
        <v>0.78214116354951446</v>
      </c>
      <c r="X82" s="21">
        <v>0.20562837936794001</v>
      </c>
      <c r="Y82" s="21">
        <v>0.46903925833246402</v>
      </c>
      <c r="Z82" s="21">
        <v>0.79437162063206002</v>
      </c>
      <c r="AA82" s="21">
        <v>0.50737877811149712</v>
      </c>
      <c r="AB82" s="21">
        <v>0.81534484224304216</v>
      </c>
      <c r="AC82" s="21">
        <v>0.42316649044601251</v>
      </c>
      <c r="AD82" s="21">
        <v>0.37332539634649037</v>
      </c>
      <c r="AE82" s="21">
        <v>0.4279635644502795</v>
      </c>
      <c r="AF82" s="21">
        <v>0.62667976040527029</v>
      </c>
      <c r="AG82" s="21" t="e">
        <v>#DIV/0!</v>
      </c>
      <c r="AH82" s="21" t="e">
        <v>#DIV/0!</v>
      </c>
      <c r="AI82" s="21">
        <v>0.37795215111799241</v>
      </c>
      <c r="AJ82" s="21">
        <v>0.18472855522870243</v>
      </c>
      <c r="AK82" s="21" t="e">
        <v>#DIV/0!</v>
      </c>
      <c r="AL82" s="21" t="e">
        <v>#DIV/0!</v>
      </c>
      <c r="AM82" s="21">
        <v>0.63758478153381359</v>
      </c>
      <c r="AN82" s="21">
        <v>0.63681204058766028</v>
      </c>
      <c r="AO82" s="21">
        <v>0.26325395266426244</v>
      </c>
      <c r="AP82" s="21">
        <v>2.6621206806300011E-2</v>
      </c>
      <c r="AQ82" s="21">
        <v>0.69769828795550193</v>
      </c>
      <c r="AR82" s="21">
        <v>0.33424964599602547</v>
      </c>
      <c r="AS82" s="21">
        <v>0.51023347486408066</v>
      </c>
      <c r="AT82" s="21">
        <v>0.50881268540938818</v>
      </c>
      <c r="AU82" s="21">
        <v>0.50354503325731637</v>
      </c>
      <c r="AV82" s="21" t="e">
        <v>#DIV/0!</v>
      </c>
      <c r="AW82" s="21" t="e">
        <v>#DIV/0!</v>
      </c>
      <c r="AX82" s="21" t="e">
        <v>#DIV/0!</v>
      </c>
      <c r="AY82" s="21">
        <v>0.35442240385715118</v>
      </c>
      <c r="AZ82" s="21">
        <v>0.28781666020906355</v>
      </c>
      <c r="BA82" s="21">
        <v>0.51532942282110972</v>
      </c>
      <c r="BB82" s="21" t="e">
        <v>#DIV/0!</v>
      </c>
      <c r="BC82" s="21">
        <v>0.22767307494555827</v>
      </c>
    </row>
    <row r="83" spans="1:55" x14ac:dyDescent="0.2">
      <c r="A83" s="3" t="s">
        <v>319</v>
      </c>
      <c r="B83" s="3" t="s">
        <v>320</v>
      </c>
      <c r="C83" s="3" t="s">
        <v>38</v>
      </c>
      <c r="D83" s="3">
        <v>106366</v>
      </c>
      <c r="E83" s="3" t="s">
        <v>16</v>
      </c>
      <c r="F83" s="3">
        <v>2019</v>
      </c>
      <c r="G83" s="3" t="s">
        <v>17</v>
      </c>
      <c r="H83" s="4">
        <v>43830</v>
      </c>
      <c r="I83" s="4">
        <v>43860</v>
      </c>
      <c r="J83" s="4">
        <v>43860</v>
      </c>
      <c r="K83" s="5">
        <v>4560000000</v>
      </c>
      <c r="L83" s="5">
        <v>4620000000</v>
      </c>
      <c r="M83" s="3" t="s">
        <v>321</v>
      </c>
      <c r="N83" s="20">
        <v>3.3652649807345579E-2</v>
      </c>
      <c r="O83" s="21">
        <v>3.3652649807345579E-2</v>
      </c>
      <c r="P83" s="21">
        <v>2.0668723035260989E-2</v>
      </c>
      <c r="Q83" s="21">
        <v>0.56129885873270347</v>
      </c>
      <c r="R83" s="21">
        <v>0.11407402732669225</v>
      </c>
      <c r="S83" s="21">
        <v>2.9191611625115431E-2</v>
      </c>
      <c r="T83" s="21">
        <v>0.11070947009400262</v>
      </c>
      <c r="U83" s="21">
        <v>0.79746703550840392</v>
      </c>
      <c r="V83" s="21">
        <v>0.77319033561274841</v>
      </c>
      <c r="W83" s="21">
        <v>0.7673977019421514</v>
      </c>
      <c r="X83" s="21">
        <v>6.7321710434033455E-2</v>
      </c>
      <c r="Y83" s="21">
        <v>0.54475807888566408</v>
      </c>
      <c r="Z83" s="21">
        <v>0.93267828956596655</v>
      </c>
      <c r="AA83" s="21">
        <v>0.42883789520541038</v>
      </c>
      <c r="AB83" s="21">
        <v>0.85871830719490616</v>
      </c>
      <c r="AC83" s="21">
        <v>0.67694994275630116</v>
      </c>
      <c r="AD83" s="21">
        <v>0.49516185916741579</v>
      </c>
      <c r="AE83" s="21">
        <v>0.44905870958804461</v>
      </c>
      <c r="AF83" s="21">
        <v>0.62142207740125821</v>
      </c>
      <c r="AG83" s="21" t="e">
        <v>#DIV/0!</v>
      </c>
      <c r="AH83" s="21" t="e">
        <v>#DIV/0!</v>
      </c>
      <c r="AI83" s="21">
        <v>0.47884076610198023</v>
      </c>
      <c r="AJ83" s="21">
        <v>0.21680096481001501</v>
      </c>
      <c r="AK83" s="21" t="e">
        <v>#DIV/0!</v>
      </c>
      <c r="AL83" s="21" t="e">
        <v>#DIV/0!</v>
      </c>
      <c r="AM83" s="21">
        <v>0.617870546124622</v>
      </c>
      <c r="AN83" s="21">
        <v>0.62164520413982916</v>
      </c>
      <c r="AO83" s="21">
        <v>7.2656395894456161E-2</v>
      </c>
      <c r="AP83" s="21">
        <v>3.0074071446407738E-2</v>
      </c>
      <c r="AQ83" s="21">
        <v>0.55370062481476257</v>
      </c>
      <c r="AR83" s="21">
        <v>0.43315169966553047</v>
      </c>
      <c r="AS83" s="21">
        <v>0.66136048843123962</v>
      </c>
      <c r="AT83" s="21">
        <v>0.34955190248306839</v>
      </c>
      <c r="AU83" s="21">
        <v>0.33800768157829536</v>
      </c>
      <c r="AV83" s="21" t="e">
        <v>#DIV/0!</v>
      </c>
      <c r="AW83" s="21" t="e">
        <v>#DIV/0!</v>
      </c>
      <c r="AX83" s="21" t="e">
        <v>#DIV/0!</v>
      </c>
      <c r="AY83" s="21">
        <v>0.36935323340348569</v>
      </c>
      <c r="AZ83" s="21">
        <v>0.31408265710523009</v>
      </c>
      <c r="BA83" s="21">
        <v>0.49500073943536732</v>
      </c>
      <c r="BB83" s="21" t="e">
        <v>#DIV/0!</v>
      </c>
      <c r="BC83" s="21">
        <v>0.11107299554605918</v>
      </c>
    </row>
    <row r="84" spans="1:55" x14ac:dyDescent="0.2">
      <c r="A84" s="3" t="s">
        <v>304</v>
      </c>
      <c r="B84" s="3" t="s">
        <v>305</v>
      </c>
      <c r="C84" s="3" t="s">
        <v>113</v>
      </c>
      <c r="D84" s="3">
        <v>378116</v>
      </c>
      <c r="E84" s="3" t="s">
        <v>16</v>
      </c>
      <c r="F84" s="3">
        <v>2019</v>
      </c>
      <c r="G84" s="3" t="s">
        <v>17</v>
      </c>
      <c r="H84" s="4">
        <v>43830</v>
      </c>
      <c r="I84" s="4">
        <v>43889</v>
      </c>
      <c r="J84" s="4">
        <v>43889</v>
      </c>
      <c r="K84" s="5">
        <v>357463000</v>
      </c>
      <c r="L84" s="5">
        <v>358385000</v>
      </c>
      <c r="M84" s="3" t="s">
        <v>306</v>
      </c>
      <c r="N84" s="20">
        <v>1</v>
      </c>
      <c r="O84" s="21">
        <v>1</v>
      </c>
      <c r="P84" s="21">
        <v>0.11915135410640491</v>
      </c>
      <c r="Q84" s="21">
        <v>0.56063854871616692</v>
      </c>
      <c r="R84" s="21">
        <v>1.4595128225704412E-2</v>
      </c>
      <c r="S84" s="21">
        <v>1.2381011707483852E-2</v>
      </c>
      <c r="T84" s="21">
        <v>1.2821204158517193E-2</v>
      </c>
      <c r="U84" s="21">
        <v>0.79091356805719915</v>
      </c>
      <c r="V84" s="21">
        <v>0.77208976741767976</v>
      </c>
      <c r="W84" s="21">
        <v>0.76009150513145818</v>
      </c>
      <c r="X84" s="21">
        <v>0.44033363414166082</v>
      </c>
      <c r="Y84" s="21">
        <v>0.51449526520509925</v>
      </c>
      <c r="Z84" s="21">
        <v>0.55966636585833918</v>
      </c>
      <c r="AA84" s="21">
        <v>0.22754325941117773</v>
      </c>
      <c r="AB84" s="21">
        <v>0.8685805227979031</v>
      </c>
      <c r="AC84" s="21">
        <v>0.73130814670241451</v>
      </c>
      <c r="AD84" s="21">
        <v>0.80136161314977283</v>
      </c>
      <c r="AE84" s="21">
        <v>0.85994431303342933</v>
      </c>
      <c r="AF84" s="21">
        <v>0.84376845385766663</v>
      </c>
      <c r="AG84" s="21" t="e">
        <v>#DIV/0!</v>
      </c>
      <c r="AH84" s="21" t="e">
        <v>#DIV/0!</v>
      </c>
      <c r="AI84" s="21">
        <v>0.39832082696172583</v>
      </c>
      <c r="AJ84" s="21">
        <v>0.29440988299981852</v>
      </c>
      <c r="AK84" s="21" t="e">
        <v>#DIV/0!</v>
      </c>
      <c r="AL84" s="21" t="e">
        <v>#DIV/0!</v>
      </c>
      <c r="AM84" s="21">
        <v>0.61661431223894747</v>
      </c>
      <c r="AN84" s="21">
        <v>0.61992698205017793</v>
      </c>
      <c r="AO84" s="21">
        <v>0</v>
      </c>
      <c r="AP84" s="21">
        <v>3.2001709248828634E-2</v>
      </c>
      <c r="AQ84" s="21">
        <v>0.52673907940203946</v>
      </c>
      <c r="AR84" s="21">
        <v>0.7470498817944502</v>
      </c>
      <c r="AS84" s="21">
        <v>0.46959215881029481</v>
      </c>
      <c r="AT84" s="21">
        <v>0.24317444049815251</v>
      </c>
      <c r="AU84" s="21">
        <v>0.47323910523943047</v>
      </c>
      <c r="AV84" s="21" t="e">
        <v>#DIV/0!</v>
      </c>
      <c r="AW84" s="21" t="e">
        <v>#DIV/0!</v>
      </c>
      <c r="AX84" s="21" t="e">
        <v>#DIV/0!</v>
      </c>
      <c r="AY84" s="21">
        <v>0.34483763557070551</v>
      </c>
      <c r="AZ84" s="21">
        <v>0.2623551881484254</v>
      </c>
      <c r="BA84" s="21">
        <v>0.51083161428155088</v>
      </c>
      <c r="BB84" s="21" t="e">
        <v>#DIV/0!</v>
      </c>
      <c r="BC84" s="21">
        <v>8.439378284996267E-2</v>
      </c>
    </row>
    <row r="85" spans="1:55" x14ac:dyDescent="0.2">
      <c r="A85" s="3" t="s">
        <v>289</v>
      </c>
      <c r="B85" s="3" t="s">
        <v>290</v>
      </c>
      <c r="C85" s="3" t="s">
        <v>45</v>
      </c>
      <c r="D85" s="3">
        <v>80874</v>
      </c>
      <c r="E85" s="3" t="s">
        <v>16</v>
      </c>
      <c r="F85" s="3">
        <v>2019</v>
      </c>
      <c r="G85" s="3" t="s">
        <v>17</v>
      </c>
      <c r="H85" s="4">
        <v>43830</v>
      </c>
      <c r="I85" s="4">
        <v>43866</v>
      </c>
      <c r="J85" s="4">
        <v>43866</v>
      </c>
      <c r="K85" s="5">
        <v>27769000</v>
      </c>
      <c r="L85" s="5">
        <v>28374000</v>
      </c>
      <c r="M85" s="3" t="s">
        <v>291</v>
      </c>
      <c r="N85" s="20">
        <v>7.7897567700196235E-2</v>
      </c>
      <c r="O85" s="21">
        <v>7.5818084751250972E-2</v>
      </c>
      <c r="P85" s="21">
        <v>0.22498079462363099</v>
      </c>
      <c r="Q85" s="21">
        <v>0.5584483897751481</v>
      </c>
      <c r="R85" s="21">
        <v>0</v>
      </c>
      <c r="S85" s="21">
        <v>0</v>
      </c>
      <c r="T85" s="21">
        <v>0</v>
      </c>
      <c r="U85" s="21">
        <v>0.79008725756879927</v>
      </c>
      <c r="V85" s="21">
        <v>0.77144014205164946</v>
      </c>
      <c r="W85" s="21">
        <v>0.75926751205282994</v>
      </c>
      <c r="X85" s="21">
        <v>0.2915738899960173</v>
      </c>
      <c r="Y85" s="21">
        <v>0.52080654536291382</v>
      </c>
      <c r="Z85" s="21">
        <v>0.7084261100039827</v>
      </c>
      <c r="AA85" s="21">
        <v>1.579944987670015E-2</v>
      </c>
      <c r="AB85" s="21">
        <v>0.93953735103788605</v>
      </c>
      <c r="AC85" s="21">
        <v>0.3080312582779437</v>
      </c>
      <c r="AD85" s="21">
        <v>0.3093722158549575</v>
      </c>
      <c r="AE85" s="21">
        <v>0.31242155409149219</v>
      </c>
      <c r="AF85" s="21">
        <v>0.5624537436388457</v>
      </c>
      <c r="AG85" s="21" t="e">
        <v>#DIV/0!</v>
      </c>
      <c r="AH85" s="21" t="e">
        <v>#DIV/0!</v>
      </c>
      <c r="AI85" s="21">
        <v>0.40676485510534927</v>
      </c>
      <c r="AJ85" s="21">
        <v>0.30078243171611752</v>
      </c>
      <c r="AK85" s="21" t="e">
        <v>#DIV/0!</v>
      </c>
      <c r="AL85" s="21" t="e">
        <v>#DIV/0!</v>
      </c>
      <c r="AM85" s="21">
        <v>0.61732153355535813</v>
      </c>
      <c r="AN85" s="21">
        <v>0.62487571406075826</v>
      </c>
      <c r="AO85" s="21">
        <v>0.47512586606938395</v>
      </c>
      <c r="AP85" s="21">
        <v>3.3544393826485927E-2</v>
      </c>
      <c r="AQ85" s="21">
        <v>0.59337705662115436</v>
      </c>
      <c r="AR85" s="21">
        <v>0.30189626233097971</v>
      </c>
      <c r="AS85" s="21">
        <v>0.54524854063459605</v>
      </c>
      <c r="AT85" s="21">
        <v>0.64040984861430961</v>
      </c>
      <c r="AU85" s="21">
        <v>0.49995822360900283</v>
      </c>
      <c r="AV85" s="21" t="e">
        <v>#DIV/0!</v>
      </c>
      <c r="AW85" s="21" t="e">
        <v>#DIV/0!</v>
      </c>
      <c r="AX85" s="21" t="e">
        <v>#DIV/0!</v>
      </c>
      <c r="AY85" s="21">
        <v>0.32751608420844852</v>
      </c>
      <c r="AZ85" s="21">
        <v>0.21551888178561524</v>
      </c>
      <c r="BA85" s="21">
        <v>0.51755740891238544</v>
      </c>
      <c r="BB85" s="21" t="e">
        <v>#DIV/0!</v>
      </c>
      <c r="BC85" s="21">
        <v>0.16096342411039094</v>
      </c>
    </row>
    <row r="86" spans="1:55" x14ac:dyDescent="0.2">
      <c r="A86" s="3" t="s">
        <v>355</v>
      </c>
      <c r="B86" s="3" t="s">
        <v>356</v>
      </c>
      <c r="C86" s="3" t="s">
        <v>15</v>
      </c>
      <c r="D86" s="3">
        <v>120498</v>
      </c>
      <c r="E86" s="3" t="s">
        <v>16</v>
      </c>
      <c r="F86" s="3">
        <v>2019</v>
      </c>
      <c r="G86" s="3" t="s">
        <v>17</v>
      </c>
      <c r="H86" s="4">
        <v>43830</v>
      </c>
      <c r="I86" s="4">
        <v>43872</v>
      </c>
      <c r="J86" s="4">
        <v>43872</v>
      </c>
      <c r="K86" s="5">
        <v>151100000</v>
      </c>
      <c r="L86" s="5">
        <v>152100000</v>
      </c>
      <c r="M86" s="6" t="s">
        <v>357</v>
      </c>
      <c r="N86" s="20">
        <v>6.6055357685183766E-2</v>
      </c>
      <c r="O86" s="21">
        <v>4.0493662806864082E-2</v>
      </c>
      <c r="P86" s="21">
        <v>3.5732730816045319E-2</v>
      </c>
      <c r="Q86" s="21">
        <v>0.55959033076920395</v>
      </c>
      <c r="R86" s="21">
        <v>3.3373690204533658E-2</v>
      </c>
      <c r="S86" s="21">
        <v>7.7033364201760976E-2</v>
      </c>
      <c r="T86" s="21">
        <v>2.1746782464049999E-2</v>
      </c>
      <c r="U86" s="21">
        <v>0.7915487898620146</v>
      </c>
      <c r="V86" s="21">
        <v>0.77456661402640437</v>
      </c>
      <c r="W86" s="21">
        <v>0.76034859394529097</v>
      </c>
      <c r="X86" s="21">
        <v>0.41930349218389545</v>
      </c>
      <c r="Y86" s="21">
        <v>0.50179387634883954</v>
      </c>
      <c r="Z86" s="21">
        <v>0.5806965078161046</v>
      </c>
      <c r="AA86" s="21">
        <v>9.6374598039951145E-2</v>
      </c>
      <c r="AB86" s="21">
        <v>0.89170812093830043</v>
      </c>
      <c r="AC86" s="21">
        <v>0.21992032762989877</v>
      </c>
      <c r="AD86" s="21">
        <v>0.30254414502157817</v>
      </c>
      <c r="AE86" s="21">
        <v>0.34682309849294585</v>
      </c>
      <c r="AF86" s="21">
        <v>0.59855608013906503</v>
      </c>
      <c r="AG86" s="21" t="e">
        <v>#DIV/0!</v>
      </c>
      <c r="AH86" s="21" t="e">
        <v>#DIV/0!</v>
      </c>
      <c r="AI86" s="21">
        <v>0.39006984945839535</v>
      </c>
      <c r="AJ86" s="21">
        <v>0.13169482297167465</v>
      </c>
      <c r="AK86" s="21" t="e">
        <v>#DIV/0!</v>
      </c>
      <c r="AL86" s="21" t="e">
        <v>#DIV/0!</v>
      </c>
      <c r="AM86" s="21">
        <v>0.61938250509538495</v>
      </c>
      <c r="AN86" s="21">
        <v>0.62410915460797922</v>
      </c>
      <c r="AO86" s="21">
        <v>0.27061671389351682</v>
      </c>
      <c r="AP86" s="21">
        <v>3.2796437346180464E-2</v>
      </c>
      <c r="AQ86" s="21">
        <v>0.63693833752904849</v>
      </c>
      <c r="AR86" s="21">
        <v>0.27376146789910988</v>
      </c>
      <c r="AS86" s="21">
        <v>0.53633837746196267</v>
      </c>
      <c r="AT86" s="21">
        <v>0.3957008888272549</v>
      </c>
      <c r="AU86" s="21">
        <v>0.46717286071122938</v>
      </c>
      <c r="AV86" s="21" t="e">
        <v>#DIV/0!</v>
      </c>
      <c r="AW86" s="21" t="e">
        <v>#DIV/0!</v>
      </c>
      <c r="AX86" s="21" t="e">
        <v>#DIV/0!</v>
      </c>
      <c r="AY86" s="21">
        <v>0.33915275377411164</v>
      </c>
      <c r="AZ86" s="21">
        <v>0.24949652375043496</v>
      </c>
      <c r="BA86" s="21">
        <v>0.51334993083114433</v>
      </c>
      <c r="BB86" s="21" t="e">
        <v>#DIV/0!</v>
      </c>
      <c r="BC86" s="21">
        <v>0.16607945512404634</v>
      </c>
    </row>
    <row r="87" spans="1:55" x14ac:dyDescent="0.2">
      <c r="A87" s="3" t="s">
        <v>307</v>
      </c>
      <c r="B87" s="3" t="s">
        <v>308</v>
      </c>
      <c r="C87" s="3" t="s">
        <v>52</v>
      </c>
      <c r="D87" s="3">
        <v>378117</v>
      </c>
      <c r="E87" s="3" t="s">
        <v>16</v>
      </c>
      <c r="F87" s="3">
        <v>2019</v>
      </c>
      <c r="G87" s="3" t="s">
        <v>17</v>
      </c>
      <c r="H87" s="4">
        <v>43830</v>
      </c>
      <c r="I87" s="4">
        <v>43867</v>
      </c>
      <c r="J87" s="4">
        <v>43867</v>
      </c>
      <c r="K87" s="5">
        <v>285000000</v>
      </c>
      <c r="L87" s="5">
        <v>285000000</v>
      </c>
      <c r="M87" s="3" t="s">
        <v>309</v>
      </c>
      <c r="N87" s="20">
        <v>4.0122806846548204E-2</v>
      </c>
      <c r="O87" s="21">
        <v>3.7756982995056365E-2</v>
      </c>
      <c r="P87" s="21">
        <v>8.722015266401914E-3</v>
      </c>
      <c r="Q87" s="21">
        <v>0.56395003120725995</v>
      </c>
      <c r="R87" s="21">
        <v>0.12234467022168781</v>
      </c>
      <c r="S87" s="21">
        <v>6.7832519778905892E-2</v>
      </c>
      <c r="T87" s="21">
        <v>0.11306094090691776</v>
      </c>
      <c r="U87" s="21">
        <v>0.80196985201546156</v>
      </c>
      <c r="V87" s="21">
        <v>0.77754584484207534</v>
      </c>
      <c r="W87" s="21">
        <v>0.77173268226419844</v>
      </c>
      <c r="X87" s="21">
        <v>7.8670908399377015E-2</v>
      </c>
      <c r="Y87" s="21">
        <v>0.46679582762438321</v>
      </c>
      <c r="Z87" s="21">
        <v>0.92132909160062304</v>
      </c>
      <c r="AA87" s="21">
        <v>0</v>
      </c>
      <c r="AB87" s="21">
        <v>0.83563629215691781</v>
      </c>
      <c r="AC87" s="21">
        <v>0.54250591341062915</v>
      </c>
      <c r="AD87" s="21">
        <v>0.48371937846645352</v>
      </c>
      <c r="AE87" s="21">
        <v>0.41643747914981</v>
      </c>
      <c r="AF87" s="21">
        <v>0.6022643266575245</v>
      </c>
      <c r="AG87" s="21" t="e">
        <v>#DIV/0!</v>
      </c>
      <c r="AH87" s="21" t="e">
        <v>#DIV/0!</v>
      </c>
      <c r="AI87" s="21">
        <v>0.44741761722564322</v>
      </c>
      <c r="AJ87" s="21">
        <v>0.17804396616877502</v>
      </c>
      <c r="AK87" s="21" t="e">
        <v>#DIV/0!</v>
      </c>
      <c r="AL87" s="21" t="e">
        <v>#DIV/0!</v>
      </c>
      <c r="AM87" s="21">
        <v>0.61754175570977565</v>
      </c>
      <c r="AN87" s="21">
        <v>0.62188265997975811</v>
      </c>
      <c r="AO87" s="21">
        <v>5.1010097434166936E-2</v>
      </c>
      <c r="AP87" s="21">
        <v>2.6851173487249195E-2</v>
      </c>
      <c r="AQ87" s="21">
        <v>0.52858602085468809</v>
      </c>
      <c r="AR87" s="21">
        <v>0.42370231478089054</v>
      </c>
      <c r="AS87" s="21">
        <v>0.60355475869489839</v>
      </c>
      <c r="AT87" s="21">
        <v>0.30520776913385589</v>
      </c>
      <c r="AU87" s="21">
        <v>0.40553621936960921</v>
      </c>
      <c r="AV87" s="21" t="e">
        <v>#DIV/0!</v>
      </c>
      <c r="AW87" s="21" t="e">
        <v>#DIV/0!</v>
      </c>
      <c r="AX87" s="21" t="e">
        <v>#DIV/0!</v>
      </c>
      <c r="AY87" s="21">
        <v>0.39019161963213467</v>
      </c>
      <c r="AZ87" s="21">
        <v>0.3526214876982704</v>
      </c>
      <c r="BA87" s="21">
        <v>0.50059047966074743</v>
      </c>
      <c r="BB87" s="21" t="e">
        <v>#DIV/0!</v>
      </c>
      <c r="BC87" s="21">
        <v>9.4236823693678223E-2</v>
      </c>
    </row>
    <row r="88" spans="1:55" x14ac:dyDescent="0.2">
      <c r="A88" s="3" t="s">
        <v>268</v>
      </c>
      <c r="B88" s="3" t="s">
        <v>269</v>
      </c>
      <c r="C88" s="3" t="s">
        <v>24</v>
      </c>
      <c r="D88" s="3">
        <v>378107</v>
      </c>
      <c r="E88" s="3" t="s">
        <v>16</v>
      </c>
      <c r="F88" s="3">
        <v>2019</v>
      </c>
      <c r="G88" s="3" t="s">
        <v>17</v>
      </c>
      <c r="H88" s="4">
        <v>43830</v>
      </c>
      <c r="I88" s="4">
        <v>43879</v>
      </c>
      <c r="J88" s="4">
        <v>43879</v>
      </c>
      <c r="K88" s="5">
        <v>414038000</v>
      </c>
      <c r="L88" s="5">
        <v>422257000</v>
      </c>
      <c r="M88" s="3" t="s">
        <v>270</v>
      </c>
      <c r="N88" s="20">
        <v>4.2801619309486949E-2</v>
      </c>
      <c r="O88" s="21">
        <v>4.2801619309486949E-2</v>
      </c>
      <c r="P88" s="21">
        <v>7.5773614508488213E-2</v>
      </c>
      <c r="Q88" s="21">
        <v>0.56035858021511875</v>
      </c>
      <c r="R88" s="21">
        <v>5.5592460135871331E-2</v>
      </c>
      <c r="S88" s="21">
        <v>2.0543267322211973E-3</v>
      </c>
      <c r="T88" s="21">
        <v>5.5844066553462898E-2</v>
      </c>
      <c r="U88" s="21">
        <v>0.7930442608493472</v>
      </c>
      <c r="V88" s="21">
        <v>0.77154141114465269</v>
      </c>
      <c r="W88" s="21">
        <v>0.76263939388661339</v>
      </c>
      <c r="X88" s="21">
        <v>0.31509860225241065</v>
      </c>
      <c r="Y88" s="21">
        <v>0.50471302137799889</v>
      </c>
      <c r="Z88" s="21">
        <v>0.68490139774758929</v>
      </c>
      <c r="AA88" s="21">
        <v>0.37038022888084193</v>
      </c>
      <c r="AB88" s="21">
        <v>0.87366628893679033</v>
      </c>
      <c r="AC88" s="21">
        <v>0.17141836644767247</v>
      </c>
      <c r="AD88" s="21">
        <v>0.23477842501179655</v>
      </c>
      <c r="AE88" s="21">
        <v>0.26913950298419254</v>
      </c>
      <c r="AF88" s="21">
        <v>0.54814128347166535</v>
      </c>
      <c r="AG88" s="21" t="e">
        <v>#DIV/0!</v>
      </c>
      <c r="AH88" s="21" t="e">
        <v>#DIV/0!</v>
      </c>
      <c r="AI88" s="21">
        <v>0.61521432021377775</v>
      </c>
      <c r="AJ88" s="21">
        <v>8.653646401917231E-2</v>
      </c>
      <c r="AK88" s="21" t="e">
        <v>#DIV/0!</v>
      </c>
      <c r="AL88" s="21" t="e">
        <v>#DIV/0!</v>
      </c>
      <c r="AM88" s="21">
        <v>0.61670591162419386</v>
      </c>
      <c r="AN88" s="21">
        <v>0.62808049109951225</v>
      </c>
      <c r="AO88" s="21">
        <v>0.42925135576216489</v>
      </c>
      <c r="AP88" s="21">
        <v>0.29164502329018843</v>
      </c>
      <c r="AQ88" s="21">
        <v>0.53155112769045698</v>
      </c>
      <c r="AR88" s="21">
        <v>0.1930679422135585</v>
      </c>
      <c r="AS88" s="21">
        <v>0.58533052816799325</v>
      </c>
      <c r="AT88" s="21">
        <v>0.25696349501779048</v>
      </c>
      <c r="AU88" s="21">
        <v>0.41255211329453806</v>
      </c>
      <c r="AV88" s="21" t="e">
        <v>#DIV/0!</v>
      </c>
      <c r="AW88" s="21" t="e">
        <v>#DIV/0!</v>
      </c>
      <c r="AX88" s="21" t="e">
        <v>#DIV/0!</v>
      </c>
      <c r="AY88" s="21">
        <v>0.37906838889495575</v>
      </c>
      <c r="AZ88" s="21">
        <v>0.25008313362719137</v>
      </c>
      <c r="BA88" s="21">
        <v>0.48582801125108216</v>
      </c>
      <c r="BB88" s="21" t="e">
        <v>#DIV/0!</v>
      </c>
      <c r="BC88" s="21">
        <v>0.10693577670111715</v>
      </c>
    </row>
    <row r="89" spans="1:55" x14ac:dyDescent="0.2">
      <c r="A89" s="3" t="s">
        <v>271</v>
      </c>
      <c r="B89" s="3" t="s">
        <v>272</v>
      </c>
      <c r="C89" s="3" t="s">
        <v>52</v>
      </c>
      <c r="D89" s="3">
        <v>378108</v>
      </c>
      <c r="E89" s="3" t="s">
        <v>16</v>
      </c>
      <c r="F89" s="3">
        <v>2019</v>
      </c>
      <c r="G89" s="3" t="s">
        <v>17</v>
      </c>
      <c r="H89" s="4">
        <v>43830</v>
      </c>
      <c r="I89" s="4">
        <v>43888</v>
      </c>
      <c r="J89" s="4">
        <v>43888</v>
      </c>
      <c r="K89" s="5">
        <v>502479000</v>
      </c>
      <c r="L89" s="5">
        <v>506056000</v>
      </c>
      <c r="M89" s="3" t="s">
        <v>273</v>
      </c>
      <c r="N89" s="20">
        <v>9.1650715480516454E-2</v>
      </c>
      <c r="O89" s="21">
        <v>8.6470720343413784E-2</v>
      </c>
      <c r="P89" s="21">
        <v>0.21613325298922276</v>
      </c>
      <c r="Q89" s="21">
        <v>0.56120936568098212</v>
      </c>
      <c r="R89" s="21">
        <v>7.7882223266741879E-2</v>
      </c>
      <c r="S89" s="21">
        <v>2.9812403341031541E-2</v>
      </c>
      <c r="T89" s="21">
        <v>7.4049596684115121E-2</v>
      </c>
      <c r="U89" s="21">
        <v>0.79504042226517513</v>
      </c>
      <c r="V89" s="21">
        <v>0.77319730851671165</v>
      </c>
      <c r="W89" s="21">
        <v>0.76461348212535241</v>
      </c>
      <c r="X89" s="21">
        <v>0.20975139786362257</v>
      </c>
      <c r="Y89" s="21">
        <v>0.48052567741923735</v>
      </c>
      <c r="Z89" s="21">
        <v>0.79024860213637738</v>
      </c>
      <c r="AA89" s="21">
        <v>5.2372492954790836E-2</v>
      </c>
      <c r="AB89" s="21">
        <v>0.85990819728453571</v>
      </c>
      <c r="AC89" s="21">
        <v>0.43931856141971137</v>
      </c>
      <c r="AD89" s="21">
        <v>0.38704694162494818</v>
      </c>
      <c r="AE89" s="21">
        <v>0.32429406785020687</v>
      </c>
      <c r="AF89" s="21">
        <v>0.55920260043388237</v>
      </c>
      <c r="AG89" s="21" t="e">
        <v>#DIV/0!</v>
      </c>
      <c r="AH89" s="21" t="e">
        <v>#DIV/0!</v>
      </c>
      <c r="AI89" s="21">
        <v>0.4950934576857407</v>
      </c>
      <c r="AJ89" s="21">
        <v>0.17768719521784757</v>
      </c>
      <c r="AK89" s="21" t="e">
        <v>#DIV/0!</v>
      </c>
      <c r="AL89" s="21" t="e">
        <v>#DIV/0!</v>
      </c>
      <c r="AM89" s="21">
        <v>0.61609816960452457</v>
      </c>
      <c r="AN89" s="21">
        <v>0.62169736499119577</v>
      </c>
      <c r="AO89" s="21">
        <v>7.6416880931834089E-2</v>
      </c>
      <c r="AP89" s="21">
        <v>3.2320858078655111E-2</v>
      </c>
      <c r="AQ89" s="21">
        <v>0.51027408848863887</v>
      </c>
      <c r="AR89" s="21">
        <v>0.3769547741327855</v>
      </c>
      <c r="AS89" s="21">
        <v>0.66177361796146761</v>
      </c>
      <c r="AT89" s="21">
        <v>0.3210035602501663</v>
      </c>
      <c r="AU89" s="21">
        <v>0.47388445050150019</v>
      </c>
      <c r="AV89" s="21" t="e">
        <v>#DIV/0!</v>
      </c>
      <c r="AW89" s="21" t="e">
        <v>#DIV/0!</v>
      </c>
      <c r="AX89" s="21" t="e">
        <v>#DIV/0!</v>
      </c>
      <c r="AY89" s="21">
        <v>0.37189281201076618</v>
      </c>
      <c r="AZ89" s="21">
        <v>0.27473917488738941</v>
      </c>
      <c r="BA89" s="21">
        <v>0.52676189780730576</v>
      </c>
      <c r="BB89" s="21" t="e">
        <v>#DIV/0!</v>
      </c>
      <c r="BC89" s="21">
        <v>8.4705035664541725E-2</v>
      </c>
    </row>
    <row r="90" spans="1:55" x14ac:dyDescent="0.2">
      <c r="A90" s="3" t="s">
        <v>236</v>
      </c>
      <c r="B90" s="3" t="s">
        <v>237</v>
      </c>
      <c r="C90" s="3" t="s">
        <v>138</v>
      </c>
      <c r="D90" s="3">
        <v>378102</v>
      </c>
      <c r="E90" s="3" t="s">
        <v>16</v>
      </c>
      <c r="F90" s="3">
        <v>2019</v>
      </c>
      <c r="G90" s="3" t="s">
        <v>17</v>
      </c>
      <c r="H90" s="4">
        <v>43830</v>
      </c>
      <c r="I90" s="4">
        <v>43886</v>
      </c>
      <c r="J90" s="4">
        <v>43886</v>
      </c>
      <c r="K90" s="5">
        <v>404343000</v>
      </c>
      <c r="L90" s="5">
        <v>405804000</v>
      </c>
      <c r="M90" s="3" t="s">
        <v>238</v>
      </c>
      <c r="N90" s="20">
        <v>8.1584641536007599E-2</v>
      </c>
      <c r="O90" s="21">
        <v>7.9910809241754338E-2</v>
      </c>
      <c r="P90" s="21">
        <v>1.1908970061976949E-3</v>
      </c>
      <c r="Q90" s="21">
        <v>0.55912926994580336</v>
      </c>
      <c r="R90" s="21">
        <v>7.5027621062584718E-2</v>
      </c>
      <c r="S90" s="21">
        <v>0</v>
      </c>
      <c r="T90" s="21">
        <v>7.5797988467140601E-2</v>
      </c>
      <c r="U90" s="21">
        <v>0.79294978057901588</v>
      </c>
      <c r="V90" s="21">
        <v>0.77144014205164946</v>
      </c>
      <c r="W90" s="21">
        <v>0.76255031555524877</v>
      </c>
      <c r="X90" s="21">
        <v>0.1025672119097347</v>
      </c>
      <c r="Y90" s="21">
        <v>0.5032757707982628</v>
      </c>
      <c r="Z90" s="21">
        <v>0.89743278809026528</v>
      </c>
      <c r="AA90" s="21">
        <v>0</v>
      </c>
      <c r="AB90" s="21">
        <v>0.90680352364053129</v>
      </c>
      <c r="AC90" s="21">
        <v>0.63665511686942</v>
      </c>
      <c r="AD90" s="21">
        <v>0.70166992351685498</v>
      </c>
      <c r="AE90" s="21">
        <v>0.61029977055572771</v>
      </c>
      <c r="AF90" s="21">
        <v>0.70899360184871751</v>
      </c>
      <c r="AG90" s="21" t="e">
        <v>#DIV/0!</v>
      </c>
      <c r="AH90" s="21" t="e">
        <v>#DIV/0!</v>
      </c>
      <c r="AI90" s="21">
        <v>0.3599819390229963</v>
      </c>
      <c r="AJ90" s="21">
        <v>0.71396927364968277</v>
      </c>
      <c r="AK90" s="21" t="e">
        <v>#DIV/0!</v>
      </c>
      <c r="AL90" s="21" t="e">
        <v>#DIV/0!</v>
      </c>
      <c r="AM90" s="21">
        <v>0.61949600441945274</v>
      </c>
      <c r="AN90" s="21">
        <v>0.62128687084590306</v>
      </c>
      <c r="AO90" s="21">
        <v>0.10573565227286466</v>
      </c>
      <c r="AP90" s="21">
        <v>3.2981005155152149E-2</v>
      </c>
      <c r="AQ90" s="21">
        <v>0.66271567666848008</v>
      </c>
      <c r="AR90" s="21">
        <v>0.6846951918170503</v>
      </c>
      <c r="AS90" s="21">
        <v>0.3447552291503086</v>
      </c>
      <c r="AT90" s="21">
        <v>0.62207718126279976</v>
      </c>
      <c r="AU90" s="21">
        <v>0.75183952344278837</v>
      </c>
      <c r="AV90" s="21" t="e">
        <v>#DIV/0!</v>
      </c>
      <c r="AW90" s="21" t="e">
        <v>#DIV/0!</v>
      </c>
      <c r="AX90" s="21" t="e">
        <v>#DIV/0!</v>
      </c>
      <c r="AY90" s="21">
        <v>0.33895989211242894</v>
      </c>
      <c r="AZ90" s="21">
        <v>0.26199149560047658</v>
      </c>
      <c r="BA90" s="21">
        <v>0.51838450344027032</v>
      </c>
      <c r="BB90" s="21" t="e">
        <v>#DIV/0!</v>
      </c>
      <c r="BC90" s="21">
        <v>0.17271284202723866</v>
      </c>
    </row>
    <row r="91" spans="1:55" x14ac:dyDescent="0.2">
      <c r="A91" s="3" t="s">
        <v>1129</v>
      </c>
      <c r="B91" s="3" t="s">
        <v>1130</v>
      </c>
      <c r="C91" s="3" t="s">
        <v>24</v>
      </c>
      <c r="D91" s="3">
        <v>186450</v>
      </c>
      <c r="E91" s="3" t="s">
        <v>16</v>
      </c>
      <c r="F91" s="3">
        <v>2019</v>
      </c>
      <c r="G91" s="3" t="s">
        <v>17</v>
      </c>
      <c r="H91" s="4">
        <v>43769</v>
      </c>
      <c r="I91" s="4">
        <v>43819</v>
      </c>
      <c r="J91" s="4">
        <v>43819</v>
      </c>
      <c r="K91" s="5">
        <v>49400000</v>
      </c>
      <c r="L91" s="5">
        <v>50000000</v>
      </c>
      <c r="M91" s="3" t="s">
        <v>1131</v>
      </c>
      <c r="N91" s="20">
        <v>8.7564162691666766E-2</v>
      </c>
      <c r="O91" s="21">
        <v>4.9630211956530522E-2</v>
      </c>
      <c r="P91" s="21">
        <v>2.1664094173532166E-2</v>
      </c>
      <c r="Q91" s="21">
        <v>0.55887677435911187</v>
      </c>
      <c r="R91" s="21">
        <v>8.5022684529943035E-2</v>
      </c>
      <c r="S91" s="21">
        <v>1.0138931242090898E-2</v>
      </c>
      <c r="T91" s="21">
        <v>8.4320273859439521E-2</v>
      </c>
      <c r="U91" s="21">
        <v>0.79306851132517131</v>
      </c>
      <c r="V91" s="21">
        <v>0.77176962109616998</v>
      </c>
      <c r="W91" s="21">
        <v>0.76262377158219674</v>
      </c>
      <c r="X91" s="21">
        <v>0.14265326245303347</v>
      </c>
      <c r="Y91" s="21">
        <v>0.62488850722894995</v>
      </c>
      <c r="Z91" s="21">
        <v>0.85734673754696655</v>
      </c>
      <c r="AA91" s="21">
        <v>0.63845721445791881</v>
      </c>
      <c r="AB91" s="21">
        <v>0.917128292278931</v>
      </c>
      <c r="AC91" s="21">
        <v>0.63442442869055238</v>
      </c>
      <c r="AD91" s="21">
        <v>0.41441277008958199</v>
      </c>
      <c r="AE91" s="21">
        <v>0.4161508141825852</v>
      </c>
      <c r="AF91" s="21">
        <v>0.57517196563626805</v>
      </c>
      <c r="AG91" s="21" t="e">
        <v>#DIV/0!</v>
      </c>
      <c r="AH91" s="21" t="e">
        <v>#DIV/0!</v>
      </c>
      <c r="AI91" s="21">
        <v>0.48640569524786759</v>
      </c>
      <c r="AJ91" s="21">
        <v>0.278242306887996</v>
      </c>
      <c r="AK91" s="21" t="e">
        <v>#DIV/0!</v>
      </c>
      <c r="AL91" s="21" t="e">
        <v>#DIV/0!</v>
      </c>
      <c r="AM91" s="21">
        <v>0.61611276824161521</v>
      </c>
      <c r="AN91" s="21">
        <v>0.62085175988290975</v>
      </c>
      <c r="AO91" s="21">
        <v>8.1479626185947673E-2</v>
      </c>
      <c r="AP91" s="21">
        <v>3.2521948981551994E-2</v>
      </c>
      <c r="AQ91" s="21">
        <v>0.52364780073688066</v>
      </c>
      <c r="AR91" s="21">
        <v>0.4402588678277416</v>
      </c>
      <c r="AS91" s="21">
        <v>0.67805497350546895</v>
      </c>
      <c r="AT91" s="21">
        <v>0.37063383944502792</v>
      </c>
      <c r="AU91" s="21">
        <v>0.27029846812559211</v>
      </c>
      <c r="AV91" s="21" t="e">
        <v>#DIV/0!</v>
      </c>
      <c r="AW91" s="21" t="e">
        <v>#DIV/0!</v>
      </c>
      <c r="AX91" s="21" t="e">
        <v>#DIV/0!</v>
      </c>
      <c r="AY91" s="21">
        <v>0.36711916703397174</v>
      </c>
      <c r="AZ91" s="21">
        <v>0.30990029304740813</v>
      </c>
      <c r="BA91" s="21">
        <v>0.47110624457731554</v>
      </c>
      <c r="BB91" s="21" t="e">
        <v>#DIV/0!</v>
      </c>
      <c r="BC91" s="21">
        <v>0.10674674152421025</v>
      </c>
    </row>
    <row r="92" spans="1:55" x14ac:dyDescent="0.2">
      <c r="A92" s="3" t="s">
        <v>328</v>
      </c>
      <c r="B92" s="3" t="s">
        <v>329</v>
      </c>
      <c r="C92" s="3" t="s">
        <v>138</v>
      </c>
      <c r="D92" s="3">
        <v>378120</v>
      </c>
      <c r="E92" s="3" t="s">
        <v>16</v>
      </c>
      <c r="F92" s="3">
        <v>2019</v>
      </c>
      <c r="G92" s="3" t="s">
        <v>17</v>
      </c>
      <c r="H92" s="4">
        <v>43830</v>
      </c>
      <c r="I92" s="4">
        <v>43879</v>
      </c>
      <c r="J92" s="4">
        <v>43879</v>
      </c>
      <c r="K92" s="5">
        <v>1095027000</v>
      </c>
      <c r="L92" s="5">
        <v>1103137000</v>
      </c>
      <c r="M92" s="3" t="s">
        <v>330</v>
      </c>
      <c r="N92" s="20">
        <v>7.721613100084028E-2</v>
      </c>
      <c r="O92" s="21">
        <v>7.130457931091673E-2</v>
      </c>
      <c r="P92" s="21">
        <v>0.15423783200110433</v>
      </c>
      <c r="Q92" s="21">
        <v>0.55939564015066723</v>
      </c>
      <c r="R92" s="21">
        <v>5.4955592107418336E-2</v>
      </c>
      <c r="S92" s="21">
        <v>2.6736375955028983E-3</v>
      </c>
      <c r="T92" s="21">
        <v>5.5104429674694928E-2</v>
      </c>
      <c r="U92" s="21">
        <v>0.79236304301701466</v>
      </c>
      <c r="V92" s="21">
        <v>0.77154275294151731</v>
      </c>
      <c r="W92" s="21">
        <v>0.76185790312176371</v>
      </c>
      <c r="X92" s="21">
        <v>0.1518760542290335</v>
      </c>
      <c r="Y92" s="21">
        <v>0.49854827698734439</v>
      </c>
      <c r="Z92" s="21">
        <v>0.8481239457709665</v>
      </c>
      <c r="AA92" s="21">
        <v>0</v>
      </c>
      <c r="AB92" s="21">
        <v>0.89758084901147961</v>
      </c>
      <c r="AC92" s="21">
        <v>0.59640668940812913</v>
      </c>
      <c r="AD92" s="21">
        <v>0.58097172679616782</v>
      </c>
      <c r="AE92" s="21">
        <v>0.49964499536533097</v>
      </c>
      <c r="AF92" s="21">
        <v>0.65343587726620034</v>
      </c>
      <c r="AG92" s="21" t="e">
        <v>#DIV/0!</v>
      </c>
      <c r="AH92" s="21" t="e">
        <v>#DIV/0!</v>
      </c>
      <c r="AI92" s="21">
        <v>0.38305105539600776</v>
      </c>
      <c r="AJ92" s="21">
        <v>0.36242624717310695</v>
      </c>
      <c r="AK92" s="21" t="e">
        <v>#DIV/0!</v>
      </c>
      <c r="AL92" s="21" t="e">
        <v>#DIV/0!</v>
      </c>
      <c r="AM92" s="21">
        <v>0.61841650746396992</v>
      </c>
      <c r="AN92" s="21">
        <v>0.62142237294055469</v>
      </c>
      <c r="AO92" s="21">
        <v>0.10556725683236438</v>
      </c>
      <c r="AP92" s="21">
        <v>3.2711558367674518E-2</v>
      </c>
      <c r="AQ92" s="21">
        <v>0.60792072377263406</v>
      </c>
      <c r="AR92" s="21">
        <v>0.53268214939307612</v>
      </c>
      <c r="AS92" s="21">
        <v>0.46477220955836207</v>
      </c>
      <c r="AT92" s="21">
        <v>0.49396475950512236</v>
      </c>
      <c r="AU92" s="21">
        <v>0.57747614222893684</v>
      </c>
      <c r="AV92" s="21" t="e">
        <v>#DIV/0!</v>
      </c>
      <c r="AW92" s="21" t="e">
        <v>#DIV/0!</v>
      </c>
      <c r="AX92" s="21" t="e">
        <v>#DIV/0!</v>
      </c>
      <c r="AY92" s="21">
        <v>0.33866560534635143</v>
      </c>
      <c r="AZ92" s="21">
        <v>0.25129401635270349</v>
      </c>
      <c r="BA92" s="21">
        <v>0.51835997528992472</v>
      </c>
      <c r="BB92" s="21" t="e">
        <v>#DIV/0!</v>
      </c>
      <c r="BC92" s="21">
        <v>0.14346300096550518</v>
      </c>
    </row>
    <row r="93" spans="1:55" x14ac:dyDescent="0.2">
      <c r="A93" s="3" t="s">
        <v>343</v>
      </c>
      <c r="B93" s="3" t="s">
        <v>344</v>
      </c>
      <c r="C93" s="3" t="s">
        <v>91</v>
      </c>
      <c r="D93" s="3">
        <v>217867</v>
      </c>
      <c r="E93" s="3" t="s">
        <v>16</v>
      </c>
      <c r="F93" s="3">
        <v>2019</v>
      </c>
      <c r="G93" s="3" t="s">
        <v>17</v>
      </c>
      <c r="H93" s="4">
        <v>43738</v>
      </c>
      <c r="I93" s="4">
        <v>43749</v>
      </c>
      <c r="J93" s="4">
        <v>43822</v>
      </c>
      <c r="K93" s="5">
        <v>439720000</v>
      </c>
      <c r="L93" s="5">
        <v>443964000</v>
      </c>
      <c r="M93" s="3" t="s">
        <v>345</v>
      </c>
      <c r="N93" s="20">
        <v>4.3494560290425213E-2</v>
      </c>
      <c r="O93" s="21">
        <v>1.9442119925089846E-2</v>
      </c>
      <c r="P93" s="21">
        <v>5.4493651851904773E-2</v>
      </c>
      <c r="Q93" s="21">
        <v>0.56084370275344775</v>
      </c>
      <c r="R93" s="21">
        <v>4.0821275740990648E-2</v>
      </c>
      <c r="S93" s="21">
        <v>0</v>
      </c>
      <c r="T93" s="21">
        <v>4.1240419781516935E-2</v>
      </c>
      <c r="U93" s="21">
        <v>0.7925008192291072</v>
      </c>
      <c r="V93" s="21">
        <v>0.77144014205164946</v>
      </c>
      <c r="W93" s="21">
        <v>0.76203543693709586</v>
      </c>
      <c r="X93" s="21">
        <v>0.40439233007863923</v>
      </c>
      <c r="Y93" s="21">
        <v>0.4819643015141622</v>
      </c>
      <c r="Z93" s="21">
        <v>0.59560766992136072</v>
      </c>
      <c r="AA93" s="21">
        <v>0</v>
      </c>
      <c r="AB93" s="21">
        <v>0.86522784846559064</v>
      </c>
      <c r="AC93" s="21">
        <v>0.10557036732235002</v>
      </c>
      <c r="AD93" s="21">
        <v>0.24133610263561395</v>
      </c>
      <c r="AE93" s="21">
        <v>0.27665693179527723</v>
      </c>
      <c r="AF93" s="21">
        <v>0.55295168866097499</v>
      </c>
      <c r="AG93" s="21" t="e">
        <v>#DIV/0!</v>
      </c>
      <c r="AH93" s="21" t="e">
        <v>#DIV/0!</v>
      </c>
      <c r="AI93" s="21">
        <v>0.40916284345938375</v>
      </c>
      <c r="AJ93" s="21">
        <v>0.11782914291244011</v>
      </c>
      <c r="AK93" s="21" t="e">
        <v>#DIV/0!</v>
      </c>
      <c r="AL93" s="21" t="e">
        <v>#DIV/0!</v>
      </c>
      <c r="AM93" s="21">
        <v>0.61908030032992478</v>
      </c>
      <c r="AN93" s="21">
        <v>0.63633183204718313</v>
      </c>
      <c r="AO93" s="21">
        <v>0.77495992490335064</v>
      </c>
      <c r="AP93" s="21">
        <v>7.7472766188054126E-2</v>
      </c>
      <c r="AQ93" s="21">
        <v>0.59189081536774579</v>
      </c>
      <c r="AR93" s="21">
        <v>0.21362600905638213</v>
      </c>
      <c r="AS93" s="21">
        <v>0.554346293772354</v>
      </c>
      <c r="AT93" s="21">
        <v>0.42296001488915907</v>
      </c>
      <c r="AU93" s="21">
        <v>0.45864403926698116</v>
      </c>
      <c r="AV93" s="21" t="e">
        <v>#DIV/0!</v>
      </c>
      <c r="AW93" s="21" t="e">
        <v>#DIV/0!</v>
      </c>
      <c r="AX93" s="21" t="e">
        <v>#DIV/0!</v>
      </c>
      <c r="AY93" s="21">
        <v>0.3437942370227981</v>
      </c>
      <c r="AZ93" s="21">
        <v>0.23798320466662759</v>
      </c>
      <c r="BA93" s="21">
        <v>0.51489772027611436</v>
      </c>
      <c r="BB93" s="21" t="e">
        <v>#DIV/0!</v>
      </c>
      <c r="BC93" s="21">
        <v>0.17966112153802208</v>
      </c>
    </row>
    <row r="94" spans="1:55" x14ac:dyDescent="0.2">
      <c r="A94" s="3" t="s">
        <v>346</v>
      </c>
      <c r="B94" s="3" t="s">
        <v>347</v>
      </c>
      <c r="C94" s="3" t="s">
        <v>91</v>
      </c>
      <c r="D94" s="3">
        <v>376164</v>
      </c>
      <c r="E94" s="3" t="s">
        <v>16</v>
      </c>
      <c r="F94" s="3">
        <v>2020</v>
      </c>
      <c r="G94" s="3" t="s">
        <v>17</v>
      </c>
      <c r="H94" s="4">
        <v>44012</v>
      </c>
      <c r="I94" s="4">
        <v>44070</v>
      </c>
      <c r="J94" s="4">
        <v>44070</v>
      </c>
      <c r="K94" s="5">
        <v>763300000</v>
      </c>
      <c r="L94" s="5">
        <v>758600000</v>
      </c>
      <c r="M94" s="3" t="s">
        <v>348</v>
      </c>
      <c r="N94" s="20">
        <v>4.015174531903698E-2</v>
      </c>
      <c r="O94" s="21">
        <v>2.5752646568115364E-2</v>
      </c>
      <c r="P94" s="21">
        <v>1.4644063816415163E-2</v>
      </c>
      <c r="Q94" s="21">
        <v>0.56144141489523436</v>
      </c>
      <c r="R94" s="21">
        <v>0.11146462906848395</v>
      </c>
      <c r="S94" s="21">
        <v>1.83268891050909E-2</v>
      </c>
      <c r="T94" s="21">
        <v>0.10976145906947413</v>
      </c>
      <c r="U94" s="21">
        <v>0.79749260348791917</v>
      </c>
      <c r="V94" s="21">
        <v>0.77256855618430775</v>
      </c>
      <c r="W94" s="21">
        <v>0.76754536189299727</v>
      </c>
      <c r="X94" s="21">
        <v>0.14824131275709732</v>
      </c>
      <c r="Y94" s="21">
        <v>0.56110479809875302</v>
      </c>
      <c r="Z94" s="21">
        <v>0.85175868724290271</v>
      </c>
      <c r="AA94" s="21">
        <v>0.46860025743644201</v>
      </c>
      <c r="AB94" s="21">
        <v>0.85690387944721214</v>
      </c>
      <c r="AC94" s="21">
        <v>0.60688276455368884</v>
      </c>
      <c r="AD94" s="21">
        <v>0.29308787799538555</v>
      </c>
      <c r="AE94" s="21">
        <v>0.29440768029528269</v>
      </c>
      <c r="AF94" s="21">
        <v>0.24434564862116731</v>
      </c>
      <c r="AG94" s="21" t="e">
        <v>#DIV/0!</v>
      </c>
      <c r="AH94" s="21" t="e">
        <v>#DIV/0!</v>
      </c>
      <c r="AI94" s="21">
        <v>0.40766564486361423</v>
      </c>
      <c r="AJ94" s="21">
        <v>0.10009076987044598</v>
      </c>
      <c r="AK94" s="21" t="e">
        <v>#DIV/0!</v>
      </c>
      <c r="AL94" s="21" t="e">
        <v>#DIV/0!</v>
      </c>
      <c r="AM94" s="21">
        <v>0.60417026541569274</v>
      </c>
      <c r="AN94" s="21">
        <v>0.62231431639486212</v>
      </c>
      <c r="AO94" s="21">
        <v>9.8567120466839547E-2</v>
      </c>
      <c r="AP94" s="21">
        <v>2.705479708493292E-2</v>
      </c>
      <c r="AQ94" s="21">
        <v>0.22329002393132336</v>
      </c>
      <c r="AR94" s="21">
        <v>0.24729067132595781</v>
      </c>
      <c r="AS94" s="21">
        <v>0.5509190441368953</v>
      </c>
      <c r="AT94" s="21">
        <v>0.25086612803592773</v>
      </c>
      <c r="AU94" s="21">
        <v>0.44897360535829917</v>
      </c>
      <c r="AV94" s="21" t="e">
        <v>#DIV/0!</v>
      </c>
      <c r="AW94" s="21" t="e">
        <v>#DIV/0!</v>
      </c>
      <c r="AX94" s="21" t="e">
        <v>#DIV/0!</v>
      </c>
      <c r="AY94" s="21">
        <v>0.4382402246805332</v>
      </c>
      <c r="AZ94" s="21">
        <v>0.43160554502985898</v>
      </c>
      <c r="BA94" s="21">
        <v>0.5089202907401752</v>
      </c>
      <c r="BB94" s="21" t="e">
        <v>#DIV/0!</v>
      </c>
      <c r="BC94" s="21">
        <v>8.1989274181382563E-2</v>
      </c>
    </row>
    <row r="95" spans="1:55" x14ac:dyDescent="0.2">
      <c r="A95" s="3" t="s">
        <v>242</v>
      </c>
      <c r="B95" s="3" t="s">
        <v>243</v>
      </c>
      <c r="C95" s="3" t="s">
        <v>91</v>
      </c>
      <c r="D95" s="3">
        <v>249099</v>
      </c>
      <c r="E95" s="3" t="s">
        <v>16</v>
      </c>
      <c r="F95" s="3">
        <v>2019</v>
      </c>
      <c r="G95" s="3" t="s">
        <v>17</v>
      </c>
      <c r="H95" s="4">
        <v>43677</v>
      </c>
      <c r="I95" s="4">
        <v>43734</v>
      </c>
      <c r="J95" s="4">
        <v>43803</v>
      </c>
      <c r="K95" s="5">
        <v>301000000</v>
      </c>
      <c r="L95" s="5">
        <v>303000000</v>
      </c>
      <c r="M95" s="3" t="s">
        <v>244</v>
      </c>
      <c r="N95" s="20">
        <v>2.7025122254194348E-2</v>
      </c>
      <c r="O95" s="21">
        <v>1.6311021004518218E-2</v>
      </c>
      <c r="P95" s="21">
        <v>2.0394227032215864E-3</v>
      </c>
      <c r="Q95" s="21">
        <v>0.57242400725762077</v>
      </c>
      <c r="R95" s="21">
        <v>0.16828320113079109</v>
      </c>
      <c r="S95" s="21">
        <v>0.17534467233837225</v>
      </c>
      <c r="T95" s="21">
        <v>0.14276572862660233</v>
      </c>
      <c r="U95" s="21">
        <v>0.82387577510559429</v>
      </c>
      <c r="V95" s="21">
        <v>0.8040682911022391</v>
      </c>
      <c r="W95" s="21">
        <v>0.79180707658617466</v>
      </c>
      <c r="X95" s="21">
        <v>0.12585933603532634</v>
      </c>
      <c r="Y95" s="21">
        <v>0.46688694898038235</v>
      </c>
      <c r="Z95" s="21">
        <v>0.8741406639646736</v>
      </c>
      <c r="AA95" s="21">
        <v>0.43390439427412641</v>
      </c>
      <c r="AB95" s="21">
        <v>0.81186509158772235</v>
      </c>
      <c r="AC95" s="21">
        <v>0.3407763619119295</v>
      </c>
      <c r="AD95" s="21">
        <v>0.35611073342857824</v>
      </c>
      <c r="AE95" s="21">
        <v>0.40822944355933949</v>
      </c>
      <c r="AF95" s="21">
        <v>0.56457866266546453</v>
      </c>
      <c r="AG95" s="21" t="e">
        <v>#DIV/0!</v>
      </c>
      <c r="AH95" s="21" t="e">
        <v>#DIV/0!</v>
      </c>
      <c r="AI95" s="21">
        <v>0.65228776300864377</v>
      </c>
      <c r="AJ95" s="21">
        <v>0.13012112527296776</v>
      </c>
      <c r="AK95" s="21" t="e">
        <v>#DIV/0!</v>
      </c>
      <c r="AL95" s="21" t="e">
        <v>#DIV/0!</v>
      </c>
      <c r="AM95" s="21">
        <v>0.61834044889094941</v>
      </c>
      <c r="AN95" s="21">
        <v>0.62710015124203933</v>
      </c>
      <c r="AO95" s="21">
        <v>9.0781575224826702E-2</v>
      </c>
      <c r="AP95" s="21">
        <v>3.1394837991106012E-2</v>
      </c>
      <c r="AQ95" s="21">
        <v>0.51741224928979335</v>
      </c>
      <c r="AR95" s="21">
        <v>0.37244888252243102</v>
      </c>
      <c r="AS95" s="21">
        <v>0.87475074004853459</v>
      </c>
      <c r="AT95" s="21">
        <v>0.33856411410288917</v>
      </c>
      <c r="AU95" s="21">
        <v>0.26399712424882604</v>
      </c>
      <c r="AV95" s="21" t="e">
        <v>#DIV/0!</v>
      </c>
      <c r="AW95" s="21" t="e">
        <v>#DIV/0!</v>
      </c>
      <c r="AX95" s="21" t="e">
        <v>#DIV/0!</v>
      </c>
      <c r="AY95" s="21">
        <v>0.42796472461276025</v>
      </c>
      <c r="AZ95" s="21">
        <v>0.42104833380830758</v>
      </c>
      <c r="BA95" s="21">
        <v>0.36735025372513885</v>
      </c>
      <c r="BB95" s="21" t="e">
        <v>#DIV/0!</v>
      </c>
      <c r="BC95" s="21">
        <v>0.1177276290993248</v>
      </c>
    </row>
    <row r="96" spans="1:55" x14ac:dyDescent="0.2">
      <c r="A96" s="3" t="s">
        <v>337</v>
      </c>
      <c r="B96" s="3" t="s">
        <v>338</v>
      </c>
      <c r="C96" s="3" t="s">
        <v>15</v>
      </c>
      <c r="D96" s="3">
        <v>287342</v>
      </c>
      <c r="E96" s="3" t="s">
        <v>16</v>
      </c>
      <c r="F96" s="3">
        <v>2019</v>
      </c>
      <c r="G96" s="3" t="s">
        <v>17</v>
      </c>
      <c r="H96" s="4">
        <v>43677</v>
      </c>
      <c r="I96" s="4">
        <v>43738</v>
      </c>
      <c r="J96" s="4">
        <v>43794</v>
      </c>
      <c r="K96" s="5">
        <v>229286000</v>
      </c>
      <c r="L96" s="5">
        <v>238434000</v>
      </c>
      <c r="M96" s="3" t="s">
        <v>339</v>
      </c>
      <c r="N96" s="20">
        <v>0.11032324780252774</v>
      </c>
      <c r="O96" s="21">
        <v>0.1077030805739729</v>
      </c>
      <c r="P96" s="21">
        <v>0.14810928291390271</v>
      </c>
      <c r="Q96" s="21">
        <v>0.55827426046990802</v>
      </c>
      <c r="R96" s="21">
        <v>4.4523809257277967E-2</v>
      </c>
      <c r="S96" s="21">
        <v>8.3321063555628363E-4</v>
      </c>
      <c r="T96" s="21">
        <v>4.4851504356811393E-2</v>
      </c>
      <c r="U96" s="21">
        <v>0.79132029258382508</v>
      </c>
      <c r="V96" s="21">
        <v>0.77146152705835436</v>
      </c>
      <c r="W96" s="21">
        <v>0.76067751333581268</v>
      </c>
      <c r="X96" s="21">
        <v>0.24853266530336185</v>
      </c>
      <c r="Y96" s="21">
        <v>0.5434339715925508</v>
      </c>
      <c r="Z96" s="21">
        <v>0.75146733469663807</v>
      </c>
      <c r="AA96" s="21">
        <v>0.23842199759910057</v>
      </c>
      <c r="AB96" s="21">
        <v>0.9510703614206687</v>
      </c>
      <c r="AC96" s="21">
        <v>0.40588402342068247</v>
      </c>
      <c r="AD96" s="21">
        <v>0.50095292004419456</v>
      </c>
      <c r="AE96" s="21">
        <v>0.57427005872622261</v>
      </c>
      <c r="AF96" s="21">
        <v>0.69344779703752579</v>
      </c>
      <c r="AG96" s="21" t="e">
        <v>#DIV/0!</v>
      </c>
      <c r="AH96" s="21" t="e">
        <v>#DIV/0!</v>
      </c>
      <c r="AI96" s="21">
        <v>0.40300323022812679</v>
      </c>
      <c r="AJ96" s="21">
        <v>0.39274073017043287</v>
      </c>
      <c r="AK96" s="21" t="e">
        <v>#DIV/0!</v>
      </c>
      <c r="AL96" s="21" t="e">
        <v>#DIV/0!</v>
      </c>
      <c r="AM96" s="21">
        <v>0.61945871915267847</v>
      </c>
      <c r="AN96" s="21">
        <v>0.62143207321638705</v>
      </c>
      <c r="AO96" s="21">
        <v>0.16509462464886232</v>
      </c>
      <c r="AP96" s="21">
        <v>3.2476777750234685E-2</v>
      </c>
      <c r="AQ96" s="21">
        <v>0.72403961303964759</v>
      </c>
      <c r="AR96" s="21">
        <v>0.47296617645360006</v>
      </c>
      <c r="AS96" s="21">
        <v>0.52119497865813691</v>
      </c>
      <c r="AT96" s="21">
        <v>0.57090690161894408</v>
      </c>
      <c r="AU96" s="21">
        <v>0.54032968405802329</v>
      </c>
      <c r="AV96" s="21" t="e">
        <v>#DIV/0!</v>
      </c>
      <c r="AW96" s="21" t="e">
        <v>#DIV/0!</v>
      </c>
      <c r="AX96" s="21" t="e">
        <v>#DIV/0!</v>
      </c>
      <c r="AY96" s="21">
        <v>0.33519463696188961</v>
      </c>
      <c r="AZ96" s="21">
        <v>0.24579082294463489</v>
      </c>
      <c r="BA96" s="21">
        <v>0.51293736201327833</v>
      </c>
      <c r="BB96" s="21" t="e">
        <v>#DIV/0!</v>
      </c>
      <c r="BC96" s="21">
        <v>0.2188788128404536</v>
      </c>
    </row>
    <row r="97" spans="1:55" x14ac:dyDescent="0.2">
      <c r="A97" s="3" t="s">
        <v>1039</v>
      </c>
      <c r="B97" s="3" t="s">
        <v>1040</v>
      </c>
      <c r="C97" s="3" t="s">
        <v>34</v>
      </c>
      <c r="D97" s="3">
        <v>85017</v>
      </c>
      <c r="E97" s="3" t="s">
        <v>16</v>
      </c>
      <c r="F97" s="3">
        <v>2019</v>
      </c>
      <c r="G97" s="3" t="s">
        <v>17</v>
      </c>
      <c r="H97" s="4">
        <v>43861</v>
      </c>
      <c r="I97" s="4">
        <v>43895</v>
      </c>
      <c r="J97" s="4">
        <v>43895</v>
      </c>
      <c r="K97" s="5">
        <v>890000000</v>
      </c>
      <c r="L97" s="5">
        <v>933000000</v>
      </c>
      <c r="M97" s="3" t="s">
        <v>1041</v>
      </c>
      <c r="N97" s="20">
        <v>4.0508411332710631E-2</v>
      </c>
      <c r="O97" s="21">
        <v>4.0508411332710631E-2</v>
      </c>
      <c r="P97" s="21">
        <v>5.7723058972432892E-2</v>
      </c>
      <c r="Q97" s="21">
        <v>0.55906553345465093</v>
      </c>
      <c r="R97" s="21">
        <v>2.6548566229792857E-2</v>
      </c>
      <c r="S97" s="21">
        <v>0</v>
      </c>
      <c r="T97" s="21">
        <v>2.6821161172448246E-2</v>
      </c>
      <c r="U97" s="21">
        <v>0.79107946382766414</v>
      </c>
      <c r="V97" s="21">
        <v>0.77144014205164946</v>
      </c>
      <c r="W97" s="21">
        <v>0.76040539572052379</v>
      </c>
      <c r="X97" s="21">
        <v>0.28163813226743278</v>
      </c>
      <c r="Y97" s="21">
        <v>0.56243108727900437</v>
      </c>
      <c r="Z97" s="21">
        <v>0.71836186773256716</v>
      </c>
      <c r="AA97" s="21">
        <v>0.68213149322295297</v>
      </c>
      <c r="AB97" s="21">
        <v>0.90924874357412255</v>
      </c>
      <c r="AC97" s="21">
        <v>0.73283729554785026</v>
      </c>
      <c r="AD97" s="21">
        <v>0.24899901340876193</v>
      </c>
      <c r="AE97" s="21">
        <v>0.28544135053730452</v>
      </c>
      <c r="AF97" s="21">
        <v>0.59419512230223193</v>
      </c>
      <c r="AG97" s="21" t="e">
        <v>#DIV/0!</v>
      </c>
      <c r="AH97" s="21" t="e">
        <v>#DIV/0!</v>
      </c>
      <c r="AI97" s="21">
        <v>0.45149318928186072</v>
      </c>
      <c r="AJ97" s="21">
        <v>0.119877208324272</v>
      </c>
      <c r="AK97" s="21" t="e">
        <v>#DIV/0!</v>
      </c>
      <c r="AL97" s="21" t="e">
        <v>#DIV/0!</v>
      </c>
      <c r="AM97" s="21">
        <v>0.61654740617682002</v>
      </c>
      <c r="AN97" s="21">
        <v>0.62098349375380046</v>
      </c>
      <c r="AO97" s="21">
        <v>8.5516792180302878E-2</v>
      </c>
      <c r="AP97" s="21">
        <v>2.9266948308539213E-2</v>
      </c>
      <c r="AQ97" s="21">
        <v>0.54040288452260621</v>
      </c>
      <c r="AR97" s="21">
        <v>0.43187589886824101</v>
      </c>
      <c r="AS97" s="21">
        <v>0.61228588772360371</v>
      </c>
      <c r="AT97" s="21">
        <v>0.37247351128619921</v>
      </c>
      <c r="AU97" s="21">
        <v>0.42459180036079552</v>
      </c>
      <c r="AV97" s="21" t="e">
        <v>#DIV/0!</v>
      </c>
      <c r="AW97" s="21" t="e">
        <v>#DIV/0!</v>
      </c>
      <c r="AX97" s="21" t="e">
        <v>#DIV/0!</v>
      </c>
      <c r="AY97" s="21">
        <v>0.3942529718603639</v>
      </c>
      <c r="AZ97" s="21">
        <v>0.19743447227564945</v>
      </c>
      <c r="BA97" s="21">
        <v>0.49841409567649669</v>
      </c>
      <c r="BB97" s="21" t="e">
        <v>#DIV/0!</v>
      </c>
      <c r="BC97" s="21">
        <v>8.0681392046646483E-2</v>
      </c>
    </row>
    <row r="98" spans="1:55" x14ac:dyDescent="0.2">
      <c r="A98" s="3" t="s">
        <v>298</v>
      </c>
      <c r="B98" s="3" t="s">
        <v>299</v>
      </c>
      <c r="C98" s="3" t="s">
        <v>34</v>
      </c>
      <c r="D98" s="3">
        <v>82202</v>
      </c>
      <c r="E98" s="3" t="s">
        <v>16</v>
      </c>
      <c r="F98" s="3">
        <v>2020</v>
      </c>
      <c r="G98" s="3" t="s">
        <v>17</v>
      </c>
      <c r="H98" s="4">
        <v>44043</v>
      </c>
      <c r="I98" s="4">
        <v>44077</v>
      </c>
      <c r="J98" s="4">
        <v>44077</v>
      </c>
      <c r="K98" s="5">
        <v>4226000000</v>
      </c>
      <c r="L98" s="5">
        <v>4240000000</v>
      </c>
      <c r="M98" s="3" t="s">
        <v>300</v>
      </c>
      <c r="N98" s="20">
        <v>6.4665718874399522E-2</v>
      </c>
      <c r="O98" s="21">
        <v>6.2772465469967426E-2</v>
      </c>
      <c r="P98" s="21">
        <v>0.15760902422386805</v>
      </c>
      <c r="Q98" s="21">
        <v>0.56052873583045948</v>
      </c>
      <c r="R98" s="21">
        <v>6.4805671206152202E-2</v>
      </c>
      <c r="S98" s="21">
        <v>0.17408745939758205</v>
      </c>
      <c r="T98" s="21">
        <v>3.842106176936582E-2</v>
      </c>
      <c r="U98" s="21">
        <v>0.79366920898189919</v>
      </c>
      <c r="V98" s="21">
        <v>0.78035769413785316</v>
      </c>
      <c r="W98" s="21">
        <v>0.76167816914333275</v>
      </c>
      <c r="X98" s="21">
        <v>0.39733488278217127</v>
      </c>
      <c r="Y98" s="21">
        <v>0.50854297686730532</v>
      </c>
      <c r="Z98" s="21">
        <v>0.60266511721782867</v>
      </c>
      <c r="AA98" s="21">
        <v>0.55937813419254578</v>
      </c>
      <c r="AB98" s="21">
        <v>0.87050020683492435</v>
      </c>
      <c r="AC98" s="21">
        <v>0.61888728357285505</v>
      </c>
      <c r="AD98" s="21">
        <v>0.46183511338957645</v>
      </c>
      <c r="AE98" s="21">
        <v>0.52942715188618117</v>
      </c>
      <c r="AF98" s="21">
        <v>0.68839800711944343</v>
      </c>
      <c r="AG98" s="21" t="e">
        <v>#DIV/0!</v>
      </c>
      <c r="AH98" s="21" t="e">
        <v>#DIV/0!</v>
      </c>
      <c r="AI98" s="21">
        <v>0.32902716562718237</v>
      </c>
      <c r="AJ98" s="21">
        <v>0.15293511118198122</v>
      </c>
      <c r="AK98" s="21" t="e">
        <v>#DIV/0!</v>
      </c>
      <c r="AL98" s="21" t="e">
        <v>#DIV/0!</v>
      </c>
      <c r="AM98" s="21">
        <v>0.62069272338113335</v>
      </c>
      <c r="AN98" s="21">
        <v>0.62205509992829011</v>
      </c>
      <c r="AO98" s="21">
        <v>0.10792091766421284</v>
      </c>
      <c r="AP98" s="21">
        <v>3.2366467269165242E-2</v>
      </c>
      <c r="AQ98" s="21">
        <v>0.64519138351040273</v>
      </c>
      <c r="AR98" s="21">
        <v>0.48177769027759515</v>
      </c>
      <c r="AS98" s="21">
        <v>0.36350176752416352</v>
      </c>
      <c r="AT98" s="21">
        <v>0.4564386981452711</v>
      </c>
      <c r="AU98" s="21">
        <v>0.54881735011905775</v>
      </c>
      <c r="AV98" s="21" t="e">
        <v>#DIV/0!</v>
      </c>
      <c r="AW98" s="21" t="e">
        <v>#DIV/0!</v>
      </c>
      <c r="AX98" s="21" t="e">
        <v>#DIV/0!</v>
      </c>
      <c r="AY98" s="21">
        <v>0.34658577670414531</v>
      </c>
      <c r="AZ98" s="21">
        <v>0.22931192094143907</v>
      </c>
      <c r="BA98" s="21">
        <v>0.52581430715427557</v>
      </c>
      <c r="BB98" s="21" t="e">
        <v>#DIV/0!</v>
      </c>
      <c r="BC98" s="21">
        <v>0.18269905363562733</v>
      </c>
    </row>
    <row r="99" spans="1:55" x14ac:dyDescent="0.2">
      <c r="A99" s="3" t="s">
        <v>352</v>
      </c>
      <c r="B99" s="3" t="s">
        <v>353</v>
      </c>
      <c r="C99" s="3" t="s">
        <v>15</v>
      </c>
      <c r="D99" s="3">
        <v>248102</v>
      </c>
      <c r="E99" s="3" t="s">
        <v>16</v>
      </c>
      <c r="F99" s="3">
        <v>2019</v>
      </c>
      <c r="G99" s="3" t="s">
        <v>17</v>
      </c>
      <c r="H99" s="4">
        <v>43830</v>
      </c>
      <c r="I99" s="4">
        <v>43873</v>
      </c>
      <c r="J99" s="4">
        <v>43873</v>
      </c>
      <c r="K99" s="5">
        <v>775000000</v>
      </c>
      <c r="L99" s="5">
        <v>776000000</v>
      </c>
      <c r="M99" s="3" t="s">
        <v>354</v>
      </c>
      <c r="N99" s="20">
        <v>5.7438862931191569E-2</v>
      </c>
      <c r="O99" s="21">
        <v>5.1476791577685983E-2</v>
      </c>
      <c r="P99" s="21">
        <v>8.6782972793364763E-2</v>
      </c>
      <c r="Q99" s="21">
        <v>0.56053899508780491</v>
      </c>
      <c r="R99" s="21">
        <v>0.10323121245166103</v>
      </c>
      <c r="S99" s="21">
        <v>8.1869446797569229E-4</v>
      </c>
      <c r="T99" s="21">
        <v>0.10416395803242121</v>
      </c>
      <c r="U99" s="21">
        <v>0.79580602819315338</v>
      </c>
      <c r="V99" s="21">
        <v>0.77148217452972478</v>
      </c>
      <c r="W99" s="21">
        <v>0.76581792261004678</v>
      </c>
      <c r="X99" s="21">
        <v>5.3372722454849336E-2</v>
      </c>
      <c r="Y99" s="21">
        <v>0.48457293139303842</v>
      </c>
      <c r="Z99" s="21">
        <v>0.94662727754515064</v>
      </c>
      <c r="AA99" s="21">
        <v>0</v>
      </c>
      <c r="AB99" s="21">
        <v>0.87031691797318744</v>
      </c>
      <c r="AC99" s="21">
        <v>0.4841174772383372</v>
      </c>
      <c r="AD99" s="21">
        <v>0.65538341347595441</v>
      </c>
      <c r="AE99" s="21">
        <v>0.64078570143669289</v>
      </c>
      <c r="AF99" s="21">
        <v>0.71943256678848799</v>
      </c>
      <c r="AG99" s="21" t="e">
        <v>#DIV/0!</v>
      </c>
      <c r="AH99" s="21" t="e">
        <v>#DIV/0!</v>
      </c>
      <c r="AI99" s="21">
        <v>0.39267473131697911</v>
      </c>
      <c r="AJ99" s="21">
        <v>0.47548152877549088</v>
      </c>
      <c r="AK99" s="21" t="e">
        <v>#DIV/0!</v>
      </c>
      <c r="AL99" s="21" t="e">
        <v>#DIV/0!</v>
      </c>
      <c r="AM99" s="21">
        <v>0.61943984292876442</v>
      </c>
      <c r="AN99" s="21">
        <v>0.62117258627400418</v>
      </c>
      <c r="AO99" s="21">
        <v>6.3122289880548341E-2</v>
      </c>
      <c r="AP99" s="21">
        <v>3.4186999305853984E-2</v>
      </c>
      <c r="AQ99" s="21">
        <v>0.60878345394455591</v>
      </c>
      <c r="AR99" s="21">
        <v>0.55672791017493906</v>
      </c>
      <c r="AS99" s="21">
        <v>0.48388796609959073</v>
      </c>
      <c r="AT99" s="21">
        <v>0.39832967903060557</v>
      </c>
      <c r="AU99" s="21">
        <v>0.61187353803589539</v>
      </c>
      <c r="AV99" s="21" t="e">
        <v>#DIV/0!</v>
      </c>
      <c r="AW99" s="21" t="e">
        <v>#DIV/0!</v>
      </c>
      <c r="AX99" s="21" t="e">
        <v>#DIV/0!</v>
      </c>
      <c r="AY99" s="21">
        <v>0.35469441558752079</v>
      </c>
      <c r="AZ99" s="21">
        <v>0.28662881990093159</v>
      </c>
      <c r="BA99" s="21">
        <v>0.51484481036268781</v>
      </c>
      <c r="BB99" s="21" t="e">
        <v>#DIV/0!</v>
      </c>
      <c r="BC99" s="21">
        <v>0.1387605146307439</v>
      </c>
    </row>
    <row r="100" spans="1:55" x14ac:dyDescent="0.2">
      <c r="A100" s="3" t="s">
        <v>295</v>
      </c>
      <c r="B100" s="3" t="s">
        <v>296</v>
      </c>
      <c r="C100" s="3" t="s">
        <v>15</v>
      </c>
      <c r="D100" s="3">
        <v>331923</v>
      </c>
      <c r="E100" s="3" t="s">
        <v>16</v>
      </c>
      <c r="F100" s="3">
        <v>2020</v>
      </c>
      <c r="G100" s="3" t="s">
        <v>17</v>
      </c>
      <c r="H100" s="4">
        <v>43982</v>
      </c>
      <c r="I100" s="4">
        <v>44041</v>
      </c>
      <c r="J100" s="4">
        <v>44041</v>
      </c>
      <c r="K100" s="5">
        <v>103517000</v>
      </c>
      <c r="L100" s="5">
        <v>106042000</v>
      </c>
      <c r="M100" s="3" t="s">
        <v>297</v>
      </c>
      <c r="N100" s="20">
        <v>8.5377181691213486E-2</v>
      </c>
      <c r="O100" s="21">
        <v>7.2497190410722639E-2</v>
      </c>
      <c r="P100" s="21">
        <v>1.2819241928091781E-2</v>
      </c>
      <c r="Q100" s="21">
        <v>0.55985186734215286</v>
      </c>
      <c r="R100" s="21">
        <v>9.8458672219295912E-2</v>
      </c>
      <c r="S100" s="21">
        <v>7.0145906251287957E-2</v>
      </c>
      <c r="T100" s="21">
        <v>8.8570228519329441E-2</v>
      </c>
      <c r="U100" s="21">
        <v>0.79471405219900493</v>
      </c>
      <c r="V100" s="21">
        <v>0.77449506364609944</v>
      </c>
      <c r="W100" s="21">
        <v>0.7639922030575661</v>
      </c>
      <c r="X100" s="21">
        <v>0.24313053586280939</v>
      </c>
      <c r="Y100" s="21">
        <v>0.52215456411729999</v>
      </c>
      <c r="Z100" s="21">
        <v>0.75686946413719058</v>
      </c>
      <c r="AA100" s="21">
        <v>0.623599947925216</v>
      </c>
      <c r="AB100" s="21">
        <v>0.88475594951265846</v>
      </c>
      <c r="AC100" s="21">
        <v>0.4385039364283787</v>
      </c>
      <c r="AD100" s="21">
        <v>0.3610411944569355</v>
      </c>
      <c r="AE100" s="21">
        <v>0.41388150392471729</v>
      </c>
      <c r="AF100" s="21">
        <v>0.6242906634908798</v>
      </c>
      <c r="AG100" s="21" t="e">
        <v>#DIV/0!</v>
      </c>
      <c r="AH100" s="21" t="e">
        <v>#DIV/0!</v>
      </c>
      <c r="AI100" s="21">
        <v>0.37814812208947168</v>
      </c>
      <c r="AJ100" s="21">
        <v>0.22797775974168147</v>
      </c>
      <c r="AK100" s="21" t="e">
        <v>#DIV/0!</v>
      </c>
      <c r="AL100" s="21" t="e">
        <v>#DIV/0!</v>
      </c>
      <c r="AM100" s="21">
        <v>0.61991747742529002</v>
      </c>
      <c r="AN100" s="21">
        <v>0.62321043084930305</v>
      </c>
      <c r="AO100" s="21">
        <v>0.19787870189339618</v>
      </c>
      <c r="AP100" s="21">
        <v>3.2714240599310787E-2</v>
      </c>
      <c r="AQ100" s="21">
        <v>0.64540650194017168</v>
      </c>
      <c r="AR100" s="21">
        <v>0.32947559406070609</v>
      </c>
      <c r="AS100" s="21">
        <v>0.51184043301462012</v>
      </c>
      <c r="AT100" s="21">
        <v>0.42652367634468252</v>
      </c>
      <c r="AU100" s="21">
        <v>0.52378084289895066</v>
      </c>
      <c r="AV100" s="21" t="e">
        <v>#DIV/0!</v>
      </c>
      <c r="AW100" s="21" t="e">
        <v>#DIV/0!</v>
      </c>
      <c r="AX100" s="21" t="e">
        <v>#DIV/0!</v>
      </c>
      <c r="AY100" s="21">
        <v>0.35542407027452255</v>
      </c>
      <c r="AZ100" s="21">
        <v>0.28991630977074556</v>
      </c>
      <c r="BA100" s="21">
        <v>0.51513870696719699</v>
      </c>
      <c r="BB100" s="21" t="e">
        <v>#DIV/0!</v>
      </c>
      <c r="BC100" s="21">
        <v>0.16252093765365422</v>
      </c>
    </row>
    <row r="101" spans="1:55" x14ac:dyDescent="0.2">
      <c r="A101" s="3" t="s">
        <v>274</v>
      </c>
      <c r="B101" s="3" t="s">
        <v>275</v>
      </c>
      <c r="C101" s="3" t="s">
        <v>38</v>
      </c>
      <c r="D101" s="3">
        <v>373834</v>
      </c>
      <c r="E101" s="3" t="s">
        <v>16</v>
      </c>
      <c r="F101" s="3">
        <v>2019</v>
      </c>
      <c r="G101" s="3" t="s">
        <v>17</v>
      </c>
      <c r="H101" s="4">
        <v>43830</v>
      </c>
      <c r="I101" s="4">
        <v>43889</v>
      </c>
      <c r="J101" s="4">
        <v>43889</v>
      </c>
      <c r="K101" s="5">
        <v>1073002000</v>
      </c>
      <c r="L101" s="5">
        <v>1069283000</v>
      </c>
      <c r="M101" s="3" t="s">
        <v>276</v>
      </c>
      <c r="N101" s="20">
        <v>2.9274307431732458E-2</v>
      </c>
      <c r="O101" s="21">
        <v>2.9274307431732458E-2</v>
      </c>
      <c r="P101" s="21">
        <v>1.3197917398206954E-2</v>
      </c>
      <c r="Q101" s="21">
        <v>0.56150632081510898</v>
      </c>
      <c r="R101" s="21">
        <v>0.13187922952786368</v>
      </c>
      <c r="S101" s="21">
        <v>1.5503245735049945E-2</v>
      </c>
      <c r="T101" s="21">
        <v>0.13082441498123701</v>
      </c>
      <c r="U101" s="21">
        <v>0.79895359176778413</v>
      </c>
      <c r="V101" s="21">
        <v>0.7724061079987119</v>
      </c>
      <c r="W101" s="21">
        <v>0.76925177234830078</v>
      </c>
      <c r="X101" s="21">
        <v>4.0663336163346865E-2</v>
      </c>
      <c r="Y101" s="21">
        <v>0.51937043912036762</v>
      </c>
      <c r="Z101" s="21">
        <v>0.95933666383665317</v>
      </c>
      <c r="AA101" s="21">
        <v>0.65095029183394371</v>
      </c>
      <c r="AB101" s="21">
        <v>0.85610895323886216</v>
      </c>
      <c r="AC101" s="21">
        <v>0.52357893167739344</v>
      </c>
      <c r="AD101" s="21">
        <v>0.5317950154614185</v>
      </c>
      <c r="AE101" s="21">
        <v>0.38747814515188933</v>
      </c>
      <c r="AF101" s="21">
        <v>0.48846320133569954</v>
      </c>
      <c r="AG101" s="21" t="e">
        <v>#DIV/0!</v>
      </c>
      <c r="AH101" s="21" t="e">
        <v>#DIV/0!</v>
      </c>
      <c r="AI101" s="21">
        <v>0.39093537009308976</v>
      </c>
      <c r="AJ101" s="21">
        <v>0.28236485126017996</v>
      </c>
      <c r="AK101" s="21" t="e">
        <v>#DIV/0!</v>
      </c>
      <c r="AL101" s="21" t="e">
        <v>#DIV/0!</v>
      </c>
      <c r="AM101" s="21">
        <v>0.61415797090800028</v>
      </c>
      <c r="AN101" s="21">
        <v>0.6214941643230234</v>
      </c>
      <c r="AO101" s="21">
        <v>6.3157670742447297E-2</v>
      </c>
      <c r="AP101" s="21">
        <v>3.0391320799480502E-2</v>
      </c>
      <c r="AQ101" s="21">
        <v>0.46340778475819167</v>
      </c>
      <c r="AR101" s="21">
        <v>0.47665888339703238</v>
      </c>
      <c r="AS101" s="21">
        <v>0.49561957655325356</v>
      </c>
      <c r="AT101" s="21">
        <v>0.35536426046184355</v>
      </c>
      <c r="AU101" s="21">
        <v>0.52125856501501933</v>
      </c>
      <c r="AV101" s="21" t="e">
        <v>#DIV/0!</v>
      </c>
      <c r="AW101" s="21" t="e">
        <v>#DIV/0!</v>
      </c>
      <c r="AX101" s="21" t="e">
        <v>#DIV/0!</v>
      </c>
      <c r="AY101" s="21">
        <v>0.37568548859742912</v>
      </c>
      <c r="AZ101" s="21">
        <v>0.3268569148919761</v>
      </c>
      <c r="BA101" s="21">
        <v>0.49488910988756002</v>
      </c>
      <c r="BB101" s="21" t="e">
        <v>#DIV/0!</v>
      </c>
      <c r="BC101" s="21">
        <v>9.3111657211839963E-2</v>
      </c>
    </row>
    <row r="102" spans="1:55" x14ac:dyDescent="0.2">
      <c r="A102" s="3" t="s">
        <v>313</v>
      </c>
      <c r="B102" s="3" t="s">
        <v>314</v>
      </c>
      <c r="C102" s="3" t="s">
        <v>34</v>
      </c>
      <c r="D102" s="3">
        <v>128066</v>
      </c>
      <c r="E102" s="3" t="s">
        <v>16</v>
      </c>
      <c r="F102" s="3">
        <v>2019</v>
      </c>
      <c r="G102" s="3" t="s">
        <v>17</v>
      </c>
      <c r="H102" s="4">
        <v>43830</v>
      </c>
      <c r="I102" s="4">
        <v>43875</v>
      </c>
      <c r="J102" s="4">
        <v>43875</v>
      </c>
      <c r="K102" s="5">
        <v>548000000</v>
      </c>
      <c r="L102" s="5">
        <v>550000000</v>
      </c>
      <c r="M102" s="3" t="s">
        <v>315</v>
      </c>
      <c r="N102" s="20">
        <v>0.13493670477838243</v>
      </c>
      <c r="O102" s="21">
        <v>0.13493670477838243</v>
      </c>
      <c r="P102" s="21">
        <v>0.24298876276963011</v>
      </c>
      <c r="Q102" s="21">
        <v>0.55817094397293721</v>
      </c>
      <c r="R102" s="21">
        <v>1.2028909710578971E-2</v>
      </c>
      <c r="S102" s="21">
        <v>9.4481961648586698E-4</v>
      </c>
      <c r="T102" s="21">
        <v>1.2005612198966301E-2</v>
      </c>
      <c r="U102" s="21">
        <v>0.79040518157310624</v>
      </c>
      <c r="V102" s="21">
        <v>0.77146328493392302</v>
      </c>
      <c r="W102" s="21">
        <v>0.75962770960995518</v>
      </c>
      <c r="X102" s="21">
        <v>0.4441426747379521</v>
      </c>
      <c r="Y102" s="21">
        <v>0.5655257003851879</v>
      </c>
      <c r="Z102" s="21">
        <v>0.5558573252620479</v>
      </c>
      <c r="AA102" s="21">
        <v>0.35689841143670459</v>
      </c>
      <c r="AB102" s="21">
        <v>0.95879197384741732</v>
      </c>
      <c r="AC102" s="21">
        <v>0.37266222011787414</v>
      </c>
      <c r="AD102" s="21">
        <v>0.39269803409210702</v>
      </c>
      <c r="AE102" s="21">
        <v>0.42115508824419839</v>
      </c>
      <c r="AF102" s="21">
        <v>0.62556164597475217</v>
      </c>
      <c r="AG102" s="21" t="e">
        <v>#DIV/0!</v>
      </c>
      <c r="AH102" s="21" t="e">
        <v>#DIV/0!</v>
      </c>
      <c r="AI102" s="21">
        <v>0.3867165690355307</v>
      </c>
      <c r="AJ102" s="21">
        <v>0.2257100537248555</v>
      </c>
      <c r="AK102" s="21" t="e">
        <v>#DIV/0!</v>
      </c>
      <c r="AL102" s="21" t="e">
        <v>#DIV/0!</v>
      </c>
      <c r="AM102" s="21">
        <v>0.61824724820398558</v>
      </c>
      <c r="AN102" s="21">
        <v>0.62184755957573146</v>
      </c>
      <c r="AO102" s="21">
        <v>0.21753119980436603</v>
      </c>
      <c r="AP102" s="21">
        <v>3.2307894541630487E-2</v>
      </c>
      <c r="AQ102" s="21">
        <v>0.66191017788142414</v>
      </c>
      <c r="AR102" s="21">
        <v>0.33537073914530241</v>
      </c>
      <c r="AS102" s="21">
        <v>0.51968526618271793</v>
      </c>
      <c r="AT102" s="21">
        <v>0.45807923442643866</v>
      </c>
      <c r="AU102" s="21">
        <v>0.48111321574651478</v>
      </c>
      <c r="AV102" s="21" t="e">
        <v>#DIV/0!</v>
      </c>
      <c r="AW102" s="21" t="e">
        <v>#DIV/0!</v>
      </c>
      <c r="AX102" s="21" t="e">
        <v>#DIV/0!</v>
      </c>
      <c r="AY102" s="21">
        <v>0.33008437805480056</v>
      </c>
      <c r="AZ102" s="21">
        <v>0.21813349167320439</v>
      </c>
      <c r="BA102" s="21">
        <v>0.51211519231691083</v>
      </c>
      <c r="BB102" s="21" t="e">
        <v>#DIV/0!</v>
      </c>
      <c r="BC102" s="21">
        <v>0.17908785005724229</v>
      </c>
    </row>
    <row r="103" spans="1:55" x14ac:dyDescent="0.2">
      <c r="A103" s="3" t="s">
        <v>301</v>
      </c>
      <c r="B103" s="3" t="s">
        <v>302</v>
      </c>
      <c r="C103" s="3" t="s">
        <v>34</v>
      </c>
      <c r="D103" s="3">
        <v>131663</v>
      </c>
      <c r="E103" s="3" t="s">
        <v>16</v>
      </c>
      <c r="F103" s="3">
        <v>2019</v>
      </c>
      <c r="G103" s="3" t="s">
        <v>17</v>
      </c>
      <c r="H103" s="4">
        <v>43830</v>
      </c>
      <c r="I103" s="4">
        <v>43875</v>
      </c>
      <c r="J103" s="4">
        <v>43875</v>
      </c>
      <c r="K103" s="5">
        <v>130343000</v>
      </c>
      <c r="L103" s="5">
        <v>134023000</v>
      </c>
      <c r="M103" s="3" t="s">
        <v>303</v>
      </c>
      <c r="N103" s="20">
        <v>5.0893242087060427E-2</v>
      </c>
      <c r="O103" s="21">
        <v>5.0351610000417706E-2</v>
      </c>
      <c r="P103" s="21">
        <v>0.10244299690266566</v>
      </c>
      <c r="Q103" s="21">
        <v>0.57045506027854642</v>
      </c>
      <c r="R103" s="21">
        <v>9.4912199153964968E-2</v>
      </c>
      <c r="S103" s="21">
        <v>0</v>
      </c>
      <c r="T103" s="21">
        <v>9.5886737110618833E-2</v>
      </c>
      <c r="U103" s="21">
        <v>0.80685806230731072</v>
      </c>
      <c r="V103" s="21">
        <v>0.77144014205164946</v>
      </c>
      <c r="W103" s="21">
        <v>0.77850063483908138</v>
      </c>
      <c r="X103" s="21">
        <v>0.3299356912230203</v>
      </c>
      <c r="Y103" s="21">
        <v>0.46423818754859786</v>
      </c>
      <c r="Z103" s="21">
        <v>0.67006430877697976</v>
      </c>
      <c r="AA103" s="21">
        <v>0.57263742381640215</v>
      </c>
      <c r="AB103" s="21">
        <v>0.81490102512373885</v>
      </c>
      <c r="AC103" s="21">
        <v>0.85001076163453215</v>
      </c>
      <c r="AD103" s="21">
        <v>0.42052449976627093</v>
      </c>
      <c r="AE103" s="21">
        <v>0.48207050905160287</v>
      </c>
      <c r="AF103" s="21">
        <v>0.66804240214472954</v>
      </c>
      <c r="AG103" s="21" t="e">
        <v>#DIV/0!</v>
      </c>
      <c r="AH103" s="21" t="e">
        <v>#DIV/0!</v>
      </c>
      <c r="AI103" s="21">
        <v>0.33736603095508561</v>
      </c>
      <c r="AJ103" s="21">
        <v>0.16810375950780695</v>
      </c>
      <c r="AK103" s="21" t="e">
        <v>#DIV/0!</v>
      </c>
      <c r="AL103" s="21" t="e">
        <v>#DIV/0!</v>
      </c>
      <c r="AM103" s="21">
        <v>0.6312074258770809</v>
      </c>
      <c r="AN103" s="21">
        <v>0.62798568509039432</v>
      </c>
      <c r="AO103" s="21">
        <v>0.11888531395285934</v>
      </c>
      <c r="AP103" s="21">
        <v>3.3036296597662093E-2</v>
      </c>
      <c r="AQ103" s="21">
        <v>0.63664181628795147</v>
      </c>
      <c r="AR103" s="21">
        <v>0.52555743261209942</v>
      </c>
      <c r="AS103" s="21">
        <v>0.35620014485710644</v>
      </c>
      <c r="AT103" s="21">
        <v>0.52137910509357288</v>
      </c>
      <c r="AU103" s="21">
        <v>0.51580724577934456</v>
      </c>
      <c r="AV103" s="21" t="e">
        <v>#DIV/0!</v>
      </c>
      <c r="AW103" s="21" t="e">
        <v>#DIV/0!</v>
      </c>
      <c r="AX103" s="21" t="e">
        <v>#DIV/0!</v>
      </c>
      <c r="AY103" s="21">
        <v>0.35821905895654527</v>
      </c>
      <c r="AZ103" s="21">
        <v>0.26167292272465326</v>
      </c>
      <c r="BA103" s="21">
        <v>0.52197496632892137</v>
      </c>
      <c r="BB103" s="21" t="e">
        <v>#DIV/0!</v>
      </c>
      <c r="BC103" s="21">
        <v>0.17499623744536011</v>
      </c>
    </row>
    <row r="104" spans="1:55" x14ac:dyDescent="0.2">
      <c r="A104" s="3" t="s">
        <v>358</v>
      </c>
      <c r="B104" s="3" t="s">
        <v>359</v>
      </c>
      <c r="C104" s="3" t="s">
        <v>24</v>
      </c>
      <c r="D104" s="3">
        <v>256275</v>
      </c>
      <c r="E104" s="3" t="s">
        <v>16</v>
      </c>
      <c r="F104" s="3">
        <v>2019</v>
      </c>
      <c r="G104" s="3" t="s">
        <v>17</v>
      </c>
      <c r="H104" s="4">
        <v>43830</v>
      </c>
      <c r="I104" s="4">
        <v>43879</v>
      </c>
      <c r="J104" s="4">
        <v>43879</v>
      </c>
      <c r="K104" s="5">
        <v>1303000000</v>
      </c>
      <c r="L104" s="5">
        <v>1311000000</v>
      </c>
      <c r="M104" s="3" t="s">
        <v>360</v>
      </c>
      <c r="N104" s="20">
        <v>4.3920967015890516E-2</v>
      </c>
      <c r="O104" s="21">
        <v>2.7694102837461154E-2</v>
      </c>
      <c r="P104" s="21">
        <v>2.2368642717693243E-2</v>
      </c>
      <c r="Q104" s="21">
        <v>0.56121546356547181</v>
      </c>
      <c r="R104" s="21">
        <v>9.987761769331259E-2</v>
      </c>
      <c r="S104" s="21">
        <v>4.1870794523034501E-2</v>
      </c>
      <c r="T104" s="21">
        <v>9.4397180731046929E-2</v>
      </c>
      <c r="U104" s="21">
        <v>0.79644673872348881</v>
      </c>
      <c r="V104" s="21">
        <v>0.77391093413733425</v>
      </c>
      <c r="W104" s="21">
        <v>0.76609045800696463</v>
      </c>
      <c r="X104" s="21">
        <v>0.18525632423709931</v>
      </c>
      <c r="Y104" s="21">
        <v>0.53023769277774857</v>
      </c>
      <c r="Z104" s="21">
        <v>0.81474367576290063</v>
      </c>
      <c r="AA104" s="21">
        <v>0.65340231488966127</v>
      </c>
      <c r="AB104" s="21">
        <v>0.85982582146795405</v>
      </c>
      <c r="AC104" s="21">
        <v>0.13842078964470672</v>
      </c>
      <c r="AD104" s="21">
        <v>0.23159483961407207</v>
      </c>
      <c r="AE104" s="21">
        <v>0.26548998283936553</v>
      </c>
      <c r="AF104" s="21">
        <v>0.53604133018975164</v>
      </c>
      <c r="AG104" s="21" t="e">
        <v>#DIV/0!</v>
      </c>
      <c r="AH104" s="21" t="e">
        <v>#DIV/0!</v>
      </c>
      <c r="AI104" s="21">
        <v>0.63423844304910471</v>
      </c>
      <c r="AJ104" s="21">
        <v>0.10302236624807506</v>
      </c>
      <c r="AK104" s="21" t="e">
        <v>#DIV/0!</v>
      </c>
      <c r="AL104" s="21" t="e">
        <v>#DIV/0!</v>
      </c>
      <c r="AM104" s="21">
        <v>0.61532237708561388</v>
      </c>
      <c r="AN104" s="21">
        <v>0.6247961028443787</v>
      </c>
      <c r="AO104" s="21">
        <v>0.21233499411360324</v>
      </c>
      <c r="AP104" s="21">
        <v>5.0377934384088392E-2</v>
      </c>
      <c r="AQ104" s="21">
        <v>0.49082533673210849</v>
      </c>
      <c r="AR104" s="21">
        <v>0.21847320205596119</v>
      </c>
      <c r="AS104" s="21">
        <v>0.62514653525926167</v>
      </c>
      <c r="AT104" s="21">
        <v>0.26545395413750233</v>
      </c>
      <c r="AU104" s="21">
        <v>0.35878362992841262</v>
      </c>
      <c r="AV104" s="21" t="e">
        <v>#DIV/0!</v>
      </c>
      <c r="AW104" s="21" t="e">
        <v>#DIV/0!</v>
      </c>
      <c r="AX104" s="21" t="e">
        <v>#DIV/0!</v>
      </c>
      <c r="AY104" s="21">
        <v>0.54102527825455116</v>
      </c>
      <c r="AZ104" s="21">
        <v>0.59209113102517941</v>
      </c>
      <c r="BA104" s="21">
        <v>0.86869131873152317</v>
      </c>
      <c r="BB104" s="21" t="e">
        <v>#DIV/0!</v>
      </c>
      <c r="BC104" s="21">
        <v>8.0108965892026929E-2</v>
      </c>
    </row>
    <row r="105" spans="1:55" x14ac:dyDescent="0.2">
      <c r="A105" s="3" t="s">
        <v>286</v>
      </c>
      <c r="B105" s="3" t="s">
        <v>287</v>
      </c>
      <c r="C105" s="3" t="s">
        <v>138</v>
      </c>
      <c r="D105" s="3">
        <v>248396</v>
      </c>
      <c r="E105" s="3" t="s">
        <v>16</v>
      </c>
      <c r="F105" s="3">
        <v>2019</v>
      </c>
      <c r="G105" s="3" t="s">
        <v>17</v>
      </c>
      <c r="H105" s="4">
        <v>43830</v>
      </c>
      <c r="I105" s="4">
        <v>43868</v>
      </c>
      <c r="J105" s="4">
        <v>43868</v>
      </c>
      <c r="K105" s="5">
        <v>1870126000</v>
      </c>
      <c r="L105" s="5">
        <v>1882347000</v>
      </c>
      <c r="M105" s="3" t="s">
        <v>288</v>
      </c>
      <c r="N105" s="20">
        <v>5.364818600202919E-2</v>
      </c>
      <c r="O105" s="21">
        <v>4.4534709177283534E-2</v>
      </c>
      <c r="P105" s="21">
        <v>5.1722606718732904E-2</v>
      </c>
      <c r="Q105" s="21">
        <v>0.55854030062413385</v>
      </c>
      <c r="R105" s="21">
        <v>3.4875891444032782E-2</v>
      </c>
      <c r="S105" s="21">
        <v>3.7679956316850415E-2</v>
      </c>
      <c r="T105" s="21">
        <v>2.937921071748343E-2</v>
      </c>
      <c r="U105" s="21">
        <v>0.79116660461839694</v>
      </c>
      <c r="V105" s="21">
        <v>0.77252087320812068</v>
      </c>
      <c r="W105" s="21">
        <v>0.76029964421956076</v>
      </c>
      <c r="X105" s="21">
        <v>0.10612073523260641</v>
      </c>
      <c r="Y105" s="21">
        <v>0.51860475922828875</v>
      </c>
      <c r="Z105" s="21">
        <v>0.89387926476739366</v>
      </c>
      <c r="AA105" s="21">
        <v>2.9036179532373915E-2</v>
      </c>
      <c r="AB105" s="21">
        <v>0.93409000583115942</v>
      </c>
      <c r="AC105" s="21">
        <v>0.25505654260510358</v>
      </c>
      <c r="AD105" s="21">
        <v>0.39923030322113057</v>
      </c>
      <c r="AE105" s="21">
        <v>0.33335640507373154</v>
      </c>
      <c r="AF105" s="21">
        <v>0.60071943020161633</v>
      </c>
      <c r="AG105" s="21" t="e">
        <v>#DIV/0!</v>
      </c>
      <c r="AH105" s="21" t="e">
        <v>#DIV/0!</v>
      </c>
      <c r="AI105" s="21">
        <v>0.39742414958926253</v>
      </c>
      <c r="AJ105" s="21">
        <v>0.25814122290903208</v>
      </c>
      <c r="AK105" s="21" t="e">
        <v>#DIV/0!</v>
      </c>
      <c r="AL105" s="21" t="e">
        <v>#DIV/0!</v>
      </c>
      <c r="AM105" s="21">
        <v>0.61691084444458266</v>
      </c>
      <c r="AN105" s="21">
        <v>0.62124533277453287</v>
      </c>
      <c r="AO105" s="21">
        <v>0.12954055190255051</v>
      </c>
      <c r="AP105" s="21">
        <v>3.4694436964355202E-2</v>
      </c>
      <c r="AQ105" s="21">
        <v>0.56862803667950701</v>
      </c>
      <c r="AR105" s="21">
        <v>0.36778643752591661</v>
      </c>
      <c r="AS105" s="21">
        <v>0.52647045892598365</v>
      </c>
      <c r="AT105" s="21">
        <v>0.38892495531270471</v>
      </c>
      <c r="AU105" s="21">
        <v>0.51685077367784993</v>
      </c>
      <c r="AV105" s="21" t="e">
        <v>#DIV/0!</v>
      </c>
      <c r="AW105" s="21" t="e">
        <v>#DIV/0!</v>
      </c>
      <c r="AX105" s="21" t="e">
        <v>#DIV/0!</v>
      </c>
      <c r="AY105" s="21">
        <v>0.33914749701328023</v>
      </c>
      <c r="AZ105" s="21">
        <v>0.25666808501969701</v>
      </c>
      <c r="BA105" s="21">
        <v>0.5169989366151938</v>
      </c>
      <c r="BB105" s="21" t="e">
        <v>#DIV/0!</v>
      </c>
      <c r="BC105" s="21">
        <v>9.8584517782636591E-2</v>
      </c>
    </row>
    <row r="106" spans="1:55" x14ac:dyDescent="0.2">
      <c r="A106" s="3" t="s">
        <v>325</v>
      </c>
      <c r="B106" s="3" t="s">
        <v>326</v>
      </c>
      <c r="C106" s="3" t="s">
        <v>138</v>
      </c>
      <c r="D106" s="3">
        <v>378119</v>
      </c>
      <c r="E106" s="3" t="s">
        <v>16</v>
      </c>
      <c r="F106" s="3">
        <v>2019</v>
      </c>
      <c r="G106" s="3" t="s">
        <v>17</v>
      </c>
      <c r="H106" s="4">
        <v>43830</v>
      </c>
      <c r="I106" s="4">
        <v>43880</v>
      </c>
      <c r="J106" s="4">
        <v>43880</v>
      </c>
      <c r="K106" s="5">
        <v>198155000</v>
      </c>
      <c r="L106" s="5">
        <v>198149000</v>
      </c>
      <c r="M106" s="3" t="s">
        <v>327</v>
      </c>
      <c r="N106" s="20">
        <v>4.3279971617485147E-2</v>
      </c>
      <c r="O106" s="21">
        <v>4.3279971617485147E-2</v>
      </c>
      <c r="P106" s="21">
        <v>0</v>
      </c>
      <c r="Q106" s="21">
        <v>0.55818344124243224</v>
      </c>
      <c r="R106" s="21">
        <v>4.0982063568298928E-2</v>
      </c>
      <c r="S106" s="21">
        <v>0</v>
      </c>
      <c r="T106" s="21">
        <v>4.1402858543500384E-2</v>
      </c>
      <c r="U106" s="21">
        <v>0.79117667839382899</v>
      </c>
      <c r="V106" s="21">
        <v>0.77144014205164946</v>
      </c>
      <c r="W106" s="21">
        <v>0.76051688349447466</v>
      </c>
      <c r="X106" s="21">
        <v>3.8923096710561447E-2</v>
      </c>
      <c r="Y106" s="21">
        <v>0.53746799137230339</v>
      </c>
      <c r="Z106" s="21">
        <v>0.96107690328943851</v>
      </c>
      <c r="AA106" s="21">
        <v>0.1379973602008599</v>
      </c>
      <c r="AB106" s="21">
        <v>0.95781892485438491</v>
      </c>
      <c r="AC106" s="21">
        <v>0.85385174778769546</v>
      </c>
      <c r="AD106" s="21">
        <v>0.81711282028302445</v>
      </c>
      <c r="AE106" s="21">
        <v>0.57453607514424954</v>
      </c>
      <c r="AF106" s="21">
        <v>0.90780040698508768</v>
      </c>
      <c r="AG106" s="21" t="e">
        <v>#DIV/0!</v>
      </c>
      <c r="AH106" s="21" t="e">
        <v>#DIV/0!</v>
      </c>
      <c r="AI106" s="21">
        <v>0.41429723509524408</v>
      </c>
      <c r="AJ106" s="21">
        <v>0.41240644978060531</v>
      </c>
      <c r="AK106" s="21" t="e">
        <v>#DIV/0!</v>
      </c>
      <c r="AL106" s="21" t="e">
        <v>#DIV/0!</v>
      </c>
      <c r="AM106" s="21">
        <v>0.6173111445939673</v>
      </c>
      <c r="AN106" s="21">
        <v>0.62001210913286597</v>
      </c>
      <c r="AO106" s="21">
        <v>2.3224103069527519E-2</v>
      </c>
      <c r="AP106" s="21">
        <v>5.8882958868972483E-2</v>
      </c>
      <c r="AQ106" s="21">
        <v>0.60479014230247785</v>
      </c>
      <c r="AR106" s="21">
        <v>0.85093722063476762</v>
      </c>
      <c r="AS106" s="21">
        <v>0.52785069313466082</v>
      </c>
      <c r="AT106" s="21">
        <v>0.36433512628782794</v>
      </c>
      <c r="AU106" s="21">
        <v>0.4707010532026133</v>
      </c>
      <c r="AV106" s="21" t="e">
        <v>#DIV/0!</v>
      </c>
      <c r="AW106" s="21" t="e">
        <v>#DIV/0!</v>
      </c>
      <c r="AX106" s="21" t="e">
        <v>#DIV/0!</v>
      </c>
      <c r="AY106" s="21">
        <v>0.34420581037867332</v>
      </c>
      <c r="AZ106" s="21">
        <v>0.27145714155871198</v>
      </c>
      <c r="BA106" s="21">
        <v>0.5101687873366596</v>
      </c>
      <c r="BB106" s="21" t="e">
        <v>#DIV/0!</v>
      </c>
      <c r="BC106" s="21">
        <v>9.4748898205775881E-2</v>
      </c>
    </row>
    <row r="107" spans="1:55" x14ac:dyDescent="0.2">
      <c r="A107" s="3" t="s">
        <v>397</v>
      </c>
      <c r="B107" s="3" t="s">
        <v>398</v>
      </c>
      <c r="C107" s="3" t="s">
        <v>52</v>
      </c>
      <c r="D107" s="3">
        <v>189087</v>
      </c>
      <c r="E107" s="3" t="s">
        <v>16</v>
      </c>
      <c r="F107" s="3">
        <v>2019</v>
      </c>
      <c r="G107" s="3" t="s">
        <v>17</v>
      </c>
      <c r="H107" s="4">
        <v>43830</v>
      </c>
      <c r="I107" s="4">
        <v>43889</v>
      </c>
      <c r="J107" s="4">
        <v>43889</v>
      </c>
      <c r="K107" s="5">
        <v>826600000</v>
      </c>
      <c r="L107" s="5">
        <v>826900000</v>
      </c>
      <c r="M107" s="3" t="s">
        <v>399</v>
      </c>
      <c r="N107" s="20">
        <v>2.8590676615880276E-2</v>
      </c>
      <c r="O107" s="21">
        <v>2.0540686635812128E-2</v>
      </c>
      <c r="P107" s="21">
        <v>5.2424336937825586E-3</v>
      </c>
      <c r="Q107" s="21">
        <v>0.56149168326591969</v>
      </c>
      <c r="R107" s="21">
        <v>0.11575464195264688</v>
      </c>
      <c r="S107" s="21">
        <v>8.4863070988751912E-2</v>
      </c>
      <c r="T107" s="21">
        <v>0.10375701021638306</v>
      </c>
      <c r="U107" s="21">
        <v>0.79784879762492145</v>
      </c>
      <c r="V107" s="21">
        <v>0.77671365140657955</v>
      </c>
      <c r="W107" s="21">
        <v>0.76716495202711765</v>
      </c>
      <c r="X107" s="21">
        <v>5.041703392242107E-2</v>
      </c>
      <c r="Y107" s="21">
        <v>0.48079810802020712</v>
      </c>
      <c r="Z107" s="21">
        <v>0.94958296607757897</v>
      </c>
      <c r="AA107" s="21">
        <v>0.13422554712757132</v>
      </c>
      <c r="AB107" s="21">
        <v>0.85628658051731998</v>
      </c>
      <c r="AC107" s="21">
        <v>0.7245154724413243</v>
      </c>
      <c r="AD107" s="21">
        <v>0.58660361263928018</v>
      </c>
      <c r="AE107" s="21">
        <v>0.52025641470589679</v>
      </c>
      <c r="AF107" s="21">
        <v>0.66099581468374835</v>
      </c>
      <c r="AG107" s="21" t="e">
        <v>#DIV/0!</v>
      </c>
      <c r="AH107" s="21" t="e">
        <v>#DIV/0!</v>
      </c>
      <c r="AI107" s="21">
        <v>0.39721174053004504</v>
      </c>
      <c r="AJ107" s="21">
        <v>0.17387984818277336</v>
      </c>
      <c r="AK107" s="21" t="e">
        <v>#DIV/0!</v>
      </c>
      <c r="AL107" s="21" t="e">
        <v>#DIV/0!</v>
      </c>
      <c r="AM107" s="21">
        <v>0.61714809444318619</v>
      </c>
      <c r="AN107" s="21">
        <v>0.62060584252802142</v>
      </c>
      <c r="AO107" s="21">
        <v>2.6331231814248436E-2</v>
      </c>
      <c r="AP107" s="21">
        <v>3.1362160407877718E-2</v>
      </c>
      <c r="AQ107" s="21">
        <v>0.53444086402758806</v>
      </c>
      <c r="AR107" s="21">
        <v>0.53464725766685273</v>
      </c>
      <c r="AS107" s="21">
        <v>0.4993686681096689</v>
      </c>
      <c r="AT107" s="21">
        <v>0.29184684678431072</v>
      </c>
      <c r="AU107" s="21">
        <v>0.47687898289208563</v>
      </c>
      <c r="AV107" s="21" t="e">
        <v>#DIV/0!</v>
      </c>
      <c r="AW107" s="21" t="e">
        <v>#DIV/0!</v>
      </c>
      <c r="AX107" s="21" t="e">
        <v>#DIV/0!</v>
      </c>
      <c r="AY107" s="21">
        <v>0.39768193363352849</v>
      </c>
      <c r="AZ107" s="21">
        <v>0.36659481239757086</v>
      </c>
      <c r="BA107" s="21">
        <v>0.5152924882260147</v>
      </c>
      <c r="BB107" s="21" t="e">
        <v>#DIV/0!</v>
      </c>
      <c r="BC107" s="21">
        <v>9.345680194962197E-2</v>
      </c>
    </row>
    <row r="108" spans="1:55" x14ac:dyDescent="0.2">
      <c r="A108" s="3" t="s">
        <v>373</v>
      </c>
      <c r="B108" s="3" t="s">
        <v>374</v>
      </c>
      <c r="C108" s="3" t="s">
        <v>15</v>
      </c>
      <c r="D108" s="3">
        <v>231789</v>
      </c>
      <c r="E108" s="3" t="s">
        <v>16</v>
      </c>
      <c r="F108" s="3">
        <v>2019</v>
      </c>
      <c r="G108" s="3" t="s">
        <v>17</v>
      </c>
      <c r="H108" s="4">
        <v>43830</v>
      </c>
      <c r="I108" s="4">
        <v>43874</v>
      </c>
      <c r="J108" s="4">
        <v>43874</v>
      </c>
      <c r="K108" s="5">
        <v>643000000</v>
      </c>
      <c r="L108" s="5">
        <v>645000000</v>
      </c>
      <c r="M108" s="3" t="s">
        <v>375</v>
      </c>
      <c r="N108" s="20">
        <v>1.4106625649867099E-2</v>
      </c>
      <c r="O108" s="21">
        <v>1.1641360137473725E-2</v>
      </c>
      <c r="P108" s="21">
        <v>1.4235494061913235E-2</v>
      </c>
      <c r="Q108" s="21">
        <v>0.56284008866909996</v>
      </c>
      <c r="R108" s="21">
        <v>5.0311642783851862E-2</v>
      </c>
      <c r="S108" s="21">
        <v>9.8348943477861675E-2</v>
      </c>
      <c r="T108" s="21">
        <v>3.5546597539596873E-2</v>
      </c>
      <c r="U108" s="21">
        <v>0.79429060980194377</v>
      </c>
      <c r="V108" s="21">
        <v>0.77905511693137319</v>
      </c>
      <c r="W108" s="21">
        <v>0.7626387136268612</v>
      </c>
      <c r="X108" s="21">
        <v>8.243910086599282E-2</v>
      </c>
      <c r="Y108" s="21">
        <v>0.47941228074262365</v>
      </c>
      <c r="Z108" s="21">
        <v>0.91756089913400729</v>
      </c>
      <c r="AA108" s="21">
        <v>0.26479119894752956</v>
      </c>
      <c r="AB108" s="21">
        <v>0.84311911505592019</v>
      </c>
      <c r="AC108" s="21">
        <v>0.26233673613921599</v>
      </c>
      <c r="AD108" s="21">
        <v>0.36486789301231076</v>
      </c>
      <c r="AE108" s="21">
        <v>0.36495927067640249</v>
      </c>
      <c r="AF108" s="21">
        <v>0.59753740788780341</v>
      </c>
      <c r="AG108" s="21" t="e">
        <v>#DIV/0!</v>
      </c>
      <c r="AH108" s="21" t="e">
        <v>#DIV/0!</v>
      </c>
      <c r="AI108" s="21">
        <v>0.40790223615524951</v>
      </c>
      <c r="AJ108" s="21">
        <v>0.132541229574834</v>
      </c>
      <c r="AK108" s="21" t="e">
        <v>#DIV/0!</v>
      </c>
      <c r="AL108" s="21" t="e">
        <v>#DIV/0!</v>
      </c>
      <c r="AM108" s="21">
        <v>0.61980854673000807</v>
      </c>
      <c r="AN108" s="21">
        <v>0.62467742781826974</v>
      </c>
      <c r="AO108" s="21">
        <v>0.15485029308290171</v>
      </c>
      <c r="AP108" s="21">
        <v>3.1565703665651451E-2</v>
      </c>
      <c r="AQ108" s="21">
        <v>0.5773690840158846</v>
      </c>
      <c r="AR108" s="21">
        <v>0.33242121126480739</v>
      </c>
      <c r="AS108" s="21">
        <v>0.54358337862744222</v>
      </c>
      <c r="AT108" s="21">
        <v>0.38201509591781774</v>
      </c>
      <c r="AU108" s="21">
        <v>0.45855726599657054</v>
      </c>
      <c r="AV108" s="21" t="e">
        <v>#DIV/0!</v>
      </c>
      <c r="AW108" s="21" t="e">
        <v>#DIV/0!</v>
      </c>
      <c r="AX108" s="21" t="e">
        <v>#DIV/0!</v>
      </c>
      <c r="AY108" s="21">
        <v>0.34498816574506186</v>
      </c>
      <c r="AZ108" s="21">
        <v>0.26815902492995686</v>
      </c>
      <c r="BA108" s="21">
        <v>0.51341469832211917</v>
      </c>
      <c r="BB108" s="21" t="e">
        <v>#DIV/0!</v>
      </c>
      <c r="BC108" s="21">
        <v>0.13302444801969102</v>
      </c>
    </row>
    <row r="109" spans="1:55" x14ac:dyDescent="0.2">
      <c r="A109" s="3" t="s">
        <v>418</v>
      </c>
      <c r="B109" s="3" t="s">
        <v>419</v>
      </c>
      <c r="C109" s="3" t="s">
        <v>59</v>
      </c>
      <c r="D109" s="3">
        <v>546332</v>
      </c>
      <c r="E109" s="3" t="s">
        <v>16</v>
      </c>
      <c r="F109" s="3">
        <v>2019</v>
      </c>
      <c r="G109" s="3" t="s">
        <v>17</v>
      </c>
      <c r="H109" s="4">
        <v>43830</v>
      </c>
      <c r="I109" s="4">
        <v>43875</v>
      </c>
      <c r="J109" s="4">
        <v>43875</v>
      </c>
      <c r="K109" s="5">
        <v>746300000</v>
      </c>
      <c r="L109" s="5">
        <v>746300000</v>
      </c>
      <c r="M109" s="3" t="s">
        <v>420</v>
      </c>
      <c r="N109" s="20">
        <v>8.6419621558085927E-2</v>
      </c>
      <c r="O109" s="21">
        <v>5.7224738914031827E-2</v>
      </c>
      <c r="P109" s="21">
        <v>8.240966910144798E-2</v>
      </c>
      <c r="Q109" s="21">
        <v>0.55904274989340541</v>
      </c>
      <c r="R109" s="21">
        <v>5.5292181003830022E-2</v>
      </c>
      <c r="S109" s="21">
        <v>2.4894272538723235E-2</v>
      </c>
      <c r="T109" s="21">
        <v>5.1991792687033932E-2</v>
      </c>
      <c r="U109" s="21">
        <v>0.79213829599153573</v>
      </c>
      <c r="V109" s="21">
        <v>0.77229595924024452</v>
      </c>
      <c r="W109" s="21">
        <v>0.76145680695067319</v>
      </c>
      <c r="X109" s="21">
        <v>0.21279670599771583</v>
      </c>
      <c r="Y109" s="21">
        <v>0.56172034465364562</v>
      </c>
      <c r="Z109" s="21">
        <v>0.78720329400228417</v>
      </c>
      <c r="AA109" s="21">
        <v>0.5122158412102249</v>
      </c>
      <c r="AB109" s="21">
        <v>0.9101477630916236</v>
      </c>
      <c r="AC109" s="21">
        <v>0.21865171834139013</v>
      </c>
      <c r="AD109" s="21">
        <v>0.32548994271971748</v>
      </c>
      <c r="AE109" s="21">
        <v>0.35061369073078741</v>
      </c>
      <c r="AF109" s="21">
        <v>0.5681057396055661</v>
      </c>
      <c r="AG109" s="21" t="e">
        <v>#DIV/0!</v>
      </c>
      <c r="AH109" s="21" t="e">
        <v>#DIV/0!</v>
      </c>
      <c r="AI109" s="21">
        <v>0.3996102155313927</v>
      </c>
      <c r="AJ109" s="21">
        <v>0.10134385699932547</v>
      </c>
      <c r="AK109" s="21" t="e">
        <v>#DIV/0!</v>
      </c>
      <c r="AL109" s="21" t="e">
        <v>#DIV/0!</v>
      </c>
      <c r="AM109" s="21">
        <v>0.61607769785565136</v>
      </c>
      <c r="AN109" s="21">
        <v>0.62104947389472132</v>
      </c>
      <c r="AO109" s="21">
        <v>9.1225677492543053E-2</v>
      </c>
      <c r="AP109" s="21">
        <v>3.2392036282996188E-2</v>
      </c>
      <c r="AQ109" s="21">
        <v>0.52055321884962891</v>
      </c>
      <c r="AR109" s="21">
        <v>0.22808044915727391</v>
      </c>
      <c r="AS109" s="21">
        <v>0.54955589670776939</v>
      </c>
      <c r="AT109" s="21">
        <v>0.23279869239314291</v>
      </c>
      <c r="AU109" s="21">
        <v>0.4531728716202077</v>
      </c>
      <c r="AV109" s="21" t="e">
        <v>#DIV/0!</v>
      </c>
      <c r="AW109" s="21" t="e">
        <v>#DIV/0!</v>
      </c>
      <c r="AX109" s="21" t="e">
        <v>#DIV/0!</v>
      </c>
      <c r="AY109" s="21">
        <v>0.36934520956649886</v>
      </c>
      <c r="AZ109" s="21">
        <v>0.2913400026718973</v>
      </c>
      <c r="BA109" s="21">
        <v>0.5129382882614677</v>
      </c>
      <c r="BB109" s="21" t="e">
        <v>#DIV/0!</v>
      </c>
      <c r="BC109" s="21">
        <v>9.5237728403011229E-2</v>
      </c>
    </row>
    <row r="110" spans="1:55" x14ac:dyDescent="0.2">
      <c r="A110" s="3" t="s">
        <v>370</v>
      </c>
      <c r="B110" s="3" t="s">
        <v>371</v>
      </c>
      <c r="C110" s="3" t="s">
        <v>15</v>
      </c>
      <c r="D110" s="3">
        <v>373449</v>
      </c>
      <c r="E110" s="3" t="s">
        <v>16</v>
      </c>
      <c r="F110" s="3">
        <v>2019</v>
      </c>
      <c r="G110" s="3" t="s">
        <v>17</v>
      </c>
      <c r="H110" s="4">
        <v>43769</v>
      </c>
      <c r="I110" s="4">
        <v>43818</v>
      </c>
      <c r="J110" s="4">
        <v>43818</v>
      </c>
      <c r="K110" s="5">
        <v>313700000</v>
      </c>
      <c r="L110" s="5">
        <v>317700000</v>
      </c>
      <c r="M110" s="3" t="s">
        <v>372</v>
      </c>
      <c r="N110" s="20">
        <v>6.5828902663256347E-2</v>
      </c>
      <c r="O110" s="21">
        <v>5.7372292083080541E-2</v>
      </c>
      <c r="P110" s="21">
        <v>2.0823219713067477E-2</v>
      </c>
      <c r="Q110" s="21">
        <v>0.56562933854670516</v>
      </c>
      <c r="R110" s="21">
        <v>0.15486165232563706</v>
      </c>
      <c r="S110" s="21">
        <v>0.35786829092148709</v>
      </c>
      <c r="T110" s="21">
        <v>0.10084552472228772</v>
      </c>
      <c r="U110" s="21">
        <v>0.80830927271490038</v>
      </c>
      <c r="V110" s="21">
        <v>0.81046552950930462</v>
      </c>
      <c r="W110" s="21">
        <v>0.77273754140620032</v>
      </c>
      <c r="X110" s="21">
        <v>0.56315575119057659</v>
      </c>
      <c r="Y110" s="21">
        <v>0.46406346875941434</v>
      </c>
      <c r="Z110" s="21">
        <v>0.43684424880942341</v>
      </c>
      <c r="AA110" s="21">
        <v>7.2158056206657037E-2</v>
      </c>
      <c r="AB110" s="21">
        <v>0.82759788632196973</v>
      </c>
      <c r="AC110" s="21">
        <v>0.29617396680738733</v>
      </c>
      <c r="AD110" s="21">
        <v>0.33852995568668087</v>
      </c>
      <c r="AE110" s="21">
        <v>0.38807562498213394</v>
      </c>
      <c r="AF110" s="21">
        <v>0.58065177619521025</v>
      </c>
      <c r="AG110" s="21" t="e">
        <v>#DIV/0!</v>
      </c>
      <c r="AH110" s="21" t="e">
        <v>#DIV/0!</v>
      </c>
      <c r="AI110" s="21">
        <v>0.44576511944664565</v>
      </c>
      <c r="AJ110" s="21">
        <v>7.8924083210756363E-2</v>
      </c>
      <c r="AK110" s="21" t="e">
        <v>#DIV/0!</v>
      </c>
      <c r="AL110" s="21" t="e">
        <v>#DIV/0!</v>
      </c>
      <c r="AM110" s="21">
        <v>0.61863287701697334</v>
      </c>
      <c r="AN110" s="21">
        <v>0.62476646125610746</v>
      </c>
      <c r="AO110" s="21">
        <v>0.10839917471738378</v>
      </c>
      <c r="AP110" s="21">
        <v>3.2248265851222542E-2</v>
      </c>
      <c r="AQ110" s="21">
        <v>0.53745042684295419</v>
      </c>
      <c r="AR110" s="21">
        <v>0.22168663013518689</v>
      </c>
      <c r="AS110" s="21">
        <v>0.56609016145462177</v>
      </c>
      <c r="AT110" s="21">
        <v>0.23411275249944841</v>
      </c>
      <c r="AU110" s="21">
        <v>0.4212132322416301</v>
      </c>
      <c r="AV110" s="21" t="e">
        <v>#DIV/0!</v>
      </c>
      <c r="AW110" s="21" t="e">
        <v>#DIV/0!</v>
      </c>
      <c r="AX110" s="21" t="e">
        <v>#DIV/0!</v>
      </c>
      <c r="AY110" s="21">
        <v>0.41758269493724426</v>
      </c>
      <c r="AZ110" s="21">
        <v>0.38648961048905578</v>
      </c>
      <c r="BA110" s="21">
        <v>0.49242024590070543</v>
      </c>
      <c r="BB110" s="21" t="e">
        <v>#DIV/0!</v>
      </c>
      <c r="BC110" s="21">
        <v>0.13862457571844303</v>
      </c>
    </row>
    <row r="111" spans="1:55" x14ac:dyDescent="0.2">
      <c r="A111" s="3" t="s">
        <v>391</v>
      </c>
      <c r="B111" s="3" t="s">
        <v>392</v>
      </c>
      <c r="C111" s="3" t="s">
        <v>45</v>
      </c>
      <c r="D111" s="3">
        <v>80798</v>
      </c>
      <c r="E111" s="3" t="s">
        <v>16</v>
      </c>
      <c r="F111" s="3">
        <v>2019</v>
      </c>
      <c r="G111" s="3" t="s">
        <v>17</v>
      </c>
      <c r="H111" s="4">
        <v>43890</v>
      </c>
      <c r="I111" s="4">
        <v>43909</v>
      </c>
      <c r="J111" s="4">
        <v>43909</v>
      </c>
      <c r="K111" s="5">
        <v>253357000</v>
      </c>
      <c r="L111" s="5">
        <v>255146000</v>
      </c>
      <c r="M111" s="6" t="s">
        <v>393</v>
      </c>
      <c r="N111" s="20">
        <v>6.6413950080146916E-2</v>
      </c>
      <c r="O111" s="21">
        <v>7.4392362830079037E-3</v>
      </c>
      <c r="P111" s="21">
        <v>1.1680069695314948E-2</v>
      </c>
      <c r="Q111" s="21">
        <v>0.55920179782856383</v>
      </c>
      <c r="R111" s="21">
        <v>5.5743331609583661E-2</v>
      </c>
      <c r="S111" s="21">
        <v>2.4670974293724245E-4</v>
      </c>
      <c r="T111" s="21">
        <v>5.6277357896031603E-2</v>
      </c>
      <c r="U111" s="21">
        <v>0.79226348478483155</v>
      </c>
      <c r="V111" s="21">
        <v>0.77144906830288629</v>
      </c>
      <c r="W111" s="21">
        <v>0.7617615577882948</v>
      </c>
      <c r="X111" s="21">
        <v>0.28623218520125765</v>
      </c>
      <c r="Y111" s="21">
        <v>0.54433804856268742</v>
      </c>
      <c r="Z111" s="21">
        <v>0.71376781479874241</v>
      </c>
      <c r="AA111" s="21">
        <v>0.53608591854729148</v>
      </c>
      <c r="AB111" s="21">
        <v>0.90413982952556582</v>
      </c>
      <c r="AC111" s="21">
        <v>0.28490122996468298</v>
      </c>
      <c r="AD111" s="21">
        <v>0.28653794160152124</v>
      </c>
      <c r="AE111" s="21">
        <v>0.32847430160957997</v>
      </c>
      <c r="AF111" s="21">
        <v>0.57973216169409636</v>
      </c>
      <c r="AG111" s="21" t="e">
        <v>#DIV/0!</v>
      </c>
      <c r="AH111" s="21" t="e">
        <v>#DIV/0!</v>
      </c>
      <c r="AI111" s="21">
        <v>0.38565286869515952</v>
      </c>
      <c r="AJ111" s="21">
        <v>0.18839453262041134</v>
      </c>
      <c r="AK111" s="21" t="e">
        <v>#DIV/0!</v>
      </c>
      <c r="AL111" s="21" t="e">
        <v>#DIV/0!</v>
      </c>
      <c r="AM111" s="21">
        <v>0.61920841424583462</v>
      </c>
      <c r="AN111" s="21">
        <v>0.62582824787588598</v>
      </c>
      <c r="AO111" s="21">
        <v>0.42817444336232713</v>
      </c>
      <c r="AP111" s="21">
        <v>3.3803428344966219E-2</v>
      </c>
      <c r="AQ111" s="21">
        <v>0.64714867877877047</v>
      </c>
      <c r="AR111" s="21">
        <v>0.25713045356658437</v>
      </c>
      <c r="AS111" s="21">
        <v>0.53725888607255823</v>
      </c>
      <c r="AT111" s="21">
        <v>0.45718743328037453</v>
      </c>
      <c r="AU111" s="21">
        <v>0.49430008287019039</v>
      </c>
      <c r="AV111" s="21" t="e">
        <v>#DIV/0!</v>
      </c>
      <c r="AW111" s="21" t="e">
        <v>#DIV/0!</v>
      </c>
      <c r="AX111" s="21" t="e">
        <v>#DIV/0!</v>
      </c>
      <c r="AY111" s="21">
        <v>0.34273341236286287</v>
      </c>
      <c r="AZ111" s="21">
        <v>0.26656315583653095</v>
      </c>
      <c r="BA111" s="21">
        <v>0.51481142857998363</v>
      </c>
      <c r="BB111" s="21" t="e">
        <v>#DIV/0!</v>
      </c>
      <c r="BC111" s="21">
        <v>0.17616959525511533</v>
      </c>
    </row>
    <row r="112" spans="1:55" x14ac:dyDescent="0.2">
      <c r="A112" s="3" t="s">
        <v>1000</v>
      </c>
      <c r="B112" s="3" t="s">
        <v>1001</v>
      </c>
      <c r="C112" s="3" t="s">
        <v>24</v>
      </c>
      <c r="D112" s="3">
        <v>341807</v>
      </c>
      <c r="E112" s="3" t="s">
        <v>16</v>
      </c>
      <c r="F112" s="3">
        <v>2019</v>
      </c>
      <c r="G112" s="3" t="s">
        <v>17</v>
      </c>
      <c r="H112" s="4">
        <v>43830</v>
      </c>
      <c r="I112" s="4">
        <v>43881</v>
      </c>
      <c r="J112" s="4">
        <v>43881</v>
      </c>
      <c r="K112" s="5">
        <v>132000000</v>
      </c>
      <c r="L112" s="5">
        <v>135000000</v>
      </c>
      <c r="M112" s="3" t="s">
        <v>1002</v>
      </c>
      <c r="N112" s="20">
        <v>3.9926504351842231E-2</v>
      </c>
      <c r="O112" s="21">
        <v>3.7032368320926337E-2</v>
      </c>
      <c r="P112" s="21">
        <v>1.3598673831870838E-2</v>
      </c>
      <c r="Q112" s="21">
        <v>0.55920397768143426</v>
      </c>
      <c r="R112" s="21">
        <v>9.0906585524723568E-2</v>
      </c>
      <c r="S112" s="21">
        <v>7.0447457304702504E-2</v>
      </c>
      <c r="T112" s="21">
        <v>8.0893743089342093E-2</v>
      </c>
      <c r="U112" s="21">
        <v>0.79363868705165708</v>
      </c>
      <c r="V112" s="21">
        <v>0.7739907555997938</v>
      </c>
      <c r="W112" s="21">
        <v>0.7628549316713169</v>
      </c>
      <c r="X112" s="21">
        <v>9.9805146466802483E-2</v>
      </c>
      <c r="Y112" s="21">
        <v>0.6428891400720721</v>
      </c>
      <c r="Z112" s="21">
        <v>0.9001948535331975</v>
      </c>
      <c r="AA112" s="21">
        <v>0.97315931873075734</v>
      </c>
      <c r="AB112" s="21">
        <v>0.90406164397592881</v>
      </c>
      <c r="AC112" s="21">
        <v>0.32743214342495758</v>
      </c>
      <c r="AD112" s="21">
        <v>0.35405198171508917</v>
      </c>
      <c r="AE112" s="21">
        <v>0.39371381251123355</v>
      </c>
      <c r="AF112" s="21">
        <v>0.6036995943804383</v>
      </c>
      <c r="AG112" s="21" t="e">
        <v>#DIV/0!</v>
      </c>
      <c r="AH112" s="21" t="e">
        <v>#DIV/0!</v>
      </c>
      <c r="AI112" s="21">
        <v>0.40331795173129326</v>
      </c>
      <c r="AJ112" s="21">
        <v>0.20470734516483491</v>
      </c>
      <c r="AK112" s="21" t="e">
        <v>#DIV/0!</v>
      </c>
      <c r="AL112" s="21" t="e">
        <v>#DIV/0!</v>
      </c>
      <c r="AM112" s="21">
        <v>0.61755111621987768</v>
      </c>
      <c r="AN112" s="21">
        <v>0.62184407766903327</v>
      </c>
      <c r="AO112" s="21">
        <v>0.14283129913335949</v>
      </c>
      <c r="AP112" s="21">
        <v>2.2744296111313244E-2</v>
      </c>
      <c r="AQ112" s="21">
        <v>0.57939212503283333</v>
      </c>
      <c r="AR112" s="21">
        <v>0.333947076806688</v>
      </c>
      <c r="AS112" s="21">
        <v>0.53837904641606715</v>
      </c>
      <c r="AT112" s="21">
        <v>0.37003686834326499</v>
      </c>
      <c r="AU112" s="21">
        <v>0.47250128533391195</v>
      </c>
      <c r="AV112" s="21" t="e">
        <v>#DIV/0!</v>
      </c>
      <c r="AW112" s="21" t="e">
        <v>#DIV/0!</v>
      </c>
      <c r="AX112" s="21" t="e">
        <v>#DIV/0!</v>
      </c>
      <c r="AY112" s="21">
        <v>0.36413923757666644</v>
      </c>
      <c r="AZ112" s="21">
        <v>0.30499663356012635</v>
      </c>
      <c r="BA112" s="21">
        <v>0.51263566738770783</v>
      </c>
      <c r="BB112" s="21" t="e">
        <v>#DIV/0!</v>
      </c>
      <c r="BC112" s="21">
        <v>0.12763435566955345</v>
      </c>
    </row>
    <row r="113" spans="1:55" x14ac:dyDescent="0.2">
      <c r="A113" s="3" t="s">
        <v>361</v>
      </c>
      <c r="B113" s="3" t="s">
        <v>362</v>
      </c>
      <c r="C113" s="3" t="s">
        <v>24</v>
      </c>
      <c r="D113" s="3">
        <v>89750</v>
      </c>
      <c r="E113" s="3" t="s">
        <v>16</v>
      </c>
      <c r="F113" s="3">
        <v>2019</v>
      </c>
      <c r="G113" s="3" t="s">
        <v>17</v>
      </c>
      <c r="H113" s="4">
        <v>43830</v>
      </c>
      <c r="I113" s="4">
        <v>43882</v>
      </c>
      <c r="J113" s="4">
        <v>43882</v>
      </c>
      <c r="K113" s="5">
        <v>716000000</v>
      </c>
      <c r="L113" s="5">
        <v>726300000</v>
      </c>
      <c r="M113" s="3" t="s">
        <v>363</v>
      </c>
      <c r="N113" s="20">
        <v>6.2899293476823062E-2</v>
      </c>
      <c r="O113" s="21">
        <v>4.5772093540896827E-2</v>
      </c>
      <c r="P113" s="21">
        <v>2.4340263904208674E-2</v>
      </c>
      <c r="Q113" s="21">
        <v>0.55863881649475944</v>
      </c>
      <c r="R113" s="21">
        <v>5.232043043374987E-2</v>
      </c>
      <c r="S113" s="21">
        <v>1.8091106675722144E-3</v>
      </c>
      <c r="T113" s="21">
        <v>5.2576542466898114E-2</v>
      </c>
      <c r="U113" s="21">
        <v>0.79176953441380638</v>
      </c>
      <c r="V113" s="21">
        <v>0.77149405123878023</v>
      </c>
      <c r="W113" s="21">
        <v>0.76118652356151106</v>
      </c>
      <c r="X113" s="21">
        <v>0.11786729642365645</v>
      </c>
      <c r="Y113" s="21">
        <v>0.77577608795625796</v>
      </c>
      <c r="Z113" s="21">
        <v>0.88213270357634355</v>
      </c>
      <c r="AA113" s="21">
        <v>0.88362894868238939</v>
      </c>
      <c r="AB113" s="21">
        <v>0.92867420447753279</v>
      </c>
      <c r="AC113" s="21">
        <v>0.54586986566739892</v>
      </c>
      <c r="AD113" s="21">
        <v>0.36507919096563163</v>
      </c>
      <c r="AE113" s="21">
        <v>0.41851048281554926</v>
      </c>
      <c r="AF113" s="21">
        <v>0.62755104173859733</v>
      </c>
      <c r="AG113" s="21" t="e">
        <v>#DIV/0!</v>
      </c>
      <c r="AH113" s="21" t="e">
        <v>#DIV/0!</v>
      </c>
      <c r="AI113" s="21">
        <v>0.41039089064616535</v>
      </c>
      <c r="AJ113" s="21">
        <v>0.20850448922696943</v>
      </c>
      <c r="AK113" s="21" t="e">
        <v>#DIV/0!</v>
      </c>
      <c r="AL113" s="21" t="e">
        <v>#DIV/0!</v>
      </c>
      <c r="AM113" s="21">
        <v>0.61689080464913015</v>
      </c>
      <c r="AN113" s="21">
        <v>0.62075778133471582</v>
      </c>
      <c r="AO113" s="21">
        <v>8.1830580424381752E-2</v>
      </c>
      <c r="AP113" s="21">
        <v>3.3019187523315056E-2</v>
      </c>
      <c r="AQ113" s="21">
        <v>0.56486159228428123</v>
      </c>
      <c r="AR113" s="21">
        <v>0.37742456660779722</v>
      </c>
      <c r="AS113" s="21">
        <v>0.54313403286442474</v>
      </c>
      <c r="AT113" s="21">
        <v>0.32918276249431749</v>
      </c>
      <c r="AU113" s="21">
        <v>0.46734967676484157</v>
      </c>
      <c r="AV113" s="21" t="e">
        <v>#DIV/0!</v>
      </c>
      <c r="AW113" s="21" t="e">
        <v>#DIV/0!</v>
      </c>
      <c r="AX113" s="21" t="e">
        <v>#DIV/0!</v>
      </c>
      <c r="AY113" s="21">
        <v>0.35968582315037434</v>
      </c>
      <c r="AZ113" s="21">
        <v>0.29460001520140783</v>
      </c>
      <c r="BA113" s="21">
        <v>0.51177148870905642</v>
      </c>
      <c r="BB113" s="21" t="e">
        <v>#DIV/0!</v>
      </c>
      <c r="BC113" s="21">
        <v>0.10807683220197213</v>
      </c>
    </row>
    <row r="114" spans="1:55" x14ac:dyDescent="0.2">
      <c r="A114" s="3" t="s">
        <v>1138</v>
      </c>
      <c r="B114" s="3" t="s">
        <v>1139</v>
      </c>
      <c r="C114" s="3" t="s">
        <v>38</v>
      </c>
      <c r="D114" s="3">
        <v>261356</v>
      </c>
      <c r="E114" s="3" t="s">
        <v>16</v>
      </c>
      <c r="F114" s="3">
        <v>2019</v>
      </c>
      <c r="G114" s="3" t="s">
        <v>17</v>
      </c>
      <c r="H114" s="4">
        <v>43769</v>
      </c>
      <c r="I114" s="4">
        <v>43789</v>
      </c>
      <c r="J114" s="4">
        <v>43789</v>
      </c>
      <c r="K114" s="5">
        <v>1802000000</v>
      </c>
      <c r="L114" s="5">
        <v>1815000000</v>
      </c>
      <c r="M114" s="3" t="s">
        <v>1140</v>
      </c>
      <c r="N114" s="20">
        <v>4.0187946249846944E-2</v>
      </c>
      <c r="O114" s="21">
        <v>3.6804432233860158E-2</v>
      </c>
      <c r="P114" s="21">
        <v>3.4758088489636269E-2</v>
      </c>
      <c r="Q114" s="21">
        <v>0.55884484661161493</v>
      </c>
      <c r="R114" s="21">
        <v>5.4395081099362419E-2</v>
      </c>
      <c r="S114" s="21">
        <v>6.4213975685284447E-2</v>
      </c>
      <c r="T114" s="21">
        <v>4.4975915920802349E-2</v>
      </c>
      <c r="U114" s="21">
        <v>0.79197333372068257</v>
      </c>
      <c r="V114" s="21">
        <v>0.77350362385868143</v>
      </c>
      <c r="W114" s="21">
        <v>0.76103778001247091</v>
      </c>
      <c r="X114" s="21">
        <v>0.13622660281885274</v>
      </c>
      <c r="Y114" s="21">
        <v>0.55090530221323764</v>
      </c>
      <c r="Z114" s="21">
        <v>0.86377339718114732</v>
      </c>
      <c r="AA114" s="21">
        <v>0.51741443572719292</v>
      </c>
      <c r="AB114" s="21">
        <v>0.91856484983931552</v>
      </c>
      <c r="AC114" s="21">
        <v>0.43382288142476205</v>
      </c>
      <c r="AD114" s="21">
        <v>0.47971196776608271</v>
      </c>
      <c r="AE114" s="21">
        <v>0.49839024656467823</v>
      </c>
      <c r="AF114" s="21">
        <v>0.68039042832478847</v>
      </c>
      <c r="AG114" s="21" t="e">
        <v>#DIV/0!</v>
      </c>
      <c r="AH114" s="21" t="e">
        <v>#DIV/0!</v>
      </c>
      <c r="AI114" s="21">
        <v>0.38851493123577763</v>
      </c>
      <c r="AJ114" s="21">
        <v>0.20341854693575695</v>
      </c>
      <c r="AK114" s="21" t="e">
        <v>#DIV/0!</v>
      </c>
      <c r="AL114" s="21" t="e">
        <v>#DIV/0!</v>
      </c>
      <c r="AM114" s="21">
        <v>0.61899452456667814</v>
      </c>
      <c r="AN114" s="21">
        <v>0.62136961881856934</v>
      </c>
      <c r="AO114" s="21">
        <v>0.12428343617255071</v>
      </c>
      <c r="AP114" s="21">
        <v>2.5292381058729982E-2</v>
      </c>
      <c r="AQ114" s="21">
        <v>0.6565148485273905</v>
      </c>
      <c r="AR114" s="21">
        <v>0.4163320177949002</v>
      </c>
      <c r="AS114" s="21">
        <v>0.5038638950665818</v>
      </c>
      <c r="AT114" s="21">
        <v>0.42879471295262228</v>
      </c>
      <c r="AU114" s="21">
        <v>0.49795522732913</v>
      </c>
      <c r="AV114" s="21" t="e">
        <v>#DIV/0!</v>
      </c>
      <c r="AW114" s="21" t="e">
        <v>#DIV/0!</v>
      </c>
      <c r="AX114" s="21" t="e">
        <v>#DIV/0!</v>
      </c>
      <c r="AY114" s="21">
        <v>0.34066395293035401</v>
      </c>
      <c r="AZ114" s="21">
        <v>0.26039471459016716</v>
      </c>
      <c r="BA114" s="21">
        <v>0.51369796154948077</v>
      </c>
      <c r="BB114" s="21" t="e">
        <v>#DIV/0!</v>
      </c>
      <c r="BC114" s="21">
        <v>0.1634806681378736</v>
      </c>
    </row>
    <row r="115" spans="1:55" x14ac:dyDescent="0.2">
      <c r="A115" s="3" t="s">
        <v>385</v>
      </c>
      <c r="B115" s="3" t="s">
        <v>386</v>
      </c>
      <c r="C115" s="3" t="s">
        <v>38</v>
      </c>
      <c r="D115" s="3">
        <v>120376</v>
      </c>
      <c r="E115" s="3" t="s">
        <v>16</v>
      </c>
      <c r="F115" s="3">
        <v>2019</v>
      </c>
      <c r="G115" s="3" t="s">
        <v>17</v>
      </c>
      <c r="H115" s="4">
        <v>43830</v>
      </c>
      <c r="I115" s="4">
        <v>43888</v>
      </c>
      <c r="J115" s="4">
        <v>43888</v>
      </c>
      <c r="K115" s="5">
        <v>25000000</v>
      </c>
      <c r="L115" s="5">
        <v>6000000</v>
      </c>
      <c r="M115" s="3" t="s">
        <v>387</v>
      </c>
      <c r="N115" s="20">
        <v>4.5245216093633918E-2</v>
      </c>
      <c r="O115" s="21">
        <v>4.5245216093633918E-2</v>
      </c>
      <c r="P115" s="21">
        <v>3.6900479454708805E-2</v>
      </c>
      <c r="Q115" s="21">
        <v>0.56081098812117058</v>
      </c>
      <c r="R115" s="21">
        <v>0.13255598773138172</v>
      </c>
      <c r="S115" s="21">
        <v>9.3355554119941744E-2</v>
      </c>
      <c r="T115" s="21">
        <v>0.11941129140170161</v>
      </c>
      <c r="U115" s="21">
        <v>0.79787159504179717</v>
      </c>
      <c r="V115" s="21">
        <v>0.77652096377123292</v>
      </c>
      <c r="W115" s="21">
        <v>0.7672277692127909</v>
      </c>
      <c r="X115" s="21">
        <v>0.10280960027988105</v>
      </c>
      <c r="Y115" s="21">
        <v>0.57192454672766613</v>
      </c>
      <c r="Z115" s="21">
        <v>0.89719039972011894</v>
      </c>
      <c r="AA115" s="21">
        <v>0.65190664989823444</v>
      </c>
      <c r="AB115" s="21">
        <v>0.86574327454571764</v>
      </c>
      <c r="AC115" s="21">
        <v>0.61659025563259495</v>
      </c>
      <c r="AD115" s="21">
        <v>0.54940880695538741</v>
      </c>
      <c r="AE115" s="21">
        <v>0.49507146979326067</v>
      </c>
      <c r="AF115" s="21">
        <v>0.5758782061590445</v>
      </c>
      <c r="AG115" s="21" t="e">
        <v>#DIV/0!</v>
      </c>
      <c r="AH115" s="21" t="e">
        <v>#DIV/0!</v>
      </c>
      <c r="AI115" s="21">
        <v>0.4149914085311826</v>
      </c>
      <c r="AJ115" s="21">
        <v>0.17728536034347586</v>
      </c>
      <c r="AK115" s="21" t="e">
        <v>#DIV/0!</v>
      </c>
      <c r="AL115" s="21" t="e">
        <v>#DIV/0!</v>
      </c>
      <c r="AM115" s="21">
        <v>0.61632658254790995</v>
      </c>
      <c r="AN115" s="21">
        <v>0.6212183136347097</v>
      </c>
      <c r="AO115" s="21">
        <v>6.1006485936412433E-2</v>
      </c>
      <c r="AP115" s="21">
        <v>3.7248514846714008E-2</v>
      </c>
      <c r="AQ115" s="21">
        <v>0.51777300033126672</v>
      </c>
      <c r="AR115" s="21">
        <v>0.41996760962723223</v>
      </c>
      <c r="AS115" s="21">
        <v>0.54792706171370986</v>
      </c>
      <c r="AT115" s="21">
        <v>0.32109358330885418</v>
      </c>
      <c r="AU115" s="21">
        <v>0.27864202082132061</v>
      </c>
      <c r="AV115" s="21" t="e">
        <v>#DIV/0!</v>
      </c>
      <c r="AW115" s="21" t="e">
        <v>#DIV/0!</v>
      </c>
      <c r="AX115" s="21" t="e">
        <v>#DIV/0!</v>
      </c>
      <c r="AY115" s="21">
        <v>0.37473594859366061</v>
      </c>
      <c r="AZ115" s="21">
        <v>0.32133956075281367</v>
      </c>
      <c r="BA115" s="21">
        <v>0.44556551338624778</v>
      </c>
      <c r="BB115" s="21" t="e">
        <v>#DIV/0!</v>
      </c>
      <c r="BC115" s="21">
        <v>0.11437193148536155</v>
      </c>
    </row>
    <row r="116" spans="1:55" x14ac:dyDescent="0.2">
      <c r="A116" s="3" t="s">
        <v>388</v>
      </c>
      <c r="B116" s="3" t="s">
        <v>389</v>
      </c>
      <c r="C116" s="3" t="s">
        <v>38</v>
      </c>
      <c r="D116" s="3">
        <v>741324</v>
      </c>
      <c r="E116" s="3" t="s">
        <v>16</v>
      </c>
      <c r="F116" s="3">
        <v>2019</v>
      </c>
      <c r="G116" s="3" t="s">
        <v>17</v>
      </c>
      <c r="H116" s="4">
        <v>43830</v>
      </c>
      <c r="I116" s="4">
        <v>43880</v>
      </c>
      <c r="J116" s="4">
        <v>43880</v>
      </c>
      <c r="K116" s="5">
        <v>503525000</v>
      </c>
      <c r="L116" s="5">
        <v>561908000</v>
      </c>
      <c r="M116" s="3" t="s">
        <v>390</v>
      </c>
      <c r="N116" s="20">
        <v>2.9188472955456644E-2</v>
      </c>
      <c r="O116" s="21">
        <v>2.6545892566107253E-2</v>
      </c>
      <c r="P116" s="21">
        <v>6.479403073640444E-2</v>
      </c>
      <c r="Q116" s="21">
        <v>0.56125026358438801</v>
      </c>
      <c r="R116" s="21">
        <v>0.12728500193270248</v>
      </c>
      <c r="S116" s="21">
        <v>7.3294544797421604E-2</v>
      </c>
      <c r="T116" s="21">
        <v>0.11720329968329762</v>
      </c>
      <c r="U116" s="21">
        <v>0.79824602692085733</v>
      </c>
      <c r="V116" s="21">
        <v>0.77579416349997599</v>
      </c>
      <c r="W116" s="21">
        <v>0.76779550158539123</v>
      </c>
      <c r="X116" s="21">
        <v>8.4358854260468324E-2</v>
      </c>
      <c r="Y116" s="21">
        <v>0.47895615595819424</v>
      </c>
      <c r="Z116" s="21">
        <v>0.91564114573953159</v>
      </c>
      <c r="AA116" s="21">
        <v>0</v>
      </c>
      <c r="AB116" s="21">
        <v>0.85935938013773261</v>
      </c>
      <c r="AC116" s="21">
        <v>0.94192684647242864</v>
      </c>
      <c r="AD116" s="21">
        <v>0.39953605414756388</v>
      </c>
      <c r="AE116" s="21">
        <v>0.40484092665139509</v>
      </c>
      <c r="AF116" s="21">
        <v>0.61571979881305672</v>
      </c>
      <c r="AG116" s="21" t="e">
        <v>#DIV/0!</v>
      </c>
      <c r="AH116" s="21" t="e">
        <v>#DIV/0!</v>
      </c>
      <c r="AI116" s="21">
        <v>0.39725835433533263</v>
      </c>
      <c r="AJ116" s="21">
        <v>0.15762171454857599</v>
      </c>
      <c r="AK116" s="21" t="e">
        <v>#DIV/0!</v>
      </c>
      <c r="AL116" s="21" t="e">
        <v>#DIV/0!</v>
      </c>
      <c r="AM116" s="21">
        <v>0.61809728458243407</v>
      </c>
      <c r="AN116" s="21">
        <v>0.6219908186517531</v>
      </c>
      <c r="AO116" s="21">
        <v>8.8517747152266388E-2</v>
      </c>
      <c r="AP116" s="21">
        <v>3.0920848464421714E-2</v>
      </c>
      <c r="AQ116" s="21">
        <v>0.55988937322071897</v>
      </c>
      <c r="AR116" s="21">
        <v>0.35983088058038215</v>
      </c>
      <c r="AS116" s="21">
        <v>0.52752476960349637</v>
      </c>
      <c r="AT116" s="21">
        <v>0.32629117898911963</v>
      </c>
      <c r="AU116" s="21">
        <v>0.45555431036095956</v>
      </c>
      <c r="AV116" s="21" t="e">
        <v>#DIV/0!</v>
      </c>
      <c r="AW116" s="21" t="e">
        <v>#DIV/0!</v>
      </c>
      <c r="AX116" s="21" t="e">
        <v>#DIV/0!</v>
      </c>
      <c r="AY116" s="21">
        <v>0.38708495211725941</v>
      </c>
      <c r="AZ116" s="21">
        <v>0.33389847002986611</v>
      </c>
      <c r="BA116" s="21">
        <v>0.51139345866519903</v>
      </c>
      <c r="BB116" s="21" t="e">
        <v>#DIV/0!</v>
      </c>
      <c r="BC116" s="21">
        <v>0.11021226992442462</v>
      </c>
    </row>
    <row r="117" spans="1:55" x14ac:dyDescent="0.2">
      <c r="A117" s="3" t="s">
        <v>394</v>
      </c>
      <c r="B117" s="3" t="s">
        <v>395</v>
      </c>
      <c r="C117" s="3" t="s">
        <v>45</v>
      </c>
      <c r="D117" s="3">
        <v>378128</v>
      </c>
      <c r="E117" s="3" t="s">
        <v>16</v>
      </c>
      <c r="F117" s="3">
        <v>2019</v>
      </c>
      <c r="G117" s="3" t="s">
        <v>17</v>
      </c>
      <c r="H117" s="4">
        <v>43890</v>
      </c>
      <c r="I117" s="4">
        <v>43910</v>
      </c>
      <c r="J117" s="4">
        <v>43910</v>
      </c>
      <c r="K117" s="5">
        <v>236500000</v>
      </c>
      <c r="L117" s="5">
        <v>238300000</v>
      </c>
      <c r="M117" s="6" t="s">
        <v>396</v>
      </c>
      <c r="N117" s="20">
        <v>8.8226585835607441E-2</v>
      </c>
      <c r="O117" s="21">
        <v>1.4978995493583671E-2</v>
      </c>
      <c r="P117" s="21">
        <v>3.0128359244529029E-2</v>
      </c>
      <c r="Q117" s="21">
        <v>0.55972151046494445</v>
      </c>
      <c r="R117" s="21">
        <v>8.2670297101008733E-2</v>
      </c>
      <c r="S117" s="21">
        <v>0</v>
      </c>
      <c r="T117" s="21">
        <v>8.3519137852049521E-2</v>
      </c>
      <c r="U117" s="21">
        <v>0.79384029331998218</v>
      </c>
      <c r="V117" s="21">
        <v>0.77144014205164946</v>
      </c>
      <c r="W117" s="21">
        <v>0.76357157488995409</v>
      </c>
      <c r="X117" s="21">
        <v>0.25733623095516217</v>
      </c>
      <c r="Y117" s="21">
        <v>0.53041688392416719</v>
      </c>
      <c r="Z117" s="21">
        <v>0.74266376904483777</v>
      </c>
      <c r="AA117" s="21">
        <v>0.27752725757498053</v>
      </c>
      <c r="AB117" s="21">
        <v>0.88809861543747215</v>
      </c>
      <c r="AC117" s="21">
        <v>0.28476043893578928</v>
      </c>
      <c r="AD117" s="21">
        <v>0.28275069283855747</v>
      </c>
      <c r="AE117" s="21">
        <v>0.32413276873793573</v>
      </c>
      <c r="AF117" s="21">
        <v>0.49129842766816295</v>
      </c>
      <c r="AG117" s="21" t="e">
        <v>#DIV/0!</v>
      </c>
      <c r="AH117" s="21" t="e">
        <v>#DIV/0!</v>
      </c>
      <c r="AI117" s="21">
        <v>0.37356116993392691</v>
      </c>
      <c r="AJ117" s="21">
        <v>0.21050645739712812</v>
      </c>
      <c r="AK117" s="21" t="e">
        <v>#DIV/0!</v>
      </c>
      <c r="AL117" s="21" t="e">
        <v>#DIV/0!</v>
      </c>
      <c r="AM117" s="21">
        <v>0.61122627696761234</v>
      </c>
      <c r="AN117" s="21">
        <v>0.62590772647505244</v>
      </c>
      <c r="AO117" s="21">
        <v>0.37133673440574455</v>
      </c>
      <c r="AP117" s="21">
        <v>3.3200327285132156E-2</v>
      </c>
      <c r="AQ117" s="21">
        <v>0.34539423824720816</v>
      </c>
      <c r="AR117" s="21">
        <v>0.2507636161779831</v>
      </c>
      <c r="AS117" s="21">
        <v>0.53229074543864474</v>
      </c>
      <c r="AT117" s="21">
        <v>0.40560093687301474</v>
      </c>
      <c r="AU117" s="21">
        <v>0.49263920049948295</v>
      </c>
      <c r="AV117" s="21" t="e">
        <v>#DIV/0!</v>
      </c>
      <c r="AW117" s="21" t="e">
        <v>#DIV/0!</v>
      </c>
      <c r="AX117" s="21" t="e">
        <v>#DIV/0!</v>
      </c>
      <c r="AY117" s="21">
        <v>0.35483685833644463</v>
      </c>
      <c r="AZ117" s="21">
        <v>0.28579127913951857</v>
      </c>
      <c r="BA117" s="21">
        <v>0.50547810227486012</v>
      </c>
      <c r="BB117" s="21" t="e">
        <v>#DIV/0!</v>
      </c>
      <c r="BC117" s="21">
        <v>0.14915483405063584</v>
      </c>
    </row>
    <row r="118" spans="1:55" x14ac:dyDescent="0.2">
      <c r="A118" s="3" t="s">
        <v>403</v>
      </c>
      <c r="B118" s="3" t="s">
        <v>404</v>
      </c>
      <c r="C118" s="3" t="s">
        <v>15</v>
      </c>
      <c r="D118" s="3">
        <v>336327</v>
      </c>
      <c r="E118" s="3" t="s">
        <v>16</v>
      </c>
      <c r="F118" s="3">
        <v>2019</v>
      </c>
      <c r="G118" s="3" t="s">
        <v>17</v>
      </c>
      <c r="H118" s="4">
        <v>43830</v>
      </c>
      <c r="I118" s="4">
        <v>43875</v>
      </c>
      <c r="J118" s="4">
        <v>43875</v>
      </c>
      <c r="K118" s="5">
        <v>144967000</v>
      </c>
      <c r="L118" s="5">
        <v>146827000</v>
      </c>
      <c r="M118" s="3" t="s">
        <v>405</v>
      </c>
      <c r="N118" s="20">
        <v>5.8770608383387817E-2</v>
      </c>
      <c r="O118" s="21">
        <v>4.098228141818084E-2</v>
      </c>
      <c r="P118" s="21">
        <v>3.2433074583095328E-2</v>
      </c>
      <c r="Q118" s="21">
        <v>0.56069713729732107</v>
      </c>
      <c r="R118" s="21">
        <v>9.7173878685511417E-2</v>
      </c>
      <c r="S118" s="21">
        <v>4.3994912993273863E-2</v>
      </c>
      <c r="T118" s="21">
        <v>9.1335630997205472E-2</v>
      </c>
      <c r="U118" s="21">
        <v>0.79565844961082333</v>
      </c>
      <c r="V118" s="21">
        <v>0.77377775467664434</v>
      </c>
      <c r="W118" s="21">
        <v>0.76521177787143591</v>
      </c>
      <c r="X118" s="21">
        <v>0.2419595787293953</v>
      </c>
      <c r="Y118" s="21">
        <v>0.53730433786153264</v>
      </c>
      <c r="Z118" s="21">
        <v>0.75804042127060467</v>
      </c>
      <c r="AA118" s="21">
        <v>0.71716494103641437</v>
      </c>
      <c r="AB118" s="21">
        <v>0.86759311280874363</v>
      </c>
      <c r="AC118" s="21">
        <v>0.34816088483471752</v>
      </c>
      <c r="AD118" s="21">
        <v>0.32024873852514779</v>
      </c>
      <c r="AE118" s="21">
        <v>0.36711885393064619</v>
      </c>
      <c r="AF118" s="21">
        <v>0.59284359544894583</v>
      </c>
      <c r="AG118" s="21" t="e">
        <v>#DIV/0!</v>
      </c>
      <c r="AH118" s="21" t="e">
        <v>#DIV/0!</v>
      </c>
      <c r="AI118" s="21">
        <v>0.361501876262462</v>
      </c>
      <c r="AJ118" s="21">
        <v>0.14164598909046502</v>
      </c>
      <c r="AK118" s="21" t="e">
        <v>#DIV/0!</v>
      </c>
      <c r="AL118" s="21" t="e">
        <v>#DIV/0!</v>
      </c>
      <c r="AM118" s="21">
        <v>0.61857975118758868</v>
      </c>
      <c r="AN118" s="21">
        <v>0.62356522919586233</v>
      </c>
      <c r="AO118" s="21">
        <v>0.17720906923003346</v>
      </c>
      <c r="AP118" s="21">
        <v>3.3194813528005754E-2</v>
      </c>
      <c r="AQ118" s="21">
        <v>0.5810083593894686</v>
      </c>
      <c r="AR118" s="21">
        <v>0.28678340391882345</v>
      </c>
      <c r="AS118" s="21">
        <v>0.51122633229255299</v>
      </c>
      <c r="AT118" s="21">
        <v>0.3459504080124422</v>
      </c>
      <c r="AU118" s="21">
        <v>0.47565311515905645</v>
      </c>
      <c r="AV118" s="21" t="e">
        <v>#DIV/0!</v>
      </c>
      <c r="AW118" s="21" t="e">
        <v>#DIV/0!</v>
      </c>
      <c r="AX118" s="21" t="e">
        <v>#DIV/0!</v>
      </c>
      <c r="AY118" s="21">
        <v>0.36970393697476694</v>
      </c>
      <c r="AZ118" s="21">
        <v>0.30778491732721752</v>
      </c>
      <c r="BA118" s="21">
        <v>0.5152207212378147</v>
      </c>
      <c r="BB118" s="21" t="e">
        <v>#DIV/0!</v>
      </c>
      <c r="BC118" s="21">
        <v>0.13444269240532983</v>
      </c>
    </row>
    <row r="119" spans="1:55" x14ac:dyDescent="0.2">
      <c r="A119" s="3" t="s">
        <v>406</v>
      </c>
      <c r="B119" s="3" t="s">
        <v>407</v>
      </c>
      <c r="C119" s="3" t="s">
        <v>59</v>
      </c>
      <c r="D119" s="3">
        <v>378129</v>
      </c>
      <c r="E119" s="3" t="s">
        <v>16</v>
      </c>
      <c r="F119" s="3">
        <v>2019</v>
      </c>
      <c r="G119" s="3" t="s">
        <v>17</v>
      </c>
      <c r="H119" s="4">
        <v>43830</v>
      </c>
      <c r="I119" s="4">
        <v>43868</v>
      </c>
      <c r="J119" s="4">
        <v>43868</v>
      </c>
      <c r="K119" s="5">
        <v>740200000</v>
      </c>
      <c r="L119" s="5">
        <v>731900000</v>
      </c>
      <c r="M119" s="3" t="s">
        <v>408</v>
      </c>
      <c r="N119" s="20">
        <v>7.902400814955185E-2</v>
      </c>
      <c r="O119" s="21">
        <v>4.9798599593083796E-2</v>
      </c>
      <c r="P119" s="21">
        <v>3.0112832151577892E-2</v>
      </c>
      <c r="Q119" s="21">
        <v>0.5603015658229582</v>
      </c>
      <c r="R119" s="21">
        <v>6.6074792332562055E-2</v>
      </c>
      <c r="S119" s="21">
        <v>1.3925175242683168E-2</v>
      </c>
      <c r="T119" s="21">
        <v>6.4589515449690549E-2</v>
      </c>
      <c r="U119" s="21">
        <v>0.79355574044366473</v>
      </c>
      <c r="V119" s="21">
        <v>0.77211758996094404</v>
      </c>
      <c r="W119" s="21">
        <v>0.76311631052701823</v>
      </c>
      <c r="X119" s="21">
        <v>0.26431768827870061</v>
      </c>
      <c r="Y119" s="21">
        <v>0.50083887945886607</v>
      </c>
      <c r="Z119" s="21">
        <v>0.73568231172129939</v>
      </c>
      <c r="AA119" s="21">
        <v>0.29198612128376061</v>
      </c>
      <c r="AB119" s="21">
        <v>0.87478331502240869</v>
      </c>
      <c r="AC119" s="21">
        <v>0.18623423771294814</v>
      </c>
      <c r="AD119" s="21">
        <v>0.33383025014641726</v>
      </c>
      <c r="AE119" s="21">
        <v>0.37219225684849438</v>
      </c>
      <c r="AF119" s="21">
        <v>0.58819728258700632</v>
      </c>
      <c r="AG119" s="21" t="e">
        <v>#DIV/0!</v>
      </c>
      <c r="AH119" s="21" t="e">
        <v>#DIV/0!</v>
      </c>
      <c r="AI119" s="21">
        <v>0.35169307874974121</v>
      </c>
      <c r="AJ119" s="21">
        <v>0.11671027135745835</v>
      </c>
      <c r="AK119" s="21" t="e">
        <v>#DIV/0!</v>
      </c>
      <c r="AL119" s="21" t="e">
        <v>#DIV/0!</v>
      </c>
      <c r="AM119" s="21">
        <v>0.61789976784302014</v>
      </c>
      <c r="AN119" s="21">
        <v>0.62299427640272853</v>
      </c>
      <c r="AO119" s="21">
        <v>0.16430896134043252</v>
      </c>
      <c r="AP119" s="21">
        <v>3.2600011725749056E-2</v>
      </c>
      <c r="AQ119" s="21">
        <v>0.56831063132905535</v>
      </c>
      <c r="AR119" s="21">
        <v>0.23779719721628437</v>
      </c>
      <c r="AS119" s="21">
        <v>0.52666577142390636</v>
      </c>
      <c r="AT119" s="21">
        <v>0.27395937726541497</v>
      </c>
      <c r="AU119" s="21">
        <v>0.45717045097835701</v>
      </c>
      <c r="AV119" s="21" t="e">
        <v>#DIV/0!</v>
      </c>
      <c r="AW119" s="21" t="e">
        <v>#DIV/0!</v>
      </c>
      <c r="AX119" s="21" t="e">
        <v>#DIV/0!</v>
      </c>
      <c r="AY119" s="21">
        <v>0.35482683021950723</v>
      </c>
      <c r="AZ119" s="21">
        <v>0.2837143415907401</v>
      </c>
      <c r="BA119" s="21">
        <v>0.51169553257594558</v>
      </c>
      <c r="BB119" s="21" t="e">
        <v>#DIV/0!</v>
      </c>
      <c r="BC119" s="21">
        <v>0.12915494091637456</v>
      </c>
    </row>
    <row r="120" spans="1:55" x14ac:dyDescent="0.2">
      <c r="A120" s="3" t="s">
        <v>400</v>
      </c>
      <c r="B120" s="3" t="s">
        <v>401</v>
      </c>
      <c r="C120" s="3" t="s">
        <v>45</v>
      </c>
      <c r="D120" s="3">
        <v>338660</v>
      </c>
      <c r="E120" s="3" t="s">
        <v>16</v>
      </c>
      <c r="F120" s="3">
        <v>2019</v>
      </c>
      <c r="G120" s="3" t="s">
        <v>17</v>
      </c>
      <c r="H120" s="4">
        <v>43830</v>
      </c>
      <c r="I120" s="4">
        <v>43881</v>
      </c>
      <c r="J120" s="4">
        <v>43881</v>
      </c>
      <c r="K120" s="5"/>
      <c r="L120" s="5"/>
      <c r="M120" s="3" t="s">
        <v>402</v>
      </c>
      <c r="N120" s="20">
        <v>6.4105235763075211E-2</v>
      </c>
      <c r="O120" s="21">
        <v>5.8849395470244592E-2</v>
      </c>
      <c r="P120" s="21">
        <v>1.0020339319714739E-2</v>
      </c>
      <c r="Q120" s="21">
        <v>0.55554735708463776</v>
      </c>
      <c r="R120" s="21">
        <v>1</v>
      </c>
      <c r="S120" s="21">
        <v>6.6081001779767834E-2</v>
      </c>
      <c r="T120" s="21">
        <v>1</v>
      </c>
      <c r="U120" s="21">
        <v>0.78442365872352682</v>
      </c>
      <c r="V120" s="21">
        <v>0.77109329293518813</v>
      </c>
      <c r="W120" s="21">
        <v>0.75283838687028293</v>
      </c>
      <c r="X120" s="21">
        <v>0.50951827623664758</v>
      </c>
      <c r="Y120" s="21">
        <v>0</v>
      </c>
      <c r="Z120" s="21">
        <v>0.49048172376335242</v>
      </c>
      <c r="AA120" s="21">
        <v>2.6825064364490652E-2</v>
      </c>
      <c r="AB120" s="21">
        <v>0</v>
      </c>
      <c r="AC120" s="21">
        <v>0.36194913210181812</v>
      </c>
      <c r="AD120" s="21">
        <v>0.45369101648618854</v>
      </c>
      <c r="AE120" s="21">
        <v>0.5200911228506222</v>
      </c>
      <c r="AF120" s="21">
        <v>0.60887803054751388</v>
      </c>
      <c r="AG120" s="21" t="e">
        <v>#DIV/0!</v>
      </c>
      <c r="AH120" s="21" t="e">
        <v>#DIV/0!</v>
      </c>
      <c r="AI120" s="21">
        <v>0.37808907769475453</v>
      </c>
      <c r="AJ120" s="21">
        <v>0.24324510623988127</v>
      </c>
      <c r="AK120" s="21" t="e">
        <v>#DIV/0!</v>
      </c>
      <c r="AL120" s="21" t="e">
        <v>#DIV/0!</v>
      </c>
      <c r="AM120" s="21">
        <v>0.6136806168589457</v>
      </c>
      <c r="AN120" s="21">
        <v>0.61792977610231481</v>
      </c>
      <c r="AO120" s="21">
        <v>0.84669107611409766</v>
      </c>
      <c r="AP120" s="21">
        <v>3.4127643072240921E-2</v>
      </c>
      <c r="AQ120" s="21">
        <v>1</v>
      </c>
      <c r="AR120" s="21">
        <v>0.28876619942086101</v>
      </c>
      <c r="AS120" s="21">
        <v>0.52364441101229131</v>
      </c>
      <c r="AT120" s="21">
        <v>0.90220853519994393</v>
      </c>
      <c r="AU120" s="21">
        <v>0.53116992389622164</v>
      </c>
      <c r="AV120" s="21" t="e">
        <v>#DIV/0!</v>
      </c>
      <c r="AW120" s="21" t="e">
        <v>#DIV/0!</v>
      </c>
      <c r="AX120" s="21" t="e">
        <v>#DIV/0!</v>
      </c>
      <c r="AY120" s="21">
        <v>0.37019618530364656</v>
      </c>
      <c r="AZ120" s="21">
        <v>0.31761122024030097</v>
      </c>
      <c r="BA120" s="21">
        <v>0.51454004763530514</v>
      </c>
      <c r="BB120" s="21" t="e">
        <v>#DIV/0!</v>
      </c>
      <c r="BC120" s="21">
        <v>1</v>
      </c>
    </row>
    <row r="121" spans="1:55" x14ac:dyDescent="0.2">
      <c r="A121" s="3" t="s">
        <v>415</v>
      </c>
      <c r="B121" s="3" t="s">
        <v>416</v>
      </c>
      <c r="C121" s="3" t="s">
        <v>72</v>
      </c>
      <c r="D121" s="3">
        <v>446513</v>
      </c>
      <c r="E121" s="3" t="s">
        <v>16</v>
      </c>
      <c r="F121" s="3">
        <v>2019</v>
      </c>
      <c r="G121" s="3" t="s">
        <v>17</v>
      </c>
      <c r="H121" s="4">
        <v>43830</v>
      </c>
      <c r="I121" s="4">
        <v>43886</v>
      </c>
      <c r="J121" s="4">
        <v>43886</v>
      </c>
      <c r="K121" s="5">
        <v>367700000</v>
      </c>
      <c r="L121" s="5">
        <v>376797000</v>
      </c>
      <c r="M121" s="3" t="s">
        <v>417</v>
      </c>
      <c r="N121" s="20">
        <v>6.6599019412744093E-3</v>
      </c>
      <c r="O121" s="21">
        <v>6.6599019412744093E-3</v>
      </c>
      <c r="P121" s="21">
        <v>6.1944306072626966E-3</v>
      </c>
      <c r="Q121" s="21">
        <v>0.558578605449364</v>
      </c>
      <c r="R121" s="21">
        <v>8.7526646011216375E-2</v>
      </c>
      <c r="S121" s="21">
        <v>0</v>
      </c>
      <c r="T121" s="21">
        <v>8.8425350703730851E-2</v>
      </c>
      <c r="U121" s="21">
        <v>0.79283706472789939</v>
      </c>
      <c r="V121" s="21">
        <v>0.77144014205164946</v>
      </c>
      <c r="W121" s="21">
        <v>0.76242105057135068</v>
      </c>
      <c r="X121" s="21">
        <v>3.7012305229519584E-3</v>
      </c>
      <c r="Y121" s="21">
        <v>0.51615796595263896</v>
      </c>
      <c r="Z121" s="21">
        <v>0.9962987694770481</v>
      </c>
      <c r="AA121" s="21">
        <v>0</v>
      </c>
      <c r="AB121" s="21">
        <v>0.93193487212423765</v>
      </c>
      <c r="AC121" s="21">
        <v>0.92072898962803995</v>
      </c>
      <c r="AD121" s="21">
        <v>0.91638290939284528</v>
      </c>
      <c r="AE121" s="21">
        <v>0.71546309034194644</v>
      </c>
      <c r="AF121" s="21">
        <v>0.80986802481179199</v>
      </c>
      <c r="AG121" s="21" t="e">
        <v>#DIV/0!</v>
      </c>
      <c r="AH121" s="21" t="e">
        <v>#DIV/0!</v>
      </c>
      <c r="AI121" s="21">
        <v>0.43102475189188905</v>
      </c>
      <c r="AJ121" s="21">
        <v>0.25708907963294336</v>
      </c>
      <c r="AK121" s="21" t="e">
        <v>#DIV/0!</v>
      </c>
      <c r="AL121" s="21" t="e">
        <v>#DIV/0!</v>
      </c>
      <c r="AM121" s="21">
        <v>0.6167024089033154</v>
      </c>
      <c r="AN121" s="21">
        <v>0.61998116714141716</v>
      </c>
      <c r="AO121" s="21">
        <v>1.4954059064181836E-2</v>
      </c>
      <c r="AP121" s="21">
        <v>3.1681178176883255E-2</v>
      </c>
      <c r="AQ121" s="21">
        <v>0.55694439353981084</v>
      </c>
      <c r="AR121" s="21">
        <v>0.69088490284942816</v>
      </c>
      <c r="AS121" s="21">
        <v>0.59421125684523346</v>
      </c>
      <c r="AT121" s="21">
        <v>0.2931743859547718</v>
      </c>
      <c r="AU121" s="21">
        <v>0.37637263960150952</v>
      </c>
      <c r="AV121" s="21" t="e">
        <v>#DIV/0!</v>
      </c>
      <c r="AW121" s="21" t="e">
        <v>#DIV/0!</v>
      </c>
      <c r="AX121" s="21" t="e">
        <v>#DIV/0!</v>
      </c>
      <c r="AY121" s="21">
        <v>0.36730494780290229</v>
      </c>
      <c r="AZ121" s="21">
        <v>0.31248645822332283</v>
      </c>
      <c r="BA121" s="21">
        <v>0.50490253396764473</v>
      </c>
      <c r="BB121" s="21" t="e">
        <v>#DIV/0!</v>
      </c>
      <c r="BC121" s="21">
        <v>9.7675988556866655E-2</v>
      </c>
    </row>
    <row r="122" spans="1:55" x14ac:dyDescent="0.2">
      <c r="A122" s="3" t="s">
        <v>364</v>
      </c>
      <c r="B122" s="3" t="s">
        <v>365</v>
      </c>
      <c r="C122" s="3" t="s">
        <v>45</v>
      </c>
      <c r="D122" s="3">
        <v>108420</v>
      </c>
      <c r="E122" s="3" t="s">
        <v>16</v>
      </c>
      <c r="F122" s="3">
        <v>2020</v>
      </c>
      <c r="G122" s="3" t="s">
        <v>17</v>
      </c>
      <c r="H122" s="4">
        <v>43982</v>
      </c>
      <c r="I122" s="4">
        <v>44036</v>
      </c>
      <c r="J122" s="4">
        <v>44036</v>
      </c>
      <c r="K122" s="5">
        <v>124400000</v>
      </c>
      <c r="L122" s="5">
        <v>119700000</v>
      </c>
      <c r="M122" s="3" t="s">
        <v>366</v>
      </c>
      <c r="N122" s="20">
        <v>2.5578611278682852E-2</v>
      </c>
      <c r="O122" s="21">
        <v>1.9473655042245037E-2</v>
      </c>
      <c r="P122" s="21">
        <v>4.6404863290455109E-2</v>
      </c>
      <c r="Q122" s="21">
        <v>0.55983059605827434</v>
      </c>
      <c r="R122" s="21">
        <v>4.0449011264392709E-2</v>
      </c>
      <c r="S122" s="21">
        <v>0</v>
      </c>
      <c r="T122" s="21">
        <v>4.0864332973695065E-2</v>
      </c>
      <c r="U122" s="21">
        <v>0.79197752259773924</v>
      </c>
      <c r="V122" s="21">
        <v>0.77144014205164946</v>
      </c>
      <c r="W122" s="21">
        <v>0.76143530900515355</v>
      </c>
      <c r="X122" s="21">
        <v>0.1204710736454041</v>
      </c>
      <c r="Y122" s="21">
        <v>0.52010453200791629</v>
      </c>
      <c r="Z122" s="21">
        <v>0.8795289263545959</v>
      </c>
      <c r="AA122" s="21">
        <v>0.32772728525609396</v>
      </c>
      <c r="AB122" s="21">
        <v>0.88528582172314896</v>
      </c>
      <c r="AC122" s="21">
        <v>0.19515937903125341</v>
      </c>
      <c r="AD122" s="21">
        <v>0.33714015946751785</v>
      </c>
      <c r="AE122" s="21">
        <v>0.34624051231905245</v>
      </c>
      <c r="AF122" s="21">
        <v>0.59436637633764622</v>
      </c>
      <c r="AG122" s="21" t="e">
        <v>#DIV/0!</v>
      </c>
      <c r="AH122" s="21" t="e">
        <v>#DIV/0!</v>
      </c>
      <c r="AI122" s="21">
        <v>0.4008295401042784</v>
      </c>
      <c r="AJ122" s="21">
        <v>0.21339564325840768</v>
      </c>
      <c r="AK122" s="21" t="e">
        <v>#DIV/0!</v>
      </c>
      <c r="AL122" s="21" t="e">
        <v>#DIV/0!</v>
      </c>
      <c r="AM122" s="21">
        <v>0.61996937106627381</v>
      </c>
      <c r="AN122" s="21">
        <v>0.62515580391510905</v>
      </c>
      <c r="AO122" s="21">
        <v>0.3154010979974029</v>
      </c>
      <c r="AP122" s="21">
        <v>3.0282408591565058E-2</v>
      </c>
      <c r="AQ122" s="21">
        <v>0.64801677257260903</v>
      </c>
      <c r="AR122" s="21">
        <v>0.32339825469708561</v>
      </c>
      <c r="AS122" s="21">
        <v>0.53706097497094407</v>
      </c>
      <c r="AT122" s="21">
        <v>0.54350402098322048</v>
      </c>
      <c r="AU122" s="21">
        <v>0.50281488030018084</v>
      </c>
      <c r="AV122" s="21" t="e">
        <v>#DIV/0!</v>
      </c>
      <c r="AW122" s="21" t="e">
        <v>#DIV/0!</v>
      </c>
      <c r="AX122" s="21" t="e">
        <v>#DIV/0!</v>
      </c>
      <c r="AY122" s="21">
        <v>0.33629330949909908</v>
      </c>
      <c r="AZ122" s="21">
        <v>0.24946253706840774</v>
      </c>
      <c r="BA122" s="21">
        <v>0.5163203366656941</v>
      </c>
      <c r="BB122" s="21" t="e">
        <v>#DIV/0!</v>
      </c>
      <c r="BC122" s="21">
        <v>0.16821442641852669</v>
      </c>
    </row>
    <row r="123" spans="1:55" x14ac:dyDescent="0.2">
      <c r="A123" s="3" t="s">
        <v>409</v>
      </c>
      <c r="B123" s="3" t="s">
        <v>410</v>
      </c>
      <c r="C123" s="3" t="s">
        <v>52</v>
      </c>
      <c r="D123" s="3">
        <v>378131</v>
      </c>
      <c r="E123" s="3" t="s">
        <v>16</v>
      </c>
      <c r="F123" s="3">
        <v>2019</v>
      </c>
      <c r="G123" s="3" t="s">
        <v>17</v>
      </c>
      <c r="H123" s="4">
        <v>43830</v>
      </c>
      <c r="I123" s="4">
        <v>43866</v>
      </c>
      <c r="J123" s="4">
        <v>43866</v>
      </c>
      <c r="K123" s="5">
        <v>192000000</v>
      </c>
      <c r="L123" s="5">
        <v>189000000</v>
      </c>
      <c r="M123" s="3" t="s">
        <v>411</v>
      </c>
      <c r="N123" s="20">
        <v>3.1180635817541012E-2</v>
      </c>
      <c r="O123" s="21">
        <v>2.7218969213707284E-2</v>
      </c>
      <c r="P123" s="21">
        <v>2.3930969496825426E-3</v>
      </c>
      <c r="Q123" s="21">
        <v>0.56126241015819789</v>
      </c>
      <c r="R123" s="21">
        <v>0.10083934211899584</v>
      </c>
      <c r="S123" s="21">
        <v>9.7043405492021492E-2</v>
      </c>
      <c r="T123" s="21">
        <v>8.6795961197548871E-2</v>
      </c>
      <c r="U123" s="21">
        <v>0.79656588480139401</v>
      </c>
      <c r="V123" s="21">
        <v>0.77721831460402069</v>
      </c>
      <c r="W123" s="21">
        <v>0.76559763147082927</v>
      </c>
      <c r="X123" s="21">
        <v>6.9811762654048551E-2</v>
      </c>
      <c r="Y123" s="21">
        <v>0.48225558954831521</v>
      </c>
      <c r="Z123" s="21">
        <v>0.93018823734595146</v>
      </c>
      <c r="AA123" s="21">
        <v>0.10309406786147712</v>
      </c>
      <c r="AB123" s="21">
        <v>0.85919802906393583</v>
      </c>
      <c r="AC123" s="21">
        <v>0.37699326997828947</v>
      </c>
      <c r="AD123" s="21">
        <v>0.38463617531684718</v>
      </c>
      <c r="AE123" s="21">
        <v>0.36048519510820315</v>
      </c>
      <c r="AF123" s="21">
        <v>0.59099615238623759</v>
      </c>
      <c r="AG123" s="21" t="e">
        <v>#DIV/0!</v>
      </c>
      <c r="AH123" s="21" t="e">
        <v>#DIV/0!</v>
      </c>
      <c r="AI123" s="21">
        <v>0.43340871828823863</v>
      </c>
      <c r="AJ123" s="21">
        <v>0.17047874484346162</v>
      </c>
      <c r="AK123" s="21" t="e">
        <v>#DIV/0!</v>
      </c>
      <c r="AL123" s="21" t="e">
        <v>#DIV/0!</v>
      </c>
      <c r="AM123" s="21">
        <v>0.61705045278988913</v>
      </c>
      <c r="AN123" s="21">
        <v>0.62171589884988476</v>
      </c>
      <c r="AO123" s="21">
        <v>7.6323781210430652E-2</v>
      </c>
      <c r="AP123" s="21">
        <v>3.058220715499315E-2</v>
      </c>
      <c r="AQ123" s="21">
        <v>0.53375397973283967</v>
      </c>
      <c r="AR123" s="21">
        <v>0.36361351656405477</v>
      </c>
      <c r="AS123" s="21">
        <v>0.57423943967778857</v>
      </c>
      <c r="AT123" s="21">
        <v>0.31244683989972383</v>
      </c>
      <c r="AU123" s="21">
        <v>0.42671769044947028</v>
      </c>
      <c r="AV123" s="21" t="e">
        <v>#DIV/0!</v>
      </c>
      <c r="AW123" s="21" t="e">
        <v>#DIV/0!</v>
      </c>
      <c r="AX123" s="21" t="e">
        <v>#DIV/0!</v>
      </c>
      <c r="AY123" s="21">
        <v>0.38584284655596607</v>
      </c>
      <c r="AZ123" s="21">
        <v>0.34575930064802851</v>
      </c>
      <c r="BA123" s="21">
        <v>0.50548569474463911</v>
      </c>
      <c r="BB123" s="21" t="e">
        <v>#DIV/0!</v>
      </c>
      <c r="BC123" s="21">
        <v>9.3096657443959618E-2</v>
      </c>
    </row>
    <row r="124" spans="1:55" x14ac:dyDescent="0.2">
      <c r="A124" s="3" t="s">
        <v>412</v>
      </c>
      <c r="B124" s="3" t="s">
        <v>413</v>
      </c>
      <c r="C124" s="3" t="s">
        <v>52</v>
      </c>
      <c r="D124" s="3">
        <v>191249</v>
      </c>
      <c r="E124" s="3" t="s">
        <v>16</v>
      </c>
      <c r="F124" s="3">
        <v>2019</v>
      </c>
      <c r="G124" s="3" t="s">
        <v>17</v>
      </c>
      <c r="H124" s="4">
        <v>43830</v>
      </c>
      <c r="I124" s="4">
        <v>43881</v>
      </c>
      <c r="J124" s="4">
        <v>43881</v>
      </c>
      <c r="K124" s="5">
        <v>732000000</v>
      </c>
      <c r="L124" s="5">
        <v>732000000</v>
      </c>
      <c r="M124" s="3" t="s">
        <v>414</v>
      </c>
      <c r="N124" s="20">
        <v>2.7328668059534426E-2</v>
      </c>
      <c r="O124" s="21">
        <v>1.8427482447529283E-2</v>
      </c>
      <c r="P124" s="21">
        <v>4.3957683778044028E-3</v>
      </c>
      <c r="Q124" s="21">
        <v>0.56115515938124272</v>
      </c>
      <c r="R124" s="21">
        <v>0.10238882039764023</v>
      </c>
      <c r="S124" s="21">
        <v>7.831546411040767E-2</v>
      </c>
      <c r="T124" s="21">
        <v>9.1271330132888046E-2</v>
      </c>
      <c r="U124" s="21">
        <v>0.79653110328166388</v>
      </c>
      <c r="V124" s="21">
        <v>0.77600798969105611</v>
      </c>
      <c r="W124" s="21">
        <v>0.76578809420715255</v>
      </c>
      <c r="X124" s="21">
        <v>5.0887806535086025E-2</v>
      </c>
      <c r="Y124" s="21">
        <v>0.47961723327239253</v>
      </c>
      <c r="Z124" s="21">
        <v>0.94911219346491404</v>
      </c>
      <c r="AA124" s="21">
        <v>0</v>
      </c>
      <c r="AB124" s="21">
        <v>0.86064904887498561</v>
      </c>
      <c r="AC124" s="21">
        <v>0.41331507780522453</v>
      </c>
      <c r="AD124" s="21">
        <v>0.54796967923744488</v>
      </c>
      <c r="AE124" s="21">
        <v>0.45917512814469869</v>
      </c>
      <c r="AF124" s="21">
        <v>0.61108005009588551</v>
      </c>
      <c r="AG124" s="21" t="e">
        <v>#DIV/0!</v>
      </c>
      <c r="AH124" s="21" t="e">
        <v>#DIV/0!</v>
      </c>
      <c r="AI124" s="21">
        <v>0.44214572024363663</v>
      </c>
      <c r="AJ124" s="21">
        <v>0.14933954545170205</v>
      </c>
      <c r="AK124" s="21" t="e">
        <v>#DIV/0!</v>
      </c>
      <c r="AL124" s="21" t="e">
        <v>#DIV/0!</v>
      </c>
      <c r="AM124" s="21">
        <v>0.61639200163183971</v>
      </c>
      <c r="AN124" s="21">
        <v>0.62053365232663449</v>
      </c>
      <c r="AO124" s="21">
        <v>2.5673954320749457E-2</v>
      </c>
      <c r="AP124" s="21">
        <v>3.1452348778517283E-2</v>
      </c>
      <c r="AQ124" s="21">
        <v>0.51788420767096144</v>
      </c>
      <c r="AR124" s="21">
        <v>0.46964947692200404</v>
      </c>
      <c r="AS124" s="21">
        <v>0.60122410567046092</v>
      </c>
      <c r="AT124" s="21">
        <v>0.27248823671566669</v>
      </c>
      <c r="AU124" s="21">
        <v>0.42226097293251258</v>
      </c>
      <c r="AV124" s="21" t="e">
        <v>#DIV/0!</v>
      </c>
      <c r="AW124" s="21" t="e">
        <v>#DIV/0!</v>
      </c>
      <c r="AX124" s="21" t="e">
        <v>#DIV/0!</v>
      </c>
      <c r="AY124" s="21">
        <v>0.39793162187304149</v>
      </c>
      <c r="AZ124" s="21">
        <v>0.36704087598063367</v>
      </c>
      <c r="BA124" s="21">
        <v>0.50245336503492855</v>
      </c>
      <c r="BB124" s="21" t="e">
        <v>#DIV/0!</v>
      </c>
      <c r="BC124" s="21">
        <v>8.7170965485350499E-2</v>
      </c>
    </row>
    <row r="125" spans="1:55" x14ac:dyDescent="0.2">
      <c r="A125" s="3" t="s">
        <v>367</v>
      </c>
      <c r="B125" s="3" t="s">
        <v>368</v>
      </c>
      <c r="C125" s="3" t="s">
        <v>24</v>
      </c>
      <c r="D125" s="3">
        <v>349826</v>
      </c>
      <c r="E125" s="3" t="s">
        <v>16</v>
      </c>
      <c r="F125" s="3">
        <v>2019</v>
      </c>
      <c r="G125" s="3" t="s">
        <v>17</v>
      </c>
      <c r="H125" s="4">
        <v>43830</v>
      </c>
      <c r="I125" s="4">
        <v>43882</v>
      </c>
      <c r="J125" s="4">
        <v>43882</v>
      </c>
      <c r="K125" s="5">
        <v>129314168</v>
      </c>
      <c r="L125" s="5">
        <v>130372124</v>
      </c>
      <c r="M125" s="3" t="s">
        <v>369</v>
      </c>
      <c r="N125" s="20">
        <v>7.3241273465999568E-2</v>
      </c>
      <c r="O125" s="21">
        <v>7.228820152315478E-2</v>
      </c>
      <c r="P125" s="21">
        <v>9.9691679654300407E-3</v>
      </c>
      <c r="Q125" s="21">
        <v>0.56189981782226028</v>
      </c>
      <c r="R125" s="21">
        <v>0.13582267865394784</v>
      </c>
      <c r="S125" s="21">
        <v>0.16865815191293296</v>
      </c>
      <c r="T125" s="21">
        <v>0.11101087199212289</v>
      </c>
      <c r="U125" s="21">
        <v>0.79987250013728517</v>
      </c>
      <c r="V125" s="21">
        <v>0.78270117247274396</v>
      </c>
      <c r="W125" s="21">
        <v>0.7683462235700349</v>
      </c>
      <c r="X125" s="21">
        <v>0.3543139151865472</v>
      </c>
      <c r="Y125" s="21">
        <v>0.49324137917449229</v>
      </c>
      <c r="Z125" s="21">
        <v>0.6456860848134528</v>
      </c>
      <c r="AA125" s="21">
        <v>0.58412631438586538</v>
      </c>
      <c r="AB125" s="21">
        <v>0.85166476024618198</v>
      </c>
      <c r="AC125" s="21">
        <v>0.26110815138227894</v>
      </c>
      <c r="AD125" s="21">
        <v>0.37517384600641096</v>
      </c>
      <c r="AE125" s="21">
        <v>0.37737059840879883</v>
      </c>
      <c r="AF125" s="21">
        <v>0.54747325898037191</v>
      </c>
      <c r="AG125" s="21" t="e">
        <v>#DIV/0!</v>
      </c>
      <c r="AH125" s="21" t="e">
        <v>#DIV/0!</v>
      </c>
      <c r="AI125" s="21">
        <v>0.40233884460388203</v>
      </c>
      <c r="AJ125" s="21">
        <v>0.12997150810266755</v>
      </c>
      <c r="AK125" s="21" t="e">
        <v>#DIV/0!</v>
      </c>
      <c r="AL125" s="21" t="e">
        <v>#DIV/0!</v>
      </c>
      <c r="AM125" s="21">
        <v>0.61595263467922068</v>
      </c>
      <c r="AN125" s="21">
        <v>0.62316516552555501</v>
      </c>
      <c r="AO125" s="21">
        <v>0.12292086328552758</v>
      </c>
      <c r="AP125" s="21">
        <v>3.2375734447813331E-2</v>
      </c>
      <c r="AQ125" s="21">
        <v>0.5052215471157685</v>
      </c>
      <c r="AR125" s="21">
        <v>0.32988710070279426</v>
      </c>
      <c r="AS125" s="21">
        <v>0.53780619189188894</v>
      </c>
      <c r="AT125" s="21">
        <v>0.34328466792367157</v>
      </c>
      <c r="AU125" s="21">
        <v>0.46025402583679437</v>
      </c>
      <c r="AV125" s="21" t="e">
        <v>#DIV/0!</v>
      </c>
      <c r="AW125" s="21" t="e">
        <v>#DIV/0!</v>
      </c>
      <c r="AX125" s="21" t="e">
        <v>#DIV/0!</v>
      </c>
      <c r="AY125" s="21">
        <v>0.38208501054511951</v>
      </c>
      <c r="AZ125" s="21">
        <v>0.33636445968949624</v>
      </c>
      <c r="BA125" s="21">
        <v>0.53943144713793501</v>
      </c>
      <c r="BB125" s="21" t="e">
        <v>#DIV/0!</v>
      </c>
      <c r="BC125" s="21">
        <v>0.12165039709233556</v>
      </c>
    </row>
    <row r="126" spans="1:55" x14ac:dyDescent="0.2">
      <c r="A126" s="3" t="s">
        <v>379</v>
      </c>
      <c r="B126" s="3" t="s">
        <v>380</v>
      </c>
      <c r="C126" s="3" t="s">
        <v>138</v>
      </c>
      <c r="D126" s="3">
        <v>122079</v>
      </c>
      <c r="E126" s="3" t="s">
        <v>16</v>
      </c>
      <c r="F126" s="3">
        <v>2019</v>
      </c>
      <c r="G126" s="3" t="s">
        <v>17</v>
      </c>
      <c r="H126" s="4">
        <v>43830</v>
      </c>
      <c r="I126" s="4">
        <v>43880</v>
      </c>
      <c r="J126" s="4">
        <v>43880</v>
      </c>
      <c r="K126" s="5">
        <v>377000000</v>
      </c>
      <c r="L126" s="5">
        <v>371000000</v>
      </c>
      <c r="M126" s="3" t="s">
        <v>381</v>
      </c>
      <c r="N126" s="20">
        <v>8.58232120919796E-2</v>
      </c>
      <c r="O126" s="21">
        <v>8.58232120919796E-2</v>
      </c>
      <c r="P126" s="21">
        <v>0.16221886115521034</v>
      </c>
      <c r="Q126" s="21">
        <v>0.55931416143112822</v>
      </c>
      <c r="R126" s="21">
        <v>7.8094049684513916E-2</v>
      </c>
      <c r="S126" s="21">
        <v>1.3831568129843239E-2</v>
      </c>
      <c r="T126" s="21">
        <v>7.6746728779782281E-2</v>
      </c>
      <c r="U126" s="21">
        <v>0.79324340105362912</v>
      </c>
      <c r="V126" s="21">
        <v>0.77195820401199011</v>
      </c>
      <c r="W126" s="21">
        <v>0.7627884475210992</v>
      </c>
      <c r="X126" s="21">
        <v>0.18235916486754628</v>
      </c>
      <c r="Y126" s="21">
        <v>0.50246086761063413</v>
      </c>
      <c r="Z126" s="21">
        <v>0.81764083513245367</v>
      </c>
      <c r="AA126" s="21">
        <v>7.0127216475465132E-2</v>
      </c>
      <c r="AB126" s="21">
        <v>0.90024405312811806</v>
      </c>
      <c r="AC126" s="21">
        <v>0.78686107446849696</v>
      </c>
      <c r="AD126" s="21">
        <v>0.48761321251449569</v>
      </c>
      <c r="AE126" s="21">
        <v>0.40186635901754741</v>
      </c>
      <c r="AF126" s="21">
        <v>0.72972117195532105</v>
      </c>
      <c r="AG126" s="21" t="e">
        <v>#DIV/0!</v>
      </c>
      <c r="AH126" s="21" t="e">
        <v>#DIV/0!</v>
      </c>
      <c r="AI126" s="21">
        <v>0.31825898065258412</v>
      </c>
      <c r="AJ126" s="21">
        <v>0.23702718397147068</v>
      </c>
      <c r="AK126" s="21" t="e">
        <v>#DIV/0!</v>
      </c>
      <c r="AL126" s="21" t="e">
        <v>#DIV/0!</v>
      </c>
      <c r="AM126" s="21">
        <v>0.62050265083667722</v>
      </c>
      <c r="AN126" s="21">
        <v>0.62147288416422064</v>
      </c>
      <c r="AO126" s="21">
        <v>0.11197557715189889</v>
      </c>
      <c r="AP126" s="21">
        <v>3.2555334191040411E-2</v>
      </c>
      <c r="AQ126" s="21">
        <v>0.69303233944239118</v>
      </c>
      <c r="AR126" s="21">
        <v>0.3828877101121857</v>
      </c>
      <c r="AS126" s="21">
        <v>0.41000015723053734</v>
      </c>
      <c r="AT126" s="21">
        <v>0.37790445841431425</v>
      </c>
      <c r="AU126" s="21">
        <v>0.47922183373131744</v>
      </c>
      <c r="AV126" s="21" t="e">
        <v>#DIV/0!</v>
      </c>
      <c r="AW126" s="21" t="e">
        <v>#DIV/0!</v>
      </c>
      <c r="AX126" s="21" t="e">
        <v>#DIV/0!</v>
      </c>
      <c r="AY126" s="21">
        <v>0.34765935185693891</v>
      </c>
      <c r="AZ126" s="21">
        <v>0.26296958968781603</v>
      </c>
      <c r="BA126" s="21">
        <v>0.51073615816001028</v>
      </c>
      <c r="BB126" s="21" t="e">
        <v>#DIV/0!</v>
      </c>
      <c r="BC126" s="21">
        <v>0.11687817934937149</v>
      </c>
    </row>
    <row r="127" spans="1:55" x14ac:dyDescent="0.2">
      <c r="A127" s="3" t="s">
        <v>421</v>
      </c>
      <c r="B127" s="3" t="s">
        <v>422</v>
      </c>
      <c r="C127" s="3" t="s">
        <v>34</v>
      </c>
      <c r="D127" s="3">
        <v>740485</v>
      </c>
      <c r="E127" s="3" t="s">
        <v>16</v>
      </c>
      <c r="F127" s="3">
        <v>2019</v>
      </c>
      <c r="G127" s="3" t="s">
        <v>17</v>
      </c>
      <c r="H127" s="4">
        <v>43921</v>
      </c>
      <c r="I127" s="4">
        <v>43983</v>
      </c>
      <c r="J127" s="4">
        <v>43983</v>
      </c>
      <c r="K127" s="5">
        <v>253480000</v>
      </c>
      <c r="L127" s="5">
        <v>250550000</v>
      </c>
      <c r="M127" s="3" t="s">
        <v>423</v>
      </c>
      <c r="N127" s="20">
        <v>4.0926443384864029E-2</v>
      </c>
      <c r="O127" s="21">
        <v>4.0926443384864029E-2</v>
      </c>
      <c r="P127" s="21">
        <v>4.5874125655826631E-2</v>
      </c>
      <c r="Q127" s="21">
        <v>0.55992269336870137</v>
      </c>
      <c r="R127" s="21">
        <v>6.4394295648934008E-2</v>
      </c>
      <c r="S127" s="21">
        <v>0.10969772273680752</v>
      </c>
      <c r="T127" s="21">
        <v>4.8010454470885325E-2</v>
      </c>
      <c r="U127" s="21">
        <v>0.79316908134034214</v>
      </c>
      <c r="V127" s="21">
        <v>0.77630566477646601</v>
      </c>
      <c r="W127" s="21">
        <v>0.76187580050218007</v>
      </c>
      <c r="X127" s="21">
        <v>0.24793284510685917</v>
      </c>
      <c r="Y127" s="21">
        <v>0.53156575849106069</v>
      </c>
      <c r="Z127" s="21">
        <v>0.7520671548931408</v>
      </c>
      <c r="AA127" s="21">
        <v>0.41960331146004448</v>
      </c>
      <c r="AB127" s="21">
        <v>0.8830331898141297</v>
      </c>
      <c r="AC127" s="21">
        <v>0.25947719148036169</v>
      </c>
      <c r="AD127" s="21">
        <v>0.39086247122412182</v>
      </c>
      <c r="AE127" s="21">
        <v>0.35161118910229955</v>
      </c>
      <c r="AF127" s="21">
        <v>0.57875301375739163</v>
      </c>
      <c r="AG127" s="21" t="e">
        <v>#DIV/0!</v>
      </c>
      <c r="AH127" s="21" t="e">
        <v>#DIV/0!</v>
      </c>
      <c r="AI127" s="21">
        <v>0.37216892700714937</v>
      </c>
      <c r="AJ127" s="21">
        <v>0.10087371295638418</v>
      </c>
      <c r="AK127" s="21" t="e">
        <v>#DIV/0!</v>
      </c>
      <c r="AL127" s="21" t="e">
        <v>#DIV/0!</v>
      </c>
      <c r="AM127" s="21">
        <v>0.61709114717631119</v>
      </c>
      <c r="AN127" s="21">
        <v>0.62240031992765688</v>
      </c>
      <c r="AO127" s="21">
        <v>0.14675661812699528</v>
      </c>
      <c r="AP127" s="21">
        <v>2.5735399547689233E-2</v>
      </c>
      <c r="AQ127" s="21">
        <v>0.54849857774506672</v>
      </c>
      <c r="AR127" s="21">
        <v>0.25942883672491718</v>
      </c>
      <c r="AS127" s="21">
        <v>0.52866598821871513</v>
      </c>
      <c r="AT127" s="21">
        <v>0.29025952311684611</v>
      </c>
      <c r="AU127" s="21">
        <v>0.46454939192034966</v>
      </c>
      <c r="AV127" s="21" t="e">
        <v>#DIV/0!</v>
      </c>
      <c r="AW127" s="21" t="e">
        <v>#DIV/0!</v>
      </c>
      <c r="AX127" s="21" t="e">
        <v>#DIV/0!</v>
      </c>
      <c r="AY127" s="21">
        <v>0.34757503235534848</v>
      </c>
      <c r="AZ127" s="21">
        <v>0.26341294238852636</v>
      </c>
      <c r="BA127" s="21">
        <v>0.51848828974997418</v>
      </c>
      <c r="BB127" s="21" t="e">
        <v>#DIV/0!</v>
      </c>
      <c r="BC127" s="21">
        <v>0.12368636162965288</v>
      </c>
    </row>
    <row r="128" spans="1:55" x14ac:dyDescent="0.2">
      <c r="A128" s="3" t="s">
        <v>382</v>
      </c>
      <c r="B128" s="3" t="s">
        <v>383</v>
      </c>
      <c r="C128" s="3" t="s">
        <v>24</v>
      </c>
      <c r="D128" s="3">
        <v>352596</v>
      </c>
      <c r="E128" s="3" t="s">
        <v>16</v>
      </c>
      <c r="F128" s="3">
        <v>2019</v>
      </c>
      <c r="G128" s="3" t="s">
        <v>17</v>
      </c>
      <c r="H128" s="4">
        <v>43830</v>
      </c>
      <c r="I128" s="4">
        <v>43874</v>
      </c>
      <c r="J128" s="4">
        <v>43874</v>
      </c>
      <c r="K128" s="5">
        <v>91700000</v>
      </c>
      <c r="L128" s="5">
        <v>95300000</v>
      </c>
      <c r="M128" s="3" t="s">
        <v>384</v>
      </c>
      <c r="N128" s="20">
        <v>0.33103070635346871</v>
      </c>
      <c r="O128" s="21">
        <v>0.31723020608014896</v>
      </c>
      <c r="P128" s="21">
        <v>0.93194940231943602</v>
      </c>
      <c r="Q128" s="21">
        <v>0.56049083806987121</v>
      </c>
      <c r="R128" s="21">
        <v>0.13548053511843391</v>
      </c>
      <c r="S128" s="21">
        <v>0</v>
      </c>
      <c r="T128" s="21">
        <v>0.13687161998463235</v>
      </c>
      <c r="U128" s="21">
        <v>0.79751275576948144</v>
      </c>
      <c r="V128" s="21">
        <v>0.77144014205164946</v>
      </c>
      <c r="W128" s="21">
        <v>0.76778323451633568</v>
      </c>
      <c r="X128" s="21">
        <v>0.72501109607100345</v>
      </c>
      <c r="Y128" s="21">
        <v>0.48542989479087267</v>
      </c>
      <c r="Z128" s="21">
        <v>0.27498890392899666</v>
      </c>
      <c r="AA128" s="21">
        <v>1.592350821193602E-2</v>
      </c>
      <c r="AB128" s="21">
        <v>0.87118455428567854</v>
      </c>
      <c r="AC128" s="21">
        <v>0.63349775087413041</v>
      </c>
      <c r="AD128" s="21">
        <v>0.24026636023355899</v>
      </c>
      <c r="AE128" s="21">
        <v>0.27543062687226005</v>
      </c>
      <c r="AF128" s="21">
        <v>0.45537816116692537</v>
      </c>
      <c r="AG128" s="21" t="e">
        <v>#DIV/0!</v>
      </c>
      <c r="AH128" s="21" t="e">
        <v>#DIV/0!</v>
      </c>
      <c r="AI128" s="21">
        <v>0.72079777010106827</v>
      </c>
      <c r="AJ128" s="21">
        <v>0.16211142490714975</v>
      </c>
      <c r="AK128" s="21" t="e">
        <v>#DIV/0!</v>
      </c>
      <c r="AL128" s="21" t="e">
        <v>#DIV/0!</v>
      </c>
      <c r="AM128" s="21">
        <v>0.61258720715557435</v>
      </c>
      <c r="AN128" s="21">
        <v>0.62206922083225624</v>
      </c>
      <c r="AO128" s="21">
        <v>0.10966071923651374</v>
      </c>
      <c r="AP128" s="21">
        <v>3.2070613705752489E-2</v>
      </c>
      <c r="AQ128" s="21">
        <v>0.41062174229222947</v>
      </c>
      <c r="AR128" s="21">
        <v>0.29343812215786702</v>
      </c>
      <c r="AS128" s="21">
        <v>0.80639464805242578</v>
      </c>
      <c r="AT128" s="21">
        <v>0.29682073337902021</v>
      </c>
      <c r="AU128" s="21">
        <v>0.43498455614885745</v>
      </c>
      <c r="AV128" s="21" t="e">
        <v>#DIV/0!</v>
      </c>
      <c r="AW128" s="21" t="e">
        <v>#DIV/0!</v>
      </c>
      <c r="AX128" s="21" t="e">
        <v>#DIV/0!</v>
      </c>
      <c r="AY128" s="21">
        <v>0.68922560659349985</v>
      </c>
      <c r="AZ128" s="21">
        <v>0</v>
      </c>
      <c r="BA128" s="21">
        <v>0.51004937252499916</v>
      </c>
      <c r="BB128" s="21" t="e">
        <v>#DIV/0!</v>
      </c>
      <c r="BC128" s="21">
        <v>7.5958152966318693E-2</v>
      </c>
    </row>
    <row r="129" spans="1:55" x14ac:dyDescent="0.2">
      <c r="A129" s="3" t="s">
        <v>442</v>
      </c>
      <c r="B129" s="3" t="s">
        <v>443</v>
      </c>
      <c r="C129" s="3" t="s">
        <v>38</v>
      </c>
      <c r="D129" s="3">
        <v>372651</v>
      </c>
      <c r="E129" s="3" t="s">
        <v>16</v>
      </c>
      <c r="F129" s="3">
        <v>2019</v>
      </c>
      <c r="G129" s="3" t="s">
        <v>17</v>
      </c>
      <c r="H129" s="4">
        <v>43921</v>
      </c>
      <c r="I129" s="4">
        <v>43971</v>
      </c>
      <c r="J129" s="4">
        <v>43971</v>
      </c>
      <c r="K129" s="5">
        <v>288000000</v>
      </c>
      <c r="L129" s="5">
        <v>291000000</v>
      </c>
      <c r="M129" s="3" t="s">
        <v>444</v>
      </c>
      <c r="N129" s="20">
        <v>0.12159287051581455</v>
      </c>
      <c r="O129" s="21">
        <v>0.12159287051581455</v>
      </c>
      <c r="P129" s="21">
        <v>0.35959936828251826</v>
      </c>
      <c r="Q129" s="21">
        <v>0.55861646368789863</v>
      </c>
      <c r="R129" s="21">
        <v>2.8513193757661929E-2</v>
      </c>
      <c r="S129" s="21">
        <v>0</v>
      </c>
      <c r="T129" s="21">
        <v>2.8805961071347197E-2</v>
      </c>
      <c r="U129" s="21">
        <v>0.79099625560164266</v>
      </c>
      <c r="V129" s="21">
        <v>0.77144014205164946</v>
      </c>
      <c r="W129" s="21">
        <v>0.76030997072137507</v>
      </c>
      <c r="X129" s="21">
        <v>0.58150532426916501</v>
      </c>
      <c r="Y129" s="21">
        <v>0.53549040115876578</v>
      </c>
      <c r="Z129" s="21">
        <v>0.41849467573083504</v>
      </c>
      <c r="AA129" s="21">
        <v>0.34462851783750731</v>
      </c>
      <c r="AB129" s="21">
        <v>0.92986711345175277</v>
      </c>
      <c r="AC129" s="21">
        <v>0.72538730898757342</v>
      </c>
      <c r="AD129" s="21">
        <v>0.39842488746147425</v>
      </c>
      <c r="AE129" s="21">
        <v>0.45201034374650911</v>
      </c>
      <c r="AF129" s="21">
        <v>0.67629018196920176</v>
      </c>
      <c r="AG129" s="21" t="e">
        <v>#DIV/0!</v>
      </c>
      <c r="AH129" s="21" t="e">
        <v>#DIV/0!</v>
      </c>
      <c r="AI129" s="21">
        <v>0.37855677149406547</v>
      </c>
      <c r="AJ129" s="21">
        <v>0.18374183757555415</v>
      </c>
      <c r="AK129" s="21" t="e">
        <v>#DIV/0!</v>
      </c>
      <c r="AL129" s="21" t="e">
        <v>#DIV/0!</v>
      </c>
      <c r="AM129" s="21">
        <v>0.61835629644520762</v>
      </c>
      <c r="AN129" s="21">
        <v>0.62110283268370514</v>
      </c>
      <c r="AO129" s="21">
        <v>0.11289223622650461</v>
      </c>
      <c r="AP129" s="21">
        <v>3.2129416655906309E-2</v>
      </c>
      <c r="AQ129" s="21">
        <v>0.63877273546612412</v>
      </c>
      <c r="AR129" s="21">
        <v>0.48940939866778749</v>
      </c>
      <c r="AS129" s="21">
        <v>0.46616814537098211</v>
      </c>
      <c r="AT129" s="21">
        <v>0.4741558179379316</v>
      </c>
      <c r="AU129" s="21">
        <v>0.52592851207643743</v>
      </c>
      <c r="AV129" s="21" t="e">
        <v>#DIV/0!</v>
      </c>
      <c r="AW129" s="21" t="e">
        <v>#DIV/0!</v>
      </c>
      <c r="AX129" s="21" t="e">
        <v>#DIV/0!</v>
      </c>
      <c r="AY129" s="21">
        <v>0.33833354426231699</v>
      </c>
      <c r="AZ129" s="21">
        <v>0.15441594345243376</v>
      </c>
      <c r="BA129" s="21">
        <v>0.51981221909372355</v>
      </c>
      <c r="BB129" s="21" t="e">
        <v>#DIV/0!</v>
      </c>
      <c r="BC129" s="21">
        <v>0.14608454623306097</v>
      </c>
    </row>
    <row r="130" spans="1:55" x14ac:dyDescent="0.2">
      <c r="A130" s="3" t="s">
        <v>430</v>
      </c>
      <c r="B130" s="3" t="s">
        <v>431</v>
      </c>
      <c r="C130" s="3" t="s">
        <v>45</v>
      </c>
      <c r="D130" s="3">
        <v>104109</v>
      </c>
      <c r="E130" s="3" t="s">
        <v>16</v>
      </c>
      <c r="F130" s="3">
        <v>2019</v>
      </c>
      <c r="G130" s="3" t="s">
        <v>17</v>
      </c>
      <c r="H130" s="4">
        <v>43830</v>
      </c>
      <c r="I130" s="4">
        <v>43861</v>
      </c>
      <c r="J130" s="4">
        <v>43861</v>
      </c>
      <c r="K130" s="5">
        <v>806000000</v>
      </c>
      <c r="L130" s="5">
        <v>812000000</v>
      </c>
      <c r="M130" s="3" t="s">
        <v>432</v>
      </c>
      <c r="N130" s="20">
        <v>6.8747031170439635E-2</v>
      </c>
      <c r="O130" s="21">
        <v>6.8747031170439635E-2</v>
      </c>
      <c r="P130" s="21">
        <v>0.16506787173778553</v>
      </c>
      <c r="Q130" s="21">
        <v>0.56164552922431688</v>
      </c>
      <c r="R130" s="21">
        <v>0.10393796217221755</v>
      </c>
      <c r="S130" s="21">
        <v>0.1131804291031247</v>
      </c>
      <c r="T130" s="21">
        <v>8.7418997689802283E-2</v>
      </c>
      <c r="U130" s="21">
        <v>0.79725207616423133</v>
      </c>
      <c r="V130" s="21">
        <v>0.77867073356834193</v>
      </c>
      <c r="W130" s="21">
        <v>0.76610814395762927</v>
      </c>
      <c r="X130" s="21">
        <v>0.25264285458005142</v>
      </c>
      <c r="Y130" s="21">
        <v>0.48638953664842988</v>
      </c>
      <c r="Z130" s="21">
        <v>0.74735714541994858</v>
      </c>
      <c r="AA130" s="21">
        <v>0.36893150854398282</v>
      </c>
      <c r="AB130" s="21">
        <v>0.85446577282102176</v>
      </c>
      <c r="AC130" s="21">
        <v>0.77207641428563645</v>
      </c>
      <c r="AD130" s="21">
        <v>0.42034302191955203</v>
      </c>
      <c r="AE130" s="21">
        <v>0.48186247095156831</v>
      </c>
      <c r="AF130" s="21">
        <v>0.69614674157824885</v>
      </c>
      <c r="AG130" s="21" t="e">
        <v>#DIV/0!</v>
      </c>
      <c r="AH130" s="21" t="e">
        <v>#DIV/0!</v>
      </c>
      <c r="AI130" s="21">
        <v>0.31501837106724667</v>
      </c>
      <c r="AJ130" s="21">
        <v>0.16928719933003111</v>
      </c>
      <c r="AK130" s="21" t="e">
        <v>#DIV/0!</v>
      </c>
      <c r="AL130" s="21" t="e">
        <v>#DIV/0!</v>
      </c>
      <c r="AM130" s="21">
        <v>0.62154641586910919</v>
      </c>
      <c r="AN130" s="21">
        <v>0.62230918234997123</v>
      </c>
      <c r="AO130" s="21">
        <v>9.4331091124308625E-2</v>
      </c>
      <c r="AP130" s="21">
        <v>3.2458177149486192E-2</v>
      </c>
      <c r="AQ130" s="21">
        <v>0.63510759811693496</v>
      </c>
      <c r="AR130" s="21">
        <v>0.42326254719834572</v>
      </c>
      <c r="AS130" s="21">
        <v>0.3761432347818135</v>
      </c>
      <c r="AT130" s="21">
        <v>0.3821751493349953</v>
      </c>
      <c r="AU130" s="21">
        <v>0.57935301381472593</v>
      </c>
      <c r="AV130" s="21" t="e">
        <v>#DIV/0!</v>
      </c>
      <c r="AW130" s="21" t="e">
        <v>#DIV/0!</v>
      </c>
      <c r="AX130" s="21" t="e">
        <v>#DIV/0!</v>
      </c>
      <c r="AY130" s="21">
        <v>0.36889322299461424</v>
      </c>
      <c r="AZ130" s="21">
        <v>0.27623081029777069</v>
      </c>
      <c r="BA130" s="21">
        <v>0.52302039016008017</v>
      </c>
      <c r="BB130" s="21" t="e">
        <v>#DIV/0!</v>
      </c>
      <c r="BC130" s="21">
        <v>0.13847664203314777</v>
      </c>
    </row>
    <row r="131" spans="1:55" x14ac:dyDescent="0.2">
      <c r="A131" s="3" t="s">
        <v>433</v>
      </c>
      <c r="B131" s="3" t="s">
        <v>434</v>
      </c>
      <c r="C131" s="3" t="s">
        <v>59</v>
      </c>
      <c r="D131" s="3">
        <v>378133</v>
      </c>
      <c r="E131" s="3" t="s">
        <v>16</v>
      </c>
      <c r="F131" s="3">
        <v>2019</v>
      </c>
      <c r="G131" s="3" t="s">
        <v>17</v>
      </c>
      <c r="H131" s="4">
        <v>43830</v>
      </c>
      <c r="I131" s="4">
        <v>43889</v>
      </c>
      <c r="J131" s="4">
        <v>43889</v>
      </c>
      <c r="K131" s="5">
        <v>288500000</v>
      </c>
      <c r="L131" s="5">
        <v>292800000</v>
      </c>
      <c r="M131" s="3" t="s">
        <v>435</v>
      </c>
      <c r="N131" s="20">
        <v>5.4389478695452152E-2</v>
      </c>
      <c r="O131" s="21">
        <v>3.6174702438363709E-2</v>
      </c>
      <c r="P131" s="21">
        <v>4.6552655669826991E-3</v>
      </c>
      <c r="Q131" s="21">
        <v>0.55987663995780368</v>
      </c>
      <c r="R131" s="21">
        <v>9.0171780359051601E-2</v>
      </c>
      <c r="S131" s="21">
        <v>6.1880398098687985E-2</v>
      </c>
      <c r="T131" s="21">
        <v>8.1482558048756495E-2</v>
      </c>
      <c r="U131" s="21">
        <v>0.7943519578256214</v>
      </c>
      <c r="V131" s="21">
        <v>0.77415247160865908</v>
      </c>
      <c r="W131" s="21">
        <v>0.7636421480275325</v>
      </c>
      <c r="X131" s="21">
        <v>0.18749287895066236</v>
      </c>
      <c r="Y131" s="21">
        <v>0.54896481678259357</v>
      </c>
      <c r="Z131" s="21">
        <v>0.81250712104933764</v>
      </c>
      <c r="AA131" s="21">
        <v>0.57525244824990363</v>
      </c>
      <c r="AB131" s="21">
        <v>0.88414620735117355</v>
      </c>
      <c r="AC131" s="21">
        <v>0.39532509661105342</v>
      </c>
      <c r="AD131" s="21">
        <v>0.33869863962066177</v>
      </c>
      <c r="AE131" s="21">
        <v>0.38826899671188614</v>
      </c>
      <c r="AF131" s="21">
        <v>0.60349756740367166</v>
      </c>
      <c r="AG131" s="21" t="e">
        <v>#DIV/0!</v>
      </c>
      <c r="AH131" s="21" t="e">
        <v>#DIV/0!</v>
      </c>
      <c r="AI131" s="21">
        <v>0.39391414978014616</v>
      </c>
      <c r="AJ131" s="21">
        <v>0.17284621818660398</v>
      </c>
      <c r="AK131" s="21" t="e">
        <v>#DIV/0!</v>
      </c>
      <c r="AL131" s="21" t="e">
        <v>#DIV/0!</v>
      </c>
      <c r="AM131" s="21">
        <v>0.61814984461740663</v>
      </c>
      <c r="AN131" s="21">
        <v>0.62247949004035263</v>
      </c>
      <c r="AO131" s="21">
        <v>0.15333387416433281</v>
      </c>
      <c r="AP131" s="21">
        <v>3.3713389058338782E-2</v>
      </c>
      <c r="AQ131" s="21">
        <v>0.58483801062572294</v>
      </c>
      <c r="AR131" s="21">
        <v>0.32982679425270356</v>
      </c>
      <c r="AS131" s="21">
        <v>0.52873265307028738</v>
      </c>
      <c r="AT131" s="21">
        <v>0.37723602084858343</v>
      </c>
      <c r="AU131" s="21">
        <v>0.48013373325810704</v>
      </c>
      <c r="AV131" s="21" t="e">
        <v>#DIV/0!</v>
      </c>
      <c r="AW131" s="21" t="e">
        <v>#DIV/0!</v>
      </c>
      <c r="AX131" s="21" t="e">
        <v>#DIV/0!</v>
      </c>
      <c r="AY131" s="21">
        <v>0.36570933600226779</v>
      </c>
      <c r="AZ131" s="21">
        <v>0.30898306457859498</v>
      </c>
      <c r="BA131" s="21">
        <v>0.51471561629575258</v>
      </c>
      <c r="BB131" s="21" t="e">
        <v>#DIV/0!</v>
      </c>
      <c r="BC131" s="21">
        <v>0.1331618617771437</v>
      </c>
    </row>
    <row r="132" spans="1:55" x14ac:dyDescent="0.2">
      <c r="A132" s="3" t="s">
        <v>331</v>
      </c>
      <c r="B132" s="3" t="s">
        <v>332</v>
      </c>
      <c r="C132" s="3" t="s">
        <v>52</v>
      </c>
      <c r="D132" s="3">
        <v>378121</v>
      </c>
      <c r="E132" s="3" t="s">
        <v>16</v>
      </c>
      <c r="F132" s="3">
        <v>2019</v>
      </c>
      <c r="G132" s="3" t="s">
        <v>17</v>
      </c>
      <c r="H132" s="4">
        <v>43830</v>
      </c>
      <c r="I132" s="4">
        <v>43881</v>
      </c>
      <c r="J132" s="4">
        <v>43881</v>
      </c>
      <c r="K132" s="5">
        <v>331000000</v>
      </c>
      <c r="L132" s="5">
        <v>332200000</v>
      </c>
      <c r="M132" s="3" t="s">
        <v>333</v>
      </c>
      <c r="N132" s="20">
        <v>2.6316656970053736E-2</v>
      </c>
      <c r="O132" s="21">
        <v>2.6316656970053736E-2</v>
      </c>
      <c r="P132" s="21">
        <v>2.1569025918280714E-2</v>
      </c>
      <c r="Q132" s="21">
        <v>0.5609771131737612</v>
      </c>
      <c r="R132" s="21">
        <v>9.039397872706488E-2</v>
      </c>
      <c r="S132" s="21">
        <v>4.5698357591042106E-2</v>
      </c>
      <c r="T132" s="21">
        <v>8.4221432229586987E-2</v>
      </c>
      <c r="U132" s="21">
        <v>0.79557933024317862</v>
      </c>
      <c r="V132" s="21">
        <v>0.77401331427396047</v>
      </c>
      <c r="W132" s="21">
        <v>0.76507620999136328</v>
      </c>
      <c r="X132" s="21">
        <v>5.487344401951167E-2</v>
      </c>
      <c r="Y132" s="21">
        <v>0.48244732113854377</v>
      </c>
      <c r="Z132" s="21">
        <v>0.94512655598048834</v>
      </c>
      <c r="AA132" s="21">
        <v>1.3313598243179185E-2</v>
      </c>
      <c r="AB132" s="21">
        <v>0.8631962417886675</v>
      </c>
      <c r="AC132" s="21">
        <v>0.75429597994962116</v>
      </c>
      <c r="AD132" s="21">
        <v>0.49885775044429509</v>
      </c>
      <c r="AE132" s="21">
        <v>0.45330917860077258</v>
      </c>
      <c r="AF132" s="21">
        <v>0.61329384463037717</v>
      </c>
      <c r="AG132" s="21" t="e">
        <v>#DIV/0!</v>
      </c>
      <c r="AH132" s="21" t="e">
        <v>#DIV/0!</v>
      </c>
      <c r="AI132" s="21">
        <v>0.4774437720127464</v>
      </c>
      <c r="AJ132" s="21">
        <v>0.14203580043845829</v>
      </c>
      <c r="AK132" s="21" t="e">
        <v>#DIV/0!</v>
      </c>
      <c r="AL132" s="21" t="e">
        <v>#DIV/0!</v>
      </c>
      <c r="AM132" s="21">
        <v>0.6167123009902804</v>
      </c>
      <c r="AN132" s="21">
        <v>0.62080078102907044</v>
      </c>
      <c r="AO132" s="21">
        <v>3.9335818249789649E-2</v>
      </c>
      <c r="AP132" s="21">
        <v>3.1375109486385382E-2</v>
      </c>
      <c r="AQ132" s="21">
        <v>0.5271240728734774</v>
      </c>
      <c r="AR132" s="21">
        <v>0.3939334179956327</v>
      </c>
      <c r="AS132" s="21">
        <v>0.64364811032686264</v>
      </c>
      <c r="AT132" s="21">
        <v>0.27339844046280781</v>
      </c>
      <c r="AU132" s="21">
        <v>0.39426942677884452</v>
      </c>
      <c r="AV132" s="21" t="e">
        <v>#DIV/0!</v>
      </c>
      <c r="AW132" s="21" t="e">
        <v>#DIV/0!</v>
      </c>
      <c r="AX132" s="21" t="e">
        <v>#DIV/0!</v>
      </c>
      <c r="AY132" s="21">
        <v>0.38122009000859991</v>
      </c>
      <c r="AZ132" s="21">
        <v>0.33342110748595183</v>
      </c>
      <c r="BA132" s="21">
        <v>0.49660430061598931</v>
      </c>
      <c r="BB132" s="21" t="e">
        <v>#DIV/0!</v>
      </c>
      <c r="BC132" s="21">
        <v>9.4258545762872181E-2</v>
      </c>
    </row>
    <row r="133" spans="1:55" x14ac:dyDescent="0.2">
      <c r="A133" s="3" t="s">
        <v>454</v>
      </c>
      <c r="B133" s="3" t="s">
        <v>455</v>
      </c>
      <c r="C133" s="3" t="s">
        <v>15</v>
      </c>
      <c r="D133" s="3">
        <v>378137</v>
      </c>
      <c r="E133" s="3" t="s">
        <v>16</v>
      </c>
      <c r="F133" s="3">
        <v>2019</v>
      </c>
      <c r="G133" s="3" t="s">
        <v>17</v>
      </c>
      <c r="H133" s="4">
        <v>43830</v>
      </c>
      <c r="I133" s="4">
        <v>43881</v>
      </c>
      <c r="J133" s="4">
        <v>43881</v>
      </c>
      <c r="K133" s="5">
        <v>121100000</v>
      </c>
      <c r="L133" s="5">
        <v>122100000</v>
      </c>
      <c r="M133" s="3" t="s">
        <v>456</v>
      </c>
      <c r="N133" s="20">
        <v>4.6667915868197532E-2</v>
      </c>
      <c r="O133" s="21">
        <v>4.6667915868197532E-2</v>
      </c>
      <c r="P133" s="21">
        <v>4.0453916493552872E-2</v>
      </c>
      <c r="Q133" s="21">
        <v>0.55952631336719394</v>
      </c>
      <c r="R133" s="21">
        <v>9.4663968669491144E-2</v>
      </c>
      <c r="S133" s="21">
        <v>1.1443375976250576E-3</v>
      </c>
      <c r="T133" s="21">
        <v>9.5458148631376014E-2</v>
      </c>
      <c r="U133" s="21">
        <v>0.79415873987909646</v>
      </c>
      <c r="V133" s="21">
        <v>0.77148575556253662</v>
      </c>
      <c r="W133" s="21">
        <v>0.76392809507895032</v>
      </c>
      <c r="X133" s="21">
        <v>9.9649121156487205E-2</v>
      </c>
      <c r="Y133" s="21">
        <v>0.65158071865101463</v>
      </c>
      <c r="Z133" s="21">
        <v>0.90035087884351284</v>
      </c>
      <c r="AA133" s="21">
        <v>0.94191299843207277</v>
      </c>
      <c r="AB133" s="21">
        <v>0.89356739963298237</v>
      </c>
      <c r="AC133" s="21">
        <v>0.56593405956474363</v>
      </c>
      <c r="AD133" s="21">
        <v>0.41047513948721692</v>
      </c>
      <c r="AE133" s="21">
        <v>0.37801976033948126</v>
      </c>
      <c r="AF133" s="21">
        <v>0.59707649762056869</v>
      </c>
      <c r="AG133" s="21" t="e">
        <v>#DIV/0!</v>
      </c>
      <c r="AH133" s="21" t="e">
        <v>#DIV/0!</v>
      </c>
      <c r="AI133" s="21">
        <v>0.39663084716864788</v>
      </c>
      <c r="AJ133" s="21">
        <v>0.20553424521815566</v>
      </c>
      <c r="AK133" s="21" t="e">
        <v>#DIV/0!</v>
      </c>
      <c r="AL133" s="21" t="e">
        <v>#DIV/0!</v>
      </c>
      <c r="AM133" s="21">
        <v>0.61690720419757894</v>
      </c>
      <c r="AN133" s="21">
        <v>0.62133832023187241</v>
      </c>
      <c r="AO133" s="21">
        <v>9.5712085322416915E-2</v>
      </c>
      <c r="AP133" s="21">
        <v>3.7259603847939957E-2</v>
      </c>
      <c r="AQ133" s="21">
        <v>0.54774833748092999</v>
      </c>
      <c r="AR133" s="21">
        <v>0.37217067059612013</v>
      </c>
      <c r="AS133" s="21">
        <v>0.52468732169695365</v>
      </c>
      <c r="AT133" s="21">
        <v>0.34535495869363042</v>
      </c>
      <c r="AU133" s="21">
        <v>0.47098795643981906</v>
      </c>
      <c r="AV133" s="21" t="e">
        <v>#DIV/0!</v>
      </c>
      <c r="AW133" s="21" t="e">
        <v>#DIV/0!</v>
      </c>
      <c r="AX133" s="21" t="e">
        <v>#DIV/0!</v>
      </c>
      <c r="AY133" s="21">
        <v>0.36658253287280457</v>
      </c>
      <c r="AZ133" s="21">
        <v>0.30571337701790879</v>
      </c>
      <c r="BA133" s="21">
        <v>0.5136455287131817</v>
      </c>
      <c r="BB133" s="21" t="e">
        <v>#DIV/0!</v>
      </c>
      <c r="BC133" s="21">
        <v>0.10364826355532558</v>
      </c>
    </row>
    <row r="134" spans="1:55" x14ac:dyDescent="0.2">
      <c r="A134" s="3" t="s">
        <v>436</v>
      </c>
      <c r="B134" s="3" t="s">
        <v>437</v>
      </c>
      <c r="C134" s="3" t="s">
        <v>52</v>
      </c>
      <c r="D134" s="3">
        <v>378134</v>
      </c>
      <c r="E134" s="3" t="s">
        <v>16</v>
      </c>
      <c r="F134" s="3">
        <v>2019</v>
      </c>
      <c r="G134" s="3" t="s">
        <v>17</v>
      </c>
      <c r="H134" s="4">
        <v>43830</v>
      </c>
      <c r="I134" s="4">
        <v>43888</v>
      </c>
      <c r="J134" s="4">
        <v>43888</v>
      </c>
      <c r="K134" s="5">
        <v>361000000</v>
      </c>
      <c r="L134" s="5">
        <v>361000000</v>
      </c>
      <c r="M134" s="3" t="s">
        <v>438</v>
      </c>
      <c r="N134" s="20">
        <v>2.6320588932986753E-2</v>
      </c>
      <c r="O134" s="21">
        <v>2.4051414621443796E-2</v>
      </c>
      <c r="P134" s="21">
        <v>3.9926412140284346E-3</v>
      </c>
      <c r="Q134" s="21">
        <v>0.56296345431778638</v>
      </c>
      <c r="R134" s="21">
        <v>6.9906601575009941E-2</v>
      </c>
      <c r="S134" s="21">
        <v>2.353462582141613E-2</v>
      </c>
      <c r="T134" s="21">
        <v>6.6967535304404108E-2</v>
      </c>
      <c r="U134" s="21">
        <v>0.79603319218896651</v>
      </c>
      <c r="V134" s="21">
        <v>0.77329529929853169</v>
      </c>
      <c r="W134" s="21">
        <v>0.76573336245675472</v>
      </c>
      <c r="X134" s="21">
        <v>4.4652370067759344E-2</v>
      </c>
      <c r="Y134" s="21">
        <v>0.47014467486293943</v>
      </c>
      <c r="Z134" s="21">
        <v>0.95534762993224065</v>
      </c>
      <c r="AA134" s="21">
        <v>0</v>
      </c>
      <c r="AB134" s="21">
        <v>0.8421694214848231</v>
      </c>
      <c r="AC134" s="21">
        <v>0.56082297850733198</v>
      </c>
      <c r="AD134" s="21">
        <v>0.49780615715494259</v>
      </c>
      <c r="AE134" s="21">
        <v>0.42030408056313973</v>
      </c>
      <c r="AF134" s="21">
        <v>0.51565465900134466</v>
      </c>
      <c r="AG134" s="21" t="e">
        <v>#DIV/0!</v>
      </c>
      <c r="AH134" s="21" t="e">
        <v>#DIV/0!</v>
      </c>
      <c r="AI134" s="21">
        <v>0.42416519785980067</v>
      </c>
      <c r="AJ134" s="21">
        <v>0.16796496302580818</v>
      </c>
      <c r="AK134" s="21" t="e">
        <v>#DIV/0!</v>
      </c>
      <c r="AL134" s="21" t="e">
        <v>#DIV/0!</v>
      </c>
      <c r="AM134" s="21">
        <v>0.61497139003697621</v>
      </c>
      <c r="AN134" s="21">
        <v>0.62121364480216557</v>
      </c>
      <c r="AO134" s="21">
        <v>3.8056239681226532E-2</v>
      </c>
      <c r="AP134" s="21">
        <v>3.1264189070250463E-2</v>
      </c>
      <c r="AQ134" s="21">
        <v>0.48520742560133068</v>
      </c>
      <c r="AR134" s="21">
        <v>0.42697647594695287</v>
      </c>
      <c r="AS134" s="21">
        <v>0.56363752312080551</v>
      </c>
      <c r="AT134" s="21">
        <v>0.28327084141519165</v>
      </c>
      <c r="AU134" s="21">
        <v>0.4190174758336277</v>
      </c>
      <c r="AV134" s="21" t="e">
        <v>#DIV/0!</v>
      </c>
      <c r="AW134" s="21" t="e">
        <v>#DIV/0!</v>
      </c>
      <c r="AX134" s="21" t="e">
        <v>#DIV/0!</v>
      </c>
      <c r="AY134" s="21">
        <v>0.37025409035626305</v>
      </c>
      <c r="AZ134" s="21">
        <v>0.31755102654101541</v>
      </c>
      <c r="BA134" s="21">
        <v>0.52692412847932957</v>
      </c>
      <c r="BB134" s="21" t="e">
        <v>#DIV/0!</v>
      </c>
      <c r="BC134" s="21">
        <v>8.8721047640283476E-2</v>
      </c>
    </row>
    <row r="135" spans="1:55" x14ac:dyDescent="0.2">
      <c r="A135" s="3" t="s">
        <v>466</v>
      </c>
      <c r="B135" s="3" t="s">
        <v>467</v>
      </c>
      <c r="C135" s="3" t="s">
        <v>91</v>
      </c>
      <c r="D135" s="3">
        <v>172930</v>
      </c>
      <c r="E135" s="3" t="s">
        <v>16</v>
      </c>
      <c r="F135" s="3">
        <v>2020</v>
      </c>
      <c r="G135" s="3" t="s">
        <v>17</v>
      </c>
      <c r="H135" s="4">
        <v>44012</v>
      </c>
      <c r="I135" s="4">
        <v>44071</v>
      </c>
      <c r="J135" s="4">
        <v>44071</v>
      </c>
      <c r="K135" s="5">
        <v>360600000</v>
      </c>
      <c r="L135" s="5">
        <v>372100000</v>
      </c>
      <c r="M135" s="3" t="s">
        <v>468</v>
      </c>
      <c r="N135" s="20">
        <v>6.7280293973427427E-2</v>
      </c>
      <c r="O135" s="21">
        <v>4.8369424663924854E-2</v>
      </c>
      <c r="P135" s="21">
        <v>9.7027497523079292E-2</v>
      </c>
      <c r="Q135" s="21">
        <v>0.56063657381861909</v>
      </c>
      <c r="R135" s="21">
        <v>6.663573812706991E-2</v>
      </c>
      <c r="S135" s="21">
        <v>6.5521569469646587E-2</v>
      </c>
      <c r="T135" s="21">
        <v>5.7139081115095913E-2</v>
      </c>
      <c r="U135" s="21">
        <v>0.79385826341951415</v>
      </c>
      <c r="V135" s="21">
        <v>0.774876558388092</v>
      </c>
      <c r="W135" s="21">
        <v>0.76293815923704456</v>
      </c>
      <c r="X135" s="21">
        <v>0.44653730242356121</v>
      </c>
      <c r="Y135" s="21">
        <v>0.4960347070526675</v>
      </c>
      <c r="Z135" s="21">
        <v>0.55346269757643884</v>
      </c>
      <c r="AA135" s="21">
        <v>0.23165712462072435</v>
      </c>
      <c r="AB135" s="21">
        <v>0.86861424203219773</v>
      </c>
      <c r="AC135" s="21">
        <v>0.76568339482083159</v>
      </c>
      <c r="AD135" s="21">
        <v>0.36960789455301657</v>
      </c>
      <c r="AE135" s="21">
        <v>0.42370198639008033</v>
      </c>
      <c r="AF135" s="21">
        <v>0.6187156116492547</v>
      </c>
      <c r="AG135" s="21" t="e">
        <v>#DIV/0!</v>
      </c>
      <c r="AH135" s="21" t="e">
        <v>#DIV/0!</v>
      </c>
      <c r="AI135" s="21">
        <v>0.37577902576628891</v>
      </c>
      <c r="AJ135" s="21">
        <v>0.16087489701864333</v>
      </c>
      <c r="AK135" s="21" t="e">
        <v>#DIV/0!</v>
      </c>
      <c r="AL135" s="21" t="e">
        <v>#DIV/0!</v>
      </c>
      <c r="AM135" s="21">
        <v>0.62157457134484095</v>
      </c>
      <c r="AN135" s="21">
        <v>0.62486678218805536</v>
      </c>
      <c r="AO135" s="21">
        <v>0.24397662083073143</v>
      </c>
      <c r="AP135" s="21">
        <v>3.2654037847698013E-2</v>
      </c>
      <c r="AQ135" s="21">
        <v>0.66653284414526492</v>
      </c>
      <c r="AR135" s="21">
        <v>0.3441012068307448</v>
      </c>
      <c r="AS135" s="21">
        <v>0.50479772724605232</v>
      </c>
      <c r="AT135" s="21">
        <v>0.5045893372446536</v>
      </c>
      <c r="AU135" s="21">
        <v>0.51409177303317888</v>
      </c>
      <c r="AV135" s="21" t="e">
        <v>#DIV/0!</v>
      </c>
      <c r="AW135" s="21" t="e">
        <v>#DIV/0!</v>
      </c>
      <c r="AX135" s="21" t="e">
        <v>#DIV/0!</v>
      </c>
      <c r="AY135" s="21">
        <v>0.34216187281408944</v>
      </c>
      <c r="AZ135" s="21">
        <v>0.24474289179707767</v>
      </c>
      <c r="BA135" s="21">
        <v>0.51975607104677224</v>
      </c>
      <c r="BB135" s="21" t="e">
        <v>#DIV/0!</v>
      </c>
      <c r="BC135" s="21">
        <v>0.22837702589254172</v>
      </c>
    </row>
    <row r="136" spans="1:55" x14ac:dyDescent="0.2">
      <c r="A136" s="3" t="s">
        <v>424</v>
      </c>
      <c r="B136" s="3" t="s">
        <v>425</v>
      </c>
      <c r="C136" s="3" t="s">
        <v>59</v>
      </c>
      <c r="D136" s="3">
        <v>122948</v>
      </c>
      <c r="E136" s="3" t="s">
        <v>16</v>
      </c>
      <c r="F136" s="3">
        <v>2019</v>
      </c>
      <c r="G136" s="3" t="s">
        <v>17</v>
      </c>
      <c r="H136" s="4">
        <v>43830</v>
      </c>
      <c r="I136" s="4">
        <v>43887</v>
      </c>
      <c r="J136" s="4">
        <v>43887</v>
      </c>
      <c r="K136" s="5">
        <v>136000000</v>
      </c>
      <c r="L136" s="5">
        <v>137000000</v>
      </c>
      <c r="M136" s="3" t="s">
        <v>426</v>
      </c>
      <c r="N136" s="20">
        <v>7.8211987204705333E-2</v>
      </c>
      <c r="O136" s="21">
        <v>4.1085428558515172E-2</v>
      </c>
      <c r="P136" s="21">
        <v>1.8263805049179311E-2</v>
      </c>
      <c r="Q136" s="21">
        <v>0.56023114685608311</v>
      </c>
      <c r="R136" s="21">
        <v>9.9079128008070103E-2</v>
      </c>
      <c r="S136" s="21">
        <v>2.5379349361848654E-2</v>
      </c>
      <c r="T136" s="21">
        <v>9.61529625013373E-2</v>
      </c>
      <c r="U136" s="21">
        <v>0.79520289816103096</v>
      </c>
      <c r="V136" s="21">
        <v>0.77265456460209758</v>
      </c>
      <c r="W136" s="21">
        <v>0.76490310888234991</v>
      </c>
      <c r="X136" s="21">
        <v>0.16888586168876016</v>
      </c>
      <c r="Y136" s="21">
        <v>0.51920044182354264</v>
      </c>
      <c r="Z136" s="21">
        <v>0.83111413831123993</v>
      </c>
      <c r="AA136" s="21">
        <v>0.45564264309230357</v>
      </c>
      <c r="AB136" s="21">
        <v>0.87620461755445767</v>
      </c>
      <c r="AC136" s="21">
        <v>0.2228692135319226</v>
      </c>
      <c r="AD136" s="21">
        <v>0.34821872893384553</v>
      </c>
      <c r="AE136" s="21">
        <v>0.3991824020045005</v>
      </c>
      <c r="AF136" s="21">
        <v>0.60951606381876366</v>
      </c>
      <c r="AG136" s="21" t="e">
        <v>#DIV/0!</v>
      </c>
      <c r="AH136" s="21" t="e">
        <v>#DIV/0!</v>
      </c>
      <c r="AI136" s="21">
        <v>0.38563158348093018</v>
      </c>
      <c r="AJ136" s="21">
        <v>0.20898541750920629</v>
      </c>
      <c r="AK136" s="21" t="e">
        <v>#DIV/0!</v>
      </c>
      <c r="AL136" s="21" t="e">
        <v>#DIV/0!</v>
      </c>
      <c r="AM136" s="21">
        <v>0.61824460906605971</v>
      </c>
      <c r="AN136" s="21">
        <v>0.62233396779589034</v>
      </c>
      <c r="AO136" s="21">
        <v>0.13151661485924246</v>
      </c>
      <c r="AP136" s="21">
        <v>3.2771073443298541E-2</v>
      </c>
      <c r="AQ136" s="21">
        <v>0.58019052149672723</v>
      </c>
      <c r="AR136" s="21">
        <v>0.32650129092275176</v>
      </c>
      <c r="AS136" s="21">
        <v>0.52060261617341697</v>
      </c>
      <c r="AT136" s="21">
        <v>0.3494372774838515</v>
      </c>
      <c r="AU136" s="21">
        <v>0.50689871958979593</v>
      </c>
      <c r="AV136" s="21" t="e">
        <v>#DIV/0!</v>
      </c>
      <c r="AW136" s="21" t="e">
        <v>#DIV/0!</v>
      </c>
      <c r="AX136" s="21" t="e">
        <v>#DIV/0!</v>
      </c>
      <c r="AY136" s="21">
        <v>0.37242538633041949</v>
      </c>
      <c r="AZ136" s="21">
        <v>0.319212619377371</v>
      </c>
      <c r="BA136" s="21">
        <v>0.515513369132231</v>
      </c>
      <c r="BB136" s="21" t="e">
        <v>#DIV/0!</v>
      </c>
      <c r="BC136" s="21">
        <v>0.12396190908730619</v>
      </c>
    </row>
    <row r="137" spans="1:55" x14ac:dyDescent="0.2">
      <c r="A137" s="3" t="s">
        <v>445</v>
      </c>
      <c r="B137" s="3" t="s">
        <v>446</v>
      </c>
      <c r="C137" s="3" t="s">
        <v>15</v>
      </c>
      <c r="D137" s="3">
        <v>255983</v>
      </c>
      <c r="E137" s="3" t="s">
        <v>16</v>
      </c>
      <c r="F137" s="3">
        <v>2019</v>
      </c>
      <c r="G137" s="3" t="s">
        <v>17</v>
      </c>
      <c r="H137" s="4">
        <v>43738</v>
      </c>
      <c r="I137" s="4">
        <v>43787</v>
      </c>
      <c r="J137" s="4">
        <v>43787</v>
      </c>
      <c r="K137" s="5">
        <v>612600000</v>
      </c>
      <c r="L137" s="5">
        <v>617500000</v>
      </c>
      <c r="M137" s="3" t="s">
        <v>447</v>
      </c>
      <c r="N137" s="20">
        <v>4.5908195926368855E-2</v>
      </c>
      <c r="O137" s="21">
        <v>3.3139534446687192E-2</v>
      </c>
      <c r="P137" s="21">
        <v>2.6524473634098489E-2</v>
      </c>
      <c r="Q137" s="21">
        <v>0.5595283612009968</v>
      </c>
      <c r="R137" s="21">
        <v>5.9980734829769136E-2</v>
      </c>
      <c r="S137" s="21">
        <v>0.13297186162191474</v>
      </c>
      <c r="T137" s="21">
        <v>3.9935198934285966E-2</v>
      </c>
      <c r="U137" s="21">
        <v>0.79266852203236626</v>
      </c>
      <c r="V137" s="21">
        <v>0.77674351243792228</v>
      </c>
      <c r="W137" s="21">
        <v>0.76121841637165044</v>
      </c>
      <c r="X137" s="21">
        <v>0.26278216637060958</v>
      </c>
      <c r="Y137" s="21">
        <v>0.54030525252229855</v>
      </c>
      <c r="Z137" s="21">
        <v>0.73721783362939031</v>
      </c>
      <c r="AA137" s="21">
        <v>0.51650160478534379</v>
      </c>
      <c r="AB137" s="21">
        <v>0.89350687605144097</v>
      </c>
      <c r="AC137" s="21">
        <v>0.41240073171148317</v>
      </c>
      <c r="AD137" s="21">
        <v>0.37646580433978299</v>
      </c>
      <c r="AE137" s="21">
        <v>0.4315635879466459</v>
      </c>
      <c r="AF137" s="21">
        <v>0.62304847276908715</v>
      </c>
      <c r="AG137" s="21" t="e">
        <v>#DIV/0!</v>
      </c>
      <c r="AH137" s="21" t="e">
        <v>#DIV/0!</v>
      </c>
      <c r="AI137" s="21">
        <v>0.38306260334154801</v>
      </c>
      <c r="AJ137" s="21">
        <v>0.14790055142162081</v>
      </c>
      <c r="AK137" s="21" t="e">
        <v>#DIV/0!</v>
      </c>
      <c r="AL137" s="21" t="e">
        <v>#DIV/0!</v>
      </c>
      <c r="AM137" s="21">
        <v>0.61916874679727396</v>
      </c>
      <c r="AN137" s="21">
        <v>0.62265689623868536</v>
      </c>
      <c r="AO137" s="21">
        <v>0.18128645692166936</v>
      </c>
      <c r="AP137" s="21">
        <v>3.6450958757510914E-2</v>
      </c>
      <c r="AQ137" s="21">
        <v>0.6315233973644041</v>
      </c>
      <c r="AR137" s="21">
        <v>0.34083718410899772</v>
      </c>
      <c r="AS137" s="21">
        <v>0.51420043681696237</v>
      </c>
      <c r="AT137" s="21">
        <v>0.42364474223060111</v>
      </c>
      <c r="AU137" s="21">
        <v>0.44618997536274357</v>
      </c>
      <c r="AV137" s="21" t="e">
        <v>#DIV/0!</v>
      </c>
      <c r="AW137" s="21" t="e">
        <v>#DIV/0!</v>
      </c>
      <c r="AX137" s="21" t="e">
        <v>#DIV/0!</v>
      </c>
      <c r="AY137" s="21">
        <v>0.3442279470411837</v>
      </c>
      <c r="AZ137" s="21">
        <v>0.26460082749774305</v>
      </c>
      <c r="BA137" s="21">
        <v>0.50971922732810748</v>
      </c>
      <c r="BB137" s="21" t="e">
        <v>#DIV/0!</v>
      </c>
      <c r="BC137" s="21">
        <v>0.18536493912219987</v>
      </c>
    </row>
    <row r="138" spans="1:55" x14ac:dyDescent="0.2">
      <c r="A138" s="3" t="s">
        <v>451</v>
      </c>
      <c r="B138" s="3" t="s">
        <v>452</v>
      </c>
      <c r="C138" s="3" t="s">
        <v>138</v>
      </c>
      <c r="D138" s="3">
        <v>100699</v>
      </c>
      <c r="E138" s="3" t="s">
        <v>16</v>
      </c>
      <c r="F138" s="3">
        <v>2019</v>
      </c>
      <c r="G138" s="3" t="s">
        <v>17</v>
      </c>
      <c r="H138" s="4">
        <v>43830</v>
      </c>
      <c r="I138" s="4">
        <v>43888</v>
      </c>
      <c r="J138" s="4">
        <v>43888</v>
      </c>
      <c r="K138" s="5">
        <v>578174000</v>
      </c>
      <c r="L138" s="5">
        <v>581368000</v>
      </c>
      <c r="M138" s="3" t="s">
        <v>453</v>
      </c>
      <c r="N138" s="20">
        <v>5.8178517197154028E-2</v>
      </c>
      <c r="O138" s="21">
        <v>4.8172378397166211E-2</v>
      </c>
      <c r="P138" s="21">
        <v>6.2413474930412952E-2</v>
      </c>
      <c r="Q138" s="21">
        <v>0.5587285495215909</v>
      </c>
      <c r="R138" s="21">
        <v>4.6059312877095825E-2</v>
      </c>
      <c r="S138" s="21">
        <v>4.4950274322875156E-2</v>
      </c>
      <c r="T138" s="21">
        <v>3.9547786121490139E-2</v>
      </c>
      <c r="U138" s="21">
        <v>0.79161877686348681</v>
      </c>
      <c r="V138" s="21">
        <v>0.77282533047757496</v>
      </c>
      <c r="W138" s="21">
        <v>0.76076026037640188</v>
      </c>
      <c r="X138" s="21">
        <v>0.11846644006913548</v>
      </c>
      <c r="Y138" s="21">
        <v>0.51213306783916468</v>
      </c>
      <c r="Z138" s="21">
        <v>0.88153355993086446</v>
      </c>
      <c r="AA138" s="21">
        <v>0</v>
      </c>
      <c r="AB138" s="21">
        <v>0.924082862750915</v>
      </c>
      <c r="AC138" s="21">
        <v>1</v>
      </c>
      <c r="AD138" s="21">
        <v>0.63708280381650639</v>
      </c>
      <c r="AE138" s="21">
        <v>0.52805130948231516</v>
      </c>
      <c r="AF138" s="21">
        <v>0.67095659869153945</v>
      </c>
      <c r="AG138" s="21" t="e">
        <v>#DIV/0!</v>
      </c>
      <c r="AH138" s="21" t="e">
        <v>#DIV/0!</v>
      </c>
      <c r="AI138" s="21">
        <v>0.41508759516383054</v>
      </c>
      <c r="AJ138" s="21">
        <v>0.41851665125982457</v>
      </c>
      <c r="AK138" s="21" t="e">
        <v>#DIV/0!</v>
      </c>
      <c r="AL138" s="21" t="e">
        <v>#DIV/0!</v>
      </c>
      <c r="AM138" s="21">
        <v>0.61813652858317192</v>
      </c>
      <c r="AN138" s="21">
        <v>0.62104670511975513</v>
      </c>
      <c r="AO138" s="21">
        <v>0.1029982097946442</v>
      </c>
      <c r="AP138" s="21">
        <v>3.3505052626170762E-2</v>
      </c>
      <c r="AQ138" s="21">
        <v>0.62228979977549637</v>
      </c>
      <c r="AR138" s="21">
        <v>0.62861632294949499</v>
      </c>
      <c r="AS138" s="21">
        <v>0.54006774965508364</v>
      </c>
      <c r="AT138" s="21">
        <v>0.56610932413774817</v>
      </c>
      <c r="AU138" s="21">
        <v>0.4899893830751032</v>
      </c>
      <c r="AV138" s="21" t="e">
        <v>#DIV/0!</v>
      </c>
      <c r="AW138" s="21" t="e">
        <v>#DIV/0!</v>
      </c>
      <c r="AX138" s="21" t="e">
        <v>#DIV/0!</v>
      </c>
      <c r="AY138" s="21">
        <v>0.33580367656381183</v>
      </c>
      <c r="AZ138" s="21">
        <v>0.25254932046953443</v>
      </c>
      <c r="BA138" s="21">
        <v>0.51216677828501178</v>
      </c>
      <c r="BB138" s="21" t="e">
        <v>#DIV/0!</v>
      </c>
      <c r="BC138" s="21">
        <v>0.15059959882428139</v>
      </c>
    </row>
    <row r="139" spans="1:55" x14ac:dyDescent="0.2">
      <c r="A139" s="3" t="s">
        <v>457</v>
      </c>
      <c r="B139" s="3" t="s">
        <v>458</v>
      </c>
      <c r="C139" s="3" t="s">
        <v>72</v>
      </c>
      <c r="D139" s="3">
        <v>378138</v>
      </c>
      <c r="E139" s="3" t="s">
        <v>16</v>
      </c>
      <c r="F139" s="3">
        <v>2019</v>
      </c>
      <c r="G139" s="3" t="s">
        <v>17</v>
      </c>
      <c r="H139" s="4">
        <v>43830</v>
      </c>
      <c r="I139" s="4">
        <v>43882</v>
      </c>
      <c r="J139" s="4">
        <v>43882</v>
      </c>
      <c r="K139" s="5">
        <v>85335000</v>
      </c>
      <c r="L139" s="5">
        <v>86288000</v>
      </c>
      <c r="M139" s="3" t="s">
        <v>459</v>
      </c>
      <c r="N139" s="20">
        <v>4.272121286340394E-2</v>
      </c>
      <c r="O139" s="21">
        <v>4.272121286340394E-2</v>
      </c>
      <c r="P139" s="21">
        <v>6.0295991879477352E-2</v>
      </c>
      <c r="Q139" s="21">
        <v>0.55898665482454946</v>
      </c>
      <c r="R139" s="21">
        <v>0.14382608283769874</v>
      </c>
      <c r="S139" s="21">
        <v>3.7295803693356021E-2</v>
      </c>
      <c r="T139" s="21">
        <v>0.13950776945952614</v>
      </c>
      <c r="U139" s="21">
        <v>0.79532372825711195</v>
      </c>
      <c r="V139" s="21">
        <v>0.77269858196604557</v>
      </c>
      <c r="W139" s="21">
        <v>0.76503330200462305</v>
      </c>
      <c r="X139" s="21">
        <v>5.7508976456147984E-2</v>
      </c>
      <c r="Y139" s="21">
        <v>0.540679276543655</v>
      </c>
      <c r="Z139" s="21">
        <v>0.94249102354385206</v>
      </c>
      <c r="AA139" s="21">
        <v>0.38976584003769355</v>
      </c>
      <c r="AB139" s="21">
        <v>0.91241988727000611</v>
      </c>
      <c r="AC139" s="21">
        <v>0.47175956632428306</v>
      </c>
      <c r="AD139" s="21">
        <v>0.38922165804950676</v>
      </c>
      <c r="AE139" s="21">
        <v>0.44618632905840533</v>
      </c>
      <c r="AF139" s="21">
        <v>0.58645309816387925</v>
      </c>
      <c r="AG139" s="21" t="e">
        <v>#DIV/0!</v>
      </c>
      <c r="AH139" s="21" t="e">
        <v>#DIV/0!</v>
      </c>
      <c r="AI139" s="21">
        <v>0.43420834613683951</v>
      </c>
      <c r="AJ139" s="21">
        <v>0.27010611701042331</v>
      </c>
      <c r="AK139" s="21" t="e">
        <v>#DIV/0!</v>
      </c>
      <c r="AL139" s="21" t="e">
        <v>#DIV/0!</v>
      </c>
      <c r="AM139" s="21">
        <v>0.61599724954968371</v>
      </c>
      <c r="AN139" s="21">
        <v>0.62041229574080015</v>
      </c>
      <c r="AO139" s="21">
        <v>4.4268477110420194E-2</v>
      </c>
      <c r="AP139" s="21">
        <v>1</v>
      </c>
      <c r="AQ139" s="21">
        <v>0.51751755312924397</v>
      </c>
      <c r="AR139" s="21">
        <v>0.53551528735386345</v>
      </c>
      <c r="AS139" s="21">
        <v>0.59115892963714489</v>
      </c>
      <c r="AT139" s="21">
        <v>0.33832538311415788</v>
      </c>
      <c r="AU139" s="21">
        <v>0.35225636016346162</v>
      </c>
      <c r="AV139" s="21" t="e">
        <v>#DIV/0!</v>
      </c>
      <c r="AW139" s="21" t="e">
        <v>#DIV/0!</v>
      </c>
      <c r="AX139" s="21" t="e">
        <v>#DIV/0!</v>
      </c>
      <c r="AY139" s="21">
        <v>0.45418223094139981</v>
      </c>
      <c r="AZ139" s="21">
        <v>0.45682572197847232</v>
      </c>
      <c r="BA139" s="21">
        <v>0.4875525147677966</v>
      </c>
      <c r="BB139" s="21" t="e">
        <v>#DIV/0!</v>
      </c>
      <c r="BC139" s="21">
        <v>9.4582741479977486E-2</v>
      </c>
    </row>
    <row r="140" spans="1:55" x14ac:dyDescent="0.2">
      <c r="A140" s="7" t="s">
        <v>460</v>
      </c>
      <c r="B140" s="7" t="s">
        <v>461</v>
      </c>
      <c r="C140" s="3" t="s">
        <v>72</v>
      </c>
      <c r="D140" s="7">
        <v>421306</v>
      </c>
      <c r="E140" s="7" t="s">
        <v>16</v>
      </c>
      <c r="F140" s="7">
        <v>2018</v>
      </c>
      <c r="G140" s="7" t="s">
        <v>17</v>
      </c>
      <c r="H140" s="8">
        <v>43465</v>
      </c>
      <c r="I140" s="8">
        <v>43517</v>
      </c>
      <c r="J140" s="8">
        <v>43591</v>
      </c>
      <c r="K140" s="9">
        <v>368450000</v>
      </c>
      <c r="L140" s="9">
        <v>384455000</v>
      </c>
      <c r="M140" s="10" t="s">
        <v>462</v>
      </c>
      <c r="N140" s="20">
        <v>2.3725999478623039E-4</v>
      </c>
      <c r="O140" s="21">
        <v>2.3725999478623039E-4</v>
      </c>
      <c r="P140" s="21">
        <v>1.6377254384366457E-3</v>
      </c>
      <c r="Q140" s="21">
        <v>0.55895358166226872</v>
      </c>
      <c r="R140" s="21">
        <v>0.11187983069265511</v>
      </c>
      <c r="S140" s="21">
        <v>0.31822114961771858</v>
      </c>
      <c r="T140" s="21">
        <v>6.3582818589181272E-2</v>
      </c>
      <c r="U140" s="21">
        <v>0.79411535411917078</v>
      </c>
      <c r="V140" s="21">
        <v>0.78205828582094861</v>
      </c>
      <c r="W140" s="21">
        <v>0.76186615878833996</v>
      </c>
      <c r="X140" s="21">
        <v>0</v>
      </c>
      <c r="Y140" s="21">
        <v>0.50686217700551017</v>
      </c>
      <c r="Z140" s="21">
        <v>1</v>
      </c>
      <c r="AA140" s="21">
        <v>0</v>
      </c>
      <c r="AB140" s="21">
        <v>0.91380009705976273</v>
      </c>
      <c r="AC140" s="21">
        <v>0.79581125594850521</v>
      </c>
      <c r="AD140" s="21">
        <v>0.78515104213537401</v>
      </c>
      <c r="AE140" s="21">
        <v>0.59395896931183789</v>
      </c>
      <c r="AF140" s="21">
        <v>0.70117315310964978</v>
      </c>
      <c r="AG140" s="21" t="e">
        <v>#DIV/0!</v>
      </c>
      <c r="AH140" s="21" t="e">
        <v>#DIV/0!</v>
      </c>
      <c r="AI140" s="21">
        <v>0.38823569942197106</v>
      </c>
      <c r="AJ140" s="21">
        <v>0.11512292936709047</v>
      </c>
      <c r="AK140" s="21" t="e">
        <v>#DIV/0!</v>
      </c>
      <c r="AL140" s="21" t="e">
        <v>#DIV/0!</v>
      </c>
      <c r="AM140" s="21">
        <v>0.61631000127973568</v>
      </c>
      <c r="AN140" s="21">
        <v>0.62002259135823123</v>
      </c>
      <c r="AO140" s="21">
        <v>1.4655030766483175E-2</v>
      </c>
      <c r="AP140" s="21">
        <v>3.1925476014946129E-2</v>
      </c>
      <c r="AQ140" s="21">
        <v>0.531627411688675</v>
      </c>
      <c r="AR140" s="21">
        <v>0.69202694468409898</v>
      </c>
      <c r="AS140" s="21">
        <v>0.44216182498890838</v>
      </c>
      <c r="AT140" s="21">
        <v>0.29229502349740993</v>
      </c>
      <c r="AU140" s="21">
        <v>0.45900271937237802</v>
      </c>
      <c r="AV140" s="21" t="e">
        <v>#DIV/0!</v>
      </c>
      <c r="AW140" s="21" t="e">
        <v>#DIV/0!</v>
      </c>
      <c r="AX140" s="21" t="e">
        <v>#DIV/0!</v>
      </c>
      <c r="AY140" s="21">
        <v>0.39073162596952804</v>
      </c>
      <c r="AZ140" s="21">
        <v>0.35442498257179833</v>
      </c>
      <c r="BA140" s="21">
        <v>0.51625797503970361</v>
      </c>
      <c r="BB140" s="21" t="e">
        <v>#DIV/0!</v>
      </c>
      <c r="BC140" s="21">
        <v>9.4347942871806756E-2</v>
      </c>
    </row>
    <row r="141" spans="1:55" x14ac:dyDescent="0.2">
      <c r="A141" s="3" t="s">
        <v>472</v>
      </c>
      <c r="B141" s="3" t="s">
        <v>473</v>
      </c>
      <c r="C141" s="3" t="s">
        <v>52</v>
      </c>
      <c r="D141" s="3">
        <v>378141</v>
      </c>
      <c r="E141" s="3" t="s">
        <v>16</v>
      </c>
      <c r="F141" s="3">
        <v>2019</v>
      </c>
      <c r="G141" s="3" t="s">
        <v>17</v>
      </c>
      <c r="H141" s="4">
        <v>43830</v>
      </c>
      <c r="I141" s="4">
        <v>43888</v>
      </c>
      <c r="J141" s="4">
        <v>43888</v>
      </c>
      <c r="K141" s="5">
        <v>324337584</v>
      </c>
      <c r="L141" s="5">
        <v>327053630</v>
      </c>
      <c r="M141" s="3" t="s">
        <v>474</v>
      </c>
      <c r="N141" s="20">
        <v>2.3486407658355361E-2</v>
      </c>
      <c r="O141" s="21">
        <v>2.0973841303164709E-2</v>
      </c>
      <c r="P141" s="21">
        <v>3.9304303698206745E-3</v>
      </c>
      <c r="Q141" s="21">
        <v>0.56110518347162908</v>
      </c>
      <c r="R141" s="21">
        <v>8.7922267682290653E-2</v>
      </c>
      <c r="S141" s="21">
        <v>3.6577772393451995E-2</v>
      </c>
      <c r="T141" s="21">
        <v>8.3141514991800308E-2</v>
      </c>
      <c r="U141" s="21">
        <v>0.7955668995426497</v>
      </c>
      <c r="V141" s="21">
        <v>0.77355286254907885</v>
      </c>
      <c r="W141" s="21">
        <v>0.7651495880895387</v>
      </c>
      <c r="X141" s="21">
        <v>4.5240177602310624E-2</v>
      </c>
      <c r="Y141" s="21">
        <v>0.48479016947709164</v>
      </c>
      <c r="Z141" s="21">
        <v>0.95475982239768931</v>
      </c>
      <c r="AA141" s="21">
        <v>0.1888844138095207</v>
      </c>
      <c r="AB141" s="21">
        <v>0.86134604969356621</v>
      </c>
      <c r="AC141" s="21">
        <v>0.61795269862231117</v>
      </c>
      <c r="AD141" s="21">
        <v>0.5539951674437672</v>
      </c>
      <c r="AE141" s="21">
        <v>0.53635694581037086</v>
      </c>
      <c r="AF141" s="21">
        <v>0.62017754976892592</v>
      </c>
      <c r="AG141" s="21" t="e">
        <v>#DIV/0!</v>
      </c>
      <c r="AH141" s="21" t="e">
        <v>#DIV/0!</v>
      </c>
      <c r="AI141" s="21">
        <v>0.44200262981013044</v>
      </c>
      <c r="AJ141" s="21">
        <v>0.1419631451649046</v>
      </c>
      <c r="AK141" s="21" t="e">
        <v>#DIV/0!</v>
      </c>
      <c r="AL141" s="21" t="e">
        <v>#DIV/0!</v>
      </c>
      <c r="AM141" s="21">
        <v>0.61681262341695908</v>
      </c>
      <c r="AN141" s="21">
        <v>0.62078998291900045</v>
      </c>
      <c r="AO141" s="21">
        <v>3.7545182853888165E-2</v>
      </c>
      <c r="AP141" s="21">
        <v>3.1448029497443485E-2</v>
      </c>
      <c r="AQ141" s="21">
        <v>0.52887496112252808</v>
      </c>
      <c r="AR141" s="21">
        <v>0.3865431508301892</v>
      </c>
      <c r="AS141" s="21">
        <v>0.58882868099192731</v>
      </c>
      <c r="AT141" s="21">
        <v>0.26795008401648851</v>
      </c>
      <c r="AU141" s="21">
        <v>0.42702679261242971</v>
      </c>
      <c r="AV141" s="21" t="e">
        <v>#DIV/0!</v>
      </c>
      <c r="AW141" s="21" t="e">
        <v>#DIV/0!</v>
      </c>
      <c r="AX141" s="21" t="e">
        <v>#DIV/0!</v>
      </c>
      <c r="AY141" s="21">
        <v>0.37286132951830736</v>
      </c>
      <c r="AZ141" s="21">
        <v>0.32228018351682342</v>
      </c>
      <c r="BA141" s="21">
        <v>0.50553853718175201</v>
      </c>
      <c r="BB141" s="21" t="e">
        <v>#DIV/0!</v>
      </c>
      <c r="BC141" s="21">
        <v>0.10376555461590538</v>
      </c>
    </row>
    <row r="142" spans="1:55" x14ac:dyDescent="0.2">
      <c r="A142" s="3" t="s">
        <v>463</v>
      </c>
      <c r="B142" s="3" t="s">
        <v>464</v>
      </c>
      <c r="C142" s="3" t="s">
        <v>72</v>
      </c>
      <c r="D142" s="3">
        <v>378140</v>
      </c>
      <c r="E142" s="3" t="s">
        <v>16</v>
      </c>
      <c r="F142" s="3">
        <v>2019</v>
      </c>
      <c r="G142" s="3" t="s">
        <v>17</v>
      </c>
      <c r="H142" s="4">
        <v>43830</v>
      </c>
      <c r="I142" s="4">
        <v>43881</v>
      </c>
      <c r="J142" s="4">
        <v>43881</v>
      </c>
      <c r="K142" s="5">
        <v>66089570</v>
      </c>
      <c r="L142" s="5">
        <v>66179051</v>
      </c>
      <c r="M142" s="3" t="s">
        <v>465</v>
      </c>
      <c r="N142" s="20">
        <v>3.9547099347649007E-4</v>
      </c>
      <c r="O142" s="21">
        <v>3.9547099347649007E-4</v>
      </c>
      <c r="P142" s="21">
        <v>3.3780763717958765E-3</v>
      </c>
      <c r="Q142" s="21">
        <v>0.55899794259179336</v>
      </c>
      <c r="R142" s="21">
        <v>0.11631182765614252</v>
      </c>
      <c r="S142" s="21">
        <v>0.75624110568242675</v>
      </c>
      <c r="T142" s="21">
        <v>0</v>
      </c>
      <c r="U142" s="21">
        <v>0.79433803990481777</v>
      </c>
      <c r="V142" s="21">
        <v>0.79705410381303121</v>
      </c>
      <c r="W142" s="21">
        <v>0.75926751205282994</v>
      </c>
      <c r="X142" s="21">
        <v>6.0222100930641953E-3</v>
      </c>
      <c r="Y142" s="21">
        <v>0.50591681065853278</v>
      </c>
      <c r="Z142" s="21">
        <v>0.99397778990693575</v>
      </c>
      <c r="AA142" s="21">
        <v>0</v>
      </c>
      <c r="AB142" s="21">
        <v>0.91195582045737122</v>
      </c>
      <c r="AC142" s="21">
        <v>0.80547103218335558</v>
      </c>
      <c r="AD142" s="21">
        <v>0.80278200435296165</v>
      </c>
      <c r="AE142" s="21">
        <v>0.57163340501186555</v>
      </c>
      <c r="AF142" s="21">
        <v>0.72517092144044881</v>
      </c>
      <c r="AG142" s="21" t="e">
        <v>#DIV/0!</v>
      </c>
      <c r="AH142" s="21" t="e">
        <v>#DIV/0!</v>
      </c>
      <c r="AI142" s="21">
        <v>0.3781210247994774</v>
      </c>
      <c r="AJ142" s="21">
        <v>9.252621707862875E-2</v>
      </c>
      <c r="AK142" s="21" t="e">
        <v>#DIV/0!</v>
      </c>
      <c r="AL142" s="21" t="e">
        <v>#DIV/0!</v>
      </c>
      <c r="AM142" s="21">
        <v>0.61638993737626135</v>
      </c>
      <c r="AN142" s="21">
        <v>0.62000684539990802</v>
      </c>
      <c r="AO142" s="21">
        <v>1.3045619195278997E-2</v>
      </c>
      <c r="AP142" s="21">
        <v>3.1961030391720151E-2</v>
      </c>
      <c r="AQ142" s="21">
        <v>0.534566539637918</v>
      </c>
      <c r="AR142" s="21">
        <v>0.7713902260704002</v>
      </c>
      <c r="AS142" s="21">
        <v>0.38308222222348848</v>
      </c>
      <c r="AT142" s="21">
        <v>0.3008205053843947</v>
      </c>
      <c r="AU142" s="21">
        <v>0.45721070286761473</v>
      </c>
      <c r="AV142" s="21" t="e">
        <v>#DIV/0!</v>
      </c>
      <c r="AW142" s="21" t="e">
        <v>#DIV/0!</v>
      </c>
      <c r="AX142" s="21" t="e">
        <v>#DIV/0!</v>
      </c>
      <c r="AY142" s="21">
        <v>0.39526599082865504</v>
      </c>
      <c r="AZ142" s="21">
        <v>0.36029555120208245</v>
      </c>
      <c r="BA142" s="21">
        <v>0.52157839910340864</v>
      </c>
      <c r="BB142" s="21" t="e">
        <v>#DIV/0!</v>
      </c>
      <c r="BC142" s="21">
        <v>0.10323910329700421</v>
      </c>
    </row>
    <row r="143" spans="1:55" x14ac:dyDescent="0.2">
      <c r="A143" s="3" t="s">
        <v>427</v>
      </c>
      <c r="B143" s="3" t="s">
        <v>428</v>
      </c>
      <c r="C143" s="3" t="s">
        <v>15</v>
      </c>
      <c r="D143" s="3">
        <v>124922</v>
      </c>
      <c r="E143" s="3" t="s">
        <v>16</v>
      </c>
      <c r="F143" s="3">
        <v>2019</v>
      </c>
      <c r="G143" s="3" t="s">
        <v>17</v>
      </c>
      <c r="H143" s="4">
        <v>43830</v>
      </c>
      <c r="I143" s="4">
        <v>43887</v>
      </c>
      <c r="J143" s="4">
        <v>43887</v>
      </c>
      <c r="K143" s="5">
        <v>413800000</v>
      </c>
      <c r="L143" s="5">
        <v>415800000</v>
      </c>
      <c r="M143" s="3" t="s">
        <v>429</v>
      </c>
      <c r="N143" s="20">
        <v>6.3222085603266781E-2</v>
      </c>
      <c r="O143" s="21">
        <v>3.9764085469096898E-2</v>
      </c>
      <c r="P143" s="21">
        <v>1.2770194285264816E-2</v>
      </c>
      <c r="Q143" s="21">
        <v>0.55899745289424252</v>
      </c>
      <c r="R143" s="21">
        <v>6.2151123642070136E-2</v>
      </c>
      <c r="S143" s="21">
        <v>4.0458033726167929E-2</v>
      </c>
      <c r="T143" s="21">
        <v>5.6502836482521551E-2</v>
      </c>
      <c r="U143" s="21">
        <v>0.7923582870960364</v>
      </c>
      <c r="V143" s="21">
        <v>0.77281023508479818</v>
      </c>
      <c r="W143" s="21">
        <v>0.76161121973668555</v>
      </c>
      <c r="X143" s="21">
        <v>0.19661379691560057</v>
      </c>
      <c r="Y143" s="21">
        <v>0.59418449290590114</v>
      </c>
      <c r="Z143" s="21">
        <v>0.80338620308439934</v>
      </c>
      <c r="AA143" s="21">
        <v>0.69937318923050718</v>
      </c>
      <c r="AB143" s="21">
        <v>0.91197588030482346</v>
      </c>
      <c r="AC143" s="21">
        <v>0.30951059297508832</v>
      </c>
      <c r="AD143" s="21">
        <v>0.3350463427175272</v>
      </c>
      <c r="AE143" s="21">
        <v>0.38408216662640893</v>
      </c>
      <c r="AF143" s="21">
        <v>0.60472996155597891</v>
      </c>
      <c r="AG143" s="21" t="e">
        <v>#DIV/0!</v>
      </c>
      <c r="AH143" s="21" t="e">
        <v>#DIV/0!</v>
      </c>
      <c r="AI143" s="21">
        <v>0.37017397576472544</v>
      </c>
      <c r="AJ143" s="21">
        <v>0.15570153882892387</v>
      </c>
      <c r="AK143" s="21" t="e">
        <v>#DIV/0!</v>
      </c>
      <c r="AL143" s="21" t="e">
        <v>#DIV/0!</v>
      </c>
      <c r="AM143" s="21">
        <v>0.61747777371766199</v>
      </c>
      <c r="AN143" s="21">
        <v>0.62173488909363939</v>
      </c>
      <c r="AO143" s="21">
        <v>0.14522812544219676</v>
      </c>
      <c r="AP143" s="21">
        <v>3.3023663957713355E-2</v>
      </c>
      <c r="AQ143" s="21">
        <v>0.58204979588316796</v>
      </c>
      <c r="AR143" s="21">
        <v>0.29706951348875904</v>
      </c>
      <c r="AS143" s="21">
        <v>0.51446548034506834</v>
      </c>
      <c r="AT143" s="21">
        <v>0.33147791984601693</v>
      </c>
      <c r="AU143" s="21">
        <v>0.49105682935202977</v>
      </c>
      <c r="AV143" s="21" t="e">
        <v>#DIV/0!</v>
      </c>
      <c r="AW143" s="21" t="e">
        <v>#DIV/0!</v>
      </c>
      <c r="AX143" s="21" t="e">
        <v>#DIV/0!</v>
      </c>
      <c r="AY143" s="21">
        <v>0.35602256982758967</v>
      </c>
      <c r="AZ143" s="21">
        <v>0.28969569992326616</v>
      </c>
      <c r="BA143" s="21">
        <v>0.51585031818310001</v>
      </c>
      <c r="BB143" s="21" t="e">
        <v>#DIV/0!</v>
      </c>
      <c r="BC143" s="21">
        <v>0.12670936576687433</v>
      </c>
    </row>
    <row r="144" spans="1:55" x14ac:dyDescent="0.2">
      <c r="A144" s="3" t="s">
        <v>448</v>
      </c>
      <c r="B144" s="3" t="s">
        <v>449</v>
      </c>
      <c r="C144" s="3" t="s">
        <v>52</v>
      </c>
      <c r="D144" s="3">
        <v>354347</v>
      </c>
      <c r="E144" s="3" t="s">
        <v>16</v>
      </c>
      <c r="F144" s="3">
        <v>2019</v>
      </c>
      <c r="G144" s="3" t="s">
        <v>17</v>
      </c>
      <c r="H144" s="4">
        <v>43830</v>
      </c>
      <c r="I144" s="4">
        <v>43882</v>
      </c>
      <c r="J144" s="4">
        <v>43882</v>
      </c>
      <c r="K144" s="5">
        <v>199256589</v>
      </c>
      <c r="L144" s="5">
        <v>201031695</v>
      </c>
      <c r="M144" s="3" t="s">
        <v>450</v>
      </c>
      <c r="N144" s="20">
        <v>2.2882104384599363E-2</v>
      </c>
      <c r="O144" s="21">
        <v>1.5942717695817087E-2</v>
      </c>
      <c r="P144" s="21">
        <v>1.3216912292639656E-2</v>
      </c>
      <c r="Q144" s="21">
        <v>0.56427181486934719</v>
      </c>
      <c r="R144" s="21">
        <v>9.6390279704761911E-2</v>
      </c>
      <c r="S144" s="21">
        <v>8.9707526085738509E-2</v>
      </c>
      <c r="T144" s="21">
        <v>8.3441078803280819E-2</v>
      </c>
      <c r="U144" s="21">
        <v>0.79982847966810344</v>
      </c>
      <c r="V144" s="21">
        <v>0.77984210137603327</v>
      </c>
      <c r="W144" s="21">
        <v>0.76883988284118998</v>
      </c>
      <c r="X144" s="21">
        <v>4.6336658887206617E-2</v>
      </c>
      <c r="Y144" s="21">
        <v>0.4660551554982893</v>
      </c>
      <c r="Z144" s="21">
        <v>0.95366334111279338</v>
      </c>
      <c r="AA144" s="21">
        <v>1.2747036309169246E-2</v>
      </c>
      <c r="AB144" s="21">
        <v>0.83384289679537205</v>
      </c>
      <c r="AC144" s="21">
        <v>0.64447923157119114</v>
      </c>
      <c r="AD144" s="21">
        <v>0.40435657056892876</v>
      </c>
      <c r="AE144" s="21">
        <v>0.33701508612446607</v>
      </c>
      <c r="AF144" s="21">
        <v>0.58984019991906744</v>
      </c>
      <c r="AG144" s="21" t="e">
        <v>#DIV/0!</v>
      </c>
      <c r="AH144" s="21" t="e">
        <v>#DIV/0!</v>
      </c>
      <c r="AI144" s="21">
        <v>0.45170068598528884</v>
      </c>
      <c r="AJ144" s="21">
        <v>0.14270490954432744</v>
      </c>
      <c r="AK144" s="21" t="e">
        <v>#DIV/0!</v>
      </c>
      <c r="AL144" s="21" t="e">
        <v>#DIV/0!</v>
      </c>
      <c r="AM144" s="21">
        <v>0.61688655812220072</v>
      </c>
      <c r="AN144" s="21">
        <v>0.62154405689612635</v>
      </c>
      <c r="AO144" s="21">
        <v>3.9166546411857676E-2</v>
      </c>
      <c r="AP144" s="21">
        <v>3.1472599360548116E-2</v>
      </c>
      <c r="AQ144" s="21">
        <v>0.51692532679012848</v>
      </c>
      <c r="AR144" s="21">
        <v>0.39211263430200366</v>
      </c>
      <c r="AS144" s="21">
        <v>0.60422524834090585</v>
      </c>
      <c r="AT144" s="21">
        <v>0.27246288269317481</v>
      </c>
      <c r="AU144" s="21">
        <v>0.40859857184080534</v>
      </c>
      <c r="AV144" s="21" t="e">
        <v>#DIV/0!</v>
      </c>
      <c r="AW144" s="21" t="e">
        <v>#DIV/0!</v>
      </c>
      <c r="AX144" s="21" t="e">
        <v>#DIV/0!</v>
      </c>
      <c r="AY144" s="21">
        <v>0.41338150446358995</v>
      </c>
      <c r="AZ144" s="21">
        <v>0.39167275885649666</v>
      </c>
      <c r="BA144" s="21">
        <v>0.49648544822172663</v>
      </c>
      <c r="BB144" s="21" t="e">
        <v>#DIV/0!</v>
      </c>
      <c r="BC144" s="21">
        <v>7.8525274787490745E-2</v>
      </c>
    </row>
    <row r="145" spans="1:55" x14ac:dyDescent="0.2">
      <c r="A145" s="3" t="s">
        <v>439</v>
      </c>
      <c r="B145" s="3" t="s">
        <v>440</v>
      </c>
      <c r="C145" s="3" t="s">
        <v>24</v>
      </c>
      <c r="D145" s="3">
        <v>108955</v>
      </c>
      <c r="E145" s="3" t="s">
        <v>16</v>
      </c>
      <c r="F145" s="3">
        <v>2019</v>
      </c>
      <c r="G145" s="3" t="s">
        <v>17</v>
      </c>
      <c r="H145" s="4">
        <v>43830</v>
      </c>
      <c r="I145" s="4">
        <v>43875</v>
      </c>
      <c r="J145" s="4">
        <v>43875</v>
      </c>
      <c r="K145" s="5">
        <v>627000000</v>
      </c>
      <c r="L145" s="5">
        <v>637200000</v>
      </c>
      <c r="M145" s="3" t="s">
        <v>441</v>
      </c>
      <c r="N145" s="20">
        <v>0.11254627993313551</v>
      </c>
      <c r="O145" s="21">
        <v>8.2485695217770202E-2</v>
      </c>
      <c r="P145" s="21">
        <v>0.16321976582481065</v>
      </c>
      <c r="Q145" s="21">
        <v>0.55863981914222816</v>
      </c>
      <c r="R145" s="21">
        <v>2.8658184487998485E-2</v>
      </c>
      <c r="S145" s="21">
        <v>0</v>
      </c>
      <c r="T145" s="21">
        <v>2.8952440535179928E-2</v>
      </c>
      <c r="U145" s="21">
        <v>0.79100906555436135</v>
      </c>
      <c r="V145" s="21">
        <v>0.77144014205164946</v>
      </c>
      <c r="W145" s="21">
        <v>0.76032466145311783</v>
      </c>
      <c r="X145" s="21">
        <v>0.34904135434409211</v>
      </c>
      <c r="Y145" s="21">
        <v>0.54127205348639973</v>
      </c>
      <c r="Z145" s="21">
        <v>0.65095864565590789</v>
      </c>
      <c r="AA145" s="21">
        <v>0.34084895819643757</v>
      </c>
      <c r="AB145" s="21">
        <v>0.92862117116091247</v>
      </c>
      <c r="AC145" s="21">
        <v>0.7405371415353853</v>
      </c>
      <c r="AD145" s="21">
        <v>0.41792120515724945</v>
      </c>
      <c r="AE145" s="21">
        <v>0.47908620835549648</v>
      </c>
      <c r="AF145" s="21">
        <v>0.66832495069718523</v>
      </c>
      <c r="AG145" s="21" t="e">
        <v>#DIV/0!</v>
      </c>
      <c r="AH145" s="21" t="e">
        <v>#DIV/0!</v>
      </c>
      <c r="AI145" s="21">
        <v>0.35887329413417202</v>
      </c>
      <c r="AJ145" s="21">
        <v>0.24647555285158798</v>
      </c>
      <c r="AK145" s="21" t="e">
        <v>#DIV/0!</v>
      </c>
      <c r="AL145" s="21" t="e">
        <v>#DIV/0!</v>
      </c>
      <c r="AM145" s="21">
        <v>0.61894146792511129</v>
      </c>
      <c r="AN145" s="21">
        <v>0.62149900017119042</v>
      </c>
      <c r="AO145" s="21">
        <v>0.14620168035865511</v>
      </c>
      <c r="AP145" s="21">
        <v>3.2297010567424143E-2</v>
      </c>
      <c r="AQ145" s="21">
        <v>0.6665049666442282</v>
      </c>
      <c r="AR145" s="21">
        <v>0.424890964361549</v>
      </c>
      <c r="AS145" s="21">
        <v>0.45075395116886019</v>
      </c>
      <c r="AT145" s="21">
        <v>0.47640555238945065</v>
      </c>
      <c r="AU145" s="21">
        <v>0.5682337161192651</v>
      </c>
      <c r="AV145" s="21" t="e">
        <v>#DIV/0!</v>
      </c>
      <c r="AW145" s="21" t="e">
        <v>#DIV/0!</v>
      </c>
      <c r="AX145" s="21" t="e">
        <v>#DIV/0!</v>
      </c>
      <c r="AY145" s="21">
        <v>0.33528996662807009</v>
      </c>
      <c r="AZ145" s="21">
        <v>0.23293135056020517</v>
      </c>
      <c r="BA145" s="21">
        <v>0.51796133828903801</v>
      </c>
      <c r="BB145" s="21" t="e">
        <v>#DIV/0!</v>
      </c>
      <c r="BC145" s="21">
        <v>0.16842016150633668</v>
      </c>
    </row>
    <row r="146" spans="1:55" x14ac:dyDescent="0.2">
      <c r="A146" s="3" t="s">
        <v>475</v>
      </c>
      <c r="B146" s="3" t="s">
        <v>476</v>
      </c>
      <c r="C146" s="3" t="s">
        <v>52</v>
      </c>
      <c r="D146" s="3">
        <v>378142</v>
      </c>
      <c r="E146" s="3" t="s">
        <v>16</v>
      </c>
      <c r="F146" s="3">
        <v>2019</v>
      </c>
      <c r="G146" s="3" t="s">
        <v>17</v>
      </c>
      <c r="H146" s="4">
        <v>43830</v>
      </c>
      <c r="I146" s="4">
        <v>43872</v>
      </c>
      <c r="J146" s="4">
        <v>43872</v>
      </c>
      <c r="K146" s="5">
        <v>976000000</v>
      </c>
      <c r="L146" s="5">
        <v>976000000</v>
      </c>
      <c r="M146" s="6" t="s">
        <v>477</v>
      </c>
      <c r="N146" s="20">
        <v>5.0149685175099212E-2</v>
      </c>
      <c r="O146" s="21">
        <v>4.3735331599038245E-2</v>
      </c>
      <c r="P146" s="21">
        <v>1.7694731760008013E-2</v>
      </c>
      <c r="Q146" s="21">
        <v>0.56162311030751033</v>
      </c>
      <c r="R146" s="21">
        <v>7.7591722706846444E-2</v>
      </c>
      <c r="S146" s="21">
        <v>2.8799630017789325E-2</v>
      </c>
      <c r="T146" s="21">
        <v>7.3913479853303279E-2</v>
      </c>
      <c r="U146" s="21">
        <v>0.79541465577496995</v>
      </c>
      <c r="V146" s="21">
        <v>0.7732727018886103</v>
      </c>
      <c r="W146" s="21">
        <v>0.76502831225001067</v>
      </c>
      <c r="X146" s="21">
        <v>8.7735318590120265E-2</v>
      </c>
      <c r="Y146" s="21">
        <v>0.47855348858178454</v>
      </c>
      <c r="Z146" s="21">
        <v>0.91226468140987971</v>
      </c>
      <c r="AA146" s="21">
        <v>9.1033922518559671E-2</v>
      </c>
      <c r="AB146" s="21">
        <v>0.85472489365661786</v>
      </c>
      <c r="AC146" s="21">
        <v>0.52366944543570559</v>
      </c>
      <c r="AD146" s="21">
        <v>0.41532504368487344</v>
      </c>
      <c r="AE146" s="21">
        <v>0.35306829851266086</v>
      </c>
      <c r="AF146" s="21">
        <v>0.57558906030060664</v>
      </c>
      <c r="AG146" s="21" t="e">
        <v>#DIV/0!</v>
      </c>
      <c r="AH146" s="21" t="e">
        <v>#DIV/0!</v>
      </c>
      <c r="AI146" s="21">
        <v>0.41939028436844766</v>
      </c>
      <c r="AJ146" s="21">
        <v>0.19630945716577275</v>
      </c>
      <c r="AK146" s="21" t="e">
        <v>#DIV/0!</v>
      </c>
      <c r="AL146" s="21" t="e">
        <v>#DIV/0!</v>
      </c>
      <c r="AM146" s="21">
        <v>0.61639139566249679</v>
      </c>
      <c r="AN146" s="21">
        <v>0.62134895451597061</v>
      </c>
      <c r="AO146" s="21">
        <v>5.566941197758752E-2</v>
      </c>
      <c r="AP146" s="21">
        <v>3.4134647035127981E-2</v>
      </c>
      <c r="AQ146" s="21">
        <v>0.51593350063565702</v>
      </c>
      <c r="AR146" s="21">
        <v>0.41601974532674307</v>
      </c>
      <c r="AS146" s="21">
        <v>0.55541645315109966</v>
      </c>
      <c r="AT146" s="21">
        <v>0.30979821788467382</v>
      </c>
      <c r="AU146" s="21">
        <v>0.45090227982599845</v>
      </c>
      <c r="AV146" s="21" t="e">
        <v>#DIV/0!</v>
      </c>
      <c r="AW146" s="21" t="e">
        <v>#DIV/0!</v>
      </c>
      <c r="AX146" s="21" t="e">
        <v>#DIV/0!</v>
      </c>
      <c r="AY146" s="21">
        <v>0.37709013334571007</v>
      </c>
      <c r="AZ146" s="21">
        <v>0.32722701669007731</v>
      </c>
      <c r="BA146" s="21">
        <v>0.51176123044766741</v>
      </c>
      <c r="BB146" s="21" t="e">
        <v>#DIV/0!</v>
      </c>
      <c r="BC146" s="21">
        <v>8.4935483815615068E-2</v>
      </c>
    </row>
    <row r="147" spans="1:55" x14ac:dyDescent="0.2">
      <c r="A147" s="3" t="s">
        <v>481</v>
      </c>
      <c r="B147" s="3" t="s">
        <v>482</v>
      </c>
      <c r="C147" s="3" t="s">
        <v>15</v>
      </c>
      <c r="D147" s="3">
        <v>378143</v>
      </c>
      <c r="E147" s="3" t="s">
        <v>16</v>
      </c>
      <c r="F147" s="3">
        <v>2019</v>
      </c>
      <c r="G147" s="3" t="s">
        <v>17</v>
      </c>
      <c r="H147" s="4">
        <v>43830</v>
      </c>
      <c r="I147" s="4">
        <v>43882</v>
      </c>
      <c r="J147" s="4">
        <v>43882</v>
      </c>
      <c r="K147" s="5">
        <v>170360000</v>
      </c>
      <c r="L147" s="5">
        <v>173499000</v>
      </c>
      <c r="M147" s="3" t="s">
        <v>483</v>
      </c>
      <c r="N147" s="20">
        <v>8.8770451066150308E-2</v>
      </c>
      <c r="O147" s="21">
        <v>8.8770451066150308E-2</v>
      </c>
      <c r="P147" s="21">
        <v>0.1041402014056832</v>
      </c>
      <c r="Q147" s="21">
        <v>0.55859683524725068</v>
      </c>
      <c r="R147" s="21">
        <v>0</v>
      </c>
      <c r="S147" s="21">
        <v>0</v>
      </c>
      <c r="T147" s="21">
        <v>0</v>
      </c>
      <c r="U147" s="21">
        <v>0.79008725756879927</v>
      </c>
      <c r="V147" s="21">
        <v>0.77144014205164946</v>
      </c>
      <c r="W147" s="21">
        <v>0.75926751205282994</v>
      </c>
      <c r="X147" s="21">
        <v>0.67412486691768736</v>
      </c>
      <c r="Y147" s="21">
        <v>0.51581739436100971</v>
      </c>
      <c r="Z147" s="21">
        <v>0.3258751330823127</v>
      </c>
      <c r="AA147" s="21">
        <v>3.9018966195920515E-3</v>
      </c>
      <c r="AB147" s="21">
        <v>0.93093163256981637</v>
      </c>
      <c r="AC147" s="21">
        <v>0.30283070663609207</v>
      </c>
      <c r="AD147" s="21">
        <v>0.3059941835919367</v>
      </c>
      <c r="AE147" s="21">
        <v>0.34402665304375712</v>
      </c>
      <c r="AF147" s="21">
        <v>0.58908583592981301</v>
      </c>
      <c r="AG147" s="21" t="e">
        <v>#DIV/0!</v>
      </c>
      <c r="AH147" s="21" t="e">
        <v>#DIV/0!</v>
      </c>
      <c r="AI147" s="21">
        <v>0.36367528812022509</v>
      </c>
      <c r="AJ147" s="21">
        <v>0.14161985853477352</v>
      </c>
      <c r="AK147" s="21" t="e">
        <v>#DIV/0!</v>
      </c>
      <c r="AL147" s="21" t="e">
        <v>#DIV/0!</v>
      </c>
      <c r="AM147" s="21">
        <v>0.62016289409350922</v>
      </c>
      <c r="AN147" s="21">
        <v>0.62598438849034554</v>
      </c>
      <c r="AO147" s="21">
        <v>0.54506965716774958</v>
      </c>
      <c r="AP147" s="21">
        <v>3.266325011277621E-2</v>
      </c>
      <c r="AQ147" s="21">
        <v>0.730924517087706</v>
      </c>
      <c r="AR147" s="21">
        <v>0.24366570154010397</v>
      </c>
      <c r="AS147" s="21">
        <v>0.52974970751909478</v>
      </c>
      <c r="AT147" s="21">
        <v>0.47432015146888096</v>
      </c>
      <c r="AU147" s="21">
        <v>0.48632902858374499</v>
      </c>
      <c r="AV147" s="21" t="e">
        <v>#DIV/0!</v>
      </c>
      <c r="AW147" s="21" t="e">
        <v>#DIV/0!</v>
      </c>
      <c r="AX147" s="21" t="e">
        <v>#DIV/0!</v>
      </c>
      <c r="AY147" s="21">
        <v>0.32751608420844852</v>
      </c>
      <c r="AZ147" s="21">
        <v>0.21952457309957288</v>
      </c>
      <c r="BA147" s="21">
        <v>0.51455982575795922</v>
      </c>
      <c r="BB147" s="21" t="e">
        <v>#DIV/0!</v>
      </c>
      <c r="BC147" s="21">
        <v>0.27841465067576043</v>
      </c>
    </row>
    <row r="148" spans="1:55" x14ac:dyDescent="0.2">
      <c r="A148" s="3" t="s">
        <v>478</v>
      </c>
      <c r="B148" s="3" t="s">
        <v>479</v>
      </c>
      <c r="C148" s="3" t="s">
        <v>45</v>
      </c>
      <c r="D148" s="3">
        <v>112653</v>
      </c>
      <c r="E148" s="3" t="s">
        <v>16</v>
      </c>
      <c r="F148" s="3">
        <v>2019</v>
      </c>
      <c r="G148" s="3" t="s">
        <v>17</v>
      </c>
      <c r="H148" s="4">
        <v>43830</v>
      </c>
      <c r="I148" s="4">
        <v>43875</v>
      </c>
      <c r="J148" s="4">
        <v>43875</v>
      </c>
      <c r="K148" s="5">
        <v>144613000</v>
      </c>
      <c r="L148" s="5">
        <v>149458000</v>
      </c>
      <c r="M148" s="3" t="s">
        <v>480</v>
      </c>
      <c r="N148" s="20">
        <v>2.7283274843297314E-2</v>
      </c>
      <c r="O148" s="21">
        <v>2.7283274843297314E-2</v>
      </c>
      <c r="P148" s="21">
        <v>4.585924980447658E-2</v>
      </c>
      <c r="Q148" s="21">
        <v>0.56093395331385631</v>
      </c>
      <c r="R148" s="21">
        <v>5.2959836237163653E-2</v>
      </c>
      <c r="S148" s="21">
        <v>0</v>
      </c>
      <c r="T148" s="21">
        <v>5.3503616394523251E-2</v>
      </c>
      <c r="U148" s="21">
        <v>0.7932769808872614</v>
      </c>
      <c r="V148" s="21">
        <v>0.77144014205164946</v>
      </c>
      <c r="W148" s="21">
        <v>0.7629255559687117</v>
      </c>
      <c r="X148" s="21">
        <v>0.23284325654359911</v>
      </c>
      <c r="Y148" s="21">
        <v>0.52984066710475031</v>
      </c>
      <c r="Z148" s="21">
        <v>0.76715674345640084</v>
      </c>
      <c r="AA148" s="21">
        <v>0.7346503687999324</v>
      </c>
      <c r="AB148" s="21">
        <v>0.86384144326261325</v>
      </c>
      <c r="AC148" s="21">
        <v>0.81996873233328516</v>
      </c>
      <c r="AD148" s="21">
        <v>0.29208175039109713</v>
      </c>
      <c r="AE148" s="21">
        <v>0.30918091926519292</v>
      </c>
      <c r="AF148" s="21">
        <v>0.56237664570839685</v>
      </c>
      <c r="AG148" s="21" t="e">
        <v>#DIV/0!</v>
      </c>
      <c r="AH148" s="21" t="e">
        <v>#DIV/0!</v>
      </c>
      <c r="AI148" s="21">
        <v>0.38147274673421494</v>
      </c>
      <c r="AJ148" s="21">
        <v>0.11033073280251091</v>
      </c>
      <c r="AK148" s="21" t="e">
        <v>#DIV/0!</v>
      </c>
      <c r="AL148" s="21" t="e">
        <v>#DIV/0!</v>
      </c>
      <c r="AM148" s="21">
        <v>0.61655245902967093</v>
      </c>
      <c r="AN148" s="21">
        <v>0.62271727784709185</v>
      </c>
      <c r="AO148" s="21">
        <v>0.12872806855959459</v>
      </c>
      <c r="AP148" s="21">
        <v>3.1532016313908791E-2</v>
      </c>
      <c r="AQ148" s="21">
        <v>0.52317639970462371</v>
      </c>
      <c r="AR148" s="21">
        <v>0.35083104206587795</v>
      </c>
      <c r="AS148" s="21">
        <v>0.50968489104899473</v>
      </c>
      <c r="AT148" s="21">
        <v>0.37078974196004955</v>
      </c>
      <c r="AU148" s="21">
        <v>0.46233831375016032</v>
      </c>
      <c r="AV148" s="21" t="e">
        <v>#DIV/0!</v>
      </c>
      <c r="AW148" s="21" t="e">
        <v>#DIV/0!</v>
      </c>
      <c r="AX148" s="21" t="e">
        <v>#DIV/0!</v>
      </c>
      <c r="AY148" s="21">
        <v>0.36942791576740774</v>
      </c>
      <c r="AZ148" s="21">
        <v>0.2667125411371562</v>
      </c>
      <c r="BA148" s="21">
        <v>0.53114805046132096</v>
      </c>
      <c r="BB148" s="21" t="e">
        <v>#DIV/0!</v>
      </c>
      <c r="BC148" s="21">
        <v>0.10406087504337058</v>
      </c>
    </row>
    <row r="149" spans="1:55" x14ac:dyDescent="0.2">
      <c r="A149" s="3" t="s">
        <v>484</v>
      </c>
      <c r="B149" s="3" t="s">
        <v>485</v>
      </c>
      <c r="C149" s="3" t="s">
        <v>72</v>
      </c>
      <c r="D149" s="3">
        <v>130051</v>
      </c>
      <c r="E149" s="3" t="s">
        <v>16</v>
      </c>
      <c r="F149" s="3">
        <v>2019</v>
      </c>
      <c r="G149" s="3" t="s">
        <v>17</v>
      </c>
      <c r="H149" s="4">
        <v>43830</v>
      </c>
      <c r="I149" s="4">
        <v>43886</v>
      </c>
      <c r="J149" s="4">
        <v>43886</v>
      </c>
      <c r="K149" s="5">
        <v>129415040</v>
      </c>
      <c r="L149" s="5">
        <v>138472124</v>
      </c>
      <c r="M149" s="3" t="s">
        <v>486</v>
      </c>
      <c r="N149" s="20">
        <v>0</v>
      </c>
      <c r="O149" s="21">
        <v>0</v>
      </c>
      <c r="P149" s="21">
        <v>1.9305481066736931E-3</v>
      </c>
      <c r="Q149" s="21">
        <v>0.56038060301359283</v>
      </c>
      <c r="R149" s="21">
        <v>2.1063366495621128E-2</v>
      </c>
      <c r="S149" s="21">
        <v>1.7241922825759249E-2</v>
      </c>
      <c r="T149" s="21">
        <v>1.8600559858663591E-2</v>
      </c>
      <c r="U149" s="21">
        <v>0.79121330775383081</v>
      </c>
      <c r="V149" s="21">
        <v>0.77229439630247565</v>
      </c>
      <c r="W149" s="21">
        <v>0.76039630782898926</v>
      </c>
      <c r="X149" s="21">
        <v>3.5867371952808791E-3</v>
      </c>
      <c r="Y149" s="21">
        <v>0.48607263140103146</v>
      </c>
      <c r="Z149" s="21">
        <v>0.99641326280471909</v>
      </c>
      <c r="AA149" s="21">
        <v>0</v>
      </c>
      <c r="AB149" s="21">
        <v>0.87324262147870291</v>
      </c>
      <c r="AC149" s="21">
        <v>0.74934701420406458</v>
      </c>
      <c r="AD149" s="21">
        <v>0.80494207834248088</v>
      </c>
      <c r="AE149" s="21">
        <v>0.74505057202575187</v>
      </c>
      <c r="AF149" s="21">
        <v>0.77108074357874024</v>
      </c>
      <c r="AG149" s="21" t="e">
        <v>#DIV/0!</v>
      </c>
      <c r="AH149" s="21" t="e">
        <v>#DIV/0!</v>
      </c>
      <c r="AI149" s="21">
        <v>0.4017243793966383</v>
      </c>
      <c r="AJ149" s="21">
        <v>9.4759936029607431E-2</v>
      </c>
      <c r="AK149" s="21" t="e">
        <v>#DIV/0!</v>
      </c>
      <c r="AL149" s="21" t="e">
        <v>#DIV/0!</v>
      </c>
      <c r="AM149" s="21">
        <v>0.6177224749065755</v>
      </c>
      <c r="AN149" s="21">
        <v>0.62033348802141663</v>
      </c>
      <c r="AO149" s="21">
        <v>2.1998502780574872E-2</v>
      </c>
      <c r="AP149" s="21">
        <v>3.1957323562648944E-2</v>
      </c>
      <c r="AQ149" s="21">
        <v>0.56168981982879806</v>
      </c>
      <c r="AR149" s="21">
        <v>0.74709292977956465</v>
      </c>
      <c r="AS149" s="21">
        <v>0.48296832761203873</v>
      </c>
      <c r="AT149" s="21">
        <v>0.33291299381949097</v>
      </c>
      <c r="AU149" s="21">
        <v>0.44887793536196308</v>
      </c>
      <c r="AV149" s="21" t="e">
        <v>#DIV/0!</v>
      </c>
      <c r="AW149" s="21" t="e">
        <v>#DIV/0!</v>
      </c>
      <c r="AX149" s="21" t="e">
        <v>#DIV/0!</v>
      </c>
      <c r="AY149" s="21">
        <v>0.33658027923878725</v>
      </c>
      <c r="AZ149" s="21">
        <v>0.25629783372469284</v>
      </c>
      <c r="BA149" s="21">
        <v>0.51276824874630011</v>
      </c>
      <c r="BB149" s="21" t="e">
        <v>#DIV/0!</v>
      </c>
      <c r="BC149" s="21">
        <v>0.15807504520655441</v>
      </c>
    </row>
    <row r="150" spans="1:55" x14ac:dyDescent="0.2">
      <c r="A150" s="3" t="s">
        <v>523</v>
      </c>
      <c r="B150" s="3" t="s">
        <v>524</v>
      </c>
      <c r="C150" s="3" t="s">
        <v>45</v>
      </c>
      <c r="D150" s="3">
        <v>249937</v>
      </c>
      <c r="E150" s="3" t="s">
        <v>16</v>
      </c>
      <c r="F150" s="3">
        <v>2019</v>
      </c>
      <c r="G150" s="3" t="s">
        <v>17</v>
      </c>
      <c r="H150" s="4">
        <v>43830</v>
      </c>
      <c r="I150" s="4">
        <v>43866</v>
      </c>
      <c r="J150" s="4">
        <v>43866</v>
      </c>
      <c r="K150" s="5">
        <v>3961000000</v>
      </c>
      <c r="L150" s="5">
        <v>3999000000</v>
      </c>
      <c r="M150" s="3" t="s">
        <v>525</v>
      </c>
      <c r="N150" s="20">
        <v>5.1370760099255779E-2</v>
      </c>
      <c r="O150" s="21">
        <v>4.6274095971733833E-2</v>
      </c>
      <c r="P150" s="21">
        <v>5.3140394143752837E-2</v>
      </c>
      <c r="Q150" s="21">
        <v>0.56704344152200525</v>
      </c>
      <c r="R150" s="21">
        <v>0.15445001347897164</v>
      </c>
      <c r="S150" s="21">
        <v>0.3483375710978876</v>
      </c>
      <c r="T150" s="21">
        <v>0.10191055950889417</v>
      </c>
      <c r="U150" s="21">
        <v>0.81093256233168975</v>
      </c>
      <c r="V150" s="21">
        <v>0.81501059828162248</v>
      </c>
      <c r="W150" s="21">
        <v>0.77488096223649394</v>
      </c>
      <c r="X150" s="21">
        <v>0.36328940572966506</v>
      </c>
      <c r="Y150" s="21">
        <v>0.46017848579060561</v>
      </c>
      <c r="Z150" s="21">
        <v>0.63671059427033494</v>
      </c>
      <c r="AA150" s="21">
        <v>0</v>
      </c>
      <c r="AB150" s="21">
        <v>0.82272679019179817</v>
      </c>
      <c r="AC150" s="21">
        <v>6.5427902132843316E-2</v>
      </c>
      <c r="AD150" s="21">
        <v>0.23098386969200838</v>
      </c>
      <c r="AE150" s="21">
        <v>0.264789594202061</v>
      </c>
      <c r="AF150" s="21">
        <v>0.55348625964644871</v>
      </c>
      <c r="AG150" s="21" t="e">
        <v>#DIV/0!</v>
      </c>
      <c r="AH150" s="21" t="e">
        <v>#DIV/0!</v>
      </c>
      <c r="AI150" s="21">
        <v>0.42028288628939287</v>
      </c>
      <c r="AJ150" s="21">
        <v>9.5403339153130234E-2</v>
      </c>
      <c r="AK150" s="21" t="e">
        <v>#DIV/0!</v>
      </c>
      <c r="AL150" s="21" t="e">
        <v>#DIV/0!</v>
      </c>
      <c r="AM150" s="21">
        <v>0.61701194512878754</v>
      </c>
      <c r="AN150" s="21">
        <v>0.62652617726272097</v>
      </c>
      <c r="AO150" s="21">
        <v>0.12932838402471947</v>
      </c>
      <c r="AP150" s="21">
        <v>3.2969175686543631E-2</v>
      </c>
      <c r="AQ150" s="21">
        <v>0.51281250947955004</v>
      </c>
      <c r="AR150" s="21">
        <v>0.26659086001565863</v>
      </c>
      <c r="AS150" s="21">
        <v>0.55734016861682056</v>
      </c>
      <c r="AT150" s="21">
        <v>0.28669110386972435</v>
      </c>
      <c r="AU150" s="21">
        <v>0.44159262916896641</v>
      </c>
      <c r="AV150" s="21" t="e">
        <v>#DIV/0!</v>
      </c>
      <c r="AW150" s="21" t="e">
        <v>#DIV/0!</v>
      </c>
      <c r="AX150" s="21" t="e">
        <v>#DIV/0!</v>
      </c>
      <c r="AY150" s="21">
        <v>0.8687727830677594</v>
      </c>
      <c r="AZ150" s="21">
        <v>1</v>
      </c>
      <c r="BA150" s="21">
        <v>0.5069142417772089</v>
      </c>
      <c r="BB150" s="21" t="e">
        <v>#DIV/0!</v>
      </c>
      <c r="BC150" s="21">
        <v>7.6677292420049892E-2</v>
      </c>
    </row>
    <row r="151" spans="1:55" x14ac:dyDescent="0.2">
      <c r="A151" s="3" t="s">
        <v>496</v>
      </c>
      <c r="B151" s="3" t="s">
        <v>497</v>
      </c>
      <c r="C151" s="3" t="s">
        <v>15</v>
      </c>
      <c r="D151" s="3">
        <v>339017</v>
      </c>
      <c r="E151" s="3" t="s">
        <v>16</v>
      </c>
      <c r="F151" s="3">
        <v>2019</v>
      </c>
      <c r="G151" s="3" t="s">
        <v>17</v>
      </c>
      <c r="H151" s="4">
        <v>43830</v>
      </c>
      <c r="I151" s="4">
        <v>43867</v>
      </c>
      <c r="J151" s="4">
        <v>43867</v>
      </c>
      <c r="K151" s="5">
        <v>573927398</v>
      </c>
      <c r="L151" s="5">
        <v>575606038</v>
      </c>
      <c r="M151" s="3" t="s">
        <v>498</v>
      </c>
      <c r="N151" s="20">
        <v>0.22917499416992609</v>
      </c>
      <c r="O151" s="21">
        <v>0.10226375470723206</v>
      </c>
      <c r="P151" s="21">
        <v>5.7180340447134992E-2</v>
      </c>
      <c r="Q151" s="21">
        <v>0.55824771181952015</v>
      </c>
      <c r="R151" s="21">
        <v>3.8677447264859346E-2</v>
      </c>
      <c r="S151" s="21">
        <v>1.5088478656369714E-3</v>
      </c>
      <c r="T151" s="21">
        <v>3.8840131464106101E-2</v>
      </c>
      <c r="U151" s="21">
        <v>0.79114582343245055</v>
      </c>
      <c r="V151" s="21">
        <v>0.77147841368742398</v>
      </c>
      <c r="W151" s="21">
        <v>0.76047421443742502</v>
      </c>
      <c r="X151" s="21">
        <v>0.56912065700846026</v>
      </c>
      <c r="Y151" s="21">
        <v>0.52694889735601214</v>
      </c>
      <c r="Z151" s="21">
        <v>0.43087934299153974</v>
      </c>
      <c r="AA151" s="21">
        <v>0</v>
      </c>
      <c r="AB151" s="21">
        <v>0.95298645955262806</v>
      </c>
      <c r="AC151" s="21">
        <v>0.46855680730216426</v>
      </c>
      <c r="AD151" s="21">
        <v>0.3917321526679034</v>
      </c>
      <c r="AE151" s="21">
        <v>0.44906424798901318</v>
      </c>
      <c r="AF151" s="21">
        <v>0.6397552528364624</v>
      </c>
      <c r="AG151" s="21" t="e">
        <v>#DIV/0!</v>
      </c>
      <c r="AH151" s="21" t="e">
        <v>#DIV/0!</v>
      </c>
      <c r="AI151" s="21">
        <v>0.38624283647422303</v>
      </c>
      <c r="AJ151" s="21">
        <v>0.32762212275544411</v>
      </c>
      <c r="AK151" s="21" t="e">
        <v>#DIV/0!</v>
      </c>
      <c r="AL151" s="21" t="e">
        <v>#DIV/0!</v>
      </c>
      <c r="AM151" s="21">
        <v>0.62039682400548046</v>
      </c>
      <c r="AN151" s="21">
        <v>0.62299587408856805</v>
      </c>
      <c r="AO151" s="21">
        <v>0.32690196898381457</v>
      </c>
      <c r="AP151" s="21">
        <v>3.2297357560100916E-2</v>
      </c>
      <c r="AQ151" s="21">
        <v>0.78142306961767016</v>
      </c>
      <c r="AR151" s="21">
        <v>0.31004315039108127</v>
      </c>
      <c r="AS151" s="21">
        <v>0.52512752740565294</v>
      </c>
      <c r="AT151" s="21">
        <v>0.52366363003201388</v>
      </c>
      <c r="AU151" s="21">
        <v>0.56812886092159287</v>
      </c>
      <c r="AV151" s="21" t="e">
        <v>#DIV/0!</v>
      </c>
      <c r="AW151" s="21" t="e">
        <v>#DIV/0!</v>
      </c>
      <c r="AX151" s="21" t="e">
        <v>#DIV/0!</v>
      </c>
      <c r="AY151" s="21">
        <v>0.33314434472762955</v>
      </c>
      <c r="AZ151" s="21">
        <v>0.24819665563026366</v>
      </c>
      <c r="BA151" s="21">
        <v>0.5134103450521198</v>
      </c>
      <c r="BB151" s="21" t="e">
        <v>#DIV/0!</v>
      </c>
      <c r="BC151" s="21">
        <v>0.24956436133091595</v>
      </c>
    </row>
    <row r="152" spans="1:55" x14ac:dyDescent="0.2">
      <c r="A152" s="3" t="s">
        <v>493</v>
      </c>
      <c r="B152" s="3" t="s">
        <v>494</v>
      </c>
      <c r="C152" s="3" t="s">
        <v>38</v>
      </c>
      <c r="D152" s="3">
        <v>121021</v>
      </c>
      <c r="E152" s="3" t="s">
        <v>16</v>
      </c>
      <c r="F152" s="3">
        <v>2019</v>
      </c>
      <c r="G152" s="3" t="s">
        <v>17</v>
      </c>
      <c r="H152" s="4">
        <v>43830</v>
      </c>
      <c r="I152" s="4">
        <v>43860</v>
      </c>
      <c r="J152" s="4">
        <v>43860</v>
      </c>
      <c r="K152" s="5">
        <v>2851000000</v>
      </c>
      <c r="L152" s="5">
        <v>2886000000</v>
      </c>
      <c r="M152" s="3" t="s">
        <v>495</v>
      </c>
      <c r="N152" s="20">
        <v>0.31159604059084622</v>
      </c>
      <c r="O152" s="21">
        <v>0.31159604059084622</v>
      </c>
      <c r="P152" s="21">
        <v>0.87645071044020439</v>
      </c>
      <c r="Q152" s="21">
        <v>0.55780495244058748</v>
      </c>
      <c r="R152" s="21">
        <v>0</v>
      </c>
      <c r="S152" s="21">
        <v>0</v>
      </c>
      <c r="T152" s="21">
        <v>0</v>
      </c>
      <c r="U152" s="21">
        <v>0.79008725756879927</v>
      </c>
      <c r="V152" s="21">
        <v>0.77144014205164946</v>
      </c>
      <c r="W152" s="21">
        <v>0.75926751205282994</v>
      </c>
      <c r="X152" s="21">
        <v>0.4222380804593458</v>
      </c>
      <c r="Y152" s="21">
        <v>0.57393245208085897</v>
      </c>
      <c r="Z152" s="21">
        <v>0.57776191954065415</v>
      </c>
      <c r="AA152" s="21">
        <v>0.30676294897650747</v>
      </c>
      <c r="AB152" s="21">
        <v>0.99329840977333494</v>
      </c>
      <c r="AC152" s="21">
        <v>0.82773054284759606</v>
      </c>
      <c r="AD152" s="21">
        <v>0.60913777440912997</v>
      </c>
      <c r="AE152" s="21">
        <v>0.6982883450433448</v>
      </c>
      <c r="AF152" s="21">
        <v>0.80392799373867851</v>
      </c>
      <c r="AG152" s="21" t="e">
        <v>#DIV/0!</v>
      </c>
      <c r="AH152" s="21" t="e">
        <v>#DIV/0!</v>
      </c>
      <c r="AI152" s="21">
        <v>0.39302536237323699</v>
      </c>
      <c r="AJ152" s="21">
        <v>0.76854090487208959</v>
      </c>
      <c r="AK152" s="21" t="e">
        <v>#DIV/0!</v>
      </c>
      <c r="AL152" s="21" t="e">
        <v>#DIV/0!</v>
      </c>
      <c r="AM152" s="21">
        <v>0.6194367117164632</v>
      </c>
      <c r="AN152" s="21">
        <v>0.62069452404209946</v>
      </c>
      <c r="AO152" s="21">
        <v>0.11766982816786066</v>
      </c>
      <c r="AP152" s="21">
        <v>3.2138991251185536E-2</v>
      </c>
      <c r="AQ152" s="21">
        <v>0.78242715898299964</v>
      </c>
      <c r="AR152" s="21">
        <v>0.70430021786718233</v>
      </c>
      <c r="AS152" s="21">
        <v>0.45686676115099567</v>
      </c>
      <c r="AT152" s="21">
        <v>0.68360139117870167</v>
      </c>
      <c r="AU152" s="21">
        <v>0.71832687861876443</v>
      </c>
      <c r="AV152" s="21" t="e">
        <v>#DIV/0!</v>
      </c>
      <c r="AW152" s="21" t="e">
        <v>#DIV/0!</v>
      </c>
      <c r="AX152" s="21" t="e">
        <v>#DIV/0!</v>
      </c>
      <c r="AY152" s="21">
        <v>0.32751608420844852</v>
      </c>
      <c r="AZ152" s="21">
        <v>0.20812432905691522</v>
      </c>
      <c r="BA152" s="21">
        <v>0.51425134319956856</v>
      </c>
      <c r="BB152" s="21" t="e">
        <v>#DIV/0!</v>
      </c>
      <c r="BC152" s="21">
        <v>0.21225239275579391</v>
      </c>
    </row>
    <row r="153" spans="1:55" x14ac:dyDescent="0.2">
      <c r="A153" s="3" t="s">
        <v>532</v>
      </c>
      <c r="B153" s="3" t="s">
        <v>533</v>
      </c>
      <c r="C153" s="3" t="s">
        <v>15</v>
      </c>
      <c r="D153" s="3">
        <v>378152</v>
      </c>
      <c r="E153" s="3" t="s">
        <v>16</v>
      </c>
      <c r="F153" s="3">
        <v>2019</v>
      </c>
      <c r="G153" s="3" t="s">
        <v>17</v>
      </c>
      <c r="H153" s="4">
        <v>43830</v>
      </c>
      <c r="I153" s="4">
        <v>43887</v>
      </c>
      <c r="J153" s="4">
        <v>43887</v>
      </c>
      <c r="K153" s="5">
        <v>139500000</v>
      </c>
      <c r="L153" s="5">
        <v>141100000</v>
      </c>
      <c r="M153" s="3" t="s">
        <v>534</v>
      </c>
      <c r="N153" s="20">
        <v>4.8348056407895523E-2</v>
      </c>
      <c r="O153" s="21">
        <v>2.8595738017149569E-2</v>
      </c>
      <c r="P153" s="21">
        <v>2.6356145603101185E-2</v>
      </c>
      <c r="Q153" s="21">
        <v>0.56025424491010023</v>
      </c>
      <c r="R153" s="21">
        <v>0.10054062545840378</v>
      </c>
      <c r="S153" s="21">
        <v>0.14704031829457301</v>
      </c>
      <c r="T153" s="21">
        <v>7.8725567857189552E-2</v>
      </c>
      <c r="U153" s="21">
        <v>0.79530676595376448</v>
      </c>
      <c r="V153" s="21">
        <v>0.77851464514666857</v>
      </c>
      <c r="W153" s="21">
        <v>0.76390692699019913</v>
      </c>
      <c r="X153" s="21">
        <v>0.22831506032937288</v>
      </c>
      <c r="Y153" s="21">
        <v>0.54304927982894091</v>
      </c>
      <c r="Z153" s="21">
        <v>0.77168493967062712</v>
      </c>
      <c r="AA153" s="21">
        <v>0.56903279831742226</v>
      </c>
      <c r="AB153" s="21">
        <v>0.87573321926321235</v>
      </c>
      <c r="AC153" s="21">
        <v>0.33907047408982138</v>
      </c>
      <c r="AD153" s="21">
        <v>0.3294053446777187</v>
      </c>
      <c r="AE153" s="21">
        <v>0.37092123291099077</v>
      </c>
      <c r="AF153" s="21">
        <v>0.5857746296570393</v>
      </c>
      <c r="AG153" s="21" t="e">
        <v>#DIV/0!</v>
      </c>
      <c r="AH153" s="21" t="e">
        <v>#DIV/0!</v>
      </c>
      <c r="AI153" s="21">
        <v>0.42012289718779555</v>
      </c>
      <c r="AJ153" s="21">
        <v>0.13710972231299698</v>
      </c>
      <c r="AK153" s="21" t="e">
        <v>#DIV/0!</v>
      </c>
      <c r="AL153" s="21" t="e">
        <v>#DIV/0!</v>
      </c>
      <c r="AM153" s="21">
        <v>0.61816894111307408</v>
      </c>
      <c r="AN153" s="21">
        <v>0.62355081850374161</v>
      </c>
      <c r="AO153" s="21">
        <v>0.19624520747954111</v>
      </c>
      <c r="AP153" s="21">
        <v>3.5286437955473364E-2</v>
      </c>
      <c r="AQ153" s="21">
        <v>0.5774005635500209</v>
      </c>
      <c r="AR153" s="21">
        <v>0.28399001379114125</v>
      </c>
      <c r="AS153" s="21">
        <v>0.55716718535654863</v>
      </c>
      <c r="AT153" s="21">
        <v>0.35728301958348535</v>
      </c>
      <c r="AU153" s="21">
        <v>0.44092177691011436</v>
      </c>
      <c r="AV153" s="21" t="e">
        <v>#DIV/0!</v>
      </c>
      <c r="AW153" s="21" t="e">
        <v>#DIV/0!</v>
      </c>
      <c r="AX153" s="21" t="e">
        <v>#DIV/0!</v>
      </c>
      <c r="AY153" s="21">
        <v>0.3640600473942458</v>
      </c>
      <c r="AZ153" s="21">
        <v>0.29973935588440165</v>
      </c>
      <c r="BA153" s="21">
        <v>0.50873975239362512</v>
      </c>
      <c r="BB153" s="21" t="e">
        <v>#DIV/0!</v>
      </c>
      <c r="BC153" s="21">
        <v>0.14689955186051359</v>
      </c>
    </row>
    <row r="154" spans="1:55" x14ac:dyDescent="0.2">
      <c r="A154" s="3" t="s">
        <v>538</v>
      </c>
      <c r="B154" s="3" t="s">
        <v>539</v>
      </c>
      <c r="C154" s="3" t="s">
        <v>59</v>
      </c>
      <c r="D154" s="3">
        <v>378154</v>
      </c>
      <c r="E154" s="3" t="s">
        <v>16</v>
      </c>
      <c r="F154" s="3">
        <v>2019</v>
      </c>
      <c r="G154" s="3" t="s">
        <v>17</v>
      </c>
      <c r="H154" s="4">
        <v>43830</v>
      </c>
      <c r="I154" s="4">
        <v>43875</v>
      </c>
      <c r="J154" s="4">
        <v>43875</v>
      </c>
      <c r="K154" s="5">
        <v>1450000000</v>
      </c>
      <c r="L154" s="5">
        <v>1444000000</v>
      </c>
      <c r="M154" s="3" t="s">
        <v>540</v>
      </c>
      <c r="N154" s="20">
        <v>0.13908652057335114</v>
      </c>
      <c r="O154" s="21">
        <v>0.10021259668557574</v>
      </c>
      <c r="P154" s="21">
        <v>0.18948683780083886</v>
      </c>
      <c r="Q154" s="21">
        <v>0.55967015460837599</v>
      </c>
      <c r="R154" s="21">
        <v>6.7806159697093804E-2</v>
      </c>
      <c r="S154" s="21">
        <v>6.7271373536987884E-4</v>
      </c>
      <c r="T154" s="21">
        <v>6.8397851235893106E-2</v>
      </c>
      <c r="U154" s="21">
        <v>0.79312289938213854</v>
      </c>
      <c r="V154" s="21">
        <v>0.7714680535507713</v>
      </c>
      <c r="W154" s="21">
        <v>0.76274353979486054</v>
      </c>
      <c r="X154" s="21">
        <v>0.20468323533332894</v>
      </c>
      <c r="Y154" s="21">
        <v>0.49439628049023376</v>
      </c>
      <c r="Z154" s="21">
        <v>0.79531676466667101</v>
      </c>
      <c r="AA154" s="21">
        <v>0</v>
      </c>
      <c r="AB154" s="21">
        <v>0.88948088859156882</v>
      </c>
      <c r="AC154" s="21">
        <v>0.25785472799486253</v>
      </c>
      <c r="AD154" s="21">
        <v>0.43403376120211423</v>
      </c>
      <c r="AE154" s="21">
        <v>0.49755692313902894</v>
      </c>
      <c r="AF154" s="21">
        <v>0.63186385874443141</v>
      </c>
      <c r="AG154" s="21" t="e">
        <v>#DIV/0!</v>
      </c>
      <c r="AH154" s="21" t="e">
        <v>#DIV/0!</v>
      </c>
      <c r="AI154" s="21">
        <v>0.43283363348060183</v>
      </c>
      <c r="AJ154" s="21">
        <v>0.26376404644464846</v>
      </c>
      <c r="AK154" s="21" t="e">
        <v>#DIV/0!</v>
      </c>
      <c r="AL154" s="21" t="e">
        <v>#DIV/0!</v>
      </c>
      <c r="AM154" s="21">
        <v>0.61766722595469581</v>
      </c>
      <c r="AN154" s="21">
        <v>0.62127646546980053</v>
      </c>
      <c r="AO154" s="21">
        <v>8.7592130901751206E-2</v>
      </c>
      <c r="AP154" s="21">
        <v>3.2283090908638443E-2</v>
      </c>
      <c r="AQ154" s="21">
        <v>0.57273458278143496</v>
      </c>
      <c r="AR154" s="21">
        <v>0.38269614817479913</v>
      </c>
      <c r="AS154" s="21">
        <v>0.57506922958132833</v>
      </c>
      <c r="AT154" s="21">
        <v>0.34132069623391392</v>
      </c>
      <c r="AU154" s="21">
        <v>0.4052280733992904</v>
      </c>
      <c r="AV154" s="21" t="e">
        <v>#DIV/0!</v>
      </c>
      <c r="AW154" s="21" t="e">
        <v>#DIV/0!</v>
      </c>
      <c r="AX154" s="21" t="e">
        <v>#DIV/0!</v>
      </c>
      <c r="AY154" s="21">
        <v>0.35453784673643923</v>
      </c>
      <c r="AZ154" s="21">
        <v>0.27164400150858276</v>
      </c>
      <c r="BA154" s="21">
        <v>0.50643876692681522</v>
      </c>
      <c r="BB154" s="21" t="e">
        <v>#DIV/0!</v>
      </c>
      <c r="BC154" s="21">
        <v>0.12927417470250641</v>
      </c>
    </row>
    <row r="155" spans="1:55" x14ac:dyDescent="0.2">
      <c r="A155" s="3" t="s">
        <v>502</v>
      </c>
      <c r="B155" s="3" t="s">
        <v>503</v>
      </c>
      <c r="C155" s="3" t="s">
        <v>15</v>
      </c>
      <c r="D155" s="3">
        <v>259098</v>
      </c>
      <c r="E155" s="3" t="s">
        <v>16</v>
      </c>
      <c r="F155" s="3">
        <v>2020</v>
      </c>
      <c r="G155" s="3" t="s">
        <v>17</v>
      </c>
      <c r="H155" s="4">
        <v>43982</v>
      </c>
      <c r="I155" s="4">
        <v>44032</v>
      </c>
      <c r="J155" s="4">
        <v>44032</v>
      </c>
      <c r="K155" s="5">
        <v>262000000</v>
      </c>
      <c r="L155" s="5">
        <v>262000000</v>
      </c>
      <c r="M155" s="3" t="s">
        <v>504</v>
      </c>
      <c r="N155" s="20">
        <v>6.2321728539242852E-2</v>
      </c>
      <c r="O155" s="21">
        <v>6.2321728539242852E-2</v>
      </c>
      <c r="P155" s="21">
        <v>3.8487581357726973E-2</v>
      </c>
      <c r="Q155" s="21">
        <v>0.56076253238574625</v>
      </c>
      <c r="R155" s="21">
        <v>8.3031480157614079E-2</v>
      </c>
      <c r="S155" s="21">
        <v>2.9601426459493811E-2</v>
      </c>
      <c r="T155" s="21">
        <v>7.928450699663149E-2</v>
      </c>
      <c r="U155" s="21">
        <v>0.79491405664271619</v>
      </c>
      <c r="V155" s="21">
        <v>0.7730349212796126</v>
      </c>
      <c r="W155" s="21">
        <v>0.76449946908143462</v>
      </c>
      <c r="X155" s="21">
        <v>0.1936746192110283</v>
      </c>
      <c r="Y155" s="21">
        <v>0.48833902860315076</v>
      </c>
      <c r="Z155" s="21">
        <v>0.80632538078897165</v>
      </c>
      <c r="AA155" s="21">
        <v>0.20644799383147205</v>
      </c>
      <c r="AB155" s="21">
        <v>0.86651974497423367</v>
      </c>
      <c r="AC155" s="21">
        <v>0.23998523215258896</v>
      </c>
      <c r="AD155" s="21">
        <v>0.31687992713899182</v>
      </c>
      <c r="AE155" s="21">
        <v>0.31432084194936027</v>
      </c>
      <c r="AF155" s="21">
        <v>0.54329239471415747</v>
      </c>
      <c r="AG155" s="21" t="e">
        <v>#DIV/0!</v>
      </c>
      <c r="AH155" s="21" t="e">
        <v>#DIV/0!</v>
      </c>
      <c r="AI155" s="21">
        <v>0.41107543464664958</v>
      </c>
      <c r="AJ155" s="21">
        <v>0.17364531186538881</v>
      </c>
      <c r="AK155" s="21" t="e">
        <v>#DIV/0!</v>
      </c>
      <c r="AL155" s="21" t="e">
        <v>#DIV/0!</v>
      </c>
      <c r="AM155" s="21">
        <v>0.61593365891454133</v>
      </c>
      <c r="AN155" s="21">
        <v>0.62572301945276687</v>
      </c>
      <c r="AO155" s="21">
        <v>0.2783427841305825</v>
      </c>
      <c r="AP155" s="21">
        <v>3.3984643286721905E-2</v>
      </c>
      <c r="AQ155" s="21">
        <v>0.50722961526973243</v>
      </c>
      <c r="AR155" s="21">
        <v>0.25397251446706626</v>
      </c>
      <c r="AS155" s="21">
        <v>0.55222925933951172</v>
      </c>
      <c r="AT155" s="21">
        <v>0.36040780650929743</v>
      </c>
      <c r="AU155" s="21">
        <v>0.44483816432232998</v>
      </c>
      <c r="AV155" s="21" t="e">
        <v>#DIV/0!</v>
      </c>
      <c r="AW155" s="21" t="e">
        <v>#DIV/0!</v>
      </c>
      <c r="AX155" s="21" t="e">
        <v>#DIV/0!</v>
      </c>
      <c r="AY155" s="21">
        <v>0.35179961108031915</v>
      </c>
      <c r="AZ155" s="21">
        <v>0.27934756207107647</v>
      </c>
      <c r="BA155" s="21">
        <v>0.51085793780138355</v>
      </c>
      <c r="BB155" s="21" t="e">
        <v>#DIV/0!</v>
      </c>
      <c r="BC155" s="21">
        <v>0.12199076443085961</v>
      </c>
    </row>
    <row r="156" spans="1:55" x14ac:dyDescent="0.2">
      <c r="A156" s="3" t="s">
        <v>490</v>
      </c>
      <c r="B156" s="3" t="s">
        <v>491</v>
      </c>
      <c r="C156" s="3" t="s">
        <v>34</v>
      </c>
      <c r="D156" s="3">
        <v>60283</v>
      </c>
      <c r="E156" s="3" t="s">
        <v>16</v>
      </c>
      <c r="F156" s="3">
        <v>2019</v>
      </c>
      <c r="G156" s="3" t="s">
        <v>17</v>
      </c>
      <c r="H156" s="4">
        <v>43738</v>
      </c>
      <c r="I156" s="4">
        <v>43784</v>
      </c>
      <c r="J156" s="4">
        <v>43784</v>
      </c>
      <c r="K156" s="5">
        <v>60293000</v>
      </c>
      <c r="L156" s="5">
        <v>60954000</v>
      </c>
      <c r="M156" s="3" t="s">
        <v>492</v>
      </c>
      <c r="N156" s="20">
        <v>6.3773327498798257E-2</v>
      </c>
      <c r="O156" s="21">
        <v>6.2382953053556366E-2</v>
      </c>
      <c r="P156" s="21">
        <v>0.16290391511426977</v>
      </c>
      <c r="Q156" s="21">
        <v>0.55915416736464896</v>
      </c>
      <c r="R156" s="21">
        <v>0</v>
      </c>
      <c r="S156" s="21">
        <v>0</v>
      </c>
      <c r="T156" s="21">
        <v>0</v>
      </c>
      <c r="U156" s="21">
        <v>0.79008725756879927</v>
      </c>
      <c r="V156" s="21">
        <v>0.77144014205164946</v>
      </c>
      <c r="W156" s="21">
        <v>0.75926751205282994</v>
      </c>
      <c r="X156" s="21">
        <v>0.44318075923410377</v>
      </c>
      <c r="Y156" s="21">
        <v>0.51896906118696262</v>
      </c>
      <c r="Z156" s="21">
        <v>0.55681924076589628</v>
      </c>
      <c r="AA156" s="21">
        <v>0.34813928205332179</v>
      </c>
      <c r="AB156" s="21">
        <v>0.90587527545832469</v>
      </c>
      <c r="AC156" s="21">
        <v>0.82803373089853527</v>
      </c>
      <c r="AD156" s="21">
        <v>0.46339626225910879</v>
      </c>
      <c r="AE156" s="21">
        <v>0.53121678324097521</v>
      </c>
      <c r="AF156" s="21">
        <v>0.67900631613753248</v>
      </c>
      <c r="AG156" s="21" t="e">
        <v>#DIV/0!</v>
      </c>
      <c r="AH156" s="21" t="e">
        <v>#DIV/0!</v>
      </c>
      <c r="AI156" s="21">
        <v>0.38301298846798437</v>
      </c>
      <c r="AJ156" s="21">
        <v>0.20291759136914503</v>
      </c>
      <c r="AK156" s="21" t="e">
        <v>#DIV/0!</v>
      </c>
      <c r="AL156" s="21" t="e">
        <v>#DIV/0!</v>
      </c>
      <c r="AM156" s="21">
        <v>0.62079473761195425</v>
      </c>
      <c r="AN156" s="21">
        <v>0.62226371111880729</v>
      </c>
      <c r="AO156" s="21">
        <v>0.17579226745531507</v>
      </c>
      <c r="AP156" s="21">
        <v>3.253331422111453E-2</v>
      </c>
      <c r="AQ156" s="21">
        <v>0.71524021323922427</v>
      </c>
      <c r="AR156" s="21">
        <v>0.52958996439251271</v>
      </c>
      <c r="AS156" s="21">
        <v>0.46547563973637274</v>
      </c>
      <c r="AT156" s="21">
        <v>0.66944420639892888</v>
      </c>
      <c r="AU156" s="21">
        <v>0.47806982848653817</v>
      </c>
      <c r="AV156" s="21" t="e">
        <v>#DIV/0!</v>
      </c>
      <c r="AW156" s="21" t="e">
        <v>#DIV/0!</v>
      </c>
      <c r="AX156" s="21" t="e">
        <v>#DIV/0!</v>
      </c>
      <c r="AY156" s="21">
        <v>0.32751608420844852</v>
      </c>
      <c r="AZ156" s="21">
        <v>0.20700231118088738</v>
      </c>
      <c r="BA156" s="21">
        <v>0.51345474228004884</v>
      </c>
      <c r="BB156" s="21" t="e">
        <v>#DIV/0!</v>
      </c>
      <c r="BC156" s="21">
        <v>0.26162944631564367</v>
      </c>
    </row>
    <row r="157" spans="1:55" x14ac:dyDescent="0.2">
      <c r="A157" s="3" t="s">
        <v>505</v>
      </c>
      <c r="B157" s="3" t="s">
        <v>506</v>
      </c>
      <c r="C157" s="3" t="s">
        <v>34</v>
      </c>
      <c r="D157" s="3">
        <v>88558</v>
      </c>
      <c r="E157" s="3" t="s">
        <v>16</v>
      </c>
      <c r="F157" s="3">
        <v>2019</v>
      </c>
      <c r="G157" s="3" t="s">
        <v>17</v>
      </c>
      <c r="H157" s="4">
        <v>43830</v>
      </c>
      <c r="I157" s="4">
        <v>43881</v>
      </c>
      <c r="J157" s="4">
        <v>43881</v>
      </c>
      <c r="K157" s="5">
        <v>617000000</v>
      </c>
      <c r="L157" s="5">
        <v>627000000</v>
      </c>
      <c r="M157" s="3" t="s">
        <v>507</v>
      </c>
      <c r="N157" s="20">
        <v>5.1149952186255176E-2</v>
      </c>
      <c r="O157" s="21">
        <v>5.1149952186255176E-2</v>
      </c>
      <c r="P157" s="21">
        <v>3.36507343173943E-2</v>
      </c>
      <c r="Q157" s="21">
        <v>0.5596172408849075</v>
      </c>
      <c r="R157" s="21">
        <v>9.7120510113228392E-2</v>
      </c>
      <c r="S157" s="21">
        <v>2.2138073601173161E-2</v>
      </c>
      <c r="T157" s="21">
        <v>9.4677869152238331E-2</v>
      </c>
      <c r="U157" s="21">
        <v>0.7943724215550747</v>
      </c>
      <c r="V157" s="21">
        <v>0.77234539054003581</v>
      </c>
      <c r="W157" s="21">
        <v>0.76400954278296151</v>
      </c>
      <c r="X157" s="21">
        <v>0.12505216136320277</v>
      </c>
      <c r="Y157" s="21">
        <v>0.67628775420838183</v>
      </c>
      <c r="Z157" s="21">
        <v>0.87494783863679715</v>
      </c>
      <c r="AA157" s="21">
        <v>0.92969925306461942</v>
      </c>
      <c r="AB157" s="21">
        <v>0.8909462641081608</v>
      </c>
      <c r="AC157" s="21">
        <v>0.32016305064956985</v>
      </c>
      <c r="AD157" s="21">
        <v>0.37685416631945273</v>
      </c>
      <c r="AE157" s="21">
        <v>0.4320087887787965</v>
      </c>
      <c r="AF157" s="21">
        <v>0.6055188289285105</v>
      </c>
      <c r="AG157" s="21" t="e">
        <v>#DIV/0!</v>
      </c>
      <c r="AH157" s="21" t="e">
        <v>#DIV/0!</v>
      </c>
      <c r="AI157" s="21">
        <v>0.38843360489496409</v>
      </c>
      <c r="AJ157" s="21">
        <v>0.17615839931792976</v>
      </c>
      <c r="AK157" s="21" t="e">
        <v>#DIV/0!</v>
      </c>
      <c r="AL157" s="21" t="e">
        <v>#DIV/0!</v>
      </c>
      <c r="AM157" s="21">
        <v>0.61672272019806618</v>
      </c>
      <c r="AN157" s="21">
        <v>0.6209416594549606</v>
      </c>
      <c r="AO157" s="21">
        <v>6.7853670269433536E-2</v>
      </c>
      <c r="AP157" s="21">
        <v>3.3604771469066659E-2</v>
      </c>
      <c r="AQ157" s="21">
        <v>0.53974194144887466</v>
      </c>
      <c r="AR157" s="21">
        <v>0.41236907493758757</v>
      </c>
      <c r="AS157" s="21">
        <v>0.50460297482922645</v>
      </c>
      <c r="AT157" s="21">
        <v>0.32879034184286715</v>
      </c>
      <c r="AU157" s="21">
        <v>0.48947297130974371</v>
      </c>
      <c r="AV157" s="21" t="e">
        <v>#DIV/0!</v>
      </c>
      <c r="AW157" s="21" t="e">
        <v>#DIV/0!</v>
      </c>
      <c r="AX157" s="21" t="e">
        <v>#DIV/0!</v>
      </c>
      <c r="AY157" s="21">
        <v>0.39255688249286225</v>
      </c>
      <c r="AZ157" s="21">
        <v>0.34920234302995651</v>
      </c>
      <c r="BA157" s="21">
        <v>0.51907180254841601</v>
      </c>
      <c r="BB157" s="21" t="e">
        <v>#DIV/0!</v>
      </c>
      <c r="BC157" s="21">
        <v>0.1059841097588359</v>
      </c>
    </row>
    <row r="158" spans="1:55" x14ac:dyDescent="0.2">
      <c r="A158" s="3" t="s">
        <v>508</v>
      </c>
      <c r="B158" s="3" t="s">
        <v>509</v>
      </c>
      <c r="C158" s="3" t="s">
        <v>34</v>
      </c>
      <c r="D158" s="3">
        <v>378146</v>
      </c>
      <c r="E158" s="3" t="s">
        <v>16</v>
      </c>
      <c r="F158" s="3">
        <v>2019</v>
      </c>
      <c r="G158" s="3" t="s">
        <v>17</v>
      </c>
      <c r="H158" s="4">
        <v>43830</v>
      </c>
      <c r="I158" s="4">
        <v>43888</v>
      </c>
      <c r="J158" s="4">
        <v>43888</v>
      </c>
      <c r="K158" s="5">
        <v>680200000</v>
      </c>
      <c r="L158" s="5">
        <v>694800000</v>
      </c>
      <c r="M158" s="3" t="s">
        <v>510</v>
      </c>
      <c r="N158" s="20">
        <v>4.7325684031063069E-2</v>
      </c>
      <c r="O158" s="21">
        <v>4.7325684031063069E-2</v>
      </c>
      <c r="P158" s="21">
        <v>3.088455026989571E-2</v>
      </c>
      <c r="Q158" s="21">
        <v>0.56362853452587625</v>
      </c>
      <c r="R158" s="21">
        <v>0.13595022087669731</v>
      </c>
      <c r="S158" s="21">
        <v>5.9333903814754048E-4</v>
      </c>
      <c r="T158" s="21">
        <v>0.13725393429634086</v>
      </c>
      <c r="U158" s="21">
        <v>0.80275661451707203</v>
      </c>
      <c r="V158" s="21">
        <v>0.77149138676494955</v>
      </c>
      <c r="W158" s="21">
        <v>0.77378725254102521</v>
      </c>
      <c r="X158" s="21">
        <v>0.1582832318684797</v>
      </c>
      <c r="Y158" s="21">
        <v>0.52426512558150473</v>
      </c>
      <c r="Z158" s="21">
        <v>0.8417167681315203</v>
      </c>
      <c r="AA158" s="21">
        <v>0.82604621270366307</v>
      </c>
      <c r="AB158" s="21">
        <v>0.837579387436587</v>
      </c>
      <c r="AC158" s="21">
        <v>0.45806843666401043</v>
      </c>
      <c r="AD158" s="21">
        <v>0.4457861521757554</v>
      </c>
      <c r="AE158" s="21">
        <v>0.51102933937728756</v>
      </c>
      <c r="AF158" s="21">
        <v>0.67493961547536252</v>
      </c>
      <c r="AG158" s="21" t="e">
        <v>#DIV/0!</v>
      </c>
      <c r="AH158" s="21" t="e">
        <v>#DIV/0!</v>
      </c>
      <c r="AI158" s="21">
        <v>0.3924744321911946</v>
      </c>
      <c r="AJ158" s="21">
        <v>0.19868287827794651</v>
      </c>
      <c r="AK158" s="21" t="e">
        <v>#DIV/0!</v>
      </c>
      <c r="AL158" s="21" t="e">
        <v>#DIV/0!</v>
      </c>
      <c r="AM158" s="21">
        <v>0.62327761306910101</v>
      </c>
      <c r="AN158" s="21">
        <v>0.62358684977527745</v>
      </c>
      <c r="AO158" s="21">
        <v>0.10480791704076078</v>
      </c>
      <c r="AP158" s="21">
        <v>3.516242098645761E-2</v>
      </c>
      <c r="AQ158" s="21">
        <v>0.62817341001483984</v>
      </c>
      <c r="AR158" s="21">
        <v>0.44272928205064399</v>
      </c>
      <c r="AS158" s="21">
        <v>0.505376822027094</v>
      </c>
      <c r="AT158" s="21">
        <v>0.41705983051969336</v>
      </c>
      <c r="AU158" s="21">
        <v>0.49147143497705637</v>
      </c>
      <c r="AV158" s="21" t="e">
        <v>#DIV/0!</v>
      </c>
      <c r="AW158" s="21" t="e">
        <v>#DIV/0!</v>
      </c>
      <c r="AX158" s="21" t="e">
        <v>#DIV/0!</v>
      </c>
      <c r="AY158" s="21">
        <v>0.37141543412723727</v>
      </c>
      <c r="AZ158" s="21">
        <v>0.3148606427830955</v>
      </c>
      <c r="BA158" s="21">
        <v>0.51393554265843155</v>
      </c>
      <c r="BB158" s="21" t="e">
        <v>#DIV/0!</v>
      </c>
      <c r="BC158" s="21">
        <v>0.15350624033075702</v>
      </c>
    </row>
    <row r="159" spans="1:55" x14ac:dyDescent="0.2">
      <c r="A159" s="3" t="s">
        <v>514</v>
      </c>
      <c r="B159" s="3" t="s">
        <v>515</v>
      </c>
      <c r="C159" s="3" t="s">
        <v>34</v>
      </c>
      <c r="D159" s="3">
        <v>367930</v>
      </c>
      <c r="E159" s="3" t="s">
        <v>16</v>
      </c>
      <c r="F159" s="3">
        <v>2019</v>
      </c>
      <c r="G159" s="3" t="s">
        <v>17</v>
      </c>
      <c r="H159" s="4">
        <v>43830</v>
      </c>
      <c r="I159" s="4">
        <v>43888</v>
      </c>
      <c r="J159" s="4">
        <v>43888</v>
      </c>
      <c r="K159" s="5">
        <v>134263000</v>
      </c>
      <c r="L159" s="5">
        <v>136249000</v>
      </c>
      <c r="M159" s="3" t="s">
        <v>516</v>
      </c>
      <c r="N159" s="20">
        <v>0.17686748097770269</v>
      </c>
      <c r="O159" s="21">
        <v>0.12849720835824421</v>
      </c>
      <c r="P159" s="21">
        <v>0.24242366262395415</v>
      </c>
      <c r="Q159" s="21">
        <v>0.55830894986515323</v>
      </c>
      <c r="R159" s="21">
        <v>3.8980033559640269E-2</v>
      </c>
      <c r="S159" s="21">
        <v>0</v>
      </c>
      <c r="T159" s="21">
        <v>3.9380272123219304E-2</v>
      </c>
      <c r="U159" s="21">
        <v>0.79118330517796187</v>
      </c>
      <c r="V159" s="21">
        <v>0.77144014205164946</v>
      </c>
      <c r="W159" s="21">
        <v>0.76052448323431376</v>
      </c>
      <c r="X159" s="21">
        <v>0.37797555124405019</v>
      </c>
      <c r="Y159" s="21">
        <v>0.57426880492793486</v>
      </c>
      <c r="Z159" s="21">
        <v>0.62202444875594975</v>
      </c>
      <c r="AA159" s="21">
        <v>0.53063578637394793</v>
      </c>
      <c r="AB159" s="21">
        <v>0.9486334210670635</v>
      </c>
      <c r="AC159" s="21">
        <v>0.49310402398413011</v>
      </c>
      <c r="AD159" s="21">
        <v>0.38173808808552501</v>
      </c>
      <c r="AE159" s="21">
        <v>0.43760749861198633</v>
      </c>
      <c r="AF159" s="21">
        <v>0.64486689225770644</v>
      </c>
      <c r="AG159" s="21" t="e">
        <v>#DIV/0!</v>
      </c>
      <c r="AH159" s="21" t="e">
        <v>#DIV/0!</v>
      </c>
      <c r="AI159" s="21">
        <v>0.37634606767788525</v>
      </c>
      <c r="AJ159" s="21">
        <v>0.26771652011692637</v>
      </c>
      <c r="AK159" s="21" t="e">
        <v>#DIV/0!</v>
      </c>
      <c r="AL159" s="21" t="e">
        <v>#DIV/0!</v>
      </c>
      <c r="AM159" s="21">
        <v>0.61774341892784446</v>
      </c>
      <c r="AN159" s="21">
        <v>0.62112997148900084</v>
      </c>
      <c r="AO159" s="21">
        <v>0.13238313093123683</v>
      </c>
      <c r="AP159" s="21">
        <v>3.2201201579263442E-2</v>
      </c>
      <c r="AQ159" s="21">
        <v>0.62329332742891008</v>
      </c>
      <c r="AR159" s="21">
        <v>0.38608100416285501</v>
      </c>
      <c r="AS159" s="21">
        <v>0.49272600206381301</v>
      </c>
      <c r="AT159" s="21">
        <v>0.4116949431490331</v>
      </c>
      <c r="AU159" s="21">
        <v>0.55727069836728227</v>
      </c>
      <c r="AV159" s="21" t="e">
        <v>#DIV/0!</v>
      </c>
      <c r="AW159" s="21" t="e">
        <v>#DIV/0!</v>
      </c>
      <c r="AX159" s="21" t="e">
        <v>#DIV/0!</v>
      </c>
      <c r="AY159" s="21">
        <v>0.34158471460218093</v>
      </c>
      <c r="AZ159" s="21">
        <v>0.23606014937226175</v>
      </c>
      <c r="BA159" s="21">
        <v>0.51657332888067309</v>
      </c>
      <c r="BB159" s="21" t="e">
        <v>#DIV/0!</v>
      </c>
      <c r="BC159" s="21">
        <v>0.13858543575261154</v>
      </c>
    </row>
    <row r="160" spans="1:55" x14ac:dyDescent="0.2">
      <c r="A160" s="3" t="s">
        <v>517</v>
      </c>
      <c r="B160" s="3" t="s">
        <v>518</v>
      </c>
      <c r="C160" s="3" t="s">
        <v>15</v>
      </c>
      <c r="D160" s="3">
        <v>378147</v>
      </c>
      <c r="E160" s="3" t="s">
        <v>16</v>
      </c>
      <c r="F160" s="3">
        <v>2019</v>
      </c>
      <c r="G160" s="3" t="s">
        <v>17</v>
      </c>
      <c r="H160" s="4">
        <v>43830</v>
      </c>
      <c r="I160" s="4">
        <v>43879</v>
      </c>
      <c r="J160" s="4">
        <v>43879</v>
      </c>
      <c r="K160" s="5">
        <v>130862000</v>
      </c>
      <c r="L160" s="5">
        <v>131744000</v>
      </c>
      <c r="M160" s="3" t="s">
        <v>519</v>
      </c>
      <c r="N160" s="20">
        <v>9.4998954540799499E-2</v>
      </c>
      <c r="O160" s="21">
        <v>6.9542645652258719E-2</v>
      </c>
      <c r="P160" s="21">
        <v>8.5751786079888426E-2</v>
      </c>
      <c r="Q160" s="21">
        <v>0.56032176226862562</v>
      </c>
      <c r="R160" s="21">
        <v>8.2543923682414547E-2</v>
      </c>
      <c r="S160" s="21">
        <v>2.4686844236382344E-2</v>
      </c>
      <c r="T160" s="21">
        <v>7.9555580951875732E-2</v>
      </c>
      <c r="U160" s="21">
        <v>0.7944406523269304</v>
      </c>
      <c r="V160" s="21">
        <v>0.77264678841306256</v>
      </c>
      <c r="W160" s="21">
        <v>0.76403042879622773</v>
      </c>
      <c r="X160" s="21">
        <v>0.42028331845189509</v>
      </c>
      <c r="Y160" s="21">
        <v>0.50534873151277115</v>
      </c>
      <c r="Z160" s="21">
        <v>0.57971668154810485</v>
      </c>
      <c r="AA160" s="21">
        <v>0.423279354461843</v>
      </c>
      <c r="AB160" s="21">
        <v>0.87438424717891483</v>
      </c>
      <c r="AC160" s="21">
        <v>0.29043671430421047</v>
      </c>
      <c r="AD160" s="21">
        <v>0.26977494741051311</v>
      </c>
      <c r="AE160" s="21">
        <v>0.30925795357901387</v>
      </c>
      <c r="AF160" s="21">
        <v>0.55905237557463183</v>
      </c>
      <c r="AG160" s="21" t="e">
        <v>#DIV/0!</v>
      </c>
      <c r="AH160" s="21" t="e">
        <v>#DIV/0!</v>
      </c>
      <c r="AI160" s="21">
        <v>0.37345167828671055</v>
      </c>
      <c r="AJ160" s="21">
        <v>9.8848649462159419E-2</v>
      </c>
      <c r="AK160" s="21" t="e">
        <v>#DIV/0!</v>
      </c>
      <c r="AL160" s="21" t="e">
        <v>#DIV/0!</v>
      </c>
      <c r="AM160" s="21">
        <v>0.61656136389982652</v>
      </c>
      <c r="AN160" s="21">
        <v>0.62322954839597322</v>
      </c>
      <c r="AO160" s="21">
        <v>0.1759483668090796</v>
      </c>
      <c r="AP160" s="21">
        <v>3.2332412746901497E-2</v>
      </c>
      <c r="AQ160" s="21">
        <v>0.52749541990405424</v>
      </c>
      <c r="AR160" s="21">
        <v>0.22276689730784366</v>
      </c>
      <c r="AS160" s="21">
        <v>0.54128149904627365</v>
      </c>
      <c r="AT160" s="21">
        <v>0.25926127152020367</v>
      </c>
      <c r="AU160" s="21">
        <v>0.45419632717757141</v>
      </c>
      <c r="AV160" s="21" t="e">
        <v>#DIV/0!</v>
      </c>
      <c r="AW160" s="21" t="e">
        <v>#DIV/0!</v>
      </c>
      <c r="AX160" s="21" t="e">
        <v>#DIV/0!</v>
      </c>
      <c r="AY160" s="21">
        <v>0.39581082053576205</v>
      </c>
      <c r="AZ160" s="21">
        <v>0.31291274556177662</v>
      </c>
      <c r="BA160" s="21">
        <v>0.51497212286831395</v>
      </c>
      <c r="BB160" s="21" t="e">
        <v>#DIV/0!</v>
      </c>
      <c r="BC160" s="21">
        <v>0.10271506756262302</v>
      </c>
    </row>
    <row r="161" spans="1:55" x14ac:dyDescent="0.2">
      <c r="A161" s="3" t="s">
        <v>511</v>
      </c>
      <c r="B161" s="3" t="s">
        <v>512</v>
      </c>
      <c r="C161" s="3" t="s">
        <v>34</v>
      </c>
      <c r="D161" s="3">
        <v>740486</v>
      </c>
      <c r="E161" s="3" t="s">
        <v>16</v>
      </c>
      <c r="F161" s="3">
        <v>2019</v>
      </c>
      <c r="G161" s="3" t="s">
        <v>17</v>
      </c>
      <c r="H161" s="4">
        <v>43830</v>
      </c>
      <c r="I161" s="4">
        <v>43892</v>
      </c>
      <c r="J161" s="4">
        <v>43892</v>
      </c>
      <c r="K161" s="5">
        <v>86641000</v>
      </c>
      <c r="L161" s="5">
        <v>90383000</v>
      </c>
      <c r="M161" s="3" t="s">
        <v>513</v>
      </c>
      <c r="N161" s="20">
        <v>3.6723586836134324E-2</v>
      </c>
      <c r="O161" s="21">
        <v>3.6723586836134324E-2</v>
      </c>
      <c r="P161" s="21">
        <v>3.4313001366566835E-2</v>
      </c>
      <c r="Q161" s="21">
        <v>0.56121251443208575</v>
      </c>
      <c r="R161" s="21">
        <v>8.3357450331691271E-2</v>
      </c>
      <c r="S161" s="21">
        <v>0.13212290557233891</v>
      </c>
      <c r="T161" s="21">
        <v>6.3683853806607474E-2</v>
      </c>
      <c r="U161" s="21">
        <v>0.7953918472773206</v>
      </c>
      <c r="V161" s="21">
        <v>0.77923228626627128</v>
      </c>
      <c r="W161" s="21">
        <v>0.76386791751352745</v>
      </c>
      <c r="X161" s="21">
        <v>0.28034945029773245</v>
      </c>
      <c r="Y161" s="21">
        <v>0.53808680807577747</v>
      </c>
      <c r="Z161" s="21">
        <v>0.71965054970226761</v>
      </c>
      <c r="AA161" s="21">
        <v>0.66150449404515799</v>
      </c>
      <c r="AB161" s="21">
        <v>0.8598656369526626</v>
      </c>
      <c r="AC161" s="21">
        <v>0.79393096944986918</v>
      </c>
      <c r="AD161" s="21">
        <v>0.71107227174057108</v>
      </c>
      <c r="AE161" s="21">
        <v>0.70036042003732857</v>
      </c>
      <c r="AF161" s="21">
        <v>0.7619560564361435</v>
      </c>
      <c r="AG161" s="21" t="e">
        <v>#DIV/0!</v>
      </c>
      <c r="AH161" s="21" t="e">
        <v>#DIV/0!</v>
      </c>
      <c r="AI161" s="21">
        <v>0.38742176708378517</v>
      </c>
      <c r="AJ161" s="21">
        <v>0.10294346280074726</v>
      </c>
      <c r="AK161" s="21" t="e">
        <v>#DIV/0!</v>
      </c>
      <c r="AL161" s="21" t="e">
        <v>#DIV/0!</v>
      </c>
      <c r="AM161" s="21">
        <v>0.61913703239689333</v>
      </c>
      <c r="AN161" s="21">
        <v>0.62079446928009918</v>
      </c>
      <c r="AO161" s="21">
        <v>3.6706931643726896E-2</v>
      </c>
      <c r="AP161" s="21">
        <v>3.1530864950427798E-2</v>
      </c>
      <c r="AQ161" s="21">
        <v>0.58641896384729453</v>
      </c>
      <c r="AR161" s="21">
        <v>0.54898597191643217</v>
      </c>
      <c r="AS161" s="21">
        <v>0.47183584311587101</v>
      </c>
      <c r="AT161" s="21">
        <v>0.32354961077029354</v>
      </c>
      <c r="AU161" s="21">
        <v>0.46446248667532736</v>
      </c>
      <c r="AV161" s="21" t="e">
        <v>#DIV/0!</v>
      </c>
      <c r="AW161" s="21" t="e">
        <v>#DIV/0!</v>
      </c>
      <c r="AX161" s="21" t="e">
        <v>#DIV/0!</v>
      </c>
      <c r="AY161" s="21">
        <v>0.35744185522570476</v>
      </c>
      <c r="AZ161" s="21">
        <v>0.27998538324248134</v>
      </c>
      <c r="BA161" s="21">
        <v>0.51602165736352668</v>
      </c>
      <c r="BB161" s="21" t="e">
        <v>#DIV/0!</v>
      </c>
      <c r="BC161" s="21">
        <v>0.15227579130215563</v>
      </c>
    </row>
    <row r="162" spans="1:55" x14ac:dyDescent="0.2">
      <c r="A162" s="3" t="s">
        <v>520</v>
      </c>
      <c r="B162" s="3" t="s">
        <v>521</v>
      </c>
      <c r="C162" s="3" t="s">
        <v>59</v>
      </c>
      <c r="D162" s="3">
        <v>378149</v>
      </c>
      <c r="E162" s="3" t="s">
        <v>16</v>
      </c>
      <c r="F162" s="3">
        <v>2019</v>
      </c>
      <c r="G162" s="3" t="s">
        <v>17</v>
      </c>
      <c r="H162" s="4">
        <v>43830</v>
      </c>
      <c r="I162" s="4">
        <v>43889</v>
      </c>
      <c r="J162" s="4">
        <v>43889</v>
      </c>
      <c r="K162" s="5">
        <v>129669000</v>
      </c>
      <c r="L162" s="5">
        <v>130925000</v>
      </c>
      <c r="M162" s="3" t="s">
        <v>522</v>
      </c>
      <c r="N162" s="20">
        <v>5.7739986596103673E-2</v>
      </c>
      <c r="O162" s="21">
        <v>4.2867584813661035E-2</v>
      </c>
      <c r="P162" s="21">
        <v>6.7162021089857181E-3</v>
      </c>
      <c r="Q162" s="21">
        <v>0.56082941885987425</v>
      </c>
      <c r="R162" s="21">
        <v>6.9362956962125299E-2</v>
      </c>
      <c r="S162" s="21">
        <v>9.173155791434387E-2</v>
      </c>
      <c r="T162" s="21">
        <v>5.5821747672498395E-2</v>
      </c>
      <c r="U162" s="21">
        <v>0.79417622889526096</v>
      </c>
      <c r="V162" s="21">
        <v>0.77645174579923748</v>
      </c>
      <c r="W162" s="21">
        <v>0.7630030168027726</v>
      </c>
      <c r="X162" s="21">
        <v>0.32807343380309889</v>
      </c>
      <c r="Y162" s="21">
        <v>0.51003282490459079</v>
      </c>
      <c r="Z162" s="21">
        <v>0.67192656619690105</v>
      </c>
      <c r="AA162" s="21">
        <v>0.24014075215972058</v>
      </c>
      <c r="AB162" s="21">
        <v>0.86545203358976908</v>
      </c>
      <c r="AC162" s="21">
        <v>0.42563600446285971</v>
      </c>
      <c r="AD162" s="21">
        <v>0.39046186635391217</v>
      </c>
      <c r="AE162" s="21">
        <v>0.44760804848014418</v>
      </c>
      <c r="AF162" s="21">
        <v>0.60938727361764022</v>
      </c>
      <c r="AG162" s="21" t="e">
        <v>#DIV/0!</v>
      </c>
      <c r="AH162" s="21" t="e">
        <v>#DIV/0!</v>
      </c>
      <c r="AI162" s="21">
        <v>0.36938680752376557</v>
      </c>
      <c r="AJ162" s="21">
        <v>8.9886877181858116E-2</v>
      </c>
      <c r="AK162" s="21" t="e">
        <v>#DIV/0!</v>
      </c>
      <c r="AL162" s="21" t="e">
        <v>#DIV/0!</v>
      </c>
      <c r="AM162" s="21">
        <v>0.61783256537022258</v>
      </c>
      <c r="AN162" s="21">
        <v>0.62194184997259272</v>
      </c>
      <c r="AO162" s="21">
        <v>9.502950380419499E-2</v>
      </c>
      <c r="AP162" s="21">
        <v>3.252095185017926E-2</v>
      </c>
      <c r="AQ162" s="21">
        <v>0.55842490640304865</v>
      </c>
      <c r="AR162" s="21">
        <v>0.25131673418743766</v>
      </c>
      <c r="AS162" s="21">
        <v>0.5298544127604442</v>
      </c>
      <c r="AT162" s="21">
        <v>0.25205784407884341</v>
      </c>
      <c r="AU162" s="21">
        <v>0.45181073001320554</v>
      </c>
      <c r="AV162" s="21" t="e">
        <v>#DIV/0!</v>
      </c>
      <c r="AW162" s="21" t="e">
        <v>#DIV/0!</v>
      </c>
      <c r="AX162" s="21" t="e">
        <v>#DIV/0!</v>
      </c>
      <c r="AY162" s="21">
        <v>0.35957606158139654</v>
      </c>
      <c r="AZ162" s="21">
        <v>0.29620289628909863</v>
      </c>
      <c r="BA162" s="21">
        <v>0.51220134637642134</v>
      </c>
      <c r="BB162" s="21" t="e">
        <v>#DIV/0!</v>
      </c>
      <c r="BC162" s="21">
        <v>0.13778306472447654</v>
      </c>
    </row>
    <row r="163" spans="1:55" x14ac:dyDescent="0.2">
      <c r="A163" s="3" t="s">
        <v>535</v>
      </c>
      <c r="B163" s="3" t="s">
        <v>536</v>
      </c>
      <c r="C163" s="3" t="s">
        <v>38</v>
      </c>
      <c r="D163" s="3">
        <v>885908</v>
      </c>
      <c r="E163" s="3" t="s">
        <v>16</v>
      </c>
      <c r="F163" s="3">
        <v>2020</v>
      </c>
      <c r="G163" s="3" t="s">
        <v>17</v>
      </c>
      <c r="H163" s="4">
        <v>44012</v>
      </c>
      <c r="I163" s="4">
        <v>44053</v>
      </c>
      <c r="J163" s="4">
        <v>44053</v>
      </c>
      <c r="K163" s="5">
        <v>608000000</v>
      </c>
      <c r="L163" s="5">
        <v>608000000</v>
      </c>
      <c r="M163" s="3" t="s">
        <v>537</v>
      </c>
      <c r="N163" s="20">
        <v>0.16355755188462176</v>
      </c>
      <c r="O163" s="21">
        <v>0.13492893407880358</v>
      </c>
      <c r="P163" s="21">
        <v>0.28256963954145631</v>
      </c>
      <c r="Q163" s="21">
        <v>0.55899255105909473</v>
      </c>
      <c r="R163" s="21">
        <v>8.8910930288599616E-2</v>
      </c>
      <c r="S163" s="21">
        <v>0</v>
      </c>
      <c r="T163" s="21">
        <v>8.9823848513021831E-2</v>
      </c>
      <c r="U163" s="21">
        <v>0.79333077091376125</v>
      </c>
      <c r="V163" s="21">
        <v>0.77144014205164946</v>
      </c>
      <c r="W163" s="21">
        <v>0.76298724353829916</v>
      </c>
      <c r="X163" s="21">
        <v>0.26889056583680632</v>
      </c>
      <c r="Y163" s="21">
        <v>0.53096309205732206</v>
      </c>
      <c r="Z163" s="21">
        <v>0.73110943416319374</v>
      </c>
      <c r="AA163" s="21">
        <v>0.22504602347629163</v>
      </c>
      <c r="AB163" s="21">
        <v>0.91217704087041673</v>
      </c>
      <c r="AC163" s="21">
        <v>1</v>
      </c>
      <c r="AD163" s="21">
        <v>0.41916901185364175</v>
      </c>
      <c r="AE163" s="21">
        <v>0.46158292761164499</v>
      </c>
      <c r="AF163" s="21">
        <v>0.63210903946640495</v>
      </c>
      <c r="AG163" s="21" t="e">
        <v>#DIV/0!</v>
      </c>
      <c r="AH163" s="21" t="e">
        <v>#DIV/0!</v>
      </c>
      <c r="AI163" s="21">
        <v>0.39693505315162603</v>
      </c>
      <c r="AJ163" s="21">
        <v>0.31637795761277632</v>
      </c>
      <c r="AK163" s="21" t="e">
        <v>#DIV/0!</v>
      </c>
      <c r="AL163" s="21" t="e">
        <v>#DIV/0!</v>
      </c>
      <c r="AM163" s="21">
        <v>0.61784449290582433</v>
      </c>
      <c r="AN163" s="21">
        <v>0.62140177372263572</v>
      </c>
      <c r="AO163" s="21">
        <v>0.11996568135595499</v>
      </c>
      <c r="AP163" s="21">
        <v>3.2267845488585176E-2</v>
      </c>
      <c r="AQ163" s="21">
        <v>0.59822456949218639</v>
      </c>
      <c r="AR163" s="21">
        <v>0.39714933120110135</v>
      </c>
      <c r="AS163" s="21">
        <v>0.52104152277046156</v>
      </c>
      <c r="AT163" s="21">
        <v>0.40326674672657553</v>
      </c>
      <c r="AU163" s="21">
        <v>0.56358473778212481</v>
      </c>
      <c r="AV163" s="21" t="e">
        <v>#DIV/0!</v>
      </c>
      <c r="AW163" s="21" t="e">
        <v>#DIV/0!</v>
      </c>
      <c r="AX163" s="21" t="e">
        <v>#DIV/0!</v>
      </c>
      <c r="AY163" s="21">
        <v>0.35623117422902867</v>
      </c>
      <c r="AZ163" s="21">
        <v>0.2683476395552381</v>
      </c>
      <c r="BA163" s="21">
        <v>0.51666394658089565</v>
      </c>
      <c r="BB163" s="21" t="e">
        <v>#DIV/0!</v>
      </c>
      <c r="BC163" s="21">
        <v>0.13849356047274253</v>
      </c>
    </row>
    <row r="164" spans="1:55" x14ac:dyDescent="0.2">
      <c r="A164" s="3" t="s">
        <v>499</v>
      </c>
      <c r="B164" s="3" t="s">
        <v>500</v>
      </c>
      <c r="C164" s="3" t="s">
        <v>72</v>
      </c>
      <c r="D164" s="3">
        <v>378144</v>
      </c>
      <c r="E164" s="3" t="s">
        <v>16</v>
      </c>
      <c r="F164" s="3">
        <v>2019</v>
      </c>
      <c r="G164" s="3" t="s">
        <v>17</v>
      </c>
      <c r="H164" s="4">
        <v>43830</v>
      </c>
      <c r="I164" s="4">
        <v>43871</v>
      </c>
      <c r="J164" s="4">
        <v>43871</v>
      </c>
      <c r="K164" s="5">
        <v>75319000</v>
      </c>
      <c r="L164" s="5">
        <v>75319000</v>
      </c>
      <c r="M164" s="3" t="s">
        <v>501</v>
      </c>
      <c r="N164" s="20">
        <v>1.9154008801817236E-3</v>
      </c>
      <c r="O164" s="21">
        <v>1.9154008801817236E-3</v>
      </c>
      <c r="P164" s="21">
        <v>2.8081437092044763E-3</v>
      </c>
      <c r="Q164" s="21">
        <v>0.55975750679359348</v>
      </c>
      <c r="R164" s="21">
        <v>0.12051582089547594</v>
      </c>
      <c r="S164" s="21">
        <v>0.76457916942033555</v>
      </c>
      <c r="T164" s="21">
        <v>2.9515757123598422E-3</v>
      </c>
      <c r="U164" s="21">
        <v>0.79561145756897544</v>
      </c>
      <c r="V164" s="21">
        <v>0.80392038594869508</v>
      </c>
      <c r="W164" s="21">
        <v>0.7594210934647132</v>
      </c>
      <c r="X164" s="21">
        <v>2.293572300289182E-2</v>
      </c>
      <c r="Y164" s="21">
        <v>0.49320267825177838</v>
      </c>
      <c r="Z164" s="21">
        <v>0.97706427699710818</v>
      </c>
      <c r="AA164" s="21">
        <v>0</v>
      </c>
      <c r="AB164" s="21">
        <v>0.88715233872517718</v>
      </c>
      <c r="AC164" s="21">
        <v>0.80557667122814247</v>
      </c>
      <c r="AD164" s="21">
        <v>0.78896359075638078</v>
      </c>
      <c r="AE164" s="21">
        <v>0.63304930452831742</v>
      </c>
      <c r="AF164" s="21">
        <v>0.7095948572860532</v>
      </c>
      <c r="AG164" s="21" t="e">
        <v>#DIV/0!</v>
      </c>
      <c r="AH164" s="21" t="e">
        <v>#DIV/0!</v>
      </c>
      <c r="AI164" s="21">
        <v>0.39640339712893063</v>
      </c>
      <c r="AJ164" s="21">
        <v>9.4627362290947245E-2</v>
      </c>
      <c r="AK164" s="21" t="e">
        <v>#DIV/0!</v>
      </c>
      <c r="AL164" s="21" t="e">
        <v>#DIV/0!</v>
      </c>
      <c r="AM164" s="21">
        <v>0.61682917773933599</v>
      </c>
      <c r="AN164" s="21">
        <v>0.62021324064598626</v>
      </c>
      <c r="AO164" s="21">
        <v>2.0425256530800219E-2</v>
      </c>
      <c r="AP164" s="21">
        <v>3.1955883130720786E-2</v>
      </c>
      <c r="AQ164" s="21">
        <v>0.54175799527286439</v>
      </c>
      <c r="AR164" s="21">
        <v>0.74504818462332523</v>
      </c>
      <c r="AS164" s="21">
        <v>0.46238617135035504</v>
      </c>
      <c r="AT164" s="21">
        <v>0.32601585433597591</v>
      </c>
      <c r="AU164" s="21">
        <v>0.45352594635863414</v>
      </c>
      <c r="AV164" s="21" t="e">
        <v>#DIV/0!</v>
      </c>
      <c r="AW164" s="21" t="e">
        <v>#DIV/0!</v>
      </c>
      <c r="AX164" s="21" t="e">
        <v>#DIV/0!</v>
      </c>
      <c r="AY164" s="21">
        <v>0.38335355322028464</v>
      </c>
      <c r="AZ164" s="21">
        <v>0.33962862489935763</v>
      </c>
      <c r="BA164" s="21">
        <v>0.51794748697842796</v>
      </c>
      <c r="BB164" s="21" t="e">
        <v>#DIV/0!</v>
      </c>
      <c r="BC164" s="21">
        <v>0.13055367932943321</v>
      </c>
    </row>
    <row r="165" spans="1:55" x14ac:dyDescent="0.2">
      <c r="A165" s="3" t="s">
        <v>1117</v>
      </c>
      <c r="B165" s="3" t="s">
        <v>1118</v>
      </c>
      <c r="C165" s="3" t="s">
        <v>138</v>
      </c>
      <c r="D165" s="3">
        <v>637893</v>
      </c>
      <c r="E165" s="3" t="s">
        <v>16</v>
      </c>
      <c r="F165" s="3">
        <v>2019</v>
      </c>
      <c r="G165" s="3" t="s">
        <v>17</v>
      </c>
      <c r="H165" s="4">
        <v>43830</v>
      </c>
      <c r="I165" s="4">
        <v>43893</v>
      </c>
      <c r="J165" s="4">
        <v>43893</v>
      </c>
      <c r="K165" s="5">
        <v>447500000</v>
      </c>
      <c r="L165" s="5">
        <v>440600000</v>
      </c>
      <c r="M165" s="3" t="s">
        <v>1119</v>
      </c>
      <c r="N165" s="20">
        <v>5.5282855696474731E-2</v>
      </c>
      <c r="O165" s="21">
        <v>4.8434851546864388E-2</v>
      </c>
      <c r="P165" s="21">
        <v>9.0723329755014986E-2</v>
      </c>
      <c r="Q165" s="21">
        <v>0.5596823111603797</v>
      </c>
      <c r="R165" s="21">
        <v>4.3454232710598839E-2</v>
      </c>
      <c r="S165" s="21">
        <v>4.542952432865564E-3</v>
      </c>
      <c r="T165" s="21">
        <v>4.3194519329392528E-2</v>
      </c>
      <c r="U165" s="21">
        <v>0.79203913993740993</v>
      </c>
      <c r="V165" s="21">
        <v>0.77162925934108473</v>
      </c>
      <c r="W165" s="21">
        <v>0.76146998000785548</v>
      </c>
      <c r="X165" s="21">
        <v>0.38666493068820107</v>
      </c>
      <c r="Y165" s="21">
        <v>0.52224430041586101</v>
      </c>
      <c r="Z165" s="21">
        <v>0.61333506931179893</v>
      </c>
      <c r="AA165" s="21">
        <v>0.50079520533546007</v>
      </c>
      <c r="AB165" s="21">
        <v>0.88915019486496472</v>
      </c>
      <c r="AC165" s="21">
        <v>0.1702589534491904</v>
      </c>
      <c r="AD165" s="21">
        <v>0.29055198708553193</v>
      </c>
      <c r="AE165" s="21">
        <v>0.33307582411518627</v>
      </c>
      <c r="AF165" s="21">
        <v>0.43532312905735415</v>
      </c>
      <c r="AG165" s="21" t="e">
        <v>#DIV/0!</v>
      </c>
      <c r="AH165" s="21" t="e">
        <v>#DIV/0!</v>
      </c>
      <c r="AI165" s="21">
        <v>0.54556578636608855</v>
      </c>
      <c r="AJ165" s="21">
        <v>6.5855782723558659E-2</v>
      </c>
      <c r="AK165" s="21" t="e">
        <v>#DIV/0!</v>
      </c>
      <c r="AL165" s="21" t="e">
        <v>#DIV/0!</v>
      </c>
      <c r="AM165" s="21">
        <v>0.61270888864439632</v>
      </c>
      <c r="AN165" s="21">
        <v>0.62151990074555596</v>
      </c>
      <c r="AO165" s="21">
        <v>0.10240782591251256</v>
      </c>
      <c r="AP165" s="21">
        <v>3.2542255711252133E-2</v>
      </c>
      <c r="AQ165" s="21">
        <v>0.39643851034328043</v>
      </c>
      <c r="AR165" s="21">
        <v>0.15724646541510343</v>
      </c>
      <c r="AS165" s="21">
        <v>0.54481405213179113</v>
      </c>
      <c r="AT165" s="21">
        <v>0.17940625552499434</v>
      </c>
      <c r="AU165" s="21">
        <v>0.43541754459038901</v>
      </c>
      <c r="AV165" s="21" t="e">
        <v>#DIV/0!</v>
      </c>
      <c r="AW165" s="21" t="e">
        <v>#DIV/0!</v>
      </c>
      <c r="AX165" s="21" t="e">
        <v>#DIV/0!</v>
      </c>
      <c r="AY165" s="21">
        <v>0.37060947249330883</v>
      </c>
      <c r="AZ165" s="21">
        <v>0.21655461252336214</v>
      </c>
      <c r="BA165" s="21">
        <v>0.51134005209928046</v>
      </c>
      <c r="BB165" s="21" t="e">
        <v>#DIV/0!</v>
      </c>
      <c r="BC165" s="21">
        <v>0.10314895398575477</v>
      </c>
    </row>
    <row r="166" spans="1:55" x14ac:dyDescent="0.2">
      <c r="A166" s="3" t="s">
        <v>526</v>
      </c>
      <c r="B166" s="3" t="s">
        <v>527</v>
      </c>
      <c r="C166" s="3" t="s">
        <v>34</v>
      </c>
      <c r="D166" s="3">
        <v>130256</v>
      </c>
      <c r="E166" s="3" t="s">
        <v>16</v>
      </c>
      <c r="F166" s="3">
        <v>2019</v>
      </c>
      <c r="G166" s="3" t="s">
        <v>17</v>
      </c>
      <c r="H166" s="4">
        <v>43830</v>
      </c>
      <c r="I166" s="4">
        <v>43887</v>
      </c>
      <c r="J166" s="4">
        <v>43887</v>
      </c>
      <c r="K166" s="5">
        <v>171400000</v>
      </c>
      <c r="L166" s="5">
        <v>175300000</v>
      </c>
      <c r="M166" s="3" t="s">
        <v>528</v>
      </c>
      <c r="N166" s="20">
        <v>7.6029806379427523E-2</v>
      </c>
      <c r="O166" s="21">
        <v>7.2920061360535096E-2</v>
      </c>
      <c r="P166" s="21">
        <v>0.19639931222826765</v>
      </c>
      <c r="Q166" s="21">
        <v>0.56073643028061415</v>
      </c>
      <c r="R166" s="21">
        <v>0</v>
      </c>
      <c r="S166" s="21">
        <v>0</v>
      </c>
      <c r="T166" s="21">
        <v>0</v>
      </c>
      <c r="U166" s="21">
        <v>0.79008725756879927</v>
      </c>
      <c r="V166" s="21">
        <v>0.77144014205164946</v>
      </c>
      <c r="W166" s="21">
        <v>0.75926751205282994</v>
      </c>
      <c r="X166" s="21">
        <v>0.58901449793018279</v>
      </c>
      <c r="Y166" s="21">
        <v>0.48363659962401423</v>
      </c>
      <c r="Z166" s="21">
        <v>0.41098550206981732</v>
      </c>
      <c r="AA166" s="21">
        <v>2.0248245687724365E-2</v>
      </c>
      <c r="AB166" s="21">
        <v>0.86694461210455487</v>
      </c>
      <c r="AC166" s="21">
        <v>0.74288300052512279</v>
      </c>
      <c r="AD166" s="21">
        <v>0.32705203531900545</v>
      </c>
      <c r="AE166" s="21">
        <v>0.37491784959074909</v>
      </c>
      <c r="AF166" s="21">
        <v>0.66190623333814336</v>
      </c>
      <c r="AG166" s="21" t="e">
        <v>#DIV/0!</v>
      </c>
      <c r="AH166" s="21" t="e">
        <v>#DIV/0!</v>
      </c>
      <c r="AI166" s="21">
        <v>0.40420575116769447</v>
      </c>
      <c r="AJ166" s="21">
        <v>0.15449475943892188</v>
      </c>
      <c r="AK166" s="21" t="e">
        <v>#DIV/0!</v>
      </c>
      <c r="AL166" s="21" t="e">
        <v>#DIV/0!</v>
      </c>
      <c r="AM166" s="21">
        <v>0.62043173191187939</v>
      </c>
      <c r="AN166" s="21">
        <v>0.62242041887740307</v>
      </c>
      <c r="AO166" s="21">
        <v>0.12028443512308258</v>
      </c>
      <c r="AP166" s="21">
        <v>3.2206953833483029E-2</v>
      </c>
      <c r="AQ166" s="21">
        <v>0.63137653485305201</v>
      </c>
      <c r="AR166" s="21">
        <v>0.53221954478771016</v>
      </c>
      <c r="AS166" s="21">
        <v>0.5169800152085875</v>
      </c>
      <c r="AT166" s="21">
        <v>0.53117043363851879</v>
      </c>
      <c r="AU166" s="21">
        <v>0.48697563788367343</v>
      </c>
      <c r="AV166" s="21" t="e">
        <v>#DIV/0!</v>
      </c>
      <c r="AW166" s="21" t="e">
        <v>#DIV/0!</v>
      </c>
      <c r="AX166" s="21" t="e">
        <v>#DIV/0!</v>
      </c>
      <c r="AY166" s="21">
        <v>0.32751608420844852</v>
      </c>
      <c r="AZ166" s="21">
        <v>9.7196166806020765E-2</v>
      </c>
      <c r="BA166" s="21">
        <v>0.51876362255957431</v>
      </c>
      <c r="BB166" s="21" t="e">
        <v>#DIV/0!</v>
      </c>
      <c r="BC166" s="21">
        <v>0.13331062190788168</v>
      </c>
    </row>
    <row r="167" spans="1:55" x14ac:dyDescent="0.2">
      <c r="A167" s="3" t="s">
        <v>529</v>
      </c>
      <c r="B167" s="3" t="s">
        <v>530</v>
      </c>
      <c r="C167" s="3" t="s">
        <v>15</v>
      </c>
      <c r="D167" s="3">
        <v>378151</v>
      </c>
      <c r="E167" s="3" t="s">
        <v>16</v>
      </c>
      <c r="F167" s="3">
        <v>2019</v>
      </c>
      <c r="G167" s="3" t="s">
        <v>17</v>
      </c>
      <c r="H167" s="4">
        <v>43830</v>
      </c>
      <c r="I167" s="4">
        <v>43888</v>
      </c>
      <c r="J167" s="4">
        <v>43888</v>
      </c>
      <c r="K167" s="5">
        <v>336400000</v>
      </c>
      <c r="L167" s="5">
        <v>340900000</v>
      </c>
      <c r="M167" s="3" t="s">
        <v>531</v>
      </c>
      <c r="N167" s="20">
        <v>6.2093664454104795E-2</v>
      </c>
      <c r="O167" s="21">
        <v>5.0716347157258056E-2</v>
      </c>
      <c r="P167" s="21">
        <v>8.041213889797115E-2</v>
      </c>
      <c r="Q167" s="21">
        <v>0.55903744344490891</v>
      </c>
      <c r="R167" s="21">
        <v>6.8292963377420204E-2</v>
      </c>
      <c r="S167" s="21">
        <v>5.8974459599216218E-2</v>
      </c>
      <c r="T167" s="21">
        <v>5.9830624010090351E-2</v>
      </c>
      <c r="U167" s="21">
        <v>0.79261612107639567</v>
      </c>
      <c r="V167" s="21">
        <v>0.7734640226688263</v>
      </c>
      <c r="W167" s="21">
        <v>0.76178247946057354</v>
      </c>
      <c r="X167" s="21">
        <v>0.19793587555015157</v>
      </c>
      <c r="Y167" s="21">
        <v>0.62915172928752805</v>
      </c>
      <c r="Z167" s="21">
        <v>0.80206412444984843</v>
      </c>
      <c r="AA167" s="21">
        <v>0.77534412412445719</v>
      </c>
      <c r="AB167" s="21">
        <v>0.91035909395349213</v>
      </c>
      <c r="AC167" s="21">
        <v>0.50101048435274309</v>
      </c>
      <c r="AD167" s="21">
        <v>0.3752970724535582</v>
      </c>
      <c r="AE167" s="21">
        <v>0.43022380589910669</v>
      </c>
      <c r="AF167" s="21">
        <v>0.83760838878973987</v>
      </c>
      <c r="AG167" s="21" t="e">
        <v>#DIV/0!</v>
      </c>
      <c r="AH167" s="21" t="e">
        <v>#DIV/0!</v>
      </c>
      <c r="AI167" s="21">
        <v>0.45473924498695356</v>
      </c>
      <c r="AJ167" s="21">
        <v>0.17205730524118898</v>
      </c>
      <c r="AK167" s="21" t="e">
        <v>#DIV/0!</v>
      </c>
      <c r="AL167" s="21" t="e">
        <v>#DIV/0!</v>
      </c>
      <c r="AM167" s="21">
        <v>0.62203692473869954</v>
      </c>
      <c r="AN167" s="21">
        <v>0.62117568060319717</v>
      </c>
      <c r="AO167" s="21">
        <v>0.10093377812299559</v>
      </c>
      <c r="AP167" s="21">
        <v>3.2757742017362458E-2</v>
      </c>
      <c r="AQ167" s="21">
        <v>0.77724276656410274</v>
      </c>
      <c r="AR167" s="21">
        <v>0.38368148977680216</v>
      </c>
      <c r="AS167" s="21">
        <v>0.60683259573912984</v>
      </c>
      <c r="AT167" s="21">
        <v>0.36203924239552354</v>
      </c>
      <c r="AU167" s="21">
        <v>0.41212475066851789</v>
      </c>
      <c r="AV167" s="21" t="e">
        <v>#DIV/0!</v>
      </c>
      <c r="AW167" s="21" t="e">
        <v>#DIV/0!</v>
      </c>
      <c r="AX167" s="21" t="e">
        <v>#DIV/0!</v>
      </c>
      <c r="AY167" s="21">
        <v>0.36024100520347574</v>
      </c>
      <c r="AZ167" s="21">
        <v>0.28007105387385162</v>
      </c>
      <c r="BA167" s="21">
        <v>0.50787023239466433</v>
      </c>
      <c r="BB167" s="21" t="e">
        <v>#DIV/0!</v>
      </c>
      <c r="BC167" s="21">
        <v>0.12440112979121044</v>
      </c>
    </row>
    <row r="168" spans="1:55" x14ac:dyDescent="0.2">
      <c r="A168" s="3" t="s">
        <v>550</v>
      </c>
      <c r="B168" s="3" t="s">
        <v>551</v>
      </c>
      <c r="C168" s="3" t="s">
        <v>15</v>
      </c>
      <c r="D168" s="3">
        <v>234391</v>
      </c>
      <c r="E168" s="3" t="s">
        <v>16</v>
      </c>
      <c r="F168" s="3">
        <v>2019</v>
      </c>
      <c r="G168" s="3" t="s">
        <v>17</v>
      </c>
      <c r="H168" s="4">
        <v>43830</v>
      </c>
      <c r="I168" s="4">
        <v>43871</v>
      </c>
      <c r="J168" s="4">
        <v>43871</v>
      </c>
      <c r="K168" s="5">
        <v>288754000</v>
      </c>
      <c r="L168" s="5">
        <v>290746000</v>
      </c>
      <c r="M168" s="3" t="s">
        <v>552</v>
      </c>
      <c r="N168" s="20">
        <v>5.2865286406432829E-2</v>
      </c>
      <c r="O168" s="21">
        <v>3.5260715821470161E-2</v>
      </c>
      <c r="P168" s="21">
        <v>9.7734413393722637E-3</v>
      </c>
      <c r="Q168" s="21">
        <v>0.56201379120278749</v>
      </c>
      <c r="R168" s="21">
        <v>7.0259711544987224E-2</v>
      </c>
      <c r="S168" s="21">
        <v>3.5796364478351418E-2</v>
      </c>
      <c r="T168" s="21">
        <v>6.5419020099919345E-2</v>
      </c>
      <c r="U168" s="21">
        <v>0.79524702192779861</v>
      </c>
      <c r="V168" s="21">
        <v>0.77387645973303676</v>
      </c>
      <c r="W168" s="21">
        <v>0.76472115797559559</v>
      </c>
      <c r="X168" s="21">
        <v>0.32520476577258178</v>
      </c>
      <c r="Y168" s="21">
        <v>0.50421072239826592</v>
      </c>
      <c r="Z168" s="21">
        <v>0.67479523422741827</v>
      </c>
      <c r="AA168" s="21">
        <v>0.70401738596482344</v>
      </c>
      <c r="AB168" s="21">
        <v>0.85048634298128234</v>
      </c>
      <c r="AC168" s="21">
        <v>0.16253285236619283</v>
      </c>
      <c r="AD168" s="21">
        <v>0.32252465366536431</v>
      </c>
      <c r="AE168" s="21">
        <v>0.36972786142203429</v>
      </c>
      <c r="AF168" s="21">
        <v>0.60013603091261913</v>
      </c>
      <c r="AG168" s="21" t="e">
        <v>#DIV/0!</v>
      </c>
      <c r="AH168" s="21" t="e">
        <v>#DIV/0!</v>
      </c>
      <c r="AI168" s="21">
        <v>0.50532770873841304</v>
      </c>
      <c r="AJ168" s="21">
        <v>0.10483097110138226</v>
      </c>
      <c r="AK168" s="21" t="e">
        <v>#DIV/0!</v>
      </c>
      <c r="AL168" s="21" t="e">
        <v>#DIV/0!</v>
      </c>
      <c r="AM168" s="21">
        <v>0.61977265291264838</v>
      </c>
      <c r="AN168" s="21">
        <v>0.62442801526263214</v>
      </c>
      <c r="AO168" s="21">
        <v>0.16841001430017738</v>
      </c>
      <c r="AP168" s="21">
        <v>3.3212591903751261E-2</v>
      </c>
      <c r="AQ168" s="21">
        <v>0.58797409176192639</v>
      </c>
      <c r="AR168" s="21">
        <v>0.25994668892149164</v>
      </c>
      <c r="AS168" s="21">
        <v>0.60838128088580112</v>
      </c>
      <c r="AT168" s="21">
        <v>0.3043220475139366</v>
      </c>
      <c r="AU168" s="21">
        <v>0.39045737402080832</v>
      </c>
      <c r="AV168" s="21" t="e">
        <v>#DIV/0!</v>
      </c>
      <c r="AW168" s="21" t="e">
        <v>#DIV/0!</v>
      </c>
      <c r="AX168" s="21" t="e">
        <v>#DIV/0!</v>
      </c>
      <c r="AY168" s="21">
        <v>0.35883547344898886</v>
      </c>
      <c r="AZ168" s="21">
        <v>0.29338264286425214</v>
      </c>
      <c r="BA168" s="21">
        <v>0.49587726081168476</v>
      </c>
      <c r="BB168" s="21" t="e">
        <v>#DIV/0!</v>
      </c>
      <c r="BC168" s="21">
        <v>0.14311785624373635</v>
      </c>
    </row>
    <row r="169" spans="1:55" x14ac:dyDescent="0.2">
      <c r="A169" s="3" t="s">
        <v>553</v>
      </c>
      <c r="B169" s="3" t="s">
        <v>554</v>
      </c>
      <c r="C169" s="3" t="s">
        <v>15</v>
      </c>
      <c r="D169" s="3">
        <v>244314</v>
      </c>
      <c r="E169" s="3" t="s">
        <v>16</v>
      </c>
      <c r="F169" s="3">
        <v>2019</v>
      </c>
      <c r="G169" s="3" t="s">
        <v>17</v>
      </c>
      <c r="H169" s="4">
        <v>43830</v>
      </c>
      <c r="I169" s="4">
        <v>43885</v>
      </c>
      <c r="J169" s="4">
        <v>43885</v>
      </c>
      <c r="K169" s="5">
        <v>8731000000</v>
      </c>
      <c r="L169" s="5">
        <v>8716000000</v>
      </c>
      <c r="M169" s="3" t="s">
        <v>555</v>
      </c>
      <c r="N169" s="20">
        <v>4.2120811897160403E-2</v>
      </c>
      <c r="O169" s="21">
        <v>3.5597615367154681E-2</v>
      </c>
      <c r="P169" s="21">
        <v>8.0310205565954765E-2</v>
      </c>
      <c r="Q169" s="21">
        <v>0.56525552668815149</v>
      </c>
      <c r="R169" s="21">
        <v>8.9833784668894634E-2</v>
      </c>
      <c r="S169" s="21">
        <v>6.9436534098740788E-2</v>
      </c>
      <c r="T169" s="21">
        <v>7.99670059976373E-2</v>
      </c>
      <c r="U169" s="21">
        <v>0.80024685789984917</v>
      </c>
      <c r="V169" s="21">
        <v>0.77871788063475789</v>
      </c>
      <c r="W169" s="21">
        <v>0.76953365153252928</v>
      </c>
      <c r="X169" s="21">
        <v>0.33238285967243009</v>
      </c>
      <c r="Y169" s="21">
        <v>0.4702768042141296</v>
      </c>
      <c r="Z169" s="21">
        <v>0.66761714032756991</v>
      </c>
      <c r="AA169" s="21">
        <v>0.3146307522577822</v>
      </c>
      <c r="AB169" s="21">
        <v>0.82913455665061631</v>
      </c>
      <c r="AC169" s="21">
        <v>0.21647825654504774</v>
      </c>
      <c r="AD169" s="21">
        <v>0.28891007182555506</v>
      </c>
      <c r="AE169" s="21">
        <v>0.33119360577680979</v>
      </c>
      <c r="AF169" s="21">
        <v>0.41222599904344503</v>
      </c>
      <c r="AG169" s="21" t="e">
        <v>#DIV/0!</v>
      </c>
      <c r="AH169" s="21" t="e">
        <v>#DIV/0!</v>
      </c>
      <c r="AI169" s="21">
        <v>4.0522006404555527E-2</v>
      </c>
      <c r="AJ169" s="21">
        <v>7.4809965731537184E-2</v>
      </c>
      <c r="AK169" s="21" t="e">
        <v>#DIV/0!</v>
      </c>
      <c r="AL169" s="21" t="e">
        <v>#DIV/0!</v>
      </c>
      <c r="AM169" s="21">
        <v>0.60884910914625012</v>
      </c>
      <c r="AN169" s="21">
        <v>0.62328680515036827</v>
      </c>
      <c r="AO169" s="21">
        <v>7.6725179625181439E-2</v>
      </c>
      <c r="AP169" s="21">
        <v>2.3752987469392826E-2</v>
      </c>
      <c r="AQ169" s="21">
        <v>0.40121870773320345</v>
      </c>
      <c r="AR169" s="21">
        <v>0.20768509196209584</v>
      </c>
      <c r="AS169" s="21">
        <v>0.46543015720944586</v>
      </c>
      <c r="AT169" s="21">
        <v>0.21412022717158738</v>
      </c>
      <c r="AU169" s="21">
        <v>0.46229989516327219</v>
      </c>
      <c r="AV169" s="21" t="e">
        <v>#DIV/0!</v>
      </c>
      <c r="AW169" s="21" t="e">
        <v>#DIV/0!</v>
      </c>
      <c r="AX169" s="21" t="e">
        <v>#DIV/0!</v>
      </c>
      <c r="AY169" s="21">
        <v>0.44469777320998005</v>
      </c>
      <c r="AZ169" s="21">
        <v>0.31789449579581319</v>
      </c>
      <c r="BA169" s="21">
        <v>0.50303053065066794</v>
      </c>
      <c r="BB169" s="21" t="e">
        <v>#DIV/0!</v>
      </c>
      <c r="BC169" s="21">
        <v>9.6502954113882114E-2</v>
      </c>
    </row>
    <row r="170" spans="1:55" x14ac:dyDescent="0.2">
      <c r="A170" s="3" t="s">
        <v>565</v>
      </c>
      <c r="B170" s="3" t="s">
        <v>566</v>
      </c>
      <c r="C170" s="3" t="s">
        <v>24</v>
      </c>
      <c r="D170" s="3">
        <v>239284</v>
      </c>
      <c r="E170" s="3" t="s">
        <v>16</v>
      </c>
      <c r="F170" s="3">
        <v>2019</v>
      </c>
      <c r="G170" s="3" t="s">
        <v>17</v>
      </c>
      <c r="H170" s="4">
        <v>43830</v>
      </c>
      <c r="I170" s="4">
        <v>43886</v>
      </c>
      <c r="J170" s="4">
        <v>43886</v>
      </c>
      <c r="K170" s="5">
        <v>1267000000</v>
      </c>
      <c r="L170" s="5">
        <v>1281000000</v>
      </c>
      <c r="M170" s="3" t="s">
        <v>567</v>
      </c>
      <c r="N170" s="20">
        <v>0.14598792935040392</v>
      </c>
      <c r="O170" s="21">
        <v>0.14265578404748236</v>
      </c>
      <c r="P170" s="21">
        <v>0.42441069931153019</v>
      </c>
      <c r="Q170" s="21">
        <v>0.56059687826320015</v>
      </c>
      <c r="R170" s="21">
        <v>0.11024669741239962</v>
      </c>
      <c r="S170" s="21">
        <v>7.2095179868288839E-2</v>
      </c>
      <c r="T170" s="21">
        <v>0.10017640899576936</v>
      </c>
      <c r="U170" s="21">
        <v>0.79627273205379823</v>
      </c>
      <c r="V170" s="21">
        <v>0.77518888058881508</v>
      </c>
      <c r="W170" s="21">
        <v>0.76564768260709914</v>
      </c>
      <c r="X170" s="21">
        <v>0.45854088373316665</v>
      </c>
      <c r="Y170" s="21">
        <v>0.50256299451377129</v>
      </c>
      <c r="Z170" s="21">
        <v>0.54145911626683341</v>
      </c>
      <c r="AA170" s="21">
        <v>0.1054883666170445</v>
      </c>
      <c r="AB170" s="21">
        <v>0.86929815830229062</v>
      </c>
      <c r="AC170" s="21">
        <v>0.77448153688980392</v>
      </c>
      <c r="AD170" s="21">
        <v>0.54207831993961764</v>
      </c>
      <c r="AE170" s="21">
        <v>0.62141438081341693</v>
      </c>
      <c r="AF170" s="21">
        <v>0.7035951330414183</v>
      </c>
      <c r="AG170" s="21" t="e">
        <v>#DIV/0!</v>
      </c>
      <c r="AH170" s="21" t="e">
        <v>#DIV/0!</v>
      </c>
      <c r="AI170" s="21">
        <v>0.34439226188114108</v>
      </c>
      <c r="AJ170" s="21">
        <v>0.20202517836689801</v>
      </c>
      <c r="AK170" s="21" t="e">
        <v>#DIV/0!</v>
      </c>
      <c r="AL170" s="21" t="e">
        <v>#DIV/0!</v>
      </c>
      <c r="AM170" s="21">
        <v>0.61929339796751515</v>
      </c>
      <c r="AN170" s="21">
        <v>0.62125549797530799</v>
      </c>
      <c r="AO170" s="21">
        <v>6.6296583277466722E-2</v>
      </c>
      <c r="AP170" s="21">
        <v>3.209143979000309E-2</v>
      </c>
      <c r="AQ170" s="21">
        <v>0.60318059721813433</v>
      </c>
      <c r="AR170" s="21">
        <v>0.55750891413552572</v>
      </c>
      <c r="AS170" s="21">
        <v>0.35650174480329511</v>
      </c>
      <c r="AT170" s="21">
        <v>0.40742758532516671</v>
      </c>
      <c r="AU170" s="21">
        <v>0.67760847437975924</v>
      </c>
      <c r="AV170" s="21" t="e">
        <v>#DIV/0!</v>
      </c>
      <c r="AW170" s="21" t="e">
        <v>#DIV/0!</v>
      </c>
      <c r="AX170" s="21" t="e">
        <v>#DIV/0!</v>
      </c>
      <c r="AY170" s="21">
        <v>0.36497350517698207</v>
      </c>
      <c r="AZ170" s="21">
        <v>0.23464742182088535</v>
      </c>
      <c r="BA170" s="21">
        <v>0.53544510125541023</v>
      </c>
      <c r="BB170" s="21" t="e">
        <v>#DIV/0!</v>
      </c>
      <c r="BC170" s="21">
        <v>0.14798431730157066</v>
      </c>
    </row>
    <row r="171" spans="1:55" x14ac:dyDescent="0.2">
      <c r="A171" s="3" t="s">
        <v>556</v>
      </c>
      <c r="B171" s="3" t="s">
        <v>557</v>
      </c>
      <c r="C171" s="3" t="s">
        <v>91</v>
      </c>
      <c r="D171" s="3">
        <v>78526</v>
      </c>
      <c r="E171" s="3" t="s">
        <v>16</v>
      </c>
      <c r="F171" s="3">
        <v>2020</v>
      </c>
      <c r="G171" s="3" t="s">
        <v>17</v>
      </c>
      <c r="H171" s="4">
        <v>43982</v>
      </c>
      <c r="I171" s="4">
        <v>44014</v>
      </c>
      <c r="J171" s="4">
        <v>44014</v>
      </c>
      <c r="K171" s="5">
        <v>611100000</v>
      </c>
      <c r="L171" s="5">
        <v>616600000</v>
      </c>
      <c r="M171" s="3" t="s">
        <v>558</v>
      </c>
      <c r="N171" s="20">
        <v>1.9223943499446935E-2</v>
      </c>
      <c r="O171" s="21">
        <v>1.179998514243096E-2</v>
      </c>
      <c r="P171" s="21">
        <v>7.3823971515733161E-3</v>
      </c>
      <c r="Q171" s="21">
        <v>0.56234957389802964</v>
      </c>
      <c r="R171" s="21">
        <v>0.12364096245898121</v>
      </c>
      <c r="S171" s="21">
        <v>0.15895907757141819</v>
      </c>
      <c r="T171" s="21">
        <v>0.10021113604434391</v>
      </c>
      <c r="U171" s="21">
        <v>0.79967511777217026</v>
      </c>
      <c r="V171" s="21">
        <v>0.78286408800465046</v>
      </c>
      <c r="W171" s="21">
        <v>0.76808885485085132</v>
      </c>
      <c r="X171" s="21">
        <v>0.11024788547211264</v>
      </c>
      <c r="Y171" s="21">
        <v>0.49842695350636407</v>
      </c>
      <c r="Z171" s="21">
        <v>0.88975211452788749</v>
      </c>
      <c r="AA171" s="21">
        <v>0.75833712667912134</v>
      </c>
      <c r="AB171" s="21">
        <v>0.84726086585673654</v>
      </c>
      <c r="AC171" s="21">
        <v>0.32274166004284327</v>
      </c>
      <c r="AD171" s="21">
        <v>0.36167385179455819</v>
      </c>
      <c r="AE171" s="21">
        <v>0.41460675404682085</v>
      </c>
      <c r="AF171" s="21">
        <v>0.60785827525741154</v>
      </c>
      <c r="AG171" s="21" t="e">
        <v>#DIV/0!</v>
      </c>
      <c r="AH171" s="21" t="e">
        <v>#DIV/0!</v>
      </c>
      <c r="AI171" s="21">
        <v>0.37925097347365955</v>
      </c>
      <c r="AJ171" s="21">
        <v>0.12085919651497778</v>
      </c>
      <c r="AK171" s="21" t="e">
        <v>#DIV/0!</v>
      </c>
      <c r="AL171" s="21" t="e">
        <v>#DIV/0!</v>
      </c>
      <c r="AM171" s="21">
        <v>0.61906082466227763</v>
      </c>
      <c r="AN171" s="21">
        <v>0.62320074746631848</v>
      </c>
      <c r="AO171" s="21">
        <v>0.11458597858328139</v>
      </c>
      <c r="AP171" s="21">
        <v>3.1590348399109187E-2</v>
      </c>
      <c r="AQ171" s="21">
        <v>0.56839225783920266</v>
      </c>
      <c r="AR171" s="21">
        <v>0.34114863170237569</v>
      </c>
      <c r="AS171" s="21">
        <v>0.50971644554252837</v>
      </c>
      <c r="AT171" s="21">
        <v>0.34412685030779955</v>
      </c>
      <c r="AU171" s="21">
        <v>0.47082691480534522</v>
      </c>
      <c r="AV171" s="21" t="e">
        <v>#DIV/0!</v>
      </c>
      <c r="AW171" s="21" t="e">
        <v>#DIV/0!</v>
      </c>
      <c r="AX171" s="21" t="e">
        <v>#DIV/0!</v>
      </c>
      <c r="AY171" s="21">
        <v>0.38525977465831268</v>
      </c>
      <c r="AZ171" s="21">
        <v>0.3420113650393668</v>
      </c>
      <c r="BA171" s="21">
        <v>0.51751245283473524</v>
      </c>
      <c r="BB171" s="21" t="e">
        <v>#DIV/0!</v>
      </c>
      <c r="BC171" s="21">
        <v>0.1373183593590897</v>
      </c>
    </row>
    <row r="172" spans="1:55" x14ac:dyDescent="0.2">
      <c r="A172" s="3" t="s">
        <v>340</v>
      </c>
      <c r="B172" s="3" t="s">
        <v>341</v>
      </c>
      <c r="C172" s="3" t="s">
        <v>34</v>
      </c>
      <c r="D172" s="3">
        <v>261761</v>
      </c>
      <c r="E172" s="3" t="s">
        <v>16</v>
      </c>
      <c r="F172" s="3">
        <v>2019</v>
      </c>
      <c r="G172" s="3" t="s">
        <v>17</v>
      </c>
      <c r="H172" s="4">
        <v>43830</v>
      </c>
      <c r="I172" s="4">
        <v>43879</v>
      </c>
      <c r="J172" s="4">
        <v>43879</v>
      </c>
      <c r="K172" s="5">
        <v>764000000</v>
      </c>
      <c r="L172" s="5">
        <v>1002000000</v>
      </c>
      <c r="M172" s="3" t="s">
        <v>342</v>
      </c>
      <c r="N172" s="20">
        <v>9.1517667129872526E-2</v>
      </c>
      <c r="O172" s="21">
        <v>6.4809625322371694E-2</v>
      </c>
      <c r="P172" s="21">
        <v>0.10639493978091635</v>
      </c>
      <c r="Q172" s="21">
        <v>0.55908272400342307</v>
      </c>
      <c r="R172" s="21">
        <v>5.6029515525119179E-2</v>
      </c>
      <c r="S172" s="21">
        <v>2.4294434639584079E-4</v>
      </c>
      <c r="T172" s="21">
        <v>5.6567065360219652E-2</v>
      </c>
      <c r="U172" s="21">
        <v>0.7921930450621234</v>
      </c>
      <c r="V172" s="21">
        <v>0.77144860410894445</v>
      </c>
      <c r="W172" s="21">
        <v>0.76168086433193105</v>
      </c>
      <c r="X172" s="21">
        <v>0.20616527153664707</v>
      </c>
      <c r="Y172" s="21">
        <v>0.51229580299156807</v>
      </c>
      <c r="Z172" s="21">
        <v>0.7938347284633529</v>
      </c>
      <c r="AA172" s="21">
        <v>0.11483819509172059</v>
      </c>
      <c r="AB172" s="21">
        <v>0.90857924500539011</v>
      </c>
      <c r="AC172" s="21">
        <v>0.37804706940304966</v>
      </c>
      <c r="AD172" s="21">
        <v>0.34442706445502547</v>
      </c>
      <c r="AE172" s="21">
        <v>0.38636705585956888</v>
      </c>
      <c r="AF172" s="21">
        <v>0.60147779130882795</v>
      </c>
      <c r="AG172" s="21" t="e">
        <v>#DIV/0!</v>
      </c>
      <c r="AH172" s="21" t="e">
        <v>#DIV/0!</v>
      </c>
      <c r="AI172" s="21">
        <v>0.38514022089897565</v>
      </c>
      <c r="AJ172" s="21">
        <v>0.21703166769145979</v>
      </c>
      <c r="AK172" s="21" t="e">
        <v>#DIV/0!</v>
      </c>
      <c r="AL172" s="21" t="e">
        <v>#DIV/0!</v>
      </c>
      <c r="AM172" s="21">
        <v>0.61663236691538825</v>
      </c>
      <c r="AN172" s="21">
        <v>0.62092476264968677</v>
      </c>
      <c r="AO172" s="21">
        <v>8.0599950306960266E-2</v>
      </c>
      <c r="AP172" s="21">
        <v>3.2342816281474895E-2</v>
      </c>
      <c r="AQ172" s="21">
        <v>0.54375197113319784</v>
      </c>
      <c r="AR172" s="21">
        <v>0.43462866592037513</v>
      </c>
      <c r="AS172" s="21">
        <v>0.49377810513418113</v>
      </c>
      <c r="AT172" s="21">
        <v>0.36523599195057649</v>
      </c>
      <c r="AU172" s="21">
        <v>0.44419690465066769</v>
      </c>
      <c r="AV172" s="21" t="e">
        <v>#DIV/0!</v>
      </c>
      <c r="AW172" s="21" t="e">
        <v>#DIV/0!</v>
      </c>
      <c r="AX172" s="21" t="e">
        <v>#DIV/0!</v>
      </c>
      <c r="AY172" s="21">
        <v>0.36791682812154086</v>
      </c>
      <c r="AZ172" s="21">
        <v>0.28556134039420245</v>
      </c>
      <c r="BA172" s="21">
        <v>0.50941719971878829</v>
      </c>
      <c r="BB172" s="21" t="e">
        <v>#DIV/0!</v>
      </c>
      <c r="BC172" s="21">
        <v>0.10062065671911204</v>
      </c>
    </row>
    <row r="173" spans="1:55" x14ac:dyDescent="0.2">
      <c r="A173" s="3" t="s">
        <v>559</v>
      </c>
      <c r="B173" s="3" t="s">
        <v>560</v>
      </c>
      <c r="C173" s="3" t="s">
        <v>45</v>
      </c>
      <c r="D173" s="3">
        <v>125620</v>
      </c>
      <c r="E173" s="3" t="s">
        <v>16</v>
      </c>
      <c r="F173" s="3">
        <v>2019</v>
      </c>
      <c r="G173" s="3" t="s">
        <v>17</v>
      </c>
      <c r="H173" s="4">
        <v>43830</v>
      </c>
      <c r="I173" s="4">
        <v>43866</v>
      </c>
      <c r="J173" s="4">
        <v>43866</v>
      </c>
      <c r="K173" s="5">
        <v>1431000000</v>
      </c>
      <c r="L173" s="5">
        <v>1440000000</v>
      </c>
      <c r="M173" s="3" t="s">
        <v>561</v>
      </c>
      <c r="N173" s="20">
        <v>3.9038041610505836E-2</v>
      </c>
      <c r="O173" s="21">
        <v>3.3856279274914108E-2</v>
      </c>
      <c r="P173" s="21">
        <v>4.8766186749966911E-2</v>
      </c>
      <c r="Q173" s="21">
        <v>0.5642536985437655</v>
      </c>
      <c r="R173" s="21">
        <v>0.11861365559416345</v>
      </c>
      <c r="S173" s="21">
        <v>0.23434335710191928</v>
      </c>
      <c r="T173" s="21">
        <v>8.3418866015765272E-2</v>
      </c>
      <c r="U173" s="21">
        <v>0.80204809255362841</v>
      </c>
      <c r="V173" s="21">
        <v>0.79334048647274358</v>
      </c>
      <c r="W173" s="21">
        <v>0.76881634921533715</v>
      </c>
      <c r="X173" s="21">
        <v>0.26818434076421122</v>
      </c>
      <c r="Y173" s="21">
        <v>0.46649828627248474</v>
      </c>
      <c r="Z173" s="21">
        <v>0.73181565923578873</v>
      </c>
      <c r="AA173" s="21">
        <v>0</v>
      </c>
      <c r="AB173" s="21">
        <v>0.83394014499762048</v>
      </c>
      <c r="AC173" s="21">
        <v>7.031958905478583E-2</v>
      </c>
      <c r="AD173" s="21">
        <v>0.24007990920225533</v>
      </c>
      <c r="AE173" s="21">
        <v>0.27521688773548275</v>
      </c>
      <c r="AF173" s="21">
        <v>0.57423014283080986</v>
      </c>
      <c r="AG173" s="21" t="e">
        <v>#DIV/0!</v>
      </c>
      <c r="AH173" s="21" t="e">
        <v>#DIV/0!</v>
      </c>
      <c r="AI173" s="21">
        <v>0.45978158262540864</v>
      </c>
      <c r="AJ173" s="21">
        <v>0.10035329618020329</v>
      </c>
      <c r="AK173" s="21" t="e">
        <v>#DIV/0!</v>
      </c>
      <c r="AL173" s="21" t="e">
        <v>#DIV/0!</v>
      </c>
      <c r="AM173" s="21">
        <v>0.61826445538393215</v>
      </c>
      <c r="AN173" s="21">
        <v>0.62497169921639883</v>
      </c>
      <c r="AO173" s="21">
        <v>0.13428570585419175</v>
      </c>
      <c r="AP173" s="21">
        <v>2.951958094264466E-2</v>
      </c>
      <c r="AQ173" s="21">
        <v>0.53876545684039856</v>
      </c>
      <c r="AR173" s="21">
        <v>0.27752651761651576</v>
      </c>
      <c r="AS173" s="21">
        <v>0.58575467179354601</v>
      </c>
      <c r="AT173" s="21">
        <v>0.30141092631454974</v>
      </c>
      <c r="AU173" s="21">
        <v>0.43582326642529173</v>
      </c>
      <c r="AV173" s="21" t="e">
        <v>#DIV/0!</v>
      </c>
      <c r="AW173" s="21" t="e">
        <v>#DIV/0!</v>
      </c>
      <c r="AX173" s="21" t="e">
        <v>#DIV/0!</v>
      </c>
      <c r="AY173" s="21">
        <v>0.59294855696790638</v>
      </c>
      <c r="AZ173" s="21">
        <v>0.59661435502633675</v>
      </c>
      <c r="BA173" s="21">
        <v>0.50485630699000594</v>
      </c>
      <c r="BB173" s="21" t="e">
        <v>#DIV/0!</v>
      </c>
      <c r="BC173" s="21">
        <v>8.2364075248643184E-2</v>
      </c>
    </row>
    <row r="174" spans="1:55" x14ac:dyDescent="0.2">
      <c r="A174" s="3" t="s">
        <v>86</v>
      </c>
      <c r="B174" s="3" t="s">
        <v>87</v>
      </c>
      <c r="C174" s="3" t="s">
        <v>38</v>
      </c>
      <c r="D174" s="3">
        <v>18</v>
      </c>
      <c r="E174" s="3" t="s">
        <v>16</v>
      </c>
      <c r="F174" s="3">
        <v>2019</v>
      </c>
      <c r="G174" s="3" t="s">
        <v>17</v>
      </c>
      <c r="H174" s="4">
        <v>43830</v>
      </c>
      <c r="I174" s="4">
        <v>43865</v>
      </c>
      <c r="J174" s="4">
        <v>43865</v>
      </c>
      <c r="K174" s="5">
        <v>688805000</v>
      </c>
      <c r="L174" s="5">
        <v>741678000</v>
      </c>
      <c r="M174" s="3" t="s">
        <v>88</v>
      </c>
      <c r="N174" s="20">
        <v>0.16942372757813495</v>
      </c>
      <c r="O174" s="21">
        <v>0.16803559560836723</v>
      </c>
      <c r="P174" s="21">
        <v>0.47156995615581215</v>
      </c>
      <c r="Q174" s="21">
        <v>0.55804315562458018</v>
      </c>
      <c r="R174" s="21">
        <v>4.4280745906560707E-3</v>
      </c>
      <c r="S174" s="21">
        <v>0</v>
      </c>
      <c r="T174" s="21">
        <v>4.4735411039384006E-3</v>
      </c>
      <c r="U174" s="21">
        <v>0.79019736959136644</v>
      </c>
      <c r="V174" s="21">
        <v>0.77144014205164946</v>
      </c>
      <c r="W174" s="21">
        <v>0.75939379090964676</v>
      </c>
      <c r="X174" s="21">
        <v>0.4749998418790472</v>
      </c>
      <c r="Y174" s="21">
        <v>0.54409224417484614</v>
      </c>
      <c r="Z174" s="21">
        <v>0.5250001581209528</v>
      </c>
      <c r="AA174" s="21">
        <v>0.12536791094201044</v>
      </c>
      <c r="AB174" s="21">
        <v>0.96942832991557504</v>
      </c>
      <c r="AC174" s="21">
        <v>0.55246973693338397</v>
      </c>
      <c r="AD174" s="21">
        <v>0.41684057206102237</v>
      </c>
      <c r="AE174" s="21">
        <v>0.4778474188269774</v>
      </c>
      <c r="AF174" s="21">
        <v>0.68890355322554475</v>
      </c>
      <c r="AG174" s="21" t="e">
        <v>#DIV/0!</v>
      </c>
      <c r="AH174" s="21" t="e">
        <v>#DIV/0!</v>
      </c>
      <c r="AI174" s="21">
        <v>0.40641126082568624</v>
      </c>
      <c r="AJ174" s="21">
        <v>0.30151773707967389</v>
      </c>
      <c r="AK174" s="21" t="e">
        <v>#DIV/0!</v>
      </c>
      <c r="AL174" s="21" t="e">
        <v>#DIV/0!</v>
      </c>
      <c r="AM174" s="21">
        <v>0.61808333387263092</v>
      </c>
      <c r="AN174" s="21">
        <v>0.620858776640142</v>
      </c>
      <c r="AO174" s="21">
        <v>0.12086261639664474</v>
      </c>
      <c r="AP174" s="21">
        <v>3.2147057595036534E-2</v>
      </c>
      <c r="AQ174" s="21">
        <v>0.661912221475221</v>
      </c>
      <c r="AR174" s="21">
        <v>0.52806722378337956</v>
      </c>
      <c r="AS174" s="21">
        <v>0.52281665784917397</v>
      </c>
      <c r="AT174" s="21">
        <v>0.52871393983667336</v>
      </c>
      <c r="AU174" s="21">
        <v>0.50458611370953221</v>
      </c>
      <c r="AV174" s="21" t="e">
        <v>#DIV/0!</v>
      </c>
      <c r="AW174" s="21" t="e">
        <v>#DIV/0!</v>
      </c>
      <c r="AX174" s="21" t="e">
        <v>#DIV/0!</v>
      </c>
      <c r="AY174" s="21">
        <v>0.32895283410953097</v>
      </c>
      <c r="AZ174" s="21">
        <v>0.17380891006149815</v>
      </c>
      <c r="BA174" s="21">
        <v>0.51320910783762919</v>
      </c>
      <c r="BB174" s="21" t="e">
        <v>#DIV/0!</v>
      </c>
      <c r="BC174" s="21">
        <v>0.15004751070312683</v>
      </c>
    </row>
    <row r="175" spans="1:55" x14ac:dyDescent="0.2">
      <c r="A175" s="3" t="s">
        <v>562</v>
      </c>
      <c r="B175" s="3" t="s">
        <v>563</v>
      </c>
      <c r="C175" s="3" t="s">
        <v>45</v>
      </c>
      <c r="D175" s="3">
        <v>115285</v>
      </c>
      <c r="E175" s="3" t="s">
        <v>16</v>
      </c>
      <c r="F175" s="3">
        <v>2019</v>
      </c>
      <c r="G175" s="3" t="s">
        <v>17</v>
      </c>
      <c r="H175" s="4">
        <v>43830</v>
      </c>
      <c r="I175" s="4">
        <v>43882</v>
      </c>
      <c r="J175" s="4">
        <v>43882</v>
      </c>
      <c r="K175" s="5">
        <v>145316000</v>
      </c>
      <c r="L175" s="5">
        <v>146049000</v>
      </c>
      <c r="M175" s="3" t="s">
        <v>564</v>
      </c>
      <c r="N175" s="20">
        <v>5.50264629627608E-2</v>
      </c>
      <c r="O175" s="21">
        <v>2.8471975356327409E-2</v>
      </c>
      <c r="P175" s="21">
        <v>8.455519927200443E-3</v>
      </c>
      <c r="Q175" s="21">
        <v>0.56167645595811933</v>
      </c>
      <c r="R175" s="21">
        <v>6.3676877979742891E-2</v>
      </c>
      <c r="S175" s="21">
        <v>9.3668696171038526E-2</v>
      </c>
      <c r="T175" s="21">
        <v>4.9776289260716096E-2</v>
      </c>
      <c r="U175" s="21">
        <v>0.79450082453035875</v>
      </c>
      <c r="V175" s="21">
        <v>0.77745705769374185</v>
      </c>
      <c r="W175" s="21">
        <v>0.76318393758225478</v>
      </c>
      <c r="X175" s="21">
        <v>0.48690764426128896</v>
      </c>
      <c r="Y175" s="21">
        <v>0.48907315798555512</v>
      </c>
      <c r="Z175" s="21">
        <v>0.51309235573871104</v>
      </c>
      <c r="AA175" s="21">
        <v>0.27384149528315888</v>
      </c>
      <c r="AB175" s="21">
        <v>0.85411168289230155</v>
      </c>
      <c r="AC175" s="21">
        <v>0.30016937299009327</v>
      </c>
      <c r="AD175" s="21">
        <v>0.27807073877741589</v>
      </c>
      <c r="AE175" s="21">
        <v>0.30564920503204335</v>
      </c>
      <c r="AF175" s="21">
        <v>0.56713236715121573</v>
      </c>
      <c r="AG175" s="21" t="e">
        <v>#DIV/0!</v>
      </c>
      <c r="AH175" s="21" t="e">
        <v>#DIV/0!</v>
      </c>
      <c r="AI175" s="21">
        <v>0.39304027237590144</v>
      </c>
      <c r="AJ175" s="21">
        <v>0.10178792393514954</v>
      </c>
      <c r="AK175" s="21" t="e">
        <v>#DIV/0!</v>
      </c>
      <c r="AL175" s="21" t="e">
        <v>#DIV/0!</v>
      </c>
      <c r="AM175" s="21">
        <v>0.61899363809097074</v>
      </c>
      <c r="AN175" s="21">
        <v>0.62799163136407443</v>
      </c>
      <c r="AO175" s="21">
        <v>0.32289037157198741</v>
      </c>
      <c r="AP175" s="21">
        <v>3.3293605340379874E-2</v>
      </c>
      <c r="AQ175" s="21">
        <v>0.5756061244236802</v>
      </c>
      <c r="AR175" s="21">
        <v>0.23426887721913803</v>
      </c>
      <c r="AS175" s="21">
        <v>0.5458751670212324</v>
      </c>
      <c r="AT175" s="21">
        <v>0.33933390799479068</v>
      </c>
      <c r="AU175" s="21">
        <v>0.45516018518957291</v>
      </c>
      <c r="AV175" s="21" t="e">
        <v>#DIV/0!</v>
      </c>
      <c r="AW175" s="21" t="e">
        <v>#DIV/0!</v>
      </c>
      <c r="AX175" s="21" t="e">
        <v>#DIV/0!</v>
      </c>
      <c r="AY175" s="21">
        <v>0.35333740521447077</v>
      </c>
      <c r="AZ175" s="21">
        <v>0.28294326860213681</v>
      </c>
      <c r="BA175" s="21">
        <v>0.5142615268560119</v>
      </c>
      <c r="BB175" s="21" t="e">
        <v>#DIV/0!</v>
      </c>
      <c r="BC175" s="21">
        <v>0.15414718543883982</v>
      </c>
    </row>
    <row r="176" spans="1:55" x14ac:dyDescent="0.2">
      <c r="A176" s="3" t="s">
        <v>568</v>
      </c>
      <c r="B176" s="3" t="s">
        <v>569</v>
      </c>
      <c r="C176" s="3" t="s">
        <v>34</v>
      </c>
      <c r="D176" s="3">
        <v>182201</v>
      </c>
      <c r="E176" s="3" t="s">
        <v>16</v>
      </c>
      <c r="F176" s="3">
        <v>2019</v>
      </c>
      <c r="G176" s="3" t="s">
        <v>17</v>
      </c>
      <c r="H176" s="4">
        <v>43830</v>
      </c>
      <c r="I176" s="4">
        <v>43882</v>
      </c>
      <c r="J176" s="4">
        <v>43882</v>
      </c>
      <c r="K176" s="5">
        <v>301866000</v>
      </c>
      <c r="L176" s="5">
        <v>303713000</v>
      </c>
      <c r="M176" s="3" t="s">
        <v>570</v>
      </c>
      <c r="N176" s="20">
        <v>4.413263113695208E-2</v>
      </c>
      <c r="O176" s="21">
        <v>4.413263113695208E-2</v>
      </c>
      <c r="P176" s="21">
        <v>5.5414726916579185E-2</v>
      </c>
      <c r="Q176" s="21">
        <v>0.56091254183823669</v>
      </c>
      <c r="R176" s="21">
        <v>9.9626469518437316E-2</v>
      </c>
      <c r="S176" s="21">
        <v>1.4529617698378707E-2</v>
      </c>
      <c r="T176" s="21">
        <v>9.8391774661325149E-2</v>
      </c>
      <c r="U176" s="21">
        <v>0.79606157603624661</v>
      </c>
      <c r="V176" s="21">
        <v>0.77224763605556024</v>
      </c>
      <c r="W176" s="21">
        <v>0.76596530658215656</v>
      </c>
      <c r="X176" s="21">
        <v>0.20570754918392289</v>
      </c>
      <c r="Y176" s="21">
        <v>0.55811781074952138</v>
      </c>
      <c r="Z176" s="21">
        <v>0.79429245081607713</v>
      </c>
      <c r="AA176" s="21">
        <v>0.7819688797797002</v>
      </c>
      <c r="AB176" s="21">
        <v>0.86416574185768769</v>
      </c>
      <c r="AC176" s="21">
        <v>0.66553345216616433</v>
      </c>
      <c r="AD176" s="21">
        <v>0.40752841820180391</v>
      </c>
      <c r="AE176" s="21">
        <v>0.46717238145394596</v>
      </c>
      <c r="AF176" s="21">
        <v>0.62824065472480328</v>
      </c>
      <c r="AG176" s="21" t="e">
        <v>#DIV/0!</v>
      </c>
      <c r="AH176" s="21" t="e">
        <v>#DIV/0!</v>
      </c>
      <c r="AI176" s="21">
        <v>0.43420919870090358</v>
      </c>
      <c r="AJ176" s="21">
        <v>0.12597910211010996</v>
      </c>
      <c r="AK176" s="21" t="e">
        <v>#DIV/0!</v>
      </c>
      <c r="AL176" s="21" t="e">
        <v>#DIV/0!</v>
      </c>
      <c r="AM176" s="21">
        <v>0.61710284270990912</v>
      </c>
      <c r="AN176" s="21">
        <v>0.6209110103754848</v>
      </c>
      <c r="AO176" s="21">
        <v>4.5157991487702165E-2</v>
      </c>
      <c r="AP176" s="21">
        <v>3.5638128777089897E-2</v>
      </c>
      <c r="AQ176" s="21">
        <v>0.53793765843511865</v>
      </c>
      <c r="AR176" s="21">
        <v>0.50569132569360509</v>
      </c>
      <c r="AS176" s="21">
        <v>0.58840704150379719</v>
      </c>
      <c r="AT176" s="21">
        <v>0.32838796512485308</v>
      </c>
      <c r="AU176" s="21">
        <v>0.43076438926267069</v>
      </c>
      <c r="AV176" s="21" t="e">
        <v>#DIV/0!</v>
      </c>
      <c r="AW176" s="21" t="e">
        <v>#DIV/0!</v>
      </c>
      <c r="AX176" s="21" t="e">
        <v>#DIV/0!</v>
      </c>
      <c r="AY176" s="21">
        <v>0.40576481051336449</v>
      </c>
      <c r="AZ176" s="21">
        <v>0.34889319983393235</v>
      </c>
      <c r="BA176" s="21">
        <v>0.50408162631761855</v>
      </c>
      <c r="BB176" s="21" t="e">
        <v>#DIV/0!</v>
      </c>
      <c r="BC176" s="21">
        <v>0.10532805205484509</v>
      </c>
    </row>
    <row r="177" spans="1:55" x14ac:dyDescent="0.2">
      <c r="A177" s="3" t="s">
        <v>541</v>
      </c>
      <c r="B177" s="3" t="s">
        <v>542</v>
      </c>
      <c r="C177" s="3" t="s">
        <v>45</v>
      </c>
      <c r="D177" s="3">
        <v>250974</v>
      </c>
      <c r="E177" s="3" t="s">
        <v>16</v>
      </c>
      <c r="F177" s="3">
        <v>2019</v>
      </c>
      <c r="G177" s="3" t="s">
        <v>17</v>
      </c>
      <c r="H177" s="4">
        <v>43890</v>
      </c>
      <c r="I177" s="4">
        <v>43907</v>
      </c>
      <c r="J177" s="4">
        <v>43907</v>
      </c>
      <c r="K177" s="5">
        <v>372000000</v>
      </c>
      <c r="L177" s="5">
        <v>376000000</v>
      </c>
      <c r="M177" s="6" t="s">
        <v>543</v>
      </c>
      <c r="N177" s="20">
        <v>8.4178778290587328E-2</v>
      </c>
      <c r="O177" s="21">
        <v>4.1625393640989057E-2</v>
      </c>
      <c r="P177" s="21">
        <v>9.4196149601721693E-2</v>
      </c>
      <c r="Q177" s="21">
        <v>0.55952422576730987</v>
      </c>
      <c r="R177" s="21">
        <v>3.986966311882164E-2</v>
      </c>
      <c r="S177" s="21">
        <v>0</v>
      </c>
      <c r="T177" s="21">
        <v>4.0279036206524149E-2</v>
      </c>
      <c r="U177" s="21">
        <v>0.79180102731727819</v>
      </c>
      <c r="V177" s="21">
        <v>0.77144014205164946</v>
      </c>
      <c r="W177" s="21">
        <v>0.76123290038772407</v>
      </c>
      <c r="X177" s="21">
        <v>0.43005736257655475</v>
      </c>
      <c r="Y177" s="21">
        <v>0.49652266797800959</v>
      </c>
      <c r="Z177" s="21">
        <v>0.56994263742344531</v>
      </c>
      <c r="AA177" s="21">
        <v>0</v>
      </c>
      <c r="AB177" s="21">
        <v>0.89362917111068063</v>
      </c>
      <c r="AC177" s="21">
        <v>0.36383097981787826</v>
      </c>
      <c r="AD177" s="21">
        <v>0.28614731395178677</v>
      </c>
      <c r="AE177" s="21">
        <v>0.32802650351443496</v>
      </c>
      <c r="AF177" s="21">
        <v>0.57870267430975242</v>
      </c>
      <c r="AG177" s="21" t="e">
        <v>#DIV/0!</v>
      </c>
      <c r="AH177" s="21" t="e">
        <v>#DIV/0!</v>
      </c>
      <c r="AI177" s="21">
        <v>0.39248302778029454</v>
      </c>
      <c r="AJ177" s="21">
        <v>0.17573509357773998</v>
      </c>
      <c r="AK177" s="21" t="e">
        <v>#DIV/0!</v>
      </c>
      <c r="AL177" s="21" t="e">
        <v>#DIV/0!</v>
      </c>
      <c r="AM177" s="21">
        <v>0.61973013461740012</v>
      </c>
      <c r="AN177" s="21">
        <v>0.62686663838956003</v>
      </c>
      <c r="AO177" s="21">
        <v>0.45524620366779067</v>
      </c>
      <c r="AP177" s="21">
        <v>3.29201030841633E-2</v>
      </c>
      <c r="AQ177" s="21">
        <v>0.6525123019404665</v>
      </c>
      <c r="AR177" s="21">
        <v>0.25676766950616053</v>
      </c>
      <c r="AS177" s="21">
        <v>0.54129504029180087</v>
      </c>
      <c r="AT177" s="21">
        <v>0.47229113569450931</v>
      </c>
      <c r="AU177" s="21">
        <v>0.46224112831810366</v>
      </c>
      <c r="AV177" s="21" t="e">
        <v>#DIV/0!</v>
      </c>
      <c r="AW177" s="21" t="e">
        <v>#DIV/0!</v>
      </c>
      <c r="AX177" s="21" t="e">
        <v>#DIV/0!</v>
      </c>
      <c r="AY177" s="21">
        <v>0.33782527478385543</v>
      </c>
      <c r="AZ177" s="21">
        <v>0.239684569634287</v>
      </c>
      <c r="BA177" s="21">
        <v>0.51160962982933045</v>
      </c>
      <c r="BB177" s="21" t="e">
        <v>#DIV/0!</v>
      </c>
      <c r="BC177" s="21">
        <v>0.18893993304853121</v>
      </c>
    </row>
    <row r="178" spans="1:55" x14ac:dyDescent="0.2">
      <c r="A178" s="3" t="s">
        <v>544</v>
      </c>
      <c r="B178" s="3" t="s">
        <v>545</v>
      </c>
      <c r="C178" s="3" t="s">
        <v>45</v>
      </c>
      <c r="D178" s="3">
        <v>388839</v>
      </c>
      <c r="E178" s="3" t="s">
        <v>16</v>
      </c>
      <c r="F178" s="3">
        <v>2019</v>
      </c>
      <c r="G178" s="3" t="s">
        <v>17</v>
      </c>
      <c r="H178" s="4">
        <v>43830</v>
      </c>
      <c r="I178" s="4">
        <v>43880</v>
      </c>
      <c r="J178" s="4">
        <v>43880</v>
      </c>
      <c r="K178" s="5">
        <v>190166000</v>
      </c>
      <c r="L178" s="5">
        <v>191321000</v>
      </c>
      <c r="M178" s="3" t="s">
        <v>546</v>
      </c>
      <c r="N178" s="20">
        <v>0.12488314540505736</v>
      </c>
      <c r="O178" s="21">
        <v>9.8409383703934289E-2</v>
      </c>
      <c r="P178" s="21">
        <v>0.22482485485232728</v>
      </c>
      <c r="Q178" s="21">
        <v>0.55801596901388195</v>
      </c>
      <c r="R178" s="21">
        <v>0</v>
      </c>
      <c r="S178" s="21">
        <v>0</v>
      </c>
      <c r="T178" s="21">
        <v>0</v>
      </c>
      <c r="U178" s="21">
        <v>0.79008725756879927</v>
      </c>
      <c r="V178" s="21">
        <v>0.77144014205164946</v>
      </c>
      <c r="W178" s="21">
        <v>0.75926751205282994</v>
      </c>
      <c r="X178" s="21">
        <v>0.40294945663333892</v>
      </c>
      <c r="Y178" s="21">
        <v>0.54447393149711731</v>
      </c>
      <c r="Z178" s="21">
        <v>0.59705054336666108</v>
      </c>
      <c r="AA178" s="21">
        <v>0</v>
      </c>
      <c r="AB178" s="21">
        <v>0.97186603589425113</v>
      </c>
      <c r="AC178" s="21">
        <v>0.57987375483537884</v>
      </c>
      <c r="AD178" s="21">
        <v>0.41957057648121199</v>
      </c>
      <c r="AE178" s="21">
        <v>0.48097697399269401</v>
      </c>
      <c r="AF178" s="21">
        <v>0.67728890636934291</v>
      </c>
      <c r="AG178" s="21" t="e">
        <v>#DIV/0!</v>
      </c>
      <c r="AH178" s="21" t="e">
        <v>#DIV/0!</v>
      </c>
      <c r="AI178" s="21">
        <v>0.40451283259531595</v>
      </c>
      <c r="AJ178" s="21">
        <v>0.23655037455865666</v>
      </c>
      <c r="AK178" s="21" t="e">
        <v>#DIV/0!</v>
      </c>
      <c r="AL178" s="21" t="e">
        <v>#DIV/0!</v>
      </c>
      <c r="AM178" s="21">
        <v>0.61798824609005687</v>
      </c>
      <c r="AN178" s="21">
        <v>0.62091096212152341</v>
      </c>
      <c r="AO178" s="21">
        <v>0.12861725276323413</v>
      </c>
      <c r="AP178" s="21">
        <v>3.2213000484279115E-2</v>
      </c>
      <c r="AQ178" s="21">
        <v>0.65799863816225923</v>
      </c>
      <c r="AR178" s="21">
        <v>0.4510146002437207</v>
      </c>
      <c r="AS178" s="21">
        <v>0.5267319949828535</v>
      </c>
      <c r="AT178" s="21">
        <v>0.47106375526044758</v>
      </c>
      <c r="AU178" s="21">
        <v>0.5157301802850941</v>
      </c>
      <c r="AV178" s="21" t="e">
        <v>#DIV/0!</v>
      </c>
      <c r="AW178" s="21" t="e">
        <v>#DIV/0!</v>
      </c>
      <c r="AX178" s="21" t="e">
        <v>#DIV/0!</v>
      </c>
      <c r="AY178" s="21">
        <v>0.32751608420844852</v>
      </c>
      <c r="AZ178" s="21">
        <v>0.20552306649643642</v>
      </c>
      <c r="BA178" s="21">
        <v>0.51477029600988278</v>
      </c>
      <c r="BB178" s="21" t="e">
        <v>#DIV/0!</v>
      </c>
      <c r="BC178" s="21">
        <v>0.15854836144082365</v>
      </c>
    </row>
    <row r="179" spans="1:55" x14ac:dyDescent="0.2">
      <c r="A179" s="3" t="s">
        <v>571</v>
      </c>
      <c r="B179" s="3" t="s">
        <v>572</v>
      </c>
      <c r="C179" s="3" t="s">
        <v>15</v>
      </c>
      <c r="D179" s="3">
        <v>504823</v>
      </c>
      <c r="E179" s="3" t="s">
        <v>16</v>
      </c>
      <c r="F179" s="3">
        <v>2019</v>
      </c>
      <c r="G179" s="3" t="s">
        <v>17</v>
      </c>
      <c r="H179" s="4">
        <v>43830</v>
      </c>
      <c r="I179" s="4">
        <v>43881</v>
      </c>
      <c r="J179" s="4">
        <v>43881</v>
      </c>
      <c r="K179" s="5">
        <v>53891818</v>
      </c>
      <c r="L179" s="5">
        <v>53918532</v>
      </c>
      <c r="M179" s="3" t="s">
        <v>573</v>
      </c>
      <c r="N179" s="20">
        <v>0.10216749985975032</v>
      </c>
      <c r="O179" s="21">
        <v>5.7598576239083446E-2</v>
      </c>
      <c r="P179" s="21">
        <v>5.3615557453039052E-2</v>
      </c>
      <c r="Q179" s="21">
        <v>0.56036276778158445</v>
      </c>
      <c r="R179" s="21">
        <v>9.7121421154541573E-2</v>
      </c>
      <c r="S179" s="21">
        <v>3.6977862769891373E-2</v>
      </c>
      <c r="T179" s="21">
        <v>9.2372956627995245E-2</v>
      </c>
      <c r="U179" s="21">
        <v>0.7952581914852731</v>
      </c>
      <c r="V179" s="21">
        <v>0.77326474030626546</v>
      </c>
      <c r="W179" s="21">
        <v>0.76485039086829798</v>
      </c>
      <c r="X179" s="21">
        <v>0.49376590217632771</v>
      </c>
      <c r="Y179" s="21">
        <v>0.49387710704181637</v>
      </c>
      <c r="Z179" s="21">
        <v>0.50623409782367235</v>
      </c>
      <c r="AA179" s="21">
        <v>0.11778731178251085</v>
      </c>
      <c r="AB179" s="21">
        <v>0.87358539977805139</v>
      </c>
      <c r="AC179" s="21">
        <v>0.37019061303391343</v>
      </c>
      <c r="AD179" s="21">
        <v>0.30482674098376067</v>
      </c>
      <c r="AE179" s="21">
        <v>0.34943976458032011</v>
      </c>
      <c r="AF179" s="21">
        <v>0.58487636824954603</v>
      </c>
      <c r="AG179" s="21" t="e">
        <v>#DIV/0!</v>
      </c>
      <c r="AH179" s="21" t="e">
        <v>#DIV/0!</v>
      </c>
      <c r="AI179" s="21">
        <v>0.38772068337718368</v>
      </c>
      <c r="AJ179" s="21">
        <v>0.18729451415702783</v>
      </c>
      <c r="AK179" s="21" t="e">
        <v>#DIV/0!</v>
      </c>
      <c r="AL179" s="21" t="e">
        <v>#DIV/0!</v>
      </c>
      <c r="AM179" s="21">
        <v>0.62110667370555805</v>
      </c>
      <c r="AN179" s="21">
        <v>0.62793788390386307</v>
      </c>
      <c r="AO179" s="21">
        <v>0.42133991654162584</v>
      </c>
      <c r="AP179" s="21">
        <v>3.2625640458614734E-2</v>
      </c>
      <c r="AQ179" s="21">
        <v>0.66333062251743435</v>
      </c>
      <c r="AR179" s="21">
        <v>0.26783512815116833</v>
      </c>
      <c r="AS179" s="21">
        <v>0.53604424432272102</v>
      </c>
      <c r="AT179" s="21">
        <v>0.48603462270391473</v>
      </c>
      <c r="AU179" s="21">
        <v>0.50800630639511812</v>
      </c>
      <c r="AV179" s="21" t="e">
        <v>#DIV/0!</v>
      </c>
      <c r="AW179" s="21" t="e">
        <v>#DIV/0!</v>
      </c>
      <c r="AX179" s="21" t="e">
        <v>#DIV/0!</v>
      </c>
      <c r="AY179" s="21">
        <v>0.34906788937722838</v>
      </c>
      <c r="AZ179" s="21">
        <v>0.27080869382877532</v>
      </c>
      <c r="BA179" s="21">
        <v>0.51638938795618783</v>
      </c>
      <c r="BB179" s="21" t="e">
        <v>#DIV/0!</v>
      </c>
      <c r="BC179" s="21">
        <v>0.2064402928980914</v>
      </c>
    </row>
    <row r="180" spans="1:55" x14ac:dyDescent="0.2">
      <c r="A180" s="3" t="s">
        <v>577</v>
      </c>
      <c r="B180" s="3" t="s">
        <v>578</v>
      </c>
      <c r="C180" s="3" t="s">
        <v>138</v>
      </c>
      <c r="D180" s="3">
        <v>378158</v>
      </c>
      <c r="E180" s="3" t="s">
        <v>16</v>
      </c>
      <c r="F180" s="3">
        <v>2019</v>
      </c>
      <c r="G180" s="3" t="s">
        <v>17</v>
      </c>
      <c r="H180" s="4">
        <v>43830</v>
      </c>
      <c r="I180" s="4">
        <v>43872</v>
      </c>
      <c r="J180" s="4">
        <v>43872</v>
      </c>
      <c r="K180" s="5">
        <v>877000000</v>
      </c>
      <c r="L180" s="5">
        <v>876000000</v>
      </c>
      <c r="M180" s="3" t="s">
        <v>579</v>
      </c>
      <c r="N180" s="20">
        <v>0.10010125763533691</v>
      </c>
      <c r="O180" s="21">
        <v>7.2726901424549711E-2</v>
      </c>
      <c r="P180" s="21">
        <v>6.2550501374086437E-2</v>
      </c>
      <c r="Q180" s="21">
        <v>0.56023296937120426</v>
      </c>
      <c r="R180" s="21">
        <v>0.10340858243249469</v>
      </c>
      <c r="S180" s="21">
        <v>2.3146662392640447E-3</v>
      </c>
      <c r="T180" s="21">
        <v>0.10411070244678867</v>
      </c>
      <c r="U180" s="21">
        <v>0.79542874140911768</v>
      </c>
      <c r="V180" s="21">
        <v>0.77155094854246842</v>
      </c>
      <c r="W180" s="21">
        <v>0.76537215276122017</v>
      </c>
      <c r="X180" s="21">
        <v>0.34872252006534771</v>
      </c>
      <c r="Y180" s="21">
        <v>0.4929855515451646</v>
      </c>
      <c r="Z180" s="21">
        <v>0.65127747993465235</v>
      </c>
      <c r="AA180" s="21">
        <v>0.17739383723644567</v>
      </c>
      <c r="AB180" s="21">
        <v>0.87616723521865802</v>
      </c>
      <c r="AC180" s="21">
        <v>9.9717155328743826E-2</v>
      </c>
      <c r="AD180" s="21">
        <v>0.3142832208443922</v>
      </c>
      <c r="AE180" s="21">
        <v>0.36028025083685122</v>
      </c>
      <c r="AF180" s="21">
        <v>0.58442229247107547</v>
      </c>
      <c r="AG180" s="21" t="e">
        <v>#DIV/0!</v>
      </c>
      <c r="AH180" s="21" t="e">
        <v>#DIV/0!</v>
      </c>
      <c r="AI180" s="21">
        <v>0.39731690051968183</v>
      </c>
      <c r="AJ180" s="21">
        <v>0.17945619629931989</v>
      </c>
      <c r="AK180" s="21" t="e">
        <v>#DIV/0!</v>
      </c>
      <c r="AL180" s="21" t="e">
        <v>#DIV/0!</v>
      </c>
      <c r="AM180" s="21">
        <v>0.61809051383647984</v>
      </c>
      <c r="AN180" s="21">
        <v>0.62354780255590492</v>
      </c>
      <c r="AO180" s="21">
        <v>0.1971344465424992</v>
      </c>
      <c r="AP180" s="21">
        <v>3.2429911893162813E-2</v>
      </c>
      <c r="AQ180" s="21">
        <v>0.57539614844195142</v>
      </c>
      <c r="AR180" s="21">
        <v>0.30576167913541152</v>
      </c>
      <c r="AS180" s="21">
        <v>0.53625094188102274</v>
      </c>
      <c r="AT180" s="21">
        <v>0.39039521061773269</v>
      </c>
      <c r="AU180" s="21">
        <v>0.4696287050086892</v>
      </c>
      <c r="AV180" s="21" t="e">
        <v>#DIV/0!</v>
      </c>
      <c r="AW180" s="21" t="e">
        <v>#DIV/0!</v>
      </c>
      <c r="AX180" s="21" t="e">
        <v>#DIV/0!</v>
      </c>
      <c r="AY180" s="21">
        <v>0.37054551986932133</v>
      </c>
      <c r="AZ180" s="21">
        <v>0.30394279760390824</v>
      </c>
      <c r="BA180" s="21">
        <v>0.51364613634844547</v>
      </c>
      <c r="BB180" s="21" t="e">
        <v>#DIV/0!</v>
      </c>
      <c r="BC180" s="21">
        <v>0.13446434273533578</v>
      </c>
    </row>
    <row r="181" spans="1:55" x14ac:dyDescent="0.2">
      <c r="A181" s="3" t="s">
        <v>583</v>
      </c>
      <c r="B181" s="3" t="s">
        <v>584</v>
      </c>
      <c r="C181" s="3" t="s">
        <v>45</v>
      </c>
      <c r="D181" s="3">
        <v>249756</v>
      </c>
      <c r="E181" s="3" t="s">
        <v>16</v>
      </c>
      <c r="F181" s="3">
        <v>2019</v>
      </c>
      <c r="G181" s="3" t="s">
        <v>17</v>
      </c>
      <c r="H181" s="4">
        <v>43830</v>
      </c>
      <c r="I181" s="4">
        <v>43888</v>
      </c>
      <c r="J181" s="4">
        <v>43888</v>
      </c>
      <c r="K181" s="5">
        <v>132515000</v>
      </c>
      <c r="L181" s="5">
        <v>131986000</v>
      </c>
      <c r="M181" s="3" t="s">
        <v>585</v>
      </c>
      <c r="N181" s="20">
        <v>0.10430246958592937</v>
      </c>
      <c r="O181" s="21">
        <v>8.9197864527142304E-2</v>
      </c>
      <c r="P181" s="21">
        <v>0.1387915893837772</v>
      </c>
      <c r="Q181" s="21">
        <v>0.5606632348925199</v>
      </c>
      <c r="R181" s="21">
        <v>8.3228345981081309E-2</v>
      </c>
      <c r="S181" s="21">
        <v>3.0916123394065993E-3</v>
      </c>
      <c r="T181" s="21">
        <v>8.3602536415750009E-2</v>
      </c>
      <c r="U181" s="21">
        <v>0.79482440523740006</v>
      </c>
      <c r="V181" s="21">
        <v>0.77160322260669489</v>
      </c>
      <c r="W181" s="21">
        <v>0.76466913804393211</v>
      </c>
      <c r="X181" s="21">
        <v>0.47736196909041628</v>
      </c>
      <c r="Y181" s="21">
        <v>0.49510385590618089</v>
      </c>
      <c r="Z181" s="21">
        <v>0.52263803090958372</v>
      </c>
      <c r="AA181" s="21">
        <v>0.1506226177797256</v>
      </c>
      <c r="AB181" s="21">
        <v>0.86816144824056996</v>
      </c>
      <c r="AC181" s="21">
        <v>0.58447869038818301</v>
      </c>
      <c r="AD181" s="21">
        <v>0.2914668353848</v>
      </c>
      <c r="AE181" s="21">
        <v>0.31799792080205097</v>
      </c>
      <c r="AF181" s="21">
        <v>0.57040423456024658</v>
      </c>
      <c r="AG181" s="21" t="e">
        <v>#DIV/0!</v>
      </c>
      <c r="AH181" s="21" t="e">
        <v>#DIV/0!</v>
      </c>
      <c r="AI181" s="21">
        <v>0.36132687966098281</v>
      </c>
      <c r="AJ181" s="21">
        <v>0.15422936740584864</v>
      </c>
      <c r="AK181" s="21" t="e">
        <v>#DIV/0!</v>
      </c>
      <c r="AL181" s="21" t="e">
        <v>#DIV/0!</v>
      </c>
      <c r="AM181" s="21">
        <v>0.6173689788081016</v>
      </c>
      <c r="AN181" s="21">
        <v>0.62369599267296771</v>
      </c>
      <c r="AO181" s="21">
        <v>0.1850135821246007</v>
      </c>
      <c r="AP181" s="21">
        <v>3.228453411064558E-2</v>
      </c>
      <c r="AQ181" s="21">
        <v>0.54771350027846222</v>
      </c>
      <c r="AR181" s="21">
        <v>0.31539202745325357</v>
      </c>
      <c r="AS181" s="21">
        <v>0.49946926648330642</v>
      </c>
      <c r="AT181" s="21">
        <v>0.39241729106029533</v>
      </c>
      <c r="AU181" s="21">
        <v>0.47396983863116759</v>
      </c>
      <c r="AV181" s="21" t="e">
        <v>#DIV/0!</v>
      </c>
      <c r="AW181" s="21" t="e">
        <v>#DIV/0!</v>
      </c>
      <c r="AX181" s="21" t="e">
        <v>#DIV/0!</v>
      </c>
      <c r="AY181" s="21">
        <v>0.3749953543247479</v>
      </c>
      <c r="AZ181" s="21">
        <v>0.2676127047655264</v>
      </c>
      <c r="BA181" s="21">
        <v>0.5194788743846469</v>
      </c>
      <c r="BB181" s="21" t="e">
        <v>#DIV/0!</v>
      </c>
      <c r="BC181" s="21">
        <v>0.11010218606307677</v>
      </c>
    </row>
    <row r="182" spans="1:55" x14ac:dyDescent="0.2">
      <c r="A182" s="3" t="s">
        <v>580</v>
      </c>
      <c r="B182" s="3" t="s">
        <v>581</v>
      </c>
      <c r="C182" s="3" t="s">
        <v>45</v>
      </c>
      <c r="D182" s="3">
        <v>331419</v>
      </c>
      <c r="E182" s="3" t="s">
        <v>16</v>
      </c>
      <c r="F182" s="3">
        <v>2019</v>
      </c>
      <c r="G182" s="3" t="s">
        <v>17</v>
      </c>
      <c r="H182" s="4">
        <v>43830</v>
      </c>
      <c r="I182" s="4">
        <v>43872</v>
      </c>
      <c r="J182" s="4">
        <v>43872</v>
      </c>
      <c r="K182" s="5">
        <v>364886000</v>
      </c>
      <c r="L182" s="5">
        <v>365643000</v>
      </c>
      <c r="M182" s="3" t="s">
        <v>582</v>
      </c>
      <c r="N182" s="20">
        <v>7.4507189191950027E-2</v>
      </c>
      <c r="O182" s="21">
        <v>3.057734544571131E-2</v>
      </c>
      <c r="P182" s="21">
        <v>3.1904459832999277E-2</v>
      </c>
      <c r="Q182" s="21">
        <v>0.56760977487052711</v>
      </c>
      <c r="R182" s="21">
        <v>0.14095317134401855</v>
      </c>
      <c r="S182" s="21">
        <v>0.10277693536850951</v>
      </c>
      <c r="T182" s="21">
        <v>0.12643078445245773</v>
      </c>
      <c r="U182" s="21">
        <v>0.81008745928802184</v>
      </c>
      <c r="V182" s="21">
        <v>0.78495547278310684</v>
      </c>
      <c r="W182" s="21">
        <v>0.77963191840522639</v>
      </c>
      <c r="X182" s="21">
        <v>0.3944244277029012</v>
      </c>
      <c r="Y182" s="21">
        <v>0.46948360164895953</v>
      </c>
      <c r="Z182" s="21">
        <v>0.6055755722970988</v>
      </c>
      <c r="AA182" s="21">
        <v>0.27920553187143332</v>
      </c>
      <c r="AB182" s="21">
        <v>0.8211090424942219</v>
      </c>
      <c r="AC182" s="21">
        <v>0.3732236396165623</v>
      </c>
      <c r="AD182" s="21">
        <v>0.32644674627018044</v>
      </c>
      <c r="AE182" s="21">
        <v>0.37422397325286005</v>
      </c>
      <c r="AF182" s="21">
        <v>0.59266237224408913</v>
      </c>
      <c r="AG182" s="21" t="e">
        <v>#DIV/0!</v>
      </c>
      <c r="AH182" s="21" t="e">
        <v>#DIV/0!</v>
      </c>
      <c r="AI182" s="21">
        <v>0.40449133006735916</v>
      </c>
      <c r="AJ182" s="21">
        <v>0.12237778735112861</v>
      </c>
      <c r="AK182" s="21" t="e">
        <v>#DIV/0!</v>
      </c>
      <c r="AL182" s="21" t="e">
        <v>#DIV/0!</v>
      </c>
      <c r="AM182" s="21">
        <v>0.62406680710185825</v>
      </c>
      <c r="AN182" s="21">
        <v>0.63048388821854018</v>
      </c>
      <c r="AO182" s="21">
        <v>0.20035572897557088</v>
      </c>
      <c r="AP182" s="21">
        <v>3.252265048996434E-2</v>
      </c>
      <c r="AQ182" s="21">
        <v>0.59121627704239887</v>
      </c>
      <c r="AR182" s="21">
        <v>0.26820511433419775</v>
      </c>
      <c r="AS182" s="21">
        <v>0.54696946439084071</v>
      </c>
      <c r="AT182" s="21">
        <v>0.336686090402328</v>
      </c>
      <c r="AU182" s="21">
        <v>0.45523760220440912</v>
      </c>
      <c r="AV182" s="21" t="e">
        <v>#DIV/0!</v>
      </c>
      <c r="AW182" s="21" t="e">
        <v>#DIV/0!</v>
      </c>
      <c r="AX182" s="21" t="e">
        <v>#DIV/0!</v>
      </c>
      <c r="AY182" s="21">
        <v>0.37907355283095956</v>
      </c>
      <c r="AZ182" s="21">
        <v>0.32403790191009635</v>
      </c>
      <c r="BA182" s="21">
        <v>0.5117824388531883</v>
      </c>
      <c r="BB182" s="21" t="e">
        <v>#DIV/0!</v>
      </c>
      <c r="BC182" s="21">
        <v>0.15411803177975986</v>
      </c>
    </row>
    <row r="183" spans="1:55" x14ac:dyDescent="0.2">
      <c r="A183" s="3" t="s">
        <v>586</v>
      </c>
      <c r="B183" s="3" t="s">
        <v>587</v>
      </c>
      <c r="C183" s="3" t="s">
        <v>24</v>
      </c>
      <c r="D183" s="3">
        <v>378161</v>
      </c>
      <c r="E183" s="3" t="s">
        <v>16</v>
      </c>
      <c r="F183" s="3">
        <v>2019</v>
      </c>
      <c r="G183" s="3" t="s">
        <v>17</v>
      </c>
      <c r="H183" s="4">
        <v>43830</v>
      </c>
      <c r="I183" s="4">
        <v>43881</v>
      </c>
      <c r="J183" s="4">
        <v>43881</v>
      </c>
      <c r="K183" s="5">
        <v>339005000</v>
      </c>
      <c r="L183" s="5">
        <v>346728000</v>
      </c>
      <c r="M183" s="3" t="s">
        <v>588</v>
      </c>
      <c r="N183" s="20">
        <v>5.7868381903066667E-2</v>
      </c>
      <c r="O183" s="21">
        <v>4.7934486529411624E-2</v>
      </c>
      <c r="P183" s="21">
        <v>9.9209772624640983E-3</v>
      </c>
      <c r="Q183" s="21">
        <v>0.53516934114888193</v>
      </c>
      <c r="R183" s="21">
        <v>0.2150850632653582</v>
      </c>
      <c r="S183" s="21">
        <v>3.3575389516684963E-2</v>
      </c>
      <c r="T183" s="21">
        <v>0.21207650629702793</v>
      </c>
      <c r="U183" s="21">
        <v>0.73525302583567198</v>
      </c>
      <c r="V183" s="21">
        <v>0.76350720403360206</v>
      </c>
      <c r="W183" s="21">
        <v>0.69789223446516357</v>
      </c>
      <c r="X183" s="21">
        <v>0.21007252828953446</v>
      </c>
      <c r="Y183" s="21">
        <v>0.43191471359960748</v>
      </c>
      <c r="Z183" s="21">
        <v>0.78992747171046551</v>
      </c>
      <c r="AA183" s="21">
        <v>0</v>
      </c>
      <c r="AB183" s="21">
        <v>0.77205169148688646</v>
      </c>
      <c r="AC183" s="21">
        <v>0.8298493246060421</v>
      </c>
      <c r="AD183" s="21">
        <v>0.38282069343143926</v>
      </c>
      <c r="AE183" s="21">
        <v>0.38920803712855784</v>
      </c>
      <c r="AF183" s="21">
        <v>0.59255726286253751</v>
      </c>
      <c r="AG183" s="21" t="e">
        <v>#DIV/0!</v>
      </c>
      <c r="AH183" s="21" t="e">
        <v>#DIV/0!</v>
      </c>
      <c r="AI183" s="21">
        <v>0.39703914865129464</v>
      </c>
      <c r="AJ183" s="21">
        <v>0.21898308625565849</v>
      </c>
      <c r="AK183" s="21" t="e">
        <v>#DIV/0!</v>
      </c>
      <c r="AL183" s="21" t="e">
        <v>#DIV/0!</v>
      </c>
      <c r="AM183" s="21">
        <v>0.59591451381373939</v>
      </c>
      <c r="AN183" s="21">
        <v>0.5950053475673357</v>
      </c>
      <c r="AO183" s="21">
        <v>0.25778135199003133</v>
      </c>
      <c r="AP183" s="21">
        <v>3.4047962954115531E-2</v>
      </c>
      <c r="AQ183" s="21">
        <v>0.61701453492337111</v>
      </c>
      <c r="AR183" s="21">
        <v>0.31923658901324475</v>
      </c>
      <c r="AS183" s="21">
        <v>0.53381568815123359</v>
      </c>
      <c r="AT183" s="21">
        <v>0.47371354596066179</v>
      </c>
      <c r="AU183" s="21">
        <v>0.48443074676342673</v>
      </c>
      <c r="AV183" s="21" t="e">
        <v>#DIV/0!</v>
      </c>
      <c r="AW183" s="21" t="e">
        <v>#DIV/0!</v>
      </c>
      <c r="AX183" s="21" t="e">
        <v>#DIV/0!</v>
      </c>
      <c r="AY183" s="21">
        <v>0.36888043304701146</v>
      </c>
      <c r="AZ183" s="21">
        <v>0.31466222940305327</v>
      </c>
      <c r="BA183" s="21">
        <v>0.51397493777786374</v>
      </c>
      <c r="BB183" s="21" t="e">
        <v>#DIV/0!</v>
      </c>
      <c r="BC183" s="21">
        <v>0.17734329975550495</v>
      </c>
    </row>
    <row r="184" spans="1:55" x14ac:dyDescent="0.2">
      <c r="A184" s="3" t="s">
        <v>589</v>
      </c>
      <c r="B184" s="3" t="s">
        <v>590</v>
      </c>
      <c r="C184" s="3" t="s">
        <v>72</v>
      </c>
      <c r="D184" s="3">
        <v>378162</v>
      </c>
      <c r="E184" s="3" t="s">
        <v>16</v>
      </c>
      <c r="F184" s="3">
        <v>2019</v>
      </c>
      <c r="G184" s="3" t="s">
        <v>17</v>
      </c>
      <c r="H184" s="4">
        <v>43830</v>
      </c>
      <c r="I184" s="4">
        <v>43874</v>
      </c>
      <c r="J184" s="4">
        <v>43874</v>
      </c>
      <c r="K184" s="5">
        <v>497312000</v>
      </c>
      <c r="L184" s="5">
        <v>508267000</v>
      </c>
      <c r="M184" s="3" t="s">
        <v>591</v>
      </c>
      <c r="N184" s="20">
        <v>6.252736794320303E-2</v>
      </c>
      <c r="O184" s="21">
        <v>6.252736794320303E-2</v>
      </c>
      <c r="P184" s="21">
        <v>2.5020144077036621E-2</v>
      </c>
      <c r="Q184" s="21">
        <v>0.55903951885252712</v>
      </c>
      <c r="R184" s="21">
        <v>0.11248028334880897</v>
      </c>
      <c r="S184" s="21">
        <v>1.0521303107100956E-2</v>
      </c>
      <c r="T184" s="21">
        <v>0.11200038774854544</v>
      </c>
      <c r="U184" s="21">
        <v>0.79425521704193258</v>
      </c>
      <c r="V184" s="21">
        <v>0.77180145881224915</v>
      </c>
      <c r="W184" s="21">
        <v>0.7639786520445625</v>
      </c>
      <c r="X184" s="21">
        <v>5.8324279730416324E-2</v>
      </c>
      <c r="Y184" s="21">
        <v>0.50657626709482129</v>
      </c>
      <c r="Z184" s="21">
        <v>0.94167572026958368</v>
      </c>
      <c r="AA184" s="21">
        <v>0</v>
      </c>
      <c r="AB184" s="21">
        <v>0.91027635207684499</v>
      </c>
      <c r="AC184" s="21">
        <v>0.60743361331039691</v>
      </c>
      <c r="AD184" s="21">
        <v>0.71533262810899323</v>
      </c>
      <c r="AE184" s="21">
        <v>0.51736288601356162</v>
      </c>
      <c r="AF184" s="21">
        <v>0.92286253620164138</v>
      </c>
      <c r="AG184" s="21" t="e">
        <v>#DIV/0!</v>
      </c>
      <c r="AH184" s="21" t="e">
        <v>#DIV/0!</v>
      </c>
      <c r="AI184" s="21">
        <v>0.26001871244080427</v>
      </c>
      <c r="AJ184" s="21">
        <v>0.28403166043092354</v>
      </c>
      <c r="AK184" s="21" t="e">
        <v>#DIV/0!</v>
      </c>
      <c r="AL184" s="21" t="e">
        <v>#DIV/0!</v>
      </c>
      <c r="AM184" s="21">
        <v>0.61792483268288723</v>
      </c>
      <c r="AN184" s="21">
        <v>0.6201083009450209</v>
      </c>
      <c r="AO184" s="21">
        <v>2.0345739102345422E-2</v>
      </c>
      <c r="AP184" s="21">
        <v>3.2701186541631011E-2</v>
      </c>
      <c r="AQ184" s="21">
        <v>0.60007631404838579</v>
      </c>
      <c r="AR184" s="21">
        <v>0.63865565468796881</v>
      </c>
      <c r="AS184" s="21">
        <v>4.4966765338221019E-2</v>
      </c>
      <c r="AT184" s="21">
        <v>0.30079452630004766</v>
      </c>
      <c r="AU184" s="21">
        <v>0.88494052203276408</v>
      </c>
      <c r="AV184" s="21" t="e">
        <v>#DIV/0!</v>
      </c>
      <c r="AW184" s="21" t="e">
        <v>#DIV/0!</v>
      </c>
      <c r="AX184" s="21" t="e">
        <v>#DIV/0!</v>
      </c>
      <c r="AY184" s="21">
        <v>0.38741737669837889</v>
      </c>
      <c r="AZ184" s="21">
        <v>0.34696943104527722</v>
      </c>
      <c r="BA184" s="21">
        <v>0.5251302033439289</v>
      </c>
      <c r="BB184" s="21" t="e">
        <v>#DIV/0!</v>
      </c>
      <c r="BC184" s="21">
        <v>8.7905632637387737E-2</v>
      </c>
    </row>
    <row r="185" spans="1:55" x14ac:dyDescent="0.2">
      <c r="A185" s="3" t="s">
        <v>610</v>
      </c>
      <c r="B185" s="3" t="s">
        <v>611</v>
      </c>
      <c r="C185" s="3" t="s">
        <v>45</v>
      </c>
      <c r="D185" s="3">
        <v>261673</v>
      </c>
      <c r="E185" s="3" t="s">
        <v>16</v>
      </c>
      <c r="F185" s="3">
        <v>2019</v>
      </c>
      <c r="G185" s="3" t="s">
        <v>17</v>
      </c>
      <c r="H185" s="4">
        <v>43890</v>
      </c>
      <c r="I185" s="4">
        <v>43915</v>
      </c>
      <c r="J185" s="4">
        <v>43915</v>
      </c>
      <c r="K185" s="5">
        <v>1087000000</v>
      </c>
      <c r="L185" s="5">
        <v>1089000000</v>
      </c>
      <c r="M185" s="3" t="s">
        <v>612</v>
      </c>
      <c r="N185" s="20">
        <v>4.7412130417796156E-2</v>
      </c>
      <c r="O185" s="21">
        <v>1.1248415207365551E-2</v>
      </c>
      <c r="P185" s="21">
        <v>1.5910676166770152E-2</v>
      </c>
      <c r="Q185" s="21">
        <v>0.51966682342685488</v>
      </c>
      <c r="R185" s="21">
        <v>0.17051098580173651</v>
      </c>
      <c r="S185" s="21">
        <v>9.0924660097289695E-2</v>
      </c>
      <c r="T185" s="21">
        <v>0.15813371984340047</v>
      </c>
      <c r="U185" s="21">
        <v>0.71428148988537477</v>
      </c>
      <c r="V185" s="21">
        <v>0.73397709817578893</v>
      </c>
      <c r="W185" s="21">
        <v>0.67946183808778382</v>
      </c>
      <c r="X185" s="21">
        <v>0.3420676713160053</v>
      </c>
      <c r="Y185" s="21">
        <v>0.43775992338763775</v>
      </c>
      <c r="Z185" s="21">
        <v>0.65793232868399465</v>
      </c>
      <c r="AA185" s="21">
        <v>8.3498515457471029E-2</v>
      </c>
      <c r="AB185" s="21">
        <v>0.77953389156643493</v>
      </c>
      <c r="AC185" s="21">
        <v>0.324887206200073</v>
      </c>
      <c r="AD185" s="21">
        <v>0.35796860059904295</v>
      </c>
      <c r="AE185" s="21">
        <v>0.39278047835084368</v>
      </c>
      <c r="AF185" s="21">
        <v>0.60708958611479469</v>
      </c>
      <c r="AG185" s="21" t="e">
        <v>#DIV/0!</v>
      </c>
      <c r="AH185" s="21" t="e">
        <v>#DIV/0!</v>
      </c>
      <c r="AI185" s="21">
        <v>0.37113315768039729</v>
      </c>
      <c r="AJ185" s="21">
        <v>0.19999566453484371</v>
      </c>
      <c r="AK185" s="21" t="e">
        <v>#DIV/0!</v>
      </c>
      <c r="AL185" s="21" t="e">
        <v>#DIV/0!</v>
      </c>
      <c r="AM185" s="21">
        <v>0.52622192760824249</v>
      </c>
      <c r="AN185" s="21">
        <v>0.53082876044407334</v>
      </c>
      <c r="AO185" s="21">
        <v>0.54589933502665988</v>
      </c>
      <c r="AP185" s="21">
        <v>3.8949232258372379E-2</v>
      </c>
      <c r="AQ185" s="21">
        <v>0.81481452654107644</v>
      </c>
      <c r="AR185" s="21">
        <v>0.29452363211728755</v>
      </c>
      <c r="AS185" s="21">
        <v>0.5161477816564134</v>
      </c>
      <c r="AT185" s="21">
        <v>0.67630565423893207</v>
      </c>
      <c r="AU185" s="21">
        <v>0.51257776600636817</v>
      </c>
      <c r="AV185" s="21" t="e">
        <v>#DIV/0!</v>
      </c>
      <c r="AW185" s="21" t="e">
        <v>#DIV/0!</v>
      </c>
      <c r="AX185" s="21" t="e">
        <v>#DIV/0!</v>
      </c>
      <c r="AY185" s="21">
        <v>0.34611899691636927</v>
      </c>
      <c r="AZ185" s="21">
        <v>0.27285980042268121</v>
      </c>
      <c r="BA185" s="21">
        <v>0.51523136829453431</v>
      </c>
      <c r="BB185" s="21" t="e">
        <v>#DIV/0!</v>
      </c>
      <c r="BC185" s="21">
        <v>0.37240944151048322</v>
      </c>
    </row>
    <row r="186" spans="1:55" x14ac:dyDescent="0.2">
      <c r="A186" s="3" t="s">
        <v>595</v>
      </c>
      <c r="B186" s="3" t="s">
        <v>596</v>
      </c>
      <c r="C186" s="3" t="s">
        <v>138</v>
      </c>
      <c r="D186" s="3">
        <v>378163</v>
      </c>
      <c r="E186" s="3" t="s">
        <v>16</v>
      </c>
      <c r="F186" s="3">
        <v>2019</v>
      </c>
      <c r="G186" s="3" t="s">
        <v>17</v>
      </c>
      <c r="H186" s="4">
        <v>43830</v>
      </c>
      <c r="I186" s="4">
        <v>43881</v>
      </c>
      <c r="J186" s="4">
        <v>43881</v>
      </c>
      <c r="K186" s="5">
        <v>302700000</v>
      </c>
      <c r="L186" s="5">
        <v>300400000</v>
      </c>
      <c r="M186" s="6" t="s">
        <v>597</v>
      </c>
      <c r="N186" s="20">
        <v>8.7160157380372832E-2</v>
      </c>
      <c r="O186" s="21">
        <v>8.2332218245731004E-2</v>
      </c>
      <c r="P186" s="21">
        <v>0.18292469375109416</v>
      </c>
      <c r="Q186" s="21">
        <v>0.55906368489211311</v>
      </c>
      <c r="R186" s="21">
        <v>7.998252837717694E-2</v>
      </c>
      <c r="S186" s="21">
        <v>5.2221614401901191E-3</v>
      </c>
      <c r="T186" s="21">
        <v>7.9992342937039745E-2</v>
      </c>
      <c r="U186" s="21">
        <v>0.79307465612613581</v>
      </c>
      <c r="V186" s="21">
        <v>0.77162090933097105</v>
      </c>
      <c r="W186" s="21">
        <v>0.76265912162993854</v>
      </c>
      <c r="X186" s="21">
        <v>0.16696705476038848</v>
      </c>
      <c r="Y186" s="21">
        <v>0.50561476127732086</v>
      </c>
      <c r="Z186" s="21">
        <v>0.83303294523961158</v>
      </c>
      <c r="AA186" s="21">
        <v>2.7403888461929961E-2</v>
      </c>
      <c r="AB186" s="21">
        <v>0.90932118611861956</v>
      </c>
      <c r="AC186" s="21">
        <v>1</v>
      </c>
      <c r="AD186" s="21">
        <v>0.55172896578849062</v>
      </c>
      <c r="AE186" s="21">
        <v>0.32956815163326414</v>
      </c>
      <c r="AF186" s="21">
        <v>0.5032659873116343</v>
      </c>
      <c r="AG186" s="21" t="e">
        <v>#DIV/0!</v>
      </c>
      <c r="AH186" s="21" t="e">
        <v>#DIV/0!</v>
      </c>
      <c r="AI186" s="21">
        <v>0.35291136224422626</v>
      </c>
      <c r="AJ186" s="21">
        <v>0.21678973499480247</v>
      </c>
      <c r="AK186" s="21" t="e">
        <v>#DIV/0!</v>
      </c>
      <c r="AL186" s="21" t="e">
        <v>#DIV/0!</v>
      </c>
      <c r="AM186" s="21">
        <v>0.61502125700257748</v>
      </c>
      <c r="AN186" s="21">
        <v>0.62056653506531656</v>
      </c>
      <c r="AO186" s="21">
        <v>5.4374805256351702E-2</v>
      </c>
      <c r="AP186" s="21">
        <v>3.2316022627069355E-2</v>
      </c>
      <c r="AQ186" s="21">
        <v>0.47526926790247948</v>
      </c>
      <c r="AR186" s="21">
        <v>0.48345511187253759</v>
      </c>
      <c r="AS186" s="21">
        <v>0.41329279588017481</v>
      </c>
      <c r="AT186" s="21">
        <v>0.33962342999947326</v>
      </c>
      <c r="AU186" s="21">
        <v>0.46164247760716576</v>
      </c>
      <c r="AV186" s="21" t="e">
        <v>#DIV/0!</v>
      </c>
      <c r="AW186" s="21" t="e">
        <v>#DIV/0!</v>
      </c>
      <c r="AX186" s="21" t="e">
        <v>#DIV/0!</v>
      </c>
      <c r="AY186" s="21">
        <v>0.35861304681502948</v>
      </c>
      <c r="AZ186" s="21">
        <v>0.27478351744093243</v>
      </c>
      <c r="BA186" s="21">
        <v>0.50208145620556177</v>
      </c>
      <c r="BB186" s="21" t="e">
        <v>#DIV/0!</v>
      </c>
      <c r="BC186" s="21">
        <v>8.0708980541156924E-2</v>
      </c>
    </row>
    <row r="187" spans="1:55" x14ac:dyDescent="0.2">
      <c r="A187" s="7" t="s">
        <v>604</v>
      </c>
      <c r="B187" s="7" t="s">
        <v>605</v>
      </c>
      <c r="C187" s="3" t="s">
        <v>138</v>
      </c>
      <c r="D187" s="7">
        <v>684316</v>
      </c>
      <c r="E187" s="7" t="s">
        <v>16</v>
      </c>
      <c r="F187" s="7">
        <v>2017</v>
      </c>
      <c r="G187" s="7" t="s">
        <v>17</v>
      </c>
      <c r="H187" s="8">
        <v>43100</v>
      </c>
      <c r="I187" s="8">
        <v>43152</v>
      </c>
      <c r="J187" s="8">
        <v>43222</v>
      </c>
      <c r="K187" s="9">
        <v>176190000</v>
      </c>
      <c r="L187" s="9">
        <v>179742000</v>
      </c>
      <c r="M187" s="7" t="s">
        <v>606</v>
      </c>
      <c r="N187" s="20">
        <v>0.11355016270564215</v>
      </c>
      <c r="O187" s="21">
        <v>6.8036229395421838E-2</v>
      </c>
      <c r="P187" s="21">
        <v>0.15669688124430781</v>
      </c>
      <c r="Q187" s="21">
        <v>0.55877075844426816</v>
      </c>
      <c r="R187" s="21">
        <v>6.0863072620984185E-2</v>
      </c>
      <c r="S187" s="21">
        <v>0</v>
      </c>
      <c r="T187" s="21">
        <v>6.1488001502165338E-2</v>
      </c>
      <c r="U187" s="21">
        <v>0.79214244244143495</v>
      </c>
      <c r="V187" s="21">
        <v>0.77144014205164946</v>
      </c>
      <c r="W187" s="21">
        <v>0.76162444266052343</v>
      </c>
      <c r="X187" s="21">
        <v>0.24431602710456882</v>
      </c>
      <c r="Y187" s="21">
        <v>0.53370655358538788</v>
      </c>
      <c r="Z187" s="21">
        <v>0.7556839728954311</v>
      </c>
      <c r="AA187" s="21">
        <v>0.34970424984053705</v>
      </c>
      <c r="AB187" s="21">
        <v>0.92202640066970398</v>
      </c>
      <c r="AC187" s="21">
        <v>0.17297460025916064</v>
      </c>
      <c r="AD187" s="21">
        <v>0.29050524671948458</v>
      </c>
      <c r="AE187" s="21">
        <v>0.2979744239756309</v>
      </c>
      <c r="AF187" s="21">
        <v>0.52149474050492162</v>
      </c>
      <c r="AG187" s="21" t="e">
        <v>#DIV/0!</v>
      </c>
      <c r="AH187" s="21" t="e">
        <v>#DIV/0!</v>
      </c>
      <c r="AI187" s="21">
        <v>0.49262229287538833</v>
      </c>
      <c r="AJ187" s="21">
        <v>0.16317694661452997</v>
      </c>
      <c r="AK187" s="21" t="e">
        <v>#DIV/0!</v>
      </c>
      <c r="AL187" s="21" t="e">
        <v>#DIV/0!</v>
      </c>
      <c r="AM187" s="21">
        <v>0.61473490391322361</v>
      </c>
      <c r="AN187" s="21">
        <v>0.62273515115826894</v>
      </c>
      <c r="AO187" s="21">
        <v>0.24098575536562156</v>
      </c>
      <c r="AP187" s="21">
        <v>3.2684202556259305E-2</v>
      </c>
      <c r="AQ187" s="21">
        <v>0.4596883477953761</v>
      </c>
      <c r="AR187" s="21">
        <v>0.23070121675633432</v>
      </c>
      <c r="AS187" s="21">
        <v>0.58637338978337483</v>
      </c>
      <c r="AT187" s="21">
        <v>0.29686044720188348</v>
      </c>
      <c r="AU187" s="21">
        <v>0.42350499341931847</v>
      </c>
      <c r="AV187" s="21" t="e">
        <v>#DIV/0!</v>
      </c>
      <c r="AW187" s="21" t="e">
        <v>#DIV/0!</v>
      </c>
      <c r="AX187" s="21" t="e">
        <v>#DIV/0!</v>
      </c>
      <c r="AY187" s="21">
        <v>0.35491087418064515</v>
      </c>
      <c r="AZ187" s="21">
        <v>0.26570178333996169</v>
      </c>
      <c r="BA187" s="21">
        <v>0.51392549299162837</v>
      </c>
      <c r="BB187" s="21" t="e">
        <v>#DIV/0!</v>
      </c>
      <c r="BC187" s="21">
        <v>0.10128427252513852</v>
      </c>
    </row>
    <row r="188" spans="1:55" x14ac:dyDescent="0.2">
      <c r="A188" s="3" t="s">
        <v>625</v>
      </c>
      <c r="B188" s="3" t="s">
        <v>626</v>
      </c>
      <c r="C188" s="3" t="s">
        <v>15</v>
      </c>
      <c r="D188" s="3">
        <v>903401</v>
      </c>
      <c r="E188" s="3" t="s">
        <v>16</v>
      </c>
      <c r="F188" s="3">
        <v>2019</v>
      </c>
      <c r="G188" s="3" t="s">
        <v>17</v>
      </c>
      <c r="H188" s="4">
        <v>43830</v>
      </c>
      <c r="I188" s="4">
        <v>43874</v>
      </c>
      <c r="J188" s="4">
        <v>43874</v>
      </c>
      <c r="K188" s="5">
        <v>41300000</v>
      </c>
      <c r="L188" s="5">
        <v>41300000</v>
      </c>
      <c r="M188" s="3" t="s">
        <v>627</v>
      </c>
      <c r="N188" s="20">
        <v>4.0709932275448682E-2</v>
      </c>
      <c r="O188" s="21">
        <v>3.7671801504886339E-2</v>
      </c>
      <c r="P188" s="21">
        <v>1.9628484918610724E-2</v>
      </c>
      <c r="Q188" s="21">
        <v>0.56254113843072329</v>
      </c>
      <c r="R188" s="21">
        <v>5.1644475017629796E-2</v>
      </c>
      <c r="S188" s="21">
        <v>0</v>
      </c>
      <c r="T188" s="21">
        <v>5.2174749330149928E-2</v>
      </c>
      <c r="U188" s="21">
        <v>0.79421310055700078</v>
      </c>
      <c r="V188" s="21">
        <v>0.77144014205164946</v>
      </c>
      <c r="W188" s="21">
        <v>0.76399911831896528</v>
      </c>
      <c r="X188" s="21">
        <v>0.22066959043554613</v>
      </c>
      <c r="Y188" s="21">
        <v>0.48276833643423728</v>
      </c>
      <c r="Z188" s="21">
        <v>0.77933040956445387</v>
      </c>
      <c r="AA188" s="21">
        <v>0.32282797395596824</v>
      </c>
      <c r="AB188" s="21">
        <v>0.84556931353227838</v>
      </c>
      <c r="AC188" s="21">
        <v>0.19700217945682882</v>
      </c>
      <c r="AD188" s="21">
        <v>0.31310082385755733</v>
      </c>
      <c r="AE188" s="21">
        <v>0.358924803728154</v>
      </c>
      <c r="AF188" s="21">
        <v>0.60673475598376636</v>
      </c>
      <c r="AG188" s="21" t="e">
        <v>#DIV/0!</v>
      </c>
      <c r="AH188" s="21" t="e">
        <v>#DIV/0!</v>
      </c>
      <c r="AI188" s="21">
        <v>0.36952043851623234</v>
      </c>
      <c r="AJ188" s="21">
        <v>0.15302143004524471</v>
      </c>
      <c r="AK188" s="21" t="e">
        <v>#DIV/0!</v>
      </c>
      <c r="AL188" s="21" t="e">
        <v>#DIV/0!</v>
      </c>
      <c r="AM188" s="21">
        <v>0.62378688338011545</v>
      </c>
      <c r="AN188" s="21">
        <v>0.62798712801301526</v>
      </c>
      <c r="AO188" s="21">
        <v>0.27830910384436386</v>
      </c>
      <c r="AP188" s="21">
        <v>2.0638185779267508E-2</v>
      </c>
      <c r="AQ188" s="21">
        <v>0.6605705254802795</v>
      </c>
      <c r="AR188" s="21">
        <v>0.28568902374132804</v>
      </c>
      <c r="AS188" s="21">
        <v>0.51789205899366564</v>
      </c>
      <c r="AT188" s="21">
        <v>0.42586708289728276</v>
      </c>
      <c r="AU188" s="21">
        <v>0.46930920125122327</v>
      </c>
      <c r="AV188" s="21" t="e">
        <v>#DIV/0!</v>
      </c>
      <c r="AW188" s="21" t="e">
        <v>#DIV/0!</v>
      </c>
      <c r="AX188" s="21" t="e">
        <v>#DIV/0!</v>
      </c>
      <c r="AY188" s="21">
        <v>0.34319362957886007</v>
      </c>
      <c r="AZ188" s="21">
        <v>0.26436797215668462</v>
      </c>
      <c r="BA188" s="21">
        <v>0.51252130782354166</v>
      </c>
      <c r="BB188" s="21" t="e">
        <v>#DIV/0!</v>
      </c>
      <c r="BC188" s="21">
        <v>0.17314946243604731</v>
      </c>
    </row>
    <row r="189" spans="1:55" x14ac:dyDescent="0.2">
      <c r="A189" s="3" t="s">
        <v>601</v>
      </c>
      <c r="B189" s="3" t="s">
        <v>602</v>
      </c>
      <c r="C189" s="3" t="s">
        <v>45</v>
      </c>
      <c r="D189" s="3">
        <v>740329</v>
      </c>
      <c r="E189" s="3" t="s">
        <v>16</v>
      </c>
      <c r="F189" s="3">
        <v>2019</v>
      </c>
      <c r="G189" s="3" t="s">
        <v>17</v>
      </c>
      <c r="H189" s="4">
        <v>43830</v>
      </c>
      <c r="I189" s="4">
        <v>43872</v>
      </c>
      <c r="J189" s="4">
        <v>43872</v>
      </c>
      <c r="K189" s="5">
        <v>280000000</v>
      </c>
      <c r="L189" s="5">
        <v>285000000</v>
      </c>
      <c r="M189" s="3" t="s">
        <v>603</v>
      </c>
      <c r="N189" s="20">
        <v>3.2211770766447538E-2</v>
      </c>
      <c r="O189" s="21">
        <v>3.2211770766447538E-2</v>
      </c>
      <c r="P189" s="21">
        <v>2.3052742293186778E-2</v>
      </c>
      <c r="Q189" s="21">
        <v>0.5949129793201976</v>
      </c>
      <c r="R189" s="21">
        <v>0.13369027815920789</v>
      </c>
      <c r="S189" s="21">
        <v>1.9098775984616222E-3</v>
      </c>
      <c r="T189" s="21">
        <v>0.13476622086462822</v>
      </c>
      <c r="U189" s="21">
        <v>0.85370843717747535</v>
      </c>
      <c r="V189" s="21">
        <v>0.77228246554697044</v>
      </c>
      <c r="W189" s="21">
        <v>0.83206934902303142</v>
      </c>
      <c r="X189" s="21">
        <v>0.11243319226603317</v>
      </c>
      <c r="Y189" s="21">
        <v>0.46835744039447164</v>
      </c>
      <c r="Z189" s="21">
        <v>0.88756680773396679</v>
      </c>
      <c r="AA189" s="21">
        <v>0.60154684483495136</v>
      </c>
      <c r="AB189" s="21">
        <v>0.79898977789096759</v>
      </c>
      <c r="AC189" s="21">
        <v>0.84621432550687137</v>
      </c>
      <c r="AD189" s="21">
        <v>0.3933871480867509</v>
      </c>
      <c r="AE189" s="21">
        <v>0.41384332665492468</v>
      </c>
      <c r="AF189" s="21">
        <v>0.59568085570659746</v>
      </c>
      <c r="AG189" s="21" t="e">
        <v>#DIV/0!</v>
      </c>
      <c r="AH189" s="21" t="e">
        <v>#DIV/0!</v>
      </c>
      <c r="AI189" s="21">
        <v>0.37088907645566654</v>
      </c>
      <c r="AJ189" s="21">
        <v>0.15630424771383869</v>
      </c>
      <c r="AK189" s="21" t="e">
        <v>#DIV/0!</v>
      </c>
      <c r="AL189" s="21" t="e">
        <v>#DIV/0!</v>
      </c>
      <c r="AM189" s="21">
        <v>0.63611178286543446</v>
      </c>
      <c r="AN189" s="21">
        <v>0.6442818002638363</v>
      </c>
      <c r="AO189" s="21">
        <v>0.13191054434777258</v>
      </c>
      <c r="AP189" s="21">
        <v>3.0345789225362997E-2</v>
      </c>
      <c r="AQ189" s="21">
        <v>0.56381072489780459</v>
      </c>
      <c r="AR189" s="21">
        <v>0.32698512659200646</v>
      </c>
      <c r="AS189" s="21">
        <v>0.50488189004628059</v>
      </c>
      <c r="AT189" s="21">
        <v>0.35036475100135206</v>
      </c>
      <c r="AU189" s="21">
        <v>0.49010981094592015</v>
      </c>
      <c r="AV189" s="21" t="e">
        <v>#DIV/0!</v>
      </c>
      <c r="AW189" s="21" t="e">
        <v>#DIV/0!</v>
      </c>
      <c r="AX189" s="21" t="e">
        <v>#DIV/0!</v>
      </c>
      <c r="AY189" s="21">
        <v>0.37279452736071117</v>
      </c>
      <c r="AZ189" s="21">
        <v>0.31832999461401373</v>
      </c>
      <c r="BA189" s="21">
        <v>0.51847480843431459</v>
      </c>
      <c r="BB189" s="21" t="e">
        <v>#DIV/0!</v>
      </c>
      <c r="BC189" s="21">
        <v>0.13516712731057606</v>
      </c>
    </row>
    <row r="190" spans="1:55" x14ac:dyDescent="0.2">
      <c r="A190" s="3" t="s">
        <v>607</v>
      </c>
      <c r="B190" s="3" t="s">
        <v>608</v>
      </c>
      <c r="C190" s="3" t="s">
        <v>24</v>
      </c>
      <c r="D190" s="3">
        <v>362221</v>
      </c>
      <c r="E190" s="3" t="s">
        <v>16</v>
      </c>
      <c r="F190" s="3">
        <v>2019</v>
      </c>
      <c r="G190" s="3" t="s">
        <v>17</v>
      </c>
      <c r="H190" s="4">
        <v>43738</v>
      </c>
      <c r="I190" s="4">
        <v>43796</v>
      </c>
      <c r="J190" s="4">
        <v>43796</v>
      </c>
      <c r="K190" s="5">
        <v>268895000</v>
      </c>
      <c r="L190" s="5">
        <v>265256000</v>
      </c>
      <c r="M190" s="3" t="s">
        <v>609</v>
      </c>
      <c r="N190" s="20">
        <v>5.2626634563168614E-2</v>
      </c>
      <c r="O190" s="21">
        <v>4.0738309493924395E-2</v>
      </c>
      <c r="P190" s="21">
        <v>7.1102662398967037E-2</v>
      </c>
      <c r="Q190" s="21">
        <v>0.56062820650623524</v>
      </c>
      <c r="R190" s="21">
        <v>0.11821414531886412</v>
      </c>
      <c r="S190" s="21">
        <v>0.13894071299966895</v>
      </c>
      <c r="T190" s="21">
        <v>9.7839086724486504E-2</v>
      </c>
      <c r="U190" s="21">
        <v>0.79676505490129335</v>
      </c>
      <c r="V190" s="21">
        <v>0.77871399975267452</v>
      </c>
      <c r="W190" s="21">
        <v>0.76554138291720841</v>
      </c>
      <c r="X190" s="21">
        <v>0.19184371578999956</v>
      </c>
      <c r="Y190" s="21">
        <v>0.57082047922378076</v>
      </c>
      <c r="Z190" s="21">
        <v>0.80815628421000041</v>
      </c>
      <c r="AA190" s="21">
        <v>0.57157046375278064</v>
      </c>
      <c r="AB190" s="21">
        <v>0.86875742477563478</v>
      </c>
      <c r="AC190" s="21">
        <v>0.59703128572094599</v>
      </c>
      <c r="AD190" s="21">
        <v>0.44140291858153086</v>
      </c>
      <c r="AE190" s="21">
        <v>0.4050449463522991</v>
      </c>
      <c r="AF190" s="21">
        <v>0.51487085687656498</v>
      </c>
      <c r="AG190" s="21" t="e">
        <v>#DIV/0!</v>
      </c>
      <c r="AH190" s="21" t="e">
        <v>#DIV/0!</v>
      </c>
      <c r="AI190" s="21">
        <v>0.39196438482429946</v>
      </c>
      <c r="AJ190" s="21">
        <v>0.15684363189875794</v>
      </c>
      <c r="AK190" s="21" t="e">
        <v>#DIV/0!</v>
      </c>
      <c r="AL190" s="21" t="e">
        <v>#DIV/0!</v>
      </c>
      <c r="AM190" s="21">
        <v>0.61478462071983619</v>
      </c>
      <c r="AN190" s="21">
        <v>0.62171401081117672</v>
      </c>
      <c r="AO190" s="21">
        <v>8.8447576859934818E-2</v>
      </c>
      <c r="AP190" s="21">
        <v>3.3159692435874438E-2</v>
      </c>
      <c r="AQ190" s="21">
        <v>0.47515681397786125</v>
      </c>
      <c r="AR190" s="21">
        <v>0.40338053878190044</v>
      </c>
      <c r="AS190" s="21">
        <v>0.51216952822045181</v>
      </c>
      <c r="AT190" s="21">
        <v>0.35743441058406722</v>
      </c>
      <c r="AU190" s="21">
        <v>0.48503201890639674</v>
      </c>
      <c r="AV190" s="21" t="e">
        <v>#DIV/0!</v>
      </c>
      <c r="AW190" s="21" t="e">
        <v>#DIV/0!</v>
      </c>
      <c r="AX190" s="21" t="e">
        <v>#DIV/0!</v>
      </c>
      <c r="AY190" s="21">
        <v>0.3727186896311358</v>
      </c>
      <c r="AZ190" s="21">
        <v>0.30641811681322922</v>
      </c>
      <c r="BA190" s="21">
        <v>0.47886596427578887</v>
      </c>
      <c r="BB190" s="21" t="e">
        <v>#DIV/0!</v>
      </c>
      <c r="BC190" s="21">
        <v>0.11230721732242899</v>
      </c>
    </row>
    <row r="191" spans="1:55" x14ac:dyDescent="0.2">
      <c r="A191" s="3" t="s">
        <v>613</v>
      </c>
      <c r="B191" s="3" t="s">
        <v>614</v>
      </c>
      <c r="C191" s="3" t="s">
        <v>15</v>
      </c>
      <c r="D191" s="3">
        <v>105257</v>
      </c>
      <c r="E191" s="3" t="s">
        <v>16</v>
      </c>
      <c r="F191" s="3">
        <v>2019</v>
      </c>
      <c r="G191" s="3" t="s">
        <v>17</v>
      </c>
      <c r="H191" s="4">
        <v>43830</v>
      </c>
      <c r="I191" s="4">
        <v>43875</v>
      </c>
      <c r="J191" s="4">
        <v>43875</v>
      </c>
      <c r="K191" s="5">
        <v>713500000</v>
      </c>
      <c r="L191" s="5">
        <v>722700000</v>
      </c>
      <c r="M191" s="3" t="s">
        <v>615</v>
      </c>
      <c r="N191" s="20">
        <v>5.5178588073117096E-2</v>
      </c>
      <c r="O191" s="21">
        <v>4.5254656185242832E-2</v>
      </c>
      <c r="P191" s="21">
        <v>8.6238472128663035E-2</v>
      </c>
      <c r="Q191" s="21">
        <v>0.56088983340251142</v>
      </c>
      <c r="R191" s="21">
        <v>7.210863987111607E-2</v>
      </c>
      <c r="S191" s="21">
        <v>0.18673751523685142</v>
      </c>
      <c r="T191" s="21">
        <v>4.3833427490869971E-2</v>
      </c>
      <c r="U191" s="21">
        <v>0.79439137862353604</v>
      </c>
      <c r="V191" s="21">
        <v>0.78177014009171453</v>
      </c>
      <c r="W191" s="21">
        <v>0.76223755002707405</v>
      </c>
      <c r="X191" s="21">
        <v>0.34256077100249216</v>
      </c>
      <c r="Y191" s="21">
        <v>0.50144590585937177</v>
      </c>
      <c r="Z191" s="21">
        <v>0.65743922899750784</v>
      </c>
      <c r="AA191" s="21">
        <v>0.43902211522659834</v>
      </c>
      <c r="AB191" s="21">
        <v>0.86451279413099213</v>
      </c>
      <c r="AC191" s="21">
        <v>0.2855306218730938</v>
      </c>
      <c r="AD191" s="21">
        <v>0.35557950464522831</v>
      </c>
      <c r="AE191" s="21">
        <v>0.40762046660281331</v>
      </c>
      <c r="AF191" s="21">
        <v>0.64673531372488868</v>
      </c>
      <c r="AG191" s="21" t="e">
        <v>#DIV/0!</v>
      </c>
      <c r="AH191" s="21" t="e">
        <v>#DIV/0!</v>
      </c>
      <c r="AI191" s="21">
        <v>0.38000665512569121</v>
      </c>
      <c r="AJ191" s="21">
        <v>0.12624684952638859</v>
      </c>
      <c r="AK191" s="21" t="e">
        <v>#DIV/0!</v>
      </c>
      <c r="AL191" s="21" t="e">
        <v>#DIV/0!</v>
      </c>
      <c r="AM191" s="21">
        <v>0.62102735421305044</v>
      </c>
      <c r="AN191" s="21">
        <v>0.6231808636595646</v>
      </c>
      <c r="AO191" s="21">
        <v>0.1517138717466581</v>
      </c>
      <c r="AP191" s="21">
        <v>3.2885624475882343E-2</v>
      </c>
      <c r="AQ191" s="21">
        <v>0.64299171318408344</v>
      </c>
      <c r="AR191" s="21">
        <v>0.32844107236252273</v>
      </c>
      <c r="AS191" s="21">
        <v>0.51412732334851852</v>
      </c>
      <c r="AT191" s="21">
        <v>0.37380842938142678</v>
      </c>
      <c r="AU191" s="21">
        <v>0.48622329996593028</v>
      </c>
      <c r="AV191" s="21" t="e">
        <v>#DIV/0!</v>
      </c>
      <c r="AW191" s="21" t="e">
        <v>#DIV/0!</v>
      </c>
      <c r="AX191" s="21" t="e">
        <v>#DIV/0!</v>
      </c>
      <c r="AY191" s="21">
        <v>0.35470116473257257</v>
      </c>
      <c r="AZ191" s="21">
        <v>0.25744571391805837</v>
      </c>
      <c r="BA191" s="21">
        <v>0.51615996828647559</v>
      </c>
      <c r="BB191" s="21" t="e">
        <v>#DIV/0!</v>
      </c>
      <c r="BC191" s="21">
        <v>0.15756065196223268</v>
      </c>
    </row>
    <row r="192" spans="1:55" x14ac:dyDescent="0.2">
      <c r="A192" s="3" t="s">
        <v>598</v>
      </c>
      <c r="B192" s="3" t="s">
        <v>599</v>
      </c>
      <c r="C192" s="3" t="s">
        <v>34</v>
      </c>
      <c r="D192" s="3">
        <v>47023</v>
      </c>
      <c r="E192" s="3" t="s">
        <v>16</v>
      </c>
      <c r="F192" s="3">
        <v>2019</v>
      </c>
      <c r="G192" s="3" t="s">
        <v>17</v>
      </c>
      <c r="H192" s="4">
        <v>43769</v>
      </c>
      <c r="I192" s="4">
        <v>43812</v>
      </c>
      <c r="J192" s="4">
        <v>43812</v>
      </c>
      <c r="K192" s="5">
        <v>1310000000</v>
      </c>
      <c r="L192" s="5">
        <v>1336000000</v>
      </c>
      <c r="M192" s="3" t="s">
        <v>600</v>
      </c>
      <c r="N192" s="20">
        <v>4.2890500046143108E-2</v>
      </c>
      <c r="O192" s="21">
        <v>3.6713661866426391E-2</v>
      </c>
      <c r="P192" s="21">
        <v>4.244544780176919E-2</v>
      </c>
      <c r="Q192" s="21">
        <v>0.56005637734966762</v>
      </c>
      <c r="R192" s="21">
        <v>5.6213200222604162E-2</v>
      </c>
      <c r="S192" s="21">
        <v>6.0357970448855221E-2</v>
      </c>
      <c r="T192" s="21">
        <v>4.7411856072400234E-2</v>
      </c>
      <c r="U192" s="21">
        <v>0.79286947165889632</v>
      </c>
      <c r="V192" s="21">
        <v>0.7742087301854339</v>
      </c>
      <c r="W192" s="21">
        <v>0.76193129350218125</v>
      </c>
      <c r="X192" s="21">
        <v>0.25179040317748702</v>
      </c>
      <c r="Y192" s="21">
        <v>0.51234506660350543</v>
      </c>
      <c r="Z192" s="21">
        <v>0.74820959682251298</v>
      </c>
      <c r="AA192" s="21">
        <v>0.51559625306152246</v>
      </c>
      <c r="AB192" s="21">
        <v>0.8799458444918985</v>
      </c>
      <c r="AC192" s="21">
        <v>0.28144538745055986</v>
      </c>
      <c r="AD192" s="21">
        <v>0.29315302829725043</v>
      </c>
      <c r="AE192" s="21">
        <v>0.32636473663357929</v>
      </c>
      <c r="AF192" s="21">
        <v>0.57960834732625011</v>
      </c>
      <c r="AG192" s="21" t="e">
        <v>#DIV/0!</v>
      </c>
      <c r="AH192" s="21" t="e">
        <v>#DIV/0!</v>
      </c>
      <c r="AI192" s="21">
        <v>0.32252344414373557</v>
      </c>
      <c r="AJ192" s="21">
        <v>9.8146264244755893E-2</v>
      </c>
      <c r="AK192" s="21" t="e">
        <v>#DIV/0!</v>
      </c>
      <c r="AL192" s="21" t="e">
        <v>#DIV/0!</v>
      </c>
      <c r="AM192" s="21">
        <v>0.61682708416864773</v>
      </c>
      <c r="AN192" s="21">
        <v>0.62190726286824649</v>
      </c>
      <c r="AO192" s="21">
        <v>0.11364670647511532</v>
      </c>
      <c r="AP192" s="21">
        <v>8.0610114047712025E-2</v>
      </c>
      <c r="AQ192" s="21">
        <v>0.53821119700816167</v>
      </c>
      <c r="AR192" s="21">
        <v>0.26973617943125977</v>
      </c>
      <c r="AS192" s="21">
        <v>0.49213530547920148</v>
      </c>
      <c r="AT192" s="21">
        <v>0.2790101182267008</v>
      </c>
      <c r="AU192" s="21">
        <v>0.44881481140311991</v>
      </c>
      <c r="AV192" s="21" t="e">
        <v>#DIV/0!</v>
      </c>
      <c r="AW192" s="21" t="e">
        <v>#DIV/0!</v>
      </c>
      <c r="AX192" s="21" t="e">
        <v>#DIV/0!</v>
      </c>
      <c r="AY192" s="21">
        <v>0.37664774615166269</v>
      </c>
      <c r="AZ192" s="21">
        <v>0.29426874004108644</v>
      </c>
      <c r="BA192" s="21">
        <v>0.51217002281090307</v>
      </c>
      <c r="BB192" s="21" t="e">
        <v>#DIV/0!</v>
      </c>
      <c r="BC192" s="21">
        <v>0.10049674670181026</v>
      </c>
    </row>
    <row r="193" spans="1:55" x14ac:dyDescent="0.2">
      <c r="A193" s="3" t="s">
        <v>622</v>
      </c>
      <c r="B193" s="3" t="s">
        <v>623</v>
      </c>
      <c r="C193" s="3" t="s">
        <v>34</v>
      </c>
      <c r="D193" s="3">
        <v>184360</v>
      </c>
      <c r="E193" s="3" t="s">
        <v>16</v>
      </c>
      <c r="F193" s="3">
        <v>2019</v>
      </c>
      <c r="G193" s="3" t="s">
        <v>17</v>
      </c>
      <c r="H193" s="4">
        <v>43769</v>
      </c>
      <c r="I193" s="4">
        <v>43811</v>
      </c>
      <c r="J193" s="4">
        <v>43811</v>
      </c>
      <c r="K193" s="5">
        <v>1476000000</v>
      </c>
      <c r="L193" s="5">
        <v>1485000000</v>
      </c>
      <c r="M193" s="3" t="s">
        <v>624</v>
      </c>
      <c r="N193" s="20">
        <v>3.6236208100643992E-2</v>
      </c>
      <c r="O193" s="21">
        <v>2.5764528132032217E-2</v>
      </c>
      <c r="P193" s="21">
        <v>3.0749203739202272E-2</v>
      </c>
      <c r="Q193" s="21">
        <v>0.47196926946162854</v>
      </c>
      <c r="R193" s="21">
        <v>4.4430291358512446E-2</v>
      </c>
      <c r="S193" s="21">
        <v>7.0591210460578174E-2</v>
      </c>
      <c r="T193" s="21">
        <v>3.3917903753229367E-2</v>
      </c>
      <c r="U193" s="21">
        <v>0.74441067099479863</v>
      </c>
      <c r="V193" s="21">
        <v>0.70418328028529287</v>
      </c>
      <c r="W193" s="21">
        <v>0.7196850429645083</v>
      </c>
      <c r="X193" s="21">
        <v>0.5036909711005243</v>
      </c>
      <c r="Y193" s="21">
        <v>0.44049996614662362</v>
      </c>
      <c r="Z193" s="21">
        <v>0.4963090288994757</v>
      </c>
      <c r="AA193" s="21">
        <v>0.28123496677628901</v>
      </c>
      <c r="AB193" s="21">
        <v>0.78524276244215097</v>
      </c>
      <c r="AC193" s="21">
        <v>0.15937645189018709</v>
      </c>
      <c r="AD193" s="21">
        <v>0.2801182941321459</v>
      </c>
      <c r="AE193" s="21">
        <v>0.31972346247468908</v>
      </c>
      <c r="AF193" s="21">
        <v>0.59925138168918068</v>
      </c>
      <c r="AG193" s="21" t="e">
        <v>#DIV/0!</v>
      </c>
      <c r="AH193" s="21" t="e">
        <v>#DIV/0!</v>
      </c>
      <c r="AI193" s="21">
        <v>0.35585112526739937</v>
      </c>
      <c r="AJ193" s="21">
        <v>9.9458761409659063E-2</v>
      </c>
      <c r="AK193" s="21" t="e">
        <v>#DIV/0!</v>
      </c>
      <c r="AL193" s="21" t="e">
        <v>#DIV/0!</v>
      </c>
      <c r="AM193" s="21">
        <v>0.48982653389622427</v>
      </c>
      <c r="AN193" s="21">
        <v>0.4785723067280096</v>
      </c>
      <c r="AO193" s="21">
        <v>0.37097417438888752</v>
      </c>
      <c r="AP193" s="21">
        <v>3.0167856854402621E-2</v>
      </c>
      <c r="AQ193" s="21">
        <v>0.6895658056244216</v>
      </c>
      <c r="AR193" s="21">
        <v>0.25082624171397389</v>
      </c>
      <c r="AS193" s="21">
        <v>0.52275040614071111</v>
      </c>
      <c r="AT193" s="21">
        <v>0.40556937836490636</v>
      </c>
      <c r="AU193" s="21">
        <v>0.45971604253522941</v>
      </c>
      <c r="AV193" s="21" t="e">
        <v>#DIV/0!</v>
      </c>
      <c r="AW193" s="21" t="e">
        <v>#DIV/0!</v>
      </c>
      <c r="AX193" s="21" t="e">
        <v>#DIV/0!</v>
      </c>
      <c r="AY193" s="21">
        <v>0.34279188557653295</v>
      </c>
      <c r="AZ193" s="21">
        <v>0.2452289861064568</v>
      </c>
      <c r="BA193" s="21">
        <v>0.51372596141129701</v>
      </c>
      <c r="BB193" s="21" t="e">
        <v>#DIV/0!</v>
      </c>
      <c r="BC193" s="21">
        <v>0.307579581926259</v>
      </c>
    </row>
    <row r="194" spans="1:55" x14ac:dyDescent="0.2">
      <c r="A194" s="3" t="s">
        <v>574</v>
      </c>
      <c r="B194" s="3" t="s">
        <v>575</v>
      </c>
      <c r="C194" s="3" t="s">
        <v>45</v>
      </c>
      <c r="D194" s="3">
        <v>506954</v>
      </c>
      <c r="E194" s="3" t="s">
        <v>16</v>
      </c>
      <c r="F194" s="3">
        <v>2020</v>
      </c>
      <c r="G194" s="3" t="s">
        <v>17</v>
      </c>
      <c r="H194" s="4">
        <v>43951</v>
      </c>
      <c r="I194" s="4">
        <v>43999</v>
      </c>
      <c r="J194" s="4">
        <v>43999</v>
      </c>
      <c r="K194" s="5">
        <v>192611000</v>
      </c>
      <c r="L194" s="5">
        <v>198239000</v>
      </c>
      <c r="M194" s="3" t="s">
        <v>576</v>
      </c>
      <c r="N194" s="20">
        <v>9.3046473160172588E-2</v>
      </c>
      <c r="O194" s="21">
        <v>9.3046473160172588E-2</v>
      </c>
      <c r="P194" s="21">
        <v>0.25478922093533279</v>
      </c>
      <c r="Q194" s="21">
        <v>0.56546241418381382</v>
      </c>
      <c r="R194" s="21">
        <v>0.1162163492654389</v>
      </c>
      <c r="S194" s="21">
        <v>0</v>
      </c>
      <c r="T194" s="21">
        <v>0.11740963363301729</v>
      </c>
      <c r="U194" s="21">
        <v>0.80352471191337682</v>
      </c>
      <c r="V194" s="21">
        <v>0.77144014205164946</v>
      </c>
      <c r="W194" s="21">
        <v>0.77467787627646389</v>
      </c>
      <c r="X194" s="21">
        <v>0.49245517132143618</v>
      </c>
      <c r="Y194" s="21">
        <v>0.47003392041650044</v>
      </c>
      <c r="Z194" s="21">
        <v>0.50754482867856388</v>
      </c>
      <c r="AA194" s="21">
        <v>0.2570612865730042</v>
      </c>
      <c r="AB194" s="21">
        <v>0.82826906154706481</v>
      </c>
      <c r="AC194" s="21">
        <v>0.4162822846418458</v>
      </c>
      <c r="AD194" s="21">
        <v>0.38980420605529692</v>
      </c>
      <c r="AE194" s="21">
        <v>0.44685413608000413</v>
      </c>
      <c r="AF194" s="21">
        <v>0.62974007251823172</v>
      </c>
      <c r="AG194" s="21" t="e">
        <v>#DIV/0!</v>
      </c>
      <c r="AH194" s="21" t="e">
        <v>#DIV/0!</v>
      </c>
      <c r="AI194" s="21">
        <v>0.38607077949671142</v>
      </c>
      <c r="AJ194" s="21">
        <v>0.17940632648061744</v>
      </c>
      <c r="AK194" s="21" t="e">
        <v>#DIV/0!</v>
      </c>
      <c r="AL194" s="21" t="e">
        <v>#DIV/0!</v>
      </c>
      <c r="AM194" s="21">
        <v>0.62723489748467975</v>
      </c>
      <c r="AN194" s="21">
        <v>0.62848358124012049</v>
      </c>
      <c r="AO194" s="21">
        <v>0.20039034653927512</v>
      </c>
      <c r="AP194" s="21">
        <v>3.2326366384223093E-2</v>
      </c>
      <c r="AQ194" s="21">
        <v>0.65684903978278475</v>
      </c>
      <c r="AR194" s="21">
        <v>0.37113170736897888</v>
      </c>
      <c r="AS194" s="21">
        <v>0.51049209137036711</v>
      </c>
      <c r="AT194" s="21">
        <v>0.49229340676358463</v>
      </c>
      <c r="AU194" s="21">
        <v>0.4965828263357383</v>
      </c>
      <c r="AV194" s="21" t="e">
        <v>#DIV/0!</v>
      </c>
      <c r="AW194" s="21" t="e">
        <v>#DIV/0!</v>
      </c>
      <c r="AX194" s="21" t="e">
        <v>#DIV/0!</v>
      </c>
      <c r="AY194" s="21">
        <v>0.35476549210641739</v>
      </c>
      <c r="AZ194" s="21">
        <v>0.23885565411398652</v>
      </c>
      <c r="BA194" s="21">
        <v>0.51594322762922973</v>
      </c>
      <c r="BB194" s="21" t="e">
        <v>#DIV/0!</v>
      </c>
      <c r="BC194" s="21">
        <v>0.20336873606247488</v>
      </c>
    </row>
    <row r="195" spans="1:55" x14ac:dyDescent="0.2">
      <c r="A195" s="3" t="s">
        <v>616</v>
      </c>
      <c r="B195" s="3" t="s">
        <v>617</v>
      </c>
      <c r="C195" s="3" t="s">
        <v>91</v>
      </c>
      <c r="D195" s="3">
        <v>375369</v>
      </c>
      <c r="E195" s="3" t="s">
        <v>16</v>
      </c>
      <c r="F195" s="3">
        <v>2019</v>
      </c>
      <c r="G195" s="3" t="s">
        <v>17</v>
      </c>
      <c r="H195" s="4">
        <v>43769</v>
      </c>
      <c r="I195" s="4">
        <v>43805</v>
      </c>
      <c r="J195" s="4">
        <v>43805</v>
      </c>
      <c r="K195" s="5">
        <v>534149000</v>
      </c>
      <c r="L195" s="5">
        <v>543802000</v>
      </c>
      <c r="M195" s="3" t="s">
        <v>618</v>
      </c>
      <c r="N195" s="20">
        <v>7.743542677889266E-2</v>
      </c>
      <c r="O195" s="21">
        <v>4.0708621144837302E-2</v>
      </c>
      <c r="P195" s="21">
        <v>6.0303102598763682E-2</v>
      </c>
      <c r="Q195" s="21">
        <v>0.55826367840860724</v>
      </c>
      <c r="R195" s="21">
        <v>1.9717152968431864E-2</v>
      </c>
      <c r="S195" s="21">
        <v>0</v>
      </c>
      <c r="T195" s="21">
        <v>1.991960443553692E-2</v>
      </c>
      <c r="U195" s="21">
        <v>0.79063074881128215</v>
      </c>
      <c r="V195" s="21">
        <v>0.77144014205164946</v>
      </c>
      <c r="W195" s="21">
        <v>0.75989079960300465</v>
      </c>
      <c r="X195" s="21">
        <v>0.20291775986050861</v>
      </c>
      <c r="Y195" s="21">
        <v>0.60361358945539512</v>
      </c>
      <c r="Z195" s="21">
        <v>0.79708224013949136</v>
      </c>
      <c r="AA195" s="21">
        <v>0.54384405646971867</v>
      </c>
      <c r="AB195" s="21">
        <v>0.95182868980074342</v>
      </c>
      <c r="AC195" s="21">
        <v>0.18670355072668532</v>
      </c>
      <c r="AD195" s="21">
        <v>0.32082543106622063</v>
      </c>
      <c r="AE195" s="21">
        <v>0.36777994850895435</v>
      </c>
      <c r="AF195" s="21">
        <v>0.60927272545534661</v>
      </c>
      <c r="AG195" s="21" t="e">
        <v>#DIV/0!</v>
      </c>
      <c r="AH195" s="21" t="e">
        <v>#DIV/0!</v>
      </c>
      <c r="AI195" s="21">
        <v>0.42119656913953113</v>
      </c>
      <c r="AJ195" s="21">
        <v>0.25200828995024865</v>
      </c>
      <c r="AK195" s="21" t="e">
        <v>#DIV/0!</v>
      </c>
      <c r="AL195" s="21" t="e">
        <v>#DIV/0!</v>
      </c>
      <c r="AM195" s="21">
        <v>0.61819710083118773</v>
      </c>
      <c r="AN195" s="21">
        <v>0.62229723196380282</v>
      </c>
      <c r="AO195" s="21">
        <v>0.25365493900755598</v>
      </c>
      <c r="AP195" s="21">
        <v>3.3210889499208994E-2</v>
      </c>
      <c r="AQ195" s="21">
        <v>0.65212563887112529</v>
      </c>
      <c r="AR195" s="21">
        <v>0.30425304189117969</v>
      </c>
      <c r="AS195" s="21">
        <v>0.55805549780560804</v>
      </c>
      <c r="AT195" s="21">
        <v>0.44109697341818704</v>
      </c>
      <c r="AU195" s="21">
        <v>0.44375110951899377</v>
      </c>
      <c r="AV195" s="21" t="e">
        <v>#DIV/0!</v>
      </c>
      <c r="AW195" s="21" t="e">
        <v>#DIV/0!</v>
      </c>
      <c r="AX195" s="21" t="e">
        <v>#DIV/0!</v>
      </c>
      <c r="AY195" s="21">
        <v>0.3335860903123648</v>
      </c>
      <c r="AZ195" s="21">
        <v>0.24435732313960501</v>
      </c>
      <c r="BA195" s="21">
        <v>0.50926803514435748</v>
      </c>
      <c r="BB195" s="21" t="e">
        <v>#DIV/0!</v>
      </c>
      <c r="BC195" s="21">
        <v>0.15366580812292344</v>
      </c>
    </row>
    <row r="196" spans="1:55" x14ac:dyDescent="0.2">
      <c r="A196" s="3" t="s">
        <v>592</v>
      </c>
      <c r="B196" s="3" t="s">
        <v>593</v>
      </c>
      <c r="C196" s="3" t="s">
        <v>24</v>
      </c>
      <c r="D196" s="3">
        <v>378104</v>
      </c>
      <c r="E196" s="3" t="s">
        <v>16</v>
      </c>
      <c r="F196" s="3">
        <v>2019</v>
      </c>
      <c r="G196" s="3" t="s">
        <v>17</v>
      </c>
      <c r="H196" s="4">
        <v>43830</v>
      </c>
      <c r="I196" s="4">
        <v>43875</v>
      </c>
      <c r="J196" s="4">
        <v>43881</v>
      </c>
      <c r="K196" s="5">
        <v>145727000</v>
      </c>
      <c r="L196" s="5">
        <v>147874000</v>
      </c>
      <c r="M196" s="3" t="s">
        <v>594</v>
      </c>
      <c r="N196" s="20">
        <v>5.5602495002081254E-2</v>
      </c>
      <c r="O196" s="21">
        <v>3.651160747662327E-2</v>
      </c>
      <c r="P196" s="21">
        <v>2.6435612010790571E-3</v>
      </c>
      <c r="Q196" s="21">
        <v>0.55943156303069352</v>
      </c>
      <c r="R196" s="21">
        <v>2.9881841183067324E-2</v>
      </c>
      <c r="S196" s="21">
        <v>1.6272075122599381E-3</v>
      </c>
      <c r="T196" s="21">
        <v>2.9935823066132454E-2</v>
      </c>
      <c r="U196" s="21">
        <v>0.7913378361636404</v>
      </c>
      <c r="V196" s="21">
        <v>0.77150325494175021</v>
      </c>
      <c r="W196" s="21">
        <v>0.76068969097753691</v>
      </c>
      <c r="X196" s="21">
        <v>0.39967281639277441</v>
      </c>
      <c r="Y196" s="21">
        <v>0.52023579710235057</v>
      </c>
      <c r="Z196" s="21">
        <v>0.60032718360722559</v>
      </c>
      <c r="AA196" s="21">
        <v>0.3994155194866672</v>
      </c>
      <c r="AB196" s="21">
        <v>0.89644697040112076</v>
      </c>
      <c r="AC196" s="21">
        <v>0.25176408356774493</v>
      </c>
      <c r="AD196" s="21">
        <v>0.27329035884822872</v>
      </c>
      <c r="AE196" s="21">
        <v>0.3132878642792164</v>
      </c>
      <c r="AF196" s="21">
        <v>0.56534071061849689</v>
      </c>
      <c r="AG196" s="21" t="e">
        <v>#DIV/0!</v>
      </c>
      <c r="AH196" s="21" t="e">
        <v>#DIV/0!</v>
      </c>
      <c r="AI196" s="21">
        <v>0.37481759736832776</v>
      </c>
      <c r="AJ196" s="21">
        <v>0.10491361356156648</v>
      </c>
      <c r="AK196" s="21" t="e">
        <v>#DIV/0!</v>
      </c>
      <c r="AL196" s="21" t="e">
        <v>#DIV/0!</v>
      </c>
      <c r="AM196" s="21">
        <v>0.61757105487375397</v>
      </c>
      <c r="AN196" s="21">
        <v>0.62495320913860464</v>
      </c>
      <c r="AO196" s="21">
        <v>0.34013122101032606</v>
      </c>
      <c r="AP196" s="21">
        <v>3.3598978403964787E-2</v>
      </c>
      <c r="AQ196" s="21">
        <v>0.57451507435840365</v>
      </c>
      <c r="AR196" s="21">
        <v>0.22487089376379937</v>
      </c>
      <c r="AS196" s="21">
        <v>0.54109317228388354</v>
      </c>
      <c r="AT196" s="21">
        <v>0.32339811045179057</v>
      </c>
      <c r="AU196" s="21">
        <v>0.45983498683650764</v>
      </c>
      <c r="AV196" s="21" t="e">
        <v>#DIV/0!</v>
      </c>
      <c r="AW196" s="21" t="e">
        <v>#DIV/0!</v>
      </c>
      <c r="AX196" s="21" t="e">
        <v>#DIV/0!</v>
      </c>
      <c r="AY196" s="21">
        <v>0.33995887451946022</v>
      </c>
      <c r="AZ196" s="21">
        <v>0.26253847946613834</v>
      </c>
      <c r="BA196" s="21">
        <v>0.51499582257913701</v>
      </c>
      <c r="BB196" s="21" t="e">
        <v>#DIV/0!</v>
      </c>
      <c r="BC196" s="21">
        <v>0.15571853748295314</v>
      </c>
    </row>
    <row r="197" spans="1:55" x14ac:dyDescent="0.2">
      <c r="A197" s="3" t="s">
        <v>619</v>
      </c>
      <c r="B197" s="3" t="s">
        <v>620</v>
      </c>
      <c r="C197" s="3" t="s">
        <v>72</v>
      </c>
      <c r="D197" s="3">
        <v>346970</v>
      </c>
      <c r="E197" s="3" t="s">
        <v>16</v>
      </c>
      <c r="F197" s="3">
        <v>2019</v>
      </c>
      <c r="G197" s="3" t="s">
        <v>17</v>
      </c>
      <c r="H197" s="4">
        <v>43830</v>
      </c>
      <c r="I197" s="4">
        <v>43886</v>
      </c>
      <c r="J197" s="4">
        <v>43886</v>
      </c>
      <c r="K197" s="5">
        <v>714800000</v>
      </c>
      <c r="L197" s="5">
        <v>718000000</v>
      </c>
      <c r="M197" s="6" t="s">
        <v>621</v>
      </c>
      <c r="N197" s="20">
        <v>0.14638004552044748</v>
      </c>
      <c r="O197" s="21">
        <v>0.14638004552044748</v>
      </c>
      <c r="P197" s="21">
        <v>0.41263095802539029</v>
      </c>
      <c r="Q197" s="21">
        <v>0.55844767546583118</v>
      </c>
      <c r="R197" s="21">
        <v>8.1543163004667282E-2</v>
      </c>
      <c r="S197" s="21">
        <v>0</v>
      </c>
      <c r="T197" s="21">
        <v>8.2380430586306092E-2</v>
      </c>
      <c r="U197" s="21">
        <v>0.79251848092200938</v>
      </c>
      <c r="V197" s="21">
        <v>0.77144014205164946</v>
      </c>
      <c r="W197" s="21">
        <v>0.76205569174975984</v>
      </c>
      <c r="X197" s="21">
        <v>0.12473301216449896</v>
      </c>
      <c r="Y197" s="21">
        <v>0.52007748171670376</v>
      </c>
      <c r="Z197" s="21">
        <v>0.87526698783550116</v>
      </c>
      <c r="AA197" s="21">
        <v>0</v>
      </c>
      <c r="AB197" s="21">
        <v>0.93958129537537349</v>
      </c>
      <c r="AC197" s="21">
        <v>0.33622328012982966</v>
      </c>
      <c r="AD197" s="21">
        <v>0.44889539877065388</v>
      </c>
      <c r="AE197" s="21">
        <v>0.3407720214651786</v>
      </c>
      <c r="AF197" s="21">
        <v>0.67019389132042317</v>
      </c>
      <c r="AG197" s="21" t="e">
        <v>#DIV/0!</v>
      </c>
      <c r="AH197" s="21" t="e">
        <v>#DIV/0!</v>
      </c>
      <c r="AI197" s="21">
        <v>0.39076437735714459</v>
      </c>
      <c r="AJ197" s="21">
        <v>0.45906876216801923</v>
      </c>
      <c r="AK197" s="21" t="e">
        <v>#DIV/0!</v>
      </c>
      <c r="AL197" s="21" t="e">
        <v>#DIV/0!</v>
      </c>
      <c r="AM197" s="21">
        <v>0.61760468833168924</v>
      </c>
      <c r="AN197" s="21">
        <v>0.62077814118726737</v>
      </c>
      <c r="AO197" s="21">
        <v>9.1147321706831916E-2</v>
      </c>
      <c r="AP197" s="21">
        <v>3.247171915724624E-2</v>
      </c>
      <c r="AQ197" s="21">
        <v>0.6085512745168008</v>
      </c>
      <c r="AR197" s="21">
        <v>0.41107275558279405</v>
      </c>
      <c r="AS197" s="21">
        <v>0.50869678307009925</v>
      </c>
      <c r="AT197" s="21">
        <v>0.36752719565798703</v>
      </c>
      <c r="AU197" s="21">
        <v>0.71681448314343443</v>
      </c>
      <c r="AV197" s="21" t="e">
        <v>#DIV/0!</v>
      </c>
      <c r="AW197" s="21" t="e">
        <v>#DIV/0!</v>
      </c>
      <c r="AX197" s="21" t="e">
        <v>#DIV/0!</v>
      </c>
      <c r="AY197" s="21">
        <v>0.35691971240995074</v>
      </c>
      <c r="AZ197" s="21">
        <v>0.27306960973644129</v>
      </c>
      <c r="BA197" s="21">
        <v>0.51732307705205582</v>
      </c>
      <c r="BB197" s="21" t="e">
        <v>#DIV/0!</v>
      </c>
      <c r="BC197" s="21">
        <v>9.0162681184968146E-2</v>
      </c>
    </row>
    <row r="198" spans="1:55" x14ac:dyDescent="0.2">
      <c r="A198" s="3" t="s">
        <v>1132</v>
      </c>
      <c r="B198" s="3" t="s">
        <v>1133</v>
      </c>
      <c r="C198" s="3" t="s">
        <v>91</v>
      </c>
      <c r="D198" s="3">
        <v>248677</v>
      </c>
      <c r="E198" s="3" t="s">
        <v>16</v>
      </c>
      <c r="F198" s="3">
        <v>2019</v>
      </c>
      <c r="G198" s="3" t="s">
        <v>17</v>
      </c>
      <c r="H198" s="4">
        <v>43830</v>
      </c>
      <c r="I198" s="4">
        <v>43881</v>
      </c>
      <c r="J198" s="4">
        <v>43881</v>
      </c>
      <c r="K198" s="5">
        <v>210357000</v>
      </c>
      <c r="L198" s="5">
        <v>210357000</v>
      </c>
      <c r="M198" s="3" t="s">
        <v>1134</v>
      </c>
      <c r="N198" s="20">
        <v>3.9483835274363457E-2</v>
      </c>
      <c r="O198" s="21">
        <v>2.5395652893920432E-2</v>
      </c>
      <c r="P198" s="21">
        <v>3.6366972484404507E-2</v>
      </c>
      <c r="Q198" s="21">
        <v>0.56450068603862158</v>
      </c>
      <c r="R198" s="21">
        <v>0.14868314356064152</v>
      </c>
      <c r="S198" s="21">
        <v>0.26096190909884115</v>
      </c>
      <c r="T198" s="21">
        <v>0.10966106288342117</v>
      </c>
      <c r="U198" s="21">
        <v>0.80552947813854492</v>
      </c>
      <c r="V198" s="21">
        <v>0.79655881130178374</v>
      </c>
      <c r="W198" s="21">
        <v>0.77219636111235634</v>
      </c>
      <c r="X198" s="21">
        <v>0.23489379736212077</v>
      </c>
      <c r="Y198" s="21">
        <v>0.47996466474506649</v>
      </c>
      <c r="Z198" s="21">
        <v>0.76510620263787921</v>
      </c>
      <c r="AA198" s="21">
        <v>0.38147859860531974</v>
      </c>
      <c r="AB198" s="21">
        <v>0.83265005912985768</v>
      </c>
      <c r="AC198" s="21">
        <v>0.4436199775292925</v>
      </c>
      <c r="AD198" s="21">
        <v>0.40692101120455665</v>
      </c>
      <c r="AE198" s="21">
        <v>0.46647607719455736</v>
      </c>
      <c r="AF198" s="21">
        <v>0.63955755559304517</v>
      </c>
      <c r="AG198" s="21" t="e">
        <v>#DIV/0!</v>
      </c>
      <c r="AH198" s="21" t="e">
        <v>#DIV/0!</v>
      </c>
      <c r="AI198" s="21">
        <v>0.42448541304359055</v>
      </c>
      <c r="AJ198" s="21">
        <v>0.18014540014957342</v>
      </c>
      <c r="AK198" s="21" t="e">
        <v>#DIV/0!</v>
      </c>
      <c r="AL198" s="21" t="e">
        <v>#DIV/0!</v>
      </c>
      <c r="AM198" s="21">
        <v>0.62808730636308896</v>
      </c>
      <c r="AN198" s="21">
        <v>0.62820790114528846</v>
      </c>
      <c r="AO198" s="21">
        <v>0.21710145492916902</v>
      </c>
      <c r="AP198" s="21">
        <v>2.6924128723945295E-2</v>
      </c>
      <c r="AQ198" s="21">
        <v>0.68830974250646892</v>
      </c>
      <c r="AR198" s="21">
        <v>0.38065265324693198</v>
      </c>
      <c r="AS198" s="21">
        <v>0.56299884227778441</v>
      </c>
      <c r="AT198" s="21">
        <v>0.53139940752941295</v>
      </c>
      <c r="AU198" s="21">
        <v>0.4475278589301081</v>
      </c>
      <c r="AV198" s="21" t="e">
        <v>#DIV/0!</v>
      </c>
      <c r="AW198" s="21" t="e">
        <v>#DIV/0!</v>
      </c>
      <c r="AX198" s="21" t="e">
        <v>#DIV/0!</v>
      </c>
      <c r="AY198" s="21">
        <v>0.35698501152401863</v>
      </c>
      <c r="AZ198" s="21">
        <v>0.28743665520633532</v>
      </c>
      <c r="BA198" s="21">
        <v>0.50974676936276753</v>
      </c>
      <c r="BB198" s="21" t="e">
        <v>#DIV/0!</v>
      </c>
      <c r="BC198" s="21">
        <v>0.23659402116736869</v>
      </c>
    </row>
    <row r="199" spans="1:55" x14ac:dyDescent="0.2">
      <c r="A199" s="3" t="s">
        <v>655</v>
      </c>
      <c r="B199" s="3" t="s">
        <v>656</v>
      </c>
      <c r="C199" s="3" t="s">
        <v>34</v>
      </c>
      <c r="D199" s="3">
        <v>69543</v>
      </c>
      <c r="E199" s="3" t="s">
        <v>16</v>
      </c>
      <c r="F199" s="3">
        <v>2019</v>
      </c>
      <c r="G199" s="3" t="s">
        <v>17</v>
      </c>
      <c r="H199" s="4">
        <v>43830</v>
      </c>
      <c r="I199" s="4">
        <v>43886</v>
      </c>
      <c r="J199" s="4">
        <v>43886</v>
      </c>
      <c r="K199" s="5">
        <v>887058878</v>
      </c>
      <c r="L199" s="5">
        <v>893742978</v>
      </c>
      <c r="M199" s="3" t="s">
        <v>657</v>
      </c>
      <c r="N199" s="20">
        <v>5.5102603173432352E-2</v>
      </c>
      <c r="O199" s="21">
        <v>5.3192459765369779E-2</v>
      </c>
      <c r="P199" s="21">
        <v>4.6945253082127783E-2</v>
      </c>
      <c r="Q199" s="21">
        <v>0.56731451481938422</v>
      </c>
      <c r="R199" s="21">
        <v>9.540102070214429E-2</v>
      </c>
      <c r="S199" s="21">
        <v>0.13820007662329056</v>
      </c>
      <c r="T199" s="21">
        <v>7.4906803274304185E-2</v>
      </c>
      <c r="U199" s="21">
        <v>0.80327916318570303</v>
      </c>
      <c r="V199" s="21">
        <v>0.78915078337452815</v>
      </c>
      <c r="W199" s="21">
        <v>0.77102555860167532</v>
      </c>
      <c r="X199" s="21">
        <v>0.32335616508156728</v>
      </c>
      <c r="Y199" s="21">
        <v>0.46753488502309637</v>
      </c>
      <c r="Z199" s="21">
        <v>0.67664383491843272</v>
      </c>
      <c r="AA199" s="21">
        <v>0.47954796274763672</v>
      </c>
      <c r="AB199" s="21">
        <v>0.82193223629209877</v>
      </c>
      <c r="AC199" s="21">
        <v>0.4489381666976035</v>
      </c>
      <c r="AD199" s="21">
        <v>0.3491657735457801</v>
      </c>
      <c r="AE199" s="21">
        <v>0.40026805165968971</v>
      </c>
      <c r="AF199" s="21">
        <v>0.61170942699206465</v>
      </c>
      <c r="AG199" s="21" t="e">
        <v>#DIV/0!</v>
      </c>
      <c r="AH199" s="21" t="e">
        <v>#DIV/0!</v>
      </c>
      <c r="AI199" s="21">
        <v>0.38497398731623561</v>
      </c>
      <c r="AJ199" s="21">
        <v>0.13611771593965283</v>
      </c>
      <c r="AK199" s="21" t="e">
        <v>#DIV/0!</v>
      </c>
      <c r="AL199" s="21" t="e">
        <v>#DIV/0!</v>
      </c>
      <c r="AM199" s="21">
        <v>0.6232455409993134</v>
      </c>
      <c r="AN199" s="21">
        <v>0.62692014832157994</v>
      </c>
      <c r="AO199" s="21">
        <v>0.13388960486226331</v>
      </c>
      <c r="AP199" s="21">
        <v>3.2839311419465229E-2</v>
      </c>
      <c r="AQ199" s="21">
        <v>0.58426847456161035</v>
      </c>
      <c r="AR199" s="21">
        <v>0.36666464704851581</v>
      </c>
      <c r="AS199" s="21">
        <v>0.51009183048807338</v>
      </c>
      <c r="AT199" s="21">
        <v>0.39379339182399314</v>
      </c>
      <c r="AU199" s="21">
        <v>0.47268682578359406</v>
      </c>
      <c r="AV199" s="21" t="e">
        <v>#DIV/0!</v>
      </c>
      <c r="AW199" s="21" t="e">
        <v>#DIV/0!</v>
      </c>
      <c r="AX199" s="21" t="e">
        <v>#DIV/0!</v>
      </c>
      <c r="AY199" s="21">
        <v>0.36976145808631661</v>
      </c>
      <c r="AZ199" s="21">
        <v>0.29750147086186918</v>
      </c>
      <c r="BA199" s="21">
        <v>0.516671252992566</v>
      </c>
      <c r="BB199" s="21" t="e">
        <v>#DIV/0!</v>
      </c>
      <c r="BC199" s="21">
        <v>0.14197275338353563</v>
      </c>
    </row>
    <row r="200" spans="1:55" x14ac:dyDescent="0.2">
      <c r="A200" s="3" t="s">
        <v>652</v>
      </c>
      <c r="B200" s="3" t="s">
        <v>653</v>
      </c>
      <c r="C200" s="3" t="s">
        <v>113</v>
      </c>
      <c r="D200" s="3">
        <v>378167</v>
      </c>
      <c r="E200" s="3" t="s">
        <v>16</v>
      </c>
      <c r="F200" s="3">
        <v>2019</v>
      </c>
      <c r="G200" s="3" t="s">
        <v>17</v>
      </c>
      <c r="H200" s="4">
        <v>43830</v>
      </c>
      <c r="I200" s="4">
        <v>43867</v>
      </c>
      <c r="J200" s="4">
        <v>43867</v>
      </c>
      <c r="K200" s="5">
        <v>554000000</v>
      </c>
      <c r="L200" s="5">
        <v>561000000</v>
      </c>
      <c r="M200" s="3" t="s">
        <v>654</v>
      </c>
      <c r="N200" s="20">
        <v>4.308720882517289E-2</v>
      </c>
      <c r="O200" s="21">
        <v>4.308720882517289E-2</v>
      </c>
      <c r="P200" s="21">
        <v>1.6382259090733247E-3</v>
      </c>
      <c r="Q200" s="21">
        <v>0.56432893753985647</v>
      </c>
      <c r="R200" s="21">
        <v>2.0603808491177027E-2</v>
      </c>
      <c r="S200" s="21">
        <v>1.7121157276794998E-2</v>
      </c>
      <c r="T200" s="21">
        <v>1.815504797839216E-2</v>
      </c>
      <c r="U200" s="21">
        <v>0.79218388005053342</v>
      </c>
      <c r="V200" s="21">
        <v>0.77305478812356321</v>
      </c>
      <c r="W200" s="21">
        <v>0.76136466223408583</v>
      </c>
      <c r="X200" s="21">
        <v>0.58670783939926041</v>
      </c>
      <c r="Y200" s="21">
        <v>0.47338116674691544</v>
      </c>
      <c r="Z200" s="21">
        <v>0.41329216060073953</v>
      </c>
      <c r="AA200" s="21">
        <v>0.23007028277642078</v>
      </c>
      <c r="AB200" s="21">
        <v>0.83353903644003202</v>
      </c>
      <c r="AC200" s="21">
        <v>0.78750369196928305</v>
      </c>
      <c r="AD200" s="21">
        <v>0.66128721672221791</v>
      </c>
      <c r="AE200" s="21">
        <v>0.66309713893289846</v>
      </c>
      <c r="AF200" s="21">
        <v>0.75074336828444865</v>
      </c>
      <c r="AG200" s="21" t="e">
        <v>#DIV/0!</v>
      </c>
      <c r="AH200" s="21" t="e">
        <v>#DIV/0!</v>
      </c>
      <c r="AI200" s="21">
        <v>0.41119611043633375</v>
      </c>
      <c r="AJ200" s="21">
        <v>7.5680413385105366E-2</v>
      </c>
      <c r="AK200" s="21" t="e">
        <v>#DIV/0!</v>
      </c>
      <c r="AL200" s="21" t="e">
        <v>#DIV/0!</v>
      </c>
      <c r="AM200" s="21">
        <v>0.61720710038835547</v>
      </c>
      <c r="AN200" s="21">
        <v>0.62023038786208784</v>
      </c>
      <c r="AO200" s="21">
        <v>2.728684433673943E-3</v>
      </c>
      <c r="AP200" s="21">
        <v>3.3242429128668739E-2</v>
      </c>
      <c r="AQ200" s="21">
        <v>0.52179586911554432</v>
      </c>
      <c r="AR200" s="21">
        <v>0.58183982773879162</v>
      </c>
      <c r="AS200" s="21">
        <v>0.53096357896015789</v>
      </c>
      <c r="AT200" s="21">
        <v>0.23629429131328097</v>
      </c>
      <c r="AU200" s="21">
        <v>0.44442680261899736</v>
      </c>
      <c r="AV200" s="21" t="e">
        <v>#DIV/0!</v>
      </c>
      <c r="AW200" s="21" t="e">
        <v>#DIV/0!</v>
      </c>
      <c r="AX200" s="21" t="e">
        <v>#DIV/0!</v>
      </c>
      <c r="AY200" s="21">
        <v>0.35391270312340334</v>
      </c>
      <c r="AZ200" s="21">
        <v>0.28428559354710303</v>
      </c>
      <c r="BA200" s="21">
        <v>0.51168809394161763</v>
      </c>
      <c r="BB200" s="21" t="e">
        <v>#DIV/0!</v>
      </c>
      <c r="BC200" s="21">
        <v>0.11741484420712305</v>
      </c>
    </row>
    <row r="201" spans="1:55" x14ac:dyDescent="0.2">
      <c r="A201" s="3" t="s">
        <v>631</v>
      </c>
      <c r="B201" s="3" t="s">
        <v>632</v>
      </c>
      <c r="C201" s="3" t="s">
        <v>24</v>
      </c>
      <c r="D201" s="3">
        <v>447447</v>
      </c>
      <c r="E201" s="3" t="s">
        <v>16</v>
      </c>
      <c r="F201" s="3">
        <v>2019</v>
      </c>
      <c r="G201" s="3" t="s">
        <v>17</v>
      </c>
      <c r="H201" s="4">
        <v>43830</v>
      </c>
      <c r="I201" s="4">
        <v>43875</v>
      </c>
      <c r="J201" s="4">
        <v>43875</v>
      </c>
      <c r="K201" s="5">
        <v>85843000</v>
      </c>
      <c r="L201" s="5">
        <v>87337000</v>
      </c>
      <c r="M201" s="3" t="s">
        <v>633</v>
      </c>
      <c r="N201" s="20">
        <v>3.6152152503723882E-2</v>
      </c>
      <c r="O201" s="21">
        <v>2.6387086063479989E-2</v>
      </c>
      <c r="P201" s="21">
        <v>2.4035201146051892E-2</v>
      </c>
      <c r="Q201" s="21">
        <v>0.29774273605481988</v>
      </c>
      <c r="R201" s="21">
        <v>0.10050217401556553</v>
      </c>
      <c r="S201" s="21">
        <v>0</v>
      </c>
      <c r="T201" s="21">
        <v>0.10153410862647386</v>
      </c>
      <c r="U201" s="21">
        <v>0.47256931131128832</v>
      </c>
      <c r="V201" s="21">
        <v>0.77144014205164946</v>
      </c>
      <c r="W201" s="21">
        <v>0.39513104141670946</v>
      </c>
      <c r="X201" s="21">
        <v>0.34571250134861675</v>
      </c>
      <c r="Y201" s="21">
        <v>0.44232337847787295</v>
      </c>
      <c r="Z201" s="21">
        <v>0.65428749865138336</v>
      </c>
      <c r="AA201" s="21">
        <v>0.22762775185711001</v>
      </c>
      <c r="AB201" s="21">
        <v>0.78817720405071079</v>
      </c>
      <c r="AC201" s="21">
        <v>0.54856248423555409</v>
      </c>
      <c r="AD201" s="21">
        <v>0.41023561872656317</v>
      </c>
      <c r="AE201" s="21">
        <v>0.47027579525219265</v>
      </c>
      <c r="AF201" s="21">
        <v>0.65245371859555201</v>
      </c>
      <c r="AG201" s="21" t="e">
        <v>#DIV/0!</v>
      </c>
      <c r="AH201" s="21" t="e">
        <v>#DIV/0!</v>
      </c>
      <c r="AI201" s="21">
        <v>0.34294781572149124</v>
      </c>
      <c r="AJ201" s="21">
        <v>0.15630064593330037</v>
      </c>
      <c r="AK201" s="21" t="e">
        <v>#DIV/0!</v>
      </c>
      <c r="AL201" s="21" t="e">
        <v>#DIV/0!</v>
      </c>
      <c r="AM201" s="21">
        <v>0</v>
      </c>
      <c r="AN201" s="21">
        <v>0.25004535800203437</v>
      </c>
      <c r="AO201" s="21">
        <v>0.31436654388306834</v>
      </c>
      <c r="AP201" s="21">
        <v>2.9769307128568144E-2</v>
      </c>
      <c r="AQ201" s="21">
        <v>0.80533227600301049</v>
      </c>
      <c r="AR201" s="21">
        <v>0.35569269479234605</v>
      </c>
      <c r="AS201" s="21">
        <v>0.46003761021897538</v>
      </c>
      <c r="AT201" s="21">
        <v>0.6173291233974838</v>
      </c>
      <c r="AU201" s="21">
        <v>0.51954397635110638</v>
      </c>
      <c r="AV201" s="21" t="e">
        <v>#DIV/0!</v>
      </c>
      <c r="AW201" s="21" t="e">
        <v>#DIV/0!</v>
      </c>
      <c r="AX201" s="21" t="e">
        <v>#DIV/0!</v>
      </c>
      <c r="AY201" s="21">
        <v>0.34127510117455018</v>
      </c>
      <c r="AZ201" s="21">
        <v>0.26110034982047786</v>
      </c>
      <c r="BA201" s="21">
        <v>0.51820804029962575</v>
      </c>
      <c r="BB201" s="21" t="e">
        <v>#DIV/0!</v>
      </c>
      <c r="BC201" s="21">
        <v>0.40550852854420583</v>
      </c>
    </row>
    <row r="202" spans="1:55" x14ac:dyDescent="0.2">
      <c r="A202" s="3" t="s">
        <v>628</v>
      </c>
      <c r="B202" s="3" t="s">
        <v>629</v>
      </c>
      <c r="C202" s="3" t="s">
        <v>15</v>
      </c>
      <c r="D202" s="3">
        <v>824090</v>
      </c>
      <c r="E202" s="3" t="s">
        <v>16</v>
      </c>
      <c r="F202" s="3">
        <v>2019</v>
      </c>
      <c r="G202" s="3" t="s">
        <v>17</v>
      </c>
      <c r="H202" s="4">
        <v>43830</v>
      </c>
      <c r="I202" s="4">
        <v>43882</v>
      </c>
      <c r="J202" s="4">
        <v>43882</v>
      </c>
      <c r="K202" s="5">
        <v>75776000</v>
      </c>
      <c r="L202" s="5">
        <v>76568000</v>
      </c>
      <c r="M202" s="3" t="s">
        <v>630</v>
      </c>
      <c r="N202" s="20">
        <v>0.12935504835960129</v>
      </c>
      <c r="O202" s="21">
        <v>9.6022297476878835E-2</v>
      </c>
      <c r="P202" s="21">
        <v>0.19132203148928786</v>
      </c>
      <c r="Q202" s="21">
        <v>0.55871173763813375</v>
      </c>
      <c r="R202" s="21">
        <v>6.2780489678145715E-2</v>
      </c>
      <c r="S202" s="21">
        <v>2.3227028282966897E-4</v>
      </c>
      <c r="T202" s="21">
        <v>6.3389015612452568E-2</v>
      </c>
      <c r="U202" s="21">
        <v>0.79216186198526661</v>
      </c>
      <c r="V202" s="21">
        <v>0.77144725542719961</v>
      </c>
      <c r="W202" s="21">
        <v>0.76164535958597301</v>
      </c>
      <c r="X202" s="21">
        <v>0.25446545561792167</v>
      </c>
      <c r="Y202" s="21">
        <v>0.61623647580051721</v>
      </c>
      <c r="Z202" s="21">
        <v>0.74553454438207833</v>
      </c>
      <c r="AA202" s="21">
        <v>0.79745630054684491</v>
      </c>
      <c r="AB202" s="21">
        <v>0.92491985074989214</v>
      </c>
      <c r="AC202" s="21">
        <v>0.43456974555435662</v>
      </c>
      <c r="AD202" s="21">
        <v>0.4208825627385932</v>
      </c>
      <c r="AE202" s="21">
        <v>0.48248097645465754</v>
      </c>
      <c r="AF202" s="21">
        <v>0.6490681268910814</v>
      </c>
      <c r="AG202" s="21" t="e">
        <v>#DIV/0!</v>
      </c>
      <c r="AH202" s="21" t="e">
        <v>#DIV/0!</v>
      </c>
      <c r="AI202" s="21">
        <v>0.38922233017340807</v>
      </c>
      <c r="AJ202" s="21">
        <v>0.28959178596346247</v>
      </c>
      <c r="AK202" s="21" t="e">
        <v>#DIV/0!</v>
      </c>
      <c r="AL202" s="21" t="e">
        <v>#DIV/0!</v>
      </c>
      <c r="AM202" s="21">
        <v>0.61857773738356581</v>
      </c>
      <c r="AN202" s="21">
        <v>0.62159108044814215</v>
      </c>
      <c r="AO202" s="21">
        <v>0.149761202935597</v>
      </c>
      <c r="AP202" s="21">
        <v>3.2387100629315761E-2</v>
      </c>
      <c r="AQ202" s="21">
        <v>0.64437651203188162</v>
      </c>
      <c r="AR202" s="21">
        <v>0.36810528931007314</v>
      </c>
      <c r="AS202" s="21">
        <v>0.51543137501426828</v>
      </c>
      <c r="AT202" s="21">
        <v>0.41735071890888165</v>
      </c>
      <c r="AU202" s="21">
        <v>0.56237935566466746</v>
      </c>
      <c r="AV202" s="21" t="e">
        <v>#DIV/0!</v>
      </c>
      <c r="AW202" s="21" t="e">
        <v>#DIV/0!</v>
      </c>
      <c r="AX202" s="21" t="e">
        <v>#DIV/0!</v>
      </c>
      <c r="AY202" s="21">
        <v>0.34393520442567077</v>
      </c>
      <c r="AZ202" s="21">
        <v>0.25475776300918623</v>
      </c>
      <c r="BA202" s="21">
        <v>0.51531959191832943</v>
      </c>
      <c r="BB202" s="21" t="e">
        <v>#DIV/0!</v>
      </c>
      <c r="BC202" s="21">
        <v>0.16515073083505497</v>
      </c>
    </row>
    <row r="203" spans="1:55" x14ac:dyDescent="0.2">
      <c r="A203" s="3" t="s">
        <v>658</v>
      </c>
      <c r="B203" s="3" t="s">
        <v>659</v>
      </c>
      <c r="C203" s="3" t="s">
        <v>59</v>
      </c>
      <c r="D203" s="3">
        <v>378169</v>
      </c>
      <c r="E203" s="3" t="s">
        <v>16</v>
      </c>
      <c r="F203" s="3">
        <v>2019</v>
      </c>
      <c r="G203" s="3" t="s">
        <v>17</v>
      </c>
      <c r="H203" s="4">
        <v>43830</v>
      </c>
      <c r="I203" s="4">
        <v>43893</v>
      </c>
      <c r="J203" s="4">
        <v>43893</v>
      </c>
      <c r="K203" s="5">
        <v>112006000</v>
      </c>
      <c r="L203" s="5">
        <v>113474000</v>
      </c>
      <c r="M203" s="3" t="s">
        <v>660</v>
      </c>
      <c r="N203" s="20">
        <v>0.11248044495979118</v>
      </c>
      <c r="O203" s="21">
        <v>7.0983471265801568E-2</v>
      </c>
      <c r="P203" s="21">
        <v>8.4171234188239144E-2</v>
      </c>
      <c r="Q203" s="21">
        <v>0.55927437376767408</v>
      </c>
      <c r="R203" s="21">
        <v>9.0759647438090452E-2</v>
      </c>
      <c r="S203" s="21">
        <v>6.3043068773323994E-3</v>
      </c>
      <c r="T203" s="21">
        <v>9.0711973439332669E-2</v>
      </c>
      <c r="U203" s="21">
        <v>0.79371110298709069</v>
      </c>
      <c r="V203" s="21">
        <v>0.77167342645205017</v>
      </c>
      <c r="W203" s="21">
        <v>0.76337901755948845</v>
      </c>
      <c r="X203" s="21">
        <v>0.18356561872041047</v>
      </c>
      <c r="Y203" s="21">
        <v>0.60867740824187988</v>
      </c>
      <c r="Z203" s="21">
        <v>0.81643438127958945</v>
      </c>
      <c r="AA203" s="21">
        <v>0.68078856225078999</v>
      </c>
      <c r="AB203" s="21">
        <v>0.9015928646122906</v>
      </c>
      <c r="AC203" s="21">
        <v>0.40675949171998194</v>
      </c>
      <c r="AD203" s="21">
        <v>0.34324602638915785</v>
      </c>
      <c r="AE203" s="21">
        <v>0.39348191785099185</v>
      </c>
      <c r="AF203" s="21">
        <v>0.5954392219978607</v>
      </c>
      <c r="AG203" s="21" t="e">
        <v>#DIV/0!</v>
      </c>
      <c r="AH203" s="21" t="e">
        <v>#DIV/0!</v>
      </c>
      <c r="AI203" s="21">
        <v>1</v>
      </c>
      <c r="AJ203" s="21">
        <v>0.13426281478493626</v>
      </c>
      <c r="AK203" s="21" t="e">
        <v>#DIV/0!</v>
      </c>
      <c r="AL203" s="21" t="e">
        <v>#DIV/0!</v>
      </c>
      <c r="AM203" s="21">
        <v>0.61631140234849158</v>
      </c>
      <c r="AN203" s="21">
        <v>0.62067238203322028</v>
      </c>
      <c r="AO203" s="21">
        <v>5.7458829477023188E-2</v>
      </c>
      <c r="AP203" s="21">
        <v>3.2244941386241642E-2</v>
      </c>
      <c r="AQ203" s="21">
        <v>0.52804974058401655</v>
      </c>
      <c r="AR203" s="21">
        <v>0.28388344655030567</v>
      </c>
      <c r="AS203" s="21">
        <v>1</v>
      </c>
      <c r="AT203" s="21">
        <v>0.24717278474477777</v>
      </c>
      <c r="AU203" s="21">
        <v>0</v>
      </c>
      <c r="AV203" s="21" t="e">
        <v>#DIV/0!</v>
      </c>
      <c r="AW203" s="21" t="e">
        <v>#DIV/0!</v>
      </c>
      <c r="AX203" s="21" t="e">
        <v>#DIV/0!</v>
      </c>
      <c r="AY203" s="21">
        <v>0.4153563761857863</v>
      </c>
      <c r="AZ203" s="21">
        <v>0.37730777109384828</v>
      </c>
      <c r="BA203" s="21">
        <v>0.42459385818533146</v>
      </c>
      <c r="BB203" s="21" t="e">
        <v>#DIV/0!</v>
      </c>
      <c r="BC203" s="21">
        <v>9.2381737256479163E-2</v>
      </c>
    </row>
    <row r="204" spans="1:55" x14ac:dyDescent="0.2">
      <c r="A204" s="3" t="s">
        <v>640</v>
      </c>
      <c r="B204" s="3" t="s">
        <v>641</v>
      </c>
      <c r="C204" s="3" t="s">
        <v>24</v>
      </c>
      <c r="D204" s="3">
        <v>86933</v>
      </c>
      <c r="E204" s="3" t="s">
        <v>16</v>
      </c>
      <c r="F204" s="3">
        <v>2019</v>
      </c>
      <c r="G204" s="3" t="s">
        <v>17</v>
      </c>
      <c r="H204" s="4">
        <v>43830</v>
      </c>
      <c r="I204" s="4">
        <v>43872</v>
      </c>
      <c r="J204" s="4">
        <v>43872</v>
      </c>
      <c r="K204" s="5">
        <v>147000000</v>
      </c>
      <c r="L204" s="5">
        <v>150000000</v>
      </c>
      <c r="M204" s="3" t="s">
        <v>642</v>
      </c>
      <c r="N204" s="20">
        <v>0.10734047980959557</v>
      </c>
      <c r="O204" s="21">
        <v>9.805165075249854E-2</v>
      </c>
      <c r="P204" s="21">
        <v>0.29121062498494138</v>
      </c>
      <c r="Q204" s="21">
        <v>0.55877381590707009</v>
      </c>
      <c r="R204" s="21">
        <v>7.3731536357864627E-2</v>
      </c>
      <c r="S204" s="21">
        <v>0.26574141263517331</v>
      </c>
      <c r="T204" s="21">
        <v>3.3197220982352019E-2</v>
      </c>
      <c r="U204" s="21">
        <v>0.79257973404069715</v>
      </c>
      <c r="V204" s="21">
        <v>0.77976560731343769</v>
      </c>
      <c r="W204" s="21">
        <v>0.76054142253420065</v>
      </c>
      <c r="X204" s="21">
        <v>0.52627624738381684</v>
      </c>
      <c r="Y204" s="21">
        <v>0.52259640352804104</v>
      </c>
      <c r="Z204" s="21">
        <v>0.47372375261618316</v>
      </c>
      <c r="AA204" s="21">
        <v>0.19482596753491754</v>
      </c>
      <c r="AB204" s="21">
        <v>0.92187987798945803</v>
      </c>
      <c r="AC204" s="21">
        <v>0.68131666337850327</v>
      </c>
      <c r="AD204" s="21">
        <v>0.44832581454253023</v>
      </c>
      <c r="AE204" s="21">
        <v>0.51394069491222261</v>
      </c>
      <c r="AF204" s="21">
        <v>0.7044634307600216</v>
      </c>
      <c r="AG204" s="21" t="e">
        <v>#DIV/0!</v>
      </c>
      <c r="AH204" s="21" t="e">
        <v>#DIV/0!</v>
      </c>
      <c r="AI204" s="21">
        <v>0.4477781739263908</v>
      </c>
      <c r="AJ204" s="21">
        <v>0.17536685271005581</v>
      </c>
      <c r="AK204" s="21" t="e">
        <v>#DIV/0!</v>
      </c>
      <c r="AL204" s="21" t="e">
        <v>#DIV/0!</v>
      </c>
      <c r="AM204" s="21">
        <v>0.61866261474008843</v>
      </c>
      <c r="AN204" s="21">
        <v>0.62098683235986296</v>
      </c>
      <c r="AO204" s="21">
        <v>9.615383148218036E-2</v>
      </c>
      <c r="AP204" s="21">
        <v>3.2133877909128396E-2</v>
      </c>
      <c r="AQ204" s="21">
        <v>0.64501729959840204</v>
      </c>
      <c r="AR204" s="21">
        <v>0.51996625128682883</v>
      </c>
      <c r="AS204" s="21">
        <v>0.62199850486734043</v>
      </c>
      <c r="AT204" s="21">
        <v>0.46007212057404556</v>
      </c>
      <c r="AU204" s="21">
        <v>0.40249620356686605</v>
      </c>
      <c r="AV204" s="21" t="e">
        <v>#DIV/0!</v>
      </c>
      <c r="AW204" s="21" t="e">
        <v>#DIV/0!</v>
      </c>
      <c r="AX204" s="21" t="e">
        <v>#DIV/0!</v>
      </c>
      <c r="AY204" s="21">
        <v>0.35294082878301403</v>
      </c>
      <c r="AZ204" s="21">
        <v>0.20680230515232709</v>
      </c>
      <c r="BA204" s="21">
        <v>0.50412306168903953</v>
      </c>
      <c r="BB204" s="21" t="e">
        <v>#DIV/0!</v>
      </c>
      <c r="BC204" s="21">
        <v>0.15687133594492286</v>
      </c>
    </row>
    <row r="205" spans="1:55" x14ac:dyDescent="0.2">
      <c r="A205" s="3" t="s">
        <v>643</v>
      </c>
      <c r="B205" s="3" t="s">
        <v>644</v>
      </c>
      <c r="C205" s="3" t="s">
        <v>24</v>
      </c>
      <c r="D205" s="3">
        <v>671924</v>
      </c>
      <c r="E205" s="3" t="s">
        <v>16</v>
      </c>
      <c r="F205" s="3">
        <v>2019</v>
      </c>
      <c r="G205" s="3" t="s">
        <v>17</v>
      </c>
      <c r="H205" s="4">
        <v>43830</v>
      </c>
      <c r="I205" s="4">
        <v>43874</v>
      </c>
      <c r="J205" s="4">
        <v>43874</v>
      </c>
      <c r="K205" s="5">
        <v>215768000</v>
      </c>
      <c r="L205" s="5">
        <v>218293000</v>
      </c>
      <c r="M205" s="3" t="s">
        <v>645</v>
      </c>
      <c r="N205" s="20">
        <v>0.18632713798134304</v>
      </c>
      <c r="O205" s="21">
        <v>0.18561595048258139</v>
      </c>
      <c r="P205" s="21">
        <v>0.50591059182757958</v>
      </c>
      <c r="Q205" s="21">
        <v>0.55814114275156113</v>
      </c>
      <c r="R205" s="21">
        <v>1.6930443008608301E-3</v>
      </c>
      <c r="S205" s="21">
        <v>0</v>
      </c>
      <c r="T205" s="21">
        <v>1.7104281139869897E-3</v>
      </c>
      <c r="U205" s="21">
        <v>0.79013138751943124</v>
      </c>
      <c r="V205" s="21">
        <v>0.77144014205164946</v>
      </c>
      <c r="W205" s="21">
        <v>0.75931812123779685</v>
      </c>
      <c r="X205" s="21">
        <v>0.56516610433295622</v>
      </c>
      <c r="Y205" s="21">
        <v>0.54547893250753898</v>
      </c>
      <c r="Z205" s="21">
        <v>0.43483389566704378</v>
      </c>
      <c r="AA205" s="21">
        <v>9.5947118038581192E-2</v>
      </c>
      <c r="AB205" s="21">
        <v>0.96115838589003944</v>
      </c>
      <c r="AC205" s="21">
        <v>0.94857225406382795</v>
      </c>
      <c r="AD205" s="21">
        <v>0.28652669755043764</v>
      </c>
      <c r="AE205" s="21">
        <v>0.32846141193149292</v>
      </c>
      <c r="AF205" s="21">
        <v>0.57715062877660817</v>
      </c>
      <c r="AG205" s="21" t="e">
        <v>#DIV/0!</v>
      </c>
      <c r="AH205" s="21" t="e">
        <v>#DIV/0!</v>
      </c>
      <c r="AI205" s="21">
        <v>0.42297747016394333</v>
      </c>
      <c r="AJ205" s="21">
        <v>0.20177841943301109</v>
      </c>
      <c r="AK205" s="21" t="e">
        <v>#DIV/0!</v>
      </c>
      <c r="AL205" s="21" t="e">
        <v>#DIV/0!</v>
      </c>
      <c r="AM205" s="21">
        <v>0.61633217338709967</v>
      </c>
      <c r="AN205" s="21">
        <v>0.62117774082490407</v>
      </c>
      <c r="AO205" s="21">
        <v>0.14892597770085214</v>
      </c>
      <c r="AP205" s="21">
        <v>3.214515011045866E-2</v>
      </c>
      <c r="AQ205" s="21">
        <v>0.54708072023359855</v>
      </c>
      <c r="AR205" s="21">
        <v>0.35355830904600111</v>
      </c>
      <c r="AS205" s="21">
        <v>0.5604287366206856</v>
      </c>
      <c r="AT205" s="21">
        <v>0.39951301262067734</v>
      </c>
      <c r="AU205" s="21">
        <v>0.5073273884903764</v>
      </c>
      <c r="AV205" s="21" t="e">
        <v>#DIV/0!</v>
      </c>
      <c r="AW205" s="21" t="e">
        <v>#DIV/0!</v>
      </c>
      <c r="AX205" s="21" t="e">
        <v>#DIV/0!</v>
      </c>
      <c r="AY205" s="21">
        <v>0.32877732045480423</v>
      </c>
      <c r="AZ205" s="21">
        <v>5.6739924306449148E-2</v>
      </c>
      <c r="BA205" s="21">
        <v>0.52356713607965621</v>
      </c>
      <c r="BB205" s="21" t="e">
        <v>#DIV/0!</v>
      </c>
      <c r="BC205" s="21">
        <v>0.103207831982865</v>
      </c>
    </row>
    <row r="206" spans="1:55" x14ac:dyDescent="0.2">
      <c r="A206" s="3" t="s">
        <v>634</v>
      </c>
      <c r="B206" s="3" t="s">
        <v>635</v>
      </c>
      <c r="C206" s="3" t="s">
        <v>15</v>
      </c>
      <c r="D206" s="3">
        <v>330628</v>
      </c>
      <c r="E206" s="3" t="s">
        <v>16</v>
      </c>
      <c r="F206" s="3">
        <v>2019</v>
      </c>
      <c r="G206" s="3" t="s">
        <v>17</v>
      </c>
      <c r="H206" s="4">
        <v>43799</v>
      </c>
      <c r="I206" s="4">
        <v>43847</v>
      </c>
      <c r="J206" s="4">
        <v>43847</v>
      </c>
      <c r="K206" s="5">
        <v>398300000</v>
      </c>
      <c r="L206" s="5">
        <v>408600000</v>
      </c>
      <c r="M206" s="3" t="s">
        <v>636</v>
      </c>
      <c r="N206" s="20">
        <v>1.9861073088273895E-2</v>
      </c>
      <c r="O206" s="21">
        <v>1.9861073088273895E-2</v>
      </c>
      <c r="P206" s="21">
        <v>7.7361761229450959E-3</v>
      </c>
      <c r="Q206" s="21">
        <v>0.5591143844633617</v>
      </c>
      <c r="R206" s="21">
        <v>9.0843495759078963E-2</v>
      </c>
      <c r="S206" s="21">
        <v>8.215288808565932E-2</v>
      </c>
      <c r="T206" s="21">
        <v>7.9011194810662794E-2</v>
      </c>
      <c r="U206" s="21">
        <v>0.79353666073962847</v>
      </c>
      <c r="V206" s="21">
        <v>0.77433111778140018</v>
      </c>
      <c r="W206" s="21">
        <v>0.76267314741796111</v>
      </c>
      <c r="X206" s="21">
        <v>5.2230403041133036E-2</v>
      </c>
      <c r="Y206" s="21">
        <v>1</v>
      </c>
      <c r="Z206" s="21">
        <v>0.94776959695886698</v>
      </c>
      <c r="AA206" s="21">
        <v>0.99908730679484525</v>
      </c>
      <c r="AB206" s="21">
        <v>0.90736561053795384</v>
      </c>
      <c r="AC206" s="21">
        <v>0.61639777308727983</v>
      </c>
      <c r="AD206" s="21">
        <v>0.50641110396346434</v>
      </c>
      <c r="AE206" s="21">
        <v>0.44322233598508043</v>
      </c>
      <c r="AF206" s="21">
        <v>0.62889770888078256</v>
      </c>
      <c r="AG206" s="21" t="e">
        <v>#DIV/0!</v>
      </c>
      <c r="AH206" s="21" t="e">
        <v>#DIV/0!</v>
      </c>
      <c r="AI206" s="21">
        <v>0.45594189108386002</v>
      </c>
      <c r="AJ206" s="21">
        <v>0.16241150708782506</v>
      </c>
      <c r="AK206" s="21" t="e">
        <v>#DIV/0!</v>
      </c>
      <c r="AL206" s="21" t="e">
        <v>#DIV/0!</v>
      </c>
      <c r="AM206" s="21">
        <v>0.61649365104378284</v>
      </c>
      <c r="AN206" s="21">
        <v>0.62044128166183588</v>
      </c>
      <c r="AO206" s="21">
        <v>4.4060581965438612E-2</v>
      </c>
      <c r="AP206" s="21">
        <v>3.1606210558129851E-2</v>
      </c>
      <c r="AQ206" s="21">
        <v>0.53742524743393438</v>
      </c>
      <c r="AR206" s="21">
        <v>0.49865488711872319</v>
      </c>
      <c r="AS206" s="21">
        <v>0.63627970953361557</v>
      </c>
      <c r="AT206" s="21">
        <v>0.32296055641758958</v>
      </c>
      <c r="AU206" s="21">
        <v>0.40440064136591897</v>
      </c>
      <c r="AV206" s="21" t="e">
        <v>#DIV/0!</v>
      </c>
      <c r="AW206" s="21" t="e">
        <v>#DIV/0!</v>
      </c>
      <c r="AX206" s="21" t="e">
        <v>#DIV/0!</v>
      </c>
      <c r="AY206" s="21">
        <v>0.37571463746810752</v>
      </c>
      <c r="AZ206" s="21">
        <v>0.3262505233814969</v>
      </c>
      <c r="BA206" s="21">
        <v>0.49969524705646207</v>
      </c>
      <c r="BB206" s="21" t="e">
        <v>#DIV/0!</v>
      </c>
      <c r="BC206" s="21">
        <v>9.6334725808520788E-2</v>
      </c>
    </row>
    <row r="207" spans="1:55" x14ac:dyDescent="0.2">
      <c r="A207" s="3" t="s">
        <v>649</v>
      </c>
      <c r="B207" s="3" t="s">
        <v>650</v>
      </c>
      <c r="C207" s="3" t="s">
        <v>34</v>
      </c>
      <c r="D207" s="3">
        <v>85652</v>
      </c>
      <c r="E207" s="3" t="s">
        <v>16</v>
      </c>
      <c r="F207" s="3">
        <v>2019</v>
      </c>
      <c r="G207" s="3" t="s">
        <v>17</v>
      </c>
      <c r="H207" s="4">
        <v>43830</v>
      </c>
      <c r="I207" s="4">
        <v>43854</v>
      </c>
      <c r="J207" s="4">
        <v>43854</v>
      </c>
      <c r="K207" s="5">
        <v>4319000000</v>
      </c>
      <c r="L207" s="5">
        <v>4372000000</v>
      </c>
      <c r="M207" s="3" t="s">
        <v>651</v>
      </c>
      <c r="N207" s="20">
        <v>7.4457213597932115E-2</v>
      </c>
      <c r="O207" s="21">
        <v>5.5518952471774595E-2</v>
      </c>
      <c r="P207" s="21">
        <v>5.2246029613762394E-2</v>
      </c>
      <c r="Q207" s="21">
        <v>0.5586723038579644</v>
      </c>
      <c r="R207" s="21">
        <v>5.2925695271248428E-2</v>
      </c>
      <c r="S207" s="21">
        <v>1.6462247556414344E-2</v>
      </c>
      <c r="T207" s="21">
        <v>5.0911191477352777E-2</v>
      </c>
      <c r="U207" s="21">
        <v>0.7918106762582694</v>
      </c>
      <c r="V207" s="21">
        <v>0.77193694577769378</v>
      </c>
      <c r="W207" s="21">
        <v>0.76114941353740817</v>
      </c>
      <c r="X207" s="21">
        <v>0.18087359385077928</v>
      </c>
      <c r="Y207" s="21">
        <v>0.54152003884311128</v>
      </c>
      <c r="Z207" s="21">
        <v>0.81912640614922072</v>
      </c>
      <c r="AA207" s="21">
        <v>0.31253935127188692</v>
      </c>
      <c r="AB207" s="21">
        <v>0.92692456308556148</v>
      </c>
      <c r="AC207" s="21">
        <v>0.60652939790805294</v>
      </c>
      <c r="AD207" s="21">
        <v>0.50686850079956691</v>
      </c>
      <c r="AE207" s="21">
        <v>0.57818005489107427</v>
      </c>
      <c r="AF207" s="21">
        <v>0.73758192245867304</v>
      </c>
      <c r="AG207" s="21" t="e">
        <v>#DIV/0!</v>
      </c>
      <c r="AH207" s="21" t="e">
        <v>#DIV/0!</v>
      </c>
      <c r="AI207" s="21">
        <v>0.38780740679557651</v>
      </c>
      <c r="AJ207" s="21">
        <v>0.36598307766250415</v>
      </c>
      <c r="AK207" s="21" t="e">
        <v>#DIV/0!</v>
      </c>
      <c r="AL207" s="21" t="e">
        <v>#DIV/0!</v>
      </c>
      <c r="AM207" s="21">
        <v>0.61973096639113023</v>
      </c>
      <c r="AN207" s="21">
        <v>0.62113620883605858</v>
      </c>
      <c r="AO207" s="21">
        <v>0.11312383859416227</v>
      </c>
      <c r="AP207" s="21">
        <v>3.2668574207980874E-2</v>
      </c>
      <c r="AQ207" s="21">
        <v>0.70307282850006714</v>
      </c>
      <c r="AR207" s="21">
        <v>0.59383924250703823</v>
      </c>
      <c r="AS207" s="21">
        <v>0.46273565635625569</v>
      </c>
      <c r="AT207" s="21">
        <v>0.56786661060555232</v>
      </c>
      <c r="AU207" s="21">
        <v>0.56271386162423509</v>
      </c>
      <c r="AV207" s="21" t="e">
        <v>#DIV/0!</v>
      </c>
      <c r="AW207" s="21" t="e">
        <v>#DIV/0!</v>
      </c>
      <c r="AX207" s="21" t="e">
        <v>#DIV/0!</v>
      </c>
      <c r="AY207" s="21">
        <v>0.340155775140914</v>
      </c>
      <c r="AZ207" s="21">
        <v>0.25917485839737664</v>
      </c>
      <c r="BA207" s="21">
        <v>0.51465958960587366</v>
      </c>
      <c r="BB207" s="21" t="e">
        <v>#DIV/0!</v>
      </c>
      <c r="BC207" s="21">
        <v>0.17672573617195683</v>
      </c>
    </row>
    <row r="208" spans="1:55" x14ac:dyDescent="0.2">
      <c r="A208" s="3" t="s">
        <v>667</v>
      </c>
      <c r="B208" s="3" t="s">
        <v>668</v>
      </c>
      <c r="C208" s="3" t="s">
        <v>34</v>
      </c>
      <c r="D208" s="3">
        <v>183557</v>
      </c>
      <c r="E208" s="3" t="s">
        <v>16</v>
      </c>
      <c r="F208" s="3">
        <v>2019</v>
      </c>
      <c r="G208" s="3" t="s">
        <v>17</v>
      </c>
      <c r="H208" s="4">
        <v>43677</v>
      </c>
      <c r="I208" s="4">
        <v>43707</v>
      </c>
      <c r="J208" s="4">
        <v>43707</v>
      </c>
      <c r="K208" s="5">
        <v>260000000</v>
      </c>
      <c r="L208" s="5">
        <v>264000000</v>
      </c>
      <c r="M208" s="3" t="s">
        <v>669</v>
      </c>
      <c r="N208" s="20">
        <v>4.8612338700226E-2</v>
      </c>
      <c r="O208" s="21">
        <v>4.8612338700226E-2</v>
      </c>
      <c r="P208" s="21">
        <v>0.12130839662116916</v>
      </c>
      <c r="Q208" s="21">
        <v>0.55942224181506361</v>
      </c>
      <c r="R208" s="21">
        <v>2.1733722594639199E-2</v>
      </c>
      <c r="S208" s="21">
        <v>1.6131190246276555E-2</v>
      </c>
      <c r="T208" s="21">
        <v>1.9450386639386346E-2</v>
      </c>
      <c r="U208" s="21">
        <v>0.79099435282031383</v>
      </c>
      <c r="V208" s="21">
        <v>0.77206410194755681</v>
      </c>
      <c r="W208" s="21">
        <v>0.76018903554333173</v>
      </c>
      <c r="X208" s="21">
        <v>0.37756346864558538</v>
      </c>
      <c r="Y208" s="21">
        <v>0.52430909351889221</v>
      </c>
      <c r="Z208" s="21">
        <v>0.62243653135441468</v>
      </c>
      <c r="AA208" s="21">
        <v>0.50760530084691746</v>
      </c>
      <c r="AB208" s="21">
        <v>0.89673889360739378</v>
      </c>
      <c r="AC208" s="21">
        <v>0.83414377169064902</v>
      </c>
      <c r="AD208" s="21">
        <v>0.43909858016466063</v>
      </c>
      <c r="AE208" s="21">
        <v>0.49978148753142682</v>
      </c>
      <c r="AF208" s="21">
        <v>0.67440579166358894</v>
      </c>
      <c r="AG208" s="21" t="e">
        <v>#DIV/0!</v>
      </c>
      <c r="AH208" s="21" t="e">
        <v>#DIV/0!</v>
      </c>
      <c r="AI208" s="21">
        <v>0.40508621243693127</v>
      </c>
      <c r="AJ208" s="21">
        <v>0.23655972372437964</v>
      </c>
      <c r="AK208" s="21" t="e">
        <v>#DIV/0!</v>
      </c>
      <c r="AL208" s="21" t="e">
        <v>#DIV/0!</v>
      </c>
      <c r="AM208" s="21">
        <v>0.62322909643001978</v>
      </c>
      <c r="AN208" s="21">
        <v>0.62357773973899855</v>
      </c>
      <c r="AO208" s="21">
        <v>0.24898399049879816</v>
      </c>
      <c r="AP208" s="21">
        <v>3.4404166064266765E-2</v>
      </c>
      <c r="AQ208" s="21">
        <v>0.79092456114428267</v>
      </c>
      <c r="AR208" s="21">
        <v>0.53162764593688228</v>
      </c>
      <c r="AS208" s="21">
        <v>0.51921120078693594</v>
      </c>
      <c r="AT208" s="21">
        <v>0.85882282545897926</v>
      </c>
      <c r="AU208" s="21">
        <v>0.52473480051242649</v>
      </c>
      <c r="AV208" s="21" t="e">
        <v>#DIV/0!</v>
      </c>
      <c r="AW208" s="21" t="e">
        <v>#DIV/0!</v>
      </c>
      <c r="AX208" s="21" t="e">
        <v>#DIV/0!</v>
      </c>
      <c r="AY208" s="21">
        <v>0.33075979089601332</v>
      </c>
      <c r="AZ208" s="21">
        <v>0.22445612130562578</v>
      </c>
      <c r="BA208" s="21">
        <v>0.51742840060825224</v>
      </c>
      <c r="BB208" s="21" t="e">
        <v>#DIV/0!</v>
      </c>
      <c r="BC208" s="21">
        <v>0.32511085791454275</v>
      </c>
    </row>
    <row r="209" spans="1:55" x14ac:dyDescent="0.2">
      <c r="A209" s="3" t="s">
        <v>661</v>
      </c>
      <c r="B209" s="3" t="s">
        <v>662</v>
      </c>
      <c r="C209" s="3" t="s">
        <v>59</v>
      </c>
      <c r="D209" s="3">
        <v>261549</v>
      </c>
      <c r="E209" s="3" t="s">
        <v>16</v>
      </c>
      <c r="F209" s="3">
        <v>2019</v>
      </c>
      <c r="G209" s="3" t="s">
        <v>17</v>
      </c>
      <c r="H209" s="4">
        <v>43830</v>
      </c>
      <c r="I209" s="4">
        <v>43880</v>
      </c>
      <c r="J209" s="4">
        <v>43880</v>
      </c>
      <c r="K209" s="5">
        <v>392000000</v>
      </c>
      <c r="L209" s="5">
        <v>398400000</v>
      </c>
      <c r="M209" s="3" t="s">
        <v>663</v>
      </c>
      <c r="N209" s="20">
        <v>6.3993547337883719E-2</v>
      </c>
      <c r="O209" s="21">
        <v>4.3267858654620427E-2</v>
      </c>
      <c r="P209" s="21">
        <v>1.8769878090475322E-2</v>
      </c>
      <c r="Q209" s="21">
        <v>0.56306436021596251</v>
      </c>
      <c r="R209" s="21">
        <v>0.12972212150116658</v>
      </c>
      <c r="S209" s="21">
        <v>3.1792915581275664E-2</v>
      </c>
      <c r="T209" s="21">
        <v>0.12611404026868006</v>
      </c>
      <c r="U209" s="21">
        <v>0.80128094863758481</v>
      </c>
      <c r="V209" s="21">
        <v>0.7739826429840162</v>
      </c>
      <c r="W209" s="21">
        <v>0.77162078709437532</v>
      </c>
      <c r="X209" s="21">
        <v>0.16722961005979881</v>
      </c>
      <c r="Y209" s="21">
        <v>0.47272685251587943</v>
      </c>
      <c r="Z209" s="21">
        <v>0.83277038994020125</v>
      </c>
      <c r="AA209" s="21">
        <v>0.16394900165949675</v>
      </c>
      <c r="AB209" s="21">
        <v>0.84141732455460772</v>
      </c>
      <c r="AC209" s="21">
        <v>0.31372746101701338</v>
      </c>
      <c r="AD209" s="21">
        <v>0.35777775856419564</v>
      </c>
      <c r="AE209" s="21">
        <v>0.35218212516694541</v>
      </c>
      <c r="AF209" s="21">
        <v>0.59604662177148382</v>
      </c>
      <c r="AG209" s="21" t="e">
        <v>#DIV/0!</v>
      </c>
      <c r="AH209" s="21" t="e">
        <v>#DIV/0!</v>
      </c>
      <c r="AI209" s="21">
        <v>0.38605899630254092</v>
      </c>
      <c r="AJ209" s="21">
        <v>0.17899208170342562</v>
      </c>
      <c r="AK209" s="21" t="e">
        <v>#DIV/0!</v>
      </c>
      <c r="AL209" s="21" t="e">
        <v>#DIV/0!</v>
      </c>
      <c r="AM209" s="21">
        <v>0.6195827481152425</v>
      </c>
      <c r="AN209" s="21">
        <v>0.62453862099457491</v>
      </c>
      <c r="AO209" s="21">
        <v>0.14502933942708393</v>
      </c>
      <c r="AP209" s="21">
        <v>3.3169852561704141E-2</v>
      </c>
      <c r="AQ209" s="21">
        <v>0.57056629210608589</v>
      </c>
      <c r="AR209" s="21">
        <v>0.30605130508640094</v>
      </c>
      <c r="AS209" s="21">
        <v>0.52590032001644194</v>
      </c>
      <c r="AT209" s="21">
        <v>0.34135033092981582</v>
      </c>
      <c r="AU209" s="21">
        <v>0.48171493685980193</v>
      </c>
      <c r="AV209" s="21" t="e">
        <v>#DIV/0!</v>
      </c>
      <c r="AW209" s="21" t="e">
        <v>#DIV/0!</v>
      </c>
      <c r="AX209" s="21" t="e">
        <v>#DIV/0!</v>
      </c>
      <c r="AY209" s="21">
        <v>0.37771958208365364</v>
      </c>
      <c r="AZ209" s="21">
        <v>0.32854907854946963</v>
      </c>
      <c r="BA209" s="21">
        <v>0.51440446482541757</v>
      </c>
      <c r="BB209" s="21" t="e">
        <v>#DIV/0!</v>
      </c>
      <c r="BC209" s="21">
        <v>0.11140153003321777</v>
      </c>
    </row>
    <row r="210" spans="1:55" x14ac:dyDescent="0.2">
      <c r="A210" s="3" t="s">
        <v>664</v>
      </c>
      <c r="B210" s="3" t="s">
        <v>665</v>
      </c>
      <c r="C210" s="3" t="s">
        <v>38</v>
      </c>
      <c r="D210" s="3">
        <v>378168</v>
      </c>
      <c r="E210" s="3" t="s">
        <v>16</v>
      </c>
      <c r="F210" s="3">
        <v>2019</v>
      </c>
      <c r="G210" s="3" t="s">
        <v>17</v>
      </c>
      <c r="H210" s="4">
        <v>43830</v>
      </c>
      <c r="I210" s="4">
        <v>43882</v>
      </c>
      <c r="J210" s="4">
        <v>43882</v>
      </c>
      <c r="K210" s="5">
        <v>387000000</v>
      </c>
      <c r="L210" s="5">
        <v>397300000</v>
      </c>
      <c r="M210" s="3" t="s">
        <v>666</v>
      </c>
      <c r="N210" s="20">
        <v>4.3018986479332964E-2</v>
      </c>
      <c r="O210" s="21">
        <v>4.3018986479332964E-2</v>
      </c>
      <c r="P210" s="21">
        <v>1.2399317635889171E-2</v>
      </c>
      <c r="Q210" s="21">
        <v>0.56532655818550481</v>
      </c>
      <c r="R210" s="21">
        <v>6.1419602034649787E-2</v>
      </c>
      <c r="S210" s="21">
        <v>7.8926972829295675E-3</v>
      </c>
      <c r="T210" s="21">
        <v>6.0823863852721344E-2</v>
      </c>
      <c r="U210" s="21">
        <v>0.79708679430854912</v>
      </c>
      <c r="V210" s="21">
        <v>0.77227374498707824</v>
      </c>
      <c r="W210" s="21">
        <v>0.7671360800503505</v>
      </c>
      <c r="X210" s="21">
        <v>0.42654208587039039</v>
      </c>
      <c r="Y210" s="21">
        <v>0.47575400896277148</v>
      </c>
      <c r="Z210" s="21">
        <v>0.57345791412960967</v>
      </c>
      <c r="AA210" s="21">
        <v>0.50928170342695445</v>
      </c>
      <c r="AB210" s="21">
        <v>0.82883306949385838</v>
      </c>
      <c r="AC210" s="21">
        <v>0.1176386199270173</v>
      </c>
      <c r="AD210" s="21">
        <v>0.32393278178831586</v>
      </c>
      <c r="AE210" s="21">
        <v>0.35009733115516023</v>
      </c>
      <c r="AF210" s="21">
        <v>0.580860988296244</v>
      </c>
      <c r="AG210" s="21" t="e">
        <v>#DIV/0!</v>
      </c>
      <c r="AH210" s="21" t="e">
        <v>#DIV/0!</v>
      </c>
      <c r="AI210" s="21">
        <v>0.59137785292254608</v>
      </c>
      <c r="AJ210" s="21">
        <v>8.0917507230335056E-2</v>
      </c>
      <c r="AK210" s="21" t="e">
        <v>#DIV/0!</v>
      </c>
      <c r="AL210" s="21" t="e">
        <v>#DIV/0!</v>
      </c>
      <c r="AM210" s="21">
        <v>0.61906210103170844</v>
      </c>
      <c r="AN210" s="21">
        <v>0.62543079081202302</v>
      </c>
      <c r="AO210" s="21">
        <v>0.12862577905405118</v>
      </c>
      <c r="AP210" s="21">
        <v>5.1190694648311295E-2</v>
      </c>
      <c r="AQ210" s="21">
        <v>0.54484765250897083</v>
      </c>
      <c r="AR210" s="21">
        <v>0.23127225856629335</v>
      </c>
      <c r="AS210" s="21">
        <v>0.62653254056018026</v>
      </c>
      <c r="AT210" s="21">
        <v>0.25081854893847033</v>
      </c>
      <c r="AU210" s="21">
        <v>0.41722893101543473</v>
      </c>
      <c r="AV210" s="21" t="e">
        <v>#DIV/0!</v>
      </c>
      <c r="AW210" s="21" t="e">
        <v>#DIV/0!</v>
      </c>
      <c r="AX210" s="21" t="e">
        <v>#DIV/0!</v>
      </c>
      <c r="AY210" s="21">
        <v>0.36215931945877411</v>
      </c>
      <c r="AZ210" s="21">
        <v>0.29249338439618233</v>
      </c>
      <c r="BA210" s="21">
        <v>0.48966624739261527</v>
      </c>
      <c r="BB210" s="21" t="e">
        <v>#DIV/0!</v>
      </c>
      <c r="BC210" s="21">
        <v>0.13742100410945671</v>
      </c>
    </row>
    <row r="211" spans="1:55" x14ac:dyDescent="0.2">
      <c r="A211" s="3" t="s">
        <v>676</v>
      </c>
      <c r="B211" s="3" t="s">
        <v>677</v>
      </c>
      <c r="C211" s="3" t="s">
        <v>34</v>
      </c>
      <c r="D211" s="3">
        <v>570971</v>
      </c>
      <c r="E211" s="3" t="s">
        <v>16</v>
      </c>
      <c r="F211" s="3">
        <v>2019</v>
      </c>
      <c r="G211" s="3" t="s">
        <v>17</v>
      </c>
      <c r="H211" s="4">
        <v>43830</v>
      </c>
      <c r="I211" s="4">
        <v>43885</v>
      </c>
      <c r="J211" s="4">
        <v>43885</v>
      </c>
      <c r="K211" s="5">
        <v>53273000</v>
      </c>
      <c r="L211" s="5">
        <v>54012000</v>
      </c>
      <c r="M211" s="3" t="s">
        <v>678</v>
      </c>
      <c r="N211" s="20">
        <v>0.31819089670932871</v>
      </c>
      <c r="O211" s="21">
        <v>0.2469051306058552</v>
      </c>
      <c r="P211" s="21">
        <v>0.63589046343715638</v>
      </c>
      <c r="Q211" s="21">
        <v>0.55782032170932239</v>
      </c>
      <c r="R211" s="21">
        <v>4.5287979400590204E-3</v>
      </c>
      <c r="S211" s="21">
        <v>2.3820911624817158E-3</v>
      </c>
      <c r="T211" s="21">
        <v>4.205165083699885E-3</v>
      </c>
      <c r="U211" s="21">
        <v>0.79018752937137193</v>
      </c>
      <c r="V211" s="21">
        <v>0.7714890214380713</v>
      </c>
      <c r="W211" s="21">
        <v>0.75937320313025891</v>
      </c>
      <c r="X211" s="21">
        <v>0.57236702000562378</v>
      </c>
      <c r="Y211" s="21">
        <v>0.55487546153152656</v>
      </c>
      <c r="Z211" s="21">
        <v>0.42763297999437627</v>
      </c>
      <c r="AA211" s="21">
        <v>6.3831130128494076E-2</v>
      </c>
      <c r="AB211" s="21">
        <v>0.99156865933968474</v>
      </c>
      <c r="AC211" s="21">
        <v>0.53541672488155201</v>
      </c>
      <c r="AD211" s="21">
        <v>0.52763930051236629</v>
      </c>
      <c r="AE211" s="21">
        <v>0.60486213368068198</v>
      </c>
      <c r="AF211" s="21">
        <v>0.72388501300846786</v>
      </c>
      <c r="AG211" s="21" t="e">
        <v>#DIV/0!</v>
      </c>
      <c r="AH211" s="21" t="e">
        <v>#DIV/0!</v>
      </c>
      <c r="AI211" s="21">
        <v>0.39865770713035198</v>
      </c>
      <c r="AJ211" s="21">
        <v>0.33749047339679716</v>
      </c>
      <c r="AK211" s="21" t="e">
        <v>#DIV/0!</v>
      </c>
      <c r="AL211" s="21" t="e">
        <v>#DIV/0!</v>
      </c>
      <c r="AM211" s="21">
        <v>0.61823547027971992</v>
      </c>
      <c r="AN211" s="21">
        <v>0.62069139256273265</v>
      </c>
      <c r="AO211" s="21">
        <v>0.11616805775733427</v>
      </c>
      <c r="AP211" s="21">
        <v>3.2098326174285152E-2</v>
      </c>
      <c r="AQ211" s="21">
        <v>0.6934618179415647</v>
      </c>
      <c r="AR211" s="21">
        <v>0.44565030904039366</v>
      </c>
      <c r="AS211" s="21">
        <v>0.51637632218015073</v>
      </c>
      <c r="AT211" s="21">
        <v>0.44153414458804613</v>
      </c>
      <c r="AU211" s="21">
        <v>0.3676910843970721</v>
      </c>
      <c r="AV211" s="21" t="e">
        <v>#DIV/0!</v>
      </c>
      <c r="AW211" s="21" t="e">
        <v>#DIV/0!</v>
      </c>
      <c r="AX211" s="21" t="e">
        <v>#DIV/0!</v>
      </c>
      <c r="AY211" s="21">
        <v>0.32850231802686231</v>
      </c>
      <c r="AZ211" s="21">
        <v>0.20243041314298768</v>
      </c>
      <c r="BA211" s="21">
        <v>0.50658880367152637</v>
      </c>
      <c r="BB211" s="21" t="e">
        <v>#DIV/0!</v>
      </c>
      <c r="BC211" s="21">
        <v>0.18379870818793304</v>
      </c>
    </row>
    <row r="212" spans="1:55" x14ac:dyDescent="0.2">
      <c r="A212" s="3" t="s">
        <v>679</v>
      </c>
      <c r="B212" s="3" t="s">
        <v>680</v>
      </c>
      <c r="C212" s="3" t="s">
        <v>24</v>
      </c>
      <c r="D212" s="3">
        <v>744724</v>
      </c>
      <c r="E212" s="3" t="s">
        <v>16</v>
      </c>
      <c r="F212" s="3">
        <v>2019</v>
      </c>
      <c r="G212" s="3" t="s">
        <v>17</v>
      </c>
      <c r="H212" s="4">
        <v>43830</v>
      </c>
      <c r="I212" s="4">
        <v>43879</v>
      </c>
      <c r="J212" s="4">
        <v>43879</v>
      </c>
      <c r="K212" s="5">
        <v>192700000</v>
      </c>
      <c r="L212" s="5">
        <v>197100000</v>
      </c>
      <c r="M212" s="3" t="s">
        <v>681</v>
      </c>
      <c r="N212" s="20">
        <v>4.6880302582218522E-2</v>
      </c>
      <c r="O212" s="21">
        <v>4.6880302582218522E-2</v>
      </c>
      <c r="P212" s="21">
        <v>3.970320220635068E-2</v>
      </c>
      <c r="Q212" s="21">
        <v>0.56103993869940838</v>
      </c>
      <c r="R212" s="21">
        <v>0.12541911587921106</v>
      </c>
      <c r="S212" s="21">
        <v>7.4085150645456579E-3</v>
      </c>
      <c r="T212" s="21">
        <v>0.12555574397639693</v>
      </c>
      <c r="U212" s="21">
        <v>0.79780374266337106</v>
      </c>
      <c r="V212" s="21">
        <v>0.77186257564237881</v>
      </c>
      <c r="W212" s="21">
        <v>0.76803654637612528</v>
      </c>
      <c r="X212" s="21">
        <v>0.13718102140437802</v>
      </c>
      <c r="Y212" s="21">
        <v>0.61829201778867571</v>
      </c>
      <c r="Z212" s="21">
        <v>0.86281897859562207</v>
      </c>
      <c r="AA212" s="21">
        <v>0.85378274825856149</v>
      </c>
      <c r="AB212" s="21">
        <v>0.86227684697698448</v>
      </c>
      <c r="AC212" s="21">
        <v>0.33379709034883415</v>
      </c>
      <c r="AD212" s="21">
        <v>0.37943422313270564</v>
      </c>
      <c r="AE212" s="21">
        <v>0.32350185318083535</v>
      </c>
      <c r="AF212" s="21">
        <v>0.55479021429537301</v>
      </c>
      <c r="AG212" s="21" t="e">
        <v>#DIV/0!</v>
      </c>
      <c r="AH212" s="21" t="e">
        <v>#DIV/0!</v>
      </c>
      <c r="AI212" s="21">
        <v>0.40124476124722014</v>
      </c>
      <c r="AJ212" s="21">
        <v>0.12873551137270736</v>
      </c>
      <c r="AK212" s="21" t="e">
        <v>#DIV/0!</v>
      </c>
      <c r="AL212" s="21" t="e">
        <v>#DIV/0!</v>
      </c>
      <c r="AM212" s="21">
        <v>0.61603666542095803</v>
      </c>
      <c r="AN212" s="21">
        <v>0.62197980770214767</v>
      </c>
      <c r="AO212" s="21">
        <v>9.2247455194379324E-2</v>
      </c>
      <c r="AP212" s="21">
        <v>3.5560472964973479E-2</v>
      </c>
      <c r="AQ212" s="21">
        <v>0.50920602537408499</v>
      </c>
      <c r="AR212" s="21">
        <v>0.29446499405253862</v>
      </c>
      <c r="AS212" s="21">
        <v>0.54134226807149421</v>
      </c>
      <c r="AT212" s="21">
        <v>0.28260885436848893</v>
      </c>
      <c r="AU212" s="21">
        <v>0.45739527227157528</v>
      </c>
      <c r="AV212" s="21" t="e">
        <v>#DIV/0!</v>
      </c>
      <c r="AW212" s="21" t="e">
        <v>#DIV/0!</v>
      </c>
      <c r="AX212" s="21" t="e">
        <v>#DIV/0!</v>
      </c>
      <c r="AY212" s="21">
        <v>0.39097221568745427</v>
      </c>
      <c r="AZ212" s="21">
        <v>0.34578177614068789</v>
      </c>
      <c r="BA212" s="21">
        <v>0.5204150530083782</v>
      </c>
      <c r="BB212" s="21" t="e">
        <v>#DIV/0!</v>
      </c>
      <c r="BC212" s="21">
        <v>8.8673854834438362E-2</v>
      </c>
    </row>
    <row r="213" spans="1:55" x14ac:dyDescent="0.2">
      <c r="A213" s="3" t="s">
        <v>646</v>
      </c>
      <c r="B213" s="3" t="s">
        <v>647</v>
      </c>
      <c r="C213" s="3" t="s">
        <v>15</v>
      </c>
      <c r="D213" s="3">
        <v>378166</v>
      </c>
      <c r="E213" s="3" t="s">
        <v>16</v>
      </c>
      <c r="F213" s="3">
        <v>2019</v>
      </c>
      <c r="G213" s="3" t="s">
        <v>17</v>
      </c>
      <c r="H213" s="4">
        <v>43830</v>
      </c>
      <c r="I213" s="4">
        <v>43879</v>
      </c>
      <c r="J213" s="4">
        <v>43879</v>
      </c>
      <c r="K213" s="5">
        <v>240100000</v>
      </c>
      <c r="L213" s="5">
        <v>242900000</v>
      </c>
      <c r="M213" s="3" t="s">
        <v>648</v>
      </c>
      <c r="N213" s="20">
        <v>5.6950403211349886E-2</v>
      </c>
      <c r="O213" s="21">
        <v>4.0073251998322942E-2</v>
      </c>
      <c r="P213" s="21">
        <v>3.1312524349893012E-2</v>
      </c>
      <c r="Q213" s="21">
        <v>0.55994362458790881</v>
      </c>
      <c r="R213" s="21">
        <v>5.8677147440673337E-2</v>
      </c>
      <c r="S213" s="21">
        <v>3.2693090628676841E-2</v>
      </c>
      <c r="T213" s="21">
        <v>5.4199720957598056E-2</v>
      </c>
      <c r="U213" s="21">
        <v>0.79291049039908412</v>
      </c>
      <c r="V213" s="21">
        <v>0.77289796630483432</v>
      </c>
      <c r="W213" s="21">
        <v>0.76222780132340784</v>
      </c>
      <c r="X213" s="21">
        <v>0.25894978264234214</v>
      </c>
      <c r="Y213" s="21">
        <v>0.54577029343970851</v>
      </c>
      <c r="Z213" s="21">
        <v>0.74105021735765786</v>
      </c>
      <c r="AA213" s="21">
        <v>0.54273532599499508</v>
      </c>
      <c r="AB213" s="21">
        <v>0.88253593969387345</v>
      </c>
      <c r="AC213" s="21">
        <v>0.28811653835846601</v>
      </c>
      <c r="AD213" s="21">
        <v>0.32184134825758132</v>
      </c>
      <c r="AE213" s="21">
        <v>0.36894455061386316</v>
      </c>
      <c r="AF213" s="21">
        <v>0.59540259120959749</v>
      </c>
      <c r="AG213" s="21" t="e">
        <v>#DIV/0!</v>
      </c>
      <c r="AH213" s="21" t="e">
        <v>#DIV/0!</v>
      </c>
      <c r="AI213" s="21">
        <v>0.36973839952384907</v>
      </c>
      <c r="AJ213" s="21">
        <v>0.12393585393528185</v>
      </c>
      <c r="AK213" s="21" t="e">
        <v>#DIV/0!</v>
      </c>
      <c r="AL213" s="21" t="e">
        <v>#DIV/0!</v>
      </c>
      <c r="AM213" s="21">
        <v>0.61832896912890789</v>
      </c>
      <c r="AN213" s="21">
        <v>0.62309082249200665</v>
      </c>
      <c r="AO213" s="21">
        <v>0.18601971711580514</v>
      </c>
      <c r="AP213" s="21">
        <v>3.3279303550704652E-2</v>
      </c>
      <c r="AQ213" s="21">
        <v>0.58923919921502677</v>
      </c>
      <c r="AR213" s="21">
        <v>0.26342286446514435</v>
      </c>
      <c r="AS213" s="21">
        <v>0.52582396873910231</v>
      </c>
      <c r="AT213" s="21">
        <v>0.32018223233053239</v>
      </c>
      <c r="AU213" s="21">
        <v>0.46284997094422842</v>
      </c>
      <c r="AV213" s="21" t="e">
        <v>#DIV/0!</v>
      </c>
      <c r="AW213" s="21" t="e">
        <v>#DIV/0!</v>
      </c>
      <c r="AX213" s="21" t="e">
        <v>#DIV/0!</v>
      </c>
      <c r="AY213" s="21">
        <v>0.35150374175427579</v>
      </c>
      <c r="AZ213" s="21">
        <v>0.27505346909755179</v>
      </c>
      <c r="BA213" s="21">
        <v>0.51288591830965069</v>
      </c>
      <c r="BB213" s="21" t="e">
        <v>#DIV/0!</v>
      </c>
      <c r="BC213" s="21">
        <v>0.1408229825272124</v>
      </c>
    </row>
    <row r="214" spans="1:55" x14ac:dyDescent="0.2">
      <c r="A214" s="3" t="s">
        <v>682</v>
      </c>
      <c r="B214" s="3" t="s">
        <v>683</v>
      </c>
      <c r="C214" s="3" t="s">
        <v>72</v>
      </c>
      <c r="D214" s="3">
        <v>378171</v>
      </c>
      <c r="E214" s="3" t="s">
        <v>16</v>
      </c>
      <c r="F214" s="3">
        <v>2019</v>
      </c>
      <c r="G214" s="3" t="s">
        <v>17</v>
      </c>
      <c r="H214" s="4">
        <v>43830</v>
      </c>
      <c r="I214" s="4">
        <v>43874</v>
      </c>
      <c r="J214" s="4">
        <v>43874</v>
      </c>
      <c r="K214" s="5">
        <v>287279000</v>
      </c>
      <c r="L214" s="5">
        <v>288084000</v>
      </c>
      <c r="M214" s="3" t="s">
        <v>684</v>
      </c>
      <c r="N214" s="20">
        <v>3.5148288291523312E-2</v>
      </c>
      <c r="O214" s="21">
        <v>3.5148288291523312E-2</v>
      </c>
      <c r="P214" s="21">
        <v>1.6923849220223865E-2</v>
      </c>
      <c r="Q214" s="21">
        <v>0.56540855799246403</v>
      </c>
      <c r="R214" s="21">
        <v>0.17652099069716864</v>
      </c>
      <c r="S214" s="21">
        <v>1.7816625446726485E-2</v>
      </c>
      <c r="T214" s="21">
        <v>0.17556509104268728</v>
      </c>
      <c r="U214" s="21">
        <v>0.81038111105804733</v>
      </c>
      <c r="V214" s="21">
        <v>0.77333844317323919</v>
      </c>
      <c r="W214" s="21">
        <v>0.78217965594341221</v>
      </c>
      <c r="X214" s="21">
        <v>7.9752230885860614E-2</v>
      </c>
      <c r="Y214" s="21">
        <v>0.48321666667381175</v>
      </c>
      <c r="Z214" s="21">
        <v>0.92024776911413952</v>
      </c>
      <c r="AA214" s="21">
        <v>0.61132994251915695</v>
      </c>
      <c r="AB214" s="21">
        <v>0.82849069544124043</v>
      </c>
      <c r="AC214" s="21">
        <v>0.56162734960570382</v>
      </c>
      <c r="AD214" s="21">
        <v>0.50411283270097051</v>
      </c>
      <c r="AE214" s="21">
        <v>0.42395984574319245</v>
      </c>
      <c r="AF214" s="21">
        <v>0.59581504497435556</v>
      </c>
      <c r="AG214" s="21" t="e">
        <v>#DIV/0!</v>
      </c>
      <c r="AH214" s="21" t="e">
        <v>#DIV/0!</v>
      </c>
      <c r="AI214" s="21">
        <v>0.451341765887109</v>
      </c>
      <c r="AJ214" s="21">
        <v>0.176469126923915</v>
      </c>
      <c r="AK214" s="21" t="e">
        <v>#DIV/0!</v>
      </c>
      <c r="AL214" s="21" t="e">
        <v>#DIV/0!</v>
      </c>
      <c r="AM214" s="21">
        <v>0.61827497673797915</v>
      </c>
      <c r="AN214" s="21">
        <v>0.62300214673669152</v>
      </c>
      <c r="AO214" s="21">
        <v>6.8349394633439642E-2</v>
      </c>
      <c r="AP214" s="21">
        <v>3.0053281161262421E-2</v>
      </c>
      <c r="AQ214" s="21">
        <v>0.53349114770288253</v>
      </c>
      <c r="AR214" s="21">
        <v>0.39692046612126769</v>
      </c>
      <c r="AS214" s="21">
        <v>0.60469282662089308</v>
      </c>
      <c r="AT214" s="21">
        <v>0.32075749030562012</v>
      </c>
      <c r="AU214" s="21">
        <v>0.34704151630904512</v>
      </c>
      <c r="AV214" s="21" t="e">
        <v>#DIV/0!</v>
      </c>
      <c r="AW214" s="21" t="e">
        <v>#DIV/0!</v>
      </c>
      <c r="AX214" s="21" t="e">
        <v>#DIV/0!</v>
      </c>
      <c r="AY214" s="21">
        <v>0.39360071910354266</v>
      </c>
      <c r="AZ214" s="21">
        <v>0.35780977643137019</v>
      </c>
      <c r="BA214" s="21">
        <v>0.48697908095598325</v>
      </c>
      <c r="BB214" s="21" t="e">
        <v>#DIV/0!</v>
      </c>
      <c r="BC214" s="21">
        <v>0.10415603580865374</v>
      </c>
    </row>
    <row r="215" spans="1:55" x14ac:dyDescent="0.2">
      <c r="A215" s="3" t="s">
        <v>670</v>
      </c>
      <c r="B215" s="3" t="s">
        <v>671</v>
      </c>
      <c r="C215" s="3" t="s">
        <v>24</v>
      </c>
      <c r="D215" s="3">
        <v>103498</v>
      </c>
      <c r="E215" s="3" t="s">
        <v>16</v>
      </c>
      <c r="F215" s="3">
        <v>2019</v>
      </c>
      <c r="G215" s="3" t="s">
        <v>17</v>
      </c>
      <c r="H215" s="4">
        <v>43830</v>
      </c>
      <c r="I215" s="4">
        <v>43868</v>
      </c>
      <c r="J215" s="4">
        <v>43868</v>
      </c>
      <c r="K215" s="5">
        <v>115800000</v>
      </c>
      <c r="L215" s="5">
        <v>119800000</v>
      </c>
      <c r="M215" s="3" t="s">
        <v>672</v>
      </c>
      <c r="N215" s="20">
        <v>0.22853009278949629</v>
      </c>
      <c r="O215" s="21">
        <v>0.20689284620203707</v>
      </c>
      <c r="P215" s="21">
        <v>0.55836592244508798</v>
      </c>
      <c r="Q215" s="21">
        <v>0.55783031214793399</v>
      </c>
      <c r="R215" s="21">
        <v>0</v>
      </c>
      <c r="S215" s="21">
        <v>0</v>
      </c>
      <c r="T215" s="21">
        <v>0</v>
      </c>
      <c r="U215" s="21">
        <v>0.79008725756879927</v>
      </c>
      <c r="V215" s="21">
        <v>0.77144014205164946</v>
      </c>
      <c r="W215" s="21">
        <v>0.75926751205282994</v>
      </c>
      <c r="X215" s="21">
        <v>0.44985881025229169</v>
      </c>
      <c r="Y215" s="21">
        <v>0.55318902494308142</v>
      </c>
      <c r="Z215" s="21">
        <v>0.55014118974770831</v>
      </c>
      <c r="AA215" s="21">
        <v>5.0026627776267416E-2</v>
      </c>
      <c r="AB215" s="21">
        <v>0.99045994231865209</v>
      </c>
      <c r="AC215" s="21">
        <v>0.69074398939744397</v>
      </c>
      <c r="AD215" s="21">
        <v>0.49901609980424888</v>
      </c>
      <c r="AE215" s="21">
        <v>0.57204977448706174</v>
      </c>
      <c r="AF215" s="21">
        <v>0.74140830979551775</v>
      </c>
      <c r="AG215" s="21" t="e">
        <v>#DIV/0!</v>
      </c>
      <c r="AH215" s="21" t="e">
        <v>#DIV/0!</v>
      </c>
      <c r="AI215" s="21">
        <v>0.42632864329537673</v>
      </c>
      <c r="AJ215" s="21">
        <v>0.30816455882965316</v>
      </c>
      <c r="AK215" s="21" t="e">
        <v>#DIV/0!</v>
      </c>
      <c r="AL215" s="21" t="e">
        <v>#DIV/0!</v>
      </c>
      <c r="AM215" s="21">
        <v>0.61801735024835092</v>
      </c>
      <c r="AN215" s="21">
        <v>0.62052977238781504</v>
      </c>
      <c r="AO215" s="21">
        <v>9.5170722756496531E-2</v>
      </c>
      <c r="AP215" s="21">
        <v>3.2112811924009624E-2</v>
      </c>
      <c r="AQ215" s="21">
        <v>0.67674622148712626</v>
      </c>
      <c r="AR215" s="21">
        <v>0.49096091014492749</v>
      </c>
      <c r="AS215" s="21">
        <v>0.56986667012338887</v>
      </c>
      <c r="AT215" s="21">
        <v>0.43545807690522575</v>
      </c>
      <c r="AU215" s="21">
        <v>0.45912042200498249</v>
      </c>
      <c r="AV215" s="21" t="e">
        <v>#DIV/0!</v>
      </c>
      <c r="AW215" s="21" t="e">
        <v>#DIV/0!</v>
      </c>
      <c r="AX215" s="21" t="e">
        <v>#DIV/0!</v>
      </c>
      <c r="AY215" s="21">
        <v>0.32751608420844852</v>
      </c>
      <c r="AZ215" s="21">
        <v>0.18987024400661129</v>
      </c>
      <c r="BA215" s="21">
        <v>0.5098971952943131</v>
      </c>
      <c r="BB215" s="21" t="e">
        <v>#DIV/0!</v>
      </c>
      <c r="BC215" s="21">
        <v>0.15656217349048654</v>
      </c>
    </row>
    <row r="216" spans="1:55" x14ac:dyDescent="0.2">
      <c r="A216" s="3" t="s">
        <v>547</v>
      </c>
      <c r="B216" s="3" t="s">
        <v>548</v>
      </c>
      <c r="C216" s="3" t="s">
        <v>34</v>
      </c>
      <c r="D216" s="3">
        <v>447532</v>
      </c>
      <c r="E216" s="3" t="s">
        <v>16</v>
      </c>
      <c r="F216" s="3">
        <v>2019</v>
      </c>
      <c r="G216" s="3" t="s">
        <v>17</v>
      </c>
      <c r="H216" s="4">
        <v>43830</v>
      </c>
      <c r="I216" s="4">
        <v>43880</v>
      </c>
      <c r="J216" s="4">
        <v>43880</v>
      </c>
      <c r="K216" s="5">
        <v>89428000</v>
      </c>
      <c r="L216" s="5">
        <v>90805000</v>
      </c>
      <c r="M216" s="3" t="s">
        <v>549</v>
      </c>
      <c r="N216" s="20">
        <v>2.9300530965073877E-2</v>
      </c>
      <c r="O216" s="21">
        <v>2.9300530965073877E-2</v>
      </c>
      <c r="P216" s="21">
        <v>8.9244379304186383E-3</v>
      </c>
      <c r="Q216" s="21">
        <v>0.56731688443151151</v>
      </c>
      <c r="R216" s="21">
        <v>9.4532946764831829E-2</v>
      </c>
      <c r="S216" s="21">
        <v>4.4603214628974791E-2</v>
      </c>
      <c r="T216" s="21">
        <v>8.8573063564536855E-2</v>
      </c>
      <c r="U216" s="21">
        <v>0.8031620793651828</v>
      </c>
      <c r="V216" s="21">
        <v>0.77715743219422273</v>
      </c>
      <c r="W216" s="21">
        <v>0.77317387776419522</v>
      </c>
      <c r="X216" s="21">
        <v>0.23609197312555302</v>
      </c>
      <c r="Y216" s="21">
        <v>0.48916515698797025</v>
      </c>
      <c r="Z216" s="21">
        <v>0.76390802687444703</v>
      </c>
      <c r="AA216" s="21">
        <v>0.76903613864449172</v>
      </c>
      <c r="AB216" s="21">
        <v>0.82192545860360311</v>
      </c>
      <c r="AC216" s="21">
        <v>0.62009913798823235</v>
      </c>
      <c r="AD216" s="21">
        <v>0.35219904507098593</v>
      </c>
      <c r="AE216" s="21">
        <v>0.33834773810906377</v>
      </c>
      <c r="AF216" s="21">
        <v>0.55876978867747529</v>
      </c>
      <c r="AG216" s="21" t="e">
        <v>#DIV/0!</v>
      </c>
      <c r="AH216" s="21" t="e">
        <v>#DIV/0!</v>
      </c>
      <c r="AI216" s="21">
        <v>0.28185230417936002</v>
      </c>
      <c r="AJ216" s="21">
        <v>9.9390249925324359E-2</v>
      </c>
      <c r="AK216" s="21" t="e">
        <v>#DIV/0!</v>
      </c>
      <c r="AL216" s="21" t="e">
        <v>#DIV/0!</v>
      </c>
      <c r="AM216" s="21">
        <v>0.6176447618905242</v>
      </c>
      <c r="AN216" s="21">
        <v>0.62687645163705197</v>
      </c>
      <c r="AO216" s="21">
        <v>0.13297349265198519</v>
      </c>
      <c r="AP216" s="21">
        <v>3.1416232761695535E-2</v>
      </c>
      <c r="AQ216" s="21">
        <v>0.51966992143135693</v>
      </c>
      <c r="AR216" s="21">
        <v>0.29251524043765353</v>
      </c>
      <c r="AS216" s="21">
        <v>0.44337683350592355</v>
      </c>
      <c r="AT216" s="21">
        <v>0.31591711828306979</v>
      </c>
      <c r="AU216" s="21">
        <v>0.47879681506519528</v>
      </c>
      <c r="AV216" s="21" t="e">
        <v>#DIV/0!</v>
      </c>
      <c r="AW216" s="21" t="e">
        <v>#DIV/0!</v>
      </c>
      <c r="AX216" s="21" t="e">
        <v>#DIV/0!</v>
      </c>
      <c r="AY216" s="21">
        <v>0.36872079592277929</v>
      </c>
      <c r="AZ216" s="21">
        <v>0.31043768118057813</v>
      </c>
      <c r="BA216" s="21">
        <v>0.55312058903050343</v>
      </c>
      <c r="BB216" s="21" t="e">
        <v>#DIV/0!</v>
      </c>
      <c r="BC216" s="21">
        <v>0.12041870341359671</v>
      </c>
    </row>
    <row r="217" spans="1:55" x14ac:dyDescent="0.2">
      <c r="A217" s="3" t="s">
        <v>637</v>
      </c>
      <c r="B217" s="3" t="s">
        <v>638</v>
      </c>
      <c r="C217" s="3" t="s">
        <v>15</v>
      </c>
      <c r="D217" s="3">
        <v>378165</v>
      </c>
      <c r="E217" s="3" t="s">
        <v>16</v>
      </c>
      <c r="F217" s="3">
        <v>2019</v>
      </c>
      <c r="G217" s="3" t="s">
        <v>17</v>
      </c>
      <c r="H217" s="4">
        <v>43830</v>
      </c>
      <c r="I217" s="4">
        <v>43875</v>
      </c>
      <c r="J217" s="4">
        <v>43875</v>
      </c>
      <c r="K217" s="5">
        <v>321200000</v>
      </c>
      <c r="L217" s="5">
        <v>322200000</v>
      </c>
      <c r="M217" s="3" t="s">
        <v>639</v>
      </c>
      <c r="N217" s="20">
        <v>7.0108934977288942E-2</v>
      </c>
      <c r="O217" s="21">
        <v>5.3955047532001733E-2</v>
      </c>
      <c r="P217" s="21">
        <v>6.351678709047745E-2</v>
      </c>
      <c r="Q217" s="21">
        <v>0.56308980598853897</v>
      </c>
      <c r="R217" s="21">
        <v>0.12751681254147945</v>
      </c>
      <c r="S217" s="21">
        <v>0.15177590649851005</v>
      </c>
      <c r="T217" s="21">
        <v>0.10524291645654063</v>
      </c>
      <c r="U217" s="21">
        <v>0.80113034532387306</v>
      </c>
      <c r="V217" s="21">
        <v>0.78362154754458324</v>
      </c>
      <c r="W217" s="21">
        <v>0.76961358049534023</v>
      </c>
      <c r="X217" s="21">
        <v>0.31534136269012847</v>
      </c>
      <c r="Y217" s="21">
        <v>0.4861966584496884</v>
      </c>
      <c r="Z217" s="21">
        <v>0.68465863730987153</v>
      </c>
      <c r="AA217" s="21">
        <v>0.5083279457758455</v>
      </c>
      <c r="AB217" s="21">
        <v>0.84123105075665305</v>
      </c>
      <c r="AC217" s="21">
        <v>0.40093621549962449</v>
      </c>
      <c r="AD217" s="21">
        <v>0.42859280988729237</v>
      </c>
      <c r="AE217" s="21">
        <v>0.49131965950392803</v>
      </c>
      <c r="AF217" s="21">
        <v>0.65460101412075378</v>
      </c>
      <c r="AG217" s="21" t="e">
        <v>#DIV/0!</v>
      </c>
      <c r="AH217" s="21" t="e">
        <v>#DIV/0!</v>
      </c>
      <c r="AI217" s="21">
        <v>0.34731987151094934</v>
      </c>
      <c r="AJ217" s="21">
        <v>0.20228334733333761</v>
      </c>
      <c r="AK217" s="21" t="e">
        <v>#DIV/0!</v>
      </c>
      <c r="AL217" s="21" t="e">
        <v>#DIV/0!</v>
      </c>
      <c r="AM217" s="21">
        <v>0.62733228121496976</v>
      </c>
      <c r="AN217" s="21">
        <v>0.62666057437364708</v>
      </c>
      <c r="AO217" s="21">
        <v>0.21294710109189993</v>
      </c>
      <c r="AP217" s="21">
        <v>3.2759399295140733E-2</v>
      </c>
      <c r="AQ217" s="21">
        <v>0.7129998098992415</v>
      </c>
      <c r="AR217" s="21">
        <v>0.36541080782198054</v>
      </c>
      <c r="AS217" s="21">
        <v>0.46064556257232225</v>
      </c>
      <c r="AT217" s="21">
        <v>0.50085788192969793</v>
      </c>
      <c r="AU217" s="21">
        <v>0.51983620942773745</v>
      </c>
      <c r="AV217" s="21" t="e">
        <v>#DIV/0!</v>
      </c>
      <c r="AW217" s="21" t="e">
        <v>#DIV/0!</v>
      </c>
      <c r="AX217" s="21" t="e">
        <v>#DIV/0!</v>
      </c>
      <c r="AY217" s="21">
        <v>0.35066483705450596</v>
      </c>
      <c r="AZ217" s="21">
        <v>0.27458664838067093</v>
      </c>
      <c r="BA217" s="21">
        <v>0.51532455442803993</v>
      </c>
      <c r="BB217" s="21" t="e">
        <v>#DIV/0!</v>
      </c>
      <c r="BC217" s="21">
        <v>0.23372934078564395</v>
      </c>
    </row>
    <row r="218" spans="1:55" x14ac:dyDescent="0.2">
      <c r="A218" s="3" t="s">
        <v>673</v>
      </c>
      <c r="B218" s="3" t="s">
        <v>674</v>
      </c>
      <c r="C218" s="3" t="s">
        <v>113</v>
      </c>
      <c r="D218" s="3">
        <v>378170</v>
      </c>
      <c r="E218" s="3" t="s">
        <v>16</v>
      </c>
      <c r="F218" s="3">
        <v>2019</v>
      </c>
      <c r="G218" s="3" t="s">
        <v>17</v>
      </c>
      <c r="H218" s="4">
        <v>43830</v>
      </c>
      <c r="I218" s="4">
        <v>43892</v>
      </c>
      <c r="J218" s="4">
        <v>43892</v>
      </c>
      <c r="K218" s="5">
        <v>455200000</v>
      </c>
      <c r="L218" s="5">
        <v>459400000</v>
      </c>
      <c r="M218" s="3" t="s">
        <v>675</v>
      </c>
      <c r="N218" s="20">
        <v>3.3381939728762147E-2</v>
      </c>
      <c r="O218" s="21">
        <v>3.3381939728762147E-2</v>
      </c>
      <c r="P218" s="21">
        <v>1.9316155340353514E-2</v>
      </c>
      <c r="Q218" s="21">
        <v>0.56115914403848643</v>
      </c>
      <c r="R218" s="21">
        <v>6.4805025883100137E-2</v>
      </c>
      <c r="S218" s="21">
        <v>0.28181809646438799</v>
      </c>
      <c r="T218" s="21">
        <v>2.1681031207169712E-2</v>
      </c>
      <c r="U218" s="21">
        <v>0.7941689240309705</v>
      </c>
      <c r="V218" s="21">
        <v>0.78789026663973349</v>
      </c>
      <c r="W218" s="21">
        <v>0.76081764217884684</v>
      </c>
      <c r="X218" s="21">
        <v>0.38624991247669505</v>
      </c>
      <c r="Y218" s="21">
        <v>0.49528218454164452</v>
      </c>
      <c r="Z218" s="21">
        <v>0.61375008752330495</v>
      </c>
      <c r="AA218" s="21">
        <v>0.37693872438237147</v>
      </c>
      <c r="AB218" s="21">
        <v>0.86059405832937619</v>
      </c>
      <c r="AC218" s="21">
        <v>0.39966949330515206</v>
      </c>
      <c r="AD218" s="21">
        <v>0.43729818472718263</v>
      </c>
      <c r="AE218" s="21">
        <v>0.50129911250341652</v>
      </c>
      <c r="AF218" s="21">
        <v>0.64961514184260361</v>
      </c>
      <c r="AG218" s="21" t="e">
        <v>#DIV/0!</v>
      </c>
      <c r="AH218" s="21" t="e">
        <v>#DIV/0!</v>
      </c>
      <c r="AI218" s="21">
        <v>0.5174093142521009</v>
      </c>
      <c r="AJ218" s="21">
        <v>7.6674193750397315E-2</v>
      </c>
      <c r="AK218" s="21" t="e">
        <v>#DIV/0!</v>
      </c>
      <c r="AL218" s="21" t="e">
        <v>#DIV/0!</v>
      </c>
      <c r="AM218" s="21">
        <v>0.616901061982018</v>
      </c>
      <c r="AN218" s="21">
        <v>0.62054910111295658</v>
      </c>
      <c r="AO218" s="21">
        <v>2.6329866617429577E-2</v>
      </c>
      <c r="AP218" s="21">
        <v>3.1835093862173286E-2</v>
      </c>
      <c r="AQ218" s="21">
        <v>0.5307555902255956</v>
      </c>
      <c r="AR218" s="21">
        <v>0.33051786890295903</v>
      </c>
      <c r="AS218" s="21">
        <v>0.66230720572461421</v>
      </c>
      <c r="AT218" s="21">
        <v>0.23540481334369742</v>
      </c>
      <c r="AU218" s="21">
        <v>0.43106600500786335</v>
      </c>
      <c r="AV218" s="21" t="e">
        <v>#DIV/0!</v>
      </c>
      <c r="AW218" s="21" t="e">
        <v>#DIV/0!</v>
      </c>
      <c r="AX218" s="21" t="e">
        <v>#DIV/0!</v>
      </c>
      <c r="AY218" s="21">
        <v>0.39297925938952522</v>
      </c>
      <c r="AZ218" s="21">
        <v>0.32268693335472504</v>
      </c>
      <c r="BA218" s="21">
        <v>0.4944924988079209</v>
      </c>
      <c r="BB218" s="21" t="e">
        <v>#DIV/0!</v>
      </c>
      <c r="BC218" s="21">
        <v>0.12417638485099046</v>
      </c>
    </row>
    <row r="219" spans="1:55" x14ac:dyDescent="0.2">
      <c r="A219" s="3" t="s">
        <v>685</v>
      </c>
      <c r="B219" s="3" t="s">
        <v>686</v>
      </c>
      <c r="C219" s="3" t="s">
        <v>15</v>
      </c>
      <c r="D219" s="3">
        <v>378173</v>
      </c>
      <c r="E219" s="3" t="s">
        <v>16</v>
      </c>
      <c r="F219" s="3">
        <v>2019</v>
      </c>
      <c r="G219" s="3" t="s">
        <v>17</v>
      </c>
      <c r="H219" s="4">
        <v>43830</v>
      </c>
      <c r="I219" s="4">
        <v>43892</v>
      </c>
      <c r="J219" s="4">
        <v>43892</v>
      </c>
      <c r="K219" s="5">
        <v>106464000</v>
      </c>
      <c r="L219" s="5">
        <v>107499000</v>
      </c>
      <c r="M219" s="3" t="s">
        <v>687</v>
      </c>
      <c r="N219" s="20">
        <v>0.19895624049808061</v>
      </c>
      <c r="O219" s="21">
        <v>0.19825075166438427</v>
      </c>
      <c r="P219" s="21">
        <v>8.4064836295421155E-4</v>
      </c>
      <c r="Q219" s="21">
        <v>0.55976865991080538</v>
      </c>
      <c r="R219" s="21">
        <v>5.7985993803320632E-2</v>
      </c>
      <c r="S219" s="21">
        <v>8.2255490413181545E-2</v>
      </c>
      <c r="T219" s="21">
        <v>4.5800376590433733E-2</v>
      </c>
      <c r="U219" s="21">
        <v>0.79275312873080472</v>
      </c>
      <c r="V219" s="21">
        <v>0.77494485487584075</v>
      </c>
      <c r="W219" s="21">
        <v>0.76165776850076761</v>
      </c>
      <c r="X219" s="21">
        <v>1</v>
      </c>
      <c r="Y219" s="21">
        <v>0.49410574356979631</v>
      </c>
      <c r="Z219" s="21">
        <v>0</v>
      </c>
      <c r="AA219" s="21">
        <v>1.284511283997976E-2</v>
      </c>
      <c r="AB219" s="21">
        <v>0.88686282219740376</v>
      </c>
      <c r="AC219" s="21">
        <v>0.18601807002519921</v>
      </c>
      <c r="AD219" s="21">
        <v>0.32829570964201599</v>
      </c>
      <c r="AE219" s="21">
        <v>0.32487801437421659</v>
      </c>
      <c r="AF219" s="21">
        <v>0.57624266348009845</v>
      </c>
      <c r="AG219" s="21" t="e">
        <v>#DIV/0!</v>
      </c>
      <c r="AH219" s="21" t="e">
        <v>#DIV/0!</v>
      </c>
      <c r="AI219" s="21">
        <v>0.41075423124515353</v>
      </c>
      <c r="AJ219" s="21">
        <v>0.20409189371527109</v>
      </c>
      <c r="AK219" s="21" t="e">
        <v>#DIV/0!</v>
      </c>
      <c r="AL219" s="21" t="e">
        <v>#DIV/0!</v>
      </c>
      <c r="AM219" s="21">
        <v>0.61898685728127989</v>
      </c>
      <c r="AN219" s="21">
        <v>0.62599255703861045</v>
      </c>
      <c r="AO219" s="21">
        <v>0.37167689758467026</v>
      </c>
      <c r="AP219" s="21">
        <v>3.2195569766583533E-2</v>
      </c>
      <c r="AQ219" s="21">
        <v>0.61646303884663101</v>
      </c>
      <c r="AR219" s="21">
        <v>0.30038859723257078</v>
      </c>
      <c r="AS219" s="21">
        <v>0.54888926489340895</v>
      </c>
      <c r="AT219" s="21">
        <v>0.54111932486836856</v>
      </c>
      <c r="AU219" s="21">
        <v>0.45938772831335778</v>
      </c>
      <c r="AV219" s="21" t="e">
        <v>#DIV/0!</v>
      </c>
      <c r="AW219" s="21" t="e">
        <v>#DIV/0!</v>
      </c>
      <c r="AX219" s="21" t="e">
        <v>#DIV/0!</v>
      </c>
      <c r="AY219" s="21">
        <v>0.33908196838924431</v>
      </c>
      <c r="AZ219" s="21">
        <v>0.26211176801168679</v>
      </c>
      <c r="BA219" s="21">
        <v>0.51180965892924102</v>
      </c>
      <c r="BB219" s="21" t="e">
        <v>#DIV/0!</v>
      </c>
      <c r="BC219" s="21">
        <v>0.16261091715157783</v>
      </c>
    </row>
    <row r="220" spans="1:55" x14ac:dyDescent="0.2">
      <c r="A220" s="7" t="s">
        <v>700</v>
      </c>
      <c r="B220" s="7" t="s">
        <v>701</v>
      </c>
      <c r="C220" s="3" t="s">
        <v>15</v>
      </c>
      <c r="D220" s="7">
        <v>360440</v>
      </c>
      <c r="E220" s="7" t="s">
        <v>16</v>
      </c>
      <c r="F220" s="7">
        <v>2016</v>
      </c>
      <c r="G220" s="7" t="s">
        <v>17</v>
      </c>
      <c r="H220" s="8">
        <v>42643</v>
      </c>
      <c r="I220" s="8">
        <v>42697</v>
      </c>
      <c r="J220" s="8">
        <v>42697</v>
      </c>
      <c r="K220" s="9">
        <v>615879500</v>
      </c>
      <c r="L220" s="9">
        <v>620463500</v>
      </c>
      <c r="M220" s="7" t="s">
        <v>702</v>
      </c>
      <c r="N220" s="20">
        <v>4.2799290212686886E-2</v>
      </c>
      <c r="O220" s="21">
        <v>3.2920827625830068E-2</v>
      </c>
      <c r="P220" s="21">
        <v>8.5489652550158717E-3</v>
      </c>
      <c r="Q220" s="21">
        <v>0.56030042320394102</v>
      </c>
      <c r="R220" s="21">
        <v>5.7333590075377923E-2</v>
      </c>
      <c r="S220" s="21">
        <v>4.8782065476581808E-2</v>
      </c>
      <c r="T220" s="21">
        <v>5.0342434615822218E-2</v>
      </c>
      <c r="U220" s="21">
        <v>0.79309608465564485</v>
      </c>
      <c r="V220" s="21">
        <v>0.77381271605658974</v>
      </c>
      <c r="W220" s="21">
        <v>0.76226654823498097</v>
      </c>
      <c r="X220" s="21">
        <v>0.28645302963284741</v>
      </c>
      <c r="Y220" s="21">
        <v>0.50399131079611648</v>
      </c>
      <c r="Z220" s="21">
        <v>0.71354697036715264</v>
      </c>
      <c r="AA220" s="21">
        <v>0.37585237159924439</v>
      </c>
      <c r="AB220" s="21">
        <v>0.87480600468744096</v>
      </c>
      <c r="AC220" s="21">
        <v>0.15006156705514664</v>
      </c>
      <c r="AD220" s="21">
        <v>0.27199157194387613</v>
      </c>
      <c r="AE220" s="21">
        <v>0.31179899296618035</v>
      </c>
      <c r="AF220" s="21">
        <v>0.56631343740280427</v>
      </c>
      <c r="AG220" s="21" t="e">
        <v>#DIV/0!</v>
      </c>
      <c r="AH220" s="21" t="e">
        <v>#DIV/0!</v>
      </c>
      <c r="AI220" s="21">
        <v>0.36147798590429919</v>
      </c>
      <c r="AJ220" s="21">
        <v>9.4931850466160247E-2</v>
      </c>
      <c r="AK220" s="21" t="e">
        <v>#DIV/0!</v>
      </c>
      <c r="AL220" s="21" t="e">
        <v>#DIV/0!</v>
      </c>
      <c r="AM220" s="21">
        <v>0.61767491655629903</v>
      </c>
      <c r="AN220" s="21">
        <v>0.62502390568381683</v>
      </c>
      <c r="AO220" s="21">
        <v>0.2724516477107754</v>
      </c>
      <c r="AP220" s="21">
        <v>0.22050232938392908</v>
      </c>
      <c r="AQ220" s="21">
        <v>0.56149745718979838</v>
      </c>
      <c r="AR220" s="21">
        <v>0.21591079289278908</v>
      </c>
      <c r="AS220" s="21">
        <v>0.53992066941445749</v>
      </c>
      <c r="AT220" s="21">
        <v>0.27999444547398722</v>
      </c>
      <c r="AU220" s="21">
        <v>0.46479474871239973</v>
      </c>
      <c r="AV220" s="21" t="e">
        <v>#DIV/0!</v>
      </c>
      <c r="AW220" s="21" t="e">
        <v>#DIV/0!</v>
      </c>
      <c r="AX220" s="21" t="e">
        <v>#DIV/0!</v>
      </c>
      <c r="AY220" s="21">
        <v>0.3577106704653728</v>
      </c>
      <c r="AZ220" s="21">
        <v>0.29082552898313657</v>
      </c>
      <c r="BA220" s="21">
        <v>0.5175520191478411</v>
      </c>
      <c r="BB220" s="21" t="e">
        <v>#DIV/0!</v>
      </c>
      <c r="BC220" s="21">
        <v>0.13411891403333964</v>
      </c>
    </row>
    <row r="221" spans="1:55" x14ac:dyDescent="0.2">
      <c r="A221" s="3" t="s">
        <v>691</v>
      </c>
      <c r="B221" s="3" t="s">
        <v>692</v>
      </c>
      <c r="C221" s="3" t="s">
        <v>15</v>
      </c>
      <c r="D221" s="3">
        <v>378172</v>
      </c>
      <c r="E221" s="3" t="s">
        <v>16</v>
      </c>
      <c r="F221" s="3">
        <v>2019</v>
      </c>
      <c r="G221" s="3" t="s">
        <v>17</v>
      </c>
      <c r="H221" s="4">
        <v>43738</v>
      </c>
      <c r="I221" s="4">
        <v>43794</v>
      </c>
      <c r="J221" s="4">
        <v>43794</v>
      </c>
      <c r="K221" s="5">
        <v>134528000</v>
      </c>
      <c r="L221" s="5">
        <v>136107000</v>
      </c>
      <c r="M221" s="3" t="s">
        <v>693</v>
      </c>
      <c r="N221" s="20">
        <v>6.2174663879109582E-2</v>
      </c>
      <c r="O221" s="21">
        <v>6.2174663879109582E-2</v>
      </c>
      <c r="P221" s="21">
        <v>3.7726117397012107E-2</v>
      </c>
      <c r="Q221" s="21">
        <v>0.55931010058879072</v>
      </c>
      <c r="R221" s="21">
        <v>4.3720395068768937E-2</v>
      </c>
      <c r="S221" s="21">
        <v>6.5443771551526803E-4</v>
      </c>
      <c r="T221" s="21">
        <v>4.4067618940283139E-2</v>
      </c>
      <c r="U221" s="21">
        <v>0.79185203010497307</v>
      </c>
      <c r="V221" s="21">
        <v>0.77146462391494852</v>
      </c>
      <c r="W221" s="21">
        <v>0.7612867320647051</v>
      </c>
      <c r="X221" s="21">
        <v>0.29212772977874357</v>
      </c>
      <c r="Y221" s="21">
        <v>0.5652032196787109</v>
      </c>
      <c r="Z221" s="21">
        <v>0.70787227022125643</v>
      </c>
      <c r="AA221" s="21">
        <v>0.78750042442465384</v>
      </c>
      <c r="AB221" s="21">
        <v>0.90038022617416036</v>
      </c>
      <c r="AC221" s="21">
        <v>0.1658418217504487</v>
      </c>
      <c r="AD221" s="21">
        <v>0.25162739303500797</v>
      </c>
      <c r="AE221" s="21">
        <v>0.28845440757704782</v>
      </c>
      <c r="AF221" s="21">
        <v>0.5454126601143674</v>
      </c>
      <c r="AG221" s="21" t="e">
        <v>#DIV/0!</v>
      </c>
      <c r="AH221" s="21" t="e">
        <v>#DIV/0!</v>
      </c>
      <c r="AI221" s="21">
        <v>0.54427545830729396</v>
      </c>
      <c r="AJ221" s="21">
        <v>9.4896168873914846E-2</v>
      </c>
      <c r="AK221" s="21" t="e">
        <v>#DIV/0!</v>
      </c>
      <c r="AL221" s="21" t="e">
        <v>#DIV/0!</v>
      </c>
      <c r="AM221" s="21">
        <v>0.61588969244840175</v>
      </c>
      <c r="AN221" s="21">
        <v>0.62355809507363846</v>
      </c>
      <c r="AO221" s="21">
        <v>0.25651475213314956</v>
      </c>
      <c r="AP221" s="21">
        <v>3.3227749253453266E-2</v>
      </c>
      <c r="AQ221" s="21">
        <v>0.51102721835677567</v>
      </c>
      <c r="AR221" s="21">
        <v>0.20482290948673049</v>
      </c>
      <c r="AS221" s="21">
        <v>0.58515749323364186</v>
      </c>
      <c r="AT221" s="21">
        <v>0.25387915722187532</v>
      </c>
      <c r="AU221" s="21">
        <v>0.4050525248059279</v>
      </c>
      <c r="AV221" s="21" t="e">
        <v>#DIV/0!</v>
      </c>
      <c r="AW221" s="21" t="e">
        <v>#DIV/0!</v>
      </c>
      <c r="AX221" s="21" t="e">
        <v>#DIV/0!</v>
      </c>
      <c r="AY221" s="21">
        <v>0.36484899286068823</v>
      </c>
      <c r="AZ221" s="21">
        <v>0.2838190516743675</v>
      </c>
      <c r="BA221" s="21">
        <v>0.46706373458988759</v>
      </c>
      <c r="BB221" s="21" t="e">
        <v>#DIV/0!</v>
      </c>
      <c r="BC221" s="21">
        <v>0.10226697604904109</v>
      </c>
    </row>
    <row r="222" spans="1:55" x14ac:dyDescent="0.2">
      <c r="A222" s="3" t="s">
        <v>688</v>
      </c>
      <c r="B222" s="3" t="s">
        <v>689</v>
      </c>
      <c r="C222" s="3" t="s">
        <v>34</v>
      </c>
      <c r="D222" s="3">
        <v>447566</v>
      </c>
      <c r="E222" s="3" t="s">
        <v>16</v>
      </c>
      <c r="F222" s="3">
        <v>2020</v>
      </c>
      <c r="G222" s="3" t="s">
        <v>17</v>
      </c>
      <c r="H222" s="4">
        <v>44012</v>
      </c>
      <c r="I222" s="4">
        <v>44068</v>
      </c>
      <c r="J222" s="4">
        <v>44068</v>
      </c>
      <c r="K222" s="5">
        <v>76614000</v>
      </c>
      <c r="L222" s="5">
        <v>76850000</v>
      </c>
      <c r="M222" s="3" t="s">
        <v>690</v>
      </c>
      <c r="N222" s="20">
        <v>5.1893576812102105E-2</v>
      </c>
      <c r="O222" s="21">
        <v>5.1893576812102105E-2</v>
      </c>
      <c r="P222" s="21">
        <v>2.9801096618097697E-2</v>
      </c>
      <c r="Q222" s="21">
        <v>0.5583818364867903</v>
      </c>
      <c r="R222" s="21">
        <v>0</v>
      </c>
      <c r="S222" s="21">
        <v>0</v>
      </c>
      <c r="T222" s="21">
        <v>0</v>
      </c>
      <c r="U222" s="21">
        <v>0.79008725756879927</v>
      </c>
      <c r="V222" s="21">
        <v>0.77144014205164946</v>
      </c>
      <c r="W222" s="21">
        <v>0.75926751205282994</v>
      </c>
      <c r="X222" s="21">
        <v>0.2101942801869979</v>
      </c>
      <c r="Y222" s="21">
        <v>0.60503209071243713</v>
      </c>
      <c r="Z222" s="21">
        <v>0.78980571981300207</v>
      </c>
      <c r="AA222" s="21">
        <v>0.49804039921368981</v>
      </c>
      <c r="AB222" s="21">
        <v>0.94374538243938577</v>
      </c>
      <c r="AC222" s="21">
        <v>0.38874119423516945</v>
      </c>
      <c r="AD222" s="21">
        <v>0.41171620544803883</v>
      </c>
      <c r="AE222" s="21">
        <v>0.47197307375775782</v>
      </c>
      <c r="AF222" s="21">
        <v>0.65564476779186653</v>
      </c>
      <c r="AG222" s="21" t="e">
        <v>#DIV/0!</v>
      </c>
      <c r="AH222" s="21" t="e">
        <v>#DIV/0!</v>
      </c>
      <c r="AI222" s="21">
        <v>0.39918519770404115</v>
      </c>
      <c r="AJ222" s="21">
        <v>0.22302588230255302</v>
      </c>
      <c r="AK222" s="21" t="e">
        <v>#DIV/0!</v>
      </c>
      <c r="AL222" s="21" t="e">
        <v>#DIV/0!</v>
      </c>
      <c r="AM222" s="21">
        <v>0.61834295098396441</v>
      </c>
      <c r="AN222" s="21">
        <v>0.62134648966335282</v>
      </c>
      <c r="AO222" s="21">
        <v>0.14878681059318175</v>
      </c>
      <c r="AP222" s="21">
        <v>3.380926548779889E-2</v>
      </c>
      <c r="AQ222" s="21">
        <v>0.65229755624279595</v>
      </c>
      <c r="AR222" s="21">
        <v>0.4540306693699413</v>
      </c>
      <c r="AS222" s="21">
        <v>0.51612904460890274</v>
      </c>
      <c r="AT222" s="21">
        <v>0.51441758352237887</v>
      </c>
      <c r="AU222" s="21">
        <v>0.49905942656212365</v>
      </c>
      <c r="AV222" s="21" t="e">
        <v>#DIV/0!</v>
      </c>
      <c r="AW222" s="21" t="e">
        <v>#DIV/0!</v>
      </c>
      <c r="AX222" s="21" t="e">
        <v>#DIV/0!</v>
      </c>
      <c r="AY222" s="21">
        <v>0.32751608420844852</v>
      </c>
      <c r="AZ222" s="21">
        <v>0.2360179395933984</v>
      </c>
      <c r="BA222" s="21">
        <v>0.51478771874527973</v>
      </c>
      <c r="BB222" s="21" t="e">
        <v>#DIV/0!</v>
      </c>
      <c r="BC222" s="21">
        <v>0.17341116383013649</v>
      </c>
    </row>
    <row r="223" spans="1:55" x14ac:dyDescent="0.2">
      <c r="A223" s="3" t="s">
        <v>697</v>
      </c>
      <c r="B223" s="3" t="s">
        <v>698</v>
      </c>
      <c r="C223" s="3" t="s">
        <v>24</v>
      </c>
      <c r="D223" s="3">
        <v>89661</v>
      </c>
      <c r="E223" s="3" t="s">
        <v>16</v>
      </c>
      <c r="F223" s="3">
        <v>2019</v>
      </c>
      <c r="G223" s="3" t="s">
        <v>17</v>
      </c>
      <c r="H223" s="4">
        <v>43861</v>
      </c>
      <c r="I223" s="4">
        <v>43879</v>
      </c>
      <c r="J223" s="4">
        <v>43879</v>
      </c>
      <c r="K223" s="5">
        <v>2631900000</v>
      </c>
      <c r="L223" s="5">
        <v>2676800000</v>
      </c>
      <c r="M223" s="3" t="s">
        <v>699</v>
      </c>
      <c r="N223" s="20">
        <v>6.1960413776280518E-2</v>
      </c>
      <c r="O223" s="21">
        <v>5.0007159343117301E-2</v>
      </c>
      <c r="P223" s="21">
        <v>9.4296766218650435E-2</v>
      </c>
      <c r="Q223" s="21">
        <v>0.55998087694389576</v>
      </c>
      <c r="R223" s="21">
        <v>5.1200733036471359E-2</v>
      </c>
      <c r="S223" s="21">
        <v>3.0537591622871601E-2</v>
      </c>
      <c r="T223" s="21">
        <v>4.6981465627069938E-2</v>
      </c>
      <c r="U223" s="21">
        <v>0.79257409707347592</v>
      </c>
      <c r="V223" s="21">
        <v>0.77281474683794094</v>
      </c>
      <c r="W223" s="21">
        <v>0.76185785661776273</v>
      </c>
      <c r="X223" s="21">
        <v>0.23823077520754488</v>
      </c>
      <c r="Y223" s="21">
        <v>0.53958481272503933</v>
      </c>
      <c r="Z223" s="21">
        <v>0.76176922479245512</v>
      </c>
      <c r="AA223" s="21">
        <v>0.32483431253827594</v>
      </c>
      <c r="AB223" s="21">
        <v>0.88166392673314298</v>
      </c>
      <c r="AC223" s="21">
        <v>0.65854745070590348</v>
      </c>
      <c r="AD223" s="21">
        <v>0.44356238487966471</v>
      </c>
      <c r="AE223" s="21">
        <v>0.50848011184587238</v>
      </c>
      <c r="AF223" s="21">
        <v>0.66397010547238311</v>
      </c>
      <c r="AG223" s="21" t="e">
        <v>#DIV/0!</v>
      </c>
      <c r="AH223" s="21" t="e">
        <v>#DIV/0!</v>
      </c>
      <c r="AI223" s="21">
        <v>0.37731860463499017</v>
      </c>
      <c r="AJ223" s="21">
        <v>0.1884158437439995</v>
      </c>
      <c r="AK223" s="21" t="e">
        <v>#DIV/0!</v>
      </c>
      <c r="AL223" s="21" t="e">
        <v>#DIV/0!</v>
      </c>
      <c r="AM223" s="21">
        <v>0.61933390955365786</v>
      </c>
      <c r="AN223" s="21">
        <v>0.62177635843877188</v>
      </c>
      <c r="AO223" s="21">
        <v>0.10851506273963681</v>
      </c>
      <c r="AP223" s="21">
        <v>3.2675946042010219E-2</v>
      </c>
      <c r="AQ223" s="21">
        <v>0.62134766848656076</v>
      </c>
      <c r="AR223" s="21">
        <v>0.44841781592275831</v>
      </c>
      <c r="AS223" s="21">
        <v>0.47564776853119534</v>
      </c>
      <c r="AT223" s="21">
        <v>0.42906552048379987</v>
      </c>
      <c r="AU223" s="21">
        <v>0.50974090013392526</v>
      </c>
      <c r="AV223" s="21" t="e">
        <v>#DIV/0!</v>
      </c>
      <c r="AW223" s="21" t="e">
        <v>#DIV/0!</v>
      </c>
      <c r="AX223" s="21" t="e">
        <v>#DIV/0!</v>
      </c>
      <c r="AY223" s="21">
        <v>0.34369803145093503</v>
      </c>
      <c r="AZ223" s="21">
        <v>0.25176181813184889</v>
      </c>
      <c r="BA223" s="21">
        <v>0.51704873020254283</v>
      </c>
      <c r="BB223" s="21" t="e">
        <v>#DIV/0!</v>
      </c>
      <c r="BC223" s="21">
        <v>0.15828519385224663</v>
      </c>
    </row>
    <row r="224" spans="1:55" x14ac:dyDescent="0.2">
      <c r="A224" s="3" t="s">
        <v>703</v>
      </c>
      <c r="B224" s="3" t="s">
        <v>704</v>
      </c>
      <c r="C224" s="3" t="s">
        <v>34</v>
      </c>
      <c r="D224" s="3">
        <v>385619</v>
      </c>
      <c r="E224" s="3" t="s">
        <v>16</v>
      </c>
      <c r="F224" s="3">
        <v>2019</v>
      </c>
      <c r="G224" s="3" t="s">
        <v>17</v>
      </c>
      <c r="H224" s="4">
        <v>43830</v>
      </c>
      <c r="I224" s="4">
        <v>43881</v>
      </c>
      <c r="J224" s="4">
        <v>43881</v>
      </c>
      <c r="K224" s="5">
        <v>336200000</v>
      </c>
      <c r="L224" s="5">
        <v>345500000</v>
      </c>
      <c r="M224" s="3" t="s">
        <v>705</v>
      </c>
      <c r="N224" s="20">
        <v>0.10724568792324693</v>
      </c>
      <c r="O224" s="21">
        <v>0.10724568792324693</v>
      </c>
      <c r="P224" s="21">
        <v>0.2889494927463373</v>
      </c>
      <c r="Q224" s="21">
        <v>0.55902150593503019</v>
      </c>
      <c r="R224" s="21">
        <v>5.86953776536056E-2</v>
      </c>
      <c r="S224" s="21">
        <v>6.2427142894102471E-2</v>
      </c>
      <c r="T224" s="21">
        <v>4.9598008258425343E-2</v>
      </c>
      <c r="U224" s="21">
        <v>0.79224928278642959</v>
      </c>
      <c r="V224" s="21">
        <v>0.77357123210836931</v>
      </c>
      <c r="W224" s="21">
        <v>0.76134137708068994</v>
      </c>
      <c r="X224" s="21">
        <v>0.3981638929316349</v>
      </c>
      <c r="Y224" s="21">
        <v>0.53815755279058008</v>
      </c>
      <c r="Z224" s="21">
        <v>0.6018361070683651</v>
      </c>
      <c r="AA224" s="21">
        <v>0.54169708587975551</v>
      </c>
      <c r="AB224" s="21">
        <v>0.91099828790835857</v>
      </c>
      <c r="AC224" s="21">
        <v>0.57823921475504225</v>
      </c>
      <c r="AD224" s="21">
        <v>0.32389581531016137</v>
      </c>
      <c r="AE224" s="21">
        <v>0.37129969990580092</v>
      </c>
      <c r="AF224" s="21">
        <v>0.61997951087887282</v>
      </c>
      <c r="AG224" s="21" t="e">
        <v>#DIV/0!</v>
      </c>
      <c r="AH224" s="21" t="e">
        <v>#DIV/0!</v>
      </c>
      <c r="AI224" s="21">
        <v>0.3621693532456266</v>
      </c>
      <c r="AJ224" s="21">
        <v>0.1475951969138144</v>
      </c>
      <c r="AK224" s="21" t="e">
        <v>#DIV/0!</v>
      </c>
      <c r="AL224" s="21" t="e">
        <v>#DIV/0!</v>
      </c>
      <c r="AM224" s="21">
        <v>0.61724683165132943</v>
      </c>
      <c r="AN224" s="21">
        <v>0.62115686436762696</v>
      </c>
      <c r="AO224" s="21">
        <v>0.10010711176629455</v>
      </c>
      <c r="AP224" s="21">
        <v>3.2187024139309385E-2</v>
      </c>
      <c r="AQ224" s="21">
        <v>0.57135314293802564</v>
      </c>
      <c r="AR224" s="21">
        <v>0.36027394477433722</v>
      </c>
      <c r="AS224" s="21">
        <v>0.48232315929383446</v>
      </c>
      <c r="AT224" s="21">
        <v>0.34207288520948081</v>
      </c>
      <c r="AU224" s="21">
        <v>0.52770730379692765</v>
      </c>
      <c r="AV224" s="21" t="e">
        <v>#DIV/0!</v>
      </c>
      <c r="AW224" s="21" t="e">
        <v>#DIV/0!</v>
      </c>
      <c r="AX224" s="21" t="e">
        <v>#DIV/0!</v>
      </c>
      <c r="AY224" s="21">
        <v>0.3690111618495272</v>
      </c>
      <c r="AZ224" s="21">
        <v>0.19195714747737003</v>
      </c>
      <c r="BA224" s="21">
        <v>0.5250365142068778</v>
      </c>
      <c r="BB224" s="21" t="e">
        <v>#DIV/0!</v>
      </c>
      <c r="BC224" s="21">
        <v>0.10695292391253335</v>
      </c>
    </row>
    <row r="225" spans="1:55" x14ac:dyDescent="0.2">
      <c r="A225" s="3" t="s">
        <v>709</v>
      </c>
      <c r="B225" s="3" t="s">
        <v>710</v>
      </c>
      <c r="C225" s="3" t="s">
        <v>91</v>
      </c>
      <c r="D225" s="3">
        <v>97995</v>
      </c>
      <c r="E225" s="3" t="s">
        <v>16</v>
      </c>
      <c r="F225" s="3">
        <v>2019</v>
      </c>
      <c r="G225" s="3" t="s">
        <v>17</v>
      </c>
      <c r="H225" s="4">
        <v>43830</v>
      </c>
      <c r="I225" s="4">
        <v>43885</v>
      </c>
      <c r="J225" s="4">
        <v>43885</v>
      </c>
      <c r="K225" s="5">
        <v>342000000</v>
      </c>
      <c r="L225" s="5">
        <v>344000000</v>
      </c>
      <c r="M225" s="3" t="s">
        <v>711</v>
      </c>
      <c r="N225" s="20">
        <v>2.9552608327953651E-2</v>
      </c>
      <c r="O225" s="21">
        <v>1.680409567245086E-2</v>
      </c>
      <c r="P225" s="21">
        <v>1.0602101413189652E-2</v>
      </c>
      <c r="Q225" s="21">
        <v>0.56474050967364664</v>
      </c>
      <c r="R225" s="21">
        <v>0.12851049333131814</v>
      </c>
      <c r="S225" s="21">
        <v>6.4454139396311505E-2</v>
      </c>
      <c r="T225" s="21">
        <v>0.11981501212816147</v>
      </c>
      <c r="U225" s="21">
        <v>0.80381135864467423</v>
      </c>
      <c r="V225" s="21">
        <v>0.77781936265403373</v>
      </c>
      <c r="W225" s="21">
        <v>0.77379250568625169</v>
      </c>
      <c r="X225" s="21">
        <v>0.14191146151102785</v>
      </c>
      <c r="Y225" s="21">
        <v>0.48879597762604954</v>
      </c>
      <c r="Z225" s="21">
        <v>0.85808853848897226</v>
      </c>
      <c r="AA225" s="21">
        <v>0.55515757803672927</v>
      </c>
      <c r="AB225" s="21">
        <v>0.83146724330915656</v>
      </c>
      <c r="AC225" s="21">
        <v>0.33047154542860419</v>
      </c>
      <c r="AD225" s="21">
        <v>0.32499716269087925</v>
      </c>
      <c r="AE225" s="21">
        <v>0.37256223536511524</v>
      </c>
      <c r="AF225" s="21">
        <v>0.60429723783276645</v>
      </c>
      <c r="AG225" s="21" t="e">
        <v>#DIV/0!</v>
      </c>
      <c r="AH225" s="21" t="e">
        <v>#DIV/0!</v>
      </c>
      <c r="AI225" s="21">
        <v>0.4037410465024166</v>
      </c>
      <c r="AJ225" s="21">
        <v>0.13350742420207432</v>
      </c>
      <c r="AK225" s="21" t="e">
        <v>#DIV/0!</v>
      </c>
      <c r="AL225" s="21" t="e">
        <v>#DIV/0!</v>
      </c>
      <c r="AM225" s="21">
        <v>0.62184961626930213</v>
      </c>
      <c r="AN225" s="21">
        <v>0.62628362448898289</v>
      </c>
      <c r="AO225" s="21">
        <v>0.16042864125441736</v>
      </c>
      <c r="AP225" s="21">
        <v>3.0837675304397485E-2</v>
      </c>
      <c r="AQ225" s="21">
        <v>0.58984282519940678</v>
      </c>
      <c r="AR225" s="21">
        <v>0.30228814719426605</v>
      </c>
      <c r="AS225" s="21">
        <v>0.54252132545381881</v>
      </c>
      <c r="AT225" s="21">
        <v>0.35135132497563576</v>
      </c>
      <c r="AU225" s="21">
        <v>0.45732783919108011</v>
      </c>
      <c r="AV225" s="21" t="e">
        <v>#DIV/0!</v>
      </c>
      <c r="AW225" s="21" t="e">
        <v>#DIV/0!</v>
      </c>
      <c r="AX225" s="21" t="e">
        <v>#DIV/0!</v>
      </c>
      <c r="AY225" s="21">
        <v>0.38611755318856655</v>
      </c>
      <c r="AZ225" s="21">
        <v>0.34297422405877698</v>
      </c>
      <c r="BA225" s="21">
        <v>0.51199461572063687</v>
      </c>
      <c r="BB225" s="21" t="e">
        <v>#DIV/0!</v>
      </c>
      <c r="BC225" s="21">
        <v>0.13433476877743225</v>
      </c>
    </row>
    <row r="226" spans="1:55" x14ac:dyDescent="0.2">
      <c r="A226" s="3" t="s">
        <v>712</v>
      </c>
      <c r="B226" s="3" t="s">
        <v>713</v>
      </c>
      <c r="C226" s="3" t="s">
        <v>34</v>
      </c>
      <c r="D226" s="3">
        <v>186556</v>
      </c>
      <c r="E226" s="3" t="s">
        <v>16</v>
      </c>
      <c r="F226" s="3">
        <v>2019</v>
      </c>
      <c r="G226" s="3" t="s">
        <v>17</v>
      </c>
      <c r="H226" s="4">
        <v>43769</v>
      </c>
      <c r="I226" s="4">
        <v>43817</v>
      </c>
      <c r="J226" s="4">
        <v>43817</v>
      </c>
      <c r="K226" s="5">
        <v>189000000</v>
      </c>
      <c r="L226" s="5">
        <v>192000000</v>
      </c>
      <c r="M226" s="3" t="s">
        <v>714</v>
      </c>
      <c r="N226" s="20">
        <v>6.9903041479255676E-2</v>
      </c>
      <c r="O226" s="21">
        <v>5.1522704237768606E-2</v>
      </c>
      <c r="P226" s="21">
        <v>9.3414145891572389E-2</v>
      </c>
      <c r="Q226" s="21">
        <v>0.55972329891476535</v>
      </c>
      <c r="R226" s="21">
        <v>7.8968469282799547E-2</v>
      </c>
      <c r="S226" s="21">
        <v>0.14313229479572387</v>
      </c>
      <c r="T226" s="21">
        <v>5.7539149106698807E-2</v>
      </c>
      <c r="U226" s="21">
        <v>0.7936739667422239</v>
      </c>
      <c r="V226" s="21">
        <v>0.77746506598003395</v>
      </c>
      <c r="W226" s="21">
        <v>0.76223415497909308</v>
      </c>
      <c r="X226" s="21">
        <v>0.33156820042219409</v>
      </c>
      <c r="Y226" s="21">
        <v>0.51653073815210371</v>
      </c>
      <c r="Z226" s="21">
        <v>0.66843179957780585</v>
      </c>
      <c r="AA226" s="21">
        <v>0.32804104232711484</v>
      </c>
      <c r="AB226" s="21">
        <v>0.88805116725404099</v>
      </c>
      <c r="AC226" s="21">
        <v>0.53440205526925744</v>
      </c>
      <c r="AD226" s="21">
        <v>0.29631370715918076</v>
      </c>
      <c r="AE226" s="21">
        <v>0.33968080273227153</v>
      </c>
      <c r="AF226" s="21">
        <v>0.56665436916722489</v>
      </c>
      <c r="AG226" s="21" t="e">
        <v>#DIV/0!</v>
      </c>
      <c r="AH226" s="21" t="e">
        <v>#DIV/0!</v>
      </c>
      <c r="AI226" s="21">
        <v>0.38929579191707642</v>
      </c>
      <c r="AJ226" s="21">
        <v>0.13288880903547562</v>
      </c>
      <c r="AK226" s="21" t="e">
        <v>#DIV/0!</v>
      </c>
      <c r="AL226" s="21" t="e">
        <v>#DIV/0!</v>
      </c>
      <c r="AM226" s="21">
        <v>0.6164974638895685</v>
      </c>
      <c r="AN226" s="21">
        <v>0.62212883795320673</v>
      </c>
      <c r="AO226" s="21">
        <v>0.13861007314231882</v>
      </c>
      <c r="AP226" s="21">
        <v>3.2482890941369816E-2</v>
      </c>
      <c r="AQ226" s="21">
        <v>0.53054500999604604</v>
      </c>
      <c r="AR226" s="21">
        <v>0.31747934426685953</v>
      </c>
      <c r="AS226" s="21">
        <v>0.52640746708384045</v>
      </c>
      <c r="AT226" s="21">
        <v>0.34751968482162254</v>
      </c>
      <c r="AU226" s="21">
        <v>0.47595289334135915</v>
      </c>
      <c r="AV226" s="21" t="e">
        <v>#DIV/0!</v>
      </c>
      <c r="AW226" s="21" t="e">
        <v>#DIV/0!</v>
      </c>
      <c r="AX226" s="21" t="e">
        <v>#DIV/0!</v>
      </c>
      <c r="AY226" s="21">
        <v>0.38295128733299899</v>
      </c>
      <c r="AZ226" s="21">
        <v>0.29027323869967131</v>
      </c>
      <c r="BA226" s="21">
        <v>0.52594999973393086</v>
      </c>
      <c r="BB226" s="21" t="e">
        <v>#DIV/0!</v>
      </c>
      <c r="BC226" s="21">
        <v>0.11021898211773211</v>
      </c>
    </row>
    <row r="227" spans="1:55" x14ac:dyDescent="0.2">
      <c r="A227" s="3" t="s">
        <v>730</v>
      </c>
      <c r="B227" s="3" t="s">
        <v>731</v>
      </c>
      <c r="C227" s="3" t="s">
        <v>91</v>
      </c>
      <c r="D227" s="3">
        <v>693432</v>
      </c>
      <c r="E227" s="3" t="s">
        <v>16</v>
      </c>
      <c r="F227" s="3">
        <v>2019</v>
      </c>
      <c r="G227" s="3" t="s">
        <v>17</v>
      </c>
      <c r="H227" s="4">
        <v>43830</v>
      </c>
      <c r="I227" s="4">
        <v>43875</v>
      </c>
      <c r="J227" s="4">
        <v>43875</v>
      </c>
      <c r="K227" s="5">
        <v>1223000000</v>
      </c>
      <c r="L227" s="5">
        <v>1227000000</v>
      </c>
      <c r="M227" s="3" t="s">
        <v>732</v>
      </c>
      <c r="N227" s="20">
        <v>5.1799231064641391E-2</v>
      </c>
      <c r="O227" s="21">
        <v>3.6368081935387701E-2</v>
      </c>
      <c r="P227" s="21">
        <v>2.2528524021078838E-2</v>
      </c>
      <c r="Q227" s="21">
        <v>0.55910970269485039</v>
      </c>
      <c r="R227" s="21">
        <v>7.7402380674849433E-2</v>
      </c>
      <c r="S227" s="21">
        <v>6.4263571069093786E-3</v>
      </c>
      <c r="T227" s="21">
        <v>7.7198592764141996E-2</v>
      </c>
      <c r="U227" s="21">
        <v>0.79302185751689735</v>
      </c>
      <c r="V227" s="21">
        <v>0.77166594568825053</v>
      </c>
      <c r="W227" s="21">
        <v>0.7625899996489458</v>
      </c>
      <c r="X227" s="21">
        <v>6.8067136998000627E-2</v>
      </c>
      <c r="Y227" s="21">
        <v>0.80084718675405409</v>
      </c>
      <c r="Z227" s="21">
        <v>0.93193286300199951</v>
      </c>
      <c r="AA227" s="21">
        <v>0.57563148604278436</v>
      </c>
      <c r="AB227" s="21">
        <v>0.9075435137160357</v>
      </c>
      <c r="AC227" s="21">
        <v>0.32096569016709453</v>
      </c>
      <c r="AD227" s="21">
        <v>0.40633624138188268</v>
      </c>
      <c r="AE227" s="21">
        <v>0.46580572318129265</v>
      </c>
      <c r="AF227" s="21">
        <v>0.27761352804011319</v>
      </c>
      <c r="AG227" s="21" t="e">
        <v>#DIV/0!</v>
      </c>
      <c r="AH227" s="21" t="e">
        <v>#DIV/0!</v>
      </c>
      <c r="AI227" s="21">
        <v>0.35271394237349568</v>
      </c>
      <c r="AJ227" s="21">
        <v>0.12676164494775499</v>
      </c>
      <c r="AK227" s="21" t="e">
        <v>#DIV/0!</v>
      </c>
      <c r="AL227" s="21" t="e">
        <v>#DIV/0!</v>
      </c>
      <c r="AM227" s="21">
        <v>0.61250848980588735</v>
      </c>
      <c r="AN227" s="21">
        <v>0.62045333689072824</v>
      </c>
      <c r="AO227" s="21">
        <v>4.5034932763301463E-2</v>
      </c>
      <c r="AP227" s="21">
        <v>3.3937872845676904E-2</v>
      </c>
      <c r="AQ227" s="21">
        <v>0.36986354164874036</v>
      </c>
      <c r="AR227" s="21">
        <v>0.27168309573281268</v>
      </c>
      <c r="AS227" s="21">
        <v>0.51136385119750338</v>
      </c>
      <c r="AT227" s="21">
        <v>0.2323375169488078</v>
      </c>
      <c r="AU227" s="21">
        <v>0.48482308110659234</v>
      </c>
      <c r="AV227" s="21" t="e">
        <v>#DIV/0!</v>
      </c>
      <c r="AW227" s="21" t="e">
        <v>#DIV/0!</v>
      </c>
      <c r="AX227" s="21" t="e">
        <v>#DIV/0!</v>
      </c>
      <c r="AY227" s="21">
        <v>0.3888154459127221</v>
      </c>
      <c r="AZ227" s="21">
        <v>0.34762997330133644</v>
      </c>
      <c r="BA227" s="21">
        <v>0.50746370264867613</v>
      </c>
      <c r="BB227" s="21" t="e">
        <v>#DIV/0!</v>
      </c>
      <c r="BC227" s="21">
        <v>9.7690793833274531E-2</v>
      </c>
    </row>
    <row r="228" spans="1:55" x14ac:dyDescent="0.2">
      <c r="A228" s="3" t="s">
        <v>718</v>
      </c>
      <c r="B228" s="3" t="s">
        <v>719</v>
      </c>
      <c r="C228" s="3" t="s">
        <v>72</v>
      </c>
      <c r="D228" s="3">
        <v>378175</v>
      </c>
      <c r="E228" s="3" t="s">
        <v>16</v>
      </c>
      <c r="F228" s="3">
        <v>2019</v>
      </c>
      <c r="G228" s="3" t="s">
        <v>17</v>
      </c>
      <c r="H228" s="4">
        <v>43830</v>
      </c>
      <c r="I228" s="4">
        <v>43886</v>
      </c>
      <c r="J228" s="4">
        <v>43886</v>
      </c>
      <c r="K228" s="5">
        <v>422496000</v>
      </c>
      <c r="L228" s="5">
        <v>424785000</v>
      </c>
      <c r="M228" s="3" t="s">
        <v>720</v>
      </c>
      <c r="N228" s="20">
        <v>1.9642249539034607E-3</v>
      </c>
      <c r="O228" s="21">
        <v>1.9642249539034607E-3</v>
      </c>
      <c r="P228" s="21">
        <v>3.8598515845010735E-3</v>
      </c>
      <c r="Q228" s="21">
        <v>0.55914954566897013</v>
      </c>
      <c r="R228" s="21">
        <v>1.1502627623548629E-2</v>
      </c>
      <c r="S228" s="21">
        <v>7.4788265368868109E-2</v>
      </c>
      <c r="T228" s="21">
        <v>0</v>
      </c>
      <c r="U228" s="21">
        <v>0.79052896939283501</v>
      </c>
      <c r="V228" s="21">
        <v>0.77410176734225411</v>
      </c>
      <c r="W228" s="21">
        <v>0.75926751205282994</v>
      </c>
      <c r="X228" s="21">
        <v>2.1571623919213884E-2</v>
      </c>
      <c r="Y228" s="21">
        <v>0.50288771056755044</v>
      </c>
      <c r="Z228" s="21">
        <v>0.97842837608078614</v>
      </c>
      <c r="AA228" s="21">
        <v>0</v>
      </c>
      <c r="AB228" s="21">
        <v>0.90604647278282957</v>
      </c>
      <c r="AC228" s="21">
        <v>0.70995156782028213</v>
      </c>
      <c r="AD228" s="21">
        <v>0.77861544316682874</v>
      </c>
      <c r="AE228" s="21">
        <v>0.6215246009802452</v>
      </c>
      <c r="AF228" s="21">
        <v>0.79146456818395661</v>
      </c>
      <c r="AG228" s="21" t="e">
        <v>#DIV/0!</v>
      </c>
      <c r="AH228" s="21" t="e">
        <v>#DIV/0!</v>
      </c>
      <c r="AI228" s="21">
        <v>0.34022963694542518</v>
      </c>
      <c r="AJ228" s="21">
        <v>8.8474845692908421E-2</v>
      </c>
      <c r="AK228" s="21" t="e">
        <v>#DIV/0!</v>
      </c>
      <c r="AL228" s="21" t="e">
        <v>#DIV/0!</v>
      </c>
      <c r="AM228" s="21">
        <v>0.61669446248874982</v>
      </c>
      <c r="AN228" s="21">
        <v>0.62000153699079141</v>
      </c>
      <c r="AO228" s="21">
        <v>1.1419087743274122E-2</v>
      </c>
      <c r="AP228" s="21">
        <v>3.1963154191974819E-2</v>
      </c>
      <c r="AQ228" s="21">
        <v>0.54528564702458238</v>
      </c>
      <c r="AR228" s="21">
        <v>0.72807852391038175</v>
      </c>
      <c r="AS228" s="21">
        <v>0.25163806614149647</v>
      </c>
      <c r="AT228" s="21">
        <v>0.28651285806512039</v>
      </c>
      <c r="AU228" s="21">
        <v>0.46064982516712999</v>
      </c>
      <c r="AV228" s="21" t="e">
        <v>#DIV/0!</v>
      </c>
      <c r="AW228" s="21" t="e">
        <v>#DIV/0!</v>
      </c>
      <c r="AX228" s="21" t="e">
        <v>#DIV/0!</v>
      </c>
      <c r="AY228" s="21">
        <v>0.33497503850122018</v>
      </c>
      <c r="AZ228" s="21">
        <v>0.25096031092681709</v>
      </c>
      <c r="BA228" s="21">
        <v>0.52197509297218769</v>
      </c>
      <c r="BB228" s="21" t="e">
        <v>#DIV/0!</v>
      </c>
      <c r="BC228" s="21">
        <v>0.10822102857436247</v>
      </c>
    </row>
    <row r="229" spans="1:55" x14ac:dyDescent="0.2">
      <c r="A229" s="3" t="s">
        <v>724</v>
      </c>
      <c r="B229" s="3" t="s">
        <v>725</v>
      </c>
      <c r="C229" s="3" t="s">
        <v>34</v>
      </c>
      <c r="D229" s="3">
        <v>132518</v>
      </c>
      <c r="E229" s="3" t="s">
        <v>16</v>
      </c>
      <c r="F229" s="3">
        <v>2020</v>
      </c>
      <c r="G229" s="3" t="s">
        <v>17</v>
      </c>
      <c r="H229" s="4">
        <v>44012</v>
      </c>
      <c r="I229" s="4">
        <v>44053</v>
      </c>
      <c r="J229" s="4">
        <v>44053</v>
      </c>
      <c r="K229" s="5">
        <v>155134000</v>
      </c>
      <c r="L229" s="5">
        <v>156097000</v>
      </c>
      <c r="M229" s="3" t="s">
        <v>726</v>
      </c>
      <c r="N229" s="20">
        <v>7.5108570259531951E-2</v>
      </c>
      <c r="O229" s="21">
        <v>5.2926141744113156E-2</v>
      </c>
      <c r="P229" s="21">
        <v>0.10530584263516743</v>
      </c>
      <c r="Q229" s="21">
        <v>0.56122868983161478</v>
      </c>
      <c r="R229" s="21">
        <v>9.7639189051727249E-2</v>
      </c>
      <c r="S229" s="21">
        <v>4.6360004792136478E-2</v>
      </c>
      <c r="T229" s="21">
        <v>9.1438226885956694E-2</v>
      </c>
      <c r="U229" s="21">
        <v>0.79632000920035728</v>
      </c>
      <c r="V229" s="21">
        <v>0.7741827935052692</v>
      </c>
      <c r="W229" s="21">
        <v>0.76589338113813821</v>
      </c>
      <c r="X229" s="21">
        <v>0.3896682368554783</v>
      </c>
      <c r="Y229" s="21">
        <v>0.50497706723184077</v>
      </c>
      <c r="Z229" s="21">
        <v>0.61033176314452176</v>
      </c>
      <c r="AA229" s="21">
        <v>0.40058680716852746</v>
      </c>
      <c r="AB229" s="21">
        <v>0.85964781057955342</v>
      </c>
      <c r="AC229" s="21">
        <v>0.57929351180517374</v>
      </c>
      <c r="AD229" s="21">
        <v>0.48307816217809946</v>
      </c>
      <c r="AE229" s="21">
        <v>0.55377923446159139</v>
      </c>
      <c r="AF229" s="21">
        <v>0.71074186969823405</v>
      </c>
      <c r="AG229" s="21" t="e">
        <v>#DIV/0!</v>
      </c>
      <c r="AH229" s="21" t="e">
        <v>#DIV/0!</v>
      </c>
      <c r="AI229" s="21">
        <v>0.40445422983039736</v>
      </c>
      <c r="AJ229" s="21">
        <v>0.14745320295515671</v>
      </c>
      <c r="AK229" s="21" t="e">
        <v>#DIV/0!</v>
      </c>
      <c r="AL229" s="21" t="e">
        <v>#DIV/0!</v>
      </c>
      <c r="AM229" s="21">
        <v>0.6220892381434191</v>
      </c>
      <c r="AN229" s="21">
        <v>0.62230210418889176</v>
      </c>
      <c r="AO229" s="21">
        <v>0.10256551163074348</v>
      </c>
      <c r="AP229" s="21">
        <v>3.2278069575445933E-2</v>
      </c>
      <c r="AQ229" s="21">
        <v>0.65988788878996807</v>
      </c>
      <c r="AR229" s="21">
        <v>0.42826559182523011</v>
      </c>
      <c r="AS229" s="21">
        <v>0.52914949672619882</v>
      </c>
      <c r="AT229" s="21">
        <v>0.40093250923161849</v>
      </c>
      <c r="AU229" s="21">
        <v>0.44188697209619293</v>
      </c>
      <c r="AV229" s="21" t="e">
        <v>#DIV/0!</v>
      </c>
      <c r="AW229" s="21" t="e">
        <v>#DIV/0!</v>
      </c>
      <c r="AX229" s="21" t="e">
        <v>#DIV/0!</v>
      </c>
      <c r="AY229" s="21">
        <v>0.35521582756202819</v>
      </c>
      <c r="AZ229" s="21">
        <v>0.26595103171990581</v>
      </c>
      <c r="BA229" s="21">
        <v>0.50907690073533485</v>
      </c>
      <c r="BB229" s="21" t="e">
        <v>#DIV/0!</v>
      </c>
      <c r="BC229" s="21">
        <v>0.17870900820094263</v>
      </c>
    </row>
    <row r="230" spans="1:55" x14ac:dyDescent="0.2">
      <c r="A230" s="3" t="s">
        <v>715</v>
      </c>
      <c r="B230" s="3" t="s">
        <v>716</v>
      </c>
      <c r="C230" s="3" t="s">
        <v>91</v>
      </c>
      <c r="D230" s="3">
        <v>384594</v>
      </c>
      <c r="E230" s="3" t="s">
        <v>16</v>
      </c>
      <c r="F230" s="3">
        <v>2019</v>
      </c>
      <c r="G230" s="3" t="s">
        <v>17</v>
      </c>
      <c r="H230" s="4">
        <v>43830</v>
      </c>
      <c r="I230" s="4">
        <v>43874</v>
      </c>
      <c r="J230" s="4">
        <v>43874</v>
      </c>
      <c r="K230" s="5">
        <v>342100000</v>
      </c>
      <c r="L230" s="5">
        <v>344500000</v>
      </c>
      <c r="M230" s="3" t="s">
        <v>717</v>
      </c>
      <c r="N230" s="20">
        <v>3.2773931956346099E-2</v>
      </c>
      <c r="O230" s="21">
        <v>2.0732005799559406E-2</v>
      </c>
      <c r="P230" s="21">
        <v>1.2335761497729835E-2</v>
      </c>
      <c r="Q230" s="21">
        <v>6.6469122502387873E-2</v>
      </c>
      <c r="R230" s="21">
        <v>0.13193587778311985</v>
      </c>
      <c r="S230" s="21">
        <v>0.13900121523491635</v>
      </c>
      <c r="T230" s="21">
        <v>0.11169231002805696</v>
      </c>
      <c r="U230" s="21">
        <v>0</v>
      </c>
      <c r="V230" s="21">
        <v>0</v>
      </c>
      <c r="W230" s="21">
        <v>0</v>
      </c>
      <c r="X230" s="21">
        <v>0.28136079110309703</v>
      </c>
      <c r="Y230" s="21">
        <v>0.44276807505444576</v>
      </c>
      <c r="Z230" s="21">
        <v>0.71863920889690291</v>
      </c>
      <c r="AA230" s="21">
        <v>0.16564691265063661</v>
      </c>
      <c r="AB230" s="21">
        <v>0.78884591678898952</v>
      </c>
      <c r="AC230" s="21">
        <v>0.283080121164069</v>
      </c>
      <c r="AD230" s="21">
        <v>0.32024642234434197</v>
      </c>
      <c r="AE230" s="21">
        <v>0.36711619876439372</v>
      </c>
      <c r="AF230" s="21">
        <v>0.58929586642735388</v>
      </c>
      <c r="AG230" s="21" t="e">
        <v>#DIV/0!</v>
      </c>
      <c r="AH230" s="21" t="e">
        <v>#DIV/0!</v>
      </c>
      <c r="AI230" s="21">
        <v>0.38364826909934685</v>
      </c>
      <c r="AJ230" s="21">
        <v>0.14542490842744416</v>
      </c>
      <c r="AK230" s="21" t="e">
        <v>#DIV/0!</v>
      </c>
      <c r="AL230" s="21" t="e">
        <v>#DIV/0!</v>
      </c>
      <c r="AM230" s="21">
        <v>0.15347986530395652</v>
      </c>
      <c r="AN230" s="21">
        <v>0</v>
      </c>
      <c r="AO230" s="21">
        <v>0.27658590909720548</v>
      </c>
      <c r="AP230" s="21">
        <v>3.0547139472834772E-2</v>
      </c>
      <c r="AQ230" s="21">
        <v>0.61768709936872779</v>
      </c>
      <c r="AR230" s="21">
        <v>0.33528745517503716</v>
      </c>
      <c r="AS230" s="21">
        <v>0.51628265640898374</v>
      </c>
      <c r="AT230" s="21">
        <v>0.5262694316833515</v>
      </c>
      <c r="AU230" s="21">
        <v>0.47771525019661487</v>
      </c>
      <c r="AV230" s="21" t="e">
        <v>#DIV/0!</v>
      </c>
      <c r="AW230" s="21" t="e">
        <v>#DIV/0!</v>
      </c>
      <c r="AX230" s="21" t="e">
        <v>#DIV/0!</v>
      </c>
      <c r="AY230" s="21">
        <v>0.36511512941587154</v>
      </c>
      <c r="AZ230" s="21">
        <v>0.30414745877795979</v>
      </c>
      <c r="BA230" s="21">
        <v>0.51844629087066496</v>
      </c>
      <c r="BB230" s="21" t="e">
        <v>#DIV/0!</v>
      </c>
      <c r="BC230" s="21">
        <v>0.21406070861901955</v>
      </c>
    </row>
    <row r="231" spans="1:55" x14ac:dyDescent="0.2">
      <c r="A231" s="3" t="s">
        <v>721</v>
      </c>
      <c r="B231" s="3" t="s">
        <v>722</v>
      </c>
      <c r="C231" s="3" t="s">
        <v>138</v>
      </c>
      <c r="D231" s="3">
        <v>88392</v>
      </c>
      <c r="E231" s="3" t="s">
        <v>16</v>
      </c>
      <c r="F231" s="3">
        <v>2019</v>
      </c>
      <c r="G231" s="3" t="s">
        <v>17</v>
      </c>
      <c r="H231" s="4">
        <v>43830</v>
      </c>
      <c r="I231" s="4">
        <v>43873</v>
      </c>
      <c r="J231" s="4">
        <v>43873</v>
      </c>
      <c r="K231" s="5">
        <v>2268000000</v>
      </c>
      <c r="L231" s="5">
        <v>2268000000</v>
      </c>
      <c r="M231" s="3" t="s">
        <v>723</v>
      </c>
      <c r="N231" s="20">
        <v>3.6472281135506407E-2</v>
      </c>
      <c r="O231" s="21">
        <v>3.3970614382245023E-2</v>
      </c>
      <c r="P231" s="21">
        <v>7.3438130796871698E-2</v>
      </c>
      <c r="Q231" s="21">
        <v>0.55948590241464902</v>
      </c>
      <c r="R231" s="21">
        <v>0.11888903658879049</v>
      </c>
      <c r="S231" s="21">
        <v>7.1764893081075587E-2</v>
      </c>
      <c r="T231" s="21">
        <v>0.10895880639411828</v>
      </c>
      <c r="U231" s="21">
        <v>0.79514188512240236</v>
      </c>
      <c r="V231" s="21">
        <v>0.77426782611775991</v>
      </c>
      <c r="W231" s="21">
        <v>0.76452609934092719</v>
      </c>
      <c r="X231" s="21">
        <v>5.5606360397272181E-2</v>
      </c>
      <c r="Y231" s="21">
        <v>0.52190767234546531</v>
      </c>
      <c r="Z231" s="21">
        <v>0.94439363960272782</v>
      </c>
      <c r="AA231" s="21">
        <v>0.45439552697510932</v>
      </c>
      <c r="AB231" s="21">
        <v>0.89477633300920567</v>
      </c>
      <c r="AC231" s="21">
        <v>0.67860241067662208</v>
      </c>
      <c r="AD231" s="21">
        <v>0.6058400689442921</v>
      </c>
      <c r="AE231" s="21">
        <v>0.52932163078207595</v>
      </c>
      <c r="AF231" s="21">
        <v>0.60838503840620239</v>
      </c>
      <c r="AG231" s="21" t="e">
        <v>#DIV/0!</v>
      </c>
      <c r="AH231" s="21" t="e">
        <v>#DIV/0!</v>
      </c>
      <c r="AI231" s="21">
        <v>0.40188559743339969</v>
      </c>
      <c r="AJ231" s="21">
        <v>0.19578103354092299</v>
      </c>
      <c r="AK231" s="21" t="e">
        <v>#DIV/0!</v>
      </c>
      <c r="AL231" s="21" t="e">
        <v>#DIV/0!</v>
      </c>
      <c r="AM231" s="21">
        <v>0.61610950477990634</v>
      </c>
      <c r="AN231" s="21">
        <v>0.62029070944230602</v>
      </c>
      <c r="AO231" s="21">
        <v>2.8101568153606562E-2</v>
      </c>
      <c r="AP231" s="21">
        <v>3.0269178917400597E-2</v>
      </c>
      <c r="AQ231" s="21">
        <v>0.51844419550125187</v>
      </c>
      <c r="AR231" s="21">
        <v>0.53408587093191606</v>
      </c>
      <c r="AS231" s="21">
        <v>0.51102687259812229</v>
      </c>
      <c r="AT231" s="21">
        <v>0.29623723356493853</v>
      </c>
      <c r="AU231" s="21">
        <v>0.5245115682989564</v>
      </c>
      <c r="AV231" s="21" t="e">
        <v>#DIV/0!</v>
      </c>
      <c r="AW231" s="21" t="e">
        <v>#DIV/0!</v>
      </c>
      <c r="AX231" s="21" t="e">
        <v>#DIV/0!</v>
      </c>
      <c r="AY231" s="21">
        <v>0.39307220481631328</v>
      </c>
      <c r="AZ231" s="21">
        <v>0.34868480867293022</v>
      </c>
      <c r="BA231" s="21">
        <v>0.53034065072877012</v>
      </c>
      <c r="BB231" s="21" t="e">
        <v>#DIV/0!</v>
      </c>
      <c r="BC231" s="21">
        <v>9.5203889082367557E-2</v>
      </c>
    </row>
    <row r="232" spans="1:55" x14ac:dyDescent="0.2">
      <c r="A232" s="3" t="s">
        <v>248</v>
      </c>
      <c r="B232" s="3" t="s">
        <v>249</v>
      </c>
      <c r="C232" s="3" t="s">
        <v>45</v>
      </c>
      <c r="D232" s="3">
        <v>327637</v>
      </c>
      <c r="E232" s="3" t="s">
        <v>16</v>
      </c>
      <c r="F232" s="3">
        <v>2019</v>
      </c>
      <c r="G232" s="3" t="s">
        <v>17</v>
      </c>
      <c r="H232" s="4">
        <v>43890</v>
      </c>
      <c r="I232" s="4">
        <v>43942</v>
      </c>
      <c r="J232" s="4">
        <v>43942</v>
      </c>
      <c r="K232" s="5">
        <v>163393000</v>
      </c>
      <c r="L232" s="5">
        <v>165831000</v>
      </c>
      <c r="M232" s="3" t="s">
        <v>250</v>
      </c>
      <c r="N232" s="20">
        <v>0.10567817289078509</v>
      </c>
      <c r="O232" s="21">
        <v>2.2282113537347031E-2</v>
      </c>
      <c r="P232" s="21">
        <v>5.3535584395714301E-3</v>
      </c>
      <c r="Q232" s="21">
        <v>0.56465886309541014</v>
      </c>
      <c r="R232" s="21">
        <v>0.19454672783853716</v>
      </c>
      <c r="S232" s="21">
        <v>3.5373738451919177E-2</v>
      </c>
      <c r="T232" s="21">
        <v>0.19104785701264013</v>
      </c>
      <c r="U232" s="21">
        <v>0.81066930195780185</v>
      </c>
      <c r="V232" s="21">
        <v>0.77490844503967771</v>
      </c>
      <c r="W232" s="21">
        <v>0.78221135430032052</v>
      </c>
      <c r="X232" s="21">
        <v>0.13710266533981988</v>
      </c>
      <c r="Y232" s="21">
        <v>0.46486143331537955</v>
      </c>
      <c r="Z232" s="21">
        <v>0.86289733466018015</v>
      </c>
      <c r="AA232" s="21">
        <v>0</v>
      </c>
      <c r="AB232" s="21">
        <v>0.83186256129025293</v>
      </c>
      <c r="AC232" s="21">
        <v>0.11211295816875579</v>
      </c>
      <c r="AD232" s="21">
        <v>0.24989260346559247</v>
      </c>
      <c r="AE232" s="21">
        <v>0.2864657222774033</v>
      </c>
      <c r="AF232" s="21">
        <v>0.56921028915191474</v>
      </c>
      <c r="AG232" s="21" t="e">
        <v>#DIV/0!</v>
      </c>
      <c r="AH232" s="21" t="e">
        <v>#DIV/0!</v>
      </c>
      <c r="AI232" s="21">
        <v>0.48011194866529561</v>
      </c>
      <c r="AJ232" s="21">
        <v>9.0086586297079815E-2</v>
      </c>
      <c r="AK232" s="21" t="e">
        <v>#DIV/0!</v>
      </c>
      <c r="AL232" s="21" t="e">
        <v>#DIV/0!</v>
      </c>
      <c r="AM232" s="21">
        <v>0.61925752293541225</v>
      </c>
      <c r="AN232" s="21">
        <v>0.62801844419846653</v>
      </c>
      <c r="AO232" s="21">
        <v>0.20789446422024971</v>
      </c>
      <c r="AP232" s="21">
        <v>3.3103141548792868E-2</v>
      </c>
      <c r="AQ232" s="21">
        <v>0.55166842718037545</v>
      </c>
      <c r="AR232" s="21">
        <v>0.18133673327358071</v>
      </c>
      <c r="AS232" s="21">
        <v>0.56131295872583509</v>
      </c>
      <c r="AT232" s="21">
        <v>0.20588411953989391</v>
      </c>
      <c r="AU232" s="21">
        <v>0.43101434297170121</v>
      </c>
      <c r="AV232" s="21" t="e">
        <v>#DIV/0!</v>
      </c>
      <c r="AW232" s="21" t="e">
        <v>#DIV/0!</v>
      </c>
      <c r="AX232" s="21" t="e">
        <v>#DIV/0!</v>
      </c>
      <c r="AY232" s="21">
        <v>0.53986657166076013</v>
      </c>
      <c r="AZ232" s="21">
        <v>0.62180955530502113</v>
      </c>
      <c r="BA232" s="21">
        <v>0.50814271899787777</v>
      </c>
      <c r="BB232" s="21" t="e">
        <v>#DIV/0!</v>
      </c>
      <c r="BC232" s="21">
        <v>8.8970757574974121E-2</v>
      </c>
    </row>
    <row r="233" spans="1:55" x14ac:dyDescent="0.2">
      <c r="A233" s="3" t="s">
        <v>310</v>
      </c>
      <c r="B233" s="3" t="s">
        <v>311</v>
      </c>
      <c r="C233" s="3" t="s">
        <v>91</v>
      </c>
      <c r="D233" s="3">
        <v>82117</v>
      </c>
      <c r="E233" s="3" t="s">
        <v>16</v>
      </c>
      <c r="F233" s="3">
        <v>2019</v>
      </c>
      <c r="G233" s="3" t="s">
        <v>17</v>
      </c>
      <c r="H233" s="4">
        <v>43830</v>
      </c>
      <c r="I233" s="4">
        <v>43885</v>
      </c>
      <c r="J233" s="4">
        <v>43885</v>
      </c>
      <c r="K233" s="5">
        <v>4284000000</v>
      </c>
      <c r="L233" s="5">
        <v>4324000000</v>
      </c>
      <c r="M233" s="3" t="s">
        <v>312</v>
      </c>
      <c r="N233" s="20">
        <v>4.4799807605550107E-2</v>
      </c>
      <c r="O233" s="21">
        <v>4.0690794023005517E-2</v>
      </c>
      <c r="P233" s="21">
        <v>8.1715823822737108E-2</v>
      </c>
      <c r="Q233" s="21">
        <v>0.56278316943586115</v>
      </c>
      <c r="R233" s="21">
        <v>0.13447861781832776</v>
      </c>
      <c r="S233" s="21">
        <v>0.36518101581550361</v>
      </c>
      <c r="T233" s="21">
        <v>7.9116937377829585E-2</v>
      </c>
      <c r="U233" s="21">
        <v>0.80122881586429451</v>
      </c>
      <c r="V233" s="21">
        <v>0.79947977875437226</v>
      </c>
      <c r="W233" s="21">
        <v>0.76670834518349196</v>
      </c>
      <c r="X233" s="21">
        <v>0.29854049513980752</v>
      </c>
      <c r="Y233" s="21">
        <v>0.47810777654043812</v>
      </c>
      <c r="Z233" s="21">
        <v>0.70145950486019248</v>
      </c>
      <c r="AA233" s="21">
        <v>0.20121490450003085</v>
      </c>
      <c r="AB233" s="21">
        <v>0.84356895449791613</v>
      </c>
      <c r="AC233" s="21">
        <v>0.62009101239663944</v>
      </c>
      <c r="AD233" s="21">
        <v>0.45558161686152854</v>
      </c>
      <c r="AE233" s="21">
        <v>0.52225842270083278</v>
      </c>
      <c r="AF233" s="21">
        <v>0.67368057053574526</v>
      </c>
      <c r="AG233" s="21" t="e">
        <v>#DIV/0!</v>
      </c>
      <c r="AH233" s="21" t="e">
        <v>#DIV/0!</v>
      </c>
      <c r="AI233" s="21">
        <v>0.34568804183413465</v>
      </c>
      <c r="AJ233" s="21">
        <v>0.1112443230230826</v>
      </c>
      <c r="AK233" s="21" t="e">
        <v>#DIV/0!</v>
      </c>
      <c r="AL233" s="21" t="e">
        <v>#DIV/0!</v>
      </c>
      <c r="AM233" s="21">
        <v>0.62056369248185206</v>
      </c>
      <c r="AN233" s="21">
        <v>0.6222485134417729</v>
      </c>
      <c r="AO233" s="21">
        <v>7.4317318939781246E-2</v>
      </c>
      <c r="AP233" s="21">
        <v>3.4622077205810307E-2</v>
      </c>
      <c r="AQ233" s="21">
        <v>0.59259967957983906</v>
      </c>
      <c r="AR233" s="21">
        <v>0.40543748050098877</v>
      </c>
      <c r="AS233" s="21">
        <v>0.43795017862545627</v>
      </c>
      <c r="AT233" s="21">
        <v>0.3355273721352911</v>
      </c>
      <c r="AU233" s="21">
        <v>0.49424975136019517</v>
      </c>
      <c r="AV233" s="21" t="e">
        <v>#DIV/0!</v>
      </c>
      <c r="AW233" s="21" t="e">
        <v>#DIV/0!</v>
      </c>
      <c r="AX233" s="21" t="e">
        <v>#DIV/0!</v>
      </c>
      <c r="AY233" s="21">
        <v>0.38379659141763084</v>
      </c>
      <c r="AZ233" s="21">
        <v>0.30553420982062512</v>
      </c>
      <c r="BA233" s="21">
        <v>0.52257965399917594</v>
      </c>
      <c r="BB233" s="21" t="e">
        <v>#DIV/0!</v>
      </c>
      <c r="BC233" s="21">
        <v>0.15149052387678014</v>
      </c>
    </row>
    <row r="234" spans="1:55" x14ac:dyDescent="0.2">
      <c r="A234" s="3" t="s">
        <v>733</v>
      </c>
      <c r="B234" s="3" t="s">
        <v>734</v>
      </c>
      <c r="C234" s="3" t="s">
        <v>91</v>
      </c>
      <c r="D234" s="3">
        <v>258154</v>
      </c>
      <c r="E234" s="3" t="s">
        <v>16</v>
      </c>
      <c r="F234" s="3">
        <v>2019</v>
      </c>
      <c r="G234" s="3" t="s">
        <v>17</v>
      </c>
      <c r="H234" s="4">
        <v>43890</v>
      </c>
      <c r="I234" s="4">
        <v>43922</v>
      </c>
      <c r="J234" s="4">
        <v>43922</v>
      </c>
      <c r="K234" s="5">
        <v>796000000</v>
      </c>
      <c r="L234" s="5">
        <v>805000000</v>
      </c>
      <c r="M234" s="3" t="s">
        <v>735</v>
      </c>
      <c r="N234" s="20">
        <v>2.8906484094893437E-2</v>
      </c>
      <c r="O234" s="21">
        <v>1.0139192543065107E-2</v>
      </c>
      <c r="P234" s="21">
        <v>4.0522948858675483E-3</v>
      </c>
      <c r="Q234" s="21">
        <v>0.56355659883343567</v>
      </c>
      <c r="R234" s="21">
        <v>0.10265103581841217</v>
      </c>
      <c r="S234" s="21">
        <v>0.13835757168351412</v>
      </c>
      <c r="T234" s="21">
        <v>8.2206788116057652E-2</v>
      </c>
      <c r="U234" s="21">
        <v>0.79956309556882577</v>
      </c>
      <c r="V234" s="21">
        <v>0.78327678949340396</v>
      </c>
      <c r="W234" s="21">
        <v>0.76788183936190924</v>
      </c>
      <c r="X234" s="21">
        <v>0.22891086874501698</v>
      </c>
      <c r="Y234" s="21">
        <v>0.47122106918132678</v>
      </c>
      <c r="Z234" s="21">
        <v>0.77108913125498302</v>
      </c>
      <c r="AA234" s="21">
        <v>0.13212931338328276</v>
      </c>
      <c r="AB234" s="21">
        <v>0.83803682724882778</v>
      </c>
      <c r="AC234" s="21">
        <v>0.19468336955791163</v>
      </c>
      <c r="AD234" s="21">
        <v>0.25045328844091036</v>
      </c>
      <c r="AE234" s="21">
        <v>0.26641487091768584</v>
      </c>
      <c r="AF234" s="21">
        <v>0.55532256019410342</v>
      </c>
      <c r="AG234" s="21" t="e">
        <v>#DIV/0!</v>
      </c>
      <c r="AH234" s="21" t="e">
        <v>#DIV/0!</v>
      </c>
      <c r="AI234" s="21">
        <v>0.38451405268002797</v>
      </c>
      <c r="AJ234" s="21">
        <v>0.11333244231434626</v>
      </c>
      <c r="AK234" s="21" t="e">
        <v>#DIV/0!</v>
      </c>
      <c r="AL234" s="21" t="e">
        <v>#DIV/0!</v>
      </c>
      <c r="AM234" s="21">
        <v>0.62145801325047134</v>
      </c>
      <c r="AN234" s="21">
        <v>0.64351640556590628</v>
      </c>
      <c r="AO234" s="21">
        <v>0.70935141384793254</v>
      </c>
      <c r="AP234" s="21">
        <v>2.9181721685352324E-2</v>
      </c>
      <c r="AQ234" s="21">
        <v>0.59801125876989947</v>
      </c>
      <c r="AR234" s="21">
        <v>0.20711403159486</v>
      </c>
      <c r="AS234" s="21">
        <v>0.54898019145252142</v>
      </c>
      <c r="AT234" s="21">
        <v>0.37032895095477603</v>
      </c>
      <c r="AU234" s="21">
        <v>0.46369005012864484</v>
      </c>
      <c r="AV234" s="21" t="e">
        <v>#DIV/0!</v>
      </c>
      <c r="AW234" s="21" t="e">
        <v>#DIV/0!</v>
      </c>
      <c r="AX234" s="21" t="e">
        <v>#DIV/0!</v>
      </c>
      <c r="AY234" s="21">
        <v>0.36122403964586819</v>
      </c>
      <c r="AZ234" s="21">
        <v>0.30033369330022364</v>
      </c>
      <c r="BA234" s="21">
        <v>0.51524661740774325</v>
      </c>
      <c r="BB234" s="21" t="e">
        <v>#DIV/0!</v>
      </c>
      <c r="BC234" s="21">
        <v>0.12827986476134495</v>
      </c>
    </row>
    <row r="235" spans="1:55" x14ac:dyDescent="0.2">
      <c r="A235" s="3" t="s">
        <v>727</v>
      </c>
      <c r="B235" s="3" t="s">
        <v>728</v>
      </c>
      <c r="C235" s="3" t="s">
        <v>45</v>
      </c>
      <c r="D235" s="3">
        <v>186130</v>
      </c>
      <c r="E235" s="3" t="s">
        <v>16</v>
      </c>
      <c r="F235" s="3">
        <v>2019</v>
      </c>
      <c r="G235" s="3" t="s">
        <v>17</v>
      </c>
      <c r="H235" s="4">
        <v>43890</v>
      </c>
      <c r="I235" s="4">
        <v>43908</v>
      </c>
      <c r="J235" s="4">
        <v>43908</v>
      </c>
      <c r="K235" s="5">
        <v>152000000</v>
      </c>
      <c r="L235" s="5">
        <v>154000000</v>
      </c>
      <c r="M235" s="6" t="s">
        <v>729</v>
      </c>
      <c r="N235" s="20">
        <v>4.8644408050694823E-2</v>
      </c>
      <c r="O235" s="21">
        <v>1.3173718981451673E-2</v>
      </c>
      <c r="P235" s="21">
        <v>3.2850405583973896E-2</v>
      </c>
      <c r="Q235" s="21">
        <v>0.55950965535082042</v>
      </c>
      <c r="R235" s="21">
        <v>3.8347477675662621E-2</v>
      </c>
      <c r="S235" s="21">
        <v>0</v>
      </c>
      <c r="T235" s="21">
        <v>3.8741221292078541E-2</v>
      </c>
      <c r="U235" s="21">
        <v>0.79172876234248524</v>
      </c>
      <c r="V235" s="21">
        <v>0.77144014205164946</v>
      </c>
      <c r="W235" s="21">
        <v>0.76115002534654341</v>
      </c>
      <c r="X235" s="21">
        <v>0.31467895558977182</v>
      </c>
      <c r="Y235" s="21">
        <v>0.49674471720829927</v>
      </c>
      <c r="Z235" s="21">
        <v>0.68532104441022812</v>
      </c>
      <c r="AA235" s="21">
        <v>0</v>
      </c>
      <c r="AB235" s="21">
        <v>0.89406235788669786</v>
      </c>
      <c r="AC235" s="21">
        <v>0.37992508181398904</v>
      </c>
      <c r="AD235" s="21">
        <v>0.31980047432347142</v>
      </c>
      <c r="AE235" s="21">
        <v>0.31813330226331299</v>
      </c>
      <c r="AF235" s="21">
        <v>0.56467321064297804</v>
      </c>
      <c r="AG235" s="21" t="e">
        <v>#DIV/0!</v>
      </c>
      <c r="AH235" s="21" t="e">
        <v>#DIV/0!</v>
      </c>
      <c r="AI235" s="21">
        <v>0.37355690831120508</v>
      </c>
      <c r="AJ235" s="21">
        <v>0.15229872116817392</v>
      </c>
      <c r="AK235" s="21" t="e">
        <v>#DIV/0!</v>
      </c>
      <c r="AL235" s="21" t="e">
        <v>#DIV/0!</v>
      </c>
      <c r="AM235" s="21">
        <v>0.6176596414734653</v>
      </c>
      <c r="AN235" s="21">
        <v>0.62531472750542805</v>
      </c>
      <c r="AO235" s="21">
        <v>0.3558637515018292</v>
      </c>
      <c r="AP235" s="21">
        <v>3.6042602304242138E-2</v>
      </c>
      <c r="AQ235" s="21">
        <v>0.57603319176459677</v>
      </c>
      <c r="AR235" s="21">
        <v>0.27794227846092062</v>
      </c>
      <c r="AS235" s="21">
        <v>0.52352287997801505</v>
      </c>
      <c r="AT235" s="21">
        <v>0.46804635133411099</v>
      </c>
      <c r="AU235" s="21">
        <v>0.48258015387098641</v>
      </c>
      <c r="AV235" s="21" t="e">
        <v>#DIV/0!</v>
      </c>
      <c r="AW235" s="21" t="e">
        <v>#DIV/0!</v>
      </c>
      <c r="AX235" s="21" t="e">
        <v>#DIV/0!</v>
      </c>
      <c r="AY235" s="21">
        <v>0.33612915656375675</v>
      </c>
      <c r="AZ235" s="21">
        <v>0.2491745627557842</v>
      </c>
      <c r="BA235" s="21">
        <v>0.52127250384600976</v>
      </c>
      <c r="BB235" s="21" t="e">
        <v>#DIV/0!</v>
      </c>
      <c r="BC235" s="21">
        <v>0.16059022824783667</v>
      </c>
    </row>
    <row r="236" spans="1:55" x14ac:dyDescent="0.2">
      <c r="A236" s="3" t="s">
        <v>706</v>
      </c>
      <c r="B236" s="3" t="s">
        <v>707</v>
      </c>
      <c r="C236" s="3" t="s">
        <v>15</v>
      </c>
      <c r="D236" s="3">
        <v>99395</v>
      </c>
      <c r="E236" s="3" t="s">
        <v>16</v>
      </c>
      <c r="F236" s="3">
        <v>2019</v>
      </c>
      <c r="G236" s="3" t="s">
        <v>17</v>
      </c>
      <c r="H236" s="4">
        <v>43830</v>
      </c>
      <c r="I236" s="4">
        <v>43854</v>
      </c>
      <c r="J236" s="4">
        <v>43854</v>
      </c>
      <c r="K236" s="5">
        <v>97440000</v>
      </c>
      <c r="L236" s="5">
        <v>97952000</v>
      </c>
      <c r="M236" s="3" t="s">
        <v>708</v>
      </c>
      <c r="N236" s="20">
        <v>6.1000860903179042E-2</v>
      </c>
      <c r="O236" s="21">
        <v>4.5432739904661651E-2</v>
      </c>
      <c r="P236" s="21">
        <v>3.3631619510365127E-2</v>
      </c>
      <c r="Q236" s="21">
        <v>0.55887211828683447</v>
      </c>
      <c r="R236" s="21">
        <v>7.2968706677662767E-2</v>
      </c>
      <c r="S236" s="21">
        <v>1.7817182226904941E-3</v>
      </c>
      <c r="T236" s="21">
        <v>7.3441087037516992E-2</v>
      </c>
      <c r="U236" s="21">
        <v>0.79264169200935075</v>
      </c>
      <c r="V236" s="21">
        <v>0.77149794748001721</v>
      </c>
      <c r="W236" s="21">
        <v>0.76218599127840547</v>
      </c>
      <c r="X236" s="21">
        <v>5.1122075883784618E-2</v>
      </c>
      <c r="Y236" s="21">
        <v>0.50867455498429959</v>
      </c>
      <c r="Z236" s="21">
        <v>0.94887792411621541</v>
      </c>
      <c r="AA236" s="21">
        <v>0</v>
      </c>
      <c r="AB236" s="21">
        <v>0.9173357912503356</v>
      </c>
      <c r="AC236" s="21">
        <v>0.47000572963031578</v>
      </c>
      <c r="AD236" s="21">
        <v>0.64320606711999828</v>
      </c>
      <c r="AE236" s="21">
        <v>0.60740672282489283</v>
      </c>
      <c r="AF236" s="21">
        <v>0.69323421411595443</v>
      </c>
      <c r="AG236" s="21" t="e">
        <v>#DIV/0!</v>
      </c>
      <c r="AH236" s="21" t="e">
        <v>#DIV/0!</v>
      </c>
      <c r="AI236" s="21">
        <v>0.40269178125719657</v>
      </c>
      <c r="AJ236" s="21">
        <v>0.42388201139570542</v>
      </c>
      <c r="AK236" s="21" t="e">
        <v>#DIV/0!</v>
      </c>
      <c r="AL236" s="21" t="e">
        <v>#DIV/0!</v>
      </c>
      <c r="AM236" s="21">
        <v>0.61731708040540023</v>
      </c>
      <c r="AN236" s="21">
        <v>0.62048640726497351</v>
      </c>
      <c r="AO236" s="21">
        <v>5.2462955708229592E-2</v>
      </c>
      <c r="AP236" s="21">
        <v>3.3669134069221014E-2</v>
      </c>
      <c r="AQ236" s="21">
        <v>0.57855699657155091</v>
      </c>
      <c r="AR236" s="21">
        <v>0.52587099658235847</v>
      </c>
      <c r="AS236" s="21">
        <v>0.51403457439660594</v>
      </c>
      <c r="AT236" s="21">
        <v>0.35499415710661786</v>
      </c>
      <c r="AU236" s="21">
        <v>0.51496339136748792</v>
      </c>
      <c r="AV236" s="21" t="e">
        <v>#DIV/0!</v>
      </c>
      <c r="AW236" s="21" t="e">
        <v>#DIV/0!</v>
      </c>
      <c r="AX236" s="21" t="e">
        <v>#DIV/0!</v>
      </c>
      <c r="AY236" s="21">
        <v>0.35050591951115267</v>
      </c>
      <c r="AZ236" s="21">
        <v>0.28123501000005707</v>
      </c>
      <c r="BA236" s="21">
        <v>0.5121725478827075</v>
      </c>
      <c r="BB236" s="21" t="e">
        <v>#DIV/0!</v>
      </c>
      <c r="BC236" s="21">
        <v>0.12298999830238097</v>
      </c>
    </row>
    <row r="237" spans="1:55" x14ac:dyDescent="0.2">
      <c r="A237" s="3" t="s">
        <v>736</v>
      </c>
      <c r="B237" s="3" t="s">
        <v>737</v>
      </c>
      <c r="C237" s="3" t="s">
        <v>45</v>
      </c>
      <c r="D237" s="3">
        <v>185942</v>
      </c>
      <c r="E237" s="3" t="s">
        <v>16</v>
      </c>
      <c r="F237" s="3">
        <v>2019</v>
      </c>
      <c r="G237" s="3" t="s">
        <v>17</v>
      </c>
      <c r="H237" s="4">
        <v>43890</v>
      </c>
      <c r="I237" s="4">
        <v>43920</v>
      </c>
      <c r="J237" s="4">
        <v>43920</v>
      </c>
      <c r="K237" s="5">
        <v>276000000</v>
      </c>
      <c r="L237" s="5">
        <v>272000000</v>
      </c>
      <c r="M237" s="3" t="s">
        <v>738</v>
      </c>
      <c r="N237" s="20">
        <v>7.0552114229482585E-2</v>
      </c>
      <c r="O237" s="21">
        <v>4.3272040463749648E-2</v>
      </c>
      <c r="P237" s="21">
        <v>0.106427083267255</v>
      </c>
      <c r="Q237" s="21">
        <v>0.54150350826584503</v>
      </c>
      <c r="R237" s="21">
        <v>0.18455440219414793</v>
      </c>
      <c r="S237" s="21">
        <v>1.4867653455762277E-2</v>
      </c>
      <c r="T237" s="21">
        <v>0.18413920440328624</v>
      </c>
      <c r="U237" s="21">
        <v>0.75733660111032808</v>
      </c>
      <c r="V237" s="21">
        <v>0.76899496945424961</v>
      </c>
      <c r="W237" s="21">
        <v>0.72217371765313665</v>
      </c>
      <c r="X237" s="21">
        <v>0.32717606922256665</v>
      </c>
      <c r="Y237" s="21">
        <v>0.42668779710838506</v>
      </c>
      <c r="Z237" s="21">
        <v>0.67282393077743341</v>
      </c>
      <c r="AA237" s="21">
        <v>0.2718529342855811</v>
      </c>
      <c r="AB237" s="21">
        <v>0.76439271241840256</v>
      </c>
      <c r="AC237" s="21">
        <v>0.35231077872967015</v>
      </c>
      <c r="AD237" s="21">
        <v>0.30281246135232781</v>
      </c>
      <c r="AE237" s="21">
        <v>0.34713068435351574</v>
      </c>
      <c r="AF237" s="21">
        <v>0.57075204658412515</v>
      </c>
      <c r="AG237" s="21" t="e">
        <v>#DIV/0!</v>
      </c>
      <c r="AH237" s="21" t="e">
        <v>#DIV/0!</v>
      </c>
      <c r="AI237" s="21">
        <v>0.38691735011404366</v>
      </c>
      <c r="AJ237" s="21">
        <v>0.19079411135197188</v>
      </c>
      <c r="AK237" s="21" t="e">
        <v>#DIV/0!</v>
      </c>
      <c r="AL237" s="21" t="e">
        <v>#DIV/0!</v>
      </c>
      <c r="AM237" s="21">
        <v>0.60425392801567779</v>
      </c>
      <c r="AN237" s="21">
        <v>0.59607445766779477</v>
      </c>
      <c r="AO237" s="21">
        <v>0.35901511311550249</v>
      </c>
      <c r="AP237" s="21">
        <v>3.3200858245030926E-2</v>
      </c>
      <c r="AQ237" s="21">
        <v>0.59549756942021503</v>
      </c>
      <c r="AR237" s="21">
        <v>0.28263970491862589</v>
      </c>
      <c r="AS237" s="21">
        <v>0.53209713593997898</v>
      </c>
      <c r="AT237" s="21">
        <v>0.48279811218189533</v>
      </c>
      <c r="AU237" s="21">
        <v>0.48886420622659849</v>
      </c>
      <c r="AV237" s="21" t="e">
        <v>#DIV/0!</v>
      </c>
      <c r="AW237" s="21" t="e">
        <v>#DIV/0!</v>
      </c>
      <c r="AX237" s="21" t="e">
        <v>#DIV/0!</v>
      </c>
      <c r="AY237" s="21">
        <v>0.37641324634695289</v>
      </c>
      <c r="AZ237" s="21">
        <v>0.30796935175043144</v>
      </c>
      <c r="BA237" s="21">
        <v>0.51733831267178454</v>
      </c>
      <c r="BB237" s="21" t="e">
        <v>#DIV/0!</v>
      </c>
      <c r="BC237" s="21">
        <v>0.18207650923995553</v>
      </c>
    </row>
    <row r="238" spans="1:55" x14ac:dyDescent="0.2">
      <c r="A238" s="3" t="s">
        <v>748</v>
      </c>
      <c r="B238" s="3" t="s">
        <v>749</v>
      </c>
      <c r="C238" s="3" t="s">
        <v>34</v>
      </c>
      <c r="D238" s="3">
        <v>902720</v>
      </c>
      <c r="E238" s="3" t="s">
        <v>16</v>
      </c>
      <c r="F238" s="3">
        <v>2019</v>
      </c>
      <c r="G238" s="3" t="s">
        <v>17</v>
      </c>
      <c r="H238" s="4">
        <v>43861</v>
      </c>
      <c r="I238" s="4">
        <v>43879</v>
      </c>
      <c r="J238" s="4">
        <v>43879</v>
      </c>
      <c r="K238" s="5">
        <v>140000000</v>
      </c>
      <c r="L238" s="5">
        <v>142000000</v>
      </c>
      <c r="M238" s="3" t="s">
        <v>750</v>
      </c>
      <c r="N238" s="20">
        <v>5.9149257590578243E-2</v>
      </c>
      <c r="O238" s="21">
        <v>5.9149257590578243E-2</v>
      </c>
      <c r="P238" s="21">
        <v>2.3756401055482955E-2</v>
      </c>
      <c r="Q238" s="21">
        <v>0.56011882062421581</v>
      </c>
      <c r="R238" s="21">
        <v>9.1523682728820874E-2</v>
      </c>
      <c r="S238" s="21">
        <v>1.3714859345167254E-2</v>
      </c>
      <c r="T238" s="21">
        <v>9.0332388814139741E-2</v>
      </c>
      <c r="U238" s="21">
        <v>0.79468703783751182</v>
      </c>
      <c r="V238" s="21">
        <v>0.7720789443158449</v>
      </c>
      <c r="W238" s="21">
        <v>0.76442106202632465</v>
      </c>
      <c r="X238" s="21">
        <v>0.26204023371404156</v>
      </c>
      <c r="Y238" s="21">
        <v>0.56597043323820517</v>
      </c>
      <c r="Z238" s="21">
        <v>0.7379597662859585</v>
      </c>
      <c r="AA238" s="21">
        <v>0.90412677411189912</v>
      </c>
      <c r="AB238" s="21">
        <v>0.87857259858703196</v>
      </c>
      <c r="AC238" s="21">
        <v>0.12346453015396672</v>
      </c>
      <c r="AD238" s="21">
        <v>0.28071527029173549</v>
      </c>
      <c r="AE238" s="21">
        <v>0.32179945121701381</v>
      </c>
      <c r="AF238" s="21">
        <v>0.57635283698721018</v>
      </c>
      <c r="AG238" s="21" t="e">
        <v>#DIV/0!</v>
      </c>
      <c r="AH238" s="21" t="e">
        <v>#DIV/0!</v>
      </c>
      <c r="AI238" s="21">
        <v>0.37279993053110372</v>
      </c>
      <c r="AJ238" s="21">
        <v>0.131779112689974</v>
      </c>
      <c r="AK238" s="21" t="e">
        <v>#DIV/0!</v>
      </c>
      <c r="AL238" s="21" t="e">
        <v>#DIV/0!</v>
      </c>
      <c r="AM238" s="21">
        <v>0.61812010858024058</v>
      </c>
      <c r="AN238" s="21">
        <v>0.62441852736429748</v>
      </c>
      <c r="AO238" s="21">
        <v>0.25138613806745924</v>
      </c>
      <c r="AP238" s="21">
        <v>3.3513296439480124E-2</v>
      </c>
      <c r="AQ238" s="21">
        <v>0.57857850066839478</v>
      </c>
      <c r="AR238" s="21">
        <v>0.24869466149950545</v>
      </c>
      <c r="AS238" s="21">
        <v>0.53255984775160814</v>
      </c>
      <c r="AT238" s="21">
        <v>0.33488520528988958</v>
      </c>
      <c r="AU238" s="21">
        <v>0.47784948768513119</v>
      </c>
      <c r="AV238" s="21" t="e">
        <v>#DIV/0!</v>
      </c>
      <c r="AW238" s="21" t="e">
        <v>#DIV/0!</v>
      </c>
      <c r="AX238" s="21" t="e">
        <v>#DIV/0!</v>
      </c>
      <c r="AY238" s="21">
        <v>0.37283177032535442</v>
      </c>
      <c r="AZ238" s="21">
        <v>0.31437587922691806</v>
      </c>
      <c r="BA238" s="21">
        <v>0.516303029644546</v>
      </c>
      <c r="BB238" s="21" t="e">
        <v>#DIV/0!</v>
      </c>
      <c r="BC238" s="21">
        <v>0.12730923269506139</v>
      </c>
    </row>
    <row r="239" spans="1:55" x14ac:dyDescent="0.2">
      <c r="A239" s="3" t="s">
        <v>745</v>
      </c>
      <c r="B239" s="3" t="s">
        <v>746</v>
      </c>
      <c r="C239" s="3" t="s">
        <v>45</v>
      </c>
      <c r="D239" s="3">
        <v>378178</v>
      </c>
      <c r="E239" s="3" t="s">
        <v>16</v>
      </c>
      <c r="F239" s="3">
        <v>2019</v>
      </c>
      <c r="G239" s="3" t="s">
        <v>17</v>
      </c>
      <c r="H239" s="4">
        <v>43830</v>
      </c>
      <c r="I239" s="4">
        <v>43881</v>
      </c>
      <c r="J239" s="4">
        <v>43881</v>
      </c>
      <c r="K239" s="5">
        <v>135200000</v>
      </c>
      <c r="L239" s="5">
        <v>136000000</v>
      </c>
      <c r="M239" s="3" t="s">
        <v>747</v>
      </c>
      <c r="N239" s="20">
        <v>8.0431786364433433E-2</v>
      </c>
      <c r="O239" s="21">
        <v>4.6695250321815068E-2</v>
      </c>
      <c r="P239" s="21">
        <v>4.9164949120473568E-2</v>
      </c>
      <c r="Q239" s="21">
        <v>0.56054198485499951</v>
      </c>
      <c r="R239" s="21">
        <v>8.8810223497622257E-2</v>
      </c>
      <c r="S239" s="21">
        <v>5.9274254118429339E-4</v>
      </c>
      <c r="T239" s="21">
        <v>8.9630006292780687E-2</v>
      </c>
      <c r="U239" s="21">
        <v>0.79501038678274971</v>
      </c>
      <c r="V239" s="21">
        <v>0.7714705940543094</v>
      </c>
      <c r="W239" s="21">
        <v>0.76490766779012198</v>
      </c>
      <c r="X239" s="21">
        <v>0.3664894098955378</v>
      </c>
      <c r="Y239" s="21">
        <v>0.50221535399919048</v>
      </c>
      <c r="Z239" s="21">
        <v>0.6335105901044622</v>
      </c>
      <c r="AA239" s="21">
        <v>0.40223600435566526</v>
      </c>
      <c r="AB239" s="21">
        <v>0.87026365984133358</v>
      </c>
      <c r="AC239" s="21">
        <v>0.18578929220449289</v>
      </c>
      <c r="AD239" s="21">
        <v>0.30904349728699854</v>
      </c>
      <c r="AE239" s="21">
        <v>0.34938981578943867</v>
      </c>
      <c r="AF239" s="21">
        <v>0.58619014845476014</v>
      </c>
      <c r="AG239" s="21" t="e">
        <v>#DIV/0!</v>
      </c>
      <c r="AH239" s="21" t="e">
        <v>#DIV/0!</v>
      </c>
      <c r="AI239" s="21">
        <v>0.37379613106948295</v>
      </c>
      <c r="AJ239" s="21">
        <v>0.15973542166425136</v>
      </c>
      <c r="AK239" s="21" t="e">
        <v>#DIV/0!</v>
      </c>
      <c r="AL239" s="21" t="e">
        <v>#DIV/0!</v>
      </c>
      <c r="AM239" s="21">
        <v>0.61945818672378705</v>
      </c>
      <c r="AN239" s="21">
        <v>0.62535821371448075</v>
      </c>
      <c r="AO239" s="21">
        <v>0.2741107283087128</v>
      </c>
      <c r="AP239" s="21">
        <v>3.2691533653352783E-2</v>
      </c>
      <c r="AQ239" s="21">
        <v>0.60923587549101621</v>
      </c>
      <c r="AR239" s="21">
        <v>0.27689638182754345</v>
      </c>
      <c r="AS239" s="21">
        <v>0.52403145278704666</v>
      </c>
      <c r="AT239" s="21">
        <v>0.40459667954140105</v>
      </c>
      <c r="AU239" s="21">
        <v>0.46490986033397791</v>
      </c>
      <c r="AV239" s="21" t="e">
        <v>#DIV/0!</v>
      </c>
      <c r="AW239" s="21" t="e">
        <v>#DIV/0!</v>
      </c>
      <c r="AX239" s="21" t="e">
        <v>#DIV/0!</v>
      </c>
      <c r="AY239" s="21">
        <v>0.35602935511064693</v>
      </c>
      <c r="AZ239" s="21">
        <v>0.28095335515704323</v>
      </c>
      <c r="BA239" s="21">
        <v>0.51256716138022462</v>
      </c>
      <c r="BB239" s="21" t="e">
        <v>#DIV/0!</v>
      </c>
      <c r="BC239" s="21">
        <v>0.15704027220134756</v>
      </c>
    </row>
    <row r="240" spans="1:55" x14ac:dyDescent="0.2">
      <c r="A240" s="3" t="s">
        <v>739</v>
      </c>
      <c r="B240" s="3" t="s">
        <v>740</v>
      </c>
      <c r="C240" s="3" t="s">
        <v>24</v>
      </c>
      <c r="D240" s="3">
        <v>378177</v>
      </c>
      <c r="E240" s="3" t="s">
        <v>16</v>
      </c>
      <c r="F240" s="3">
        <v>2019</v>
      </c>
      <c r="G240" s="3" t="s">
        <v>17</v>
      </c>
      <c r="H240" s="4">
        <v>43830</v>
      </c>
      <c r="I240" s="4">
        <v>43889</v>
      </c>
      <c r="J240" s="4">
        <v>43889</v>
      </c>
      <c r="K240" s="5">
        <v>97300000</v>
      </c>
      <c r="L240" s="5">
        <v>97800000</v>
      </c>
      <c r="M240" s="3" t="s">
        <v>741</v>
      </c>
      <c r="N240" s="20">
        <v>6.4803666583340067E-2</v>
      </c>
      <c r="O240" s="21">
        <v>5.9320843015270915E-2</v>
      </c>
      <c r="P240" s="21">
        <v>3.3978952528536492E-2</v>
      </c>
      <c r="Q240" s="21">
        <v>0.5596016543380401</v>
      </c>
      <c r="R240" s="21">
        <v>9.526156042438054E-2</v>
      </c>
      <c r="S240" s="21">
        <v>1.0321378423040662E-3</v>
      </c>
      <c r="T240" s="21">
        <v>9.6079310127486259E-2</v>
      </c>
      <c r="U240" s="21">
        <v>0.79427223761000676</v>
      </c>
      <c r="V240" s="21">
        <v>0.77148216484243592</v>
      </c>
      <c r="W240" s="21">
        <v>0.7640589401310498</v>
      </c>
      <c r="X240" s="21">
        <v>0.13995909718100927</v>
      </c>
      <c r="Y240" s="21">
        <v>0.61505950493363937</v>
      </c>
      <c r="Z240" s="21">
        <v>0.8600409028189907</v>
      </c>
      <c r="AA240" s="21">
        <v>0.74193766171221753</v>
      </c>
      <c r="AB240" s="21">
        <v>0.89138614611287437</v>
      </c>
      <c r="AC240" s="21">
        <v>0.25994398460606211</v>
      </c>
      <c r="AD240" s="21">
        <v>0.3389533587931079</v>
      </c>
      <c r="AE240" s="21">
        <v>0.36776636124667478</v>
      </c>
      <c r="AF240" s="21">
        <v>0.59043654918364552</v>
      </c>
      <c r="AG240" s="21" t="e">
        <v>#DIV/0!</v>
      </c>
      <c r="AH240" s="21" t="e">
        <v>#DIV/0!</v>
      </c>
      <c r="AI240" s="21">
        <v>0.36571554319671062</v>
      </c>
      <c r="AJ240" s="21">
        <v>0.20220916513793763</v>
      </c>
      <c r="AK240" s="21" t="e">
        <v>#DIV/0!</v>
      </c>
      <c r="AL240" s="21" t="e">
        <v>#DIV/0!</v>
      </c>
      <c r="AM240" s="21">
        <v>0.61738064775276269</v>
      </c>
      <c r="AN240" s="21">
        <v>0.6221709961176034</v>
      </c>
      <c r="AO240" s="21">
        <v>0.14641516750415387</v>
      </c>
      <c r="AP240" s="21">
        <v>3.3370972985021383E-2</v>
      </c>
      <c r="AQ240" s="21">
        <v>0.56382086028945511</v>
      </c>
      <c r="AR240" s="21">
        <v>0.30568780485777336</v>
      </c>
      <c r="AS240" s="21">
        <v>0.50741682927607401</v>
      </c>
      <c r="AT240" s="21">
        <v>0.34225598766181614</v>
      </c>
      <c r="AU240" s="21">
        <v>0.54183576120405053</v>
      </c>
      <c r="AV240" s="21" t="e">
        <v>#DIV/0!</v>
      </c>
      <c r="AW240" s="21" t="e">
        <v>#DIV/0!</v>
      </c>
      <c r="AX240" s="21" t="e">
        <v>#DIV/0!</v>
      </c>
      <c r="AY240" s="21">
        <v>0.36953504594303466</v>
      </c>
      <c r="AZ240" s="21">
        <v>0.31160502317714667</v>
      </c>
      <c r="BA240" s="21">
        <v>0.52129751998304086</v>
      </c>
      <c r="BB240" s="21" t="e">
        <v>#DIV/0!</v>
      </c>
      <c r="BC240" s="21">
        <v>0.11700365322033536</v>
      </c>
    </row>
    <row r="241" spans="1:55" x14ac:dyDescent="0.2">
      <c r="A241" s="3" t="s">
        <v>757</v>
      </c>
      <c r="B241" s="3" t="s">
        <v>758</v>
      </c>
      <c r="C241" s="3" t="s">
        <v>45</v>
      </c>
      <c r="D241" s="3">
        <v>124743</v>
      </c>
      <c r="E241" s="3" t="s">
        <v>16</v>
      </c>
      <c r="F241" s="3">
        <v>2019</v>
      </c>
      <c r="G241" s="3" t="s">
        <v>17</v>
      </c>
      <c r="H241" s="4">
        <v>43830</v>
      </c>
      <c r="I241" s="4">
        <v>43888</v>
      </c>
      <c r="J241" s="4">
        <v>43888</v>
      </c>
      <c r="K241" s="5">
        <v>306453000</v>
      </c>
      <c r="L241" s="5">
        <v>307179000</v>
      </c>
      <c r="M241" s="3" t="s">
        <v>759</v>
      </c>
      <c r="N241" s="20">
        <v>0.11540007648808424</v>
      </c>
      <c r="O241" s="21">
        <v>4.2563120631540455E-2</v>
      </c>
      <c r="P241" s="21">
        <v>2.9358810091465373E-2</v>
      </c>
      <c r="Q241" s="21">
        <v>0.55966259382973016</v>
      </c>
      <c r="R241" s="21">
        <v>9.7206718707799095E-2</v>
      </c>
      <c r="S241" s="21">
        <v>1.7862614216330248E-2</v>
      </c>
      <c r="T241" s="21">
        <v>9.5429291426028184E-2</v>
      </c>
      <c r="U241" s="21">
        <v>0.7944301545460104</v>
      </c>
      <c r="V241" s="21">
        <v>0.77217974690475333</v>
      </c>
      <c r="W241" s="21">
        <v>0.76410727778648246</v>
      </c>
      <c r="X241" s="21">
        <v>0.32211105837053661</v>
      </c>
      <c r="Y241" s="21">
        <v>0.53929078708466782</v>
      </c>
      <c r="Z241" s="21">
        <v>0.67788894162946345</v>
      </c>
      <c r="AA241" s="21">
        <v>0.62741931789100258</v>
      </c>
      <c r="AB241" s="21">
        <v>0.88968767423290107</v>
      </c>
      <c r="AC241" s="21">
        <v>0.36783498695154676</v>
      </c>
      <c r="AD241" s="21">
        <v>0.30456233661157606</v>
      </c>
      <c r="AE241" s="21">
        <v>0.32565230633023717</v>
      </c>
      <c r="AF241" s="21">
        <v>0.56522952468223486</v>
      </c>
      <c r="AG241" s="21" t="e">
        <v>#DIV/0!</v>
      </c>
      <c r="AH241" s="21" t="e">
        <v>#DIV/0!</v>
      </c>
      <c r="AI241" s="21">
        <v>0.48536436559965374</v>
      </c>
      <c r="AJ241" s="21">
        <v>0.13973637940203004</v>
      </c>
      <c r="AK241" s="21" t="e">
        <v>#DIV/0!</v>
      </c>
      <c r="AL241" s="21" t="e">
        <v>#DIV/0!</v>
      </c>
      <c r="AM241" s="21">
        <v>0.6169708212847651</v>
      </c>
      <c r="AN241" s="21">
        <v>0.62345581806454031</v>
      </c>
      <c r="AO241" s="21">
        <v>0.22413967692738945</v>
      </c>
      <c r="AP241" s="21">
        <v>3.2478481444928264E-2</v>
      </c>
      <c r="AQ241" s="21">
        <v>0.5480380406868971</v>
      </c>
      <c r="AR241" s="21">
        <v>0.23296902114316745</v>
      </c>
      <c r="AS241" s="21">
        <v>0.58447384731344865</v>
      </c>
      <c r="AT241" s="21">
        <v>0.29368177618515778</v>
      </c>
      <c r="AU241" s="21">
        <v>0.39477276926298416</v>
      </c>
      <c r="AV241" s="21" t="e">
        <v>#DIV/0!</v>
      </c>
      <c r="AW241" s="21" t="e">
        <v>#DIV/0!</v>
      </c>
      <c r="AX241" s="21" t="e">
        <v>#DIV/0!</v>
      </c>
      <c r="AY241" s="21">
        <v>0.36716678825348403</v>
      </c>
      <c r="AZ241" s="21">
        <v>0.30723543742419351</v>
      </c>
      <c r="BA241" s="21">
        <v>0.49943446220320681</v>
      </c>
      <c r="BB241" s="21" t="e">
        <v>#DIV/0!</v>
      </c>
      <c r="BC241" s="21">
        <v>0.1178857700070278</v>
      </c>
    </row>
    <row r="242" spans="1:55" x14ac:dyDescent="0.2">
      <c r="A242" s="3" t="s">
        <v>751</v>
      </c>
      <c r="B242" s="3" t="s">
        <v>752</v>
      </c>
      <c r="C242" s="3" t="s">
        <v>24</v>
      </c>
      <c r="D242" s="3">
        <v>378181</v>
      </c>
      <c r="E242" s="3" t="s">
        <v>16</v>
      </c>
      <c r="F242" s="3">
        <v>2019</v>
      </c>
      <c r="G242" s="3" t="s">
        <v>17</v>
      </c>
      <c r="H242" s="4">
        <v>43830</v>
      </c>
      <c r="I242" s="4">
        <v>43880</v>
      </c>
      <c r="J242" s="4">
        <v>43880</v>
      </c>
      <c r="K242" s="5">
        <v>909636000</v>
      </c>
      <c r="L242" s="5">
        <v>915636000</v>
      </c>
      <c r="M242" s="3" t="s">
        <v>753</v>
      </c>
      <c r="N242" s="20">
        <v>7.4333098724296234E-2</v>
      </c>
      <c r="O242" s="21">
        <v>6.3019697713141531E-2</v>
      </c>
      <c r="P242" s="21">
        <v>9.3224599396238797E-2</v>
      </c>
      <c r="Q242" s="21">
        <v>0.5622534263361727</v>
      </c>
      <c r="R242" s="21">
        <v>6.0263261664367004E-2</v>
      </c>
      <c r="S242" s="21">
        <v>4.193447881113932E-2</v>
      </c>
      <c r="T242" s="21">
        <v>5.4366177674123953E-2</v>
      </c>
      <c r="U242" s="21">
        <v>0.79468955316478895</v>
      </c>
      <c r="V242" s="21">
        <v>0.77440814696125959</v>
      </c>
      <c r="W242" s="21">
        <v>0.76398064915345365</v>
      </c>
      <c r="X242" s="21">
        <v>0.38063638837364033</v>
      </c>
      <c r="Y242" s="21">
        <v>0.4749717542693378</v>
      </c>
      <c r="Z242" s="21">
        <v>0.61936361162635967</v>
      </c>
      <c r="AA242" s="21">
        <v>5.0779270663690458E-2</v>
      </c>
      <c r="AB242" s="21">
        <v>0.84814899385513642</v>
      </c>
      <c r="AC242" s="21">
        <v>0.73075168025671089</v>
      </c>
      <c r="AD242" s="21">
        <v>0.43681157467340215</v>
      </c>
      <c r="AE242" s="21">
        <v>0.50074128446612987</v>
      </c>
      <c r="AF242" s="21">
        <v>0.62645086652148818</v>
      </c>
      <c r="AG242" s="21" t="e">
        <v>#DIV/0!</v>
      </c>
      <c r="AH242" s="21" t="e">
        <v>#DIV/0!</v>
      </c>
      <c r="AI242" s="21">
        <v>0.36508286739255441</v>
      </c>
      <c r="AJ242" s="21">
        <v>0.14715172277157787</v>
      </c>
      <c r="AK242" s="21" t="e">
        <v>#DIV/0!</v>
      </c>
      <c r="AL242" s="21" t="e">
        <v>#DIV/0!</v>
      </c>
      <c r="AM242" s="21">
        <v>0.61994068965415683</v>
      </c>
      <c r="AN242" s="21">
        <v>0.62314194398068967</v>
      </c>
      <c r="AO242" s="21">
        <v>0.11439316116564203</v>
      </c>
      <c r="AP242" s="21">
        <v>3.2319788497008548E-2</v>
      </c>
      <c r="AQ242" s="21">
        <v>0.58790106149883548</v>
      </c>
      <c r="AR242" s="21">
        <v>0.40056028675247474</v>
      </c>
      <c r="AS242" s="21">
        <v>0.47074234076663546</v>
      </c>
      <c r="AT242" s="21">
        <v>0.39744774459426685</v>
      </c>
      <c r="AU242" s="21">
        <v>0.51144106528816025</v>
      </c>
      <c r="AV242" s="21" t="e">
        <v>#DIV/0!</v>
      </c>
      <c r="AW242" s="21" t="e">
        <v>#DIV/0!</v>
      </c>
      <c r="AX242" s="21" t="e">
        <v>#DIV/0!</v>
      </c>
      <c r="AY242" s="21">
        <v>0.34622942603877116</v>
      </c>
      <c r="AZ242" s="21">
        <v>0.25090059144033672</v>
      </c>
      <c r="BA242" s="21">
        <v>0.52367762296807885</v>
      </c>
      <c r="BB242" s="21" t="e">
        <v>#DIV/0!</v>
      </c>
      <c r="BC242" s="21">
        <v>0.16848521100639191</v>
      </c>
    </row>
    <row r="243" spans="1:55" x14ac:dyDescent="0.2">
      <c r="A243" s="3" t="s">
        <v>760</v>
      </c>
      <c r="B243" s="3" t="s">
        <v>761</v>
      </c>
      <c r="C243" s="3" t="s">
        <v>15</v>
      </c>
      <c r="D243" s="3">
        <v>103644</v>
      </c>
      <c r="E243" s="3" t="s">
        <v>16</v>
      </c>
      <c r="F243" s="3">
        <v>2019</v>
      </c>
      <c r="G243" s="3" t="s">
        <v>17</v>
      </c>
      <c r="H243" s="4">
        <v>43830</v>
      </c>
      <c r="I243" s="4">
        <v>43868</v>
      </c>
      <c r="J243" s="4">
        <v>43868</v>
      </c>
      <c r="K243" s="5">
        <v>281300000</v>
      </c>
      <c r="L243" s="5">
        <v>283100000</v>
      </c>
      <c r="M243" s="3" t="s">
        <v>762</v>
      </c>
      <c r="N243" s="20">
        <v>4.7844525776341289E-2</v>
      </c>
      <c r="O243" s="21">
        <v>3.8808139801218069E-2</v>
      </c>
      <c r="P243" s="21">
        <v>8.0205541172556714E-3</v>
      </c>
      <c r="Q243" s="21">
        <v>0.6040484714509905</v>
      </c>
      <c r="R243" s="21">
        <v>8.0751428734138903E-2</v>
      </c>
      <c r="S243" s="21">
        <v>5.5838735467880388E-2</v>
      </c>
      <c r="T243" s="21">
        <v>7.2904244608294658E-2</v>
      </c>
      <c r="U243" s="21">
        <v>0.8375397638477442</v>
      </c>
      <c r="V243" s="21">
        <v>0.80185011296191633</v>
      </c>
      <c r="W243" s="21">
        <v>0.80789940251918135</v>
      </c>
      <c r="X243" s="21">
        <v>0.29090241476320444</v>
      </c>
      <c r="Y243" s="21">
        <v>0.4489124451693875</v>
      </c>
      <c r="Z243" s="21">
        <v>0.70909758523679556</v>
      </c>
      <c r="AA243" s="21">
        <v>0.39151994591179301</v>
      </c>
      <c r="AB243" s="21">
        <v>0.79720271599570691</v>
      </c>
      <c r="AC243" s="21">
        <v>0.1127172732506368</v>
      </c>
      <c r="AD243" s="21">
        <v>0.33588401635989873</v>
      </c>
      <c r="AE243" s="21">
        <v>0.385042438285781</v>
      </c>
      <c r="AF243" s="21">
        <v>0.6011006872530934</v>
      </c>
      <c r="AG243" s="21" t="e">
        <v>#DIV/0!</v>
      </c>
      <c r="AH243" s="21" t="e">
        <v>#DIV/0!</v>
      </c>
      <c r="AI243" s="21">
        <v>0.35184957189740457</v>
      </c>
      <c r="AJ243" s="21">
        <v>0.10578989570212685</v>
      </c>
      <c r="AK243" s="21" t="e">
        <v>#DIV/0!</v>
      </c>
      <c r="AL243" s="21" t="e">
        <v>#DIV/0!</v>
      </c>
      <c r="AM243" s="21">
        <v>0.66796273060172551</v>
      </c>
      <c r="AN243" s="21">
        <v>0.67688253806397536</v>
      </c>
      <c r="AO243" s="21">
        <v>0.25948151153184834</v>
      </c>
      <c r="AP243" s="21">
        <v>3.5666414401814922E-2</v>
      </c>
      <c r="AQ243" s="21">
        <v>0.6370972898609053</v>
      </c>
      <c r="AR243" s="21">
        <v>0.23147217841248288</v>
      </c>
      <c r="AS243" s="21">
        <v>0.52971499510007569</v>
      </c>
      <c r="AT243" s="21">
        <v>0.30602235326146388</v>
      </c>
      <c r="AU243" s="21">
        <v>0.45879799016622763</v>
      </c>
      <c r="AV243" s="21" t="e">
        <v>#DIV/0!</v>
      </c>
      <c r="AW243" s="21" t="e">
        <v>#DIV/0!</v>
      </c>
      <c r="AX243" s="21" t="e">
        <v>#DIV/0!</v>
      </c>
      <c r="AY243" s="21">
        <v>0.34885600105374004</v>
      </c>
      <c r="AZ243" s="21">
        <v>0.27771476433717279</v>
      </c>
      <c r="BA243" s="21">
        <v>0.51179801940157521</v>
      </c>
      <c r="BB243" s="21" t="e">
        <v>#DIV/0!</v>
      </c>
      <c r="BC243" s="21">
        <v>0.19527136590480673</v>
      </c>
    </row>
    <row r="244" spans="1:55" x14ac:dyDescent="0.2">
      <c r="A244" s="3" t="s">
        <v>83</v>
      </c>
      <c r="B244" s="3" t="s">
        <v>84</v>
      </c>
      <c r="C244" s="3" t="s">
        <v>52</v>
      </c>
      <c r="D244" s="3">
        <v>119577</v>
      </c>
      <c r="E244" s="3" t="s">
        <v>16</v>
      </c>
      <c r="F244" s="3">
        <v>2019</v>
      </c>
      <c r="G244" s="3" t="s">
        <v>17</v>
      </c>
      <c r="H244" s="4">
        <v>43830</v>
      </c>
      <c r="I244" s="4">
        <v>43882</v>
      </c>
      <c r="J244" s="4">
        <v>43882</v>
      </c>
      <c r="K244" s="5">
        <v>240900000</v>
      </c>
      <c r="L244" s="5">
        <v>241400000</v>
      </c>
      <c r="M244" s="3" t="s">
        <v>85</v>
      </c>
      <c r="N244" s="20">
        <v>2.3657963372053337E-2</v>
      </c>
      <c r="O244" s="21">
        <v>1.8065438482922625E-2</v>
      </c>
      <c r="P244" s="21">
        <v>1.9015480286765436E-3</v>
      </c>
      <c r="Q244" s="21">
        <v>0.56101009350742548</v>
      </c>
      <c r="R244" s="21">
        <v>9.9002811699770404E-2</v>
      </c>
      <c r="S244" s="21">
        <v>7.5556851250531562E-2</v>
      </c>
      <c r="T244" s="21">
        <v>8.827919281761025E-2</v>
      </c>
      <c r="U244" s="21">
        <v>0.79614231925130385</v>
      </c>
      <c r="V244" s="21">
        <v>0.77572282952812188</v>
      </c>
      <c r="W244" s="21">
        <v>0.76539650037482077</v>
      </c>
      <c r="X244" s="21">
        <v>4.514151052693368E-2</v>
      </c>
      <c r="Y244" s="21">
        <v>0.48067403662119401</v>
      </c>
      <c r="Z244" s="21">
        <v>0.9548584894730664</v>
      </c>
      <c r="AA244" s="21">
        <v>0</v>
      </c>
      <c r="AB244" s="21">
        <v>0.86271072337371846</v>
      </c>
      <c r="AC244" s="21">
        <v>1</v>
      </c>
      <c r="AD244" s="21">
        <v>0.51482993580727932</v>
      </c>
      <c r="AE244" s="21">
        <v>0.44430341828890174</v>
      </c>
      <c r="AF244" s="21">
        <v>0.63535741898928355</v>
      </c>
      <c r="AG244" s="21" t="e">
        <v>#DIV/0!</v>
      </c>
      <c r="AH244" s="21" t="e">
        <v>#DIV/0!</v>
      </c>
      <c r="AI244" s="21">
        <v>0.4730471250529662</v>
      </c>
      <c r="AJ244" s="21">
        <v>0.12305779266951175</v>
      </c>
      <c r="AK244" s="21" t="e">
        <v>#DIV/0!</v>
      </c>
      <c r="AL244" s="21" t="e">
        <v>#DIV/0!</v>
      </c>
      <c r="AM244" s="21">
        <v>0.61708812469761698</v>
      </c>
      <c r="AN244" s="21">
        <v>0.62080989405561271</v>
      </c>
      <c r="AO244" s="21">
        <v>3.9409461754569636E-2</v>
      </c>
      <c r="AP244" s="21">
        <v>3.1417709647666041E-2</v>
      </c>
      <c r="AQ244" s="21">
        <v>0.5367093997657858</v>
      </c>
      <c r="AR244" s="21">
        <v>0.32375608810174888</v>
      </c>
      <c r="AS244" s="21">
        <v>0.6118581184334797</v>
      </c>
      <c r="AT244" s="21">
        <v>0.24759811984614541</v>
      </c>
      <c r="AU244" s="21">
        <v>0.40730988212692998</v>
      </c>
      <c r="AV244" s="21" t="e">
        <v>#DIV/0!</v>
      </c>
      <c r="AW244" s="21" t="e">
        <v>#DIV/0!</v>
      </c>
      <c r="AX244" s="21" t="e">
        <v>#DIV/0!</v>
      </c>
      <c r="AY244" s="21">
        <v>0.38314064065784209</v>
      </c>
      <c r="AZ244" s="21">
        <v>0.34107430762727836</v>
      </c>
      <c r="BA244" s="21">
        <v>0.50261234255493703</v>
      </c>
      <c r="BB244" s="21" t="e">
        <v>#DIV/0!</v>
      </c>
      <c r="BC244" s="21">
        <v>9.2826560725999513E-2</v>
      </c>
    </row>
    <row r="245" spans="1:55" x14ac:dyDescent="0.2">
      <c r="A245" s="3" t="s">
        <v>763</v>
      </c>
      <c r="B245" s="3" t="s">
        <v>764</v>
      </c>
      <c r="C245" s="3" t="s">
        <v>45</v>
      </c>
      <c r="D245" s="3">
        <v>186050</v>
      </c>
      <c r="E245" s="3" t="s">
        <v>16</v>
      </c>
      <c r="F245" s="3">
        <v>2019</v>
      </c>
      <c r="G245" s="3" t="s">
        <v>17</v>
      </c>
      <c r="H245" s="4">
        <v>43890</v>
      </c>
      <c r="I245" s="4">
        <v>43913</v>
      </c>
      <c r="J245" s="4">
        <v>43913</v>
      </c>
      <c r="K245" s="5">
        <v>762000000</v>
      </c>
      <c r="L245" s="5">
        <v>764000000</v>
      </c>
      <c r="M245" s="6" t="s">
        <v>765</v>
      </c>
      <c r="N245" s="20">
        <v>4.1898170732297138E-2</v>
      </c>
      <c r="O245" s="21">
        <v>4.2835856274465673E-3</v>
      </c>
      <c r="P245" s="21">
        <v>7.522091843676088E-3</v>
      </c>
      <c r="Q245" s="21">
        <v>0.57069898974052502</v>
      </c>
      <c r="R245" s="21">
        <v>0.12079068215525714</v>
      </c>
      <c r="S245" s="21">
        <v>8.868785166943495E-2</v>
      </c>
      <c r="T245" s="21">
        <v>0.10825045814505015</v>
      </c>
      <c r="U245" s="21">
        <v>0.81179117064324946</v>
      </c>
      <c r="V245" s="21">
        <v>0.78620877279795853</v>
      </c>
      <c r="W245" s="21">
        <v>0.78134724152973201</v>
      </c>
      <c r="X245" s="21">
        <v>0.33485563215719372</v>
      </c>
      <c r="Y245" s="21">
        <v>0.45606461366345485</v>
      </c>
      <c r="Z245" s="21">
        <v>0.66514436784280628</v>
      </c>
      <c r="AA245" s="21">
        <v>1.4325688169375949E-2</v>
      </c>
      <c r="AB245" s="21">
        <v>0.81448073782896002</v>
      </c>
      <c r="AC245" s="21">
        <v>0.30208210159685739</v>
      </c>
      <c r="AD245" s="21">
        <v>0.28163262648867204</v>
      </c>
      <c r="AE245" s="21">
        <v>0.30178314954304669</v>
      </c>
      <c r="AF245" s="21">
        <v>0.5598756731946366</v>
      </c>
      <c r="AG245" s="21" t="e">
        <v>#DIV/0!</v>
      </c>
      <c r="AH245" s="21" t="e">
        <v>#DIV/0!</v>
      </c>
      <c r="AI245" s="21">
        <v>0.37764961908796291</v>
      </c>
      <c r="AJ245" s="21">
        <v>0.14086324501228073</v>
      </c>
      <c r="AK245" s="21" t="e">
        <v>#DIV/0!</v>
      </c>
      <c r="AL245" s="21" t="e">
        <v>#DIV/0!</v>
      </c>
      <c r="AM245" s="21">
        <v>0.6250463952677765</v>
      </c>
      <c r="AN245" s="21">
        <v>0.64984570347175652</v>
      </c>
      <c r="AO245" s="21">
        <v>0.45673740550414721</v>
      </c>
      <c r="AP245" s="21">
        <v>1.0745496112381291E-3</v>
      </c>
      <c r="AQ245" s="21">
        <v>0.57960249601829328</v>
      </c>
      <c r="AR245" s="21">
        <v>0.26037479385016898</v>
      </c>
      <c r="AS245" s="21">
        <v>0.5316560532791974</v>
      </c>
      <c r="AT245" s="21">
        <v>0.4851995321718735</v>
      </c>
      <c r="AU245" s="21">
        <v>0.4816810429165696</v>
      </c>
      <c r="AV245" s="21" t="e">
        <v>#DIV/0!</v>
      </c>
      <c r="AW245" s="21" t="e">
        <v>#DIV/0!</v>
      </c>
      <c r="AX245" s="21" t="e">
        <v>#DIV/0!</v>
      </c>
      <c r="AY245" s="21">
        <v>0.36070573696591907</v>
      </c>
      <c r="AZ245" s="21">
        <v>0.2984284953758386</v>
      </c>
      <c r="BA245" s="21">
        <v>0.5231154631678</v>
      </c>
      <c r="BB245" s="21" t="e">
        <v>#DIV/0!</v>
      </c>
      <c r="BC245" s="21">
        <v>0.17249758063708745</v>
      </c>
    </row>
    <row r="246" spans="1:55" x14ac:dyDescent="0.2">
      <c r="A246" s="3" t="s">
        <v>742</v>
      </c>
      <c r="B246" s="3" t="s">
        <v>743</v>
      </c>
      <c r="C246" s="3" t="s">
        <v>34</v>
      </c>
      <c r="D246" s="3">
        <v>101897</v>
      </c>
      <c r="E246" s="3" t="s">
        <v>16</v>
      </c>
      <c r="F246" s="3">
        <v>2020</v>
      </c>
      <c r="G246" s="3" t="s">
        <v>17</v>
      </c>
      <c r="H246" s="4">
        <v>44012</v>
      </c>
      <c r="I246" s="4">
        <v>44061</v>
      </c>
      <c r="J246" s="4">
        <v>44061</v>
      </c>
      <c r="K246" s="5">
        <v>145295000</v>
      </c>
      <c r="L246" s="5">
        <v>147416000</v>
      </c>
      <c r="M246" s="3" t="s">
        <v>744</v>
      </c>
      <c r="N246" s="20">
        <v>0.15598629624921834</v>
      </c>
      <c r="O246" s="21">
        <v>0.12779469124855544</v>
      </c>
      <c r="P246" s="21">
        <v>0.34255844632574883</v>
      </c>
      <c r="Q246" s="21">
        <v>0.55999319200542974</v>
      </c>
      <c r="R246" s="21">
        <v>9.6123403677555494E-2</v>
      </c>
      <c r="S246" s="21">
        <v>9.2862439932659524E-2</v>
      </c>
      <c r="T246" s="21">
        <v>8.2681246407778602E-2</v>
      </c>
      <c r="U246" s="21">
        <v>0.7947704893157026</v>
      </c>
      <c r="V246" s="21">
        <v>0.77563317320189096</v>
      </c>
      <c r="W246" s="21">
        <v>0.76384031956992215</v>
      </c>
      <c r="X246" s="21">
        <v>0.58223228313812991</v>
      </c>
      <c r="Y246" s="21">
        <v>0.49801606529284104</v>
      </c>
      <c r="Z246" s="21">
        <v>0.4177677168618702</v>
      </c>
      <c r="AA246" s="21">
        <v>0.20182350621814796</v>
      </c>
      <c r="AB246" s="21">
        <v>0.88137924016571556</v>
      </c>
      <c r="AC246" s="21">
        <v>0.43599746129087802</v>
      </c>
      <c r="AD246" s="21">
        <v>0.43980070788377457</v>
      </c>
      <c r="AE246" s="21">
        <v>0.50416789330615741</v>
      </c>
      <c r="AF246" s="21">
        <v>0.69048810333724808</v>
      </c>
      <c r="AG246" s="21" t="e">
        <v>#DIV/0!</v>
      </c>
      <c r="AH246" s="21" t="e">
        <v>#DIV/0!</v>
      </c>
      <c r="AI246" s="21">
        <v>0.381544724069457</v>
      </c>
      <c r="AJ246" s="21">
        <v>0.29372571746370563</v>
      </c>
      <c r="AK246" s="21" t="e">
        <v>#DIV/0!</v>
      </c>
      <c r="AL246" s="21" t="e">
        <v>#DIV/0!</v>
      </c>
      <c r="AM246" s="21">
        <v>0.62254218750677692</v>
      </c>
      <c r="AN246" s="21">
        <v>0.62285590313009698</v>
      </c>
      <c r="AO246" s="21">
        <v>0.17007078948924817</v>
      </c>
      <c r="AP246" s="21">
        <v>3.2171076683807365E-2</v>
      </c>
      <c r="AQ246" s="21">
        <v>0.7259697294801658</v>
      </c>
      <c r="AR246" s="21">
        <v>0.50612836001542783</v>
      </c>
      <c r="AS246" s="21">
        <v>0.4681716869755928</v>
      </c>
      <c r="AT246" s="21">
        <v>0.62451906823970449</v>
      </c>
      <c r="AU246" s="21">
        <v>0.51404847640400342</v>
      </c>
      <c r="AV246" s="21" t="e">
        <v>#DIV/0!</v>
      </c>
      <c r="AW246" s="21" t="e">
        <v>#DIV/0!</v>
      </c>
      <c r="AX246" s="21" t="e">
        <v>#DIV/0!</v>
      </c>
      <c r="AY246" s="21">
        <v>0.34799495968793315</v>
      </c>
      <c r="AZ246" s="21">
        <v>0.23374901312464325</v>
      </c>
      <c r="BA246" s="21">
        <v>0.51364213855976293</v>
      </c>
      <c r="BB246" s="21" t="e">
        <v>#DIV/0!</v>
      </c>
      <c r="BC246" s="21">
        <v>0.20171748456570671</v>
      </c>
    </row>
    <row r="247" spans="1:55" x14ac:dyDescent="0.2">
      <c r="A247" s="3" t="s">
        <v>1078</v>
      </c>
      <c r="B247" s="3" t="s">
        <v>1079</v>
      </c>
      <c r="C247" s="3" t="s">
        <v>15</v>
      </c>
      <c r="D247" s="3">
        <v>205563</v>
      </c>
      <c r="E247" s="3" t="s">
        <v>16</v>
      </c>
      <c r="F247" s="3">
        <v>2019</v>
      </c>
      <c r="G247" s="3" t="s">
        <v>17</v>
      </c>
      <c r="H247" s="4">
        <v>43830</v>
      </c>
      <c r="I247" s="4">
        <v>43865</v>
      </c>
      <c r="J247" s="4">
        <v>43865</v>
      </c>
      <c r="K247" s="5">
        <v>526000000</v>
      </c>
      <c r="L247" s="5">
        <v>528000000</v>
      </c>
      <c r="M247" s="6" t="s">
        <v>1080</v>
      </c>
      <c r="N247" s="20">
        <v>2.6904029386903398E-2</v>
      </c>
      <c r="O247" s="21">
        <v>2.4372346824754955E-2</v>
      </c>
      <c r="P247" s="21">
        <v>6.9806525670270306E-2</v>
      </c>
      <c r="Q247" s="21">
        <v>0.56014163136532946</v>
      </c>
      <c r="R247" s="21">
        <v>3.3062800400998953E-2</v>
      </c>
      <c r="S247" s="21">
        <v>3.8576036029191275E-2</v>
      </c>
      <c r="T247" s="21">
        <v>2.7408268782714712E-2</v>
      </c>
      <c r="U247" s="21">
        <v>0.79175814741295913</v>
      </c>
      <c r="V247" s="21">
        <v>0.77324688876138115</v>
      </c>
      <c r="W247" s="21">
        <v>0.76083986191225672</v>
      </c>
      <c r="X247" s="21">
        <v>0.15344687303182483</v>
      </c>
      <c r="Y247" s="21">
        <v>0.49029382231665947</v>
      </c>
      <c r="Z247" s="21">
        <v>0.8465531269681752</v>
      </c>
      <c r="AA247" s="21">
        <v>6.0304664859032096E-2</v>
      </c>
      <c r="AB247" s="21">
        <v>0.87808129934979684</v>
      </c>
      <c r="AC247" s="21">
        <v>0.31157330623150348</v>
      </c>
      <c r="AD247" s="21">
        <v>0.39128264437453913</v>
      </c>
      <c r="AE247" s="21">
        <v>0.39293326977820792</v>
      </c>
      <c r="AF247" s="21">
        <v>0.61343028756537565</v>
      </c>
      <c r="AG247" s="21" t="e">
        <v>#DIV/0!</v>
      </c>
      <c r="AH247" s="21" t="e">
        <v>#DIV/0!</v>
      </c>
      <c r="AI247" s="21">
        <v>0.39416109071786221</v>
      </c>
      <c r="AJ247" s="21">
        <v>0.17300973842571837</v>
      </c>
      <c r="AK247" s="21" t="e">
        <v>#DIV/0!</v>
      </c>
      <c r="AL247" s="21" t="e">
        <v>#DIV/0!</v>
      </c>
      <c r="AM247" s="21">
        <v>0.61924603029295144</v>
      </c>
      <c r="AN247" s="21">
        <v>0.62310853407559108</v>
      </c>
      <c r="AO247" s="21">
        <v>0.17747807295757867</v>
      </c>
      <c r="AP247" s="21">
        <v>3.1098812145898425E-2</v>
      </c>
      <c r="AQ247" s="21">
        <v>0.61364477016462182</v>
      </c>
      <c r="AR247" s="21">
        <v>0.39831251614984009</v>
      </c>
      <c r="AS247" s="21">
        <v>0.51656284332343239</v>
      </c>
      <c r="AT247" s="21">
        <v>0.49662361238033403</v>
      </c>
      <c r="AU247" s="21">
        <v>0.48260661107581987</v>
      </c>
      <c r="AV247" s="21" t="e">
        <v>#DIV/0!</v>
      </c>
      <c r="AW247" s="21" t="e">
        <v>#DIV/0!</v>
      </c>
      <c r="AX247" s="21" t="e">
        <v>#DIV/0!</v>
      </c>
      <c r="AY247" s="21">
        <v>0.3361305281144023</v>
      </c>
      <c r="AZ247" s="21">
        <v>0.24003425953031582</v>
      </c>
      <c r="BA247" s="21">
        <v>0.51650772393778521</v>
      </c>
      <c r="BB247" s="21" t="e">
        <v>#DIV/0!</v>
      </c>
      <c r="BC247" s="21">
        <v>0.15874556844071117</v>
      </c>
    </row>
    <row r="248" spans="1:55" x14ac:dyDescent="0.2">
      <c r="A248" s="3" t="s">
        <v>766</v>
      </c>
      <c r="B248" s="3" t="s">
        <v>767</v>
      </c>
      <c r="C248" s="3" t="s">
        <v>59</v>
      </c>
      <c r="D248" s="3">
        <v>378183</v>
      </c>
      <c r="E248" s="3" t="s">
        <v>16</v>
      </c>
      <c r="F248" s="3">
        <v>2019</v>
      </c>
      <c r="G248" s="3" t="s">
        <v>17</v>
      </c>
      <c r="H248" s="4">
        <v>43830</v>
      </c>
      <c r="I248" s="4">
        <v>43881</v>
      </c>
      <c r="J248" s="4">
        <v>43881</v>
      </c>
      <c r="K248" s="5">
        <v>372000000</v>
      </c>
      <c r="L248" s="5">
        <v>372000000</v>
      </c>
      <c r="M248" s="3" t="s">
        <v>768</v>
      </c>
      <c r="N248" s="20">
        <v>8.2493482568647525E-2</v>
      </c>
      <c r="O248" s="21">
        <v>4.6940178978264954E-2</v>
      </c>
      <c r="P248" s="21">
        <v>3.3211054683894244E-2</v>
      </c>
      <c r="Q248" s="21">
        <v>0.56022947319679417</v>
      </c>
      <c r="R248" s="21">
        <v>8.5290406210763989E-2</v>
      </c>
      <c r="S248" s="21">
        <v>5.2577480553607614E-2</v>
      </c>
      <c r="T248" s="21">
        <v>7.7996566932770503E-2</v>
      </c>
      <c r="U248" s="21">
        <v>0.7944892144943041</v>
      </c>
      <c r="V248" s="21">
        <v>0.77395501973444991</v>
      </c>
      <c r="W248" s="21">
        <v>0.76383713630426731</v>
      </c>
      <c r="X248" s="21">
        <v>0.30307828711141765</v>
      </c>
      <c r="Y248" s="21">
        <v>0.49244903789689998</v>
      </c>
      <c r="Z248" s="21">
        <v>0.6969217128885824</v>
      </c>
      <c r="AA248" s="21">
        <v>0.10466012448898676</v>
      </c>
      <c r="AB248" s="21">
        <v>0.87623897509556425</v>
      </c>
      <c r="AC248" s="21">
        <v>0.14245698764557166</v>
      </c>
      <c r="AD248" s="21">
        <v>0.3322574315834137</v>
      </c>
      <c r="AE248" s="21">
        <v>0.38088508343418348</v>
      </c>
      <c r="AF248" s="21">
        <v>0.61878000302862224</v>
      </c>
      <c r="AG248" s="21" t="e">
        <v>#DIV/0!</v>
      </c>
      <c r="AH248" s="21" t="e">
        <v>#DIV/0!</v>
      </c>
      <c r="AI248" s="21">
        <v>0.39209544311706612</v>
      </c>
      <c r="AJ248" s="21">
        <v>0.23559960446082293</v>
      </c>
      <c r="AK248" s="21" t="e">
        <v>#DIV/0!</v>
      </c>
      <c r="AL248" s="21" t="e">
        <v>#DIV/0!</v>
      </c>
      <c r="AM248" s="21">
        <v>0.62227199974701763</v>
      </c>
      <c r="AN248" s="21">
        <v>0.62545627278936511</v>
      </c>
      <c r="AO248" s="21">
        <v>0.30066030099544533</v>
      </c>
      <c r="AP248" s="21">
        <v>3.2889351819997026E-2</v>
      </c>
      <c r="AQ248" s="21">
        <v>0.70466703987780455</v>
      </c>
      <c r="AR248" s="21">
        <v>0.31458964998038036</v>
      </c>
      <c r="AS248" s="21">
        <v>0.52975436348408689</v>
      </c>
      <c r="AT248" s="21">
        <v>0.508110092898856</v>
      </c>
      <c r="AU248" s="21">
        <v>0.4810388346912654</v>
      </c>
      <c r="AV248" s="21" t="e">
        <v>#DIV/0!</v>
      </c>
      <c r="AW248" s="21" t="e">
        <v>#DIV/0!</v>
      </c>
      <c r="AX248" s="21" t="e">
        <v>#DIV/0!</v>
      </c>
      <c r="AY248" s="21">
        <v>0.34768958803854244</v>
      </c>
      <c r="AZ248" s="21">
        <v>0.27299056769797181</v>
      </c>
      <c r="BA248" s="21">
        <v>0.51179180461527629</v>
      </c>
      <c r="BB248" s="21" t="e">
        <v>#DIV/0!</v>
      </c>
      <c r="BC248" s="21">
        <v>0.18785549439358395</v>
      </c>
    </row>
    <row r="249" spans="1:55" x14ac:dyDescent="0.2">
      <c r="A249" s="3" t="s">
        <v>754</v>
      </c>
      <c r="B249" s="3" t="s">
        <v>755</v>
      </c>
      <c r="C249" s="3" t="s">
        <v>38</v>
      </c>
      <c r="D249" s="3">
        <v>682157</v>
      </c>
      <c r="E249" s="3" t="s">
        <v>16</v>
      </c>
      <c r="F249" s="3">
        <v>2019</v>
      </c>
      <c r="G249" s="3" t="s">
        <v>17</v>
      </c>
      <c r="H249" s="4">
        <v>43830</v>
      </c>
      <c r="I249" s="4">
        <v>43888</v>
      </c>
      <c r="J249" s="4">
        <v>43888</v>
      </c>
      <c r="K249" s="5">
        <v>210802442</v>
      </c>
      <c r="L249" s="5">
        <v>202467037</v>
      </c>
      <c r="M249" s="3" t="s">
        <v>756</v>
      </c>
      <c r="N249" s="20">
        <v>4.3840655465935734E-2</v>
      </c>
      <c r="O249" s="21">
        <v>4.3840655465935734E-2</v>
      </c>
      <c r="P249" s="21">
        <v>9.4602790694810063E-2</v>
      </c>
      <c r="Q249" s="21">
        <v>0.56389238017735643</v>
      </c>
      <c r="R249" s="21">
        <v>8.5122378130486898E-2</v>
      </c>
      <c r="S249" s="21">
        <v>1.6149680555553086E-2</v>
      </c>
      <c r="T249" s="21">
        <v>8.3487030138925347E-2</v>
      </c>
      <c r="U249" s="21">
        <v>0.79829464620899715</v>
      </c>
      <c r="V249" s="21">
        <v>0.77288324288202759</v>
      </c>
      <c r="W249" s="21">
        <v>0.76840527022274219</v>
      </c>
      <c r="X249" s="21">
        <v>0.36820075532598706</v>
      </c>
      <c r="Y249" s="21">
        <v>0.47898802242591304</v>
      </c>
      <c r="Z249" s="21">
        <v>0.63179924467401294</v>
      </c>
      <c r="AA249" s="21">
        <v>0.35003055144444983</v>
      </c>
      <c r="AB249" s="21">
        <v>0.83597306578587049</v>
      </c>
      <c r="AC249" s="21">
        <v>0.2405361954930425</v>
      </c>
      <c r="AD249" s="21">
        <v>0.26831947031615294</v>
      </c>
      <c r="AE249" s="21">
        <v>0.27114473575409231</v>
      </c>
      <c r="AF249" s="21">
        <v>0.53699230177159685</v>
      </c>
      <c r="AG249" s="21" t="e">
        <v>#DIV/0!</v>
      </c>
      <c r="AH249" s="21" t="e">
        <v>#DIV/0!</v>
      </c>
      <c r="AI249" s="21">
        <v>0.4311430972683144</v>
      </c>
      <c r="AJ249" s="21">
        <v>0.11134672846790326</v>
      </c>
      <c r="AK249" s="21" t="e">
        <v>#DIV/0!</v>
      </c>
      <c r="AL249" s="21" t="e">
        <v>#DIV/0!</v>
      </c>
      <c r="AM249" s="21">
        <v>0.61531620033066892</v>
      </c>
      <c r="AN249" s="21">
        <v>0.62961932782649177</v>
      </c>
      <c r="AO249" s="21">
        <v>0.27574599043431414</v>
      </c>
      <c r="AP249" s="21">
        <v>4.4799423676891298E-2</v>
      </c>
      <c r="AQ249" s="21">
        <v>0.49202400810989166</v>
      </c>
      <c r="AR249" s="21">
        <v>0.26081636883276438</v>
      </c>
      <c r="AS249" s="21">
        <v>0.56393706453676529</v>
      </c>
      <c r="AT249" s="21">
        <v>0.37290635659357574</v>
      </c>
      <c r="AU249" s="21">
        <v>0.45609902978251055</v>
      </c>
      <c r="AV249" s="21" t="e">
        <v>#DIV/0!</v>
      </c>
      <c r="AW249" s="21" t="e">
        <v>#DIV/0!</v>
      </c>
      <c r="AX249" s="21" t="e">
        <v>#DIV/0!</v>
      </c>
      <c r="AY249" s="21">
        <v>0.37478906156245284</v>
      </c>
      <c r="AZ249" s="21">
        <v>0.25484805303427188</v>
      </c>
      <c r="BA249" s="21">
        <v>0.3508964099773465</v>
      </c>
      <c r="BB249" s="21" t="e">
        <v>#DIV/0!</v>
      </c>
      <c r="BC249" s="21">
        <v>9.7705948171132304E-2</v>
      </c>
    </row>
    <row r="250" spans="1:55" x14ac:dyDescent="0.2">
      <c r="A250" s="3" t="s">
        <v>787</v>
      </c>
      <c r="B250" s="3" t="s">
        <v>788</v>
      </c>
      <c r="C250" s="3" t="s">
        <v>34</v>
      </c>
      <c r="D250" s="3">
        <v>331628</v>
      </c>
      <c r="E250" s="3" t="s">
        <v>16</v>
      </c>
      <c r="F250" s="3">
        <v>2019</v>
      </c>
      <c r="G250" s="3" t="s">
        <v>17</v>
      </c>
      <c r="H250" s="4">
        <v>43830</v>
      </c>
      <c r="I250" s="4">
        <v>43875</v>
      </c>
      <c r="J250" s="4">
        <v>43875</v>
      </c>
      <c r="K250" s="5">
        <v>1009000000</v>
      </c>
      <c r="L250" s="5">
        <v>1012000000</v>
      </c>
      <c r="M250" s="3" t="s">
        <v>789</v>
      </c>
      <c r="N250" s="20">
        <v>5.9846836900711617E-2</v>
      </c>
      <c r="O250" s="21">
        <v>5.9846836900711617E-2</v>
      </c>
      <c r="P250" s="21">
        <v>0.10810200836690699</v>
      </c>
      <c r="Q250" s="21">
        <v>0.56303537523699965</v>
      </c>
      <c r="R250" s="21">
        <v>6.546346513801439E-2</v>
      </c>
      <c r="S250" s="21">
        <v>3.3599076064046669E-2</v>
      </c>
      <c r="T250" s="21">
        <v>6.0914945465466795E-2</v>
      </c>
      <c r="U250" s="21">
        <v>0.79571287338098029</v>
      </c>
      <c r="V250" s="21">
        <v>0.77411604220644248</v>
      </c>
      <c r="W250" s="21">
        <v>0.76520980881815348</v>
      </c>
      <c r="X250" s="21">
        <v>0.53061186759574042</v>
      </c>
      <c r="Y250" s="21">
        <v>0.47482453081562831</v>
      </c>
      <c r="Z250" s="21">
        <v>0.46938813240425953</v>
      </c>
      <c r="AA250" s="21">
        <v>0.1905847479483774</v>
      </c>
      <c r="AB250" s="21">
        <v>0.841631150850494</v>
      </c>
      <c r="AC250" s="21">
        <v>1</v>
      </c>
      <c r="AD250" s="21">
        <v>0.73963920148796569</v>
      </c>
      <c r="AE250" s="21">
        <v>0.81666043419048584</v>
      </c>
      <c r="AF250" s="21">
        <v>0.80118999409274483</v>
      </c>
      <c r="AG250" s="21" t="e">
        <v>#DIV/0!</v>
      </c>
      <c r="AH250" s="21" t="e">
        <v>#DIV/0!</v>
      </c>
      <c r="AI250" s="21">
        <v>0.37931544117717675</v>
      </c>
      <c r="AJ250" s="21">
        <v>0.15807716076675293</v>
      </c>
      <c r="AK250" s="21" t="e">
        <v>#DIV/0!</v>
      </c>
      <c r="AL250" s="21" t="e">
        <v>#DIV/0!</v>
      </c>
      <c r="AM250" s="21">
        <v>0.63156347645247168</v>
      </c>
      <c r="AN250" s="21">
        <v>0.62387082082870926</v>
      </c>
      <c r="AO250" s="21">
        <v>0.12396010966851836</v>
      </c>
      <c r="AP250" s="21">
        <v>3.2370002367815287E-2</v>
      </c>
      <c r="AQ250" s="21">
        <v>0.79321203181533018</v>
      </c>
      <c r="AR250" s="21">
        <v>0.58925042788807269</v>
      </c>
      <c r="AS250" s="21">
        <v>0.43954617955037778</v>
      </c>
      <c r="AT250" s="21">
        <v>0.59583725123364739</v>
      </c>
      <c r="AU250" s="21">
        <v>0.49627437011571407</v>
      </c>
      <c r="AV250" s="21" t="e">
        <v>#DIV/0!</v>
      </c>
      <c r="AW250" s="21" t="e">
        <v>#DIV/0!</v>
      </c>
      <c r="AX250" s="21" t="e">
        <v>#DIV/0!</v>
      </c>
      <c r="AY250" s="21">
        <v>0.33554473634639542</v>
      </c>
      <c r="AZ250" s="21">
        <v>0.23680854758703154</v>
      </c>
      <c r="BA250" s="21">
        <v>0.51527523416553789</v>
      </c>
      <c r="BB250" s="21" t="e">
        <v>#DIV/0!</v>
      </c>
      <c r="BC250" s="21">
        <v>0.40192296506161462</v>
      </c>
    </row>
    <row r="251" spans="1:55" x14ac:dyDescent="0.2">
      <c r="A251" s="7" t="s">
        <v>823</v>
      </c>
      <c r="B251" s="7" t="s">
        <v>824</v>
      </c>
      <c r="C251" s="3" t="s">
        <v>72</v>
      </c>
      <c r="D251" s="7">
        <v>744578</v>
      </c>
      <c r="E251" s="7" t="s">
        <v>16</v>
      </c>
      <c r="F251" s="7">
        <v>2012</v>
      </c>
      <c r="G251" s="7" t="s">
        <v>17</v>
      </c>
      <c r="H251" s="8">
        <v>41274</v>
      </c>
      <c r="I251" s="8">
        <v>41327</v>
      </c>
      <c r="J251" s="8">
        <v>41585</v>
      </c>
      <c r="K251" s="9">
        <v>42263000</v>
      </c>
      <c r="L251" s="9">
        <v>47892000</v>
      </c>
      <c r="M251" s="7" t="s">
        <v>825</v>
      </c>
      <c r="N251" s="20">
        <v>8.4337295860144486E-4</v>
      </c>
      <c r="O251" s="21">
        <v>8.4337295860144486E-4</v>
      </c>
      <c r="P251" s="21">
        <v>5.2226358020969945E-3</v>
      </c>
      <c r="Q251" s="21">
        <v>0.56128971836748776</v>
      </c>
      <c r="R251" s="21">
        <v>0.16750996918302302</v>
      </c>
      <c r="S251" s="21">
        <v>1</v>
      </c>
      <c r="T251" s="21">
        <v>1.3848141041203917E-2</v>
      </c>
      <c r="U251" s="21">
        <v>0.80090523121472468</v>
      </c>
      <c r="V251" s="21">
        <v>0.8312918778493783</v>
      </c>
      <c r="W251" s="21">
        <v>0.76028272263495889</v>
      </c>
      <c r="X251" s="21">
        <v>1.503325017220912E-2</v>
      </c>
      <c r="Y251" s="21">
        <v>0.47874658083470711</v>
      </c>
      <c r="Z251" s="21">
        <v>0.98496674982779098</v>
      </c>
      <c r="AA251" s="21">
        <v>2.6473462671365551E-3</v>
      </c>
      <c r="AB251" s="21">
        <v>0.85883798682723367</v>
      </c>
      <c r="AC251" s="21">
        <v>0.61574732449433145</v>
      </c>
      <c r="AD251" s="21">
        <v>0.64455301809085752</v>
      </c>
      <c r="AE251" s="21">
        <v>0.47711806568767662</v>
      </c>
      <c r="AF251" s="21">
        <v>0.6141692887667044</v>
      </c>
      <c r="AG251" s="21" t="e">
        <v>#DIV/0!</v>
      </c>
      <c r="AH251" s="21" t="e">
        <v>#DIV/0!</v>
      </c>
      <c r="AI251" s="21">
        <v>0.5056641391171901</v>
      </c>
      <c r="AJ251" s="21">
        <v>8.6849080521930938E-2</v>
      </c>
      <c r="AK251" s="21" t="e">
        <v>#DIV/0!</v>
      </c>
      <c r="AL251" s="21" t="e">
        <v>#DIV/0!</v>
      </c>
      <c r="AM251" s="21">
        <v>0.6164650526410026</v>
      </c>
      <c r="AN251" s="21">
        <v>0.62056457407979948</v>
      </c>
      <c r="AO251" s="21">
        <v>2.6035824030671617E-2</v>
      </c>
      <c r="AP251" s="21">
        <v>3.1957429156538757E-2</v>
      </c>
      <c r="AQ251" s="21">
        <v>0.51909606099359418</v>
      </c>
      <c r="AR251" s="21">
        <v>0.57810420835685095</v>
      </c>
      <c r="AS251" s="21">
        <v>0.79346147522573141</v>
      </c>
      <c r="AT251" s="21">
        <v>0.30301164731706581</v>
      </c>
      <c r="AU251" s="21">
        <v>0.4251772682512116</v>
      </c>
      <c r="AV251" s="21" t="e">
        <v>#DIV/0!</v>
      </c>
      <c r="AW251" s="21" t="e">
        <v>#DIV/0!</v>
      </c>
      <c r="AX251" s="21" t="e">
        <v>#DIV/0!</v>
      </c>
      <c r="AY251" s="21">
        <v>0.41608260194536945</v>
      </c>
      <c r="AZ251" s="21">
        <v>0.39509515780185001</v>
      </c>
      <c r="BA251" s="21">
        <v>0.47448733404252791</v>
      </c>
      <c r="BB251" s="21" t="e">
        <v>#DIV/0!</v>
      </c>
      <c r="BC251" s="21">
        <v>0.12486245405382811</v>
      </c>
    </row>
    <row r="252" spans="1:55" x14ac:dyDescent="0.2">
      <c r="A252" s="3" t="s">
        <v>778</v>
      </c>
      <c r="B252" s="3" t="s">
        <v>779</v>
      </c>
      <c r="C252" s="3" t="s">
        <v>45</v>
      </c>
      <c r="D252" s="3">
        <v>98192</v>
      </c>
      <c r="E252" s="3" t="s">
        <v>16</v>
      </c>
      <c r="F252" s="3">
        <v>2019</v>
      </c>
      <c r="G252" s="3" t="s">
        <v>17</v>
      </c>
      <c r="H252" s="4">
        <v>43830</v>
      </c>
      <c r="I252" s="4">
        <v>43888</v>
      </c>
      <c r="J252" s="4">
        <v>43888</v>
      </c>
      <c r="K252" s="5">
        <v>327500000</v>
      </c>
      <c r="L252" s="5">
        <v>330300000</v>
      </c>
      <c r="M252" s="3" t="s">
        <v>780</v>
      </c>
      <c r="N252" s="20">
        <v>1.7541312713374172E-2</v>
      </c>
      <c r="O252" s="21">
        <v>1.7541312713374172E-2</v>
      </c>
      <c r="P252" s="21">
        <v>7.34332612079898E-3</v>
      </c>
      <c r="Q252" s="21">
        <v>0.57252940505600858</v>
      </c>
      <c r="R252" s="21">
        <v>0.10134895068960016</v>
      </c>
      <c r="S252" s="21">
        <v>5.8725728796689969E-2</v>
      </c>
      <c r="T252" s="21">
        <v>9.3264671294686921E-2</v>
      </c>
      <c r="U252" s="21">
        <v>0.81056714045797229</v>
      </c>
      <c r="V252" s="21">
        <v>0.78243800028631538</v>
      </c>
      <c r="W252" s="21">
        <v>0.78066115649810386</v>
      </c>
      <c r="X252" s="21">
        <v>8.9833170779160754E-2</v>
      </c>
      <c r="Y252" s="21">
        <v>0.46547011749932266</v>
      </c>
      <c r="Z252" s="21">
        <v>0.91016682922083925</v>
      </c>
      <c r="AA252" s="21">
        <v>0.62235473717501333</v>
      </c>
      <c r="AB252" s="21">
        <v>0.81172298525520303</v>
      </c>
      <c r="AC252" s="21">
        <v>0.15375054330369695</v>
      </c>
      <c r="AD252" s="21">
        <v>0.33067811686626025</v>
      </c>
      <c r="AE252" s="21">
        <v>0.36800052863752769</v>
      </c>
      <c r="AF252" s="21">
        <v>0.59976479036863384</v>
      </c>
      <c r="AG252" s="21" t="e">
        <v>#DIV/0!</v>
      </c>
      <c r="AH252" s="21" t="e">
        <v>#DIV/0!</v>
      </c>
      <c r="AI252" s="21">
        <v>0.36829099083056666</v>
      </c>
      <c r="AJ252" s="21">
        <v>0.13063390210071915</v>
      </c>
      <c r="AK252" s="21" t="e">
        <v>#DIV/0!</v>
      </c>
      <c r="AL252" s="21" t="e">
        <v>#DIV/0!</v>
      </c>
      <c r="AM252" s="21">
        <v>0.62839335910011196</v>
      </c>
      <c r="AN252" s="21">
        <v>0.63405678445771951</v>
      </c>
      <c r="AO252" s="21">
        <v>0.18634280095861086</v>
      </c>
      <c r="AP252" s="21">
        <v>3.1340335338680553E-2</v>
      </c>
      <c r="AQ252" s="21">
        <v>0.59660381502434856</v>
      </c>
      <c r="AR252" s="21">
        <v>0.28747111996771235</v>
      </c>
      <c r="AS252" s="21">
        <v>0.51629904319052755</v>
      </c>
      <c r="AT252" s="21">
        <v>0.35434547783660153</v>
      </c>
      <c r="AU252" s="21">
        <v>0.48227029245148395</v>
      </c>
      <c r="AV252" s="21" t="e">
        <v>#DIV/0!</v>
      </c>
      <c r="AW252" s="21" t="e">
        <v>#DIV/0!</v>
      </c>
      <c r="AX252" s="21" t="e">
        <v>#DIV/0!</v>
      </c>
      <c r="AY252" s="21">
        <v>0.36576796736563122</v>
      </c>
      <c r="AZ252" s="21">
        <v>0.3078818809311778</v>
      </c>
      <c r="BA252" s="21">
        <v>0.51682504362308801</v>
      </c>
      <c r="BB252" s="21" t="e">
        <v>#DIV/0!</v>
      </c>
      <c r="BC252" s="21">
        <v>0.14351133559084259</v>
      </c>
    </row>
    <row r="253" spans="1:55" x14ac:dyDescent="0.2">
      <c r="A253" s="3" t="s">
        <v>784</v>
      </c>
      <c r="B253" s="3" t="s">
        <v>785</v>
      </c>
      <c r="C253" s="3" t="s">
        <v>15</v>
      </c>
      <c r="D253" s="3">
        <v>255010</v>
      </c>
      <c r="E253" s="3" t="s">
        <v>16</v>
      </c>
      <c r="F253" s="3">
        <v>2019</v>
      </c>
      <c r="G253" s="3" t="s">
        <v>17</v>
      </c>
      <c r="H253" s="4">
        <v>43830</v>
      </c>
      <c r="I253" s="4">
        <v>43872</v>
      </c>
      <c r="J253" s="4">
        <v>43872</v>
      </c>
      <c r="K253" s="5">
        <v>280000000</v>
      </c>
      <c r="L253" s="5">
        <v>281000000</v>
      </c>
      <c r="M253" s="3" t="s">
        <v>786</v>
      </c>
      <c r="N253" s="20">
        <v>7.0596714965224641E-2</v>
      </c>
      <c r="O253" s="21">
        <v>4.6209666106141162E-2</v>
      </c>
      <c r="P253" s="21">
        <v>4.9654540019105568E-2</v>
      </c>
      <c r="Q253" s="21">
        <v>0.67724356406092057</v>
      </c>
      <c r="R253" s="21">
        <v>0.14154491977714603</v>
      </c>
      <c r="S253" s="21">
        <v>0</v>
      </c>
      <c r="T253" s="21">
        <v>0.14299827243490701</v>
      </c>
      <c r="U253" s="21">
        <v>1</v>
      </c>
      <c r="V253" s="21">
        <v>0.77144014205164946</v>
      </c>
      <c r="W253" s="21">
        <v>1</v>
      </c>
      <c r="X253" s="21">
        <v>0.41752072396103973</v>
      </c>
      <c r="Y253" s="21">
        <v>0.44523274845028704</v>
      </c>
      <c r="Z253" s="21">
        <v>0.58247927603896021</v>
      </c>
      <c r="AA253" s="21">
        <v>0.27166805333110888</v>
      </c>
      <c r="AB253" s="21">
        <v>0.79260812363960798</v>
      </c>
      <c r="AC253" s="21">
        <v>0.30253393596434613</v>
      </c>
      <c r="AD253" s="21">
        <v>0.34180409903232239</v>
      </c>
      <c r="AE253" s="21">
        <v>0.39182895671481205</v>
      </c>
      <c r="AF253" s="21">
        <v>0.5970400897392506</v>
      </c>
      <c r="AG253" s="21" t="e">
        <v>#DIV/0!</v>
      </c>
      <c r="AH253" s="21" t="e">
        <v>#DIV/0!</v>
      </c>
      <c r="AI253" s="21">
        <v>0.36927149490920202</v>
      </c>
      <c r="AJ253" s="21">
        <v>0.17197909674496173</v>
      </c>
      <c r="AK253" s="21" t="e">
        <v>#DIV/0!</v>
      </c>
      <c r="AL253" s="21" t="e">
        <v>#DIV/0!</v>
      </c>
      <c r="AM253" s="21">
        <v>0.77580847467093694</v>
      </c>
      <c r="AN253" s="21">
        <v>0.80647298447297178</v>
      </c>
      <c r="AO253" s="21">
        <v>0.33942540738800692</v>
      </c>
      <c r="AP253" s="21">
        <v>3.289011328737465E-2</v>
      </c>
      <c r="AQ253" s="21">
        <v>0.66706846390970498</v>
      </c>
      <c r="AR253" s="21">
        <v>0.29753172793726129</v>
      </c>
      <c r="AS253" s="21">
        <v>0.51353226942587793</v>
      </c>
      <c r="AT253" s="21">
        <v>0.50465414366800843</v>
      </c>
      <c r="AU253" s="21">
        <v>0.46786371480749855</v>
      </c>
      <c r="AV253" s="21" t="e">
        <v>#DIV/0!</v>
      </c>
      <c r="AW253" s="21" t="e">
        <v>#DIV/0!</v>
      </c>
      <c r="AX253" s="21" t="e">
        <v>#DIV/0!</v>
      </c>
      <c r="AY253" s="21">
        <v>0.35509630546672039</v>
      </c>
      <c r="AZ253" s="21">
        <v>0.28170263282829444</v>
      </c>
      <c r="BA253" s="21">
        <v>0.51249082716940353</v>
      </c>
      <c r="BB253" s="21" t="e">
        <v>#DIV/0!</v>
      </c>
      <c r="BC253" s="21">
        <v>0.23908944573828389</v>
      </c>
    </row>
    <row r="254" spans="1:55" x14ac:dyDescent="0.2">
      <c r="A254" s="3" t="s">
        <v>796</v>
      </c>
      <c r="B254" s="3" t="s">
        <v>797</v>
      </c>
      <c r="C254" s="3" t="s">
        <v>45</v>
      </c>
      <c r="D254" s="3">
        <v>243628</v>
      </c>
      <c r="E254" s="3" t="s">
        <v>16</v>
      </c>
      <c r="F254" s="3">
        <v>2019</v>
      </c>
      <c r="G254" s="3" t="s">
        <v>17</v>
      </c>
      <c r="H254" s="4">
        <v>43830</v>
      </c>
      <c r="I254" s="4">
        <v>43887</v>
      </c>
      <c r="J254" s="4">
        <v>43887</v>
      </c>
      <c r="K254" s="5">
        <v>749100000</v>
      </c>
      <c r="L254" s="5">
        <v>755400000</v>
      </c>
      <c r="M254" s="3" t="s">
        <v>798</v>
      </c>
      <c r="N254" s="20">
        <v>5.8466940868121021E-2</v>
      </c>
      <c r="O254" s="21">
        <v>5.7720899076395098E-2</v>
      </c>
      <c r="P254" s="21">
        <v>4.3565147779519628E-2</v>
      </c>
      <c r="Q254" s="21">
        <v>0.54787831246932583</v>
      </c>
      <c r="R254" s="21">
        <v>0.24334099024243153</v>
      </c>
      <c r="S254" s="21">
        <v>0</v>
      </c>
      <c r="T254" s="21">
        <v>0.24583956296032097</v>
      </c>
      <c r="U254" s="21">
        <v>0.76588046468880688</v>
      </c>
      <c r="V254" s="21">
        <v>0.77144014205164946</v>
      </c>
      <c r="W254" s="21">
        <v>0.73150663671134208</v>
      </c>
      <c r="X254" s="21">
        <v>9.7505284815367993E-2</v>
      </c>
      <c r="Y254" s="21">
        <v>0.41838798200410177</v>
      </c>
      <c r="Z254" s="21">
        <v>0.90249471518463198</v>
      </c>
      <c r="AA254" s="21">
        <v>0.11593270258535503</v>
      </c>
      <c r="AB254" s="21">
        <v>0.7446381349991168</v>
      </c>
      <c r="AC254" s="21">
        <v>0.49925082999667503</v>
      </c>
      <c r="AD254" s="21">
        <v>0.58558424766055228</v>
      </c>
      <c r="AE254" s="21">
        <v>0.6712876337032011</v>
      </c>
      <c r="AF254" s="21">
        <v>0.72725287858824827</v>
      </c>
      <c r="AG254" s="21" t="e">
        <v>#DIV/0!</v>
      </c>
      <c r="AH254" s="21" t="e">
        <v>#DIV/0!</v>
      </c>
      <c r="AI254" s="21">
        <v>0.37626426322698336</v>
      </c>
      <c r="AJ254" s="21">
        <v>0.46197657930226238</v>
      </c>
      <c r="AK254" s="21" t="e">
        <v>#DIV/0!</v>
      </c>
      <c r="AL254" s="21" t="e">
        <v>#DIV/0!</v>
      </c>
      <c r="AM254" s="21">
        <v>0.60120773140102213</v>
      </c>
      <c r="AN254" s="21">
        <v>0.61449078856300621</v>
      </c>
      <c r="AO254" s="21">
        <v>0.13291523916157497</v>
      </c>
      <c r="AP254" s="21">
        <v>3.4260123705296235E-2</v>
      </c>
      <c r="AQ254" s="21">
        <v>0.72338341078160828</v>
      </c>
      <c r="AR254" s="21">
        <v>0.50851414465228006</v>
      </c>
      <c r="AS254" s="21">
        <v>0.45538683661252466</v>
      </c>
      <c r="AT254" s="21">
        <v>0.53895166086857726</v>
      </c>
      <c r="AU254" s="21">
        <v>0.60893886312129097</v>
      </c>
      <c r="AV254" s="21" t="e">
        <v>#DIV/0!</v>
      </c>
      <c r="AW254" s="21" t="e">
        <v>#DIV/0!</v>
      </c>
      <c r="AX254" s="21" t="e">
        <v>#DIV/0!</v>
      </c>
      <c r="AY254" s="21">
        <v>0.36711269161723076</v>
      </c>
      <c r="AZ254" s="21">
        <v>0.31063941426584196</v>
      </c>
      <c r="BA254" s="21">
        <v>0.51401469712280046</v>
      </c>
      <c r="BB254" s="21" t="e">
        <v>#DIV/0!</v>
      </c>
      <c r="BC254" s="21">
        <v>0.22276545762911434</v>
      </c>
    </row>
    <row r="255" spans="1:55" x14ac:dyDescent="0.2">
      <c r="A255" s="3" t="s">
        <v>814</v>
      </c>
      <c r="B255" s="3" t="s">
        <v>815</v>
      </c>
      <c r="C255" s="3" t="s">
        <v>34</v>
      </c>
      <c r="D255" s="3">
        <v>333440</v>
      </c>
      <c r="E255" s="3" t="s">
        <v>16</v>
      </c>
      <c r="F255" s="3">
        <v>2019</v>
      </c>
      <c r="G255" s="3" t="s">
        <v>17</v>
      </c>
      <c r="H255" s="4">
        <v>43921</v>
      </c>
      <c r="I255" s="4">
        <v>43973</v>
      </c>
      <c r="J255" s="4">
        <v>43973</v>
      </c>
      <c r="K255" s="5">
        <v>240200000</v>
      </c>
      <c r="L255" s="5">
        <v>257300000</v>
      </c>
      <c r="M255" s="3" t="s">
        <v>816</v>
      </c>
      <c r="N255" s="20">
        <v>3.9783973918726435E-2</v>
      </c>
      <c r="O255" s="21">
        <v>2.6772245471456419E-2</v>
      </c>
      <c r="P255" s="21">
        <v>2.7145232299719768E-2</v>
      </c>
      <c r="Q255" s="21">
        <v>0.56139336497712033</v>
      </c>
      <c r="R255" s="21">
        <v>0.14431725593645819</v>
      </c>
      <c r="S255" s="21">
        <v>0.12388441858525928</v>
      </c>
      <c r="T255" s="21">
        <v>0.12654969233406474</v>
      </c>
      <c r="U255" s="21">
        <v>0.79959039778397289</v>
      </c>
      <c r="V255" s="21">
        <v>0.77900040762301437</v>
      </c>
      <c r="W255" s="21">
        <v>0.76872703784699215</v>
      </c>
      <c r="X255" s="21">
        <v>9.5176452333927603E-2</v>
      </c>
      <c r="Y255" s="21">
        <v>0.57093898049369918</v>
      </c>
      <c r="Z255" s="21">
        <v>0.90482354766607243</v>
      </c>
      <c r="AA255" s="21">
        <v>0.59249550123611061</v>
      </c>
      <c r="AB255" s="21">
        <v>0.85750471272650575</v>
      </c>
      <c r="AC255" s="21">
        <v>0.53519223712412556</v>
      </c>
      <c r="AD255" s="21">
        <v>0.44913452385838459</v>
      </c>
      <c r="AE255" s="21">
        <v>0.38669474750762334</v>
      </c>
      <c r="AF255" s="21">
        <v>0.58275416965637405</v>
      </c>
      <c r="AG255" s="21" t="e">
        <v>#DIV/0!</v>
      </c>
      <c r="AH255" s="21" t="e">
        <v>#DIV/0!</v>
      </c>
      <c r="AI255" s="21">
        <v>0.56562162594063492</v>
      </c>
      <c r="AJ255" s="21">
        <v>0.18748396271681578</v>
      </c>
      <c r="AK255" s="21" t="e">
        <v>#DIV/0!</v>
      </c>
      <c r="AL255" s="21" t="e">
        <v>#DIV/0!</v>
      </c>
      <c r="AM255" s="21">
        <v>0.61648980998079894</v>
      </c>
      <c r="AN255" s="21">
        <v>0.62123111621426619</v>
      </c>
      <c r="AO255" s="21">
        <v>5.3582889217815628E-2</v>
      </c>
      <c r="AP255" s="21">
        <v>2.8082736695546312E-2</v>
      </c>
      <c r="AQ255" s="21">
        <v>0.51922505337197855</v>
      </c>
      <c r="AR255" s="21">
        <v>0.48996832620351938</v>
      </c>
      <c r="AS255" s="21">
        <v>0.8725507775211544</v>
      </c>
      <c r="AT255" s="21">
        <v>0.34093493309565931</v>
      </c>
      <c r="AU255" s="21">
        <v>0.20677395012249811</v>
      </c>
      <c r="AV255" s="21" t="e">
        <v>#DIV/0!</v>
      </c>
      <c r="AW255" s="21" t="e">
        <v>#DIV/0!</v>
      </c>
      <c r="AX255" s="21" t="e">
        <v>#DIV/0!</v>
      </c>
      <c r="AY255" s="21">
        <v>0.40899427497657498</v>
      </c>
      <c r="AZ255" s="21">
        <v>0.38176519652351443</v>
      </c>
      <c r="BA255" s="21">
        <v>0.41852846478719319</v>
      </c>
      <c r="BB255" s="21" t="e">
        <v>#DIV/0!</v>
      </c>
      <c r="BC255" s="21">
        <v>9.0939078251565192E-2</v>
      </c>
    </row>
    <row r="256" spans="1:55" x14ac:dyDescent="0.2">
      <c r="A256" s="3" t="s">
        <v>799</v>
      </c>
      <c r="B256" s="3" t="s">
        <v>800</v>
      </c>
      <c r="C256" s="3" t="s">
        <v>24</v>
      </c>
      <c r="D256" s="3">
        <v>380928</v>
      </c>
      <c r="E256" s="3" t="s">
        <v>16</v>
      </c>
      <c r="F256" s="3">
        <v>2019</v>
      </c>
      <c r="G256" s="3" t="s">
        <v>17</v>
      </c>
      <c r="H256" s="4">
        <v>43921</v>
      </c>
      <c r="I256" s="4">
        <v>43973</v>
      </c>
      <c r="J256" s="4">
        <v>43973</v>
      </c>
      <c r="K256" s="5">
        <v>174000000</v>
      </c>
      <c r="L256" s="5">
        <v>176000000</v>
      </c>
      <c r="M256" s="3" t="s">
        <v>801</v>
      </c>
      <c r="N256" s="20">
        <v>4.3671725100063973E-2</v>
      </c>
      <c r="O256" s="21">
        <v>2.4393253189454137E-2</v>
      </c>
      <c r="P256" s="21">
        <v>1.1851222920875901E-2</v>
      </c>
      <c r="Q256" s="21">
        <v>0.56557007928318026</v>
      </c>
      <c r="R256" s="21">
        <v>3.2702370846638268E-2</v>
      </c>
      <c r="S256" s="21">
        <v>9.238507179723356E-3</v>
      </c>
      <c r="T256" s="21">
        <v>3.1602655995652706E-2</v>
      </c>
      <c r="U256" s="21">
        <v>0.79391152223933725</v>
      </c>
      <c r="V256" s="21">
        <v>0.77244139081500152</v>
      </c>
      <c r="W256" s="21">
        <v>0.76346270252348214</v>
      </c>
      <c r="X256" s="21">
        <v>0.52578272461169784</v>
      </c>
      <c r="Y256" s="21">
        <v>0.46828134907302232</v>
      </c>
      <c r="Z256" s="21">
        <v>0.47421727538830222</v>
      </c>
      <c r="AA256" s="21">
        <v>0.25586159395732466</v>
      </c>
      <c r="AB256" s="21">
        <v>0.82783347450913125</v>
      </c>
      <c r="AC256" s="21">
        <v>2.8152589390872628E-2</v>
      </c>
      <c r="AD256" s="21">
        <v>0.22683821408375204</v>
      </c>
      <c r="AE256" s="21">
        <v>0.26003719972674383</v>
      </c>
      <c r="AF256" s="21">
        <v>0.53819723667745267</v>
      </c>
      <c r="AG256" s="21" t="e">
        <v>#DIV/0!</v>
      </c>
      <c r="AH256" s="21" t="e">
        <v>#DIV/0!</v>
      </c>
      <c r="AI256" s="21">
        <v>0.39199261422264614</v>
      </c>
      <c r="AJ256" s="21">
        <v>8.7237747445009076E-2</v>
      </c>
      <c r="AK256" s="21" t="e">
        <v>#DIV/0!</v>
      </c>
      <c r="AL256" s="21" t="e">
        <v>#DIV/0!</v>
      </c>
      <c r="AM256" s="21">
        <v>0.61552823397262768</v>
      </c>
      <c r="AN256" s="21">
        <v>0.65380384753565057</v>
      </c>
      <c r="AO256" s="21">
        <v>0.80316314496233376</v>
      </c>
      <c r="AP256" s="21">
        <v>6.1779168465154279E-2</v>
      </c>
      <c r="AQ256" s="21">
        <v>0.49537736281829758</v>
      </c>
      <c r="AR256" s="21">
        <v>0.19134748750169306</v>
      </c>
      <c r="AS256" s="21">
        <v>0.55386115088032439</v>
      </c>
      <c r="AT256" s="21">
        <v>0.30227717716705321</v>
      </c>
      <c r="AU256" s="21">
        <v>0.45085148917054146</v>
      </c>
      <c r="AV256" s="21" t="e">
        <v>#DIV/0!</v>
      </c>
      <c r="AW256" s="21" t="e">
        <v>#DIV/0!</v>
      </c>
      <c r="AX256" s="21" t="e">
        <v>#DIV/0!</v>
      </c>
      <c r="AY256" s="21">
        <v>0.35354722324073135</v>
      </c>
      <c r="AZ256" s="21">
        <v>0.26988348141505464</v>
      </c>
      <c r="BA256" s="21">
        <v>1</v>
      </c>
      <c r="BB256" s="21" t="e">
        <v>#DIV/0!</v>
      </c>
      <c r="BC256" s="21">
        <v>0.14494743887798578</v>
      </c>
    </row>
    <row r="257" spans="1:55" x14ac:dyDescent="0.2">
      <c r="A257" s="3" t="s">
        <v>838</v>
      </c>
      <c r="B257" s="3" t="s">
        <v>839</v>
      </c>
      <c r="C257" s="3" t="s">
        <v>113</v>
      </c>
      <c r="D257" s="3">
        <v>88874</v>
      </c>
      <c r="E257" s="3" t="s">
        <v>16</v>
      </c>
      <c r="F257" s="3">
        <v>2019</v>
      </c>
      <c r="G257" s="3" t="s">
        <v>17</v>
      </c>
      <c r="H257" s="4">
        <v>43830</v>
      </c>
      <c r="I257" s="4">
        <v>43885</v>
      </c>
      <c r="J257" s="4">
        <v>43885</v>
      </c>
      <c r="K257" s="5">
        <v>188400000</v>
      </c>
      <c r="L257" s="5">
        <v>191200000</v>
      </c>
      <c r="M257" s="3" t="s">
        <v>840</v>
      </c>
      <c r="N257" s="20">
        <v>6.9357064151400347E-2</v>
      </c>
      <c r="O257" s="21">
        <v>6.9357064151400347E-2</v>
      </c>
      <c r="P257" s="21">
        <v>0.12955515205321788</v>
      </c>
      <c r="Q257" s="21">
        <v>0.5785177419980968</v>
      </c>
      <c r="R257" s="21">
        <v>0.15308926808762094</v>
      </c>
      <c r="S257" s="21">
        <v>7.8895957805923622E-2</v>
      </c>
      <c r="T257" s="21">
        <v>0.1424021609205362</v>
      </c>
      <c r="U257" s="21">
        <v>0.83223680325156468</v>
      </c>
      <c r="V257" s="21">
        <v>0.79157156132278894</v>
      </c>
      <c r="W257" s="21">
        <v>0.80377408232503911</v>
      </c>
      <c r="X257" s="21">
        <v>0.28819178319342076</v>
      </c>
      <c r="Y257" s="21">
        <v>0.46217383103446802</v>
      </c>
      <c r="Z257" s="21">
        <v>0.71180821680657924</v>
      </c>
      <c r="AA257" s="21">
        <v>0.64761081669297005</v>
      </c>
      <c r="AB257" s="21">
        <v>0.80583497791850489</v>
      </c>
      <c r="AC257" s="21">
        <v>0.71173554660439131</v>
      </c>
      <c r="AD257" s="21">
        <v>0.63608378636035234</v>
      </c>
      <c r="AE257" s="21">
        <v>0.68524276431081976</v>
      </c>
      <c r="AF257" s="21">
        <v>0.735983081614484</v>
      </c>
      <c r="AG257" s="21" t="e">
        <v>#DIV/0!</v>
      </c>
      <c r="AH257" s="21" t="e">
        <v>#DIV/0!</v>
      </c>
      <c r="AI257" s="21">
        <v>0.40605171818744884</v>
      </c>
      <c r="AJ257" s="21">
        <v>0.1859639624061539</v>
      </c>
      <c r="AK257" s="21" t="e">
        <v>#DIV/0!</v>
      </c>
      <c r="AL257" s="21" t="e">
        <v>#DIV/0!</v>
      </c>
      <c r="AM257" s="21">
        <v>0.6455416301463347</v>
      </c>
      <c r="AN257" s="21">
        <v>0.63010596639395522</v>
      </c>
      <c r="AO257" s="21">
        <v>9.3296037815343499E-2</v>
      </c>
      <c r="AP257" s="21">
        <v>3.2391298541188662E-2</v>
      </c>
      <c r="AQ257" s="21">
        <v>0.66880540729797</v>
      </c>
      <c r="AR257" s="21">
        <v>0.5060039400644013</v>
      </c>
      <c r="AS257" s="21">
        <v>0.52415350548723438</v>
      </c>
      <c r="AT257" s="21">
        <v>0.44252559177612033</v>
      </c>
      <c r="AU257" s="21">
        <v>0.49806158949338963</v>
      </c>
      <c r="AV257" s="21" t="e">
        <v>#DIV/0!</v>
      </c>
      <c r="AW257" s="21" t="e">
        <v>#DIV/0!</v>
      </c>
      <c r="AX257" s="21" t="e">
        <v>#DIV/0!</v>
      </c>
      <c r="AY257" s="21">
        <v>0.35765587628076689</v>
      </c>
      <c r="AZ257" s="21">
        <v>0.27828433303440231</v>
      </c>
      <c r="BA257" s="21">
        <v>0.514290091984694</v>
      </c>
      <c r="BB257" s="21" t="e">
        <v>#DIV/0!</v>
      </c>
      <c r="BC257" s="21">
        <v>0.20343397327088708</v>
      </c>
    </row>
    <row r="258" spans="1:55" x14ac:dyDescent="0.2">
      <c r="A258" s="3" t="s">
        <v>832</v>
      </c>
      <c r="B258" s="3" t="s">
        <v>833</v>
      </c>
      <c r="C258" s="3" t="s">
        <v>91</v>
      </c>
      <c r="D258" s="3">
        <v>378190</v>
      </c>
      <c r="E258" s="3" t="s">
        <v>16</v>
      </c>
      <c r="F258" s="3">
        <v>2019</v>
      </c>
      <c r="G258" s="3" t="s">
        <v>17</v>
      </c>
      <c r="H258" s="4">
        <v>43830</v>
      </c>
      <c r="I258" s="4">
        <v>43868</v>
      </c>
      <c r="J258" s="4">
        <v>43868</v>
      </c>
      <c r="K258" s="5">
        <v>1441000000</v>
      </c>
      <c r="L258" s="5">
        <v>1455000000</v>
      </c>
      <c r="M258" s="3" t="s">
        <v>834</v>
      </c>
      <c r="N258" s="20">
        <v>1.967615613810832E-2</v>
      </c>
      <c r="O258" s="21">
        <v>1.2953086957131436E-2</v>
      </c>
      <c r="P258" s="21">
        <v>9.8311497499932558E-3</v>
      </c>
      <c r="Q258" s="21">
        <v>0.55979438671998294</v>
      </c>
      <c r="R258" s="21">
        <v>7.5250627815195897E-2</v>
      </c>
      <c r="S258" s="21">
        <v>0.1555259768451864</v>
      </c>
      <c r="T258" s="21">
        <v>5.1857381214976003E-2</v>
      </c>
      <c r="U258" s="21">
        <v>0.79357054191777665</v>
      </c>
      <c r="V258" s="21">
        <v>0.77811209889418109</v>
      </c>
      <c r="W258" s="21">
        <v>0.76199240082599962</v>
      </c>
      <c r="X258" s="21">
        <v>9.8946886424697122E-2</v>
      </c>
      <c r="Y258" s="21">
        <v>0.57261722240300694</v>
      </c>
      <c r="Z258" s="21">
        <v>0.90105311357530293</v>
      </c>
      <c r="AA258" s="21">
        <v>0.53903731375392527</v>
      </c>
      <c r="AB258" s="21">
        <v>0.88620150540616338</v>
      </c>
      <c r="AC258" s="21">
        <v>0.38213650926197879</v>
      </c>
      <c r="AD258" s="21">
        <v>0.34588388971571427</v>
      </c>
      <c r="AE258" s="21">
        <v>0.38960405804019699</v>
      </c>
      <c r="AF258" s="21">
        <v>0.62559838181516803</v>
      </c>
      <c r="AG258" s="21" t="e">
        <v>#DIV/0!</v>
      </c>
      <c r="AH258" s="21" t="e">
        <v>#DIV/0!</v>
      </c>
      <c r="AI258" s="21">
        <v>0.39506198400753367</v>
      </c>
      <c r="AJ258" s="21">
        <v>0.11658813597183673</v>
      </c>
      <c r="AK258" s="21" t="e">
        <v>#DIV/0!</v>
      </c>
      <c r="AL258" s="21" t="e">
        <v>#DIV/0!</v>
      </c>
      <c r="AM258" s="21">
        <v>0.61745714648458749</v>
      </c>
      <c r="AN258" s="21">
        <v>0.62122652834157233</v>
      </c>
      <c r="AO258" s="21">
        <v>8.1286396460367338E-2</v>
      </c>
      <c r="AP258" s="21">
        <v>3.1648450560001415E-2</v>
      </c>
      <c r="AQ258" s="21">
        <v>0.56293358853741782</v>
      </c>
      <c r="AR258" s="21">
        <v>0.35714945891698813</v>
      </c>
      <c r="AS258" s="21">
        <v>0.52517689581272275</v>
      </c>
      <c r="AT258" s="21">
        <v>0.31487808830235997</v>
      </c>
      <c r="AU258" s="21">
        <v>0.46092548838264863</v>
      </c>
      <c r="AV258" s="21" t="e">
        <v>#DIV/0!</v>
      </c>
      <c r="AW258" s="21" t="e">
        <v>#DIV/0!</v>
      </c>
      <c r="AX258" s="21" t="e">
        <v>#DIV/0!</v>
      </c>
      <c r="AY258" s="21">
        <v>0.38078819106192185</v>
      </c>
      <c r="AZ258" s="21">
        <v>0.33146633257016717</v>
      </c>
      <c r="BA258" s="21">
        <v>0.51429209293616618</v>
      </c>
      <c r="BB258" s="21" t="e">
        <v>#DIV/0!</v>
      </c>
      <c r="BC258" s="21">
        <v>0.10876323493126822</v>
      </c>
    </row>
    <row r="259" spans="1:55" x14ac:dyDescent="0.2">
      <c r="A259" s="3" t="s">
        <v>802</v>
      </c>
      <c r="B259" s="3" t="s">
        <v>803</v>
      </c>
      <c r="C259" s="3" t="s">
        <v>24</v>
      </c>
      <c r="D259" s="3">
        <v>73420</v>
      </c>
      <c r="E259" s="3" t="s">
        <v>16</v>
      </c>
      <c r="F259" s="3">
        <v>2020</v>
      </c>
      <c r="G259" s="3" t="s">
        <v>17</v>
      </c>
      <c r="H259" s="4">
        <v>43951</v>
      </c>
      <c r="I259" s="4">
        <v>44001</v>
      </c>
      <c r="J259" s="4">
        <v>44001</v>
      </c>
      <c r="K259" s="5">
        <v>1340700000</v>
      </c>
      <c r="L259" s="5">
        <v>1349600000</v>
      </c>
      <c r="M259" s="3" t="s">
        <v>804</v>
      </c>
      <c r="N259" s="20">
        <v>0.11185449478840719</v>
      </c>
      <c r="O259" s="21">
        <v>9.2623452784109453E-2</v>
      </c>
      <c r="P259" s="21">
        <v>0.17388068211271296</v>
      </c>
      <c r="Q259" s="21">
        <v>0.55878108753249878</v>
      </c>
      <c r="R259" s="21">
        <v>7.2542240974178718E-2</v>
      </c>
      <c r="S259" s="21">
        <v>1.560770619969995E-2</v>
      </c>
      <c r="T259" s="21">
        <v>7.0861935794499967E-2</v>
      </c>
      <c r="U259" s="21">
        <v>0.79254598295997081</v>
      </c>
      <c r="V259" s="21">
        <v>0.77193040562871529</v>
      </c>
      <c r="W259" s="21">
        <v>0.76199392394986909</v>
      </c>
      <c r="X259" s="21">
        <v>0.19726822732565685</v>
      </c>
      <c r="Y259" s="21">
        <v>0.65111741335216478</v>
      </c>
      <c r="Z259" s="21">
        <v>0.80273177267434315</v>
      </c>
      <c r="AA259" s="21">
        <v>0.72684845781162766</v>
      </c>
      <c r="AB259" s="21">
        <v>0.92153269923994174</v>
      </c>
      <c r="AC259" s="21">
        <v>0.69193526792584081</v>
      </c>
      <c r="AD259" s="21">
        <v>0.45705560734872713</v>
      </c>
      <c r="AE259" s="21">
        <v>0.4652298584595197</v>
      </c>
      <c r="AF259" s="21">
        <v>0.63983299657536996</v>
      </c>
      <c r="AG259" s="21" t="e">
        <v>#DIV/0!</v>
      </c>
      <c r="AH259" s="21" t="e">
        <v>#DIV/0!</v>
      </c>
      <c r="AI259" s="21">
        <v>0.38037163193074625</v>
      </c>
      <c r="AJ259" s="21">
        <v>0.20789153375869143</v>
      </c>
      <c r="AK259" s="21" t="e">
        <v>#DIV/0!</v>
      </c>
      <c r="AL259" s="21" t="e">
        <v>#DIV/0!</v>
      </c>
      <c r="AM259" s="21">
        <v>0.61686539779211513</v>
      </c>
      <c r="AN259" s="21">
        <v>0.62060944599031698</v>
      </c>
      <c r="AO259" s="21">
        <v>6.4747838463526608E-2</v>
      </c>
      <c r="AP259" s="21">
        <v>3.2253231318421637E-2</v>
      </c>
      <c r="AQ259" s="21">
        <v>0.5600612539480293</v>
      </c>
      <c r="AR259" s="21">
        <v>0.40495554911092335</v>
      </c>
      <c r="AS259" s="21">
        <v>0.49340659429109407</v>
      </c>
      <c r="AT259" s="21">
        <v>0.31942740071753606</v>
      </c>
      <c r="AU259" s="21">
        <v>0.52353560440986624</v>
      </c>
      <c r="AV259" s="21" t="e">
        <v>#DIV/0!</v>
      </c>
      <c r="AW259" s="21" t="e">
        <v>#DIV/0!</v>
      </c>
      <c r="AX259" s="21" t="e">
        <v>#DIV/0!</v>
      </c>
      <c r="AY259" s="21">
        <v>0.36142384511781883</v>
      </c>
      <c r="AZ259" s="21">
        <v>0.27870289638577689</v>
      </c>
      <c r="BA259" s="21">
        <v>0.5176874786850757</v>
      </c>
      <c r="BB259" s="21" t="e">
        <v>#DIV/0!</v>
      </c>
      <c r="BC259" s="21">
        <v>0.1093894793907457</v>
      </c>
    </row>
    <row r="260" spans="1:55" x14ac:dyDescent="0.2">
      <c r="A260" s="3" t="s">
        <v>811</v>
      </c>
      <c r="B260" s="3" t="s">
        <v>812</v>
      </c>
      <c r="C260" s="3" t="s">
        <v>45</v>
      </c>
      <c r="D260" s="3">
        <v>139431</v>
      </c>
      <c r="E260" s="3" t="s">
        <v>16</v>
      </c>
      <c r="F260" s="3">
        <v>2019</v>
      </c>
      <c r="G260" s="3" t="s">
        <v>17</v>
      </c>
      <c r="H260" s="4">
        <v>43830</v>
      </c>
      <c r="I260" s="4">
        <v>43888</v>
      </c>
      <c r="J260" s="4">
        <v>43888</v>
      </c>
      <c r="K260" s="5">
        <v>511125000</v>
      </c>
      <c r="L260" s="5">
        <v>518674000</v>
      </c>
      <c r="M260" s="3" t="s">
        <v>813</v>
      </c>
      <c r="N260" s="20">
        <v>3.6489690950824619E-2</v>
      </c>
      <c r="O260" s="21">
        <v>3.4858089599316959E-2</v>
      </c>
      <c r="P260" s="21">
        <v>7.7446748640957019E-2</v>
      </c>
      <c r="Q260" s="21">
        <v>0.56044277961881739</v>
      </c>
      <c r="R260" s="21">
        <v>0.12868880019996679</v>
      </c>
      <c r="S260" s="21">
        <v>2.4004760131501701E-3</v>
      </c>
      <c r="T260" s="21">
        <v>0.12963715875313306</v>
      </c>
      <c r="U260" s="21">
        <v>0.79706485603776267</v>
      </c>
      <c r="V260" s="21">
        <v>0.7715607661507029</v>
      </c>
      <c r="W260" s="21">
        <v>0.76724661601702426</v>
      </c>
      <c r="X260" s="21">
        <v>6.4717267927633368E-2</v>
      </c>
      <c r="Y260" s="21">
        <v>0.49544311277849429</v>
      </c>
      <c r="Z260" s="21">
        <v>0.93528273207236667</v>
      </c>
      <c r="AA260" s="21">
        <v>9.8363778825617018E-2</v>
      </c>
      <c r="AB260" s="21">
        <v>0.87206921008834148</v>
      </c>
      <c r="AC260" s="21">
        <v>0.39520500171029371</v>
      </c>
      <c r="AD260" s="21">
        <v>0.41296224980633411</v>
      </c>
      <c r="AE260" s="21">
        <v>0.37153640174253505</v>
      </c>
      <c r="AF260" s="21">
        <v>0.56472989203177371</v>
      </c>
      <c r="AG260" s="21" t="e">
        <v>#DIV/0!</v>
      </c>
      <c r="AH260" s="21" t="e">
        <v>#DIV/0!</v>
      </c>
      <c r="AI260" s="21">
        <v>0.43246859344317518</v>
      </c>
      <c r="AJ260" s="21">
        <v>0.16716949692229666</v>
      </c>
      <c r="AK260" s="21" t="e">
        <v>#DIV/0!</v>
      </c>
      <c r="AL260" s="21" t="e">
        <v>#DIV/0!</v>
      </c>
      <c r="AM260" s="21">
        <v>0.61614076602045209</v>
      </c>
      <c r="AN260" s="21">
        <v>0.6213867551270098</v>
      </c>
      <c r="AO260" s="21">
        <v>7.5806775274626134E-2</v>
      </c>
      <c r="AP260" s="21">
        <v>2.8739237222229281E-2</v>
      </c>
      <c r="AQ260" s="21">
        <v>0.51422814779854897</v>
      </c>
      <c r="AR260" s="21">
        <v>0.3208495841016949</v>
      </c>
      <c r="AS260" s="21">
        <v>0.56956902370955642</v>
      </c>
      <c r="AT260" s="21">
        <v>0.28490751246614499</v>
      </c>
      <c r="AU260" s="21">
        <v>0.42978275036470626</v>
      </c>
      <c r="AV260" s="21" t="e">
        <v>#DIV/0!</v>
      </c>
      <c r="AW260" s="21" t="e">
        <v>#DIV/0!</v>
      </c>
      <c r="AX260" s="21" t="e">
        <v>#DIV/0!</v>
      </c>
      <c r="AY260" s="21">
        <v>0.39176679234429623</v>
      </c>
      <c r="AZ260" s="21">
        <v>0.345277351588679</v>
      </c>
      <c r="BA260" s="21">
        <v>0.50437484184968628</v>
      </c>
      <c r="BB260" s="21" t="e">
        <v>#DIV/0!</v>
      </c>
      <c r="BC260" s="21">
        <v>9.4689966940439532E-2</v>
      </c>
    </row>
    <row r="261" spans="1:55" x14ac:dyDescent="0.2">
      <c r="A261" s="3" t="s">
        <v>826</v>
      </c>
      <c r="B261" s="3" t="s">
        <v>827</v>
      </c>
      <c r="C261" s="3" t="s">
        <v>45</v>
      </c>
      <c r="D261" s="3">
        <v>333439</v>
      </c>
      <c r="E261" s="3" t="s">
        <v>16</v>
      </c>
      <c r="F261" s="3">
        <v>2019</v>
      </c>
      <c r="G261" s="3" t="s">
        <v>17</v>
      </c>
      <c r="H261" s="4">
        <v>43830</v>
      </c>
      <c r="I261" s="4">
        <v>43889</v>
      </c>
      <c r="J261" s="4">
        <v>43889</v>
      </c>
      <c r="K261" s="5">
        <v>71094000</v>
      </c>
      <c r="L261" s="5">
        <v>71338000</v>
      </c>
      <c r="M261" s="3" t="s">
        <v>828</v>
      </c>
      <c r="N261" s="20">
        <v>5.9225350452666352E-2</v>
      </c>
      <c r="O261" s="21">
        <v>2.8820338772426467E-2</v>
      </c>
      <c r="P261" s="21">
        <v>5.4521862351550069E-3</v>
      </c>
      <c r="Q261" s="21">
        <v>0.55874124715281104</v>
      </c>
      <c r="R261" s="21">
        <v>6.39039125789264E-2</v>
      </c>
      <c r="S261" s="21">
        <v>0.22220681136581094</v>
      </c>
      <c r="T261" s="21">
        <v>3.0033173310338696E-2</v>
      </c>
      <c r="U261" s="21">
        <v>0.79222205403926005</v>
      </c>
      <c r="V261" s="21">
        <v>0.77831965803781433</v>
      </c>
      <c r="W261" s="21">
        <v>0.76040642268375835</v>
      </c>
      <c r="X261" s="21">
        <v>0.27891148382918401</v>
      </c>
      <c r="Y261" s="21">
        <v>0.53425493315201411</v>
      </c>
      <c r="Z261" s="21">
        <v>0.72108851617081604</v>
      </c>
      <c r="AA261" s="21">
        <v>0.31399116101649832</v>
      </c>
      <c r="AB261" s="21">
        <v>0.92345753580660295</v>
      </c>
      <c r="AC261" s="21">
        <v>0.26406033677003865</v>
      </c>
      <c r="AD261" s="21">
        <v>0.31060548848729175</v>
      </c>
      <c r="AE261" s="21">
        <v>0.3560642626827048</v>
      </c>
      <c r="AF261" s="21">
        <v>0.59603450903148936</v>
      </c>
      <c r="AG261" s="21" t="e">
        <v>#DIV/0!</v>
      </c>
      <c r="AH261" s="21" t="e">
        <v>#DIV/0!</v>
      </c>
      <c r="AI261" s="21">
        <v>0.42943269590039018</v>
      </c>
      <c r="AJ261" s="21">
        <v>0.12988278730248712</v>
      </c>
      <c r="AK261" s="21" t="e">
        <v>#DIV/0!</v>
      </c>
      <c r="AL261" s="21" t="e">
        <v>#DIV/0!</v>
      </c>
      <c r="AM261" s="21">
        <v>0.61722095926990017</v>
      </c>
      <c r="AN261" s="21">
        <v>0.6217401976324054</v>
      </c>
      <c r="AO261" s="21">
        <v>0.16048246873404337</v>
      </c>
      <c r="AP261" s="21">
        <v>3.2925799972794725E-2</v>
      </c>
      <c r="AQ261" s="21">
        <v>0.57798914073567631</v>
      </c>
      <c r="AR261" s="21">
        <v>0.29232371086364023</v>
      </c>
      <c r="AS261" s="21">
        <v>0.56478082767334625</v>
      </c>
      <c r="AT261" s="21">
        <v>0.33916051677492537</v>
      </c>
      <c r="AU261" s="21">
        <v>0.43809371971598027</v>
      </c>
      <c r="AV261" s="21" t="e">
        <v>#DIV/0!</v>
      </c>
      <c r="AW261" s="21" t="e">
        <v>#DIV/0!</v>
      </c>
      <c r="AX261" s="21" t="e">
        <v>#DIV/0!</v>
      </c>
      <c r="AY261" s="21">
        <v>0.36095432760329271</v>
      </c>
      <c r="AZ261" s="21">
        <v>0.29935962404192068</v>
      </c>
      <c r="BA261" s="21">
        <v>0.50812824773928544</v>
      </c>
      <c r="BB261" s="21" t="e">
        <v>#DIV/0!</v>
      </c>
      <c r="BC261" s="21">
        <v>0.12514384250506114</v>
      </c>
    </row>
    <row r="262" spans="1:55" x14ac:dyDescent="0.2">
      <c r="A262" s="3" t="s">
        <v>793</v>
      </c>
      <c r="B262" s="3" t="s">
        <v>794</v>
      </c>
      <c r="C262" s="3" t="s">
        <v>91</v>
      </c>
      <c r="D262" s="3">
        <v>251282</v>
      </c>
      <c r="E262" s="3" t="s">
        <v>16</v>
      </c>
      <c r="F262" s="3">
        <v>2019</v>
      </c>
      <c r="G262" s="3" t="s">
        <v>17</v>
      </c>
      <c r="H262" s="4">
        <v>43799</v>
      </c>
      <c r="I262" s="4">
        <v>43858</v>
      </c>
      <c r="J262" s="4">
        <v>43858</v>
      </c>
      <c r="K262" s="5">
        <v>133100000</v>
      </c>
      <c r="L262" s="5">
        <v>134500000</v>
      </c>
      <c r="M262" s="3" t="s">
        <v>795</v>
      </c>
      <c r="N262" s="20">
        <v>3.1387123331563613E-2</v>
      </c>
      <c r="O262" s="21">
        <v>1.4334174629641471E-2</v>
      </c>
      <c r="P262" s="21">
        <v>7.2188393933885955E-3</v>
      </c>
      <c r="Q262" s="21">
        <v>0.5610096286857662</v>
      </c>
      <c r="R262" s="21">
        <v>0.11765006852621929</v>
      </c>
      <c r="S262" s="21">
        <v>0.10481225291871236</v>
      </c>
      <c r="T262" s="21">
        <v>0.10257215913658375</v>
      </c>
      <c r="U262" s="21">
        <v>0.79728212588145608</v>
      </c>
      <c r="V262" s="21">
        <v>0.77738052182891393</v>
      </c>
      <c r="W262" s="21">
        <v>0.7663881607495252</v>
      </c>
      <c r="X262" s="21">
        <v>0.114567635445693</v>
      </c>
      <c r="Y262" s="21">
        <v>0.57784135029798567</v>
      </c>
      <c r="Z262" s="21">
        <v>0.88543236455430707</v>
      </c>
      <c r="AA262" s="21">
        <v>0.72026868121520837</v>
      </c>
      <c r="AB262" s="21">
        <v>0.86271752171756</v>
      </c>
      <c r="AC262" s="21">
        <v>0.4226049111051306</v>
      </c>
      <c r="AD262" s="21">
        <v>0.36780360221889685</v>
      </c>
      <c r="AE262" s="21">
        <v>0.42163362622445277</v>
      </c>
      <c r="AF262" s="21">
        <v>0.65394076870555562</v>
      </c>
      <c r="AG262" s="21" t="e">
        <v>#DIV/0!</v>
      </c>
      <c r="AH262" s="21" t="e">
        <v>#DIV/0!</v>
      </c>
      <c r="AI262" s="21">
        <v>0.37310884415185785</v>
      </c>
      <c r="AJ262" s="21">
        <v>0.13802369330481162</v>
      </c>
      <c r="AK262" s="21" t="e">
        <v>#DIV/0!</v>
      </c>
      <c r="AL262" s="21" t="e">
        <v>#DIV/0!</v>
      </c>
      <c r="AM262" s="21">
        <v>0.61989626689602162</v>
      </c>
      <c r="AN262" s="21">
        <v>0.62229200783031757</v>
      </c>
      <c r="AO262" s="21">
        <v>0.10715194745538842</v>
      </c>
      <c r="AP262" s="21">
        <v>3.0780305157890694E-2</v>
      </c>
      <c r="AQ262" s="21">
        <v>0.60994167023859125</v>
      </c>
      <c r="AR262" s="21">
        <v>0.32631771775698337</v>
      </c>
      <c r="AS262" s="21">
        <v>0.50744876461429866</v>
      </c>
      <c r="AT262" s="21">
        <v>0.32261038731727365</v>
      </c>
      <c r="AU262" s="21">
        <v>0.47931798527814085</v>
      </c>
      <c r="AV262" s="21" t="e">
        <v>#DIV/0!</v>
      </c>
      <c r="AW262" s="21" t="e">
        <v>#DIV/0!</v>
      </c>
      <c r="AX262" s="21" t="e">
        <v>#DIV/0!</v>
      </c>
      <c r="AY262" s="21">
        <v>0.38355726958318331</v>
      </c>
      <c r="AZ262" s="21">
        <v>0.34010300006770666</v>
      </c>
      <c r="BA262" s="21">
        <v>0.51369067350045305</v>
      </c>
      <c r="BB262" s="21" t="e">
        <v>#DIV/0!</v>
      </c>
      <c r="BC262" s="21">
        <v>0.12659246782908604</v>
      </c>
    </row>
    <row r="263" spans="1:55" x14ac:dyDescent="0.2">
      <c r="A263" s="3" t="s">
        <v>775</v>
      </c>
      <c r="B263" s="3" t="s">
        <v>776</v>
      </c>
      <c r="C263" s="3" t="s">
        <v>113</v>
      </c>
      <c r="D263" s="3">
        <v>118024</v>
      </c>
      <c r="E263" s="3" t="s">
        <v>16</v>
      </c>
      <c r="F263" s="3">
        <v>2019</v>
      </c>
      <c r="G263" s="3" t="s">
        <v>17</v>
      </c>
      <c r="H263" s="4">
        <v>43830</v>
      </c>
      <c r="I263" s="4">
        <v>43879</v>
      </c>
      <c r="J263" s="4">
        <v>43879</v>
      </c>
      <c r="K263" s="5">
        <v>37174000</v>
      </c>
      <c r="L263" s="5">
        <v>38087000</v>
      </c>
      <c r="M263" s="3" t="s">
        <v>777</v>
      </c>
      <c r="N263" s="20">
        <v>0.27980274850648312</v>
      </c>
      <c r="O263" s="21">
        <v>0.27980274850648312</v>
      </c>
      <c r="P263" s="21">
        <v>0.83004281580371886</v>
      </c>
      <c r="Q263" s="21">
        <v>0.55778512838914884</v>
      </c>
      <c r="R263" s="21">
        <v>0</v>
      </c>
      <c r="S263" s="21">
        <v>0</v>
      </c>
      <c r="T263" s="21">
        <v>0</v>
      </c>
      <c r="U263" s="21">
        <v>0.79008725756879927</v>
      </c>
      <c r="V263" s="21">
        <v>0.77144014205164946</v>
      </c>
      <c r="W263" s="21">
        <v>0.75926751205282994</v>
      </c>
      <c r="X263" s="21">
        <v>0.66531699636125119</v>
      </c>
      <c r="Y263" s="21">
        <v>0.55923540276593275</v>
      </c>
      <c r="Z263" s="21">
        <v>0.33468300363874876</v>
      </c>
      <c r="AA263" s="21">
        <v>0</v>
      </c>
      <c r="AB263" s="21">
        <v>0.99557377067154351</v>
      </c>
      <c r="AC263" s="21">
        <v>0.7424071581643934</v>
      </c>
      <c r="AD263" s="21">
        <v>0.69333096190024801</v>
      </c>
      <c r="AE263" s="21">
        <v>0.74090619596146035</v>
      </c>
      <c r="AF263" s="21">
        <v>0.80450578455096455</v>
      </c>
      <c r="AG263" s="21" t="e">
        <v>#DIV/0!</v>
      </c>
      <c r="AH263" s="21" t="e">
        <v>#DIV/0!</v>
      </c>
      <c r="AI263" s="21">
        <v>0.39916988503113643</v>
      </c>
      <c r="AJ263" s="21">
        <v>0.4974148877798506</v>
      </c>
      <c r="AK263" s="21" t="e">
        <v>#DIV/0!</v>
      </c>
      <c r="AL263" s="21" t="e">
        <v>#DIV/0!</v>
      </c>
      <c r="AM263" s="21">
        <v>0.61976112997079347</v>
      </c>
      <c r="AN263" s="21">
        <v>0.62077593853219204</v>
      </c>
      <c r="AO263" s="21">
        <v>0.12960654274546371</v>
      </c>
      <c r="AP263" s="21">
        <v>3.2095262991477351E-2</v>
      </c>
      <c r="AQ263" s="21">
        <v>0.80947173481687784</v>
      </c>
      <c r="AR263" s="21">
        <v>0.69396613881078317</v>
      </c>
      <c r="AS263" s="21">
        <v>0.48075097864267891</v>
      </c>
      <c r="AT263" s="21">
        <v>0.71823771525979918</v>
      </c>
      <c r="AU263" s="21">
        <v>0.65956839888012109</v>
      </c>
      <c r="AV263" s="21" t="e">
        <v>#DIV/0!</v>
      </c>
      <c r="AW263" s="21" t="e">
        <v>#DIV/0!</v>
      </c>
      <c r="AX263" s="21" t="e">
        <v>#DIV/0!</v>
      </c>
      <c r="AY263" s="21">
        <v>0.32751608420844852</v>
      </c>
      <c r="AZ263" s="21">
        <v>0.19976521518961507</v>
      </c>
      <c r="BA263" s="21">
        <v>0.51554132967672062</v>
      </c>
      <c r="BB263" s="21" t="e">
        <v>#DIV/0!</v>
      </c>
      <c r="BC263" s="21">
        <v>0.2513850006919614</v>
      </c>
    </row>
    <row r="264" spans="1:55" x14ac:dyDescent="0.2">
      <c r="A264" s="3" t="s">
        <v>781</v>
      </c>
      <c r="B264" s="3" t="s">
        <v>782</v>
      </c>
      <c r="C264" s="3" t="s">
        <v>59</v>
      </c>
      <c r="D264" s="3">
        <v>378186</v>
      </c>
      <c r="E264" s="3" t="s">
        <v>16</v>
      </c>
      <c r="F264" s="3">
        <v>2019</v>
      </c>
      <c r="G264" s="3" t="s">
        <v>17</v>
      </c>
      <c r="H264" s="4">
        <v>43830</v>
      </c>
      <c r="I264" s="4">
        <v>43882</v>
      </c>
      <c r="J264" s="4">
        <v>43882</v>
      </c>
      <c r="K264" s="5">
        <v>62343000</v>
      </c>
      <c r="L264" s="5">
        <v>62624000</v>
      </c>
      <c r="M264" s="3" t="s">
        <v>783</v>
      </c>
      <c r="N264" s="20">
        <v>7.4655960596077209E-2</v>
      </c>
      <c r="O264" s="21">
        <v>3.8070384175518168E-2</v>
      </c>
      <c r="P264" s="21">
        <v>8.5353521731983493E-3</v>
      </c>
      <c r="Q264" s="21">
        <v>0.55900367494273884</v>
      </c>
      <c r="R264" s="21">
        <v>8.3941301893756939E-2</v>
      </c>
      <c r="S264" s="21">
        <v>6.821846335893296E-2</v>
      </c>
      <c r="T264" s="21">
        <v>7.4203286487317263E-2</v>
      </c>
      <c r="U264" s="21">
        <v>0.79316089882661778</v>
      </c>
      <c r="V264" s="21">
        <v>0.77375514153725977</v>
      </c>
      <c r="W264" s="21">
        <v>0.76235183620558677</v>
      </c>
      <c r="X264" s="21">
        <v>0.11350387146388093</v>
      </c>
      <c r="Y264" s="21">
        <v>0.53309664788339639</v>
      </c>
      <c r="Z264" s="21">
        <v>0.88649612853611903</v>
      </c>
      <c r="AA264" s="21">
        <v>0.40980416360687955</v>
      </c>
      <c r="AB264" s="21">
        <v>0.91172148997607338</v>
      </c>
      <c r="AC264" s="21">
        <v>0.20592876036448493</v>
      </c>
      <c r="AD264" s="21">
        <v>0.36047979707762401</v>
      </c>
      <c r="AE264" s="21">
        <v>0.41323794303688471</v>
      </c>
      <c r="AF264" s="21">
        <v>0.61243215260111317</v>
      </c>
      <c r="AG264" s="21" t="e">
        <v>#DIV/0!</v>
      </c>
      <c r="AH264" s="21" t="e">
        <v>#DIV/0!</v>
      </c>
      <c r="AI264" s="21">
        <v>0.40901728334651027</v>
      </c>
      <c r="AJ264" s="21">
        <v>0.21949111385951128</v>
      </c>
      <c r="AK264" s="21" t="e">
        <v>#DIV/0!</v>
      </c>
      <c r="AL264" s="21" t="e">
        <v>#DIV/0!</v>
      </c>
      <c r="AM264" s="21">
        <v>0.61690656630492002</v>
      </c>
      <c r="AN264" s="21">
        <v>0.62099334953791918</v>
      </c>
      <c r="AO264" s="21">
        <v>8.8297427269915671E-2</v>
      </c>
      <c r="AP264" s="21">
        <v>3.2843931079427305E-2</v>
      </c>
      <c r="AQ264" s="21">
        <v>0.55699060614335105</v>
      </c>
      <c r="AR264" s="21">
        <v>0.34084820044807235</v>
      </c>
      <c r="AS264" s="21">
        <v>0.54413119154091727</v>
      </c>
      <c r="AT264" s="21">
        <v>0.31240251453333562</v>
      </c>
      <c r="AU264" s="21">
        <v>0.27048886220854695</v>
      </c>
      <c r="AV264" s="21" t="e">
        <v>#DIV/0!</v>
      </c>
      <c r="AW264" s="21" t="e">
        <v>#DIV/0!</v>
      </c>
      <c r="AX264" s="21" t="e">
        <v>#DIV/0!</v>
      </c>
      <c r="AY264" s="21">
        <v>0.37733048282801251</v>
      </c>
      <c r="AZ264" s="21">
        <v>0.32969666524807806</v>
      </c>
      <c r="BA264" s="21">
        <v>0.49260631490059614</v>
      </c>
      <c r="BB264" s="21" t="e">
        <v>#DIV/0!</v>
      </c>
      <c r="BC264" s="21">
        <v>0.10869787569062636</v>
      </c>
    </row>
    <row r="265" spans="1:55" x14ac:dyDescent="0.2">
      <c r="A265" s="3" t="s">
        <v>13</v>
      </c>
      <c r="B265" s="3" t="s">
        <v>14</v>
      </c>
      <c r="C265" s="3" t="s">
        <v>15</v>
      </c>
      <c r="D265" s="3">
        <v>22219</v>
      </c>
      <c r="E265" s="3" t="s">
        <v>16</v>
      </c>
      <c r="F265" s="3">
        <v>2019</v>
      </c>
      <c r="G265" s="3" t="s">
        <v>17</v>
      </c>
      <c r="H265" s="4">
        <v>43830</v>
      </c>
      <c r="I265" s="4">
        <v>43867</v>
      </c>
      <c r="J265" s="4">
        <v>43867</v>
      </c>
      <c r="K265" s="5">
        <v>576300000</v>
      </c>
      <c r="L265" s="5">
        <v>582800000</v>
      </c>
      <c r="M265" s="3" t="s">
        <v>18</v>
      </c>
      <c r="N265" s="20">
        <v>8.144733364416433E-2</v>
      </c>
      <c r="O265" s="21">
        <v>5.5282649952187228E-2</v>
      </c>
      <c r="P265" s="21">
        <v>6.676002726157132E-2</v>
      </c>
      <c r="Q265" s="21">
        <v>0.56175924994846105</v>
      </c>
      <c r="R265" s="21">
        <v>0.10292857737103275</v>
      </c>
      <c r="S265" s="21">
        <v>5.5425514547019973E-2</v>
      </c>
      <c r="T265" s="21">
        <v>9.5373310420375348E-2</v>
      </c>
      <c r="U265" s="21">
        <v>0.7973256809398932</v>
      </c>
      <c r="V265" s="21">
        <v>0.7750524871603085</v>
      </c>
      <c r="W265" s="21">
        <v>0.76688118584924103</v>
      </c>
      <c r="X265" s="21">
        <v>0.30467417445395456</v>
      </c>
      <c r="Y265" s="21">
        <v>0.49320028696211665</v>
      </c>
      <c r="Z265" s="21">
        <v>0.69532582554604538</v>
      </c>
      <c r="AA265" s="21">
        <v>0.44927170005000616</v>
      </c>
      <c r="AB265" s="21">
        <v>0.85318249974795135</v>
      </c>
      <c r="AC265" s="21">
        <v>0.47648118779718335</v>
      </c>
      <c r="AD265" s="21">
        <v>0.39361471395361913</v>
      </c>
      <c r="AE265" s="21">
        <v>0.45122233218584412</v>
      </c>
      <c r="AF265" s="21">
        <v>0.6476880074132132</v>
      </c>
      <c r="AG265" s="21" t="e">
        <v>#DIV/0!</v>
      </c>
      <c r="AH265" s="21" t="e">
        <v>#DIV/0!</v>
      </c>
      <c r="AI265" s="21">
        <v>0.36654876608059767</v>
      </c>
      <c r="AJ265" s="21">
        <v>0.21824971649832248</v>
      </c>
      <c r="AK265" s="21" t="e">
        <v>#DIV/0!</v>
      </c>
      <c r="AL265" s="21" t="e">
        <v>#DIV/0!</v>
      </c>
      <c r="AM265" s="21">
        <v>0.62366185628594606</v>
      </c>
      <c r="AN265" s="21">
        <v>0.62480131129944017</v>
      </c>
      <c r="AO265" s="21">
        <v>0.19126227400424461</v>
      </c>
      <c r="AP265" s="21">
        <v>3.2580202397367752E-2</v>
      </c>
      <c r="AQ265" s="21">
        <v>0.68030081724665104</v>
      </c>
      <c r="AR265" s="21">
        <v>0.37167937053007322</v>
      </c>
      <c r="AS265" s="21">
        <v>0.48373067865210262</v>
      </c>
      <c r="AT265" s="21">
        <v>0.48020291457414194</v>
      </c>
      <c r="AU265" s="21">
        <v>0.54362037672357721</v>
      </c>
      <c r="AV265" s="21" t="e">
        <v>#DIV/0!</v>
      </c>
      <c r="AW265" s="21" t="e">
        <v>#DIV/0!</v>
      </c>
      <c r="AX265" s="21" t="e">
        <v>#DIV/0!</v>
      </c>
      <c r="AY265" s="21">
        <v>0.35219759770951764</v>
      </c>
      <c r="AZ265" s="21">
        <v>0.27601195531419559</v>
      </c>
      <c r="BA265" s="21">
        <v>0.51705490960207523</v>
      </c>
      <c r="BB265" s="21" t="e">
        <v>#DIV/0!</v>
      </c>
      <c r="BC265" s="21">
        <v>0.18672352819375035</v>
      </c>
    </row>
    <row r="266" spans="1:55" x14ac:dyDescent="0.2">
      <c r="A266" s="3" t="s">
        <v>835</v>
      </c>
      <c r="B266" s="3" t="s">
        <v>836</v>
      </c>
      <c r="C266" s="3" t="s">
        <v>91</v>
      </c>
      <c r="D266" s="3">
        <v>333441</v>
      </c>
      <c r="E266" s="3" t="s">
        <v>16</v>
      </c>
      <c r="F266" s="3">
        <v>2019</v>
      </c>
      <c r="G266" s="3" t="s">
        <v>17</v>
      </c>
      <c r="H266" s="4">
        <v>43830</v>
      </c>
      <c r="I266" s="4">
        <v>43889</v>
      </c>
      <c r="J266" s="4">
        <v>43889</v>
      </c>
      <c r="K266" s="5">
        <v>537371000</v>
      </c>
      <c r="L266" s="5">
        <v>541519000</v>
      </c>
      <c r="M266" s="3" t="s">
        <v>837</v>
      </c>
      <c r="N266" s="20">
        <v>0.1295808649792842</v>
      </c>
      <c r="O266" s="21">
        <v>0.1095262347370257</v>
      </c>
      <c r="P266" s="21">
        <v>0.23842368690155527</v>
      </c>
      <c r="Q266" s="21">
        <v>0.55795492024055449</v>
      </c>
      <c r="R266" s="21">
        <v>0</v>
      </c>
      <c r="S266" s="21">
        <v>0</v>
      </c>
      <c r="T266" s="21">
        <v>0</v>
      </c>
      <c r="U266" s="21">
        <v>0.79008725756879927</v>
      </c>
      <c r="V266" s="21">
        <v>0.77144014205164946</v>
      </c>
      <c r="W266" s="21">
        <v>0.75926751205282994</v>
      </c>
      <c r="X266" s="21">
        <v>0.32354193466360059</v>
      </c>
      <c r="Y266" s="21">
        <v>0.64615432299653863</v>
      </c>
      <c r="Z266" s="21">
        <v>0.67645806533639952</v>
      </c>
      <c r="AA266" s="21">
        <v>0.47993279498407554</v>
      </c>
      <c r="AB266" s="21">
        <v>0.97758839839063372</v>
      </c>
      <c r="AC266" s="21">
        <v>0.59169261565314601</v>
      </c>
      <c r="AD266" s="21">
        <v>0.51241545290156065</v>
      </c>
      <c r="AE266" s="21">
        <v>0.58741019456288002</v>
      </c>
      <c r="AF266" s="21">
        <v>0.71319009764306618</v>
      </c>
      <c r="AG266" s="21" t="e">
        <v>#DIV/0!</v>
      </c>
      <c r="AH266" s="21" t="e">
        <v>#DIV/0!</v>
      </c>
      <c r="AI266" s="21">
        <v>0.36175814870413397</v>
      </c>
      <c r="AJ266" s="21">
        <v>0.39322790888230297</v>
      </c>
      <c r="AK266" s="21" t="e">
        <v>#DIV/0!</v>
      </c>
      <c r="AL266" s="21" t="e">
        <v>#DIV/0!</v>
      </c>
      <c r="AM266" s="21">
        <v>0.6196201840829404</v>
      </c>
      <c r="AN266" s="21">
        <v>0.62129685413797908</v>
      </c>
      <c r="AO266" s="21">
        <v>0.17839340938423948</v>
      </c>
      <c r="AP266" s="21">
        <v>3.235823039437441E-2</v>
      </c>
      <c r="AQ266" s="21">
        <v>0.77253414429863487</v>
      </c>
      <c r="AR266" s="21">
        <v>0.48195619685351843</v>
      </c>
      <c r="AS266" s="21">
        <v>0.43272958219841051</v>
      </c>
      <c r="AT266" s="21">
        <v>0.61147194889512413</v>
      </c>
      <c r="AU266" s="21">
        <v>0.70396034751928893</v>
      </c>
      <c r="AV266" s="21" t="e">
        <v>#DIV/0!</v>
      </c>
      <c r="AW266" s="21" t="e">
        <v>#DIV/0!</v>
      </c>
      <c r="AX266" s="21" t="e">
        <v>#DIV/0!</v>
      </c>
      <c r="AY266" s="21">
        <v>0.32751608420844852</v>
      </c>
      <c r="AZ266" s="21">
        <v>0.22638430282578087</v>
      </c>
      <c r="BA266" s="21">
        <v>0.51830977912466125</v>
      </c>
      <c r="BB266" s="21" t="e">
        <v>#DIV/0!</v>
      </c>
      <c r="BC266" s="21">
        <v>0.23933917348898431</v>
      </c>
    </row>
    <row r="267" spans="1:55" x14ac:dyDescent="0.2">
      <c r="A267" s="3" t="s">
        <v>89</v>
      </c>
      <c r="B267" s="3" t="s">
        <v>90</v>
      </c>
      <c r="C267" s="3" t="s">
        <v>91</v>
      </c>
      <c r="D267" s="3">
        <v>133574</v>
      </c>
      <c r="E267" s="3" t="s">
        <v>16</v>
      </c>
      <c r="F267" s="3">
        <v>2019</v>
      </c>
      <c r="G267" s="3" t="s">
        <v>17</v>
      </c>
      <c r="H267" s="4">
        <v>43830</v>
      </c>
      <c r="I267" s="4">
        <v>43886</v>
      </c>
      <c r="J267" s="4">
        <v>43886</v>
      </c>
      <c r="K267" s="5">
        <v>1864000000</v>
      </c>
      <c r="L267" s="5">
        <v>1864000000</v>
      </c>
      <c r="M267" s="3" t="s">
        <v>92</v>
      </c>
      <c r="N267" s="20">
        <v>8.0977974355404009E-3</v>
      </c>
      <c r="O267" s="21">
        <v>3.3229441197769735E-3</v>
      </c>
      <c r="P267" s="21">
        <v>9.4086422118964813E-3</v>
      </c>
      <c r="Q267" s="21">
        <v>0.56183042878152489</v>
      </c>
      <c r="R267" s="21">
        <v>0.11889410167544016</v>
      </c>
      <c r="S267" s="21">
        <v>0.41578996127201073</v>
      </c>
      <c r="T267" s="21">
        <v>5.550869454251018E-2</v>
      </c>
      <c r="U267" s="21">
        <v>0.79855197429768487</v>
      </c>
      <c r="V267" s="21">
        <v>0.79887467737278195</v>
      </c>
      <c r="W267" s="21">
        <v>0.76375364903480036</v>
      </c>
      <c r="X267" s="21">
        <v>5.9480751197806665E-2</v>
      </c>
      <c r="Y267" s="21">
        <v>0.49013449413735299</v>
      </c>
      <c r="Z267" s="21">
        <v>0.9405192488021934</v>
      </c>
      <c r="AA267" s="21">
        <v>0.15236677895692868</v>
      </c>
      <c r="AB267" s="21">
        <v>0.85240480491960691</v>
      </c>
      <c r="AC267" s="21">
        <v>0.46852933908894928</v>
      </c>
      <c r="AD267" s="21">
        <v>0.5455208149472236</v>
      </c>
      <c r="AE267" s="21">
        <v>0.62536070337404437</v>
      </c>
      <c r="AF267" s="21">
        <v>0.72238676099100774</v>
      </c>
      <c r="AG267" s="21" t="e">
        <v>#DIV/0!</v>
      </c>
      <c r="AH267" s="21" t="e">
        <v>#DIV/0!</v>
      </c>
      <c r="AI267" s="21">
        <v>0.44995826580848519</v>
      </c>
      <c r="AJ267" s="21">
        <v>0.13562361748587726</v>
      </c>
      <c r="AK267" s="21" t="e">
        <v>#DIV/0!</v>
      </c>
      <c r="AL267" s="21" t="e">
        <v>#DIV/0!</v>
      </c>
      <c r="AM267" s="21">
        <v>0.62255297402885923</v>
      </c>
      <c r="AN267" s="21">
        <v>0.62230867897055409</v>
      </c>
      <c r="AO267" s="21">
        <v>9.0913129004353402E-2</v>
      </c>
      <c r="AP267" s="21">
        <v>3.1814078776592765E-2</v>
      </c>
      <c r="AQ267" s="21">
        <v>0.65319196808063207</v>
      </c>
      <c r="AR267" s="21">
        <v>0.50797952420179515</v>
      </c>
      <c r="AS267" s="21">
        <v>0.62478564540600412</v>
      </c>
      <c r="AT267" s="21">
        <v>0.43833352675442966</v>
      </c>
      <c r="AU267" s="21">
        <v>0.4194380406872405</v>
      </c>
      <c r="AV267" s="21" t="e">
        <v>#DIV/0!</v>
      </c>
      <c r="AW267" s="21" t="e">
        <v>#DIV/0!</v>
      </c>
      <c r="AX267" s="21" t="e">
        <v>#DIV/0!</v>
      </c>
      <c r="AY267" s="21">
        <v>0.35798919824780628</v>
      </c>
      <c r="AZ267" s="21">
        <v>0.293391542765015</v>
      </c>
      <c r="BA267" s="21">
        <v>0.50507926582199036</v>
      </c>
      <c r="BB267" s="21" t="e">
        <v>#DIV/0!</v>
      </c>
      <c r="BC267" s="21">
        <v>0.21220175060324054</v>
      </c>
    </row>
    <row r="268" spans="1:55" x14ac:dyDescent="0.2">
      <c r="A268" s="3" t="s">
        <v>1135</v>
      </c>
      <c r="B268" s="3" t="s">
        <v>1136</v>
      </c>
      <c r="C268" s="3" t="s">
        <v>59</v>
      </c>
      <c r="D268" s="3">
        <v>94993</v>
      </c>
      <c r="E268" s="3" t="s">
        <v>16</v>
      </c>
      <c r="F268" s="3">
        <v>2019</v>
      </c>
      <c r="G268" s="3" t="s">
        <v>17</v>
      </c>
      <c r="H268" s="4">
        <v>43830</v>
      </c>
      <c r="I268" s="4">
        <v>43881</v>
      </c>
      <c r="J268" s="4">
        <v>43881</v>
      </c>
      <c r="K268" s="5">
        <v>378900000</v>
      </c>
      <c r="L268" s="5">
        <v>377000000</v>
      </c>
      <c r="M268" s="3" t="s">
        <v>1137</v>
      </c>
      <c r="N268" s="20">
        <v>7.3349246739933177E-2</v>
      </c>
      <c r="O268" s="21">
        <v>3.3668925340094608E-2</v>
      </c>
      <c r="P268" s="21">
        <v>5.1054295559063496E-2</v>
      </c>
      <c r="Q268" s="21">
        <v>0.55895308993275139</v>
      </c>
      <c r="R268" s="21">
        <v>5.7838053401492423E-2</v>
      </c>
      <c r="S268" s="21">
        <v>3.1137161180074262E-3</v>
      </c>
      <c r="T268" s="21">
        <v>5.7948107272560431E-2</v>
      </c>
      <c r="U268" s="21">
        <v>0.79216929807778991</v>
      </c>
      <c r="V268" s="21">
        <v>0.77154402063343153</v>
      </c>
      <c r="W268" s="21">
        <v>0.76163547095224549</v>
      </c>
      <c r="X268" s="21">
        <v>0.16906389669469452</v>
      </c>
      <c r="Y268" s="21">
        <v>0.51277837463652365</v>
      </c>
      <c r="Z268" s="21">
        <v>0.83093610330530543</v>
      </c>
      <c r="AA268" s="21">
        <v>0.13846584453162769</v>
      </c>
      <c r="AB268" s="21">
        <v>0.91382085198520768</v>
      </c>
      <c r="AC268" s="21">
        <v>0.13246401755079934</v>
      </c>
      <c r="AD268" s="21">
        <v>0.29917172414342963</v>
      </c>
      <c r="AE268" s="21">
        <v>0.34295710578534155</v>
      </c>
      <c r="AF268" s="21">
        <v>0.57100156710075345</v>
      </c>
      <c r="AG268" s="21" t="e">
        <v>#DIV/0!</v>
      </c>
      <c r="AH268" s="21" t="e">
        <v>#DIV/0!</v>
      </c>
      <c r="AI268" s="21">
        <v>0.39395297374875143</v>
      </c>
      <c r="AJ268" s="21">
        <v>0.16440177528973124</v>
      </c>
      <c r="AK268" s="21" t="e">
        <v>#DIV/0!</v>
      </c>
      <c r="AL268" s="21" t="e">
        <v>#DIV/0!</v>
      </c>
      <c r="AM268" s="21">
        <v>0.61614330449452726</v>
      </c>
      <c r="AN268" s="21">
        <v>0.6210651009312993</v>
      </c>
      <c r="AO268" s="21">
        <v>9.5603424711744309E-2</v>
      </c>
      <c r="AP268" s="21">
        <v>3.2626860412013584E-2</v>
      </c>
      <c r="AQ268" s="21">
        <v>0.52424872402641598</v>
      </c>
      <c r="AR268" s="21">
        <v>0.32147154614766899</v>
      </c>
      <c r="AS268" s="21">
        <v>0.53030358498928931</v>
      </c>
      <c r="AT268" s="21">
        <v>0.30626174280256141</v>
      </c>
      <c r="AU268" s="21">
        <v>0.41960709518798534</v>
      </c>
      <c r="AV268" s="21" t="e">
        <v>#DIV/0!</v>
      </c>
      <c r="AW268" s="21" t="e">
        <v>#DIV/0!</v>
      </c>
      <c r="AX268" s="21" t="e">
        <v>#DIV/0!</v>
      </c>
      <c r="AY268" s="21">
        <v>0.38236312585858767</v>
      </c>
      <c r="AZ268" s="21">
        <v>0.32158015689842973</v>
      </c>
      <c r="BA268" s="21">
        <v>0.50207586280266159</v>
      </c>
      <c r="BB268" s="21" t="e">
        <v>#DIV/0!</v>
      </c>
      <c r="BC268" s="21">
        <v>9.402011628804896E-2</v>
      </c>
    </row>
    <row r="269" spans="1:55" x14ac:dyDescent="0.2">
      <c r="A269" s="3" t="s">
        <v>772</v>
      </c>
      <c r="B269" s="3" t="s">
        <v>773</v>
      </c>
      <c r="C269" s="3" t="s">
        <v>138</v>
      </c>
      <c r="D269" s="3">
        <v>353184</v>
      </c>
      <c r="E269" s="3" t="s">
        <v>16</v>
      </c>
      <c r="F269" s="3">
        <v>2019</v>
      </c>
      <c r="G269" s="3" t="s">
        <v>17</v>
      </c>
      <c r="H269" s="4">
        <v>43830</v>
      </c>
      <c r="I269" s="4">
        <v>43889</v>
      </c>
      <c r="J269" s="4">
        <v>43889</v>
      </c>
      <c r="K269" s="5">
        <v>645000000</v>
      </c>
      <c r="L269" s="5">
        <v>657000000</v>
      </c>
      <c r="M269" s="3" t="s">
        <v>774</v>
      </c>
      <c r="N269" s="20">
        <v>5.8493784173320802E-2</v>
      </c>
      <c r="O269" s="21">
        <v>2.6181114527301191E-2</v>
      </c>
      <c r="P269" s="21">
        <v>1.9094324326424571E-2</v>
      </c>
      <c r="Q269" s="21">
        <v>0.55921011861829695</v>
      </c>
      <c r="R269" s="21">
        <v>7.609058729002581E-2</v>
      </c>
      <c r="S269" s="21">
        <v>9.7781047737894745E-3</v>
      </c>
      <c r="T269" s="21">
        <v>7.5352529635172916E-2</v>
      </c>
      <c r="U269" s="21">
        <v>0.79306558934790639</v>
      </c>
      <c r="V269" s="21">
        <v>0.77179484787264319</v>
      </c>
      <c r="W269" s="21">
        <v>0.76261561939555556</v>
      </c>
      <c r="X269" s="21">
        <v>0.15535934142366525</v>
      </c>
      <c r="Y269" s="21">
        <v>0.5180044178858918</v>
      </c>
      <c r="Z269" s="21">
        <v>0.84464065857633486</v>
      </c>
      <c r="AA269" s="21">
        <v>0.35432126986674001</v>
      </c>
      <c r="AB269" s="21">
        <v>0.90384195760212593</v>
      </c>
      <c r="AC269" s="21">
        <v>8.2305506652775473E-2</v>
      </c>
      <c r="AD269" s="21">
        <v>0.28428848672046031</v>
      </c>
      <c r="AE269" s="21">
        <v>0.29944438724147698</v>
      </c>
      <c r="AF269" s="21">
        <v>0.55758214861598876</v>
      </c>
      <c r="AG269" s="21" t="e">
        <v>#DIV/0!</v>
      </c>
      <c r="AH269" s="21" t="e">
        <v>#DIV/0!</v>
      </c>
      <c r="AI269" s="21">
        <v>0.42258497080026325</v>
      </c>
      <c r="AJ269" s="21">
        <v>0.14735989799351673</v>
      </c>
      <c r="AK269" s="21" t="e">
        <v>#DIV/0!</v>
      </c>
      <c r="AL269" s="21" t="e">
        <v>#DIV/0!</v>
      </c>
      <c r="AM269" s="21">
        <v>0.616405336529256</v>
      </c>
      <c r="AN269" s="21">
        <v>0.62294817592058682</v>
      </c>
      <c r="AO269" s="21">
        <v>0.22137260545337242</v>
      </c>
      <c r="AP269" s="21">
        <v>3.4312098914107733E-2</v>
      </c>
      <c r="AQ269" s="21">
        <v>0.53254745683115567</v>
      </c>
      <c r="AR269" s="21">
        <v>0.23750555533534778</v>
      </c>
      <c r="AS269" s="21">
        <v>0.55845265202959937</v>
      </c>
      <c r="AT269" s="21">
        <v>0.30002214137642957</v>
      </c>
      <c r="AU269" s="21">
        <v>0.4306391128046127</v>
      </c>
      <c r="AV269" s="21" t="e">
        <v>#DIV/0!</v>
      </c>
      <c r="AW269" s="21" t="e">
        <v>#DIV/0!</v>
      </c>
      <c r="AX269" s="21" t="e">
        <v>#DIV/0!</v>
      </c>
      <c r="AY269" s="21">
        <v>0.36788421378826586</v>
      </c>
      <c r="AZ269" s="21">
        <v>0.30956252010782764</v>
      </c>
      <c r="BA269" s="21">
        <v>0.50581031150014599</v>
      </c>
      <c r="BB269" s="21" t="e">
        <v>#DIV/0!</v>
      </c>
      <c r="BC269" s="21">
        <v>0.10052142044662814</v>
      </c>
    </row>
    <row r="270" spans="1:55" x14ac:dyDescent="0.2">
      <c r="A270" s="3" t="s">
        <v>805</v>
      </c>
      <c r="B270" s="3" t="s">
        <v>806</v>
      </c>
      <c r="C270" s="3" t="s">
        <v>24</v>
      </c>
      <c r="D270" s="3">
        <v>262201</v>
      </c>
      <c r="E270" s="3" t="s">
        <v>16</v>
      </c>
      <c r="F270" s="3">
        <v>2019</v>
      </c>
      <c r="G270" s="3" t="s">
        <v>17</v>
      </c>
      <c r="H270" s="4">
        <v>43830</v>
      </c>
      <c r="I270" s="4">
        <v>43887</v>
      </c>
      <c r="J270" s="4">
        <v>43887</v>
      </c>
      <c r="K270" s="5">
        <v>2543000000</v>
      </c>
      <c r="L270" s="5">
        <v>2557000000</v>
      </c>
      <c r="M270" s="3" t="s">
        <v>807</v>
      </c>
      <c r="N270" s="20">
        <v>4.987648666457755E-2</v>
      </c>
      <c r="O270" s="21">
        <v>3.9241455586367276E-2</v>
      </c>
      <c r="P270" s="21">
        <v>5.9710217657513026E-2</v>
      </c>
      <c r="Q270" s="21">
        <v>0.56077853188080573</v>
      </c>
      <c r="R270" s="21">
        <v>7.8084242684028804E-2</v>
      </c>
      <c r="S270" s="21">
        <v>0.10730373194317989</v>
      </c>
      <c r="T270" s="21">
        <v>6.2212949485796532E-2</v>
      </c>
      <c r="U270" s="21">
        <v>0.79464174549021616</v>
      </c>
      <c r="V270" s="21">
        <v>0.77724060248322369</v>
      </c>
      <c r="W270" s="21">
        <v>0.76338674489242597</v>
      </c>
      <c r="X270" s="21">
        <v>0.25332732213516218</v>
      </c>
      <c r="Y270" s="21">
        <v>0.50452475875909464</v>
      </c>
      <c r="Z270" s="21">
        <v>0.74667267786483782</v>
      </c>
      <c r="AA270" s="21">
        <v>0.36037310006605722</v>
      </c>
      <c r="AB270" s="21">
        <v>0.86626161873079965</v>
      </c>
      <c r="AC270" s="21">
        <v>0.67157304902191395</v>
      </c>
      <c r="AD270" s="21">
        <v>0.40062344927990223</v>
      </c>
      <c r="AE270" s="21">
        <v>0.45925683340617052</v>
      </c>
      <c r="AF270" s="21">
        <v>0.6368206911374269</v>
      </c>
      <c r="AG270" s="21" t="e">
        <v>#DIV/0!</v>
      </c>
      <c r="AH270" s="21" t="e">
        <v>#DIV/0!</v>
      </c>
      <c r="AI270" s="21">
        <v>0.3580024592584925</v>
      </c>
      <c r="AJ270" s="21">
        <v>0.15170100117329208</v>
      </c>
      <c r="AK270" s="21" t="e">
        <v>#DIV/0!</v>
      </c>
      <c r="AL270" s="21" t="e">
        <v>#DIV/0!</v>
      </c>
      <c r="AM270" s="21">
        <v>0.61896273311849115</v>
      </c>
      <c r="AN270" s="21">
        <v>0.62209707869745801</v>
      </c>
      <c r="AO270" s="21">
        <v>0.10361683481808162</v>
      </c>
      <c r="AP270" s="21">
        <v>3.3333487670409841E-2</v>
      </c>
      <c r="AQ270" s="21">
        <v>0.59000540470444185</v>
      </c>
      <c r="AR270" s="21">
        <v>0.43431664534497766</v>
      </c>
      <c r="AS270" s="21">
        <v>0.4452062616413775</v>
      </c>
      <c r="AT270" s="21">
        <v>0.40783405327032929</v>
      </c>
      <c r="AU270" s="21">
        <v>0.51811596514912217</v>
      </c>
      <c r="AV270" s="21" t="e">
        <v>#DIV/0!</v>
      </c>
      <c r="AW270" s="21" t="e">
        <v>#DIV/0!</v>
      </c>
      <c r="AX270" s="21" t="e">
        <v>#DIV/0!</v>
      </c>
      <c r="AY270" s="21">
        <v>0.35912830727498757</v>
      </c>
      <c r="AZ270" s="21">
        <v>0.27822301505623659</v>
      </c>
      <c r="BA270" s="21">
        <v>0.5246233446927685</v>
      </c>
      <c r="BB270" s="21" t="e">
        <v>#DIV/0!</v>
      </c>
      <c r="BC270" s="21">
        <v>0.14442226348102855</v>
      </c>
    </row>
    <row r="271" spans="1:55" x14ac:dyDescent="0.2">
      <c r="A271" s="3" t="s">
        <v>769</v>
      </c>
      <c r="B271" s="3" t="s">
        <v>770</v>
      </c>
      <c r="C271" s="3" t="s">
        <v>138</v>
      </c>
      <c r="D271" s="3">
        <v>378185</v>
      </c>
      <c r="E271" s="3" t="s">
        <v>16</v>
      </c>
      <c r="F271" s="3">
        <v>2019</v>
      </c>
      <c r="G271" s="3" t="s">
        <v>17</v>
      </c>
      <c r="H271" s="4">
        <v>43830</v>
      </c>
      <c r="I271" s="4">
        <v>43881</v>
      </c>
      <c r="J271" s="4">
        <v>43881</v>
      </c>
      <c r="K271" s="5">
        <v>806000000</v>
      </c>
      <c r="L271" s="5">
        <v>803000000</v>
      </c>
      <c r="M271" s="3" t="s">
        <v>771</v>
      </c>
      <c r="N271" s="20">
        <v>6.8509225279771699E-2</v>
      </c>
      <c r="O271" s="21">
        <v>6.6234358530580156E-2</v>
      </c>
      <c r="P271" s="21">
        <v>0.11937438458741638</v>
      </c>
      <c r="Q271" s="21">
        <v>0.55873717887827301</v>
      </c>
      <c r="R271" s="21">
        <v>6.6267136518472547E-2</v>
      </c>
      <c r="S271" s="21">
        <v>0</v>
      </c>
      <c r="T271" s="21">
        <v>6.6947553160291745E-2</v>
      </c>
      <c r="U271" s="21">
        <v>0.79229770287200652</v>
      </c>
      <c r="V271" s="21">
        <v>0.77144014205164946</v>
      </c>
      <c r="W271" s="21">
        <v>0.76180249869132155</v>
      </c>
      <c r="X271" s="21">
        <v>0.10857647826203189</v>
      </c>
      <c r="Y271" s="21">
        <v>0.51222897763432496</v>
      </c>
      <c r="Z271" s="21">
        <v>0.89142352173796813</v>
      </c>
      <c r="AA271" s="21">
        <v>7.422613010157026E-3</v>
      </c>
      <c r="AB271" s="21">
        <v>0.9236572542325806</v>
      </c>
      <c r="AC271" s="21">
        <v>0.86846280957984567</v>
      </c>
      <c r="AD271" s="21">
        <v>0.77715118860017252</v>
      </c>
      <c r="AE271" s="21">
        <v>0.51367084936240115</v>
      </c>
      <c r="AF271" s="21">
        <v>0.64987739913438158</v>
      </c>
      <c r="AG271" s="21" t="e">
        <v>#DIV/0!</v>
      </c>
      <c r="AH271" s="21" t="e">
        <v>#DIV/0!</v>
      </c>
      <c r="AI271" s="21">
        <v>0.40688553125611671</v>
      </c>
      <c r="AJ271" s="21">
        <v>0.36515243646323126</v>
      </c>
      <c r="AK271" s="21" t="e">
        <v>#DIV/0!</v>
      </c>
      <c r="AL271" s="21" t="e">
        <v>#DIV/0!</v>
      </c>
      <c r="AM271" s="21">
        <v>0.6168373702059381</v>
      </c>
      <c r="AN271" s="21">
        <v>0.62050790934477029</v>
      </c>
      <c r="AO271" s="21">
        <v>5.7486012703471624E-2</v>
      </c>
      <c r="AP271" s="21">
        <v>3.2694025336665294E-2</v>
      </c>
      <c r="AQ271" s="21">
        <v>0.55977447464114449</v>
      </c>
      <c r="AR271" s="21">
        <v>0.67088385692033781</v>
      </c>
      <c r="AS271" s="21">
        <v>0.51046757703289503</v>
      </c>
      <c r="AT271" s="21">
        <v>0.43975211170304579</v>
      </c>
      <c r="AU271" s="21">
        <v>0.54835876953666118</v>
      </c>
      <c r="AV271" s="21" t="e">
        <v>#DIV/0!</v>
      </c>
      <c r="AW271" s="21" t="e">
        <v>#DIV/0!</v>
      </c>
      <c r="AX271" s="21" t="e">
        <v>#DIV/0!</v>
      </c>
      <c r="AY271" s="21">
        <v>0.34229474538416116</v>
      </c>
      <c r="AZ271" s="21">
        <v>0.2609618597563565</v>
      </c>
      <c r="BA271" s="21">
        <v>0.51934390560500321</v>
      </c>
      <c r="BB271" s="21" t="e">
        <v>#DIV/0!</v>
      </c>
      <c r="BC271" s="21">
        <v>0.11348467693914864</v>
      </c>
    </row>
    <row r="272" spans="1:55" x14ac:dyDescent="0.2">
      <c r="A272" s="3" t="s">
        <v>844</v>
      </c>
      <c r="B272" s="3" t="s">
        <v>845</v>
      </c>
      <c r="C272" s="3" t="s">
        <v>113</v>
      </c>
      <c r="D272" s="3">
        <v>549638</v>
      </c>
      <c r="E272" s="3" t="s">
        <v>16</v>
      </c>
      <c r="F272" s="3">
        <v>2019</v>
      </c>
      <c r="G272" s="3" t="s">
        <v>17</v>
      </c>
      <c r="H272" s="4">
        <v>43830</v>
      </c>
      <c r="I272" s="4">
        <v>43879</v>
      </c>
      <c r="J272" s="4">
        <v>43879</v>
      </c>
      <c r="K272" s="5">
        <v>84808000</v>
      </c>
      <c r="L272" s="5">
        <v>85552000</v>
      </c>
      <c r="M272" s="3" t="s">
        <v>846</v>
      </c>
      <c r="N272" s="20">
        <v>7.6299731474187435E-2</v>
      </c>
      <c r="O272" s="21">
        <v>7.6299731474187435E-2</v>
      </c>
      <c r="P272" s="21">
        <v>0.16718195569964958</v>
      </c>
      <c r="Q272" s="21">
        <v>0.52444729453356709</v>
      </c>
      <c r="R272" s="21">
        <v>0.19531999202596162</v>
      </c>
      <c r="S272" s="21">
        <v>0</v>
      </c>
      <c r="T272" s="21">
        <v>0.19732549550833117</v>
      </c>
      <c r="U272" s="21">
        <v>0.71467385334320777</v>
      </c>
      <c r="V272" s="21">
        <v>0.77144014205164946</v>
      </c>
      <c r="W272" s="21">
        <v>0.67278178368051633</v>
      </c>
      <c r="X272" s="21">
        <v>0.34412331889701125</v>
      </c>
      <c r="Y272" s="21">
        <v>0.43031179337925041</v>
      </c>
      <c r="Z272" s="21">
        <v>0.6558766811029888</v>
      </c>
      <c r="AA272" s="21">
        <v>0.74438523705064197</v>
      </c>
      <c r="AB272" s="21">
        <v>0.77801040916337239</v>
      </c>
      <c r="AC272" s="21">
        <v>0.79396615266922943</v>
      </c>
      <c r="AD272" s="21">
        <v>0.69120913127964267</v>
      </c>
      <c r="AE272" s="21">
        <v>0.73169974348526123</v>
      </c>
      <c r="AF272" s="21">
        <v>0.7758614701800427</v>
      </c>
      <c r="AG272" s="21" t="e">
        <v>#DIV/0!</v>
      </c>
      <c r="AH272" s="21" t="e">
        <v>#DIV/0!</v>
      </c>
      <c r="AI272" s="21">
        <v>0.36750101258467027</v>
      </c>
      <c r="AJ272" s="21">
        <v>0.19621630318665578</v>
      </c>
      <c r="AK272" s="21" t="e">
        <v>#DIV/0!</v>
      </c>
      <c r="AL272" s="21" t="e">
        <v>#DIV/0!</v>
      </c>
      <c r="AM272" s="21">
        <v>0.56949803256256137</v>
      </c>
      <c r="AN272" s="21">
        <v>0.60639033873480375</v>
      </c>
      <c r="AO272" s="21">
        <v>8.350483617597515E-2</v>
      </c>
      <c r="AP272" s="21">
        <v>3.2256274250213358E-2</v>
      </c>
      <c r="AQ272" s="21">
        <v>0.68455875101432251</v>
      </c>
      <c r="AR272" s="21">
        <v>0.60590591213106759</v>
      </c>
      <c r="AS272" s="21">
        <v>0.39978557054297781</v>
      </c>
      <c r="AT272" s="21">
        <v>0.48748855080675296</v>
      </c>
      <c r="AU272" s="21">
        <v>0.53061801931416563</v>
      </c>
      <c r="AV272" s="21" t="e">
        <v>#DIV/0!</v>
      </c>
      <c r="AW272" s="21" t="e">
        <v>#DIV/0!</v>
      </c>
      <c r="AX272" s="21" t="e">
        <v>#DIV/0!</v>
      </c>
      <c r="AY272" s="21">
        <v>0.36499959915040731</v>
      </c>
      <c r="AZ272" s="21">
        <v>0.28517693403770022</v>
      </c>
      <c r="BA272" s="21">
        <v>0.51724272045839403</v>
      </c>
      <c r="BB272" s="21" t="e">
        <v>#DIV/0!</v>
      </c>
      <c r="BC272" s="21">
        <v>0.20722490870855986</v>
      </c>
    </row>
    <row r="273" spans="1:55" x14ac:dyDescent="0.2">
      <c r="A273" s="3" t="s">
        <v>820</v>
      </c>
      <c r="B273" s="3" t="s">
        <v>821</v>
      </c>
      <c r="C273" s="3" t="s">
        <v>34</v>
      </c>
      <c r="D273" s="3">
        <v>59265</v>
      </c>
      <c r="E273" s="3" t="s">
        <v>16</v>
      </c>
      <c r="F273" s="3">
        <v>2020</v>
      </c>
      <c r="G273" s="3" t="s">
        <v>17</v>
      </c>
      <c r="H273" s="4">
        <v>44012</v>
      </c>
      <c r="I273" s="4">
        <v>44043</v>
      </c>
      <c r="J273" s="4">
        <v>44043</v>
      </c>
      <c r="K273" s="5">
        <v>7583000000</v>
      </c>
      <c r="L273" s="5">
        <v>7656000000</v>
      </c>
      <c r="M273" s="3" t="s">
        <v>822</v>
      </c>
      <c r="N273" s="20">
        <v>0.10907372401047681</v>
      </c>
      <c r="O273" s="21">
        <v>0.10778361972530405</v>
      </c>
      <c r="P273" s="21">
        <v>0.28835163164186633</v>
      </c>
      <c r="Q273" s="21">
        <v>0.56035391509576804</v>
      </c>
      <c r="R273" s="21">
        <v>6.4716853317401443E-2</v>
      </c>
      <c r="S273" s="21">
        <v>3.2156828255086867E-2</v>
      </c>
      <c r="T273" s="21">
        <v>6.0384766633957566E-2</v>
      </c>
      <c r="U273" s="21">
        <v>0.79352590073963625</v>
      </c>
      <c r="V273" s="21">
        <v>0.7730236287315736</v>
      </c>
      <c r="W273" s="21">
        <v>0.76290965098546015</v>
      </c>
      <c r="X273" s="21">
        <v>0.49949807280125075</v>
      </c>
      <c r="Y273" s="21">
        <v>0.49540541154270362</v>
      </c>
      <c r="Z273" s="21">
        <v>0.5005019271987492</v>
      </c>
      <c r="AA273" s="21">
        <v>0.23927713736647366</v>
      </c>
      <c r="AB273" s="21">
        <v>0.87375658641149079</v>
      </c>
      <c r="AC273" s="21">
        <v>0.64939040323466146</v>
      </c>
      <c r="AD273" s="21">
        <v>0.51615329523546361</v>
      </c>
      <c r="AE273" s="21">
        <v>0.59169509011037069</v>
      </c>
      <c r="AF273" s="21">
        <v>0.7474235219941362</v>
      </c>
      <c r="AG273" s="21" t="e">
        <v>#DIV/0!</v>
      </c>
      <c r="AH273" s="21" t="e">
        <v>#DIV/0!</v>
      </c>
      <c r="AI273" s="21">
        <v>0.3839225632613199</v>
      </c>
      <c r="AJ273" s="21">
        <v>0.19526166490318136</v>
      </c>
      <c r="AK273" s="21" t="e">
        <v>#DIV/0!</v>
      </c>
      <c r="AL273" s="21" t="e">
        <v>#DIV/0!</v>
      </c>
      <c r="AM273" s="21">
        <v>0.6212549672785076</v>
      </c>
      <c r="AN273" s="21">
        <v>0.62156734359667509</v>
      </c>
      <c r="AO273" s="21">
        <v>8.711564813035888E-2</v>
      </c>
      <c r="AP273" s="21">
        <v>3.2127445509135162E-2</v>
      </c>
      <c r="AQ273" s="21">
        <v>0.6681252567479059</v>
      </c>
      <c r="AR273" s="21">
        <v>0.59308702236110367</v>
      </c>
      <c r="AS273" s="21">
        <v>0.45172201132582118</v>
      </c>
      <c r="AT273" s="21">
        <v>0.48952664171487409</v>
      </c>
      <c r="AU273" s="21">
        <v>0.50045691223561628</v>
      </c>
      <c r="AV273" s="21" t="e">
        <v>#DIV/0!</v>
      </c>
      <c r="AW273" s="21" t="e">
        <v>#DIV/0!</v>
      </c>
      <c r="AX273" s="21" t="e">
        <v>#DIV/0!</v>
      </c>
      <c r="AY273" s="21">
        <v>0.34640425572963707</v>
      </c>
      <c r="AZ273" s="21">
        <v>0.21247641095915454</v>
      </c>
      <c r="BA273" s="21">
        <v>0.51506042556100495</v>
      </c>
      <c r="BB273" s="21" t="e">
        <v>#DIV/0!</v>
      </c>
      <c r="BC273" s="21">
        <v>0.17093714788094194</v>
      </c>
    </row>
    <row r="274" spans="1:55" x14ac:dyDescent="0.2">
      <c r="A274" s="3" t="s">
        <v>841</v>
      </c>
      <c r="B274" s="3" t="s">
        <v>842</v>
      </c>
      <c r="C274" s="3" t="s">
        <v>34</v>
      </c>
      <c r="D274" s="3">
        <v>333970</v>
      </c>
      <c r="E274" s="3" t="s">
        <v>16</v>
      </c>
      <c r="F274" s="3">
        <v>2019</v>
      </c>
      <c r="G274" s="3" t="s">
        <v>17</v>
      </c>
      <c r="H274" s="4">
        <v>43830</v>
      </c>
      <c r="I274" s="4">
        <v>43875</v>
      </c>
      <c r="J274" s="4">
        <v>43875</v>
      </c>
      <c r="K274" s="5">
        <v>170800000</v>
      </c>
      <c r="L274" s="5">
        <v>175300000</v>
      </c>
      <c r="M274" s="3" t="s">
        <v>843</v>
      </c>
      <c r="N274" s="20">
        <v>5.9193550420941723E-2</v>
      </c>
      <c r="O274" s="21">
        <v>5.4201726646687556E-2</v>
      </c>
      <c r="P274" s="21">
        <v>6.0201364192384269E-2</v>
      </c>
      <c r="Q274" s="21">
        <v>0.54457279241513568</v>
      </c>
      <c r="R274" s="21">
        <v>0.14527477746838671</v>
      </c>
      <c r="S274" s="21">
        <v>5.5039778849013087E-3</v>
      </c>
      <c r="T274" s="21">
        <v>0.14591120959454512</v>
      </c>
      <c r="U274" s="21">
        <v>0.76976152536236975</v>
      </c>
      <c r="V274" s="21">
        <v>0.77072646102588238</v>
      </c>
      <c r="W274" s="21">
        <v>0.73609335020092392</v>
      </c>
      <c r="X274" s="21">
        <v>0.36914831002104898</v>
      </c>
      <c r="Y274" s="21">
        <v>0.42006510971871025</v>
      </c>
      <c r="Z274" s="21">
        <v>0.63085168997895102</v>
      </c>
      <c r="AA274" s="21">
        <v>0.26252765605226702</v>
      </c>
      <c r="AB274" s="21">
        <v>0.75763026357447028</v>
      </c>
      <c r="AC274" s="21">
        <v>0.45906444541273084</v>
      </c>
      <c r="AD274" s="21">
        <v>0.36490675283301077</v>
      </c>
      <c r="AE274" s="21">
        <v>0.41831280744011062</v>
      </c>
      <c r="AF274" s="21">
        <v>0.62640704569590977</v>
      </c>
      <c r="AG274" s="21" t="e">
        <v>#DIV/0!</v>
      </c>
      <c r="AH274" s="21" t="e">
        <v>#DIV/0!</v>
      </c>
      <c r="AI274" s="21">
        <v>0.43135935467067188</v>
      </c>
      <c r="AJ274" s="21">
        <v>0.12745884594144138</v>
      </c>
      <c r="AK274" s="21" t="e">
        <v>#DIV/0!</v>
      </c>
      <c r="AL274" s="21" t="e">
        <v>#DIV/0!</v>
      </c>
      <c r="AM274" s="21">
        <v>0.60406485308339453</v>
      </c>
      <c r="AN274" s="21">
        <v>0.61079748305708015</v>
      </c>
      <c r="AO274" s="21">
        <v>0.16463060101753679</v>
      </c>
      <c r="AP274" s="21">
        <v>3.2717345828648381E-2</v>
      </c>
      <c r="AQ274" s="21">
        <v>0.62471377622428492</v>
      </c>
      <c r="AR274" s="21">
        <v>0.32081109674964992</v>
      </c>
      <c r="AS274" s="21">
        <v>0.56843866470058335</v>
      </c>
      <c r="AT274" s="21">
        <v>0.37852817991365806</v>
      </c>
      <c r="AU274" s="21">
        <v>0.43639941190906512</v>
      </c>
      <c r="AV274" s="21" t="e">
        <v>#DIV/0!</v>
      </c>
      <c r="AW274" s="21" t="e">
        <v>#DIV/0!</v>
      </c>
      <c r="AX274" s="21" t="e">
        <v>#DIV/0!</v>
      </c>
      <c r="AY274" s="21">
        <v>0.37517093825194242</v>
      </c>
      <c r="AZ274" s="21">
        <v>0.3070460782178851</v>
      </c>
      <c r="BA274" s="21">
        <v>0.50798588365892128</v>
      </c>
      <c r="BB274" s="21" t="e">
        <v>#DIV/0!</v>
      </c>
      <c r="BC274" s="21">
        <v>0.17144163806318877</v>
      </c>
    </row>
    <row r="275" spans="1:55" x14ac:dyDescent="0.2">
      <c r="A275" s="3" t="s">
        <v>808</v>
      </c>
      <c r="B275" s="3" t="s">
        <v>809</v>
      </c>
      <c r="C275" s="3" t="s">
        <v>24</v>
      </c>
      <c r="D275" s="3">
        <v>334921</v>
      </c>
      <c r="E275" s="3" t="s">
        <v>16</v>
      </c>
      <c r="F275" s="3">
        <v>2019</v>
      </c>
      <c r="G275" s="3" t="s">
        <v>17</v>
      </c>
      <c r="H275" s="4">
        <v>43830</v>
      </c>
      <c r="I275" s="4">
        <v>43868</v>
      </c>
      <c r="J275" s="4">
        <v>43868</v>
      </c>
      <c r="K275" s="5">
        <v>24233796</v>
      </c>
      <c r="L275" s="5">
        <v>24588772</v>
      </c>
      <c r="M275" s="3" t="s">
        <v>810</v>
      </c>
      <c r="N275" s="20">
        <v>6.111194665199654E-2</v>
      </c>
      <c r="O275" s="21">
        <v>4.522206664984163E-2</v>
      </c>
      <c r="P275" s="21">
        <v>3.6276449290391873E-2</v>
      </c>
      <c r="Q275" s="21">
        <v>0.56289452231407966</v>
      </c>
      <c r="R275" s="21">
        <v>0.10151321912413479</v>
      </c>
      <c r="S275" s="21">
        <v>3.1684181204473409E-2</v>
      </c>
      <c r="T275" s="21">
        <v>9.7632390317606246E-2</v>
      </c>
      <c r="U275" s="21">
        <v>0.79863590744112456</v>
      </c>
      <c r="V275" s="21">
        <v>0.77391294157380064</v>
      </c>
      <c r="W275" s="21">
        <v>0.76860066213697875</v>
      </c>
      <c r="X275" s="21">
        <v>0.32421089046301155</v>
      </c>
      <c r="Y275" s="21">
        <v>0.48138121327797662</v>
      </c>
      <c r="Z275" s="21">
        <v>0.67578910953698845</v>
      </c>
      <c r="AA275" s="21">
        <v>0.33316370630145686</v>
      </c>
      <c r="AB275" s="21">
        <v>0.84269587800707468</v>
      </c>
      <c r="AC275" s="21">
        <v>0.5617428073860764</v>
      </c>
      <c r="AD275" s="21">
        <v>0.43405657511380352</v>
      </c>
      <c r="AE275" s="21">
        <v>0.48111648695920628</v>
      </c>
      <c r="AF275" s="21">
        <v>0.65531848614019539</v>
      </c>
      <c r="AG275" s="21" t="e">
        <v>#DIV/0!</v>
      </c>
      <c r="AH275" s="21" t="e">
        <v>#DIV/0!</v>
      </c>
      <c r="AI275" s="21">
        <v>0.38496820565496237</v>
      </c>
      <c r="AJ275" s="21">
        <v>0.19820808177984833</v>
      </c>
      <c r="AK275" s="21" t="e">
        <v>#DIV/0!</v>
      </c>
      <c r="AL275" s="21" t="e">
        <v>#DIV/0!</v>
      </c>
      <c r="AM275" s="21">
        <v>0.6285691127318066</v>
      </c>
      <c r="AN275" s="21">
        <v>0.62734242765350967</v>
      </c>
      <c r="AO275" s="21">
        <v>0.24197672569573941</v>
      </c>
      <c r="AP275" s="21">
        <v>3.3088455718909705E-2</v>
      </c>
      <c r="AQ275" s="21">
        <v>0.74261572347797067</v>
      </c>
      <c r="AR275" s="21">
        <v>0.36756594108143847</v>
      </c>
      <c r="AS275" s="21">
        <v>0.50986380751651816</v>
      </c>
      <c r="AT275" s="21">
        <v>0.54454392496644022</v>
      </c>
      <c r="AU275" s="21">
        <v>0.50653299784376604</v>
      </c>
      <c r="AV275" s="21" t="e">
        <v>#DIV/0!</v>
      </c>
      <c r="AW275" s="21" t="e">
        <v>#DIV/0!</v>
      </c>
      <c r="AX275" s="21" t="e">
        <v>#DIV/0!</v>
      </c>
      <c r="AY275" s="21">
        <v>0.34343915096691185</v>
      </c>
      <c r="AZ275" s="21">
        <v>0.26515368256795918</v>
      </c>
      <c r="BA275" s="21">
        <v>0.51445222874454033</v>
      </c>
      <c r="BB275" s="21" t="e">
        <v>#DIV/0!</v>
      </c>
      <c r="BC275" s="21">
        <v>0.25812403562531888</v>
      </c>
    </row>
    <row r="276" spans="1:55" x14ac:dyDescent="0.2">
      <c r="A276" s="3" t="s">
        <v>817</v>
      </c>
      <c r="B276" s="3" t="s">
        <v>818</v>
      </c>
      <c r="C276" s="3" t="s">
        <v>34</v>
      </c>
      <c r="D276" s="3">
        <v>60906</v>
      </c>
      <c r="E276" s="3" t="s">
        <v>16</v>
      </c>
      <c r="F276" s="3">
        <v>2019</v>
      </c>
      <c r="G276" s="3" t="s">
        <v>17</v>
      </c>
      <c r="H276" s="4">
        <v>43708</v>
      </c>
      <c r="I276" s="4">
        <v>43755</v>
      </c>
      <c r="J276" s="4">
        <v>43755</v>
      </c>
      <c r="K276" s="5">
        <v>1104000000</v>
      </c>
      <c r="L276" s="5">
        <v>1128000000</v>
      </c>
      <c r="M276" s="3" t="s">
        <v>819</v>
      </c>
      <c r="N276" s="20">
        <v>0.12030065313786903</v>
      </c>
      <c r="O276" s="21">
        <v>9.3177558687549275E-2</v>
      </c>
      <c r="P276" s="21">
        <v>0.17683002666809869</v>
      </c>
      <c r="Q276" s="21">
        <v>0.55803315221597405</v>
      </c>
      <c r="R276" s="21">
        <v>2.7478747119032577E-2</v>
      </c>
      <c r="S276" s="21">
        <v>3.3082789265397455E-2</v>
      </c>
      <c r="T276" s="21">
        <v>2.2620430131849164E-2</v>
      </c>
      <c r="U276" s="21">
        <v>0.79076720339426521</v>
      </c>
      <c r="V276" s="21">
        <v>0.77219880870032243</v>
      </c>
      <c r="W276" s="21">
        <v>0.75990289805188893</v>
      </c>
      <c r="X276" s="21">
        <v>0.29988873021597701</v>
      </c>
      <c r="Y276" s="21">
        <v>0.53928649223773206</v>
      </c>
      <c r="Z276" s="21">
        <v>0.70011126978402305</v>
      </c>
      <c r="AA276" s="21">
        <v>4.6189314933807554E-2</v>
      </c>
      <c r="AB276" s="21">
        <v>0.97031767291251303</v>
      </c>
      <c r="AC276" s="21">
        <v>0.57707888337448487</v>
      </c>
      <c r="AD276" s="21">
        <v>0.65102151919745743</v>
      </c>
      <c r="AE276" s="21">
        <v>0.7463019998537509</v>
      </c>
      <c r="AF276" s="21">
        <v>0.85033045006367147</v>
      </c>
      <c r="AG276" s="21" t="e">
        <v>#DIV/0!</v>
      </c>
      <c r="AH276" s="21" t="e">
        <v>#DIV/0!</v>
      </c>
      <c r="AI276" s="21">
        <v>0.39745121169897124</v>
      </c>
      <c r="AJ276" s="21">
        <v>0.57613395716917803</v>
      </c>
      <c r="AK276" s="21" t="e">
        <v>#DIV/0!</v>
      </c>
      <c r="AL276" s="21" t="e">
        <v>#DIV/0!</v>
      </c>
      <c r="AM276" s="21">
        <v>0.62188056768575428</v>
      </c>
      <c r="AN276" s="21">
        <v>0.62107998302941325</v>
      </c>
      <c r="AO276" s="21">
        <v>0.14650895846043005</v>
      </c>
      <c r="AP276" s="21">
        <v>3.2333764855589427E-2</v>
      </c>
      <c r="AQ276" s="21">
        <v>0.9074657647558918</v>
      </c>
      <c r="AR276" s="21">
        <v>0.75328949950836099</v>
      </c>
      <c r="AS276" s="21">
        <v>0.46518048557705649</v>
      </c>
      <c r="AT276" s="21">
        <v>0.84780455028719592</v>
      </c>
      <c r="AU276" s="21">
        <v>0.61755378917518078</v>
      </c>
      <c r="AV276" s="21" t="e">
        <v>#DIV/0!</v>
      </c>
      <c r="AW276" s="21" t="e">
        <v>#DIV/0!</v>
      </c>
      <c r="AX276" s="21" t="e">
        <v>#DIV/0!</v>
      </c>
      <c r="AY276" s="21">
        <v>0.33099421655442263</v>
      </c>
      <c r="AZ276" s="21">
        <v>0.23855016116580374</v>
      </c>
      <c r="BA276" s="21">
        <v>0.51331201046928898</v>
      </c>
      <c r="BB276" s="21" t="e">
        <v>#DIV/0!</v>
      </c>
      <c r="BC276" s="21">
        <v>0.27725000077751372</v>
      </c>
    </row>
    <row r="277" spans="1:55" x14ac:dyDescent="0.2">
      <c r="A277" s="3" t="s">
        <v>790</v>
      </c>
      <c r="B277" s="3" t="s">
        <v>791</v>
      </c>
      <c r="C277" s="3" t="s">
        <v>34</v>
      </c>
      <c r="D277" s="3">
        <v>153611</v>
      </c>
      <c r="E277" s="3" t="s">
        <v>16</v>
      </c>
      <c r="F277" s="3">
        <v>2020</v>
      </c>
      <c r="G277" s="3" t="s">
        <v>17</v>
      </c>
      <c r="H277" s="4">
        <v>44012</v>
      </c>
      <c r="I277" s="4">
        <v>44062</v>
      </c>
      <c r="J277" s="4">
        <v>44062</v>
      </c>
      <c r="K277" s="5">
        <v>266643000</v>
      </c>
      <c r="L277" s="5">
        <v>268828000</v>
      </c>
      <c r="M277" s="3" t="s">
        <v>792</v>
      </c>
      <c r="N277" s="20">
        <v>0.15950429898474155</v>
      </c>
      <c r="O277" s="21">
        <v>0.14395228607006277</v>
      </c>
      <c r="P277" s="21">
        <v>0.41266701343760842</v>
      </c>
      <c r="Q277" s="21">
        <v>0.5591574607696469</v>
      </c>
      <c r="R277" s="21">
        <v>6.8117009521896837E-2</v>
      </c>
      <c r="S277" s="21">
        <v>0</v>
      </c>
      <c r="T277" s="21">
        <v>6.881642026007978E-2</v>
      </c>
      <c r="U277" s="21">
        <v>0.79270961072586688</v>
      </c>
      <c r="V277" s="21">
        <v>0.77144014205164946</v>
      </c>
      <c r="W277" s="21">
        <v>0.7622748835561769</v>
      </c>
      <c r="X277" s="21">
        <v>0.55346572856365583</v>
      </c>
      <c r="Y277" s="21">
        <v>0.51384232715876654</v>
      </c>
      <c r="Z277" s="21">
        <v>0.44653427143634417</v>
      </c>
      <c r="AA277" s="21">
        <v>0.23193985875949313</v>
      </c>
      <c r="AB277" s="21">
        <v>0.90575358763379177</v>
      </c>
      <c r="AC277" s="21">
        <v>0.6384243214085138</v>
      </c>
      <c r="AD277" s="21">
        <v>0.50114355290286261</v>
      </c>
      <c r="AE277" s="21">
        <v>0.57315206763636495</v>
      </c>
      <c r="AF277" s="21">
        <v>0.77812479845031557</v>
      </c>
      <c r="AG277" s="21" t="e">
        <v>#DIV/0!</v>
      </c>
      <c r="AH277" s="21" t="e">
        <v>#DIV/0!</v>
      </c>
      <c r="AI277" s="21">
        <v>0.33045610942921511</v>
      </c>
      <c r="AJ277" s="21">
        <v>0.28260440463938857</v>
      </c>
      <c r="AK277" s="21" t="e">
        <v>#DIV/0!</v>
      </c>
      <c r="AL277" s="21" t="e">
        <v>#DIV/0!</v>
      </c>
      <c r="AM277" s="21">
        <v>0.62223420085815617</v>
      </c>
      <c r="AN277" s="21">
        <v>0.62160499085379006</v>
      </c>
      <c r="AO277" s="21">
        <v>0.12777122023618731</v>
      </c>
      <c r="AP277" s="21">
        <v>3.2134947876364194E-2</v>
      </c>
      <c r="AQ277" s="21">
        <v>0.77463814556563992</v>
      </c>
      <c r="AR277" s="21">
        <v>0.55630690145055417</v>
      </c>
      <c r="AS277" s="21">
        <v>0.32051850629048334</v>
      </c>
      <c r="AT277" s="21">
        <v>0.57429300437793085</v>
      </c>
      <c r="AU277" s="21">
        <v>0.71830460815658526</v>
      </c>
      <c r="AV277" s="21" t="e">
        <v>#DIV/0!</v>
      </c>
      <c r="AW277" s="21" t="e">
        <v>#DIV/0!</v>
      </c>
      <c r="AX277" s="21" t="e">
        <v>#DIV/0!</v>
      </c>
      <c r="AY277" s="21">
        <v>0.34237643392965972</v>
      </c>
      <c r="AZ277" s="21">
        <v>0.2170957127634516</v>
      </c>
      <c r="BA277" s="21">
        <v>0.52238894008934877</v>
      </c>
      <c r="BB277" s="21" t="e">
        <v>#DIV/0!</v>
      </c>
      <c r="BC277" s="21">
        <v>0.1957713982930355</v>
      </c>
    </row>
    <row r="278" spans="1:55" x14ac:dyDescent="0.2">
      <c r="A278" s="3" t="s">
        <v>847</v>
      </c>
      <c r="B278" s="3" t="s">
        <v>848</v>
      </c>
      <c r="C278" s="3" t="s">
        <v>24</v>
      </c>
      <c r="D278" s="3">
        <v>333504</v>
      </c>
      <c r="E278" s="3" t="s">
        <v>16</v>
      </c>
      <c r="F278" s="3">
        <v>2019</v>
      </c>
      <c r="G278" s="3" t="s">
        <v>17</v>
      </c>
      <c r="H278" s="4">
        <v>43830</v>
      </c>
      <c r="I278" s="4">
        <v>43889</v>
      </c>
      <c r="J278" s="4">
        <v>43889</v>
      </c>
      <c r="K278" s="5">
        <v>516300000</v>
      </c>
      <c r="L278" s="5">
        <v>519300000</v>
      </c>
      <c r="M278" s="3" t="s">
        <v>849</v>
      </c>
      <c r="N278" s="20">
        <v>5.9546002734178642E-2</v>
      </c>
      <c r="O278" s="21">
        <v>3.513086981545116E-2</v>
      </c>
      <c r="P278" s="21">
        <v>1.2654016839365229E-2</v>
      </c>
      <c r="Q278" s="21">
        <v>0.56018349738179529</v>
      </c>
      <c r="R278" s="21">
        <v>0.10880907717572096</v>
      </c>
      <c r="S278" s="21">
        <v>3.5809554073429818E-2</v>
      </c>
      <c r="T278" s="21">
        <v>0.1043621528661593</v>
      </c>
      <c r="U278" s="21">
        <v>0.79564185072182736</v>
      </c>
      <c r="V278" s="21">
        <v>0.77313431417021106</v>
      </c>
      <c r="W278" s="21">
        <v>0.765315202512864</v>
      </c>
      <c r="X278" s="21">
        <v>0.15585451494334981</v>
      </c>
      <c r="Y278" s="21">
        <v>0.60086851535137897</v>
      </c>
      <c r="Z278" s="21">
        <v>0.84414548505665032</v>
      </c>
      <c r="AA278" s="21">
        <v>0.48583438166259041</v>
      </c>
      <c r="AB278" s="21">
        <v>0.87719356135940763</v>
      </c>
      <c r="AC278" s="21">
        <v>0.33162039472532073</v>
      </c>
      <c r="AD278" s="21">
        <v>0.27969375604659785</v>
      </c>
      <c r="AE278" s="21">
        <v>0.32062843289957765</v>
      </c>
      <c r="AF278" s="21">
        <v>0.55878748032500847</v>
      </c>
      <c r="AG278" s="21" t="e">
        <v>#DIV/0!</v>
      </c>
      <c r="AH278" s="21" t="e">
        <v>#DIV/0!</v>
      </c>
      <c r="AI278" s="21">
        <v>0.39646440422703638</v>
      </c>
      <c r="AJ278" s="21">
        <v>0.15481366083608861</v>
      </c>
      <c r="AK278" s="21" t="e">
        <v>#DIV/0!</v>
      </c>
      <c r="AL278" s="21" t="e">
        <v>#DIV/0!</v>
      </c>
      <c r="AM278" s="21">
        <v>0.61591197046111368</v>
      </c>
      <c r="AN278" s="21">
        <v>0.62112011493653119</v>
      </c>
      <c r="AO278" s="21">
        <v>6.6702877377008835E-2</v>
      </c>
      <c r="AP278" s="21">
        <v>3.2738320179626523E-2</v>
      </c>
      <c r="AQ278" s="21">
        <v>0.50829675852509404</v>
      </c>
      <c r="AR278" s="21">
        <v>0.3800851486757949</v>
      </c>
      <c r="AS278" s="21">
        <v>0.52314724050404093</v>
      </c>
      <c r="AT278" s="21">
        <v>0.30865465818193394</v>
      </c>
      <c r="AU278" s="21">
        <v>0.47008653883594254</v>
      </c>
      <c r="AV278" s="21" t="e">
        <v>#DIV/0!</v>
      </c>
      <c r="AW278" s="21" t="e">
        <v>#DIV/0!</v>
      </c>
      <c r="AX278" s="21" t="e">
        <v>#DIV/0!</v>
      </c>
      <c r="AY278" s="21">
        <v>0.50955692414485299</v>
      </c>
      <c r="AZ278" s="21">
        <v>0.55944630946685758</v>
      </c>
      <c r="BA278" s="21">
        <v>0.52939883691273149</v>
      </c>
      <c r="BB278" s="21" t="e">
        <v>#DIV/0!</v>
      </c>
      <c r="BC278" s="21">
        <v>8.2248380112739952E-2</v>
      </c>
    </row>
    <row r="279" spans="1:55" x14ac:dyDescent="0.2">
      <c r="A279" s="3" t="s">
        <v>883</v>
      </c>
      <c r="B279" s="3" t="s">
        <v>884</v>
      </c>
      <c r="C279" s="3" t="s">
        <v>138</v>
      </c>
      <c r="D279" s="3">
        <v>249388</v>
      </c>
      <c r="E279" s="3" t="s">
        <v>16</v>
      </c>
      <c r="F279" s="3">
        <v>2019</v>
      </c>
      <c r="G279" s="3" t="s">
        <v>17</v>
      </c>
      <c r="H279" s="4">
        <v>43830</v>
      </c>
      <c r="I279" s="4">
        <v>43873</v>
      </c>
      <c r="J279" s="4">
        <v>43873</v>
      </c>
      <c r="K279" s="5">
        <v>478000000</v>
      </c>
      <c r="L279" s="5">
        <v>476000000</v>
      </c>
      <c r="M279" s="3" t="s">
        <v>885</v>
      </c>
      <c r="N279" s="20">
        <v>4.3307349261723922E-2</v>
      </c>
      <c r="O279" s="21">
        <v>4.3307349261723922E-2</v>
      </c>
      <c r="P279" s="21">
        <v>6.2052812919939006E-2</v>
      </c>
      <c r="Q279" s="21">
        <v>0.55911876246438341</v>
      </c>
      <c r="R279" s="21">
        <v>8.0394382249136045E-2</v>
      </c>
      <c r="S279" s="21">
        <v>0</v>
      </c>
      <c r="T279" s="21">
        <v>8.1219854398152713E-2</v>
      </c>
      <c r="U279" s="21">
        <v>0.79314420470804881</v>
      </c>
      <c r="V279" s="21">
        <v>0.77144014205164946</v>
      </c>
      <c r="W279" s="21">
        <v>0.76277328536526101</v>
      </c>
      <c r="X279" s="21">
        <v>6.4433852276337064E-2</v>
      </c>
      <c r="Y279" s="21">
        <v>0.50379615484706475</v>
      </c>
      <c r="Z279" s="21">
        <v>0.93556614772366298</v>
      </c>
      <c r="AA279" s="21">
        <v>8.5419944939578961E-3</v>
      </c>
      <c r="AB279" s="21">
        <v>0.90719973513566421</v>
      </c>
      <c r="AC279" s="21">
        <v>0.72654517065358437</v>
      </c>
      <c r="AD279" s="21">
        <v>0.73449353184520194</v>
      </c>
      <c r="AE279" s="21">
        <v>0.44745183926124082</v>
      </c>
      <c r="AF279" s="21">
        <v>0.52920427132172243</v>
      </c>
      <c r="AG279" s="21" t="e">
        <v>#DIV/0!</v>
      </c>
      <c r="AH279" s="21" t="e">
        <v>#DIV/0!</v>
      </c>
      <c r="AI279" s="21">
        <v>0.41181970470111223</v>
      </c>
      <c r="AJ279" s="21">
        <v>0.29611608691162711</v>
      </c>
      <c r="AK279" s="21" t="e">
        <v>#DIV/0!</v>
      </c>
      <c r="AL279" s="21" t="e">
        <v>#DIV/0!</v>
      </c>
      <c r="AM279" s="21">
        <v>0.61538042131640713</v>
      </c>
      <c r="AN279" s="21">
        <v>0.62040439802426661</v>
      </c>
      <c r="AO279" s="21">
        <v>4.1269598763762363E-2</v>
      </c>
      <c r="AP279" s="21">
        <v>5.6216903621401144E-2</v>
      </c>
      <c r="AQ279" s="21">
        <v>0.49067613000582683</v>
      </c>
      <c r="AR279" s="21">
        <v>0.64771612517668165</v>
      </c>
      <c r="AS279" s="21">
        <v>0.52870533891585303</v>
      </c>
      <c r="AT279" s="21">
        <v>0.37351113297989003</v>
      </c>
      <c r="AU279" s="21">
        <v>0.46878156726163123</v>
      </c>
      <c r="AV279" s="21" t="e">
        <v>#DIV/0!</v>
      </c>
      <c r="AW279" s="21" t="e">
        <v>#DIV/0!</v>
      </c>
      <c r="AX279" s="21" t="e">
        <v>#DIV/0!</v>
      </c>
      <c r="AY279" s="21">
        <v>0.35274796158164556</v>
      </c>
      <c r="AZ279" s="21">
        <v>0.28186945749711545</v>
      </c>
      <c r="BA279" s="21">
        <v>0.47066252046981638</v>
      </c>
      <c r="BB279" s="21" t="e">
        <v>#DIV/0!</v>
      </c>
      <c r="BC279" s="21">
        <v>9.3468705147134235E-2</v>
      </c>
    </row>
    <row r="280" spans="1:55" x14ac:dyDescent="0.2">
      <c r="A280" s="3" t="s">
        <v>892</v>
      </c>
      <c r="B280" s="3" t="s">
        <v>893</v>
      </c>
      <c r="C280" s="3" t="s">
        <v>45</v>
      </c>
      <c r="D280" s="3">
        <v>744483</v>
      </c>
      <c r="E280" s="3" t="s">
        <v>16</v>
      </c>
      <c r="F280" s="3">
        <v>2019</v>
      </c>
      <c r="G280" s="3" t="s">
        <v>17</v>
      </c>
      <c r="H280" s="4">
        <v>43830</v>
      </c>
      <c r="I280" s="4">
        <v>43888</v>
      </c>
      <c r="J280" s="4">
        <v>43888</v>
      </c>
      <c r="K280" s="5">
        <v>212844278</v>
      </c>
      <c r="L280" s="5">
        <v>214716804</v>
      </c>
      <c r="M280" s="3" t="s">
        <v>894</v>
      </c>
      <c r="N280" s="20">
        <v>6.874655202490176E-3</v>
      </c>
      <c r="O280" s="21">
        <v>5.6317245965831339E-3</v>
      </c>
      <c r="P280" s="21">
        <v>7.7796284292285522E-3</v>
      </c>
      <c r="Q280" s="21">
        <v>0.55996573716511788</v>
      </c>
      <c r="R280" s="21">
        <v>0.10969643771066424</v>
      </c>
      <c r="S280" s="21">
        <v>7.4839424725840681E-2</v>
      </c>
      <c r="T280" s="21">
        <v>9.9194093683720688E-2</v>
      </c>
      <c r="U280" s="21">
        <v>0.79539494033910374</v>
      </c>
      <c r="V280" s="21">
        <v>0.77479608341379069</v>
      </c>
      <c r="W280" s="21">
        <v>0.76471576979647571</v>
      </c>
      <c r="X280" s="21">
        <v>2.5719385497946643E-2</v>
      </c>
      <c r="Y280" s="21">
        <v>0.49861127745723188</v>
      </c>
      <c r="Z280" s="21">
        <v>0.97428061450205339</v>
      </c>
      <c r="AA280" s="21">
        <v>0.14902502256068503</v>
      </c>
      <c r="AB280" s="21">
        <v>0.88201634141580587</v>
      </c>
      <c r="AC280" s="21">
        <v>0.42652829148934784</v>
      </c>
      <c r="AD280" s="21">
        <v>0.47410987514826952</v>
      </c>
      <c r="AE280" s="21">
        <v>0.44925051069767769</v>
      </c>
      <c r="AF280" s="21">
        <v>0.64395419986369307</v>
      </c>
      <c r="AG280" s="21" t="e">
        <v>#DIV/0!</v>
      </c>
      <c r="AH280" s="21" t="e">
        <v>#DIV/0!</v>
      </c>
      <c r="AI280" s="21">
        <v>0.40604276986933108</v>
      </c>
      <c r="AJ280" s="21">
        <v>0.17966496362362178</v>
      </c>
      <c r="AK280" s="21" t="e">
        <v>#DIV/0!</v>
      </c>
      <c r="AL280" s="21" t="e">
        <v>#DIV/0!</v>
      </c>
      <c r="AM280" s="21">
        <v>0.6178887842266062</v>
      </c>
      <c r="AN280" s="21">
        <v>0.62123685799984574</v>
      </c>
      <c r="AO280" s="21">
        <v>7.7814389356544417E-2</v>
      </c>
      <c r="AP280" s="21">
        <v>3.1717591661642425E-2</v>
      </c>
      <c r="AQ280" s="21">
        <v>0.57420222862818382</v>
      </c>
      <c r="AR280" s="21">
        <v>0.52004626008246746</v>
      </c>
      <c r="AS280" s="21">
        <v>0.52272442120105655</v>
      </c>
      <c r="AT280" s="21">
        <v>0.41487162914429021</v>
      </c>
      <c r="AU280" s="21">
        <v>0.46299647772262675</v>
      </c>
      <c r="AV280" s="21" t="e">
        <v>#DIV/0!</v>
      </c>
      <c r="AW280" s="21" t="e">
        <v>#DIV/0!</v>
      </c>
      <c r="AX280" s="21" t="e">
        <v>#DIV/0!</v>
      </c>
      <c r="AY280" s="21">
        <v>0.36851518317860793</v>
      </c>
      <c r="AZ280" s="21">
        <v>0.31328327113241133</v>
      </c>
      <c r="BA280" s="21">
        <v>0.51299652167815657</v>
      </c>
      <c r="BB280" s="21" t="e">
        <v>#DIV/0!</v>
      </c>
      <c r="BC280" s="21">
        <v>0.11970201890033789</v>
      </c>
    </row>
    <row r="281" spans="1:55" x14ac:dyDescent="0.2">
      <c r="A281" s="3" t="s">
        <v>850</v>
      </c>
      <c r="B281" s="3" t="s">
        <v>851</v>
      </c>
      <c r="C281" s="3" t="s">
        <v>113</v>
      </c>
      <c r="D281" s="3">
        <v>378192</v>
      </c>
      <c r="E281" s="3" t="s">
        <v>16</v>
      </c>
      <c r="F281" s="3">
        <v>2019</v>
      </c>
      <c r="G281" s="3" t="s">
        <v>17</v>
      </c>
      <c r="H281" s="4">
        <v>43830</v>
      </c>
      <c r="I281" s="4">
        <v>43886</v>
      </c>
      <c r="J281" s="4">
        <v>43886</v>
      </c>
      <c r="K281" s="5">
        <v>164454538</v>
      </c>
      <c r="L281" s="5">
        <v>166782726</v>
      </c>
      <c r="M281" s="3" t="s">
        <v>852</v>
      </c>
      <c r="N281" s="20">
        <v>4.1382182291842137E-2</v>
      </c>
      <c r="O281" s="21">
        <v>4.1382182291842137E-2</v>
      </c>
      <c r="P281" s="21">
        <v>1.8510340955619618E-2</v>
      </c>
      <c r="Q281" s="21">
        <v>0.56047947663804287</v>
      </c>
      <c r="R281" s="21">
        <v>6.2695237900213044E-2</v>
      </c>
      <c r="S281" s="21">
        <v>9.3103681794035054E-2</v>
      </c>
      <c r="T281" s="21">
        <v>4.8872362854981095E-2</v>
      </c>
      <c r="U281" s="21">
        <v>0.79351478220895855</v>
      </c>
      <c r="V281" s="21">
        <v>0.77615734298978545</v>
      </c>
      <c r="W281" s="21">
        <v>0.76230048659505745</v>
      </c>
      <c r="X281" s="21">
        <v>0.32944935449918294</v>
      </c>
      <c r="Y281" s="21">
        <v>0.53674238606503732</v>
      </c>
      <c r="Z281" s="21">
        <v>0.670550645500817</v>
      </c>
      <c r="AA281" s="21">
        <v>0.66123361747295106</v>
      </c>
      <c r="AB281" s="21">
        <v>0.87139197724186668</v>
      </c>
      <c r="AC281" s="21">
        <v>0.57903959985885589</v>
      </c>
      <c r="AD281" s="21">
        <v>0.47444653063899322</v>
      </c>
      <c r="AE281" s="21">
        <v>0.49394236562783961</v>
      </c>
      <c r="AF281" s="21">
        <v>0.60997991807091945</v>
      </c>
      <c r="AG281" s="21" t="e">
        <v>#DIV/0!</v>
      </c>
      <c r="AH281" s="21" t="e">
        <v>#DIV/0!</v>
      </c>
      <c r="AI281" s="21">
        <v>0.3817450823621738</v>
      </c>
      <c r="AJ281" s="21">
        <v>9.849551484962131E-2</v>
      </c>
      <c r="AK281" s="21" t="e">
        <v>#DIV/0!</v>
      </c>
      <c r="AL281" s="21" t="e">
        <v>#DIV/0!</v>
      </c>
      <c r="AM281" s="21">
        <v>0.61674215504919017</v>
      </c>
      <c r="AN281" s="21">
        <v>0.62088138015272243</v>
      </c>
      <c r="AO281" s="21">
        <v>4.9243279972576819E-2</v>
      </c>
      <c r="AP281" s="21">
        <v>2.9495255396028978E-2</v>
      </c>
      <c r="AQ281" s="21">
        <v>0.53161029113993774</v>
      </c>
      <c r="AR281" s="21">
        <v>0.44416587751326592</v>
      </c>
      <c r="AS281" s="21">
        <v>0.48514289519999493</v>
      </c>
      <c r="AT281" s="21">
        <v>0.31104013713000067</v>
      </c>
      <c r="AU281" s="21">
        <v>0.46068783985321499</v>
      </c>
      <c r="AV281" s="21" t="e">
        <v>#DIV/0!</v>
      </c>
      <c r="AW281" s="21" t="e">
        <v>#DIV/0!</v>
      </c>
      <c r="AX281" s="21" t="e">
        <v>#DIV/0!</v>
      </c>
      <c r="AY281" s="21">
        <v>0.36172392475351423</v>
      </c>
      <c r="AZ281" s="21">
        <v>0.28989267727242274</v>
      </c>
      <c r="BA281" s="21">
        <v>0.52370560686388279</v>
      </c>
      <c r="BB281" s="21" t="e">
        <v>#DIV/0!</v>
      </c>
      <c r="BC281" s="21">
        <v>0.12699877057185827</v>
      </c>
    </row>
    <row r="282" spans="1:55" x14ac:dyDescent="0.2">
      <c r="A282" s="3" t="s">
        <v>871</v>
      </c>
      <c r="B282" s="3" t="s">
        <v>872</v>
      </c>
      <c r="C282" s="3" t="s">
        <v>52</v>
      </c>
      <c r="D282" s="3">
        <v>188922</v>
      </c>
      <c r="E282" s="3" t="s">
        <v>16</v>
      </c>
      <c r="F282" s="3">
        <v>2019</v>
      </c>
      <c r="G282" s="3" t="s">
        <v>17</v>
      </c>
      <c r="H282" s="4">
        <v>43830</v>
      </c>
      <c r="I282" s="4">
        <v>43875</v>
      </c>
      <c r="J282" s="4">
        <v>43875</v>
      </c>
      <c r="K282" s="5">
        <v>488900000</v>
      </c>
      <c r="L282" s="5">
        <v>491400000</v>
      </c>
      <c r="M282" s="3" t="s">
        <v>873</v>
      </c>
      <c r="N282" s="20">
        <v>1.5391744877233677E-2</v>
      </c>
      <c r="O282" s="21">
        <v>1.2311751520280891E-2</v>
      </c>
      <c r="P282" s="21">
        <v>5.5363437145880927E-3</v>
      </c>
      <c r="Q282" s="21">
        <v>0.56025659929632943</v>
      </c>
      <c r="R282" s="21">
        <v>7.9895853478942694E-2</v>
      </c>
      <c r="S282" s="21">
        <v>8.8036240654062098E-2</v>
      </c>
      <c r="T282" s="21">
        <v>6.7036978684809026E-2</v>
      </c>
      <c r="U282" s="21">
        <v>0.79423730560766115</v>
      </c>
      <c r="V282" s="21">
        <v>0.77567815093023695</v>
      </c>
      <c r="W282" s="21">
        <v>0.76322029269202707</v>
      </c>
      <c r="X282" s="21">
        <v>4.6642906626728639E-2</v>
      </c>
      <c r="Y282" s="21">
        <v>0.48732481617282258</v>
      </c>
      <c r="Z282" s="21">
        <v>0.95335709337327135</v>
      </c>
      <c r="AA282" s="21">
        <v>0</v>
      </c>
      <c r="AB282" s="21">
        <v>0.87568545761716809</v>
      </c>
      <c r="AC282" s="21">
        <v>0.77040263634702166</v>
      </c>
      <c r="AD282" s="21">
        <v>0.64579146215623884</v>
      </c>
      <c r="AE282" s="21">
        <v>0.50248274408062765</v>
      </c>
      <c r="AF282" s="21">
        <v>0.80450440847491878</v>
      </c>
      <c r="AG282" s="21" t="e">
        <v>#DIV/0!</v>
      </c>
      <c r="AH282" s="21" t="e">
        <v>#DIV/0!</v>
      </c>
      <c r="AI282" s="21">
        <v>0.48096849100208927</v>
      </c>
      <c r="AJ282" s="21">
        <v>0.13336685760050179</v>
      </c>
      <c r="AK282" s="21" t="e">
        <v>#DIV/0!</v>
      </c>
      <c r="AL282" s="21" t="e">
        <v>#DIV/0!</v>
      </c>
      <c r="AM282" s="21">
        <v>0.61811645024719652</v>
      </c>
      <c r="AN282" s="21">
        <v>0.62035194816096662</v>
      </c>
      <c r="AO282" s="21">
        <v>2.400319198520192E-2</v>
      </c>
      <c r="AP282" s="21">
        <v>3.1809296399174333E-2</v>
      </c>
      <c r="AQ282" s="21">
        <v>0.5757431273742103</v>
      </c>
      <c r="AR282" s="21">
        <v>0.5722514460471636</v>
      </c>
      <c r="AS282" s="21">
        <v>0.7224909737842532</v>
      </c>
      <c r="AT282" s="21">
        <v>0.29563609766610377</v>
      </c>
      <c r="AU282" s="21">
        <v>0.41552119136922505</v>
      </c>
      <c r="AV282" s="21" t="e">
        <v>#DIV/0!</v>
      </c>
      <c r="AW282" s="21" t="e">
        <v>#DIV/0!</v>
      </c>
      <c r="AX282" s="21" t="e">
        <v>#DIV/0!</v>
      </c>
      <c r="AY282" s="21">
        <v>0.37197489561143604</v>
      </c>
      <c r="AZ282" s="21">
        <v>0.31977943463704889</v>
      </c>
      <c r="BA282" s="21">
        <v>0.50510334636910936</v>
      </c>
      <c r="BB282" s="21" t="e">
        <v>#DIV/0!</v>
      </c>
      <c r="BC282" s="21">
        <v>9.2131326019487009E-2</v>
      </c>
    </row>
    <row r="283" spans="1:55" x14ac:dyDescent="0.2">
      <c r="A283" s="3" t="s">
        <v>865</v>
      </c>
      <c r="B283" s="3" t="s">
        <v>866</v>
      </c>
      <c r="C283" s="3" t="s">
        <v>59</v>
      </c>
      <c r="D283" s="3">
        <v>103736</v>
      </c>
      <c r="E283" s="3" t="s">
        <v>16</v>
      </c>
      <c r="F283" s="3">
        <v>2019</v>
      </c>
      <c r="G283" s="3" t="s">
        <v>17</v>
      </c>
      <c r="H283" s="4">
        <v>43830</v>
      </c>
      <c r="I283" s="4">
        <v>43881</v>
      </c>
      <c r="J283" s="4">
        <v>43881</v>
      </c>
      <c r="K283" s="5">
        <v>820000000</v>
      </c>
      <c r="L283" s="5">
        <v>824000000</v>
      </c>
      <c r="M283" s="3" t="s">
        <v>867</v>
      </c>
      <c r="N283" s="20">
        <v>0.12748715339354472</v>
      </c>
      <c r="O283" s="21">
        <v>9.5250008628362332E-2</v>
      </c>
      <c r="P283" s="21">
        <v>0.28837254888569974</v>
      </c>
      <c r="Q283" s="21">
        <v>0.55880143895457068</v>
      </c>
      <c r="R283" s="21">
        <v>5.2850445395652562E-2</v>
      </c>
      <c r="S283" s="21">
        <v>5.2660708589117713E-2</v>
      </c>
      <c r="T283" s="21">
        <v>4.5210587487480185E-2</v>
      </c>
      <c r="U283" s="21">
        <v>0.7918917123144964</v>
      </c>
      <c r="V283" s="21">
        <v>0.77310645101883624</v>
      </c>
      <c r="W283" s="21">
        <v>0.76101976537125915</v>
      </c>
      <c r="X283" s="21">
        <v>0.20534962427371323</v>
      </c>
      <c r="Y283" s="21">
        <v>0.51033272684772546</v>
      </c>
      <c r="Z283" s="21">
        <v>0.79465037572628672</v>
      </c>
      <c r="AA283" s="21">
        <v>0</v>
      </c>
      <c r="AB283" s="21">
        <v>0.92057065102743441</v>
      </c>
      <c r="AC283" s="21">
        <v>0.41974563664786263</v>
      </c>
      <c r="AD283" s="21">
        <v>0.50722836915150016</v>
      </c>
      <c r="AE283" s="21">
        <v>0.411073967184863</v>
      </c>
      <c r="AF283" s="21">
        <v>0.5696534260228745</v>
      </c>
      <c r="AG283" s="21" t="e">
        <v>#DIV/0!</v>
      </c>
      <c r="AH283" s="21" t="e">
        <v>#DIV/0!</v>
      </c>
      <c r="AI283" s="21">
        <v>0.4077480408354861</v>
      </c>
      <c r="AJ283" s="21">
        <v>0.24062853980259494</v>
      </c>
      <c r="AK283" s="21" t="e">
        <v>#DIV/0!</v>
      </c>
      <c r="AL283" s="21" t="e">
        <v>#DIV/0!</v>
      </c>
      <c r="AM283" s="21">
        <v>0.61592176277197042</v>
      </c>
      <c r="AN283" s="21">
        <v>0.6206425652282036</v>
      </c>
      <c r="AO283" s="21">
        <v>6.6894807939768319E-2</v>
      </c>
      <c r="AP283" s="21">
        <v>3.2231528791561902E-2</v>
      </c>
      <c r="AQ283" s="21">
        <v>0.51550881027130069</v>
      </c>
      <c r="AR283" s="21">
        <v>0.42787810986396813</v>
      </c>
      <c r="AS283" s="21">
        <v>0.53495207884369322</v>
      </c>
      <c r="AT283" s="21">
        <v>0.33590866988122298</v>
      </c>
      <c r="AU283" s="21">
        <v>0.482887913825221</v>
      </c>
      <c r="AV283" s="21" t="e">
        <v>#DIV/0!</v>
      </c>
      <c r="AW283" s="21" t="e">
        <v>#DIV/0!</v>
      </c>
      <c r="AX283" s="21" t="e">
        <v>#DIV/0!</v>
      </c>
      <c r="AY283" s="21">
        <v>0.34745020110294411</v>
      </c>
      <c r="AZ283" s="21">
        <v>0.24832478629322333</v>
      </c>
      <c r="BA283" s="21">
        <v>0.52120842244502585</v>
      </c>
      <c r="BB283" s="21" t="e">
        <v>#DIV/0!</v>
      </c>
      <c r="BC283" s="21">
        <v>9.9383979272092443E-2</v>
      </c>
    </row>
    <row r="284" spans="1:55" x14ac:dyDescent="0.2">
      <c r="A284" s="3" t="s">
        <v>859</v>
      </c>
      <c r="B284" s="3" t="s">
        <v>860</v>
      </c>
      <c r="C284" s="3" t="s">
        <v>38</v>
      </c>
      <c r="D284" s="3">
        <v>83548</v>
      </c>
      <c r="E284" s="3" t="s">
        <v>16</v>
      </c>
      <c r="F284" s="3">
        <v>2019</v>
      </c>
      <c r="G284" s="3" t="s">
        <v>17</v>
      </c>
      <c r="H284" s="4">
        <v>43830</v>
      </c>
      <c r="I284" s="4">
        <v>43859</v>
      </c>
      <c r="J284" s="4">
        <v>43859</v>
      </c>
      <c r="K284" s="5">
        <v>438572000</v>
      </c>
      <c r="L284" s="5">
        <v>451391000</v>
      </c>
      <c r="M284" s="6" t="s">
        <v>861</v>
      </c>
      <c r="N284" s="20">
        <v>6.4163165361257449E-2</v>
      </c>
      <c r="O284" s="21">
        <v>6.4163165361257449E-2</v>
      </c>
      <c r="P284" s="21">
        <v>8.749364968174321E-2</v>
      </c>
      <c r="Q284" s="21">
        <v>0.56370088634955573</v>
      </c>
      <c r="R284" s="21">
        <v>0.10247990581410692</v>
      </c>
      <c r="S284" s="21">
        <v>0</v>
      </c>
      <c r="T284" s="21">
        <v>0.10353214734786541</v>
      </c>
      <c r="U284" s="21">
        <v>0.79972817827506393</v>
      </c>
      <c r="V284" s="21">
        <v>0.77144014205164946</v>
      </c>
      <c r="W284" s="21">
        <v>0.77032392911851211</v>
      </c>
      <c r="X284" s="21">
        <v>0.3027260699716674</v>
      </c>
      <c r="Y284" s="21">
        <v>0.4675604349829327</v>
      </c>
      <c r="Z284" s="21">
        <v>0.6972739300283326</v>
      </c>
      <c r="AA284" s="21">
        <v>0</v>
      </c>
      <c r="AB284" s="21">
        <v>0.83712793343005798</v>
      </c>
      <c r="AC284" s="21">
        <v>0.35109557222452881</v>
      </c>
      <c r="AD284" s="21">
        <v>0.30343691036395426</v>
      </c>
      <c r="AE284" s="21">
        <v>0.34784652481721962</v>
      </c>
      <c r="AF284" s="21">
        <v>0.58957407719264832</v>
      </c>
      <c r="AG284" s="21" t="e">
        <v>#DIV/0!</v>
      </c>
      <c r="AH284" s="21" t="e">
        <v>#DIV/0!</v>
      </c>
      <c r="AI284" s="21">
        <v>0.34210521035890051</v>
      </c>
      <c r="AJ284" s="21">
        <v>0</v>
      </c>
      <c r="AK284" s="21" t="e">
        <v>#DIV/0!</v>
      </c>
      <c r="AL284" s="21" t="e">
        <v>#DIV/0!</v>
      </c>
      <c r="AM284" s="21">
        <v>0.61896010984003547</v>
      </c>
      <c r="AN284" s="21">
        <v>0.62431994862314222</v>
      </c>
      <c r="AO284" s="21">
        <v>0.12548324020671428</v>
      </c>
      <c r="AP284" s="21">
        <v>3.2563547190877236E-2</v>
      </c>
      <c r="AQ284" s="21">
        <v>0.55372863438384856</v>
      </c>
      <c r="AR284" s="21">
        <v>0</v>
      </c>
      <c r="AS284" s="21">
        <v>0.65021668920070974</v>
      </c>
      <c r="AT284" s="21">
        <v>2.2839993357278269E-2</v>
      </c>
      <c r="AU284" s="21">
        <v>0.3922779399321939</v>
      </c>
      <c r="AV284" s="21" t="e">
        <v>#DIV/0!</v>
      </c>
      <c r="AW284" s="21" t="e">
        <v>#DIV/0!</v>
      </c>
      <c r="AX284" s="21" t="e">
        <v>#DIV/0!</v>
      </c>
      <c r="AY284" s="21">
        <v>0.4000707320658623</v>
      </c>
      <c r="AZ284" s="21">
        <v>0.32409513974441906</v>
      </c>
      <c r="BA284" s="21">
        <v>0.49356059160406907</v>
      </c>
      <c r="BB284" s="21" t="e">
        <v>#DIV/0!</v>
      </c>
      <c r="BC284" s="21">
        <v>0.10977145721428204</v>
      </c>
    </row>
    <row r="285" spans="1:55" x14ac:dyDescent="0.2">
      <c r="A285" s="3" t="s">
        <v>880</v>
      </c>
      <c r="B285" s="3" t="s">
        <v>881</v>
      </c>
      <c r="C285" s="3" t="s">
        <v>52</v>
      </c>
      <c r="D285" s="3">
        <v>119873</v>
      </c>
      <c r="E285" s="3" t="s">
        <v>16</v>
      </c>
      <c r="F285" s="3">
        <v>2019</v>
      </c>
      <c r="G285" s="3" t="s">
        <v>17</v>
      </c>
      <c r="H285" s="4">
        <v>43830</v>
      </c>
      <c r="I285" s="4">
        <v>43889</v>
      </c>
      <c r="J285" s="4">
        <v>43889</v>
      </c>
      <c r="K285" s="5">
        <v>377000000</v>
      </c>
      <c r="L285" s="5">
        <v>380000000</v>
      </c>
      <c r="M285" s="3" t="s">
        <v>882</v>
      </c>
      <c r="N285" s="20">
        <v>2.1395586049721336E-2</v>
      </c>
      <c r="O285" s="21">
        <v>1.6851990356120092E-2</v>
      </c>
      <c r="P285" s="21">
        <v>4.1798539661576832E-3</v>
      </c>
      <c r="Q285" s="21">
        <v>0.56189120256891101</v>
      </c>
      <c r="R285" s="21">
        <v>0.10761686045868993</v>
      </c>
      <c r="S285" s="21">
        <v>0.15531695912184004</v>
      </c>
      <c r="T285" s="21">
        <v>8.4588420889855284E-2</v>
      </c>
      <c r="U285" s="21">
        <v>0.79782909169316729</v>
      </c>
      <c r="V285" s="21">
        <v>0.78179523288374475</v>
      </c>
      <c r="W285" s="21">
        <v>0.76617521827118251</v>
      </c>
      <c r="X285" s="21">
        <v>7.3453023851995369E-2</v>
      </c>
      <c r="Y285" s="21">
        <v>0.47812027177005018</v>
      </c>
      <c r="Z285" s="21">
        <v>0.92654697614800463</v>
      </c>
      <c r="AA285" s="21">
        <v>0.12650946924273121</v>
      </c>
      <c r="AB285" s="21">
        <v>0.85175569369903104</v>
      </c>
      <c r="AC285" s="21">
        <v>0.64590116339354875</v>
      </c>
      <c r="AD285" s="21">
        <v>0.33891435342444076</v>
      </c>
      <c r="AE285" s="21">
        <v>0.2692702570784748</v>
      </c>
      <c r="AF285" s="21">
        <v>0.52948004478780775</v>
      </c>
      <c r="AG285" s="21" t="e">
        <v>#DIV/0!</v>
      </c>
      <c r="AH285" s="21" t="e">
        <v>#DIV/0!</v>
      </c>
      <c r="AI285" s="21">
        <v>0.56222843989381632</v>
      </c>
      <c r="AJ285" s="21">
        <v>9.1684308854643903E-2</v>
      </c>
      <c r="AK285" s="21" t="e">
        <v>#DIV/0!</v>
      </c>
      <c r="AL285" s="21" t="e">
        <v>#DIV/0!</v>
      </c>
      <c r="AM285" s="21">
        <v>0.6153033782549614</v>
      </c>
      <c r="AN285" s="21">
        <v>0.62104239950505646</v>
      </c>
      <c r="AO285" s="21">
        <v>4.064530385382379E-2</v>
      </c>
      <c r="AP285" s="21">
        <v>3.1688141865130477E-2</v>
      </c>
      <c r="AQ285" s="21">
        <v>0.49084428222181581</v>
      </c>
      <c r="AR285" s="21">
        <v>0.27940808413524987</v>
      </c>
      <c r="AS285" s="21">
        <v>0.66135667733856129</v>
      </c>
      <c r="AT285" s="21">
        <v>0.23216044004745423</v>
      </c>
      <c r="AU285" s="21">
        <v>0.40562252802929655</v>
      </c>
      <c r="AV285" s="21" t="e">
        <v>#DIV/0!</v>
      </c>
      <c r="AW285" s="21" t="e">
        <v>#DIV/0!</v>
      </c>
      <c r="AX285" s="21" t="e">
        <v>#DIV/0!</v>
      </c>
      <c r="AY285" s="21">
        <v>0.46926351253883636</v>
      </c>
      <c r="AZ285" s="21">
        <v>0.49304841805924005</v>
      </c>
      <c r="BA285" s="21">
        <v>0.64201478017626834</v>
      </c>
      <c r="BB285" s="21" t="e">
        <v>#DIV/0!</v>
      </c>
      <c r="BC285" s="21">
        <v>6.9854907441946196E-2</v>
      </c>
    </row>
    <row r="286" spans="1:55" x14ac:dyDescent="0.2">
      <c r="A286" s="3" t="s">
        <v>877</v>
      </c>
      <c r="B286" s="3" t="s">
        <v>878</v>
      </c>
      <c r="C286" s="3" t="s">
        <v>45</v>
      </c>
      <c r="D286" s="3">
        <v>101814</v>
      </c>
      <c r="E286" s="3" t="s">
        <v>16</v>
      </c>
      <c r="F286" s="3">
        <v>2020</v>
      </c>
      <c r="G286" s="3" t="s">
        <v>17</v>
      </c>
      <c r="H286" s="4">
        <v>43982</v>
      </c>
      <c r="I286" s="4">
        <v>44036</v>
      </c>
      <c r="J286" s="4">
        <v>44036</v>
      </c>
      <c r="K286" s="5">
        <v>1555900000</v>
      </c>
      <c r="L286" s="5">
        <v>1582900000</v>
      </c>
      <c r="M286" s="3" t="s">
        <v>879</v>
      </c>
      <c r="N286" s="20">
        <v>9.0492271367277735E-2</v>
      </c>
      <c r="O286" s="21">
        <v>5.9464748930570681E-2</v>
      </c>
      <c r="P286" s="21">
        <v>8.8674901710926887E-2</v>
      </c>
      <c r="Q286" s="21">
        <v>0.56008059265921983</v>
      </c>
      <c r="R286" s="21">
        <v>3.7689183611157508E-2</v>
      </c>
      <c r="S286" s="21">
        <v>1.0565497714114772E-3</v>
      </c>
      <c r="T286" s="21">
        <v>3.7911999417630751E-2</v>
      </c>
      <c r="U286" s="21">
        <v>0.79196404630353534</v>
      </c>
      <c r="V286" s="21">
        <v>0.77148890164869377</v>
      </c>
      <c r="W286" s="21">
        <v>0.76141057409546498</v>
      </c>
      <c r="X286" s="21">
        <v>0.5686456417374931</v>
      </c>
      <c r="Y286" s="21">
        <v>0.49009141385696792</v>
      </c>
      <c r="Z286" s="21">
        <v>0.4313543582625069</v>
      </c>
      <c r="AA286" s="21">
        <v>1.0593845176256588E-2</v>
      </c>
      <c r="AB286" s="21">
        <v>0.87940830231277078</v>
      </c>
      <c r="AC286" s="21">
        <v>0.43108646374908721</v>
      </c>
      <c r="AD286" s="21">
        <v>0.32150217095274647</v>
      </c>
      <c r="AE286" s="21">
        <v>0.36855573289672333</v>
      </c>
      <c r="AF286" s="21">
        <v>0.60723705123937044</v>
      </c>
      <c r="AG286" s="21" t="e">
        <v>#DIV/0!</v>
      </c>
      <c r="AH286" s="21" t="e">
        <v>#DIV/0!</v>
      </c>
      <c r="AI286" s="21">
        <v>0.37404427619713004</v>
      </c>
      <c r="AJ286" s="21">
        <v>0.19504650028531231</v>
      </c>
      <c r="AK286" s="21" t="e">
        <v>#DIV/0!</v>
      </c>
      <c r="AL286" s="21" t="e">
        <v>#DIV/0!</v>
      </c>
      <c r="AM286" s="21">
        <v>0.62219499779092147</v>
      </c>
      <c r="AN286" s="21">
        <v>0.62634554360270456</v>
      </c>
      <c r="AO286" s="21">
        <v>0.36199193568337945</v>
      </c>
      <c r="AP286" s="21">
        <v>3.2515995976310469E-2</v>
      </c>
      <c r="AQ286" s="21">
        <v>0.70985524717875736</v>
      </c>
      <c r="AR286" s="21">
        <v>0.32538647921871794</v>
      </c>
      <c r="AS286" s="21">
        <v>0.50873186570540185</v>
      </c>
      <c r="AT286" s="21">
        <v>0.59876425475782036</v>
      </c>
      <c r="AU286" s="21">
        <v>0.52147744280020747</v>
      </c>
      <c r="AV286" s="21" t="e">
        <v>#DIV/0!</v>
      </c>
      <c r="AW286" s="21" t="e">
        <v>#DIV/0!</v>
      </c>
      <c r="AX286" s="21" t="e">
        <v>#DIV/0!</v>
      </c>
      <c r="AY286" s="21">
        <v>0.33571191967046893</v>
      </c>
      <c r="AZ286" s="21">
        <v>0.23645200774748587</v>
      </c>
      <c r="BA286" s="21">
        <v>0.51802480621279612</v>
      </c>
      <c r="BB286" s="21" t="e">
        <v>#DIV/0!</v>
      </c>
      <c r="BC286" s="21">
        <v>0.22560854021185894</v>
      </c>
    </row>
    <row r="287" spans="1:55" x14ac:dyDescent="0.2">
      <c r="A287" s="3" t="s">
        <v>874</v>
      </c>
      <c r="B287" s="3" t="s">
        <v>875</v>
      </c>
      <c r="C287" s="3" t="s">
        <v>15</v>
      </c>
      <c r="D287" s="3">
        <v>333689</v>
      </c>
      <c r="E287" s="3" t="s">
        <v>16</v>
      </c>
      <c r="F287" s="3">
        <v>2019</v>
      </c>
      <c r="G287" s="3" t="s">
        <v>17</v>
      </c>
      <c r="H287" s="4">
        <v>43830</v>
      </c>
      <c r="I287" s="4">
        <v>43888</v>
      </c>
      <c r="J287" s="4">
        <v>43888</v>
      </c>
      <c r="K287" s="5">
        <v>356073091</v>
      </c>
      <c r="L287" s="5">
        <v>354163383</v>
      </c>
      <c r="M287" s="3" t="s">
        <v>876</v>
      </c>
      <c r="N287" s="20">
        <v>5.1768621707361968E-2</v>
      </c>
      <c r="O287" s="21">
        <v>5.1768621707361968E-2</v>
      </c>
      <c r="P287" s="21">
        <v>4.7304016878034705E-2</v>
      </c>
      <c r="Q287" s="21">
        <v>0.56374750384805816</v>
      </c>
      <c r="R287" s="21">
        <v>0.14196638939637155</v>
      </c>
      <c r="S287" s="21">
        <v>1.1776034562472549E-2</v>
      </c>
      <c r="T287" s="21">
        <v>0.1415942883506289</v>
      </c>
      <c r="U287" s="21">
        <v>0.80352387438414241</v>
      </c>
      <c r="V287" s="21">
        <v>0.77247308172080054</v>
      </c>
      <c r="W287" s="21">
        <v>0.77448032508001663</v>
      </c>
      <c r="X287" s="21">
        <v>0.10443203965988015</v>
      </c>
      <c r="Y287" s="21">
        <v>0.55923827391410041</v>
      </c>
      <c r="Z287" s="21">
        <v>0.89556796034011998</v>
      </c>
      <c r="AA287" s="21">
        <v>0.7510005182220969</v>
      </c>
      <c r="AB287" s="21">
        <v>0.83684152667651202</v>
      </c>
      <c r="AC287" s="21">
        <v>0.55729666537772271</v>
      </c>
      <c r="AD287" s="21">
        <v>0.45186733928059136</v>
      </c>
      <c r="AE287" s="21">
        <v>0.41261650647215298</v>
      </c>
      <c r="AF287" s="21">
        <v>0.46472337505534944</v>
      </c>
      <c r="AG287" s="21" t="e">
        <v>#DIV/0!</v>
      </c>
      <c r="AH287" s="21" t="e">
        <v>#DIV/0!</v>
      </c>
      <c r="AI287" s="21">
        <v>0.38745672627788996</v>
      </c>
      <c r="AJ287" s="21">
        <v>0.17628299349583265</v>
      </c>
      <c r="AK287" s="21" t="e">
        <v>#DIV/0!</v>
      </c>
      <c r="AL287" s="21" t="e">
        <v>#DIV/0!</v>
      </c>
      <c r="AM287" s="21">
        <v>0.61194871963343456</v>
      </c>
      <c r="AN287" s="21">
        <v>0.62297239198370202</v>
      </c>
      <c r="AO287" s="21">
        <v>8.4856672728633606E-2</v>
      </c>
      <c r="AP287" s="21">
        <v>3.4185054780443619E-2</v>
      </c>
      <c r="AQ287" s="21">
        <v>0.43523443645850712</v>
      </c>
      <c r="AR287" s="21">
        <v>0.3370455737921102</v>
      </c>
      <c r="AS287" s="21">
        <v>0.52013023183958673</v>
      </c>
      <c r="AT287" s="21">
        <v>0.30565520232902832</v>
      </c>
      <c r="AU287" s="21">
        <v>0.47954348034329486</v>
      </c>
      <c r="AV287" s="21" t="e">
        <v>#DIV/0!</v>
      </c>
      <c r="AW287" s="21" t="e">
        <v>#DIV/0!</v>
      </c>
      <c r="AX287" s="21" t="e">
        <v>#DIV/0!</v>
      </c>
      <c r="AY287" s="21">
        <v>0.38133212928505195</v>
      </c>
      <c r="AZ287" s="21">
        <v>0.3321334731200728</v>
      </c>
      <c r="BA287" s="21">
        <v>0.5043560264033573</v>
      </c>
      <c r="BB287" s="21" t="e">
        <v>#DIV/0!</v>
      </c>
      <c r="BC287" s="21">
        <v>0.10832752865634786</v>
      </c>
    </row>
    <row r="288" spans="1:55" x14ac:dyDescent="0.2">
      <c r="A288" s="3" t="s">
        <v>889</v>
      </c>
      <c r="B288" s="3" t="s">
        <v>890</v>
      </c>
      <c r="C288" s="3" t="s">
        <v>15</v>
      </c>
      <c r="D288" s="3">
        <v>333824</v>
      </c>
      <c r="E288" s="3" t="s">
        <v>16</v>
      </c>
      <c r="F288" s="3">
        <v>2019</v>
      </c>
      <c r="G288" s="3" t="s">
        <v>17</v>
      </c>
      <c r="H288" s="4">
        <v>43830</v>
      </c>
      <c r="I288" s="4">
        <v>43860</v>
      </c>
      <c r="J288" s="4">
        <v>43860</v>
      </c>
      <c r="K288" s="5">
        <v>168400000</v>
      </c>
      <c r="L288" s="5">
        <v>169100000</v>
      </c>
      <c r="M288" s="3" t="s">
        <v>891</v>
      </c>
      <c r="N288" s="20">
        <v>5.0080709327255585E-2</v>
      </c>
      <c r="O288" s="21">
        <v>4.6649300762681617E-2</v>
      </c>
      <c r="P288" s="21">
        <v>2.8546696372463692E-2</v>
      </c>
      <c r="Q288" s="21">
        <v>0.56314404921640437</v>
      </c>
      <c r="R288" s="21">
        <v>9.4733982405421482E-2</v>
      </c>
      <c r="S288" s="21">
        <v>0</v>
      </c>
      <c r="T288" s="21">
        <v>9.5706690471002179E-2</v>
      </c>
      <c r="U288" s="21">
        <v>0.79835417832716027</v>
      </c>
      <c r="V288" s="21">
        <v>0.77144014205164946</v>
      </c>
      <c r="W288" s="21">
        <v>0.76874819616363188</v>
      </c>
      <c r="X288" s="21">
        <v>0.20727411613477545</v>
      </c>
      <c r="Y288" s="21">
        <v>0.49936310506347142</v>
      </c>
      <c r="Z288" s="21">
        <v>0.79272588386522458</v>
      </c>
      <c r="AA288" s="21">
        <v>0.80906592164012769</v>
      </c>
      <c r="AB288" s="21">
        <v>0.84083840315652003</v>
      </c>
      <c r="AC288" s="21">
        <v>0.20378478617006165</v>
      </c>
      <c r="AD288" s="21">
        <v>0.32470463949559297</v>
      </c>
      <c r="AE288" s="21">
        <v>0.3722268998359381</v>
      </c>
      <c r="AF288" s="21">
        <v>0.61012033749020878</v>
      </c>
      <c r="AG288" s="21" t="e">
        <v>#DIV/0!</v>
      </c>
      <c r="AH288" s="21" t="e">
        <v>#DIV/0!</v>
      </c>
      <c r="AI288" s="21">
        <v>0.35822250219040885</v>
      </c>
      <c r="AJ288" s="21">
        <v>0.14678712381541192</v>
      </c>
      <c r="AK288" s="21" t="e">
        <v>#DIV/0!</v>
      </c>
      <c r="AL288" s="21" t="e">
        <v>#DIV/0!</v>
      </c>
      <c r="AM288" s="21">
        <v>0.62141986467855115</v>
      </c>
      <c r="AN288" s="21">
        <v>0.62533927121982313</v>
      </c>
      <c r="AO288" s="21">
        <v>0.16891201712294221</v>
      </c>
      <c r="AP288" s="21">
        <v>3.4485375435414502E-2</v>
      </c>
      <c r="AQ288" s="21">
        <v>0.60329126893888851</v>
      </c>
      <c r="AR288" s="21">
        <v>0.30129106152935459</v>
      </c>
      <c r="AS288" s="21">
        <v>0.50245631426689996</v>
      </c>
      <c r="AT288" s="21">
        <v>0.35789563733486685</v>
      </c>
      <c r="AU288" s="21">
        <v>0.37643268418625958</v>
      </c>
      <c r="AV288" s="21" t="e">
        <v>#DIV/0!</v>
      </c>
      <c r="AW288" s="21" t="e">
        <v>#DIV/0!</v>
      </c>
      <c r="AX288" s="21" t="e">
        <v>#DIV/0!</v>
      </c>
      <c r="AY288" s="21">
        <v>0.36880474161837767</v>
      </c>
      <c r="AZ288" s="21">
        <v>0.30722408853367561</v>
      </c>
      <c r="BA288" s="21">
        <v>0.49939741638642332</v>
      </c>
      <c r="BB288" s="21" t="e">
        <v>#DIV/0!</v>
      </c>
      <c r="BC288" s="21">
        <v>0.1342915075689243</v>
      </c>
    </row>
    <row r="289" spans="1:55" x14ac:dyDescent="0.2">
      <c r="A289" s="3" t="s">
        <v>853</v>
      </c>
      <c r="B289" s="3" t="s">
        <v>854</v>
      </c>
      <c r="C289" s="3" t="s">
        <v>138</v>
      </c>
      <c r="D289" s="3">
        <v>378193</v>
      </c>
      <c r="E289" s="3" t="s">
        <v>16</v>
      </c>
      <c r="F289" s="3">
        <v>2019</v>
      </c>
      <c r="G289" s="3" t="s">
        <v>17</v>
      </c>
      <c r="H289" s="4">
        <v>43830</v>
      </c>
      <c r="I289" s="4">
        <v>43874</v>
      </c>
      <c r="J289" s="4">
        <v>43874</v>
      </c>
      <c r="K289" s="5">
        <v>384000000</v>
      </c>
      <c r="L289" s="5">
        <v>384000000</v>
      </c>
      <c r="M289" s="3" t="s">
        <v>855</v>
      </c>
      <c r="N289" s="20">
        <v>0.13427510918608665</v>
      </c>
      <c r="O289" s="21">
        <v>7.8902040914099011E-2</v>
      </c>
      <c r="P289" s="21">
        <v>9.1182564348089079E-2</v>
      </c>
      <c r="Q289" s="21">
        <v>0.55822113129893058</v>
      </c>
      <c r="R289" s="21">
        <v>3.5186342644535705E-2</v>
      </c>
      <c r="S289" s="21">
        <v>5.907164292448374E-4</v>
      </c>
      <c r="T289" s="21">
        <v>3.5455841836562807E-2</v>
      </c>
      <c r="U289" s="21">
        <v>0.79103883422862742</v>
      </c>
      <c r="V289" s="21">
        <v>0.77145494745328347</v>
      </c>
      <c r="W289" s="21">
        <v>0.76035598302743468</v>
      </c>
      <c r="X289" s="21">
        <v>0.29819054558661268</v>
      </c>
      <c r="Y289" s="21">
        <v>0.6028158871624143</v>
      </c>
      <c r="Z289" s="21">
        <v>0.70180945441338738</v>
      </c>
      <c r="AA289" s="21">
        <v>0.51625819460694489</v>
      </c>
      <c r="AB289" s="21">
        <v>0.95495096041597716</v>
      </c>
      <c r="AC289" s="21">
        <v>0.14741136592016565</v>
      </c>
      <c r="AD289" s="21">
        <v>0.23540701892997981</v>
      </c>
      <c r="AE289" s="21">
        <v>0.26986009498369262</v>
      </c>
      <c r="AF289" s="21">
        <v>0.53562873467509009</v>
      </c>
      <c r="AG289" s="21" t="e">
        <v>#DIV/0!</v>
      </c>
      <c r="AH289" s="21" t="e">
        <v>#DIV/0!</v>
      </c>
      <c r="AI289" s="21">
        <v>0.41771211912773692</v>
      </c>
      <c r="AJ289" s="21">
        <v>0.10656220318136012</v>
      </c>
      <c r="AK289" s="21" t="e">
        <v>#DIV/0!</v>
      </c>
      <c r="AL289" s="21" t="e">
        <v>#DIV/0!</v>
      </c>
      <c r="AM289" s="21">
        <v>0.61544166452945126</v>
      </c>
      <c r="AN289" s="21">
        <v>0.62060952528502766</v>
      </c>
      <c r="AO289" s="21">
        <v>8.4355613851461619E-2</v>
      </c>
      <c r="AP289" s="21">
        <v>3.2188799712157663E-2</v>
      </c>
      <c r="AQ289" s="21">
        <v>0.49267181377867503</v>
      </c>
      <c r="AR289" s="21">
        <v>0.23478732347174941</v>
      </c>
      <c r="AS289" s="21">
        <v>0.55633291642402971</v>
      </c>
      <c r="AT289" s="21">
        <v>0.23469216314679317</v>
      </c>
      <c r="AU289" s="21">
        <v>0.44612821213485804</v>
      </c>
      <c r="AV289" s="21" t="e">
        <v>#DIV/0!</v>
      </c>
      <c r="AW289" s="21" t="e">
        <v>#DIV/0!</v>
      </c>
      <c r="AX289" s="21" t="e">
        <v>#DIV/0!</v>
      </c>
      <c r="AY289" s="21">
        <v>0.47195569168666673</v>
      </c>
      <c r="AZ289" s="21">
        <v>0.36440276031143232</v>
      </c>
      <c r="BA289" s="21">
        <v>0.49625339919090239</v>
      </c>
      <c r="BB289" s="21" t="e">
        <v>#DIV/0!</v>
      </c>
      <c r="BC289" s="21">
        <v>7.2540371417828722E-2</v>
      </c>
    </row>
    <row r="290" spans="1:55" x14ac:dyDescent="0.2">
      <c r="A290" s="3" t="s">
        <v>1057</v>
      </c>
      <c r="B290" s="3" t="s">
        <v>1058</v>
      </c>
      <c r="C290" s="3" t="s">
        <v>34</v>
      </c>
      <c r="D290" s="3">
        <v>617429</v>
      </c>
      <c r="E290" s="3" t="s">
        <v>16</v>
      </c>
      <c r="F290" s="3">
        <v>2019</v>
      </c>
      <c r="G290" s="3" t="s">
        <v>17</v>
      </c>
      <c r="H290" s="4">
        <v>43830</v>
      </c>
      <c r="I290" s="4">
        <v>43881</v>
      </c>
      <c r="J290" s="4">
        <v>43881</v>
      </c>
      <c r="K290" s="5">
        <v>189050496</v>
      </c>
      <c r="L290" s="5">
        <v>222274584</v>
      </c>
      <c r="M290" s="3" t="s">
        <v>1059</v>
      </c>
      <c r="N290" s="20">
        <v>4.9867672753488176E-2</v>
      </c>
      <c r="O290" s="21">
        <v>4.9867672753488176E-2</v>
      </c>
      <c r="P290" s="21">
        <v>0.11133374031124332</v>
      </c>
      <c r="Q290" s="21">
        <v>0.56142516363980555</v>
      </c>
      <c r="R290" s="21">
        <v>4.3828068349888394E-2</v>
      </c>
      <c r="S290" s="21">
        <v>0</v>
      </c>
      <c r="T290" s="21">
        <v>4.4278085487353507E-2</v>
      </c>
      <c r="U290" s="21">
        <v>0.79299033840248079</v>
      </c>
      <c r="V290" s="21">
        <v>0.77144014205164946</v>
      </c>
      <c r="W290" s="21">
        <v>0.76259682814726837</v>
      </c>
      <c r="X290" s="21">
        <v>0.49276588853061154</v>
      </c>
      <c r="Y290" s="21">
        <v>0.4801791544183342</v>
      </c>
      <c r="Z290" s="21">
        <v>0.50723411146938846</v>
      </c>
      <c r="AA290" s="21">
        <v>6.2602467442926552E-2</v>
      </c>
      <c r="AB290" s="21">
        <v>0.85710589756498878</v>
      </c>
      <c r="AC290" s="21">
        <v>0.7545853576862791</v>
      </c>
      <c r="AD290" s="21">
        <v>0.19882923344238251</v>
      </c>
      <c r="AE290" s="21">
        <v>0.22792895499116686</v>
      </c>
      <c r="AF290" s="21">
        <v>0.53121894030824335</v>
      </c>
      <c r="AG290" s="21" t="e">
        <v>#DIV/0!</v>
      </c>
      <c r="AH290" s="21" t="e">
        <v>#DIV/0!</v>
      </c>
      <c r="AI290" s="21">
        <v>0.38173398943600756</v>
      </c>
      <c r="AJ290" s="21">
        <v>0.1368100814171859</v>
      </c>
      <c r="AK290" s="21" t="e">
        <v>#DIV/0!</v>
      </c>
      <c r="AL290" s="21" t="e">
        <v>#DIV/0!</v>
      </c>
      <c r="AM290" s="21">
        <v>0.61511309501741696</v>
      </c>
      <c r="AN290" s="21">
        <v>0.62329122431907258</v>
      </c>
      <c r="AO290" s="21">
        <v>0.14012257911429424</v>
      </c>
      <c r="AP290" s="21">
        <v>3.290521926992232E-2</v>
      </c>
      <c r="AQ290" s="21">
        <v>0.48593499832655651</v>
      </c>
      <c r="AR290" s="21">
        <v>0.48776312533775845</v>
      </c>
      <c r="AS290" s="21">
        <v>0.47349984740985274</v>
      </c>
      <c r="AT290" s="21">
        <v>0.53365682564176398</v>
      </c>
      <c r="AU290" s="21">
        <v>0.46831590727154282</v>
      </c>
      <c r="AV290" s="21" t="e">
        <v>#DIV/0!</v>
      </c>
      <c r="AW290" s="21" t="e">
        <v>#DIV/0!</v>
      </c>
      <c r="AX290" s="21" t="e">
        <v>#DIV/0!</v>
      </c>
      <c r="AY290" s="21">
        <v>0.15217936398182588</v>
      </c>
      <c r="AZ290" s="21">
        <v>0.63965445982413516</v>
      </c>
      <c r="BA290" s="21">
        <v>0.40010371147279211</v>
      </c>
      <c r="BB290" s="21" t="e">
        <v>#DIV/0!</v>
      </c>
      <c r="BC290" s="21">
        <v>5.4097070376057592E-2</v>
      </c>
    </row>
    <row r="291" spans="1:55" x14ac:dyDescent="0.2">
      <c r="A291" s="3" t="s">
        <v>895</v>
      </c>
      <c r="B291" s="3" t="s">
        <v>896</v>
      </c>
      <c r="C291" s="3" t="s">
        <v>52</v>
      </c>
      <c r="D291" s="3">
        <v>378196</v>
      </c>
      <c r="E291" s="3" t="s">
        <v>16</v>
      </c>
      <c r="F291" s="3">
        <v>2019</v>
      </c>
      <c r="G291" s="3" t="s">
        <v>17</v>
      </c>
      <c r="H291" s="4">
        <v>43830</v>
      </c>
      <c r="I291" s="4">
        <v>43888</v>
      </c>
      <c r="J291" s="4">
        <v>43888</v>
      </c>
      <c r="K291" s="5">
        <v>251000000</v>
      </c>
      <c r="L291" s="5">
        <v>253000000</v>
      </c>
      <c r="M291" s="3" t="s">
        <v>897</v>
      </c>
      <c r="N291" s="20">
        <v>6.4464036134670097E-2</v>
      </c>
      <c r="O291" s="21">
        <v>5.7005420341901022E-2</v>
      </c>
      <c r="P291" s="21">
        <v>3.511951085937285E-2</v>
      </c>
      <c r="Q291" s="21">
        <v>0.5424423530539525</v>
      </c>
      <c r="R291" s="21">
        <v>0.15764663662954309</v>
      </c>
      <c r="S291" s="21">
        <v>1.1317210807030187E-2</v>
      </c>
      <c r="T291" s="21">
        <v>0.15750682982873251</v>
      </c>
      <c r="U291" s="21">
        <v>0.76392211148749589</v>
      </c>
      <c r="V291" s="21">
        <v>0.76969934016131947</v>
      </c>
      <c r="W291" s="21">
        <v>0.72959206691465062</v>
      </c>
      <c r="X291" s="21">
        <v>0.27437764560537875</v>
      </c>
      <c r="Y291" s="21">
        <v>0.42768425234967017</v>
      </c>
      <c r="Z291" s="21">
        <v>0.72562235439462131</v>
      </c>
      <c r="AA291" s="21">
        <v>8.7962128660353217E-2</v>
      </c>
      <c r="AB291" s="21">
        <v>0.76264898650241242</v>
      </c>
      <c r="AC291" s="21">
        <v>0.22887450417099195</v>
      </c>
      <c r="AD291" s="21">
        <v>0.36032939167633016</v>
      </c>
      <c r="AE291" s="21">
        <v>0.36788504311549275</v>
      </c>
      <c r="AF291" s="21">
        <v>0.55707332265658493</v>
      </c>
      <c r="AG291" s="21" t="e">
        <v>#DIV/0!</v>
      </c>
      <c r="AH291" s="21" t="e">
        <v>#DIV/0!</v>
      </c>
      <c r="AI291" s="21">
        <v>0.36303503135751525</v>
      </c>
      <c r="AJ291" s="21">
        <v>0.1655093383199972</v>
      </c>
      <c r="AK291" s="21" t="e">
        <v>#DIV/0!</v>
      </c>
      <c r="AL291" s="21" t="e">
        <v>#DIV/0!</v>
      </c>
      <c r="AM291" s="21">
        <v>0.61215073965916289</v>
      </c>
      <c r="AN291" s="21">
        <v>0.60764242480900377</v>
      </c>
      <c r="AO291" s="21">
        <v>0.18992760957788984</v>
      </c>
      <c r="AP291" s="21">
        <v>3.2908735469714831E-2</v>
      </c>
      <c r="AQ291" s="21">
        <v>0.52659942696464601</v>
      </c>
      <c r="AR291" s="21">
        <v>0.31968041054415397</v>
      </c>
      <c r="AS291" s="21">
        <v>0.49945015280019017</v>
      </c>
      <c r="AT291" s="21">
        <v>0.40357300769881055</v>
      </c>
      <c r="AU291" s="21">
        <v>0.49654743703834947</v>
      </c>
      <c r="AV291" s="21" t="e">
        <v>#DIV/0!</v>
      </c>
      <c r="AW291" s="21" t="e">
        <v>#DIV/0!</v>
      </c>
      <c r="AX291" s="21" t="e">
        <v>#DIV/0!</v>
      </c>
      <c r="AY291" s="21">
        <v>0.37417957802471874</v>
      </c>
      <c r="AZ291" s="21">
        <v>0.31808215525786276</v>
      </c>
      <c r="BA291" s="21">
        <v>0.53671295270001551</v>
      </c>
      <c r="BB291" s="21" t="e">
        <v>#DIV/0!</v>
      </c>
      <c r="BC291" s="21">
        <v>0.1401550683418033</v>
      </c>
    </row>
    <row r="292" spans="1:55" x14ac:dyDescent="0.2">
      <c r="A292" s="3" t="s">
        <v>886</v>
      </c>
      <c r="B292" s="3" t="s">
        <v>887</v>
      </c>
      <c r="C292" s="3" t="s">
        <v>15</v>
      </c>
      <c r="D292" s="3">
        <v>378195</v>
      </c>
      <c r="E292" s="3" t="s">
        <v>16</v>
      </c>
      <c r="F292" s="3">
        <v>2019</v>
      </c>
      <c r="G292" s="3" t="s">
        <v>17</v>
      </c>
      <c r="H292" s="4">
        <v>43830</v>
      </c>
      <c r="I292" s="4">
        <v>43867</v>
      </c>
      <c r="J292" s="4">
        <v>43867</v>
      </c>
      <c r="K292" s="5">
        <v>259200000</v>
      </c>
      <c r="L292" s="5">
        <v>261600000</v>
      </c>
      <c r="M292" s="3" t="s">
        <v>888</v>
      </c>
      <c r="N292" s="20">
        <v>3.0489356887313995E-2</v>
      </c>
      <c r="O292" s="21">
        <v>2.702108503243408E-2</v>
      </c>
      <c r="P292" s="21">
        <v>2.0668304727868531E-2</v>
      </c>
      <c r="Q292" s="21">
        <v>0.5596693983826988</v>
      </c>
      <c r="R292" s="21">
        <v>7.9017979936014615E-2</v>
      </c>
      <c r="S292" s="21">
        <v>2.6967340329867664E-2</v>
      </c>
      <c r="T292" s="21">
        <v>7.563908602467645E-2</v>
      </c>
      <c r="U292" s="21">
        <v>0.79362411499629426</v>
      </c>
      <c r="V292" s="21">
        <v>0.77255881010666183</v>
      </c>
      <c r="W292" s="21">
        <v>0.76311075023670938</v>
      </c>
      <c r="X292" s="21">
        <v>3.8204617504556164E-2</v>
      </c>
      <c r="Y292" s="21">
        <v>0.49440686256851452</v>
      </c>
      <c r="Z292" s="21">
        <v>0.96179538249544383</v>
      </c>
      <c r="AA292" s="21">
        <v>0</v>
      </c>
      <c r="AB292" s="21">
        <v>0.88950153273596866</v>
      </c>
      <c r="AC292" s="21">
        <v>0.42593392768457683</v>
      </c>
      <c r="AD292" s="21">
        <v>0.60517551188817842</v>
      </c>
      <c r="AE292" s="21">
        <v>0.59591929496299545</v>
      </c>
      <c r="AF292" s="21">
        <v>0.69429347479997128</v>
      </c>
      <c r="AG292" s="21" t="e">
        <v>#DIV/0!</v>
      </c>
      <c r="AH292" s="21" t="e">
        <v>#DIV/0!</v>
      </c>
      <c r="AI292" s="21">
        <v>0.38841622451320312</v>
      </c>
      <c r="AJ292" s="21">
        <v>0.31030274321608758</v>
      </c>
      <c r="AK292" s="21" t="e">
        <v>#DIV/0!</v>
      </c>
      <c r="AL292" s="21" t="e">
        <v>#DIV/0!</v>
      </c>
      <c r="AM292" s="21">
        <v>0.6180910105719154</v>
      </c>
      <c r="AN292" s="21">
        <v>0.6208211689142894</v>
      </c>
      <c r="AO292" s="21">
        <v>5.9182510967208925E-2</v>
      </c>
      <c r="AP292" s="21">
        <v>3.0156206577611373E-2</v>
      </c>
      <c r="AQ292" s="21">
        <v>0.58784958926739372</v>
      </c>
      <c r="AR292" s="21">
        <v>0.50226012846512624</v>
      </c>
      <c r="AS292" s="21">
        <v>0.48471931008079322</v>
      </c>
      <c r="AT292" s="21">
        <v>0.35982376825216361</v>
      </c>
      <c r="AU292" s="21">
        <v>0.5303575552147769</v>
      </c>
      <c r="AV292" s="21" t="e">
        <v>#DIV/0!</v>
      </c>
      <c r="AW292" s="21" t="e">
        <v>#DIV/0!</v>
      </c>
      <c r="AX292" s="21" t="e">
        <v>#DIV/0!</v>
      </c>
      <c r="AY292" s="21">
        <v>0.35227222664422819</v>
      </c>
      <c r="AZ292" s="21">
        <v>0.28452400023909502</v>
      </c>
      <c r="BA292" s="21">
        <v>0.51410364305819012</v>
      </c>
      <c r="BB292" s="21" t="e">
        <v>#DIV/0!</v>
      </c>
      <c r="BC292" s="21">
        <v>0.12846254733963564</v>
      </c>
    </row>
    <row r="293" spans="1:55" x14ac:dyDescent="0.2">
      <c r="A293" s="3" t="s">
        <v>856</v>
      </c>
      <c r="B293" s="3" t="s">
        <v>857</v>
      </c>
      <c r="C293" s="3" t="s">
        <v>34</v>
      </c>
      <c r="D293" s="3">
        <v>183964</v>
      </c>
      <c r="E293" s="3" t="s">
        <v>16</v>
      </c>
      <c r="F293" s="3">
        <v>2020</v>
      </c>
      <c r="G293" s="3" t="s">
        <v>17</v>
      </c>
      <c r="H293" s="4">
        <v>43951</v>
      </c>
      <c r="I293" s="4">
        <v>43997</v>
      </c>
      <c r="J293" s="4">
        <v>43997</v>
      </c>
      <c r="K293" s="5">
        <v>220000000</v>
      </c>
      <c r="L293" s="5">
        <v>224000000</v>
      </c>
      <c r="M293" s="3" t="s">
        <v>858</v>
      </c>
      <c r="N293" s="20">
        <v>6.2271118711886266E-2</v>
      </c>
      <c r="O293" s="21">
        <v>6.0800475499900294E-2</v>
      </c>
      <c r="P293" s="21">
        <v>0.15082325367859023</v>
      </c>
      <c r="Q293" s="21">
        <v>0.56844904312540168</v>
      </c>
      <c r="R293" s="21">
        <v>0.16052146378989768</v>
      </c>
      <c r="S293" s="21">
        <v>0.47282129700852155</v>
      </c>
      <c r="T293" s="21">
        <v>8.8701846709482585E-2</v>
      </c>
      <c r="U293" s="21">
        <v>0.8145120521620256</v>
      </c>
      <c r="V293" s="21">
        <v>0.83811564931670657</v>
      </c>
      <c r="W293" s="21">
        <v>0.77458860925340656</v>
      </c>
      <c r="X293" s="21">
        <v>0.52347793557272537</v>
      </c>
      <c r="Y293" s="21">
        <v>0.46211695109807077</v>
      </c>
      <c r="Z293" s="21">
        <v>0.47652206442727468</v>
      </c>
      <c r="AA293" s="21">
        <v>0.32384038958703093</v>
      </c>
      <c r="AB293" s="21">
        <v>0.81898255936907816</v>
      </c>
      <c r="AC293" s="21">
        <v>0.63176773918046691</v>
      </c>
      <c r="AD293" s="21">
        <v>0.38404726153552582</v>
      </c>
      <c r="AE293" s="21">
        <v>0.4402546319446437</v>
      </c>
      <c r="AF293" s="21">
        <v>0.66578143722925198</v>
      </c>
      <c r="AG293" s="21" t="e">
        <v>#DIV/0!</v>
      </c>
      <c r="AH293" s="21" t="e">
        <v>#DIV/0!</v>
      </c>
      <c r="AI293" s="21">
        <v>0.31860313780264088</v>
      </c>
      <c r="AJ293" s="21">
        <v>0.12738479666643845</v>
      </c>
      <c r="AK293" s="21" t="e">
        <v>#DIV/0!</v>
      </c>
      <c r="AL293" s="21" t="e">
        <v>#DIV/0!</v>
      </c>
      <c r="AM293" s="21">
        <v>0.63163988525762382</v>
      </c>
      <c r="AN293" s="21">
        <v>0.62836551568258769</v>
      </c>
      <c r="AO293" s="21">
        <v>0.14707278730327639</v>
      </c>
      <c r="AP293" s="21">
        <v>3.2400380187765337E-2</v>
      </c>
      <c r="AQ293" s="21">
        <v>0.66407276726168762</v>
      </c>
      <c r="AR293" s="21">
        <v>0.39367170613189206</v>
      </c>
      <c r="AS293" s="21">
        <v>0.40296451339344458</v>
      </c>
      <c r="AT293" s="21">
        <v>0.44258764924400029</v>
      </c>
      <c r="AU293" s="21">
        <v>0.50092857059723783</v>
      </c>
      <c r="AV293" s="21" t="e">
        <v>#DIV/0!</v>
      </c>
      <c r="AW293" s="21" t="e">
        <v>#DIV/0!</v>
      </c>
      <c r="AX293" s="21" t="e">
        <v>#DIV/0!</v>
      </c>
      <c r="AY293" s="21">
        <v>0.3794112219689621</v>
      </c>
      <c r="AZ293" s="21">
        <v>0.26813929368903777</v>
      </c>
      <c r="BA293" s="21">
        <v>0.52022296116975042</v>
      </c>
      <c r="BB293" s="21" t="e">
        <v>#DIV/0!</v>
      </c>
      <c r="BC293" s="21">
        <v>0.19470672251516402</v>
      </c>
    </row>
    <row r="294" spans="1:55" x14ac:dyDescent="0.2">
      <c r="A294" s="3" t="s">
        <v>898</v>
      </c>
      <c r="B294" s="3" t="s">
        <v>899</v>
      </c>
      <c r="C294" s="3" t="s">
        <v>59</v>
      </c>
      <c r="D294" s="3">
        <v>334772</v>
      </c>
      <c r="E294" s="3" t="s">
        <v>16</v>
      </c>
      <c r="F294" s="3">
        <v>2019</v>
      </c>
      <c r="G294" s="3" t="s">
        <v>17</v>
      </c>
      <c r="H294" s="4">
        <v>43830</v>
      </c>
      <c r="I294" s="4">
        <v>43889</v>
      </c>
      <c r="J294" s="4">
        <v>43889</v>
      </c>
      <c r="K294" s="5">
        <v>303477000</v>
      </c>
      <c r="L294" s="5">
        <v>303900000</v>
      </c>
      <c r="M294" s="3" t="s">
        <v>900</v>
      </c>
      <c r="N294" s="20">
        <v>0.13289031304193547</v>
      </c>
      <c r="O294" s="21">
        <v>6.2449973002868683E-2</v>
      </c>
      <c r="P294" s="21">
        <v>7.4565420255024467E-2</v>
      </c>
      <c r="Q294" s="21">
        <v>0.55873498167142954</v>
      </c>
      <c r="R294" s="21">
        <v>6.1523791364521914E-2</v>
      </c>
      <c r="S294" s="21">
        <v>5.3946053891985937E-3</v>
      </c>
      <c r="T294" s="21">
        <v>6.1317280951961275E-2</v>
      </c>
      <c r="U294" s="21">
        <v>0.79213782745656269</v>
      </c>
      <c r="V294" s="21">
        <v>0.77160677568214253</v>
      </c>
      <c r="W294" s="21">
        <v>0.76158743612152824</v>
      </c>
      <c r="X294" s="21">
        <v>0.39206745629935469</v>
      </c>
      <c r="Y294" s="21">
        <v>0.52586991853514364</v>
      </c>
      <c r="Z294" s="21">
        <v>0.60793254370064531</v>
      </c>
      <c r="AA294" s="21">
        <v>0.19886568131727692</v>
      </c>
      <c r="AB294" s="21">
        <v>0.92376536684638277</v>
      </c>
      <c r="AC294" s="21">
        <v>0.14795453398249214</v>
      </c>
      <c r="AD294" s="21">
        <v>0.33483434808521378</v>
      </c>
      <c r="AE294" s="21">
        <v>0.38383914544602032</v>
      </c>
      <c r="AF294" s="21">
        <v>0.60131492176478307</v>
      </c>
      <c r="AG294" s="21" t="e">
        <v>#DIV/0!</v>
      </c>
      <c r="AH294" s="21" t="e">
        <v>#DIV/0!</v>
      </c>
      <c r="AI294" s="21">
        <v>0.40096581948830901</v>
      </c>
      <c r="AJ294" s="21">
        <v>0.21224727779135719</v>
      </c>
      <c r="AK294" s="21" t="e">
        <v>#DIV/0!</v>
      </c>
      <c r="AL294" s="21" t="e">
        <v>#DIV/0!</v>
      </c>
      <c r="AM294" s="21">
        <v>0.61896305723513079</v>
      </c>
      <c r="AN294" s="21">
        <v>0.62345984436308322</v>
      </c>
      <c r="AO294" s="21">
        <v>0.30508777350862504</v>
      </c>
      <c r="AP294" s="21">
        <v>3.2490600220176108E-2</v>
      </c>
      <c r="AQ294" s="21">
        <v>0.66153583172361941</v>
      </c>
      <c r="AR294" s="21">
        <v>0.26915719771947549</v>
      </c>
      <c r="AS294" s="21">
        <v>0.5445266541768653</v>
      </c>
      <c r="AT294" s="21">
        <v>0.41015399041834549</v>
      </c>
      <c r="AU294" s="21">
        <v>0.49624878435939646</v>
      </c>
      <c r="AV294" s="21" t="e">
        <v>#DIV/0!</v>
      </c>
      <c r="AW294" s="21" t="e">
        <v>#DIV/0!</v>
      </c>
      <c r="AX294" s="21" t="e">
        <v>#DIV/0!</v>
      </c>
      <c r="AY294" s="21">
        <v>0.34156120531701195</v>
      </c>
      <c r="AZ294" s="21">
        <v>0.25847649653847876</v>
      </c>
      <c r="BA294" s="21">
        <v>0.51285946522760695</v>
      </c>
      <c r="BB294" s="21" t="e">
        <v>#DIV/0!</v>
      </c>
      <c r="BC294" s="21">
        <v>0.18651270866911762</v>
      </c>
    </row>
    <row r="295" spans="1:55" x14ac:dyDescent="0.2">
      <c r="A295" s="3" t="s">
        <v>901</v>
      </c>
      <c r="B295" s="3" t="s">
        <v>902</v>
      </c>
      <c r="C295" s="3" t="s">
        <v>34</v>
      </c>
      <c r="D295" s="3">
        <v>172199</v>
      </c>
      <c r="E295" s="3" t="s">
        <v>16</v>
      </c>
      <c r="F295" s="3">
        <v>2019</v>
      </c>
      <c r="G295" s="3" t="s">
        <v>17</v>
      </c>
      <c r="H295" s="4">
        <v>43861</v>
      </c>
      <c r="I295" s="4">
        <v>43881</v>
      </c>
      <c r="J295" s="4">
        <v>43881</v>
      </c>
      <c r="K295" s="5">
        <v>610000000</v>
      </c>
      <c r="L295" s="5">
        <v>622000000</v>
      </c>
      <c r="M295" s="3" t="s">
        <v>903</v>
      </c>
      <c r="N295" s="20">
        <v>0.34413809942310986</v>
      </c>
      <c r="O295" s="21">
        <v>0.29269042167262976</v>
      </c>
      <c r="P295" s="21">
        <v>0.83538218884996163</v>
      </c>
      <c r="Q295" s="21">
        <v>0.55821728622299371</v>
      </c>
      <c r="R295" s="21">
        <v>3.8428028361025865E-2</v>
      </c>
      <c r="S295" s="21">
        <v>0</v>
      </c>
      <c r="T295" s="21">
        <v>3.8822599054477408E-2</v>
      </c>
      <c r="U295" s="21">
        <v>0.79112469463004709</v>
      </c>
      <c r="V295" s="21">
        <v>0.77144014205164946</v>
      </c>
      <c r="W295" s="21">
        <v>0.76045726738616626</v>
      </c>
      <c r="X295" s="21">
        <v>0.64876499087814499</v>
      </c>
      <c r="Y295" s="21">
        <v>0.53256116227584482</v>
      </c>
      <c r="Z295" s="21">
        <v>0.35123500912185501</v>
      </c>
      <c r="AA295" s="21">
        <v>7.5856150020899946E-2</v>
      </c>
      <c r="AB295" s="21">
        <v>0.95523905831344524</v>
      </c>
      <c r="AC295" s="21">
        <v>0.60111392793691631</v>
      </c>
      <c r="AD295" s="21">
        <v>0.50134829967917838</v>
      </c>
      <c r="AE295" s="21">
        <v>0.57472330428506924</v>
      </c>
      <c r="AF295" s="21">
        <v>0.77537185699237854</v>
      </c>
      <c r="AG295" s="21" t="e">
        <v>#DIV/0!</v>
      </c>
      <c r="AH295" s="21" t="e">
        <v>#DIV/0!</v>
      </c>
      <c r="AI295" s="21">
        <v>0.38086010736223946</v>
      </c>
      <c r="AJ295" s="21">
        <v>0.54133967457995746</v>
      </c>
      <c r="AK295" s="21" t="e">
        <v>#DIV/0!</v>
      </c>
      <c r="AL295" s="21" t="e">
        <v>#DIV/0!</v>
      </c>
      <c r="AM295" s="21">
        <v>0.62215631006715322</v>
      </c>
      <c r="AN295" s="21">
        <v>0.62160488280830972</v>
      </c>
      <c r="AO295" s="21">
        <v>0.18757380729417358</v>
      </c>
      <c r="AP295" s="21">
        <v>3.2137229043896758E-2</v>
      </c>
      <c r="AQ295" s="21">
        <v>0.88931183315029916</v>
      </c>
      <c r="AR295" s="21">
        <v>0.49646519340127643</v>
      </c>
      <c r="AS295" s="21">
        <v>0.46924197627273079</v>
      </c>
      <c r="AT295" s="21">
        <v>0.65226038763476446</v>
      </c>
      <c r="AU295" s="21">
        <v>0.41403395611225963</v>
      </c>
      <c r="AV295" s="21" t="e">
        <v>#DIV/0!</v>
      </c>
      <c r="AW295" s="21" t="e">
        <v>#DIV/0!</v>
      </c>
      <c r="AX295" s="21" t="e">
        <v>#DIV/0!</v>
      </c>
      <c r="AY295" s="21">
        <v>0.33339118212414048</v>
      </c>
      <c r="AZ295" s="21">
        <v>0.2126053723878972</v>
      </c>
      <c r="BA295" s="21">
        <v>0.50869126790706432</v>
      </c>
      <c r="BB295" s="21" t="e">
        <v>#DIV/0!</v>
      </c>
      <c r="BC295" s="21">
        <v>0.2345748969729993</v>
      </c>
    </row>
    <row r="296" spans="1:55" x14ac:dyDescent="0.2">
      <c r="A296" s="3" t="s">
        <v>904</v>
      </c>
      <c r="B296" s="3" t="s">
        <v>905</v>
      </c>
      <c r="C296" s="3" t="s">
        <v>45</v>
      </c>
      <c r="D296" s="3">
        <v>896899</v>
      </c>
      <c r="E296" s="3" t="s">
        <v>16</v>
      </c>
      <c r="F296" s="3">
        <v>2019</v>
      </c>
      <c r="G296" s="3" t="s">
        <v>17</v>
      </c>
      <c r="H296" s="4">
        <v>43830</v>
      </c>
      <c r="I296" s="4">
        <v>43880</v>
      </c>
      <c r="J296" s="4">
        <v>43958</v>
      </c>
      <c r="K296" s="5">
        <v>3673000</v>
      </c>
      <c r="L296" s="5">
        <v>3990000</v>
      </c>
      <c r="M296" s="3" t="s">
        <v>906</v>
      </c>
      <c r="N296" s="20">
        <v>0.13115325939950628</v>
      </c>
      <c r="O296" s="21">
        <v>0.12991219699932796</v>
      </c>
      <c r="P296" s="21">
        <v>0.14017048437480231</v>
      </c>
      <c r="Q296" s="21">
        <v>0.55872558746587153</v>
      </c>
      <c r="R296" s="21">
        <v>4.8505365940435224E-2</v>
      </c>
      <c r="S296" s="21">
        <v>0</v>
      </c>
      <c r="T296" s="21">
        <v>4.9003408559104913E-2</v>
      </c>
      <c r="U296" s="21">
        <v>0.79169835308865699</v>
      </c>
      <c r="V296" s="21">
        <v>0.77144014205164946</v>
      </c>
      <c r="W296" s="21">
        <v>0.76111515135439822</v>
      </c>
      <c r="X296" s="21">
        <v>0.59502910884176585</v>
      </c>
      <c r="Y296" s="21">
        <v>0.51220827327984975</v>
      </c>
      <c r="Z296" s="21">
        <v>0.40497089115823415</v>
      </c>
      <c r="AA296" s="21">
        <v>0</v>
      </c>
      <c r="AB296" s="21">
        <v>0.92422957797414174</v>
      </c>
      <c r="AC296" s="21">
        <v>0.18297919642025401</v>
      </c>
      <c r="AD296" s="21">
        <v>0.33201996792978522</v>
      </c>
      <c r="AE296" s="21">
        <v>0.38061286570501535</v>
      </c>
      <c r="AF296" s="21">
        <v>0.61279874397988843</v>
      </c>
      <c r="AG296" s="21" t="e">
        <v>#DIV/0!</v>
      </c>
      <c r="AH296" s="21" t="e">
        <v>#DIV/0!</v>
      </c>
      <c r="AI296" s="21">
        <v>0.37232725513241727</v>
      </c>
      <c r="AJ296" s="21">
        <v>0.2288090704847501</v>
      </c>
      <c r="AK296" s="21" t="e">
        <v>#DIV/0!</v>
      </c>
      <c r="AL296" s="21" t="e">
        <v>#DIV/0!</v>
      </c>
      <c r="AM296" s="21">
        <v>0.62211898472228488</v>
      </c>
      <c r="AN296" s="21">
        <v>0.62577877627199185</v>
      </c>
      <c r="AO296" s="21">
        <v>0.50132227398425144</v>
      </c>
      <c r="AP296" s="21">
        <v>3.2528908497125017E-2</v>
      </c>
      <c r="AQ296" s="21">
        <v>0.81363893673279986</v>
      </c>
      <c r="AR296" s="21">
        <v>0.27468053087532324</v>
      </c>
      <c r="AS296" s="21">
        <v>0.52371320790738607</v>
      </c>
      <c r="AT296" s="21">
        <v>0.56525682387830845</v>
      </c>
      <c r="AU296" s="21">
        <v>0.54597923487652367</v>
      </c>
      <c r="AV296" s="21" t="e">
        <v>#DIV/0!</v>
      </c>
      <c r="AW296" s="21" t="e">
        <v>#DIV/0!</v>
      </c>
      <c r="AX296" s="21" t="e">
        <v>#DIV/0!</v>
      </c>
      <c r="AY296" s="21">
        <v>0.33452361167600375</v>
      </c>
      <c r="AZ296" s="21">
        <v>0.23905847728728055</v>
      </c>
      <c r="BA296" s="21">
        <v>0.5148649536380252</v>
      </c>
      <c r="BB296" s="21" t="e">
        <v>#DIV/0!</v>
      </c>
      <c r="BC296" s="21">
        <v>0.27721537719745842</v>
      </c>
    </row>
    <row r="297" spans="1:55" x14ac:dyDescent="0.2">
      <c r="A297" s="3" t="s">
        <v>862</v>
      </c>
      <c r="B297" s="3" t="s">
        <v>863</v>
      </c>
      <c r="C297" s="3" t="s">
        <v>45</v>
      </c>
      <c r="D297" s="3">
        <v>378194</v>
      </c>
      <c r="E297" s="3" t="s">
        <v>16</v>
      </c>
      <c r="F297" s="3">
        <v>2019</v>
      </c>
      <c r="G297" s="3" t="s">
        <v>17</v>
      </c>
      <c r="H297" s="4">
        <v>43830</v>
      </c>
      <c r="I297" s="4">
        <v>43892</v>
      </c>
      <c r="J297" s="4">
        <v>43892</v>
      </c>
      <c r="K297" s="5">
        <v>423500000</v>
      </c>
      <c r="L297" s="5">
        <v>425700000</v>
      </c>
      <c r="M297" s="3" t="s">
        <v>864</v>
      </c>
      <c r="N297" s="20">
        <v>0.10031004925764449</v>
      </c>
      <c r="O297" s="21">
        <v>7.9671730561505033E-2</v>
      </c>
      <c r="P297" s="21">
        <v>2.2267113754667302E-2</v>
      </c>
      <c r="Q297" s="21">
        <v>0.56121704855374643</v>
      </c>
      <c r="R297" s="21">
        <v>0.10173590512157839</v>
      </c>
      <c r="S297" s="21">
        <v>3.0051422971310898E-2</v>
      </c>
      <c r="T297" s="21">
        <v>9.811106369439182E-2</v>
      </c>
      <c r="U297" s="21">
        <v>0.79656703349582225</v>
      </c>
      <c r="V297" s="21">
        <v>0.77321401399948997</v>
      </c>
      <c r="W297" s="21">
        <v>0.76636105359710427</v>
      </c>
      <c r="X297" s="21">
        <v>0.35546079118804602</v>
      </c>
      <c r="Y297" s="21">
        <v>0.51275276775027523</v>
      </c>
      <c r="Z297" s="21">
        <v>0.64453920881195392</v>
      </c>
      <c r="AA297" s="21">
        <v>0.27352868081422665</v>
      </c>
      <c r="AB297" s="21">
        <v>0.85980444158681224</v>
      </c>
      <c r="AC297" s="21">
        <v>0.33021282254195178</v>
      </c>
      <c r="AD297" s="21">
        <v>0.27226836249904479</v>
      </c>
      <c r="AE297" s="21">
        <v>0.31211629329922874</v>
      </c>
      <c r="AF297" s="21">
        <v>0</v>
      </c>
      <c r="AG297" s="21" t="e">
        <v>#DIV/0!</v>
      </c>
      <c r="AH297" s="21" t="e">
        <v>#DIV/0!</v>
      </c>
      <c r="AI297" s="21">
        <v>3.2594323917783346E-3</v>
      </c>
      <c r="AJ297" s="21">
        <v>0.10348635721539604</v>
      </c>
      <c r="AK297" s="21" t="e">
        <v>#DIV/0!</v>
      </c>
      <c r="AL297" s="21" t="e">
        <v>#DIV/0!</v>
      </c>
      <c r="AM297" s="21">
        <v>0.59571936263155822</v>
      </c>
      <c r="AN297" s="21">
        <v>0.62219268256934734</v>
      </c>
      <c r="AO297" s="21">
        <v>9.8021359966832977E-2</v>
      </c>
      <c r="AP297" s="21">
        <v>3.221695122762247E-2</v>
      </c>
      <c r="AQ297" s="21">
        <v>0</v>
      </c>
      <c r="AR297" s="21">
        <v>0.25219420149033245</v>
      </c>
      <c r="AS297" s="21">
        <v>0.32930659186672945</v>
      </c>
      <c r="AT297" s="21">
        <v>0.25442571450034257</v>
      </c>
      <c r="AU297" s="21">
        <v>0.62320989975713248</v>
      </c>
      <c r="AV297" s="21" t="e">
        <v>#DIV/0!</v>
      </c>
      <c r="AW297" s="21" t="e">
        <v>#DIV/0!</v>
      </c>
      <c r="AX297" s="21" t="e">
        <v>#DIV/0!</v>
      </c>
      <c r="AY297" s="21">
        <v>0.46490605152639369</v>
      </c>
      <c r="AZ297" s="21">
        <v>0.47091738975250574</v>
      </c>
      <c r="BA297" s="21">
        <v>0.50424329727667394</v>
      </c>
      <c r="BB297" s="21" t="e">
        <v>#DIV/0!</v>
      </c>
      <c r="BC297" s="21">
        <v>8.7271939430908441E-2</v>
      </c>
    </row>
    <row r="298" spans="1:55" x14ac:dyDescent="0.2">
      <c r="A298" s="3" t="s">
        <v>868</v>
      </c>
      <c r="B298" s="3" t="s">
        <v>869</v>
      </c>
      <c r="C298" s="3" t="s">
        <v>38</v>
      </c>
      <c r="D298" s="3">
        <v>160346</v>
      </c>
      <c r="E298" s="3" t="s">
        <v>16</v>
      </c>
      <c r="F298" s="3">
        <v>2020</v>
      </c>
      <c r="G298" s="3" t="s">
        <v>17</v>
      </c>
      <c r="H298" s="4">
        <v>44012</v>
      </c>
      <c r="I298" s="4">
        <v>44054</v>
      </c>
      <c r="J298" s="4">
        <v>44054</v>
      </c>
      <c r="K298" s="5">
        <v>588400000</v>
      </c>
      <c r="L298" s="5">
        <v>586300000</v>
      </c>
      <c r="M298" s="3" t="s">
        <v>870</v>
      </c>
      <c r="N298" s="20">
        <v>5.1932013596400962E-2</v>
      </c>
      <c r="O298" s="21">
        <v>4.7408842913352775E-2</v>
      </c>
      <c r="P298" s="21">
        <v>7.3583482683653195E-2</v>
      </c>
      <c r="Q298" s="21">
        <v>0.5583737782419792</v>
      </c>
      <c r="R298" s="21">
        <v>2.3762046464783231E-2</v>
      </c>
      <c r="S298" s="21">
        <v>4.7742039449753401E-2</v>
      </c>
      <c r="T298" s="21">
        <v>1.6587786747813024E-2</v>
      </c>
      <c r="U298" s="21">
        <v>0.79077424702073906</v>
      </c>
      <c r="V298" s="21">
        <v>0.77271934274244503</v>
      </c>
      <c r="W298" s="21">
        <v>0.75981190697933421</v>
      </c>
      <c r="X298" s="21">
        <v>0.20784677623997758</v>
      </c>
      <c r="Y298" s="21">
        <v>0.59626394651227965</v>
      </c>
      <c r="Z298" s="21">
        <v>0.79215322376002251</v>
      </c>
      <c r="AA298" s="21">
        <v>0.53449419649523555</v>
      </c>
      <c r="AB298" s="21">
        <v>0.94427097383633751</v>
      </c>
      <c r="AC298" s="21">
        <v>0.42617000933517718</v>
      </c>
      <c r="AD298" s="21">
        <v>0.32282708024230555</v>
      </c>
      <c r="AE298" s="21">
        <v>0.30353667344679486</v>
      </c>
      <c r="AF298" s="21">
        <v>0.54841994436110475</v>
      </c>
      <c r="AG298" s="21" t="e">
        <v>#DIV/0!</v>
      </c>
      <c r="AH298" s="21" t="e">
        <v>#DIV/0!</v>
      </c>
      <c r="AI298" s="21">
        <v>0.38649986394044605</v>
      </c>
      <c r="AJ298" s="21">
        <v>0.11582981339983359</v>
      </c>
      <c r="AK298" s="21" t="e">
        <v>#DIV/0!</v>
      </c>
      <c r="AL298" s="21" t="e">
        <v>#DIV/0!</v>
      </c>
      <c r="AM298" s="21">
        <v>0.61570187795614173</v>
      </c>
      <c r="AN298" s="21">
        <v>0.62117759298013564</v>
      </c>
      <c r="AO298" s="21">
        <v>0.13300914082545415</v>
      </c>
      <c r="AP298" s="21">
        <v>3.364385235025151E-2</v>
      </c>
      <c r="AQ298" s="21">
        <v>0.50715332418694192</v>
      </c>
      <c r="AR298" s="21">
        <v>0.26572413577155146</v>
      </c>
      <c r="AS298" s="21">
        <v>0.53573990125309134</v>
      </c>
      <c r="AT298" s="21">
        <v>0.28825976587050212</v>
      </c>
      <c r="AU298" s="21">
        <v>0.45135270624293905</v>
      </c>
      <c r="AV298" s="21" t="e">
        <v>#DIV/0!</v>
      </c>
      <c r="AW298" s="21" t="e">
        <v>#DIV/0!</v>
      </c>
      <c r="AX298" s="21" t="e">
        <v>#DIV/0!</v>
      </c>
      <c r="AY298" s="21">
        <v>0.34064668117480762</v>
      </c>
      <c r="AZ298" s="21">
        <v>0.23837893685263695</v>
      </c>
      <c r="BA298" s="21">
        <v>0.51940591042563644</v>
      </c>
      <c r="BB298" s="21" t="e">
        <v>#DIV/0!</v>
      </c>
      <c r="BC298" s="21">
        <v>9.1186091350422355E-2</v>
      </c>
    </row>
    <row r="299" spans="1:55" x14ac:dyDescent="0.2">
      <c r="A299" s="3" t="s">
        <v>1006</v>
      </c>
      <c r="B299" s="3" t="s">
        <v>1007</v>
      </c>
      <c r="C299" s="3" t="s">
        <v>72</v>
      </c>
      <c r="D299" s="3">
        <v>81605</v>
      </c>
      <c r="E299" s="3" t="s">
        <v>16</v>
      </c>
      <c r="F299" s="3">
        <v>2019</v>
      </c>
      <c r="G299" s="3" t="s">
        <v>17</v>
      </c>
      <c r="H299" s="4">
        <v>43830</v>
      </c>
      <c r="I299" s="4">
        <v>43885</v>
      </c>
      <c r="J299" s="4">
        <v>43885</v>
      </c>
      <c r="K299" s="5">
        <v>328840808</v>
      </c>
      <c r="L299" s="5">
        <v>329232051</v>
      </c>
      <c r="M299" s="3" t="s">
        <v>1008</v>
      </c>
      <c r="N299" s="20">
        <v>4.2777592062359632E-4</v>
      </c>
      <c r="O299" s="21">
        <v>4.2777592062359632E-4</v>
      </c>
      <c r="P299" s="21">
        <v>2.3645845444312627E-4</v>
      </c>
      <c r="Q299" s="21">
        <v>0.55892508784688022</v>
      </c>
      <c r="R299" s="21">
        <v>1.3816262650409415E-2</v>
      </c>
      <c r="S299" s="21">
        <v>2.7586126048560117E-2</v>
      </c>
      <c r="T299" s="21">
        <v>9.671743562687735E-3</v>
      </c>
      <c r="U299" s="21">
        <v>0.79057987946607144</v>
      </c>
      <c r="V299" s="21">
        <v>0.77235170221578586</v>
      </c>
      <c r="W299" s="21">
        <v>0.7596589719723319</v>
      </c>
      <c r="X299" s="21">
        <v>5.2356994217446053E-3</v>
      </c>
      <c r="Y299" s="21">
        <v>0.51304216210090292</v>
      </c>
      <c r="Z299" s="21">
        <v>0.99476430057825549</v>
      </c>
      <c r="AA299" s="21">
        <v>1.564115072524334E-3</v>
      </c>
      <c r="AB299" s="21">
        <v>0.9150143184531474</v>
      </c>
      <c r="AC299" s="21">
        <v>1</v>
      </c>
      <c r="AD299" s="21">
        <v>1</v>
      </c>
      <c r="AE299" s="21">
        <v>0.73287281923554215</v>
      </c>
      <c r="AF299" s="21">
        <v>0.72192769215584462</v>
      </c>
      <c r="AG299" s="21" t="e">
        <v>#DIV/0!</v>
      </c>
      <c r="AH299" s="21" t="e">
        <v>#DIV/0!</v>
      </c>
      <c r="AI299" s="21">
        <v>0.45472394194282528</v>
      </c>
      <c r="AJ299" s="21">
        <v>9.6885163445908376E-2</v>
      </c>
      <c r="AK299" s="21" t="e">
        <v>#DIV/0!</v>
      </c>
      <c r="AL299" s="21" t="e">
        <v>#DIV/0!</v>
      </c>
      <c r="AM299" s="21">
        <v>0.61615015759577207</v>
      </c>
      <c r="AN299" s="21">
        <v>0.61992318802699331</v>
      </c>
      <c r="AO299" s="21">
        <v>7.1296572551544056E-3</v>
      </c>
      <c r="AP299" s="21">
        <v>3.1964967384001911E-2</v>
      </c>
      <c r="AQ299" s="21">
        <v>0.52483954421887458</v>
      </c>
      <c r="AR299" s="21">
        <v>1</v>
      </c>
      <c r="AS299" s="21">
        <v>0.75020435695377941</v>
      </c>
      <c r="AT299" s="21">
        <v>0.30772911606340431</v>
      </c>
      <c r="AU299" s="21">
        <v>0.43151739200867484</v>
      </c>
      <c r="AV299" s="21" t="e">
        <v>#DIV/0!</v>
      </c>
      <c r="AW299" s="21" t="e">
        <v>#DIV/0!</v>
      </c>
      <c r="AX299" s="21" t="e">
        <v>#DIV/0!</v>
      </c>
      <c r="AY299" s="21">
        <v>0.33535155849799891</v>
      </c>
      <c r="AZ299" s="21">
        <v>0.25536719319931495</v>
      </c>
      <c r="BA299" s="21">
        <v>0.49714777741740995</v>
      </c>
      <c r="BB299" s="21" t="e">
        <v>#DIV/0!</v>
      </c>
      <c r="BC299" s="21">
        <v>0.10500377534296677</v>
      </c>
    </row>
    <row r="300" spans="1:55" x14ac:dyDescent="0.2">
      <c r="A300" s="3" t="s">
        <v>913</v>
      </c>
      <c r="B300" s="3" t="s">
        <v>914</v>
      </c>
      <c r="C300" s="3" t="s">
        <v>15</v>
      </c>
      <c r="D300" s="3">
        <v>782146</v>
      </c>
      <c r="E300" s="3" t="s">
        <v>16</v>
      </c>
      <c r="F300" s="3">
        <v>2019</v>
      </c>
      <c r="G300" s="3" t="s">
        <v>17</v>
      </c>
      <c r="H300" s="4">
        <v>43830</v>
      </c>
      <c r="I300" s="4">
        <v>43887</v>
      </c>
      <c r="J300" s="4">
        <v>43887</v>
      </c>
      <c r="K300" s="5">
        <v>119503329</v>
      </c>
      <c r="L300" s="5">
        <v>119770865</v>
      </c>
      <c r="M300" s="3" t="s">
        <v>915</v>
      </c>
      <c r="N300" s="20">
        <v>8.5235292067384186E-2</v>
      </c>
      <c r="O300" s="21">
        <v>8.5235292067384186E-2</v>
      </c>
      <c r="P300" s="21">
        <v>7.9789341564077562E-2</v>
      </c>
      <c r="Q300" s="21">
        <v>0.55806187630015069</v>
      </c>
      <c r="R300" s="21">
        <v>3.2612467603067878E-3</v>
      </c>
      <c r="S300" s="21">
        <v>0</v>
      </c>
      <c r="T300" s="21">
        <v>3.2947325375015379E-3</v>
      </c>
      <c r="U300" s="21">
        <v>0.79016910116388295</v>
      </c>
      <c r="V300" s="21">
        <v>0.77144014205164946</v>
      </c>
      <c r="W300" s="21">
        <v>0.75936137206360788</v>
      </c>
      <c r="X300" s="21">
        <v>0.15970035806254379</v>
      </c>
      <c r="Y300" s="21">
        <v>0.53503994201282279</v>
      </c>
      <c r="Z300" s="21">
        <v>0.84029964193745621</v>
      </c>
      <c r="AA300" s="21">
        <v>8.9567722005993271E-3</v>
      </c>
      <c r="AB300" s="21">
        <v>0.96778728999892338</v>
      </c>
      <c r="AC300" s="21">
        <v>1</v>
      </c>
      <c r="AD300" s="21">
        <v>0.44308725603995697</v>
      </c>
      <c r="AE300" s="21">
        <v>0.44999144296238547</v>
      </c>
      <c r="AF300" s="21">
        <v>0.63864339363765998</v>
      </c>
      <c r="AG300" s="21" t="e">
        <v>#DIV/0!</v>
      </c>
      <c r="AH300" s="21" t="e">
        <v>#DIV/0!</v>
      </c>
      <c r="AI300" s="21">
        <v>0.40585520115544066</v>
      </c>
      <c r="AJ300" s="21">
        <v>0.49219794115640314</v>
      </c>
      <c r="AK300" s="21" t="e">
        <v>#DIV/0!</v>
      </c>
      <c r="AL300" s="21" t="e">
        <v>#DIV/0!</v>
      </c>
      <c r="AM300" s="21">
        <v>0.61888093944381883</v>
      </c>
      <c r="AN300" s="21">
        <v>0.62199723471197921</v>
      </c>
      <c r="AO300" s="21">
        <v>0.24643741576936865</v>
      </c>
      <c r="AP300" s="21">
        <v>3.3338461549415326E-2</v>
      </c>
      <c r="AQ300" s="21">
        <v>0.71107080081392715</v>
      </c>
      <c r="AR300" s="21">
        <v>0.39814396005669545</v>
      </c>
      <c r="AS300" s="21">
        <v>0.53466322135955691</v>
      </c>
      <c r="AT300" s="21">
        <v>0.60693956100037494</v>
      </c>
      <c r="AU300" s="21">
        <v>0.54107882278847919</v>
      </c>
      <c r="AV300" s="21" t="e">
        <v>#DIV/0!</v>
      </c>
      <c r="AW300" s="21" t="e">
        <v>#DIV/0!</v>
      </c>
      <c r="AX300" s="21" t="e">
        <v>#DIV/0!</v>
      </c>
      <c r="AY300" s="21">
        <v>0.32799907167870418</v>
      </c>
      <c r="AZ300" s="21">
        <v>0.23866231490810921</v>
      </c>
      <c r="BA300" s="21">
        <v>0.51254622574443565</v>
      </c>
      <c r="BB300" s="21" t="e">
        <v>#DIV/0!</v>
      </c>
      <c r="BC300" s="21">
        <v>0.20187306868814092</v>
      </c>
    </row>
    <row r="301" spans="1:55" x14ac:dyDescent="0.2">
      <c r="A301" s="3" t="s">
        <v>919</v>
      </c>
      <c r="B301" s="3" t="s">
        <v>920</v>
      </c>
      <c r="C301" s="3" t="s">
        <v>138</v>
      </c>
      <c r="D301" s="3">
        <v>334076</v>
      </c>
      <c r="E301" s="3" t="s">
        <v>16</v>
      </c>
      <c r="F301" s="3">
        <v>2019</v>
      </c>
      <c r="G301" s="3" t="s">
        <v>17</v>
      </c>
      <c r="H301" s="4">
        <v>43830</v>
      </c>
      <c r="I301" s="4">
        <v>43886</v>
      </c>
      <c r="J301" s="4">
        <v>43886</v>
      </c>
      <c r="K301" s="5">
        <v>413910000</v>
      </c>
      <c r="L301" s="5">
        <v>415916000</v>
      </c>
      <c r="M301" s="3" t="s">
        <v>921</v>
      </c>
      <c r="N301" s="20">
        <v>2.8089062337053581E-2</v>
      </c>
      <c r="O301" s="21">
        <v>1.90740525342027E-2</v>
      </c>
      <c r="P301" s="21">
        <v>8.4958012028972475E-4</v>
      </c>
      <c r="Q301" s="21">
        <v>0.56030839088756557</v>
      </c>
      <c r="R301" s="21">
        <v>0.13220381116938687</v>
      </c>
      <c r="S301" s="21">
        <v>4.6515358264515021E-2</v>
      </c>
      <c r="T301" s="21">
        <v>0.12633361197664983</v>
      </c>
      <c r="U301" s="21">
        <v>0.79703810741965819</v>
      </c>
      <c r="V301" s="21">
        <v>0.7737066737231787</v>
      </c>
      <c r="W301" s="21">
        <v>0.76680752762267734</v>
      </c>
      <c r="X301" s="21">
        <v>5.9026301926400071E-2</v>
      </c>
      <c r="Y301" s="21">
        <v>0.4892354087264803</v>
      </c>
      <c r="Z301" s="21">
        <v>0.94097369807359998</v>
      </c>
      <c r="AA301" s="21">
        <v>0</v>
      </c>
      <c r="AB301" s="21">
        <v>0.874648036900746</v>
      </c>
      <c r="AC301" s="21">
        <v>0.23063200168864062</v>
      </c>
      <c r="AD301" s="21">
        <v>0.37273487317809151</v>
      </c>
      <c r="AE301" s="21">
        <v>0.39267211226910043</v>
      </c>
      <c r="AF301" s="21">
        <v>0.59942834646405185</v>
      </c>
      <c r="AG301" s="21" t="e">
        <v>#DIV/0!</v>
      </c>
      <c r="AH301" s="21" t="e">
        <v>#DIV/0!</v>
      </c>
      <c r="AI301" s="21">
        <v>0.42303997417920658</v>
      </c>
      <c r="AJ301" s="21">
        <v>0.24310000741572396</v>
      </c>
      <c r="AK301" s="21" t="e">
        <v>#DIV/0!</v>
      </c>
      <c r="AL301" s="21" t="e">
        <v>#DIV/0!</v>
      </c>
      <c r="AM301" s="21">
        <v>0.61811106732016841</v>
      </c>
      <c r="AN301" s="21">
        <v>0.62262238502121603</v>
      </c>
      <c r="AO301" s="21">
        <v>0.14425822484603404</v>
      </c>
      <c r="AP301" s="21">
        <v>2.9920124936953358E-2</v>
      </c>
      <c r="AQ301" s="21">
        <v>0.5746027463122354</v>
      </c>
      <c r="AR301" s="21">
        <v>0.34846130275419729</v>
      </c>
      <c r="AS301" s="21">
        <v>0.56042498431685284</v>
      </c>
      <c r="AT301" s="21">
        <v>0.38783281048287238</v>
      </c>
      <c r="AU301" s="21">
        <v>0.43675731396572659</v>
      </c>
      <c r="AV301" s="21" t="e">
        <v>#DIV/0!</v>
      </c>
      <c r="AW301" s="21" t="e">
        <v>#DIV/0!</v>
      </c>
      <c r="AX301" s="21" t="e">
        <v>#DIV/0!</v>
      </c>
      <c r="AY301" s="21">
        <v>0.37410927828628399</v>
      </c>
      <c r="AZ301" s="21">
        <v>0.32508890476709673</v>
      </c>
      <c r="BA301" s="21">
        <v>0.50855576220424548</v>
      </c>
      <c r="BB301" s="21" t="e">
        <v>#DIV/0!</v>
      </c>
      <c r="BC301" s="21">
        <v>0.12641951156967718</v>
      </c>
    </row>
    <row r="302" spans="1:55" x14ac:dyDescent="0.2">
      <c r="A302" s="3" t="s">
        <v>916</v>
      </c>
      <c r="B302" s="3" t="s">
        <v>917</v>
      </c>
      <c r="C302" s="3" t="s">
        <v>38</v>
      </c>
      <c r="D302" s="3">
        <v>251397</v>
      </c>
      <c r="E302" s="3" t="s">
        <v>16</v>
      </c>
      <c r="F302" s="3">
        <v>2019</v>
      </c>
      <c r="G302" s="3" t="s">
        <v>17</v>
      </c>
      <c r="H302" s="4">
        <v>43830</v>
      </c>
      <c r="I302" s="4">
        <v>43872</v>
      </c>
      <c r="J302" s="4">
        <v>43872</v>
      </c>
      <c r="K302" s="5">
        <v>218200000</v>
      </c>
      <c r="L302" s="5">
        <v>219100000</v>
      </c>
      <c r="M302" s="3" t="s">
        <v>918</v>
      </c>
      <c r="N302" s="20">
        <v>3.8316218720656221E-2</v>
      </c>
      <c r="O302" s="21">
        <v>3.5014160790921685E-2</v>
      </c>
      <c r="P302" s="21">
        <v>3.5832436975652165E-2</v>
      </c>
      <c r="Q302" s="21">
        <v>0.56740431532160651</v>
      </c>
      <c r="R302" s="21">
        <v>5.1057038695632176E-2</v>
      </c>
      <c r="S302" s="21">
        <v>3.4453273576344152E-2</v>
      </c>
      <c r="T302" s="21">
        <v>4.6227870215031289E-2</v>
      </c>
      <c r="U302" s="21">
        <v>0.79720354673142091</v>
      </c>
      <c r="V302" s="21">
        <v>0.77589055127678785</v>
      </c>
      <c r="W302" s="21">
        <v>0.76658161801018632</v>
      </c>
      <c r="X302" s="21">
        <v>0.45428608311684865</v>
      </c>
      <c r="Y302" s="21">
        <v>0.47045772510803052</v>
      </c>
      <c r="Z302" s="21">
        <v>0.54571391688315141</v>
      </c>
      <c r="AA302" s="21">
        <v>0.62195564185574903</v>
      </c>
      <c r="AB302" s="21">
        <v>0.82167735513845086</v>
      </c>
      <c r="AC302" s="21">
        <v>0.16140032173874191</v>
      </c>
      <c r="AD302" s="21">
        <v>0.3507813688513805</v>
      </c>
      <c r="AE302" s="21">
        <v>0.38476055110403967</v>
      </c>
      <c r="AF302" s="21">
        <v>0.59565604197876965</v>
      </c>
      <c r="AG302" s="21" t="e">
        <v>#DIV/0!</v>
      </c>
      <c r="AH302" s="21" t="e">
        <v>#DIV/0!</v>
      </c>
      <c r="AI302" s="21">
        <v>0.37716332418208715</v>
      </c>
      <c r="AJ302" s="21">
        <v>8.8163346840940404E-2</v>
      </c>
      <c r="AK302" s="21" t="e">
        <v>#DIV/0!</v>
      </c>
      <c r="AL302" s="21" t="e">
        <v>#DIV/0!</v>
      </c>
      <c r="AM302" s="21">
        <v>0.62144085654426184</v>
      </c>
      <c r="AN302" s="21">
        <v>0.62678855310596482</v>
      </c>
      <c r="AO302" s="21">
        <v>0.1300935454724817</v>
      </c>
      <c r="AP302" s="21">
        <v>3.0820280227176824E-2</v>
      </c>
      <c r="AQ302" s="21">
        <v>0.56291198750235549</v>
      </c>
      <c r="AR302" s="21">
        <v>0.28523342557123982</v>
      </c>
      <c r="AS302" s="21">
        <v>0.52395876005184128</v>
      </c>
      <c r="AT302" s="21">
        <v>0.3060842292468523</v>
      </c>
      <c r="AU302" s="21">
        <v>0.45387841979131593</v>
      </c>
      <c r="AV302" s="21" t="e">
        <v>#DIV/0!</v>
      </c>
      <c r="AW302" s="21" t="e">
        <v>#DIV/0!</v>
      </c>
      <c r="AX302" s="21" t="e">
        <v>#DIV/0!</v>
      </c>
      <c r="AY302" s="21">
        <v>0.35045375493669018</v>
      </c>
      <c r="AZ302" s="21">
        <v>0.25186194690793079</v>
      </c>
      <c r="BA302" s="21">
        <v>0.5163383007537975</v>
      </c>
      <c r="BB302" s="21" t="e">
        <v>#DIV/0!</v>
      </c>
      <c r="BC302" s="21">
        <v>0.18704894464376173</v>
      </c>
    </row>
    <row r="303" spans="1:55" x14ac:dyDescent="0.2">
      <c r="A303" s="3" t="s">
        <v>922</v>
      </c>
      <c r="B303" s="3" t="s">
        <v>923</v>
      </c>
      <c r="C303" s="3" t="s">
        <v>34</v>
      </c>
      <c r="D303" s="3">
        <v>257930</v>
      </c>
      <c r="E303" s="3" t="s">
        <v>16</v>
      </c>
      <c r="F303" s="3">
        <v>2020</v>
      </c>
      <c r="G303" s="3" t="s">
        <v>17</v>
      </c>
      <c r="H303" s="4">
        <v>43982</v>
      </c>
      <c r="I303" s="4">
        <v>44004</v>
      </c>
      <c r="J303" s="4">
        <v>44004</v>
      </c>
      <c r="K303" s="5">
        <v>3092000000</v>
      </c>
      <c r="L303" s="5">
        <v>3164000000</v>
      </c>
      <c r="M303" s="3" t="s">
        <v>924</v>
      </c>
      <c r="N303" s="20">
        <v>0.10738135428453333</v>
      </c>
      <c r="O303" s="21">
        <v>0.10738135428453333</v>
      </c>
      <c r="P303" s="21">
        <v>0.30372342380139344</v>
      </c>
      <c r="Q303" s="21">
        <v>0.56355042131524224</v>
      </c>
      <c r="R303" s="21">
        <v>0.13275099418842903</v>
      </c>
      <c r="S303" s="21">
        <v>6.9059912262999151E-2</v>
      </c>
      <c r="T303" s="21">
        <v>0.12338340032579369</v>
      </c>
      <c r="U303" s="21">
        <v>0.80233162646853895</v>
      </c>
      <c r="V303" s="21">
        <v>0.77734345946682337</v>
      </c>
      <c r="W303" s="21">
        <v>0.77218609135958616</v>
      </c>
      <c r="X303" s="21">
        <v>0.34668176841403259</v>
      </c>
      <c r="Y303" s="21">
        <v>0.48848583974246634</v>
      </c>
      <c r="Z303" s="21">
        <v>0.65331823158596747</v>
      </c>
      <c r="AA303" s="21">
        <v>0.65704178676685188</v>
      </c>
      <c r="AB303" s="21">
        <v>0.83807651711145992</v>
      </c>
      <c r="AC303" s="21">
        <v>0.79191069657337843</v>
      </c>
      <c r="AD303" s="21">
        <v>0.56612254495132408</v>
      </c>
      <c r="AE303" s="21">
        <v>0.6054913468047034</v>
      </c>
      <c r="AF303" s="21">
        <v>0.7264259766844432</v>
      </c>
      <c r="AG303" s="21" t="e">
        <v>#DIV/0!</v>
      </c>
      <c r="AH303" s="21" t="e">
        <v>#DIV/0!</v>
      </c>
      <c r="AI303" s="21">
        <v>0.27029319772220073</v>
      </c>
      <c r="AJ303" s="21">
        <v>0.20017682369360598</v>
      </c>
      <c r="AK303" s="21" t="e">
        <v>#DIV/0!</v>
      </c>
      <c r="AL303" s="21" t="e">
        <v>#DIV/0!</v>
      </c>
      <c r="AM303" s="21">
        <v>0.62294501429498761</v>
      </c>
      <c r="AN303" s="21">
        <v>0.62239507729807031</v>
      </c>
      <c r="AO303" s="21">
        <v>6.9910721496480407E-2</v>
      </c>
      <c r="AP303" s="21">
        <v>3.2155155548476221E-2</v>
      </c>
      <c r="AQ303" s="21">
        <v>0.62380602320191669</v>
      </c>
      <c r="AR303" s="21">
        <v>0.54603789317525853</v>
      </c>
      <c r="AS303" s="21">
        <v>0.1730338546581347</v>
      </c>
      <c r="AT303" s="21">
        <v>0.41058921676813581</v>
      </c>
      <c r="AU303" s="21">
        <v>0.68425917154462434</v>
      </c>
      <c r="AV303" s="21" t="e">
        <v>#DIV/0!</v>
      </c>
      <c r="AW303" s="21" t="e">
        <v>#DIV/0!</v>
      </c>
      <c r="AX303" s="21" t="e">
        <v>#DIV/0!</v>
      </c>
      <c r="AY303" s="21">
        <v>0.36770595745899726</v>
      </c>
      <c r="AZ303" s="21">
        <v>0.26504756974641625</v>
      </c>
      <c r="BA303" s="21">
        <v>0.53253963365508028</v>
      </c>
      <c r="BB303" s="21" t="e">
        <v>#DIV/0!</v>
      </c>
      <c r="BC303" s="21">
        <v>0.14859372600929077</v>
      </c>
    </row>
    <row r="304" spans="1:55" x14ac:dyDescent="0.2">
      <c r="A304" s="3" t="s">
        <v>907</v>
      </c>
      <c r="B304" s="3" t="s">
        <v>908</v>
      </c>
      <c r="C304" s="3" t="s">
        <v>45</v>
      </c>
      <c r="D304" s="3">
        <v>334679</v>
      </c>
      <c r="E304" s="3" t="s">
        <v>16</v>
      </c>
      <c r="F304" s="3">
        <v>2019</v>
      </c>
      <c r="G304" s="3" t="s">
        <v>17</v>
      </c>
      <c r="H304" s="4">
        <v>43830</v>
      </c>
      <c r="I304" s="4">
        <v>43889</v>
      </c>
      <c r="J304" s="4">
        <v>43889</v>
      </c>
      <c r="K304" s="5">
        <v>75671000</v>
      </c>
      <c r="L304" s="5">
        <v>76474000</v>
      </c>
      <c r="M304" s="3" t="s">
        <v>909</v>
      </c>
      <c r="N304" s="20">
        <v>3.8791536057917977E-2</v>
      </c>
      <c r="O304" s="21">
        <v>3.190902537125478E-3</v>
      </c>
      <c r="P304" s="21">
        <v>1.2029386550391082E-3</v>
      </c>
      <c r="Q304" s="21">
        <v>0.59101224319666623</v>
      </c>
      <c r="R304" s="21">
        <v>0.11001115155319356</v>
      </c>
      <c r="S304" s="21">
        <v>0</v>
      </c>
      <c r="T304" s="21">
        <v>0.11114072229119609</v>
      </c>
      <c r="U304" s="21">
        <v>0.83719054164164641</v>
      </c>
      <c r="V304" s="21">
        <v>0.77144014205164946</v>
      </c>
      <c r="W304" s="21">
        <v>0.8132865803285696</v>
      </c>
      <c r="X304" s="21">
        <v>0.360863855321441</v>
      </c>
      <c r="Y304" s="21">
        <v>0.44915030309205362</v>
      </c>
      <c r="Z304" s="21">
        <v>0.63913614467855906</v>
      </c>
      <c r="AA304" s="21">
        <v>0.16502899660193474</v>
      </c>
      <c r="AB304" s="21">
        <v>0.80003702382415454</v>
      </c>
      <c r="AC304" s="21">
        <v>0.5151811009277818</v>
      </c>
      <c r="AD304" s="21">
        <v>0.38214775938325884</v>
      </c>
      <c r="AE304" s="21">
        <v>0.43807712749485084</v>
      </c>
      <c r="AF304" s="21">
        <v>0.63133009550420371</v>
      </c>
      <c r="AG304" s="21" t="e">
        <v>#DIV/0!</v>
      </c>
      <c r="AH304" s="21" t="e">
        <v>#DIV/0!</v>
      </c>
      <c r="AI304" s="21">
        <v>0.38430928697432404</v>
      </c>
      <c r="AJ304" s="21">
        <v>0.14362077991070499</v>
      </c>
      <c r="AK304" s="21" t="e">
        <v>#DIV/0!</v>
      </c>
      <c r="AL304" s="21" t="e">
        <v>#DIV/0!</v>
      </c>
      <c r="AM304" s="21">
        <v>0.67192083725803453</v>
      </c>
      <c r="AN304" s="21">
        <v>0.66124941914611435</v>
      </c>
      <c r="AO304" s="21">
        <v>0.25877980068175582</v>
      </c>
      <c r="AP304" s="21">
        <v>2.881995061924663E-2</v>
      </c>
      <c r="AQ304" s="21">
        <v>0.7048910316384478</v>
      </c>
      <c r="AR304" s="21">
        <v>0.35608337563114151</v>
      </c>
      <c r="AS304" s="21">
        <v>0.51184228545411081</v>
      </c>
      <c r="AT304" s="21">
        <v>0.54571916186649161</v>
      </c>
      <c r="AU304" s="21">
        <v>0.47662586515232952</v>
      </c>
      <c r="AV304" s="21" t="e">
        <v>#DIV/0!</v>
      </c>
      <c r="AW304" s="21" t="e">
        <v>#DIV/0!</v>
      </c>
      <c r="AX304" s="21" t="e">
        <v>#DIV/0!</v>
      </c>
      <c r="AY304" s="21">
        <v>0.3486791736287283</v>
      </c>
      <c r="AZ304" s="21">
        <v>0.27914756504522142</v>
      </c>
      <c r="BA304" s="21">
        <v>0.51489064978382082</v>
      </c>
      <c r="BB304" s="21" t="e">
        <v>#DIV/0!</v>
      </c>
      <c r="BC304" s="21">
        <v>0.30141422771178683</v>
      </c>
    </row>
    <row r="305" spans="1:55" x14ac:dyDescent="0.2">
      <c r="A305" s="3" t="s">
        <v>910</v>
      </c>
      <c r="B305" s="3" t="s">
        <v>911</v>
      </c>
      <c r="C305" s="3" t="s">
        <v>138</v>
      </c>
      <c r="D305" s="3">
        <v>334205</v>
      </c>
      <c r="E305" s="3" t="s">
        <v>16</v>
      </c>
      <c r="F305" s="3">
        <v>2019</v>
      </c>
      <c r="G305" s="3" t="s">
        <v>17</v>
      </c>
      <c r="H305" s="4">
        <v>43830</v>
      </c>
      <c r="I305" s="4">
        <v>43889</v>
      </c>
      <c r="J305" s="4">
        <v>43889</v>
      </c>
      <c r="K305" s="5">
        <v>895100000</v>
      </c>
      <c r="L305" s="5">
        <v>892300000</v>
      </c>
      <c r="M305" s="3" t="s">
        <v>912</v>
      </c>
      <c r="N305" s="20">
        <v>5.746333079177119E-2</v>
      </c>
      <c r="O305" s="21">
        <v>5.0083518192700703E-2</v>
      </c>
      <c r="P305" s="21">
        <v>6.1210544394590768E-2</v>
      </c>
      <c r="Q305" s="21">
        <v>0.55919937538504971</v>
      </c>
      <c r="R305" s="21">
        <v>6.0445819976645519E-2</v>
      </c>
      <c r="S305" s="21">
        <v>4.4188293697475815E-3</v>
      </c>
      <c r="T305" s="21">
        <v>6.037985900574918E-2</v>
      </c>
      <c r="U305" s="21">
        <v>0.79244527937283182</v>
      </c>
      <c r="V305" s="21">
        <v>0.77159989918715444</v>
      </c>
      <c r="W305" s="21">
        <v>0.761941337395873</v>
      </c>
      <c r="X305" s="21">
        <v>0.1821190368791967</v>
      </c>
      <c r="Y305" s="21">
        <v>0.50195497730597316</v>
      </c>
      <c r="Z305" s="21">
        <v>0.81788096312080327</v>
      </c>
      <c r="AA305" s="21">
        <v>0</v>
      </c>
      <c r="AB305" s="21">
        <v>0.90422684155087441</v>
      </c>
      <c r="AC305" s="21">
        <v>0.62110199522242338</v>
      </c>
      <c r="AD305" s="21">
        <v>0.66596457231071648</v>
      </c>
      <c r="AE305" s="21">
        <v>0.53647907125180794</v>
      </c>
      <c r="AF305" s="21">
        <v>0.69368276299858944</v>
      </c>
      <c r="AG305" s="21" t="e">
        <v>#DIV/0!</v>
      </c>
      <c r="AH305" s="21" t="e">
        <v>#DIV/0!</v>
      </c>
      <c r="AI305" s="21">
        <v>0.39965838221952693</v>
      </c>
      <c r="AJ305" s="21">
        <v>0.24268850925822766</v>
      </c>
      <c r="AK305" s="21" t="e">
        <v>#DIV/0!</v>
      </c>
      <c r="AL305" s="21" t="e">
        <v>#DIV/0!</v>
      </c>
      <c r="AM305" s="21">
        <v>0.61839435010648836</v>
      </c>
      <c r="AN305" s="21">
        <v>0.62095958258698425</v>
      </c>
      <c r="AO305" s="21">
        <v>7.9684289835941308E-2</v>
      </c>
      <c r="AP305" s="21">
        <v>3.281401983337285E-2</v>
      </c>
      <c r="AQ305" s="21">
        <v>0.61398569203763764</v>
      </c>
      <c r="AR305" s="21">
        <v>0.6088979394210785</v>
      </c>
      <c r="AS305" s="21">
        <v>0.4947426909388658</v>
      </c>
      <c r="AT305" s="21">
        <v>0.47769168550120267</v>
      </c>
      <c r="AU305" s="21">
        <v>0.50893813102871643</v>
      </c>
      <c r="AV305" s="21" t="e">
        <v>#DIV/0!</v>
      </c>
      <c r="AW305" s="21" t="e">
        <v>#DIV/0!</v>
      </c>
      <c r="AX305" s="21" t="e">
        <v>#DIV/0!</v>
      </c>
      <c r="AY305" s="21">
        <v>0.34026982887162893</v>
      </c>
      <c r="AZ305" s="21">
        <v>0.25764604596570839</v>
      </c>
      <c r="BA305" s="21">
        <v>0.51601846821780017</v>
      </c>
      <c r="BB305" s="21" t="e">
        <v>#DIV/0!</v>
      </c>
      <c r="BC305" s="21">
        <v>0.14051644821155609</v>
      </c>
    </row>
    <row r="306" spans="1:55" x14ac:dyDescent="0.2">
      <c r="A306" s="3" t="s">
        <v>934</v>
      </c>
      <c r="B306" s="3" t="s">
        <v>935</v>
      </c>
      <c r="C306" s="3" t="s">
        <v>34</v>
      </c>
      <c r="D306" s="3">
        <v>746934</v>
      </c>
      <c r="E306" s="3" t="s">
        <v>16</v>
      </c>
      <c r="F306" s="3">
        <v>2019</v>
      </c>
      <c r="G306" s="3" t="s">
        <v>17</v>
      </c>
      <c r="H306" s="4">
        <v>43830</v>
      </c>
      <c r="I306" s="4">
        <v>43874</v>
      </c>
      <c r="J306" s="4">
        <v>43874</v>
      </c>
      <c r="K306" s="5">
        <v>57663510</v>
      </c>
      <c r="L306" s="5">
        <v>58470846</v>
      </c>
      <c r="M306" s="3" t="s">
        <v>936</v>
      </c>
      <c r="N306" s="20">
        <v>4.4220431592789107E-2</v>
      </c>
      <c r="O306" s="21">
        <v>4.4186796906608532E-2</v>
      </c>
      <c r="P306" s="21">
        <v>6.6480660424700546E-3</v>
      </c>
      <c r="Q306" s="21">
        <v>0.56306229725070467</v>
      </c>
      <c r="R306" s="21">
        <v>5.8056127761164878E-3</v>
      </c>
      <c r="S306" s="21">
        <v>1.9483334011511141E-3</v>
      </c>
      <c r="T306" s="21">
        <v>5.5624880335757481E-3</v>
      </c>
      <c r="U306" s="21">
        <v>0.790588076008507</v>
      </c>
      <c r="V306" s="21">
        <v>0.7715959060227604</v>
      </c>
      <c r="W306" s="21">
        <v>0.75981221626325746</v>
      </c>
      <c r="X306" s="21">
        <v>0.57091841973619828</v>
      </c>
      <c r="Y306" s="21">
        <v>0.47071883485576332</v>
      </c>
      <c r="Z306" s="21">
        <v>0.42908158026380172</v>
      </c>
      <c r="AA306" s="21">
        <v>5.5625562930604652E-2</v>
      </c>
      <c r="AB306" s="21">
        <v>0.84143248524128123</v>
      </c>
      <c r="AC306" s="21">
        <v>0.83521069546446114</v>
      </c>
      <c r="AD306" s="21">
        <v>0.50911869904213602</v>
      </c>
      <c r="AE306" s="21">
        <v>0.55646613254064736</v>
      </c>
      <c r="AF306" s="21">
        <v>0.70056692305423185</v>
      </c>
      <c r="AG306" s="21" t="e">
        <v>#DIV/0!</v>
      </c>
      <c r="AH306" s="21" t="e">
        <v>#DIV/0!</v>
      </c>
      <c r="AI306" s="21">
        <v>0.35093214917514787</v>
      </c>
      <c r="AJ306" s="21">
        <v>9.9372941020481567E-2</v>
      </c>
      <c r="AK306" s="21" t="e">
        <v>#DIV/0!</v>
      </c>
      <c r="AL306" s="21" t="e">
        <v>#DIV/0!</v>
      </c>
      <c r="AM306" s="21">
        <v>0.62164663156458777</v>
      </c>
      <c r="AN306" s="21">
        <v>0.62227977473125529</v>
      </c>
      <c r="AO306" s="21">
        <v>7.1888510835484948E-2</v>
      </c>
      <c r="AP306" s="21">
        <v>3.3826838665141745E-2</v>
      </c>
      <c r="AQ306" s="21">
        <v>0.60874282636498622</v>
      </c>
      <c r="AR306" s="21">
        <v>0.50342767311956249</v>
      </c>
      <c r="AS306" s="21">
        <v>0.39954730356055213</v>
      </c>
      <c r="AT306" s="21">
        <v>0.39027917485308833</v>
      </c>
      <c r="AU306" s="21">
        <v>0.46942533428048605</v>
      </c>
      <c r="AV306" s="21" t="e">
        <v>#DIV/0!</v>
      </c>
      <c r="AW306" s="21" t="e">
        <v>#DIV/0!</v>
      </c>
      <c r="AX306" s="21" t="e">
        <v>#DIV/0!</v>
      </c>
      <c r="AY306" s="21">
        <v>0.32956330551397517</v>
      </c>
      <c r="AZ306" s="21">
        <v>0.24025252443971454</v>
      </c>
      <c r="BA306" s="21">
        <v>0.52057424908149008</v>
      </c>
      <c r="BB306" s="21" t="e">
        <v>#DIV/0!</v>
      </c>
      <c r="BC306" s="21">
        <v>0.25269543455169241</v>
      </c>
    </row>
    <row r="307" spans="1:55" x14ac:dyDescent="0.2">
      <c r="A307" s="3" t="s">
        <v>931</v>
      </c>
      <c r="B307" s="3" t="s">
        <v>932</v>
      </c>
      <c r="C307" s="3" t="s">
        <v>34</v>
      </c>
      <c r="D307" s="3">
        <v>106287</v>
      </c>
      <c r="E307" s="3" t="s">
        <v>16</v>
      </c>
      <c r="F307" s="3">
        <v>2020</v>
      </c>
      <c r="G307" s="3" t="s">
        <v>17</v>
      </c>
      <c r="H307" s="4">
        <v>43982</v>
      </c>
      <c r="I307" s="4">
        <v>44029</v>
      </c>
      <c r="J307" s="4">
        <v>44029</v>
      </c>
      <c r="K307" s="5">
        <v>358800000</v>
      </c>
      <c r="L307" s="5">
        <v>360900000</v>
      </c>
      <c r="M307" s="3" t="s">
        <v>933</v>
      </c>
      <c r="N307" s="20">
        <v>5.0164842042372218E-2</v>
      </c>
      <c r="O307" s="21">
        <v>5.0164842042372218E-2</v>
      </c>
      <c r="P307" s="21">
        <v>2.2000942146233798E-2</v>
      </c>
      <c r="Q307" s="21">
        <v>0.56114772207855856</v>
      </c>
      <c r="R307" s="21">
        <v>2.3584885007897516E-2</v>
      </c>
      <c r="S307" s="21">
        <v>0</v>
      </c>
      <c r="T307" s="21">
        <v>2.3827049512022302E-2</v>
      </c>
      <c r="U307" s="21">
        <v>0.79156942781256534</v>
      </c>
      <c r="V307" s="21">
        <v>0.77144014205164946</v>
      </c>
      <c r="W307" s="21">
        <v>0.76096729705020805</v>
      </c>
      <c r="X307" s="21">
        <v>0.53384342937850582</v>
      </c>
      <c r="Y307" s="21">
        <v>0.49192368488403904</v>
      </c>
      <c r="Z307" s="21">
        <v>0.46615657062149424</v>
      </c>
      <c r="AA307" s="21">
        <v>0.3352177550163099</v>
      </c>
      <c r="AB307" s="21">
        <v>0.86075191609741408</v>
      </c>
      <c r="AC307" s="21">
        <v>0.67897663018390753</v>
      </c>
      <c r="AD307" s="21">
        <v>0.53578834456255031</v>
      </c>
      <c r="AE307" s="21">
        <v>0.61420383390442546</v>
      </c>
      <c r="AF307" s="21">
        <v>0.72216648697820895</v>
      </c>
      <c r="AG307" s="21" t="e">
        <v>#DIV/0!</v>
      </c>
      <c r="AH307" s="21" t="e">
        <v>#DIV/0!</v>
      </c>
      <c r="AI307" s="21">
        <v>0.3794309319174034</v>
      </c>
      <c r="AJ307" s="21">
        <v>0.1132470091506058</v>
      </c>
      <c r="AK307" s="21" t="e">
        <v>#DIV/0!</v>
      </c>
      <c r="AL307" s="21" t="e">
        <v>#DIV/0!</v>
      </c>
      <c r="AM307" s="21">
        <v>0.62142708056128426</v>
      </c>
      <c r="AN307" s="21">
        <v>0.62189174973243344</v>
      </c>
      <c r="AO307" s="21">
        <v>8.6130647386723214E-2</v>
      </c>
      <c r="AP307" s="21">
        <v>3.2517505838369855E-2</v>
      </c>
      <c r="AQ307" s="21">
        <v>0.64568899478431263</v>
      </c>
      <c r="AR307" s="21">
        <v>0.51429324444709756</v>
      </c>
      <c r="AS307" s="21">
        <v>0.46103892142972164</v>
      </c>
      <c r="AT307" s="21">
        <v>0.43136453324844987</v>
      </c>
      <c r="AU307" s="21">
        <v>0.43509354132090355</v>
      </c>
      <c r="AV307" s="21" t="e">
        <v>#DIV/0!</v>
      </c>
      <c r="AW307" s="21" t="e">
        <v>#DIV/0!</v>
      </c>
      <c r="AX307" s="21" t="e">
        <v>#DIV/0!</v>
      </c>
      <c r="AY307" s="21">
        <v>0.33404495407907503</v>
      </c>
      <c r="AZ307" s="21">
        <v>0.24269909338440332</v>
      </c>
      <c r="BA307" s="21">
        <v>0.50706068284927353</v>
      </c>
      <c r="BB307" s="21" t="e">
        <v>#DIV/0!</v>
      </c>
      <c r="BC307" s="21">
        <v>0.25574632816170018</v>
      </c>
    </row>
    <row r="308" spans="1:55" x14ac:dyDescent="0.2">
      <c r="A308" s="3" t="s">
        <v>979</v>
      </c>
      <c r="B308" s="3" t="s">
        <v>980</v>
      </c>
      <c r="C308" s="3" t="s">
        <v>52</v>
      </c>
      <c r="D308" s="3">
        <v>117316</v>
      </c>
      <c r="E308" s="3" t="s">
        <v>16</v>
      </c>
      <c r="F308" s="3">
        <v>2019</v>
      </c>
      <c r="G308" s="3" t="s">
        <v>17</v>
      </c>
      <c r="H308" s="4">
        <v>43830</v>
      </c>
      <c r="I308" s="4">
        <v>43887</v>
      </c>
      <c r="J308" s="4">
        <v>43887</v>
      </c>
      <c r="K308" s="5">
        <v>504000000</v>
      </c>
      <c r="L308" s="5">
        <v>507000000</v>
      </c>
      <c r="M308" s="3" t="s">
        <v>981</v>
      </c>
      <c r="N308" s="20">
        <v>3.0141923672208026E-2</v>
      </c>
      <c r="O308" s="21">
        <v>2.5118970256849431E-2</v>
      </c>
      <c r="P308" s="21">
        <v>5.3650694935466108E-3</v>
      </c>
      <c r="Q308" s="21">
        <v>0.56090046396512683</v>
      </c>
      <c r="R308" s="21">
        <v>8.773835810769029E-2</v>
      </c>
      <c r="S308" s="21">
        <v>8.5137920906304648E-2</v>
      </c>
      <c r="T308" s="21">
        <v>7.5410354550766556E-2</v>
      </c>
      <c r="U308" s="21">
        <v>0.79533571659488911</v>
      </c>
      <c r="V308" s="21">
        <v>0.77616008596814279</v>
      </c>
      <c r="W308" s="21">
        <v>0.76438825161361423</v>
      </c>
      <c r="X308" s="21">
        <v>5.956744212216266E-2</v>
      </c>
      <c r="Y308" s="21">
        <v>0.48164918060681772</v>
      </c>
      <c r="Z308" s="21">
        <v>0.94043255787783731</v>
      </c>
      <c r="AA308" s="21">
        <v>5.7592408713619844E-4</v>
      </c>
      <c r="AB308" s="21">
        <v>0.86434992632518837</v>
      </c>
      <c r="AC308" s="21">
        <v>0.65799578392280988</v>
      </c>
      <c r="AD308" s="21">
        <v>0.52952108480458904</v>
      </c>
      <c r="AE308" s="21">
        <v>0.48554026798042621</v>
      </c>
      <c r="AF308" s="21">
        <v>0.63765502464278434</v>
      </c>
      <c r="AG308" s="21" t="e">
        <v>#DIV/0!</v>
      </c>
      <c r="AH308" s="21" t="e">
        <v>#DIV/0!</v>
      </c>
      <c r="AI308" s="21">
        <v>0.43655558148541967</v>
      </c>
      <c r="AJ308" s="21">
        <v>0.16819878518211609</v>
      </c>
      <c r="AK308" s="21" t="e">
        <v>#DIV/0!</v>
      </c>
      <c r="AL308" s="21" t="e">
        <v>#DIV/0!</v>
      </c>
      <c r="AM308" s="21">
        <v>0.61698283906468954</v>
      </c>
      <c r="AN308" s="21">
        <v>0.62071098600492447</v>
      </c>
      <c r="AO308" s="21">
        <v>3.5954857321112442E-2</v>
      </c>
      <c r="AP308" s="21">
        <v>3.119732928856379E-2</v>
      </c>
      <c r="AQ308" s="21">
        <v>0.53484534688889818</v>
      </c>
      <c r="AR308" s="21">
        <v>0.47713745668246049</v>
      </c>
      <c r="AS308" s="21">
        <v>0.59066373350502432</v>
      </c>
      <c r="AT308" s="21">
        <v>0.29676695531933661</v>
      </c>
      <c r="AU308" s="21">
        <v>0.42093171742250529</v>
      </c>
      <c r="AV308" s="21" t="e">
        <v>#DIV/0!</v>
      </c>
      <c r="AW308" s="21" t="e">
        <v>#DIV/0!</v>
      </c>
      <c r="AX308" s="21" t="e">
        <v>#DIV/0!</v>
      </c>
      <c r="AY308" s="21">
        <v>0.37786386652018078</v>
      </c>
      <c r="AZ308" s="21">
        <v>0.33090837502319853</v>
      </c>
      <c r="BA308" s="21">
        <v>0.50484488816136297</v>
      </c>
      <c r="BB308" s="21" t="e">
        <v>#DIV/0!</v>
      </c>
      <c r="BC308" s="21">
        <v>9.6274417615901095E-2</v>
      </c>
    </row>
    <row r="309" spans="1:55" x14ac:dyDescent="0.2">
      <c r="A309" s="3" t="s">
        <v>943</v>
      </c>
      <c r="B309" s="3" t="s">
        <v>944</v>
      </c>
      <c r="C309" s="3" t="s">
        <v>91</v>
      </c>
      <c r="D309" s="3">
        <v>218222</v>
      </c>
      <c r="E309" s="3" t="s">
        <v>16</v>
      </c>
      <c r="F309" s="3">
        <v>2019</v>
      </c>
      <c r="G309" s="3" t="s">
        <v>17</v>
      </c>
      <c r="H309" s="4">
        <v>43830</v>
      </c>
      <c r="I309" s="4">
        <v>43874</v>
      </c>
      <c r="J309" s="4">
        <v>44025</v>
      </c>
      <c r="K309" s="5">
        <v>1392000000</v>
      </c>
      <c r="L309" s="5">
        <v>1401000000</v>
      </c>
      <c r="M309" s="3" t="s">
        <v>945</v>
      </c>
      <c r="N309" s="20">
        <v>4.2223266985191514E-2</v>
      </c>
      <c r="O309" s="21">
        <v>3.608934058847213E-2</v>
      </c>
      <c r="P309" s="21">
        <v>6.0765272900449856E-2</v>
      </c>
      <c r="Q309" s="21">
        <v>0.56425852698858525</v>
      </c>
      <c r="R309" s="21">
        <v>0.10694896113685697</v>
      </c>
      <c r="S309" s="21">
        <v>8.6616763409580619E-2</v>
      </c>
      <c r="T309" s="21">
        <v>9.458842271481023E-2</v>
      </c>
      <c r="U309" s="21">
        <v>0.80087815803332718</v>
      </c>
      <c r="V309" s="21">
        <v>0.77953957393951778</v>
      </c>
      <c r="W309" s="21">
        <v>0.77010125426429588</v>
      </c>
      <c r="X309" s="21">
        <v>0.2277129131938837</v>
      </c>
      <c r="Y309" s="21">
        <v>0.48071580871502367</v>
      </c>
      <c r="Z309" s="21">
        <v>0.77228708680611635</v>
      </c>
      <c r="AA309" s="21">
        <v>0.31114210543873566</v>
      </c>
      <c r="AB309" s="21">
        <v>0.83391418421231112</v>
      </c>
      <c r="AC309" s="21">
        <v>0.5327831424193139</v>
      </c>
      <c r="AD309" s="21">
        <v>0.35199030795947905</v>
      </c>
      <c r="AE309" s="21">
        <v>0.40350597178896264</v>
      </c>
      <c r="AF309" s="21">
        <v>0.66802561726280152</v>
      </c>
      <c r="AG309" s="21" t="e">
        <v>#DIV/0!</v>
      </c>
      <c r="AH309" s="21" t="e">
        <v>#DIV/0!</v>
      </c>
      <c r="AI309" s="21">
        <v>0.34459913271480858</v>
      </c>
      <c r="AJ309" s="21">
        <v>0.14054393218650632</v>
      </c>
      <c r="AK309" s="21" t="e">
        <v>#DIV/0!</v>
      </c>
      <c r="AL309" s="21" t="e">
        <v>#DIV/0!</v>
      </c>
      <c r="AM309" s="21">
        <v>0.62839329461657523</v>
      </c>
      <c r="AN309" s="21">
        <v>0.626499263854018</v>
      </c>
      <c r="AO309" s="21">
        <v>0.17651502725391732</v>
      </c>
      <c r="AP309" s="21">
        <v>1.2106179852807214E-3</v>
      </c>
      <c r="AQ309" s="21">
        <v>0.69883156547664804</v>
      </c>
      <c r="AR309" s="21">
        <v>0.32000692352648652</v>
      </c>
      <c r="AS309" s="21">
        <v>0.48068728409161854</v>
      </c>
      <c r="AT309" s="21">
        <v>0.38997829728826716</v>
      </c>
      <c r="AU309" s="21">
        <v>0.51214166315826992</v>
      </c>
      <c r="AV309" s="21" t="e">
        <v>#DIV/0!</v>
      </c>
      <c r="AW309" s="21" t="e">
        <v>#DIV/0!</v>
      </c>
      <c r="AX309" s="21" t="e">
        <v>#DIV/0!</v>
      </c>
      <c r="AY309" s="21">
        <v>0.36345565372966265</v>
      </c>
      <c r="AZ309" s="21">
        <v>0.28808006765154148</v>
      </c>
      <c r="BA309" s="21">
        <v>0.51624856645402784</v>
      </c>
      <c r="BB309" s="21" t="e">
        <v>#DIV/0!</v>
      </c>
      <c r="BC309" s="21">
        <v>0.162613053620425</v>
      </c>
    </row>
    <row r="310" spans="1:55" x14ac:dyDescent="0.2">
      <c r="A310" s="3" t="s">
        <v>952</v>
      </c>
      <c r="B310" s="3" t="s">
        <v>953</v>
      </c>
      <c r="C310" s="3" t="s">
        <v>24</v>
      </c>
      <c r="D310" s="3">
        <v>262090</v>
      </c>
      <c r="E310" s="3" t="s">
        <v>16</v>
      </c>
      <c r="F310" s="3">
        <v>2019</v>
      </c>
      <c r="G310" s="3" t="s">
        <v>17</v>
      </c>
      <c r="H310" s="4">
        <v>43830</v>
      </c>
      <c r="I310" s="4">
        <v>43888</v>
      </c>
      <c r="J310" s="4">
        <v>43888</v>
      </c>
      <c r="K310" s="5">
        <v>5534000000</v>
      </c>
      <c r="L310" s="5">
        <v>5629000000</v>
      </c>
      <c r="M310" s="3" t="s">
        <v>954</v>
      </c>
      <c r="N310" s="20">
        <v>6.7326619211964964E-2</v>
      </c>
      <c r="O310" s="21">
        <v>5.7095348225941533E-2</v>
      </c>
      <c r="P310" s="21">
        <v>8.8430865022816288E-2</v>
      </c>
      <c r="Q310" s="21">
        <v>0.55988869552424558</v>
      </c>
      <c r="R310" s="21">
        <v>6.7270324471452855E-2</v>
      </c>
      <c r="S310" s="21">
        <v>9.2537414756200531E-2</v>
      </c>
      <c r="T310" s="21">
        <v>5.3582413009499223E-2</v>
      </c>
      <c r="U310" s="21">
        <v>0.79327876741989312</v>
      </c>
      <c r="V310" s="21">
        <v>0.77550889685807489</v>
      </c>
      <c r="W310" s="21">
        <v>0.76215323299961091</v>
      </c>
      <c r="X310" s="21">
        <v>0.25336879349693792</v>
      </c>
      <c r="Y310" s="21">
        <v>0.55198903361872631</v>
      </c>
      <c r="Z310" s="21">
        <v>0.74663120650306214</v>
      </c>
      <c r="AA310" s="21">
        <v>0.54660347234781659</v>
      </c>
      <c r="AB310" s="21">
        <v>0.88385229469488835</v>
      </c>
      <c r="AC310" s="21">
        <v>0.78441218315051042</v>
      </c>
      <c r="AD310" s="21">
        <v>0.54302217944156173</v>
      </c>
      <c r="AE310" s="21">
        <v>0.52972473745009063</v>
      </c>
      <c r="AF310" s="21">
        <v>0.6776580043320839</v>
      </c>
      <c r="AG310" s="21" t="e">
        <v>#DIV/0!</v>
      </c>
      <c r="AH310" s="21" t="e">
        <v>#DIV/0!</v>
      </c>
      <c r="AI310" s="21">
        <v>0.3535020965392397</v>
      </c>
      <c r="AJ310" s="21">
        <v>0.15253846214301442</v>
      </c>
      <c r="AK310" s="21" t="e">
        <v>#DIV/0!</v>
      </c>
      <c r="AL310" s="21" t="e">
        <v>#DIV/0!</v>
      </c>
      <c r="AM310" s="21">
        <v>0.61811179833603369</v>
      </c>
      <c r="AN310" s="21">
        <v>0.62096848317307496</v>
      </c>
      <c r="AO310" s="21">
        <v>6.3799928175638732E-2</v>
      </c>
      <c r="AP310" s="21">
        <v>3.2335411751204877E-2</v>
      </c>
      <c r="AQ310" s="21">
        <v>0.58327823938311629</v>
      </c>
      <c r="AR310" s="21">
        <v>0.47166386450437664</v>
      </c>
      <c r="AS310" s="21">
        <v>0.41997063652051791</v>
      </c>
      <c r="AT310" s="21">
        <v>0.35404249946717581</v>
      </c>
      <c r="AU310" s="21">
        <v>0.51295788247908625</v>
      </c>
      <c r="AV310" s="21" t="e">
        <v>#DIV/0!</v>
      </c>
      <c r="AW310" s="21" t="e">
        <v>#DIV/0!</v>
      </c>
      <c r="AX310" s="21" t="e">
        <v>#DIV/0!</v>
      </c>
      <c r="AY310" s="21">
        <v>0.35105086135744284</v>
      </c>
      <c r="AZ310" s="21">
        <v>0.2646753723726003</v>
      </c>
      <c r="BA310" s="21">
        <v>0.52069822898710616</v>
      </c>
      <c r="BB310" s="21" t="e">
        <v>#DIV/0!</v>
      </c>
      <c r="BC310" s="21">
        <v>0.12861068266411607</v>
      </c>
    </row>
    <row r="311" spans="1:55" x14ac:dyDescent="0.2">
      <c r="A311" s="3" t="s">
        <v>973</v>
      </c>
      <c r="B311" s="3" t="s">
        <v>974</v>
      </c>
      <c r="C311" s="3" t="s">
        <v>91</v>
      </c>
      <c r="D311" s="3">
        <v>133209</v>
      </c>
      <c r="E311" s="3" t="s">
        <v>16</v>
      </c>
      <c r="F311" s="3">
        <v>2020</v>
      </c>
      <c r="G311" s="3" t="s">
        <v>17</v>
      </c>
      <c r="H311" s="4">
        <v>44012</v>
      </c>
      <c r="I311" s="4">
        <v>44049</v>
      </c>
      <c r="J311" s="4">
        <v>44049</v>
      </c>
      <c r="K311" s="5">
        <v>2481200000</v>
      </c>
      <c r="L311" s="5">
        <v>2612300000</v>
      </c>
      <c r="M311" s="3" t="s">
        <v>975</v>
      </c>
      <c r="N311" s="20">
        <v>3.179970502664943E-2</v>
      </c>
      <c r="O311" s="21">
        <v>2.4542425795481663E-2</v>
      </c>
      <c r="P311" s="21">
        <v>5.1274037346073387E-2</v>
      </c>
      <c r="Q311" s="21">
        <v>0.55976250585937382</v>
      </c>
      <c r="R311" s="21">
        <v>6.7176388369385484E-2</v>
      </c>
      <c r="S311" s="21">
        <v>0.14074707991039551</v>
      </c>
      <c r="T311" s="21">
        <v>4.5996608598818933E-2</v>
      </c>
      <c r="U311" s="21">
        <v>0.79317059449943672</v>
      </c>
      <c r="V311" s="21">
        <v>0.77742722419561394</v>
      </c>
      <c r="W311" s="21">
        <v>0.76166407887614695</v>
      </c>
      <c r="X311" s="21">
        <v>0.15645682366303457</v>
      </c>
      <c r="Y311" s="21">
        <v>0.55677656255163654</v>
      </c>
      <c r="Z311" s="21">
        <v>0.84354317633696552</v>
      </c>
      <c r="AA311" s="21">
        <v>0.57088703377850269</v>
      </c>
      <c r="AB311" s="21">
        <v>0.88702235838631516</v>
      </c>
      <c r="AC311" s="21">
        <v>0.47181259624636118</v>
      </c>
      <c r="AD311" s="21">
        <v>0.39458697623859862</v>
      </c>
      <c r="AE311" s="21">
        <v>0.45233689025537926</v>
      </c>
      <c r="AF311" s="21">
        <v>0.5767436018603469</v>
      </c>
      <c r="AG311" s="21" t="e">
        <v>#DIV/0!</v>
      </c>
      <c r="AH311" s="21" t="e">
        <v>#DIV/0!</v>
      </c>
      <c r="AI311" s="21">
        <v>0.3865851800686429</v>
      </c>
      <c r="AJ311" s="21">
        <v>0.15438816197998254</v>
      </c>
      <c r="AK311" s="21" t="e">
        <v>#DIV/0!</v>
      </c>
      <c r="AL311" s="21" t="e">
        <v>#DIV/0!</v>
      </c>
      <c r="AM311" s="21">
        <v>0.61670980655667429</v>
      </c>
      <c r="AN311" s="21">
        <v>0.62186461110699154</v>
      </c>
      <c r="AO311" s="21">
        <v>0.12093985421677471</v>
      </c>
      <c r="AP311" s="21">
        <v>3.0942034419295508E-2</v>
      </c>
      <c r="AQ311" s="21">
        <v>0.5375477432999477</v>
      </c>
      <c r="AR311" s="21">
        <v>0.40077871998693831</v>
      </c>
      <c r="AS311" s="21">
        <v>0.50427216954303145</v>
      </c>
      <c r="AT311" s="21">
        <v>0.40826152307570468</v>
      </c>
      <c r="AU311" s="21">
        <v>0.48593137393457464</v>
      </c>
      <c r="AV311" s="21" t="e">
        <v>#DIV/0!</v>
      </c>
      <c r="AW311" s="21" t="e">
        <v>#DIV/0!</v>
      </c>
      <c r="AX311" s="21" t="e">
        <v>#DIV/0!</v>
      </c>
      <c r="AY311" s="21">
        <v>0.35197320396596576</v>
      </c>
      <c r="AZ311" s="21">
        <v>0.27039091561949802</v>
      </c>
      <c r="BA311" s="21">
        <v>0.52818141062315715</v>
      </c>
      <c r="BB311" s="21" t="e">
        <v>#DIV/0!</v>
      </c>
      <c r="BC311" s="21">
        <v>0.1522515901200705</v>
      </c>
    </row>
    <row r="312" spans="1:55" x14ac:dyDescent="0.2">
      <c r="A312" s="3" t="s">
        <v>928</v>
      </c>
      <c r="B312" s="3" t="s">
        <v>929</v>
      </c>
      <c r="C312" s="3" t="s">
        <v>15</v>
      </c>
      <c r="D312" s="3">
        <v>354246</v>
      </c>
      <c r="E312" s="3" t="s">
        <v>16</v>
      </c>
      <c r="F312" s="3">
        <v>2020</v>
      </c>
      <c r="G312" s="3" t="s">
        <v>17</v>
      </c>
      <c r="H312" s="4">
        <v>44012</v>
      </c>
      <c r="I312" s="4">
        <v>44069</v>
      </c>
      <c r="J312" s="4">
        <v>44069</v>
      </c>
      <c r="K312" s="5">
        <v>128523335</v>
      </c>
      <c r="L312" s="5">
        <v>128848132</v>
      </c>
      <c r="M312" s="3" t="s">
        <v>930</v>
      </c>
      <c r="N312" s="20">
        <v>0.10497958107870695</v>
      </c>
      <c r="O312" s="21">
        <v>8.1865246928533586E-2</v>
      </c>
      <c r="P312" s="21">
        <v>0.15997575001915845</v>
      </c>
      <c r="Q312" s="21">
        <v>0.56057846517254428</v>
      </c>
      <c r="R312" s="21">
        <v>0.10390176153331353</v>
      </c>
      <c r="S312" s="21">
        <v>5.5791729044703496E-2</v>
      </c>
      <c r="T312" s="21">
        <v>9.6299583965300542E-2</v>
      </c>
      <c r="U312" s="21">
        <v>0.7958933415680689</v>
      </c>
      <c r="V312" s="21">
        <v>0.77432950244148968</v>
      </c>
      <c r="W312" s="21">
        <v>0.76537614756400407</v>
      </c>
      <c r="X312" s="21">
        <v>0.35477771883712844</v>
      </c>
      <c r="Y312" s="21">
        <v>0.51292775173906002</v>
      </c>
      <c r="Z312" s="21">
        <v>0.64522228116287161</v>
      </c>
      <c r="AA312" s="21">
        <v>0.5062384957403202</v>
      </c>
      <c r="AB312" s="21">
        <v>0.86961943359897276</v>
      </c>
      <c r="AC312" s="21">
        <v>0.23145966055360309</v>
      </c>
      <c r="AD312" s="21">
        <v>0.34169637528033631</v>
      </c>
      <c r="AE312" s="21">
        <v>0.3917054670156726</v>
      </c>
      <c r="AF312" s="21">
        <v>0.60898984893275776</v>
      </c>
      <c r="AG312" s="21" t="e">
        <v>#DIV/0!</v>
      </c>
      <c r="AH312" s="21" t="e">
        <v>#DIV/0!</v>
      </c>
      <c r="AI312" s="21">
        <v>0.44785008893316258</v>
      </c>
      <c r="AJ312" s="21">
        <v>0.16127081452055783</v>
      </c>
      <c r="AK312" s="21" t="e">
        <v>#DIV/0!</v>
      </c>
      <c r="AL312" s="21" t="e">
        <v>#DIV/0!</v>
      </c>
      <c r="AM312" s="21">
        <v>0.61929468533944043</v>
      </c>
      <c r="AN312" s="21">
        <v>0.62337095698528588</v>
      </c>
      <c r="AO312" s="21">
        <v>0.17242393702776457</v>
      </c>
      <c r="AP312" s="21">
        <v>3.2358535743813373E-2</v>
      </c>
      <c r="AQ312" s="21">
        <v>0.60365477740529283</v>
      </c>
      <c r="AR312" s="21">
        <v>0.29484977605024093</v>
      </c>
      <c r="AS312" s="21">
        <v>0.5803777700220939</v>
      </c>
      <c r="AT312" s="21">
        <v>0.35265333728655895</v>
      </c>
      <c r="AU312" s="21">
        <v>0.49554998065995232</v>
      </c>
      <c r="AV312" s="21" t="e">
        <v>#DIV/0!</v>
      </c>
      <c r="AW312" s="21" t="e">
        <v>#DIV/0!</v>
      </c>
      <c r="AX312" s="21" t="e">
        <v>#DIV/0!</v>
      </c>
      <c r="AY312" s="21">
        <v>0.36606379791552029</v>
      </c>
      <c r="AZ312" s="21">
        <v>0.27788671094386158</v>
      </c>
      <c r="BA312" s="21">
        <v>0.51551031889637133</v>
      </c>
      <c r="BB312" s="21" t="e">
        <v>#DIV/0!</v>
      </c>
      <c r="BC312" s="21">
        <v>0.14225808386354924</v>
      </c>
    </row>
    <row r="313" spans="1:55" x14ac:dyDescent="0.2">
      <c r="A313" s="3" t="s">
        <v>985</v>
      </c>
      <c r="B313" s="3" t="s">
        <v>986</v>
      </c>
      <c r="C313" s="3" t="s">
        <v>45</v>
      </c>
      <c r="D313" s="3">
        <v>404717</v>
      </c>
      <c r="E313" s="3" t="s">
        <v>16</v>
      </c>
      <c r="F313" s="3">
        <v>2019</v>
      </c>
      <c r="G313" s="3" t="s">
        <v>17</v>
      </c>
      <c r="H313" s="4">
        <v>43830</v>
      </c>
      <c r="I313" s="4">
        <v>43860</v>
      </c>
      <c r="J313" s="4">
        <v>43860</v>
      </c>
      <c r="K313" s="5">
        <v>270699000</v>
      </c>
      <c r="L313" s="5">
        <v>271332000</v>
      </c>
      <c r="M313" s="6" t="s">
        <v>987</v>
      </c>
      <c r="N313" s="20">
        <v>7.1476350064596045E-2</v>
      </c>
      <c r="O313" s="21">
        <v>1.2250039142282603E-2</v>
      </c>
      <c r="P313" s="21">
        <v>3.107503105639969E-2</v>
      </c>
      <c r="Q313" s="21">
        <v>0.559285570267535</v>
      </c>
      <c r="R313" s="21">
        <v>0</v>
      </c>
      <c r="S313" s="21">
        <v>0</v>
      </c>
      <c r="T313" s="21">
        <v>0</v>
      </c>
      <c r="U313" s="21">
        <v>0.79008725756879927</v>
      </c>
      <c r="V313" s="21">
        <v>0.77144014205164946</v>
      </c>
      <c r="W313" s="21">
        <v>0.75926751205282994</v>
      </c>
      <c r="X313" s="21">
        <v>0.71384413880716535</v>
      </c>
      <c r="Y313" s="21">
        <v>0.50113295905573252</v>
      </c>
      <c r="Z313" s="21">
        <v>0.28615586119283465</v>
      </c>
      <c r="AA313" s="21">
        <v>0</v>
      </c>
      <c r="AB313" s="21">
        <v>0.9012099871249839</v>
      </c>
      <c r="AC313" s="21">
        <v>0.22617115106659133</v>
      </c>
      <c r="AD313" s="21">
        <v>0.33182081917395256</v>
      </c>
      <c r="AE313" s="21">
        <v>0.38038457046382346</v>
      </c>
      <c r="AF313" s="21">
        <v>0.60543412030358668</v>
      </c>
      <c r="AG313" s="21" t="e">
        <v>#DIV/0!</v>
      </c>
      <c r="AH313" s="21" t="e">
        <v>#DIV/0!</v>
      </c>
      <c r="AI313" s="21">
        <v>0.39987845510911324</v>
      </c>
      <c r="AJ313" s="21">
        <v>0.11473353978399917</v>
      </c>
      <c r="AK313" s="21" t="e">
        <v>#DIV/0!</v>
      </c>
      <c r="AL313" s="21" t="e">
        <v>#DIV/0!</v>
      </c>
      <c r="AM313" s="21">
        <v>0.61867265357836188</v>
      </c>
      <c r="AN313" s="21">
        <v>0.62293192365927774</v>
      </c>
      <c r="AO313" s="21">
        <v>0.21484799286266651</v>
      </c>
      <c r="AP313" s="21">
        <v>3.2324649804188456E-2</v>
      </c>
      <c r="AQ313" s="21">
        <v>0.62192284684083055</v>
      </c>
      <c r="AR313" s="21">
        <v>0.31664668553529135</v>
      </c>
      <c r="AS313" s="21">
        <v>0.53703955948242399</v>
      </c>
      <c r="AT313" s="21">
        <v>0.42474902018466926</v>
      </c>
      <c r="AU313" s="21">
        <v>0.47192958170390487</v>
      </c>
      <c r="AV313" s="21" t="e">
        <v>#DIV/0!</v>
      </c>
      <c r="AW313" s="21" t="e">
        <v>#DIV/0!</v>
      </c>
      <c r="AX313" s="21" t="e">
        <v>#DIV/0!</v>
      </c>
      <c r="AY313" s="21">
        <v>0.32751608420844852</v>
      </c>
      <c r="AZ313" s="21">
        <v>0.22499126148449244</v>
      </c>
      <c r="BA313" s="21">
        <v>0.51788568004751079</v>
      </c>
      <c r="BB313" s="21" t="e">
        <v>#DIV/0!</v>
      </c>
      <c r="BC313" s="21">
        <v>0.21546179092973577</v>
      </c>
    </row>
    <row r="314" spans="1:55" x14ac:dyDescent="0.2">
      <c r="A314" s="3" t="s">
        <v>925</v>
      </c>
      <c r="B314" s="3" t="s">
        <v>926</v>
      </c>
      <c r="C314" s="3" t="s">
        <v>59</v>
      </c>
      <c r="D314" s="3">
        <v>448316</v>
      </c>
      <c r="E314" s="3" t="s">
        <v>16</v>
      </c>
      <c r="F314" s="3">
        <v>2019</v>
      </c>
      <c r="G314" s="3" t="s">
        <v>17</v>
      </c>
      <c r="H314" s="4">
        <v>43830</v>
      </c>
      <c r="I314" s="4">
        <v>43887</v>
      </c>
      <c r="J314" s="4">
        <v>43887</v>
      </c>
      <c r="K314" s="5">
        <v>93800000</v>
      </c>
      <c r="L314" s="5">
        <v>94100000</v>
      </c>
      <c r="M314" s="3" t="s">
        <v>927</v>
      </c>
      <c r="N314" s="20">
        <v>0.13167460455442062</v>
      </c>
      <c r="O314" s="21">
        <v>8.1878440493073551E-2</v>
      </c>
      <c r="P314" s="21">
        <v>7.7962985139034574E-2</v>
      </c>
      <c r="Q314" s="21">
        <v>0.55982349927690778</v>
      </c>
      <c r="R314" s="21">
        <v>9.7878050445688369E-2</v>
      </c>
      <c r="S314" s="21">
        <v>3.5599258515094453E-4</v>
      </c>
      <c r="T314" s="21">
        <v>9.8827726359596454E-2</v>
      </c>
      <c r="U314" s="21">
        <v>0.79465280198320776</v>
      </c>
      <c r="V314" s="21">
        <v>0.77145553138133782</v>
      </c>
      <c r="W314" s="21">
        <v>0.76450044853429411</v>
      </c>
      <c r="X314" s="21">
        <v>0.2605858747916695</v>
      </c>
      <c r="Y314" s="21">
        <v>0.50440820319657054</v>
      </c>
      <c r="Z314" s="21">
        <v>0.7394141252083305</v>
      </c>
      <c r="AA314" s="21">
        <v>0.22780251243097058</v>
      </c>
      <c r="AB314" s="21">
        <v>0.88546391923501966</v>
      </c>
      <c r="AC314" s="21">
        <v>0.21293770624290118</v>
      </c>
      <c r="AD314" s="21">
        <v>0.34831443349841795</v>
      </c>
      <c r="AE314" s="21">
        <v>0.39929211344387594</v>
      </c>
      <c r="AF314" s="21">
        <v>0.60872098958193854</v>
      </c>
      <c r="AG314" s="21" t="e">
        <v>#DIV/0!</v>
      </c>
      <c r="AH314" s="21" t="e">
        <v>#DIV/0!</v>
      </c>
      <c r="AI314" s="21">
        <v>0.40193100919236141</v>
      </c>
      <c r="AJ314" s="21">
        <v>0.3544464775694891</v>
      </c>
      <c r="AK314" s="21" t="e">
        <v>#DIV/0!</v>
      </c>
      <c r="AL314" s="21" t="e">
        <v>#DIV/0!</v>
      </c>
      <c r="AM314" s="21">
        <v>0.61963758553239656</v>
      </c>
      <c r="AN314" s="21">
        <v>0.62371847804089642</v>
      </c>
      <c r="AO314" s="21">
        <v>0.22988701637741762</v>
      </c>
      <c r="AP314" s="21">
        <v>3.2564643901468335E-2</v>
      </c>
      <c r="AQ314" s="21">
        <v>0.63695885492730098</v>
      </c>
      <c r="AR314" s="21">
        <v>0.34297279343626119</v>
      </c>
      <c r="AS314" s="21">
        <v>0.53568569427001478</v>
      </c>
      <c r="AT314" s="21">
        <v>0.48546460789209722</v>
      </c>
      <c r="AU314" s="21">
        <v>0.5330051084300631</v>
      </c>
      <c r="AV314" s="21" t="e">
        <v>#DIV/0!</v>
      </c>
      <c r="AW314" s="21" t="e">
        <v>#DIV/0!</v>
      </c>
      <c r="AX314" s="21" t="e">
        <v>#DIV/0!</v>
      </c>
      <c r="AY314" s="21">
        <v>0.35386718657704008</v>
      </c>
      <c r="AZ314" s="21">
        <v>0.28197920209848898</v>
      </c>
      <c r="BA314" s="21">
        <v>0.5140860820144566</v>
      </c>
      <c r="BB314" s="21" t="e">
        <v>#DIV/0!</v>
      </c>
      <c r="BC314" s="21">
        <v>0.162386762762745</v>
      </c>
    </row>
    <row r="315" spans="1:55" x14ac:dyDescent="0.2">
      <c r="A315" s="3" t="s">
        <v>946</v>
      </c>
      <c r="B315" s="3" t="s">
        <v>947</v>
      </c>
      <c r="C315" s="3" t="s">
        <v>24</v>
      </c>
      <c r="D315" s="3">
        <v>378197</v>
      </c>
      <c r="E315" s="3" t="s">
        <v>16</v>
      </c>
      <c r="F315" s="3">
        <v>2019</v>
      </c>
      <c r="G315" s="3" t="s">
        <v>17</v>
      </c>
      <c r="H315" s="4">
        <v>43861</v>
      </c>
      <c r="I315" s="4">
        <v>43886</v>
      </c>
      <c r="J315" s="4">
        <v>43886</v>
      </c>
      <c r="K315" s="5">
        <v>110974000</v>
      </c>
      <c r="L315" s="5">
        <v>111624000</v>
      </c>
      <c r="M315" s="3" t="s">
        <v>948</v>
      </c>
      <c r="N315" s="20">
        <v>7.2533863117138928E-2</v>
      </c>
      <c r="O315" s="21">
        <v>5.0181285246142689E-2</v>
      </c>
      <c r="P315" s="21">
        <v>3.4293952181524777E-2</v>
      </c>
      <c r="Q315" s="21">
        <v>0.559681568823167</v>
      </c>
      <c r="R315" s="21">
        <v>8.6306397625209627E-2</v>
      </c>
      <c r="S315" s="21">
        <v>4.8550827274656243E-3</v>
      </c>
      <c r="T315" s="21">
        <v>8.643818165370877E-2</v>
      </c>
      <c r="U315" s="21">
        <v>0.79396319482235767</v>
      </c>
      <c r="V315" s="21">
        <v>0.77164221206593009</v>
      </c>
      <c r="W315" s="21">
        <v>0.76367406271732896</v>
      </c>
      <c r="X315" s="21">
        <v>0.1618537259421779</v>
      </c>
      <c r="Y315" s="21">
        <v>0.61735660547946714</v>
      </c>
      <c r="Z315" s="21">
        <v>0.83814627405782205</v>
      </c>
      <c r="AA315" s="21">
        <v>0.80533675355468126</v>
      </c>
      <c r="AB315" s="21">
        <v>0.88917032582125943</v>
      </c>
      <c r="AC315" s="21">
        <v>0.468091750239717</v>
      </c>
      <c r="AD315" s="21">
        <v>0.32026671568457771</v>
      </c>
      <c r="AE315" s="21">
        <v>0.36713946214349108</v>
      </c>
      <c r="AF315" s="21">
        <v>0.59558829744863329</v>
      </c>
      <c r="AG315" s="21" t="e">
        <v>#DIV/0!</v>
      </c>
      <c r="AH315" s="21" t="e">
        <v>#DIV/0!</v>
      </c>
      <c r="AI315" s="21">
        <v>0.39072028554879107</v>
      </c>
      <c r="AJ315" s="21">
        <v>0.14241112132841777</v>
      </c>
      <c r="AK315" s="21" t="e">
        <v>#DIV/0!</v>
      </c>
      <c r="AL315" s="21" t="e">
        <v>#DIV/0!</v>
      </c>
      <c r="AM315" s="21">
        <v>0.61689994948574522</v>
      </c>
      <c r="AN315" s="21">
        <v>0.6213728077548395</v>
      </c>
      <c r="AO315" s="21">
        <v>9.3276528267935865E-2</v>
      </c>
      <c r="AP315" s="21">
        <v>3.2650706255006268E-2</v>
      </c>
      <c r="AQ315" s="21">
        <v>0.54524543440712514</v>
      </c>
      <c r="AR315" s="21">
        <v>0.28586589332992091</v>
      </c>
      <c r="AS315" s="21">
        <v>0.53430719991996456</v>
      </c>
      <c r="AT315" s="21">
        <v>0.27703890971722661</v>
      </c>
      <c r="AU315" s="21">
        <v>0.46632039038051432</v>
      </c>
      <c r="AV315" s="21" t="e">
        <v>#DIV/0!</v>
      </c>
      <c r="AW315" s="21" t="e">
        <v>#DIV/0!</v>
      </c>
      <c r="AX315" s="21" t="e">
        <v>#DIV/0!</v>
      </c>
      <c r="AY315" s="21">
        <v>0.39466876946296975</v>
      </c>
      <c r="AZ315" s="21">
        <v>0.35228997599802397</v>
      </c>
      <c r="BA315" s="21">
        <v>0.51322192414251033</v>
      </c>
      <c r="BB315" s="21" t="e">
        <v>#DIV/0!</v>
      </c>
      <c r="BC315" s="21">
        <v>9.9972221987136192E-2</v>
      </c>
    </row>
    <row r="316" spans="1:55" x14ac:dyDescent="0.2">
      <c r="A316" s="3" t="s">
        <v>976</v>
      </c>
      <c r="B316" s="3" t="s">
        <v>977</v>
      </c>
      <c r="C316" s="3" t="s">
        <v>72</v>
      </c>
      <c r="D316" s="3">
        <v>113992</v>
      </c>
      <c r="E316" s="3" t="s">
        <v>16</v>
      </c>
      <c r="F316" s="3">
        <v>2019</v>
      </c>
      <c r="G316" s="3" t="s">
        <v>17</v>
      </c>
      <c r="H316" s="4">
        <v>43830</v>
      </c>
      <c r="I316" s="4">
        <v>43872</v>
      </c>
      <c r="J316" s="4">
        <v>43872</v>
      </c>
      <c r="K316" s="5">
        <v>631444000</v>
      </c>
      <c r="L316" s="5">
        <v>654547000</v>
      </c>
      <c r="M316" s="3" t="s">
        <v>978</v>
      </c>
      <c r="N316" s="20">
        <v>2.6759480235711838E-2</v>
      </c>
      <c r="O316" s="21">
        <v>2.6759480235711838E-2</v>
      </c>
      <c r="P316" s="21">
        <v>3.3685104911290835E-2</v>
      </c>
      <c r="Q316" s="21">
        <v>0.55831994408080687</v>
      </c>
      <c r="R316" s="21">
        <v>7.4167800950601923E-2</v>
      </c>
      <c r="S316" s="21">
        <v>0</v>
      </c>
      <c r="T316" s="21">
        <v>7.4929339907998327E-2</v>
      </c>
      <c r="U316" s="21">
        <v>0.79218269592528368</v>
      </c>
      <c r="V316" s="21">
        <v>0.77144014205164946</v>
      </c>
      <c r="W316" s="21">
        <v>0.7616706062292673</v>
      </c>
      <c r="X316" s="21">
        <v>1.6643732874449788E-2</v>
      </c>
      <c r="Y316" s="21">
        <v>0.52432948301401716</v>
      </c>
      <c r="Z316" s="21">
        <v>0.98335626712555024</v>
      </c>
      <c r="AA316" s="21">
        <v>0</v>
      </c>
      <c r="AB316" s="21">
        <v>0.94787635107631529</v>
      </c>
      <c r="AC316" s="21">
        <v>0.72219682163239973</v>
      </c>
      <c r="AD316" s="21">
        <v>0.78092550718701992</v>
      </c>
      <c r="AE316" s="21">
        <v>0.5516712351204025</v>
      </c>
      <c r="AF316" s="21">
        <v>0.93149578138210043</v>
      </c>
      <c r="AG316" s="21" t="e">
        <v>#DIV/0!</v>
      </c>
      <c r="AH316" s="21" t="e">
        <v>#DIV/0!</v>
      </c>
      <c r="AI316" s="21">
        <v>0.38515601166522684</v>
      </c>
      <c r="AJ316" s="21">
        <v>0.26723949782747275</v>
      </c>
      <c r="AK316" s="21" t="e">
        <v>#DIV/0!</v>
      </c>
      <c r="AL316" s="21" t="e">
        <v>#DIV/0!</v>
      </c>
      <c r="AM316" s="21">
        <v>0.61643535109500147</v>
      </c>
      <c r="AN316" s="21">
        <v>0.6198386705793687</v>
      </c>
      <c r="AO316" s="21">
        <v>3.9468495148821054E-3</v>
      </c>
      <c r="AP316" s="21">
        <v>3.1405993006628385E-2</v>
      </c>
      <c r="AQ316" s="21">
        <v>0.54884608802880708</v>
      </c>
      <c r="AR316" s="21">
        <v>0.82490757698882078</v>
      </c>
      <c r="AS316" s="21">
        <v>0.39889861406443122</v>
      </c>
      <c r="AT316" s="21">
        <v>0.26843340117899062</v>
      </c>
      <c r="AU316" s="21">
        <v>0.52470571966815571</v>
      </c>
      <c r="AV316" s="21" t="e">
        <v>#DIV/0!</v>
      </c>
      <c r="AW316" s="21" t="e">
        <v>#DIV/0!</v>
      </c>
      <c r="AX316" s="21" t="e">
        <v>#DIV/0!</v>
      </c>
      <c r="AY316" s="21">
        <v>0.39700072446493179</v>
      </c>
      <c r="AZ316" s="21">
        <v>0.36246159681633683</v>
      </c>
      <c r="BA316" s="21">
        <v>0.51358724803579914</v>
      </c>
      <c r="BB316" s="21" t="e">
        <v>#DIV/0!</v>
      </c>
      <c r="BC316" s="21">
        <v>7.8299148573289304E-2</v>
      </c>
    </row>
    <row r="317" spans="1:55" x14ac:dyDescent="0.2">
      <c r="A317" s="3" t="s">
        <v>955</v>
      </c>
      <c r="B317" s="3" t="s">
        <v>956</v>
      </c>
      <c r="C317" s="3" t="s">
        <v>91</v>
      </c>
      <c r="D317" s="3">
        <v>82860</v>
      </c>
      <c r="E317" s="3" t="s">
        <v>16</v>
      </c>
      <c r="F317" s="3">
        <v>2019</v>
      </c>
      <c r="G317" s="3" t="s">
        <v>17</v>
      </c>
      <c r="H317" s="4">
        <v>43830</v>
      </c>
      <c r="I317" s="4">
        <v>43868</v>
      </c>
      <c r="J317" s="4">
        <v>43868</v>
      </c>
      <c r="K317" s="5">
        <v>1553000000</v>
      </c>
      <c r="L317" s="5">
        <v>1556000000</v>
      </c>
      <c r="M317" s="3" t="s">
        <v>957</v>
      </c>
      <c r="N317" s="20">
        <v>4.8388104586351718E-2</v>
      </c>
      <c r="O317" s="21">
        <v>2.6155564056844802E-2</v>
      </c>
      <c r="P317" s="21">
        <v>5.7368193956649917E-2</v>
      </c>
      <c r="Q317" s="21">
        <v>0.55026163430686881</v>
      </c>
      <c r="R317" s="21">
        <v>0.2050193680502814</v>
      </c>
      <c r="S317" s="21">
        <v>0.20079627044925127</v>
      </c>
      <c r="T317" s="21">
        <v>0.17592437984356057</v>
      </c>
      <c r="U317" s="21">
        <v>0.77566981538827573</v>
      </c>
      <c r="V317" s="21">
        <v>0.75835373394974648</v>
      </c>
      <c r="W317" s="21">
        <v>0.74522390225217505</v>
      </c>
      <c r="X317" s="21">
        <v>0.39746047345619839</v>
      </c>
      <c r="Y317" s="21">
        <v>0.4004239799283234</v>
      </c>
      <c r="Z317" s="21">
        <v>0.60253952654380161</v>
      </c>
      <c r="AA317" s="21">
        <v>0.29469119111728581</v>
      </c>
      <c r="AB317" s="21">
        <v>0.72600071215661532</v>
      </c>
      <c r="AC317" s="21">
        <v>0.21479553194593876</v>
      </c>
      <c r="AD317" s="21">
        <v>0.3406340519651701</v>
      </c>
      <c r="AE317" s="21">
        <v>0.38944277531632676</v>
      </c>
      <c r="AF317" s="21">
        <v>0.6046242793134865</v>
      </c>
      <c r="AG317" s="21" t="e">
        <v>#DIV/0!</v>
      </c>
      <c r="AH317" s="21" t="e">
        <v>#DIV/0!</v>
      </c>
      <c r="AI317" s="21">
        <v>0.3677164297553952</v>
      </c>
      <c r="AJ317" s="21">
        <v>0.16167195665886377</v>
      </c>
      <c r="AK317" s="21" t="e">
        <v>#DIV/0!</v>
      </c>
      <c r="AL317" s="21" t="e">
        <v>#DIV/0!</v>
      </c>
      <c r="AM317" s="21">
        <v>0.60437221308914024</v>
      </c>
      <c r="AN317" s="21">
        <v>0.60820959527352447</v>
      </c>
      <c r="AO317" s="21">
        <v>0.44290559530198509</v>
      </c>
      <c r="AP317" s="21">
        <v>3.6124632164056564E-2</v>
      </c>
      <c r="AQ317" s="21">
        <v>0.74644732349337584</v>
      </c>
      <c r="AR317" s="21">
        <v>0.29273945550489172</v>
      </c>
      <c r="AS317" s="21">
        <v>0.51393658138072673</v>
      </c>
      <c r="AT317" s="21">
        <v>0.581166293431857</v>
      </c>
      <c r="AU317" s="21">
        <v>0.49704362302739419</v>
      </c>
      <c r="AV317" s="21" t="e">
        <v>#DIV/0!</v>
      </c>
      <c r="AW317" s="21" t="e">
        <v>#DIV/0!</v>
      </c>
      <c r="AX317" s="21" t="e">
        <v>#DIV/0!</v>
      </c>
      <c r="AY317" s="21">
        <v>0.35867334985555444</v>
      </c>
      <c r="AZ317" s="21">
        <v>0.2858327306188726</v>
      </c>
      <c r="BA317" s="21">
        <v>0.515965406747803</v>
      </c>
      <c r="BB317" s="21" t="e">
        <v>#DIV/0!</v>
      </c>
      <c r="BC317" s="21">
        <v>0.33267952243726839</v>
      </c>
    </row>
    <row r="318" spans="1:55" x14ac:dyDescent="0.2">
      <c r="A318" s="3" t="s">
        <v>940</v>
      </c>
      <c r="B318" s="3" t="s">
        <v>941</v>
      </c>
      <c r="C318" s="3" t="s">
        <v>15</v>
      </c>
      <c r="D318" s="3">
        <v>334445</v>
      </c>
      <c r="E318" s="3" t="s">
        <v>16</v>
      </c>
      <c r="F318" s="3">
        <v>2019</v>
      </c>
      <c r="G318" s="3" t="s">
        <v>17</v>
      </c>
      <c r="H318" s="4">
        <v>43830</v>
      </c>
      <c r="I318" s="4">
        <v>43886</v>
      </c>
      <c r="J318" s="4">
        <v>43886</v>
      </c>
      <c r="K318" s="5">
        <v>168100000</v>
      </c>
      <c r="L318" s="5">
        <v>170000000</v>
      </c>
      <c r="M318" s="3" t="s">
        <v>942</v>
      </c>
      <c r="N318" s="20">
        <v>5.4406450592221975E-2</v>
      </c>
      <c r="O318" s="21">
        <v>3.3859039233117727E-2</v>
      </c>
      <c r="P318" s="21">
        <v>1.3575419717586463E-2</v>
      </c>
      <c r="Q318" s="21">
        <v>0.55922600263469402</v>
      </c>
      <c r="R318" s="21">
        <v>5.3162075566880546E-2</v>
      </c>
      <c r="S318" s="21">
        <v>0</v>
      </c>
      <c r="T318" s="21">
        <v>5.3707932273987111E-2</v>
      </c>
      <c r="U318" s="21">
        <v>0.79217845298535317</v>
      </c>
      <c r="V318" s="21">
        <v>0.77144014205164946</v>
      </c>
      <c r="W318" s="21">
        <v>0.76166574033368684</v>
      </c>
      <c r="X318" s="21">
        <v>0.22040396468872059</v>
      </c>
      <c r="Y318" s="21">
        <v>0.59538697208951763</v>
      </c>
      <c r="Z318" s="21">
        <v>0.77959603531127941</v>
      </c>
      <c r="AA318" s="21">
        <v>0.88838919470292055</v>
      </c>
      <c r="AB318" s="21">
        <v>0.90327761352064551</v>
      </c>
      <c r="AC318" s="21">
        <v>0.33508255722643221</v>
      </c>
      <c r="AD318" s="21">
        <v>0.3439391308186186</v>
      </c>
      <c r="AE318" s="21">
        <v>0.39427646182006321</v>
      </c>
      <c r="AF318" s="21">
        <v>0.61674599841936384</v>
      </c>
      <c r="AG318" s="21" t="e">
        <v>#DIV/0!</v>
      </c>
      <c r="AH318" s="21" t="e">
        <v>#DIV/0!</v>
      </c>
      <c r="AI318" s="21">
        <v>0.25460199293340419</v>
      </c>
      <c r="AJ318" s="21">
        <v>0.15915819570482792</v>
      </c>
      <c r="AK318" s="21" t="e">
        <v>#DIV/0!</v>
      </c>
      <c r="AL318" s="21" t="e">
        <v>#DIV/0!</v>
      </c>
      <c r="AM318" s="21">
        <v>0.6183270451576699</v>
      </c>
      <c r="AN318" s="21">
        <v>0.62216117813734229</v>
      </c>
      <c r="AO318" s="21">
        <v>0.16429762579282067</v>
      </c>
      <c r="AP318" s="21">
        <v>3.3555949948855433E-2</v>
      </c>
      <c r="AQ318" s="21">
        <v>0.61026894572438528</v>
      </c>
      <c r="AR318" s="21">
        <v>0.32252776678263878</v>
      </c>
      <c r="AS318" s="21">
        <v>0.38685868679347341</v>
      </c>
      <c r="AT318" s="21">
        <v>0.38033239230160221</v>
      </c>
      <c r="AU318" s="21">
        <v>0.62518403601793049</v>
      </c>
      <c r="AV318" s="21" t="e">
        <v>#DIV/0!</v>
      </c>
      <c r="AW318" s="21" t="e">
        <v>#DIV/0!</v>
      </c>
      <c r="AX318" s="21" t="e">
        <v>#DIV/0!</v>
      </c>
      <c r="AY318" s="21">
        <v>0.34779112575425392</v>
      </c>
      <c r="AZ318" s="21">
        <v>0.27446296555799193</v>
      </c>
      <c r="BA318" s="21">
        <v>0.53390292592422506</v>
      </c>
      <c r="BB318" s="21" t="e">
        <v>#DIV/0!</v>
      </c>
      <c r="BC318" s="21">
        <v>0.14356024763096675</v>
      </c>
    </row>
    <row r="319" spans="1:55" x14ac:dyDescent="0.2">
      <c r="A319" s="3" t="s">
        <v>961</v>
      </c>
      <c r="B319" s="3" t="s">
        <v>962</v>
      </c>
      <c r="C319" s="3" t="s">
        <v>52</v>
      </c>
      <c r="D319" s="3">
        <v>327292</v>
      </c>
      <c r="E319" s="3" t="s">
        <v>16</v>
      </c>
      <c r="F319" s="3">
        <v>2019</v>
      </c>
      <c r="G319" s="3" t="s">
        <v>17</v>
      </c>
      <c r="H319" s="4">
        <v>43830</v>
      </c>
      <c r="I319" s="4">
        <v>43882</v>
      </c>
      <c r="J319" s="4">
        <v>43882</v>
      </c>
      <c r="K319" s="5">
        <v>112635000</v>
      </c>
      <c r="L319" s="5">
        <v>112900000</v>
      </c>
      <c r="M319" s="3" t="s">
        <v>963</v>
      </c>
      <c r="N319" s="20">
        <v>2.3614469702676708E-2</v>
      </c>
      <c r="O319" s="21">
        <v>1.5871898835063649E-2</v>
      </c>
      <c r="P319" s="21">
        <v>5.2306144128085258E-4</v>
      </c>
      <c r="Q319" s="21">
        <v>0.56113288879319301</v>
      </c>
      <c r="R319" s="21">
        <v>7.584932111596436E-2</v>
      </c>
      <c r="S319" s="21">
        <v>5.4511534123177274E-2</v>
      </c>
      <c r="T319" s="21">
        <v>6.8158026121207096E-2</v>
      </c>
      <c r="U319" s="21">
        <v>0.79484017490720915</v>
      </c>
      <c r="V319" s="21">
        <v>0.77460583258548277</v>
      </c>
      <c r="W319" s="21">
        <v>0.76411576159761752</v>
      </c>
      <c r="X319" s="21">
        <v>3.8961735027834558E-2</v>
      </c>
      <c r="Y319" s="21">
        <v>0.48032826454724437</v>
      </c>
      <c r="Z319" s="21">
        <v>0.96103826497216538</v>
      </c>
      <c r="AA319" s="21">
        <v>0</v>
      </c>
      <c r="AB319" s="21">
        <v>0.86095797099385207</v>
      </c>
      <c r="AC319" s="21">
        <v>0.70023541046871429</v>
      </c>
      <c r="AD319" s="21">
        <v>0.53922006058323169</v>
      </c>
      <c r="AE319" s="21">
        <v>0.45766574164408003</v>
      </c>
      <c r="AF319" s="21">
        <v>0.63103552629852599</v>
      </c>
      <c r="AG319" s="21" t="e">
        <v>#DIV/0!</v>
      </c>
      <c r="AH319" s="21" t="e">
        <v>#DIV/0!</v>
      </c>
      <c r="AI319" s="21">
        <v>0.41694171527160978</v>
      </c>
      <c r="AJ319" s="21">
        <v>0.19908074856736913</v>
      </c>
      <c r="AK319" s="21" t="e">
        <v>#DIV/0!</v>
      </c>
      <c r="AL319" s="21" t="e">
        <v>#DIV/0!</v>
      </c>
      <c r="AM319" s="21">
        <v>0.61691539197990042</v>
      </c>
      <c r="AN319" s="21">
        <v>0.62073520919334391</v>
      </c>
      <c r="AO319" s="21">
        <v>3.4830678341965772E-2</v>
      </c>
      <c r="AP319" s="21">
        <v>3.1395482979689748E-2</v>
      </c>
      <c r="AQ319" s="21">
        <v>0.53130531224154742</v>
      </c>
      <c r="AR319" s="21">
        <v>0.52337449943735737</v>
      </c>
      <c r="AS319" s="21">
        <v>0.54856735143955404</v>
      </c>
      <c r="AT319" s="21">
        <v>0.30990760044597193</v>
      </c>
      <c r="AU319" s="21">
        <v>0.44872853899259535</v>
      </c>
      <c r="AV319" s="21" t="e">
        <v>#DIV/0!</v>
      </c>
      <c r="AW319" s="21" t="e">
        <v>#DIV/0!</v>
      </c>
      <c r="AX319" s="21" t="e">
        <v>#DIV/0!</v>
      </c>
      <c r="AY319" s="21">
        <v>0.37074656663195649</v>
      </c>
      <c r="AZ319" s="21">
        <v>0.31906685591679418</v>
      </c>
      <c r="BA319" s="21">
        <v>0.51026550028367101</v>
      </c>
      <c r="BB319" s="21" t="e">
        <v>#DIV/0!</v>
      </c>
      <c r="BC319" s="21">
        <v>9.1727147102835555E-2</v>
      </c>
    </row>
    <row r="320" spans="1:55" x14ac:dyDescent="0.2">
      <c r="A320" s="3" t="s">
        <v>967</v>
      </c>
      <c r="B320" s="3" t="s">
        <v>968</v>
      </c>
      <c r="C320" s="3" t="s">
        <v>59</v>
      </c>
      <c r="D320" s="3">
        <v>256062</v>
      </c>
      <c r="E320" s="3" t="s">
        <v>16</v>
      </c>
      <c r="F320" s="3">
        <v>2019</v>
      </c>
      <c r="G320" s="3" t="s">
        <v>17</v>
      </c>
      <c r="H320" s="4">
        <v>43830</v>
      </c>
      <c r="I320" s="4">
        <v>43881</v>
      </c>
      <c r="J320" s="4">
        <v>43881</v>
      </c>
      <c r="K320" s="5">
        <v>236900000</v>
      </c>
      <c r="L320" s="5">
        <v>238000000</v>
      </c>
      <c r="M320" s="3" t="s">
        <v>969</v>
      </c>
      <c r="N320" s="20">
        <v>5.8468242583435082E-2</v>
      </c>
      <c r="O320" s="21">
        <v>4.076788398594007E-2</v>
      </c>
      <c r="P320" s="21">
        <v>3.2940944866455019E-2</v>
      </c>
      <c r="Q320" s="21">
        <v>0.56125990024243566</v>
      </c>
      <c r="R320" s="21">
        <v>8.0473453600823641E-2</v>
      </c>
      <c r="S320" s="21">
        <v>6.7906680380878215E-2</v>
      </c>
      <c r="T320" s="21">
        <v>7.0748276472735142E-2</v>
      </c>
      <c r="U320" s="21">
        <v>0.79525496637056425</v>
      </c>
      <c r="V320" s="21">
        <v>0.7754815192212301</v>
      </c>
      <c r="W320" s="21">
        <v>0.76442479139290098</v>
      </c>
      <c r="X320" s="21">
        <v>0.3018998263237998</v>
      </c>
      <c r="Y320" s="21">
        <v>0.50051665614219398</v>
      </c>
      <c r="Z320" s="21">
        <v>0.69810017367620025</v>
      </c>
      <c r="AA320" s="21">
        <v>0.41462942614848891</v>
      </c>
      <c r="AB320" s="21">
        <v>0.85923130875156728</v>
      </c>
      <c r="AC320" s="21">
        <v>0.39799758608586117</v>
      </c>
      <c r="AD320" s="21">
        <v>0.34940559913740454</v>
      </c>
      <c r="AE320" s="21">
        <v>0.36766122275753099</v>
      </c>
      <c r="AF320" s="21">
        <v>0.59664778938037499</v>
      </c>
      <c r="AG320" s="21" t="e">
        <v>#DIV/0!</v>
      </c>
      <c r="AH320" s="21" t="e">
        <v>#DIV/0!</v>
      </c>
      <c r="AI320" s="21">
        <v>0.37796091269088217</v>
      </c>
      <c r="AJ320" s="21">
        <v>0.12548855899891198</v>
      </c>
      <c r="AK320" s="21" t="e">
        <v>#DIV/0!</v>
      </c>
      <c r="AL320" s="21" t="e">
        <v>#DIV/0!</v>
      </c>
      <c r="AM320" s="21">
        <v>0.61974660907329548</v>
      </c>
      <c r="AN320" s="21">
        <v>0.62468084002988655</v>
      </c>
      <c r="AO320" s="21">
        <v>0.20541390873872253</v>
      </c>
      <c r="AP320" s="21">
        <v>3.3118204089801158E-2</v>
      </c>
      <c r="AQ320" s="21">
        <v>0.60072883502641439</v>
      </c>
      <c r="AR320" s="21">
        <v>0.26907577340644989</v>
      </c>
      <c r="AS320" s="21">
        <v>0.52929961095982869</v>
      </c>
      <c r="AT320" s="21">
        <v>0.34147778054268124</v>
      </c>
      <c r="AU320" s="21">
        <v>0.46070759851451831</v>
      </c>
      <c r="AV320" s="21" t="e">
        <v>#DIV/0!</v>
      </c>
      <c r="AW320" s="21" t="e">
        <v>#DIV/0!</v>
      </c>
      <c r="AX320" s="21" t="e">
        <v>#DIV/0!</v>
      </c>
      <c r="AY320" s="21">
        <v>0.35141998755988435</v>
      </c>
      <c r="AZ320" s="21">
        <v>0.27617439992307607</v>
      </c>
      <c r="BA320" s="21">
        <v>0.51252326994859276</v>
      </c>
      <c r="BB320" s="21" t="e">
        <v>#DIV/0!</v>
      </c>
      <c r="BC320" s="21">
        <v>0.15085813155335953</v>
      </c>
    </row>
    <row r="321" spans="1:55" x14ac:dyDescent="0.2">
      <c r="A321" s="3" t="s">
        <v>970</v>
      </c>
      <c r="B321" s="3" t="s">
        <v>971</v>
      </c>
      <c r="C321" s="3" t="s">
        <v>52</v>
      </c>
      <c r="D321" s="3">
        <v>26853</v>
      </c>
      <c r="E321" s="3" t="s">
        <v>16</v>
      </c>
      <c r="F321" s="3">
        <v>2019</v>
      </c>
      <c r="G321" s="3" t="s">
        <v>17</v>
      </c>
      <c r="H321" s="4">
        <v>43830</v>
      </c>
      <c r="I321" s="4">
        <v>43875</v>
      </c>
      <c r="J321" s="4">
        <v>43875</v>
      </c>
      <c r="K321" s="5">
        <v>748981000</v>
      </c>
      <c r="L321" s="5">
        <v>754997000</v>
      </c>
      <c r="M321" s="3" t="s">
        <v>972</v>
      </c>
      <c r="N321" s="20">
        <v>2.2429531096977432E-2</v>
      </c>
      <c r="O321" s="21">
        <v>1.9546811776242665E-2</v>
      </c>
      <c r="P321" s="21">
        <v>2.0357777984990073E-2</v>
      </c>
      <c r="Q321" s="21">
        <v>0.5617846963761598</v>
      </c>
      <c r="R321" s="21">
        <v>0.13042688962469737</v>
      </c>
      <c r="S321" s="21">
        <v>7.5450969705332854E-2</v>
      </c>
      <c r="T321" s="21">
        <v>0.12004237844942139</v>
      </c>
      <c r="U321" s="21">
        <v>0.79930009118668832</v>
      </c>
      <c r="V321" s="21">
        <v>0.77637940794533244</v>
      </c>
      <c r="W321" s="21">
        <v>0.76889294071595271</v>
      </c>
      <c r="X321" s="21">
        <v>4.2035473885576075E-2</v>
      </c>
      <c r="Y321" s="21">
        <v>0.47883088809884122</v>
      </c>
      <c r="Z321" s="21">
        <v>0.95796452611442395</v>
      </c>
      <c r="AA321" s="21">
        <v>0.11887891138975758</v>
      </c>
      <c r="AB321" s="21">
        <v>0.85290227196013202</v>
      </c>
      <c r="AC321" s="21">
        <v>0.79606910425808453</v>
      </c>
      <c r="AD321" s="21">
        <v>0.66300211847008317</v>
      </c>
      <c r="AE321" s="21">
        <v>0.61709918531502128</v>
      </c>
      <c r="AF321" s="21">
        <v>0.69564031524152492</v>
      </c>
      <c r="AG321" s="21" t="e">
        <v>#DIV/0!</v>
      </c>
      <c r="AH321" s="21" t="e">
        <v>#DIV/0!</v>
      </c>
      <c r="AI321" s="21">
        <v>0.43343808401482264</v>
      </c>
      <c r="AJ321" s="21">
        <v>0.17288541334565827</v>
      </c>
      <c r="AK321" s="21" t="e">
        <v>#DIV/0!</v>
      </c>
      <c r="AL321" s="21" t="e">
        <v>#DIV/0!</v>
      </c>
      <c r="AM321" s="21">
        <v>0.61783756790968358</v>
      </c>
      <c r="AN321" s="21">
        <v>0.62070085302183875</v>
      </c>
      <c r="AO321" s="21">
        <v>2.8113433656068731E-2</v>
      </c>
      <c r="AP321" s="21">
        <v>3.1563130385822917E-2</v>
      </c>
      <c r="AQ321" s="21">
        <v>0.54798819376661601</v>
      </c>
      <c r="AR321" s="21">
        <v>0.53998896059550205</v>
      </c>
      <c r="AS321" s="21">
        <v>0.58963448211601932</v>
      </c>
      <c r="AT321" s="21">
        <v>0.29797451978647077</v>
      </c>
      <c r="AU321" s="21">
        <v>0.4302089649545377</v>
      </c>
      <c r="AV321" s="21" t="e">
        <v>#DIV/0!</v>
      </c>
      <c r="AW321" s="21" t="e">
        <v>#DIV/0!</v>
      </c>
      <c r="AX321" s="21" t="e">
        <v>#DIV/0!</v>
      </c>
      <c r="AY321" s="21">
        <v>0.39027521778207691</v>
      </c>
      <c r="AZ321" s="21">
        <v>0.35106777206891682</v>
      </c>
      <c r="BA321" s="21">
        <v>0.50737095093510098</v>
      </c>
      <c r="BB321" s="21" t="e">
        <v>#DIV/0!</v>
      </c>
      <c r="BC321" s="21">
        <v>0.10504051685369714</v>
      </c>
    </row>
    <row r="322" spans="1:55" x14ac:dyDescent="0.2">
      <c r="A322" s="7" t="s">
        <v>949</v>
      </c>
      <c r="B322" s="7" t="s">
        <v>950</v>
      </c>
      <c r="C322" s="3" t="s">
        <v>24</v>
      </c>
      <c r="D322" s="7">
        <v>334568</v>
      </c>
      <c r="E322" s="7" t="s">
        <v>16</v>
      </c>
      <c r="F322" s="7">
        <v>2013</v>
      </c>
      <c r="G322" s="7" t="s">
        <v>17</v>
      </c>
      <c r="H322" s="8">
        <v>41455</v>
      </c>
      <c r="I322" s="8">
        <v>41501</v>
      </c>
      <c r="J322" s="8">
        <v>41582</v>
      </c>
      <c r="K322" s="9">
        <v>94097000</v>
      </c>
      <c r="L322" s="9">
        <v>94750000</v>
      </c>
      <c r="M322" s="7" t="s">
        <v>951</v>
      </c>
      <c r="N322" s="20">
        <v>0.11873962509438984</v>
      </c>
      <c r="O322" s="21">
        <v>8.2324591918509937E-2</v>
      </c>
      <c r="P322" s="21">
        <v>0.13808060490382101</v>
      </c>
      <c r="Q322" s="21">
        <v>0.55937938230864748</v>
      </c>
      <c r="R322" s="21">
        <v>8.7428272803783388E-2</v>
      </c>
      <c r="S322" s="21">
        <v>1.6646926538198964E-2</v>
      </c>
      <c r="T322" s="21">
        <v>8.5739338272547427E-2</v>
      </c>
      <c r="U322" s="21">
        <v>0.79369057223981809</v>
      </c>
      <c r="V322" s="21">
        <v>0.77207599376230618</v>
      </c>
      <c r="W322" s="21">
        <v>0.76327885521042038</v>
      </c>
      <c r="X322" s="21">
        <v>0.36278077530044889</v>
      </c>
      <c r="Y322" s="21">
        <v>0.53363516805028199</v>
      </c>
      <c r="Z322" s="21">
        <v>0.63721922469955106</v>
      </c>
      <c r="AA322" s="21">
        <v>0.33249927430693077</v>
      </c>
      <c r="AB322" s="21">
        <v>0.8981019636173162</v>
      </c>
      <c r="AC322" s="21">
        <v>0.32674476054067819</v>
      </c>
      <c r="AD322" s="21">
        <v>0.37485144662966896</v>
      </c>
      <c r="AE322" s="21">
        <v>0.42971296035291806</v>
      </c>
      <c r="AF322" s="21">
        <v>0.62303331042452037</v>
      </c>
      <c r="AG322" s="21" t="e">
        <v>#DIV/0!</v>
      </c>
      <c r="AH322" s="21" t="e">
        <v>#DIV/0!</v>
      </c>
      <c r="AI322" s="21">
        <v>0.46720641832943816</v>
      </c>
      <c r="AJ322" s="21">
        <v>0.2011032117818258</v>
      </c>
      <c r="AK322" s="21" t="e">
        <v>#DIV/0!</v>
      </c>
      <c r="AL322" s="21" t="e">
        <v>#DIV/0!</v>
      </c>
      <c r="AM322" s="21">
        <v>0.61874178760763587</v>
      </c>
      <c r="AN322" s="21">
        <v>0.6223122076186397</v>
      </c>
      <c r="AO322" s="21">
        <v>0.16647633278954507</v>
      </c>
      <c r="AP322" s="21">
        <v>3.2312870287501183E-2</v>
      </c>
      <c r="AQ322" s="21">
        <v>0.62104794863697876</v>
      </c>
      <c r="AR322" s="21">
        <v>0.3364346582038657</v>
      </c>
      <c r="AS322" s="21">
        <v>0.60983716321179959</v>
      </c>
      <c r="AT322" s="21">
        <v>0.4003308366191799</v>
      </c>
      <c r="AU322" s="21">
        <v>0.41454573490125701</v>
      </c>
      <c r="AV322" s="21" t="e">
        <v>#DIV/0!</v>
      </c>
      <c r="AW322" s="21" t="e">
        <v>#DIV/0!</v>
      </c>
      <c r="AX322" s="21" t="e">
        <v>#DIV/0!</v>
      </c>
      <c r="AY322" s="21">
        <v>0.35415307440968402</v>
      </c>
      <c r="AZ322" s="21">
        <v>0.2682706344890638</v>
      </c>
      <c r="BA322" s="21">
        <v>0.50655493943517149</v>
      </c>
      <c r="BB322" s="21" t="e">
        <v>#DIV/0!</v>
      </c>
      <c r="BC322" s="21">
        <v>0.15693620432215097</v>
      </c>
    </row>
    <row r="323" spans="1:55" x14ac:dyDescent="0.2">
      <c r="A323" s="3" t="s">
        <v>982</v>
      </c>
      <c r="B323" s="3" t="s">
        <v>983</v>
      </c>
      <c r="C323" s="3" t="s">
        <v>72</v>
      </c>
      <c r="D323" s="3">
        <v>378204</v>
      </c>
      <c r="E323" s="3" t="s">
        <v>16</v>
      </c>
      <c r="F323" s="3">
        <v>2019</v>
      </c>
      <c r="G323" s="3" t="s">
        <v>17</v>
      </c>
      <c r="H323" s="4">
        <v>43830</v>
      </c>
      <c r="I323" s="4">
        <v>43886</v>
      </c>
      <c r="J323" s="4">
        <v>43886</v>
      </c>
      <c r="K323" s="5">
        <v>174384000</v>
      </c>
      <c r="L323" s="5">
        <v>174591000</v>
      </c>
      <c r="M323" s="3" t="s">
        <v>984</v>
      </c>
      <c r="N323" s="20">
        <v>4.1529591839360565E-2</v>
      </c>
      <c r="O323" s="21">
        <v>4.1529591839360565E-2</v>
      </c>
      <c r="P323" s="21">
        <v>0.14553975366579106</v>
      </c>
      <c r="Q323" s="21">
        <v>0.55786396590694165</v>
      </c>
      <c r="R323" s="21">
        <v>3.3204150230609929E-2</v>
      </c>
      <c r="S323" s="21">
        <v>0</v>
      </c>
      <c r="T323" s="21">
        <v>3.3545083271953484E-2</v>
      </c>
      <c r="U323" s="21">
        <v>0.79084015563305288</v>
      </c>
      <c r="V323" s="21">
        <v>0.77144014205164946</v>
      </c>
      <c r="W323" s="21">
        <v>0.76013095189016044</v>
      </c>
      <c r="X323" s="21">
        <v>2.3141015195401817E-2</v>
      </c>
      <c r="Y323" s="21">
        <v>0.54626755530767901</v>
      </c>
      <c r="Z323" s="21">
        <v>0.97685898480459821</v>
      </c>
      <c r="AA323" s="21">
        <v>0</v>
      </c>
      <c r="AB323" s="21">
        <v>0.98681305951272114</v>
      </c>
      <c r="AC323" s="21">
        <v>0.72384380230975298</v>
      </c>
      <c r="AD323" s="21">
        <v>0.82400303792205964</v>
      </c>
      <c r="AE323" s="21">
        <v>0.76599061436680571</v>
      </c>
      <c r="AF323" s="21">
        <v>0.90099724680767057</v>
      </c>
      <c r="AG323" s="21" t="e">
        <v>#DIV/0!</v>
      </c>
      <c r="AH323" s="21" t="e">
        <v>#DIV/0!</v>
      </c>
      <c r="AI323" s="21">
        <v>0.37982245401915893</v>
      </c>
      <c r="AJ323" s="21">
        <v>1</v>
      </c>
      <c r="AK323" s="21" t="e">
        <v>#DIV/0!</v>
      </c>
      <c r="AL323" s="21" t="e">
        <v>#DIV/0!</v>
      </c>
      <c r="AM323" s="21">
        <v>0.6179292861082416</v>
      </c>
      <c r="AN323" s="21">
        <v>0.62013548745325431</v>
      </c>
      <c r="AO323" s="21">
        <v>4.4612408651266325E-2</v>
      </c>
      <c r="AP323" s="21">
        <v>0</v>
      </c>
      <c r="AQ323" s="21">
        <v>0.66724659792363605</v>
      </c>
      <c r="AR323" s="21">
        <v>0.93184098964793272</v>
      </c>
      <c r="AS323" s="21">
        <v>0.34518321458670609</v>
      </c>
      <c r="AT323" s="21">
        <v>0.50020544212892193</v>
      </c>
      <c r="AU323" s="21">
        <v>0.8986882473239941</v>
      </c>
      <c r="AV323" s="21" t="e">
        <v>#DIV/0!</v>
      </c>
      <c r="AW323" s="21" t="e">
        <v>#DIV/0!</v>
      </c>
      <c r="AX323" s="21" t="e">
        <v>#DIV/0!</v>
      </c>
      <c r="AY323" s="21">
        <v>0.33589060074959232</v>
      </c>
      <c r="AZ323" s="21">
        <v>0.25266490290555699</v>
      </c>
      <c r="BA323" s="21">
        <v>0.5157616767820733</v>
      </c>
      <c r="BB323" s="21" t="e">
        <v>#DIV/0!</v>
      </c>
      <c r="BC323" s="21">
        <v>0.13699559578020001</v>
      </c>
    </row>
    <row r="324" spans="1:55" x14ac:dyDescent="0.2">
      <c r="A324" s="3" t="s">
        <v>958</v>
      </c>
      <c r="B324" s="3" t="s">
        <v>959</v>
      </c>
      <c r="C324" s="3" t="s">
        <v>138</v>
      </c>
      <c r="D324" s="3">
        <v>353084</v>
      </c>
      <c r="E324" s="3" t="s">
        <v>16</v>
      </c>
      <c r="F324" s="3">
        <v>2019</v>
      </c>
      <c r="G324" s="3" t="s">
        <v>17</v>
      </c>
      <c r="H324" s="4">
        <v>43830</v>
      </c>
      <c r="I324" s="4">
        <v>43882</v>
      </c>
      <c r="J324" s="4">
        <v>43882</v>
      </c>
      <c r="K324" s="5">
        <v>445171000</v>
      </c>
      <c r="L324" s="5">
        <v>449677000</v>
      </c>
      <c r="M324" s="3" t="s">
        <v>960</v>
      </c>
      <c r="N324" s="20">
        <v>6.3469576991729615E-2</v>
      </c>
      <c r="O324" s="21">
        <v>4.625537896564956E-2</v>
      </c>
      <c r="P324" s="21">
        <v>5.0542625549255586E-2</v>
      </c>
      <c r="Q324" s="21">
        <v>0.5591123200902971</v>
      </c>
      <c r="R324" s="21">
        <v>5.2804437942137329E-2</v>
      </c>
      <c r="S324" s="21">
        <v>2.061187178144356E-3</v>
      </c>
      <c r="T324" s="21">
        <v>5.302635156182238E-2</v>
      </c>
      <c r="U324" s="21">
        <v>0.79209095257817608</v>
      </c>
      <c r="V324" s="21">
        <v>0.77151262738060955</v>
      </c>
      <c r="W324" s="21">
        <v>0.76155159744642842</v>
      </c>
      <c r="X324" s="21">
        <v>0.19590405132199787</v>
      </c>
      <c r="Y324" s="21">
        <v>0.50858855616749055</v>
      </c>
      <c r="Z324" s="21">
        <v>0.80409594867800205</v>
      </c>
      <c r="AA324" s="21">
        <v>9.8248195298355184E-2</v>
      </c>
      <c r="AB324" s="21">
        <v>0.90744398874938303</v>
      </c>
      <c r="AC324" s="21">
        <v>0.11791312622727131</v>
      </c>
      <c r="AD324" s="21">
        <v>0.28493018533888342</v>
      </c>
      <c r="AE324" s="21">
        <v>0.3145490306727447</v>
      </c>
      <c r="AF324" s="21">
        <v>0.57099397538208985</v>
      </c>
      <c r="AG324" s="21" t="e">
        <v>#DIV/0!</v>
      </c>
      <c r="AH324" s="21" t="e">
        <v>#DIV/0!</v>
      </c>
      <c r="AI324" s="21">
        <v>0.38520063610054156</v>
      </c>
      <c r="AJ324" s="21">
        <v>0.211325758717511</v>
      </c>
      <c r="AK324" s="21" t="e">
        <v>#DIV/0!</v>
      </c>
      <c r="AL324" s="21" t="e">
        <v>#DIV/0!</v>
      </c>
      <c r="AM324" s="21">
        <v>0.61858099950883916</v>
      </c>
      <c r="AN324" s="21">
        <v>0.6261537812096778</v>
      </c>
      <c r="AO324" s="21">
        <v>0.46486777492769432</v>
      </c>
      <c r="AP324" s="21">
        <v>3.5104009148020449E-2</v>
      </c>
      <c r="AQ324" s="21">
        <v>0.62517896677362517</v>
      </c>
      <c r="AR324" s="21">
        <v>0.23956141493531372</v>
      </c>
      <c r="AS324" s="21">
        <v>0.54126335265745795</v>
      </c>
      <c r="AT324" s="21">
        <v>0.41976243777427374</v>
      </c>
      <c r="AU324" s="21">
        <v>0.50553765467162171</v>
      </c>
      <c r="AV324" s="21" t="e">
        <v>#DIV/0!</v>
      </c>
      <c r="AW324" s="21" t="e">
        <v>#DIV/0!</v>
      </c>
      <c r="AX324" s="21" t="e">
        <v>#DIV/0!</v>
      </c>
      <c r="AY324" s="21">
        <v>0.3411219257853812</v>
      </c>
      <c r="AZ324" s="21">
        <v>0.25930079719694205</v>
      </c>
      <c r="BA324" s="21">
        <v>0.51495958498169569</v>
      </c>
      <c r="BB324" s="21" t="e">
        <v>#DIV/0!</v>
      </c>
      <c r="BC324" s="21">
        <v>0.15796989822802593</v>
      </c>
    </row>
    <row r="325" spans="1:55" x14ac:dyDescent="0.2">
      <c r="A325" s="3" t="s">
        <v>988</v>
      </c>
      <c r="B325" s="3" t="s">
        <v>989</v>
      </c>
      <c r="C325" s="3" t="s">
        <v>45</v>
      </c>
      <c r="D325" s="3">
        <v>46764</v>
      </c>
      <c r="E325" s="3" t="s">
        <v>16</v>
      </c>
      <c r="F325" s="3">
        <v>2019</v>
      </c>
      <c r="G325" s="3" t="s">
        <v>17</v>
      </c>
      <c r="H325" s="4">
        <v>43890</v>
      </c>
      <c r="I325" s="4">
        <v>43922</v>
      </c>
      <c r="J325" s="4">
        <v>43922</v>
      </c>
      <c r="K325" s="5">
        <v>72900000</v>
      </c>
      <c r="L325" s="5">
        <v>73200000</v>
      </c>
      <c r="M325" s="3" t="s">
        <v>990</v>
      </c>
      <c r="N325" s="20">
        <v>7.352696490594296E-2</v>
      </c>
      <c r="O325" s="21">
        <v>3.3816832956325503E-2</v>
      </c>
      <c r="P325" s="21">
        <v>3.5700198686341306E-2</v>
      </c>
      <c r="Q325" s="21">
        <v>0.5591678272170526</v>
      </c>
      <c r="R325" s="21">
        <v>6.1337464196793638E-2</v>
      </c>
      <c r="S325" s="21">
        <v>1.8023879221807971E-3</v>
      </c>
      <c r="T325" s="21">
        <v>6.1687205776809646E-2</v>
      </c>
      <c r="U325" s="21">
        <v>0.79245639152192948</v>
      </c>
      <c r="V325" s="21">
        <v>0.7715046604470357</v>
      </c>
      <c r="W325" s="21">
        <v>0.76197220703614488</v>
      </c>
      <c r="X325" s="21">
        <v>0.22034210413473621</v>
      </c>
      <c r="Y325" s="21">
        <v>0.59546196673550122</v>
      </c>
      <c r="Z325" s="21">
        <v>0.77965789586526379</v>
      </c>
      <c r="AA325" s="21">
        <v>0.50477487132208665</v>
      </c>
      <c r="AB325" s="21">
        <v>0.90537221544322544</v>
      </c>
      <c r="AC325" s="21">
        <v>0.53697911020330402</v>
      </c>
      <c r="AD325" s="21">
        <v>0.29370201125574458</v>
      </c>
      <c r="AE325" s="21">
        <v>0.33668687116738716</v>
      </c>
      <c r="AF325" s="21">
        <v>0.5899797844553647</v>
      </c>
      <c r="AG325" s="21" t="e">
        <v>#DIV/0!</v>
      </c>
      <c r="AH325" s="21" t="e">
        <v>#DIV/0!</v>
      </c>
      <c r="AI325" s="21">
        <v>0.39149787896391169</v>
      </c>
      <c r="AJ325" s="21">
        <v>0.144708003067926</v>
      </c>
      <c r="AK325" s="21" t="e">
        <v>#DIV/0!</v>
      </c>
      <c r="AL325" s="21" t="e">
        <v>#DIV/0!</v>
      </c>
      <c r="AM325" s="21">
        <v>0.61740562177112213</v>
      </c>
      <c r="AN325" s="21">
        <v>0.62222605826720201</v>
      </c>
      <c r="AO325" s="21">
        <v>0.1722524340688249</v>
      </c>
      <c r="AP325" s="21">
        <v>3.2826657075948687E-2</v>
      </c>
      <c r="AQ325" s="21">
        <v>0.57435506638688782</v>
      </c>
      <c r="AR325" s="21">
        <v>0.26182847796092723</v>
      </c>
      <c r="AS325" s="21">
        <v>0.5397142752303925</v>
      </c>
      <c r="AT325" s="21">
        <v>0.30918231075207114</v>
      </c>
      <c r="AU325" s="21">
        <v>0.46951449398892192</v>
      </c>
      <c r="AV325" s="21" t="e">
        <v>#DIV/0!</v>
      </c>
      <c r="AW325" s="21" t="e">
        <v>#DIV/0!</v>
      </c>
      <c r="AX325" s="21" t="e">
        <v>#DIV/0!</v>
      </c>
      <c r="AY325" s="21">
        <v>0.36388304474562583</v>
      </c>
      <c r="AZ325" s="21">
        <v>0.29638846661698476</v>
      </c>
      <c r="BA325" s="21">
        <v>0.51307740720374873</v>
      </c>
      <c r="BB325" s="21" t="e">
        <v>#DIV/0!</v>
      </c>
      <c r="BC325" s="21">
        <v>0.11265379686049128</v>
      </c>
    </row>
    <row r="326" spans="1:55" x14ac:dyDescent="0.2">
      <c r="A326" s="3" t="s">
        <v>997</v>
      </c>
      <c r="B326" s="3" t="s">
        <v>998</v>
      </c>
      <c r="C326" s="3" t="s">
        <v>15</v>
      </c>
      <c r="D326" s="3">
        <v>378205</v>
      </c>
      <c r="E326" s="3" t="s">
        <v>16</v>
      </c>
      <c r="F326" s="3">
        <v>2019</v>
      </c>
      <c r="G326" s="3" t="s">
        <v>17</v>
      </c>
      <c r="H326" s="4">
        <v>43830</v>
      </c>
      <c r="I326" s="4">
        <v>43889</v>
      </c>
      <c r="J326" s="4">
        <v>43889</v>
      </c>
      <c r="K326" s="5">
        <v>145882000</v>
      </c>
      <c r="L326" s="5">
        <v>148999000</v>
      </c>
      <c r="M326" s="3" t="s">
        <v>999</v>
      </c>
      <c r="N326" s="20">
        <v>7.9237849110643022E-2</v>
      </c>
      <c r="O326" s="21">
        <v>7.6648404435246731E-2</v>
      </c>
      <c r="P326" s="21">
        <v>6.5169433411341651E-3</v>
      </c>
      <c r="Q326" s="21">
        <v>0.55905441987581195</v>
      </c>
      <c r="R326" s="21">
        <v>4.0167270494973581E-2</v>
      </c>
      <c r="S326" s="21">
        <v>1.5498582246720578E-2</v>
      </c>
      <c r="T326" s="21">
        <v>3.8171501987033417E-2</v>
      </c>
      <c r="U326" s="21">
        <v>0.79158297880808359</v>
      </c>
      <c r="V326" s="21">
        <v>0.77197500412301379</v>
      </c>
      <c r="W326" s="21">
        <v>0.76088104183665473</v>
      </c>
      <c r="X326" s="21">
        <v>0.38232766515464112</v>
      </c>
      <c r="Y326" s="21">
        <v>0.53216518752501196</v>
      </c>
      <c r="Z326" s="21">
        <v>0.61767233484535888</v>
      </c>
      <c r="AA326" s="21">
        <v>0.43807033589656819</v>
      </c>
      <c r="AB326" s="21">
        <v>0.90968559454426023</v>
      </c>
      <c r="AC326" s="21">
        <v>0.10797913267695264</v>
      </c>
      <c r="AD326" s="21">
        <v>0.26269223286149129</v>
      </c>
      <c r="AE326" s="21">
        <v>0.29713301966067351</v>
      </c>
      <c r="AF326" s="21">
        <v>0.55571897679967797</v>
      </c>
      <c r="AG326" s="21" t="e">
        <v>#DIV/0!</v>
      </c>
      <c r="AH326" s="21" t="e">
        <v>#DIV/0!</v>
      </c>
      <c r="AI326" s="21">
        <v>0.41830532199679721</v>
      </c>
      <c r="AJ326" s="21">
        <v>0.10255554262294198</v>
      </c>
      <c r="AK326" s="21" t="e">
        <v>#DIV/0!</v>
      </c>
      <c r="AL326" s="21" t="e">
        <v>#DIV/0!</v>
      </c>
      <c r="AM326" s="21">
        <v>0.61670160610606539</v>
      </c>
      <c r="AN326" s="21">
        <v>0.6244488321596281</v>
      </c>
      <c r="AO326" s="21">
        <v>0.34597880740246328</v>
      </c>
      <c r="AP326" s="21">
        <v>3.2846290331213931E-2</v>
      </c>
      <c r="AQ326" s="21">
        <v>0.5471737325102205</v>
      </c>
      <c r="AR326" s="21">
        <v>0.20483002473365641</v>
      </c>
      <c r="AS326" s="21">
        <v>0.55707920825236401</v>
      </c>
      <c r="AT326" s="21">
        <v>0.27458455980568441</v>
      </c>
      <c r="AU326" s="21">
        <v>0.4404859175101436</v>
      </c>
      <c r="AV326" s="21" t="e">
        <v>#DIV/0!</v>
      </c>
      <c r="AW326" s="21" t="e">
        <v>#DIV/0!</v>
      </c>
      <c r="AX326" s="21" t="e">
        <v>#DIV/0!</v>
      </c>
      <c r="AY326" s="21">
        <v>0.34749636779023058</v>
      </c>
      <c r="AZ326" s="21">
        <v>0.27481636548467392</v>
      </c>
      <c r="BA326" s="21">
        <v>0.50828840223000504</v>
      </c>
      <c r="BB326" s="21" t="e">
        <v>#DIV/0!</v>
      </c>
      <c r="BC326" s="21">
        <v>0.12427801265094915</v>
      </c>
    </row>
    <row r="327" spans="1:55" x14ac:dyDescent="0.2">
      <c r="A327" s="3" t="s">
        <v>964</v>
      </c>
      <c r="B327" s="3" t="s">
        <v>965</v>
      </c>
      <c r="C327" s="3" t="s">
        <v>138</v>
      </c>
      <c r="D327" s="3">
        <v>378199</v>
      </c>
      <c r="E327" s="3" t="s">
        <v>16</v>
      </c>
      <c r="F327" s="3">
        <v>2019</v>
      </c>
      <c r="G327" s="3" t="s">
        <v>17</v>
      </c>
      <c r="H327" s="4">
        <v>43830</v>
      </c>
      <c r="I327" s="4">
        <v>43885</v>
      </c>
      <c r="J327" s="4">
        <v>43885</v>
      </c>
      <c r="K327" s="5">
        <v>164000000</v>
      </c>
      <c r="L327" s="5">
        <v>164000000</v>
      </c>
      <c r="M327" s="3" t="s">
        <v>966</v>
      </c>
      <c r="N327" s="20">
        <v>5.6792321585712548E-2</v>
      </c>
      <c r="O327" s="21">
        <v>5.1013601127943196E-2</v>
      </c>
      <c r="P327" s="21">
        <v>0.10433129956377032</v>
      </c>
      <c r="Q327" s="21">
        <v>0.55830325023107541</v>
      </c>
      <c r="R327" s="21">
        <v>3.2778746606723579E-2</v>
      </c>
      <c r="S327" s="21">
        <v>0</v>
      </c>
      <c r="T327" s="21">
        <v>3.3115311695558695E-2</v>
      </c>
      <c r="U327" s="21">
        <v>0.79100665087387734</v>
      </c>
      <c r="V327" s="21">
        <v>0.77144014205164946</v>
      </c>
      <c r="W327" s="21">
        <v>0.76032189224514224</v>
      </c>
      <c r="X327" s="21">
        <v>0.10652295282284076</v>
      </c>
      <c r="Y327" s="21">
        <v>0.52614338231532054</v>
      </c>
      <c r="Z327" s="21">
        <v>0.89347704717715926</v>
      </c>
      <c r="AA327" s="21">
        <v>2.4058623156081826E-2</v>
      </c>
      <c r="AB327" s="21">
        <v>0.94902875969207179</v>
      </c>
      <c r="AC327" s="21">
        <v>0.47741617239786344</v>
      </c>
      <c r="AD327" s="21">
        <v>0.57618595332291178</v>
      </c>
      <c r="AE327" s="21">
        <v>0.49478790435611536</v>
      </c>
      <c r="AF327" s="21">
        <v>0.60782654523279078</v>
      </c>
      <c r="AG327" s="21" t="e">
        <v>#DIV/0!</v>
      </c>
      <c r="AH327" s="21" t="e">
        <v>#DIV/0!</v>
      </c>
      <c r="AI327" s="21">
        <v>0.40942384379802266</v>
      </c>
      <c r="AJ327" s="21">
        <v>0.3681686479566017</v>
      </c>
      <c r="AK327" s="21" t="e">
        <v>#DIV/0!</v>
      </c>
      <c r="AL327" s="21" t="e">
        <v>#DIV/0!</v>
      </c>
      <c r="AM327" s="21">
        <v>0.61669243060439116</v>
      </c>
      <c r="AN327" s="21">
        <v>0.62086978112571156</v>
      </c>
      <c r="AO327" s="21">
        <v>0.10681606268058522</v>
      </c>
      <c r="AP327" s="21">
        <v>3.3850140270341715E-2</v>
      </c>
      <c r="AQ327" s="21">
        <v>0.56385733092567936</v>
      </c>
      <c r="AR327" s="21">
        <v>0.52170155216244329</v>
      </c>
      <c r="AS327" s="21">
        <v>0.53064025643186974</v>
      </c>
      <c r="AT327" s="21">
        <v>0.4878516018027248</v>
      </c>
      <c r="AU327" s="21">
        <v>0.48112823701205859</v>
      </c>
      <c r="AV327" s="21" t="e">
        <v>#DIV/0!</v>
      </c>
      <c r="AW327" s="21" t="e">
        <v>#DIV/0!</v>
      </c>
      <c r="AX327" s="21" t="e">
        <v>#DIV/0!</v>
      </c>
      <c r="AY327" s="21">
        <v>0.33418356569101199</v>
      </c>
      <c r="AZ327" s="21">
        <v>0.24679449073581186</v>
      </c>
      <c r="BA327" s="21">
        <v>0.51328990085550419</v>
      </c>
      <c r="BB327" s="21" t="e">
        <v>#DIV/0!</v>
      </c>
      <c r="BC327" s="21">
        <v>0.14244054097405529</v>
      </c>
    </row>
    <row r="328" spans="1:55" x14ac:dyDescent="0.2">
      <c r="A328" s="3" t="s">
        <v>937</v>
      </c>
      <c r="B328" s="3" t="s">
        <v>938</v>
      </c>
      <c r="C328" s="3" t="s">
        <v>34</v>
      </c>
      <c r="D328" s="3">
        <v>109664</v>
      </c>
      <c r="E328" s="3" t="s">
        <v>16</v>
      </c>
      <c r="F328" s="3">
        <v>2019</v>
      </c>
      <c r="G328" s="3" t="s">
        <v>17</v>
      </c>
      <c r="H328" s="4">
        <v>43830</v>
      </c>
      <c r="I328" s="4">
        <v>43867</v>
      </c>
      <c r="J328" s="4">
        <v>43867</v>
      </c>
      <c r="K328" s="5">
        <v>1175000000</v>
      </c>
      <c r="L328" s="5">
        <v>1189000000</v>
      </c>
      <c r="M328" s="3" t="s">
        <v>939</v>
      </c>
      <c r="N328" s="20">
        <v>5.4533754761076553E-2</v>
      </c>
      <c r="O328" s="21">
        <v>5.4533754761076553E-2</v>
      </c>
      <c r="P328" s="21">
        <v>5.2600892498441403E-2</v>
      </c>
      <c r="Q328" s="21">
        <v>0.56037875415622918</v>
      </c>
      <c r="R328" s="21">
        <v>0</v>
      </c>
      <c r="S328" s="21">
        <v>0</v>
      </c>
      <c r="T328" s="21">
        <v>0</v>
      </c>
      <c r="U328" s="21">
        <v>0.79008725756879927</v>
      </c>
      <c r="V328" s="21">
        <v>0.77144014205164946</v>
      </c>
      <c r="W328" s="21">
        <v>0.75926751205282994</v>
      </c>
      <c r="X328" s="21">
        <v>0.62120709644211192</v>
      </c>
      <c r="Y328" s="21">
        <v>0.49450952849924407</v>
      </c>
      <c r="Z328" s="21">
        <v>0.37879290355788814</v>
      </c>
      <c r="AA328" s="21">
        <v>0.23660291792222837</v>
      </c>
      <c r="AB328" s="21">
        <v>0.87327802494050155</v>
      </c>
      <c r="AC328" s="21">
        <v>1</v>
      </c>
      <c r="AD328" s="21">
        <v>0.40155915969195904</v>
      </c>
      <c r="AE328" s="21">
        <v>0.40924481960345854</v>
      </c>
      <c r="AF328" s="21">
        <v>0.62746552196088656</v>
      </c>
      <c r="AG328" s="21" t="e">
        <v>#DIV/0!</v>
      </c>
      <c r="AH328" s="21" t="e">
        <v>#DIV/0!</v>
      </c>
      <c r="AI328" s="21">
        <v>0.40873040349302597</v>
      </c>
      <c r="AJ328" s="21">
        <v>0.10473711890672016</v>
      </c>
      <c r="AK328" s="21" t="e">
        <v>#DIV/0!</v>
      </c>
      <c r="AL328" s="21" t="e">
        <v>#DIV/0!</v>
      </c>
      <c r="AM328" s="21">
        <v>0.61749035142420006</v>
      </c>
      <c r="AN328" s="21">
        <v>0.62121954966356507</v>
      </c>
      <c r="AO328" s="21">
        <v>6.8357529103452233E-2</v>
      </c>
      <c r="AP328" s="21">
        <v>3.2244428495670795E-2</v>
      </c>
      <c r="AQ328" s="21">
        <v>0.55479089467116371</v>
      </c>
      <c r="AR328" s="21">
        <v>0.53237765241606849</v>
      </c>
      <c r="AS328" s="21">
        <v>0.52810799320831237</v>
      </c>
      <c r="AT328" s="21">
        <v>0.39861878407339307</v>
      </c>
      <c r="AU328" s="21">
        <v>0.46981387807939223</v>
      </c>
      <c r="AV328" s="21" t="e">
        <v>#DIV/0!</v>
      </c>
      <c r="AW328" s="21" t="e">
        <v>#DIV/0!</v>
      </c>
      <c r="AX328" s="21" t="e">
        <v>#DIV/0!</v>
      </c>
      <c r="AY328" s="21">
        <v>0.32751608420844852</v>
      </c>
      <c r="AZ328" s="21">
        <v>0.1853424502798835</v>
      </c>
      <c r="BA328" s="21">
        <v>0.5285474452515716</v>
      </c>
      <c r="BB328" s="21" t="e">
        <v>#DIV/0!</v>
      </c>
      <c r="BC328" s="21">
        <v>0.14221393791649417</v>
      </c>
    </row>
    <row r="329" spans="1:55" x14ac:dyDescent="0.2">
      <c r="A329" s="3" t="s">
        <v>994</v>
      </c>
      <c r="B329" s="3" t="s">
        <v>995</v>
      </c>
      <c r="C329" s="3" t="s">
        <v>34</v>
      </c>
      <c r="D329" s="3">
        <v>85758</v>
      </c>
      <c r="E329" s="3" t="s">
        <v>16</v>
      </c>
      <c r="F329" s="3">
        <v>2019</v>
      </c>
      <c r="G329" s="3" t="s">
        <v>17</v>
      </c>
      <c r="H329" s="4">
        <v>43738</v>
      </c>
      <c r="I329" s="4">
        <v>43775</v>
      </c>
      <c r="J329" s="4">
        <v>43775</v>
      </c>
      <c r="K329" s="5">
        <v>1197000000</v>
      </c>
      <c r="L329" s="5">
        <v>1209000000</v>
      </c>
      <c r="M329" s="3" t="s">
        <v>996</v>
      </c>
      <c r="N329" s="20">
        <v>5.4995452509699061E-2</v>
      </c>
      <c r="O329" s="21">
        <v>4.9570549608524785E-2</v>
      </c>
      <c r="P329" s="21">
        <v>0.13346534263922361</v>
      </c>
      <c r="Q329" s="21">
        <v>0.61064322653142156</v>
      </c>
      <c r="R329" s="21">
        <v>0.12867937952928291</v>
      </c>
      <c r="S329" s="21">
        <v>5.1364461610901371E-2</v>
      </c>
      <c r="T329" s="21">
        <v>0.12201952990356053</v>
      </c>
      <c r="U329" s="21">
        <v>0.87608478102772191</v>
      </c>
      <c r="V329" s="21">
        <v>0.80325362487364771</v>
      </c>
      <c r="W329" s="21">
        <v>0.8518365460242775</v>
      </c>
      <c r="X329" s="21">
        <v>0.43310529550412635</v>
      </c>
      <c r="Y329" s="21">
        <v>0.44801969435130828</v>
      </c>
      <c r="Z329" s="21">
        <v>0.56689470449587365</v>
      </c>
      <c r="AA329" s="21">
        <v>0.32434752255865001</v>
      </c>
      <c r="AB329" s="21">
        <v>0.79628410588405574</v>
      </c>
      <c r="AC329" s="21">
        <v>0.53663175261809037</v>
      </c>
      <c r="AD329" s="21">
        <v>0.24222111284881831</v>
      </c>
      <c r="AE329" s="21">
        <v>0.27767146798575465</v>
      </c>
      <c r="AF329" s="21">
        <v>0.39444483403526176</v>
      </c>
      <c r="AG329" s="21" t="e">
        <v>#DIV/0!</v>
      </c>
      <c r="AH329" s="21" t="e">
        <v>#DIV/0!</v>
      </c>
      <c r="AI329" s="21">
        <v>0</v>
      </c>
      <c r="AJ329" s="21">
        <v>0.11744766839063189</v>
      </c>
      <c r="AK329" s="21" t="e">
        <v>#DIV/0!</v>
      </c>
      <c r="AL329" s="21" t="e">
        <v>#DIV/0!</v>
      </c>
      <c r="AM329" s="21">
        <v>0.53647623185099491</v>
      </c>
      <c r="AN329" s="21">
        <v>0.65744269869522398</v>
      </c>
      <c r="AO329" s="21">
        <v>0.14533352235110633</v>
      </c>
      <c r="AP329" s="21">
        <v>3.2680251085489685E-2</v>
      </c>
      <c r="AQ329" s="21">
        <v>0.30614492011346273</v>
      </c>
      <c r="AR329" s="21">
        <v>0.34612858056679591</v>
      </c>
      <c r="AS329" s="21">
        <v>5.7215653412343338E-2</v>
      </c>
      <c r="AT329" s="21">
        <v>0.3865626486650498</v>
      </c>
      <c r="AU329" s="21">
        <v>0.50989246385821019</v>
      </c>
      <c r="AV329" s="21" t="e">
        <v>#DIV/0!</v>
      </c>
      <c r="AW329" s="21" t="e">
        <v>#DIV/0!</v>
      </c>
      <c r="AX329" s="21" t="e">
        <v>#DIV/0!</v>
      </c>
      <c r="AY329" s="21">
        <v>0.575534546976332</v>
      </c>
      <c r="AZ329" s="21">
        <v>0.35805072942304272</v>
      </c>
      <c r="BA329" s="21">
        <v>0.49853501872558975</v>
      </c>
      <c r="BB329" s="21" t="e">
        <v>#DIV/0!</v>
      </c>
      <c r="BC329" s="21">
        <v>8.6674551369065725E-2</v>
      </c>
    </row>
    <row r="330" spans="1:55" x14ac:dyDescent="0.2">
      <c r="A330" s="3" t="s">
        <v>991</v>
      </c>
      <c r="B330" s="3" t="s">
        <v>992</v>
      </c>
      <c r="C330" s="3" t="s">
        <v>34</v>
      </c>
      <c r="D330" s="3">
        <v>35151</v>
      </c>
      <c r="E330" s="3" t="s">
        <v>16</v>
      </c>
      <c r="F330" s="3">
        <v>2019</v>
      </c>
      <c r="G330" s="3" t="s">
        <v>17</v>
      </c>
      <c r="H330" s="4">
        <v>43921</v>
      </c>
      <c r="I330" s="4">
        <v>43971</v>
      </c>
      <c r="J330" s="4">
        <v>43971</v>
      </c>
      <c r="K330" s="5">
        <v>115849000</v>
      </c>
      <c r="L330" s="5">
        <v>118165000</v>
      </c>
      <c r="M330" s="3" t="s">
        <v>993</v>
      </c>
      <c r="N330" s="20">
        <v>0.16719808151450191</v>
      </c>
      <c r="O330" s="21">
        <v>0.11619426064313852</v>
      </c>
      <c r="P330" s="21">
        <v>0.24416217919646083</v>
      </c>
      <c r="Q330" s="21">
        <v>0.55807674401007101</v>
      </c>
      <c r="R330" s="21">
        <v>4.0743689747569395E-2</v>
      </c>
      <c r="S330" s="21">
        <v>2.3010181251377752E-5</v>
      </c>
      <c r="T330" s="21">
        <v>4.1158461788856134E-2</v>
      </c>
      <c r="U330" s="21">
        <v>0.79111716319630054</v>
      </c>
      <c r="V330" s="21">
        <v>0.77144068110109598</v>
      </c>
      <c r="W330" s="21">
        <v>0.76044852758178305</v>
      </c>
      <c r="X330" s="21">
        <v>0.23440047766553632</v>
      </c>
      <c r="Y330" s="21">
        <v>0.60646424920273123</v>
      </c>
      <c r="Z330" s="21">
        <v>0.76559952233446371</v>
      </c>
      <c r="AA330" s="21">
        <v>0.61066301428486636</v>
      </c>
      <c r="AB330" s="21">
        <v>0.96650518248908579</v>
      </c>
      <c r="AC330" s="21">
        <v>0.36943196868156747</v>
      </c>
      <c r="AD330" s="21">
        <v>0.27541037013224057</v>
      </c>
      <c r="AE330" s="21">
        <v>0.31571815055135216</v>
      </c>
      <c r="AF330" s="21">
        <v>0.5670103687234278</v>
      </c>
      <c r="AG330" s="21" t="e">
        <v>#DIV/0!</v>
      </c>
      <c r="AH330" s="21" t="e">
        <v>#DIV/0!</v>
      </c>
      <c r="AI330" s="21">
        <v>0.37083060065110113</v>
      </c>
      <c r="AJ330" s="21">
        <v>0.38107556057866926</v>
      </c>
      <c r="AK330" s="21" t="e">
        <v>#DIV/0!</v>
      </c>
      <c r="AL330" s="21" t="e">
        <v>#DIV/0!</v>
      </c>
      <c r="AM330" s="21">
        <v>0.61593554237632042</v>
      </c>
      <c r="AN330" s="21">
        <v>0.62076407884224138</v>
      </c>
      <c r="AO330" s="21">
        <v>0.10822183559142859</v>
      </c>
      <c r="AP330" s="21">
        <v>3.2277659602695033E-2</v>
      </c>
      <c r="AQ330" s="21">
        <v>0.52369147207429945</v>
      </c>
      <c r="AR330" s="21">
        <v>0.43836213794094198</v>
      </c>
      <c r="AS330" s="21">
        <v>0.46682209366097388</v>
      </c>
      <c r="AT330" s="21">
        <v>0.41986730799854804</v>
      </c>
      <c r="AU330" s="21">
        <v>0.5843219721685301</v>
      </c>
      <c r="AV330" s="21" t="e">
        <v>#DIV/0!</v>
      </c>
      <c r="AW330" s="21" t="e">
        <v>#DIV/0!</v>
      </c>
      <c r="AX330" s="21" t="e">
        <v>#DIV/0!</v>
      </c>
      <c r="AY330" s="21">
        <v>0.37534783179008091</v>
      </c>
      <c r="AZ330" s="21">
        <v>0.26106166084324378</v>
      </c>
      <c r="BA330" s="21">
        <v>0.53579880136046398</v>
      </c>
      <c r="BB330" s="21" t="e">
        <v>#DIV/0!</v>
      </c>
      <c r="BC330" s="21">
        <v>8.7480309841981629E-2</v>
      </c>
    </row>
    <row r="331" spans="1:55" x14ac:dyDescent="0.2">
      <c r="A331" s="3" t="s">
        <v>1033</v>
      </c>
      <c r="B331" s="3" t="s">
        <v>1034</v>
      </c>
      <c r="C331" s="3" t="s">
        <v>45</v>
      </c>
      <c r="D331" s="3">
        <v>403292</v>
      </c>
      <c r="E331" s="3" t="s">
        <v>16</v>
      </c>
      <c r="F331" s="3">
        <v>2019</v>
      </c>
      <c r="G331" s="3" t="s">
        <v>17</v>
      </c>
      <c r="H331" s="4">
        <v>43830</v>
      </c>
      <c r="I331" s="4">
        <v>43886</v>
      </c>
      <c r="J331" s="4">
        <v>43886</v>
      </c>
      <c r="K331" s="5">
        <v>209192000</v>
      </c>
      <c r="L331" s="5">
        <v>209673000</v>
      </c>
      <c r="M331" s="3" t="s">
        <v>1035</v>
      </c>
      <c r="N331" s="20">
        <v>6.8729943574537735E-3</v>
      </c>
      <c r="O331" s="21">
        <v>5.9355980385919771E-3</v>
      </c>
      <c r="P331" s="21">
        <v>6.0541986945421723E-3</v>
      </c>
      <c r="Q331" s="21">
        <v>0.55969893967631246</v>
      </c>
      <c r="R331" s="21">
        <v>9.9975931930841477E-2</v>
      </c>
      <c r="S331" s="21">
        <v>0.14609620642685711</v>
      </c>
      <c r="T331" s="21">
        <v>7.8301773965080285E-2</v>
      </c>
      <c r="U331" s="21">
        <v>0.79459832460839763</v>
      </c>
      <c r="V331" s="21">
        <v>0.77754948139932845</v>
      </c>
      <c r="W331" s="21">
        <v>0.76327816256264791</v>
      </c>
      <c r="X331" s="21">
        <v>3.283000825225408E-2</v>
      </c>
      <c r="Y331" s="21">
        <v>0.49665719992339646</v>
      </c>
      <c r="Z331" s="21">
        <v>0.96716999174774587</v>
      </c>
      <c r="AA331" s="21">
        <v>8.1189611976325474E-2</v>
      </c>
      <c r="AB331" s="21">
        <v>0.88870138066110671</v>
      </c>
      <c r="AC331" s="21">
        <v>0.43007205015679772</v>
      </c>
      <c r="AD331" s="21">
        <v>0.48695508337242194</v>
      </c>
      <c r="AE331" s="21">
        <v>0.44747543347308821</v>
      </c>
      <c r="AF331" s="21">
        <v>0.66615369104922484</v>
      </c>
      <c r="AG331" s="21" t="e">
        <v>#DIV/0!</v>
      </c>
      <c r="AH331" s="21" t="e">
        <v>#DIV/0!</v>
      </c>
      <c r="AI331" s="21">
        <v>0.43736073879665027</v>
      </c>
      <c r="AJ331" s="21">
        <v>0.15125385724960067</v>
      </c>
      <c r="AK331" s="21" t="e">
        <v>#DIV/0!</v>
      </c>
      <c r="AL331" s="21" t="e">
        <v>#DIV/0!</v>
      </c>
      <c r="AM331" s="21">
        <v>0.61781884835498813</v>
      </c>
      <c r="AN331" s="21">
        <v>0.62092792336565839</v>
      </c>
      <c r="AO331" s="21">
        <v>6.5220084084470137E-2</v>
      </c>
      <c r="AP331" s="21">
        <v>3.1800556026267253E-2</v>
      </c>
      <c r="AQ331" s="21">
        <v>0.57748410503648973</v>
      </c>
      <c r="AR331" s="21">
        <v>0.54414884095540761</v>
      </c>
      <c r="AS331" s="21">
        <v>0.59997539498488683</v>
      </c>
      <c r="AT331" s="21">
        <v>0.39710388291131804</v>
      </c>
      <c r="AU331" s="21">
        <v>0.428926290298279</v>
      </c>
      <c r="AV331" s="21" t="e">
        <v>#DIV/0!</v>
      </c>
      <c r="AW331" s="21" t="e">
        <v>#DIV/0!</v>
      </c>
      <c r="AX331" s="21" t="e">
        <v>#DIV/0!</v>
      </c>
      <c r="AY331" s="21">
        <v>0.36888940265511755</v>
      </c>
      <c r="AZ331" s="21">
        <v>0.31382953439312045</v>
      </c>
      <c r="BA331" s="21">
        <v>0.5060179677557074</v>
      </c>
      <c r="BB331" s="21" t="e">
        <v>#DIV/0!</v>
      </c>
      <c r="BC331" s="21">
        <v>0.11489315793201116</v>
      </c>
    </row>
    <row r="332" spans="1:55" x14ac:dyDescent="0.2">
      <c r="A332" s="3" t="s">
        <v>469</v>
      </c>
      <c r="B332" s="3" t="s">
        <v>470</v>
      </c>
      <c r="C332" s="3" t="s">
        <v>113</v>
      </c>
      <c r="D332" s="3">
        <v>741323</v>
      </c>
      <c r="E332" s="3" t="s">
        <v>16</v>
      </c>
      <c r="F332" s="3">
        <v>2019</v>
      </c>
      <c r="G332" s="3" t="s">
        <v>17</v>
      </c>
      <c r="H332" s="4">
        <v>43830</v>
      </c>
      <c r="I332" s="4">
        <v>43892</v>
      </c>
      <c r="J332" s="4">
        <v>43892</v>
      </c>
      <c r="K332" s="5">
        <v>40296000</v>
      </c>
      <c r="L332" s="5">
        <v>40420000</v>
      </c>
      <c r="M332" s="3" t="s">
        <v>471</v>
      </c>
      <c r="N332" s="20">
        <v>1.3038964470325929E-2</v>
      </c>
      <c r="O332" s="21">
        <v>1.3038964470325929E-2</v>
      </c>
      <c r="P332" s="21">
        <v>0</v>
      </c>
      <c r="Q332" s="21">
        <v>0.56087610540747534</v>
      </c>
      <c r="R332" s="21">
        <v>6.5659799911748085E-3</v>
      </c>
      <c r="S332" s="21">
        <v>0</v>
      </c>
      <c r="T332" s="21">
        <v>6.6333980552494764E-3</v>
      </c>
      <c r="U332" s="21">
        <v>0.79047807430966255</v>
      </c>
      <c r="V332" s="21">
        <v>0.77144014205164946</v>
      </c>
      <c r="W332" s="21">
        <v>0.75971570917164111</v>
      </c>
      <c r="X332" s="21">
        <v>0.1666269548266481</v>
      </c>
      <c r="Y332" s="21">
        <v>0.48170611847202183</v>
      </c>
      <c r="Z332" s="21">
        <v>0.83337304517335187</v>
      </c>
      <c r="AA332" s="21">
        <v>0</v>
      </c>
      <c r="AB332" s="21">
        <v>0.86472416971155408</v>
      </c>
      <c r="AC332" s="21">
        <v>1</v>
      </c>
      <c r="AD332" s="21">
        <v>0.87232986019739323</v>
      </c>
      <c r="AE332" s="21">
        <v>1</v>
      </c>
      <c r="AF332" s="21">
        <v>0.54735387692639348</v>
      </c>
      <c r="AG332" s="21" t="e">
        <v>#DIV/0!</v>
      </c>
      <c r="AH332" s="21" t="e">
        <v>#DIV/0!</v>
      </c>
      <c r="AI332" s="21">
        <v>0.39370148486147705</v>
      </c>
      <c r="AJ332" s="21">
        <v>7.5548232408965285E-2</v>
      </c>
      <c r="AK332" s="21" t="e">
        <v>#DIV/0!</v>
      </c>
      <c r="AL332" s="21" t="e">
        <v>#DIV/0!</v>
      </c>
      <c r="AM332" s="21">
        <v>0.61567277430594813</v>
      </c>
      <c r="AN332" s="21">
        <v>0.6211351873874158</v>
      </c>
      <c r="AO332" s="21">
        <v>5.6117565610969443E-2</v>
      </c>
      <c r="AP332" s="21">
        <v>3.1910380932531734E-2</v>
      </c>
      <c r="AQ332" s="21">
        <v>0.49994630526693612</v>
      </c>
      <c r="AR332" s="21">
        <v>0.25473557352930476</v>
      </c>
      <c r="AS332" s="21">
        <v>0.54237493313747565</v>
      </c>
      <c r="AT332" s="21">
        <v>0.23189026024147866</v>
      </c>
      <c r="AU332" s="21">
        <v>0.44536201393492625</v>
      </c>
      <c r="AV332" s="21" t="e">
        <v>#DIV/0!</v>
      </c>
      <c r="AW332" s="21" t="e">
        <v>#DIV/0!</v>
      </c>
      <c r="AX332" s="21" t="e">
        <v>#DIV/0!</v>
      </c>
      <c r="AY332" s="21">
        <v>0.3287938751699187</v>
      </c>
      <c r="AZ332" s="21">
        <v>0.24376080347963577</v>
      </c>
      <c r="BA332" s="21">
        <v>0.52928426017035057</v>
      </c>
      <c r="BB332" s="21" t="e">
        <v>#DIV/0!</v>
      </c>
      <c r="BC332" s="21">
        <v>0.41200969624615913</v>
      </c>
    </row>
    <row r="333" spans="1:55" x14ac:dyDescent="0.2">
      <c r="A333" s="3" t="s">
        <v>1009</v>
      </c>
      <c r="B333" s="3" t="s">
        <v>1010</v>
      </c>
      <c r="C333" s="3" t="s">
        <v>24</v>
      </c>
      <c r="D333" s="3">
        <v>378206</v>
      </c>
      <c r="E333" s="3" t="s">
        <v>16</v>
      </c>
      <c r="F333" s="3">
        <v>2019</v>
      </c>
      <c r="G333" s="3" t="s">
        <v>17</v>
      </c>
      <c r="H333" s="4">
        <v>43830</v>
      </c>
      <c r="I333" s="4">
        <v>43868</v>
      </c>
      <c r="J333" s="4">
        <v>43868</v>
      </c>
      <c r="K333" s="5">
        <v>109300000</v>
      </c>
      <c r="L333" s="5">
        <v>114100000</v>
      </c>
      <c r="M333" s="3" t="s">
        <v>1011</v>
      </c>
      <c r="N333" s="20">
        <v>0.19329185371736063</v>
      </c>
      <c r="O333" s="21">
        <v>0.15865369112943734</v>
      </c>
      <c r="P333" s="21">
        <v>0.29132246298995879</v>
      </c>
      <c r="Q333" s="21">
        <v>0.55808877143857183</v>
      </c>
      <c r="R333" s="21">
        <v>1.5513054576237282E-2</v>
      </c>
      <c r="S333" s="21">
        <v>0</v>
      </c>
      <c r="T333" s="21">
        <v>1.5672339269279339E-2</v>
      </c>
      <c r="U333" s="21">
        <v>0.79048167388128876</v>
      </c>
      <c r="V333" s="21">
        <v>0.77144014205164946</v>
      </c>
      <c r="W333" s="21">
        <v>0.75971983723848968</v>
      </c>
      <c r="X333" s="21">
        <v>0.44757766770320329</v>
      </c>
      <c r="Y333" s="21">
        <v>0.53335375053058176</v>
      </c>
      <c r="Z333" s="21">
        <v>0.55242233229679671</v>
      </c>
      <c r="AA333" s="21">
        <v>0</v>
      </c>
      <c r="AB333" s="21">
        <v>0.9654814260694492</v>
      </c>
      <c r="AC333" s="21">
        <v>0.93348649443888188</v>
      </c>
      <c r="AD333" s="21">
        <v>0.54835317461729216</v>
      </c>
      <c r="AE333" s="21">
        <v>0.62860759402780197</v>
      </c>
      <c r="AF333" s="21">
        <v>0.78262250923345655</v>
      </c>
      <c r="AG333" s="21" t="e">
        <v>#DIV/0!</v>
      </c>
      <c r="AH333" s="21" t="e">
        <v>#DIV/0!</v>
      </c>
      <c r="AI333" s="21">
        <v>0.4186437981663988</v>
      </c>
      <c r="AJ333" s="21">
        <v>0.32427575073119358</v>
      </c>
      <c r="AK333" s="21" t="e">
        <v>#DIV/0!</v>
      </c>
      <c r="AL333" s="21" t="e">
        <v>#DIV/0!</v>
      </c>
      <c r="AM333" s="21">
        <v>0.61968236296690338</v>
      </c>
      <c r="AN333" s="21">
        <v>0.62085269115290787</v>
      </c>
      <c r="AO333" s="21">
        <v>0.11726374075704059</v>
      </c>
      <c r="AP333" s="21">
        <v>3.2145539191890352E-2</v>
      </c>
      <c r="AQ333" s="21">
        <v>0.75853879760079856</v>
      </c>
      <c r="AR333" s="21">
        <v>0.50420052578047025</v>
      </c>
      <c r="AS333" s="21">
        <v>0.55292619361398032</v>
      </c>
      <c r="AT333" s="21">
        <v>0.49762805883326811</v>
      </c>
      <c r="AU333" s="21">
        <v>0.49934555996677932</v>
      </c>
      <c r="AV333" s="21" t="e">
        <v>#DIV/0!</v>
      </c>
      <c r="AW333" s="21" t="e">
        <v>#DIV/0!</v>
      </c>
      <c r="AX333" s="21" t="e">
        <v>#DIV/0!</v>
      </c>
      <c r="AY333" s="21">
        <v>0.33065879149103106</v>
      </c>
      <c r="AZ333" s="21">
        <v>0.22471362901303119</v>
      </c>
      <c r="BA333" s="21">
        <v>0.51113656090993631</v>
      </c>
      <c r="BB333" s="21" t="e">
        <v>#DIV/0!</v>
      </c>
      <c r="BC333" s="21">
        <v>0.19658202597327695</v>
      </c>
    </row>
    <row r="334" spans="1:55" x14ac:dyDescent="0.2">
      <c r="A334" s="3" t="s">
        <v>1018</v>
      </c>
      <c r="B334" s="3" t="s">
        <v>1019</v>
      </c>
      <c r="C334" s="3" t="s">
        <v>15</v>
      </c>
      <c r="D334" s="3">
        <v>378208</v>
      </c>
      <c r="E334" s="3" t="s">
        <v>16</v>
      </c>
      <c r="F334" s="3">
        <v>2019</v>
      </c>
      <c r="G334" s="3" t="s">
        <v>17</v>
      </c>
      <c r="H334" s="4">
        <v>43830</v>
      </c>
      <c r="I334" s="4">
        <v>43875</v>
      </c>
      <c r="J334" s="4">
        <v>43875</v>
      </c>
      <c r="K334" s="5">
        <v>113994000</v>
      </c>
      <c r="L334" s="5">
        <v>114822000</v>
      </c>
      <c r="M334" s="3" t="s">
        <v>1020</v>
      </c>
      <c r="N334" s="20">
        <v>7.7350977896835038E-2</v>
      </c>
      <c r="O334" s="21">
        <v>7.7350977896835038E-2</v>
      </c>
      <c r="P334" s="21">
        <v>5.0482448247782953E-2</v>
      </c>
      <c r="Q334" s="21">
        <v>0.55878677720290082</v>
      </c>
      <c r="R334" s="21">
        <v>8.8700588247768057E-5</v>
      </c>
      <c r="S334" s="21">
        <v>1.7556078979730412E-4</v>
      </c>
      <c r="T334" s="21">
        <v>6.2332397950653142E-5</v>
      </c>
      <c r="U334" s="21">
        <v>0.79009027013403454</v>
      </c>
      <c r="V334" s="21">
        <v>0.77144566802741299</v>
      </c>
      <c r="W334" s="21">
        <v>0.75926991521562781</v>
      </c>
      <c r="X334" s="21">
        <v>0.63239660740362857</v>
      </c>
      <c r="Y334" s="21">
        <v>0.51919812878549254</v>
      </c>
      <c r="Z334" s="21">
        <v>0.36760339259637148</v>
      </c>
      <c r="AA334" s="21">
        <v>0.17999653999392604</v>
      </c>
      <c r="AB334" s="21">
        <v>0.92126231799240133</v>
      </c>
      <c r="AC334" s="21">
        <v>0.39899417125062925</v>
      </c>
      <c r="AD334" s="21">
        <v>0.3033491265589201</v>
      </c>
      <c r="AE334" s="21">
        <v>0.34744690000792405</v>
      </c>
      <c r="AF334" s="21">
        <v>0.58835587140916756</v>
      </c>
      <c r="AG334" s="21" t="e">
        <v>#DIV/0!</v>
      </c>
      <c r="AH334" s="21" t="e">
        <v>#DIV/0!</v>
      </c>
      <c r="AI334" s="21">
        <v>0.37614160726363499</v>
      </c>
      <c r="AJ334" s="21">
        <v>0.18631421651488125</v>
      </c>
      <c r="AK334" s="21" t="e">
        <v>#DIV/0!</v>
      </c>
      <c r="AL334" s="21" t="e">
        <v>#DIV/0!</v>
      </c>
      <c r="AM334" s="21">
        <v>0.62163189332089441</v>
      </c>
      <c r="AN334" s="21">
        <v>0.62808327729449065</v>
      </c>
      <c r="AO334" s="21">
        <v>0.67964228495381029</v>
      </c>
      <c r="AP334" s="21">
        <v>3.3023340086698307E-2</v>
      </c>
      <c r="AQ334" s="21">
        <v>0.78373754044184885</v>
      </c>
      <c r="AR334" s="21">
        <v>0.27237488135643534</v>
      </c>
      <c r="AS334" s="21">
        <v>0.52708884336012352</v>
      </c>
      <c r="AT334" s="21">
        <v>0.68355836864822628</v>
      </c>
      <c r="AU334" s="21">
        <v>0.50765068964688309</v>
      </c>
      <c r="AV334" s="21" t="e">
        <v>#DIV/0!</v>
      </c>
      <c r="AW334" s="21" t="e">
        <v>#DIV/0!</v>
      </c>
      <c r="AX334" s="21" t="e">
        <v>#DIV/0!</v>
      </c>
      <c r="AY334" s="21">
        <v>0.32752862556792145</v>
      </c>
      <c r="AZ334" s="21">
        <v>0.2319993018259596</v>
      </c>
      <c r="BA334" s="21">
        <v>0.5162300739905078</v>
      </c>
      <c r="BB334" s="21" t="e">
        <v>#DIV/0!</v>
      </c>
      <c r="BC334" s="21">
        <v>0.35320631240119882</v>
      </c>
    </row>
    <row r="335" spans="1:55" x14ac:dyDescent="0.2">
      <c r="A335" s="3" t="s">
        <v>1003</v>
      </c>
      <c r="B335" s="3" t="s">
        <v>1004</v>
      </c>
      <c r="C335" s="3" t="s">
        <v>45</v>
      </c>
      <c r="D335" s="3">
        <v>331016</v>
      </c>
      <c r="E335" s="3" t="s">
        <v>16</v>
      </c>
      <c r="F335" s="3">
        <v>2019</v>
      </c>
      <c r="G335" s="3" t="s">
        <v>17</v>
      </c>
      <c r="H335" s="4">
        <v>43921</v>
      </c>
      <c r="I335" s="4">
        <v>43978</v>
      </c>
      <c r="J335" s="4">
        <v>43978</v>
      </c>
      <c r="K335" s="5">
        <v>73600000</v>
      </c>
      <c r="L335" s="5">
        <v>75200000</v>
      </c>
      <c r="M335" s="3" t="s">
        <v>1005</v>
      </c>
      <c r="N335" s="20">
        <v>0.12932883124858771</v>
      </c>
      <c r="O335" s="21">
        <v>9.9745990909244908E-2</v>
      </c>
      <c r="P335" s="21">
        <v>0.24773019469150587</v>
      </c>
      <c r="Q335" s="21">
        <v>0.55881452111512797</v>
      </c>
      <c r="R335" s="21">
        <v>2.9792928224162924E-2</v>
      </c>
      <c r="S335" s="21">
        <v>0</v>
      </c>
      <c r="T335" s="21">
        <v>3.009883557488411E-2</v>
      </c>
      <c r="U335" s="21">
        <v>0.79110923513643472</v>
      </c>
      <c r="V335" s="21">
        <v>0.77144014205164946</v>
      </c>
      <c r="W335" s="21">
        <v>0.76043953810343379</v>
      </c>
      <c r="X335" s="21">
        <v>0.49314705275666904</v>
      </c>
      <c r="Y335" s="21">
        <v>0.52491650371767573</v>
      </c>
      <c r="Z335" s="21">
        <v>0.50685294724333096</v>
      </c>
      <c r="AA335" s="21">
        <v>0.25246460659940484</v>
      </c>
      <c r="AB335" s="21">
        <v>0.91995960709451652</v>
      </c>
      <c r="AC335" s="21">
        <v>0.60469861611818976</v>
      </c>
      <c r="AD335" s="21">
        <v>0.31413148615620845</v>
      </c>
      <c r="AE335" s="21">
        <v>0.36010630896565426</v>
      </c>
      <c r="AF335" s="21">
        <v>0.58391315547764933</v>
      </c>
      <c r="AG335" s="21" t="e">
        <v>#DIV/0!</v>
      </c>
      <c r="AH335" s="21" t="e">
        <v>#DIV/0!</v>
      </c>
      <c r="AI335" s="21">
        <v>0.38049176642520682</v>
      </c>
      <c r="AJ335" s="21">
        <v>0.17873172134350901</v>
      </c>
      <c r="AK335" s="21" t="e">
        <v>#DIV/0!</v>
      </c>
      <c r="AL335" s="21" t="e">
        <v>#DIV/0!</v>
      </c>
      <c r="AM335" s="21">
        <v>0.61745103165986559</v>
      </c>
      <c r="AN335" s="21">
        <v>0.62263238767458362</v>
      </c>
      <c r="AO335" s="21">
        <v>0.22865453190893073</v>
      </c>
      <c r="AP335" s="21">
        <v>3.2296604301198475E-2</v>
      </c>
      <c r="AQ335" s="21">
        <v>0.58650775285334089</v>
      </c>
      <c r="AR335" s="21">
        <v>0.29823884999613776</v>
      </c>
      <c r="AS335" s="21">
        <v>0.52295374450066479</v>
      </c>
      <c r="AT335" s="21">
        <v>0.40737979828064208</v>
      </c>
      <c r="AU335" s="21">
        <v>0.43444513446274013</v>
      </c>
      <c r="AV335" s="21" t="e">
        <v>#DIV/0!</v>
      </c>
      <c r="AW335" s="21" t="e">
        <v>#DIV/0!</v>
      </c>
      <c r="AX335" s="21" t="e">
        <v>#DIV/0!</v>
      </c>
      <c r="AY335" s="21">
        <v>0.33830998795415496</v>
      </c>
      <c r="AZ335" s="21">
        <v>0.20491598757607754</v>
      </c>
      <c r="BA335" s="21">
        <v>0.5078356348065094</v>
      </c>
      <c r="BB335" s="21" t="e">
        <v>#DIV/0!</v>
      </c>
      <c r="BC335" s="21">
        <v>0.14629686699428424</v>
      </c>
    </row>
    <row r="336" spans="1:55" x14ac:dyDescent="0.2">
      <c r="A336" s="3" t="s">
        <v>1015</v>
      </c>
      <c r="B336" s="3" t="s">
        <v>1016</v>
      </c>
      <c r="C336" s="3" t="s">
        <v>24</v>
      </c>
      <c r="D336" s="3">
        <v>129653</v>
      </c>
      <c r="E336" s="3" t="s">
        <v>16</v>
      </c>
      <c r="F336" s="3">
        <v>2020</v>
      </c>
      <c r="G336" s="3" t="s">
        <v>17</v>
      </c>
      <c r="H336" s="4">
        <v>44012</v>
      </c>
      <c r="I336" s="4">
        <v>44056</v>
      </c>
      <c r="J336" s="4">
        <v>44056</v>
      </c>
      <c r="K336" s="5">
        <v>144783000</v>
      </c>
      <c r="L336" s="5">
        <v>146254000</v>
      </c>
      <c r="M336" s="3" t="s">
        <v>1017</v>
      </c>
      <c r="N336" s="20">
        <v>8.8722384580009236E-2</v>
      </c>
      <c r="O336" s="21">
        <v>6.1422249794046903E-2</v>
      </c>
      <c r="P336" s="21">
        <v>3.9583738799531677E-2</v>
      </c>
      <c r="Q336" s="21">
        <v>0.55908507448663647</v>
      </c>
      <c r="R336" s="21">
        <v>7.949147556015411E-2</v>
      </c>
      <c r="S336" s="21">
        <v>4.8770056626480738E-3</v>
      </c>
      <c r="T336" s="21">
        <v>7.9549879016357808E-2</v>
      </c>
      <c r="U336" s="21">
        <v>0.79307711415882021</v>
      </c>
      <c r="V336" s="21">
        <v>0.77161014425440599</v>
      </c>
      <c r="W336" s="21">
        <v>0.7626639893814332</v>
      </c>
      <c r="X336" s="21">
        <v>0.2251512136150936</v>
      </c>
      <c r="Y336" s="21">
        <v>0.58796146797458904</v>
      </c>
      <c r="Z336" s="21">
        <v>0.7748487863849064</v>
      </c>
      <c r="AA336" s="21">
        <v>0.73735879092780443</v>
      </c>
      <c r="AB336" s="21">
        <v>0.90848828548590066</v>
      </c>
      <c r="AC336" s="21">
        <v>0.57791188542505234</v>
      </c>
      <c r="AD336" s="21">
        <v>0.42655178871198596</v>
      </c>
      <c r="AE336" s="21">
        <v>0.48897992396530443</v>
      </c>
      <c r="AF336" s="21">
        <v>0.64229485390277574</v>
      </c>
      <c r="AG336" s="21" t="e">
        <v>#DIV/0!</v>
      </c>
      <c r="AH336" s="21" t="e">
        <v>#DIV/0!</v>
      </c>
      <c r="AI336" s="21">
        <v>0.48653610481290888</v>
      </c>
      <c r="AJ336" s="21">
        <v>0.20765137446365156</v>
      </c>
      <c r="AK336" s="21" t="e">
        <v>#DIV/0!</v>
      </c>
      <c r="AL336" s="21" t="e">
        <v>#DIV/0!</v>
      </c>
      <c r="AM336" s="21">
        <v>0.61841812402391916</v>
      </c>
      <c r="AN336" s="21">
        <v>0.62161068019971555</v>
      </c>
      <c r="AO336" s="21">
        <v>0.13149946476635238</v>
      </c>
      <c r="AP336" s="21">
        <v>3.2504929627754378E-2</v>
      </c>
      <c r="AQ336" s="21">
        <v>0.61942970802606345</v>
      </c>
      <c r="AR336" s="21">
        <v>0.35096806541650966</v>
      </c>
      <c r="AS336" s="21">
        <v>0.63809035183241891</v>
      </c>
      <c r="AT336" s="21">
        <v>0.37444205816951975</v>
      </c>
      <c r="AU336" s="21">
        <v>0.32194395536212178</v>
      </c>
      <c r="AV336" s="21" t="e">
        <v>#DIV/0!</v>
      </c>
      <c r="AW336" s="21" t="e">
        <v>#DIV/0!</v>
      </c>
      <c r="AX336" s="21" t="e">
        <v>#DIV/0!</v>
      </c>
      <c r="AY336" s="21">
        <v>0.35031711923573938</v>
      </c>
      <c r="AZ336" s="21">
        <v>0.27769586829238618</v>
      </c>
      <c r="BA336" s="21">
        <v>0.4996495702225866</v>
      </c>
      <c r="BB336" s="21" t="e">
        <v>#DIV/0!</v>
      </c>
      <c r="BC336" s="21">
        <v>0.15958810394264888</v>
      </c>
    </row>
    <row r="337" spans="1:55" x14ac:dyDescent="0.2">
      <c r="A337" s="3" t="s">
        <v>1021</v>
      </c>
      <c r="B337" s="3" t="s">
        <v>1022</v>
      </c>
      <c r="C337" s="3" t="s">
        <v>15</v>
      </c>
      <c r="D337" s="3">
        <v>121874</v>
      </c>
      <c r="E337" s="3" t="s">
        <v>16</v>
      </c>
      <c r="F337" s="3">
        <v>2019</v>
      </c>
      <c r="G337" s="3" t="s">
        <v>17</v>
      </c>
      <c r="H337" s="4">
        <v>43738</v>
      </c>
      <c r="I337" s="4">
        <v>43781</v>
      </c>
      <c r="J337" s="4">
        <v>43781</v>
      </c>
      <c r="K337" s="5">
        <v>116400000</v>
      </c>
      <c r="L337" s="5">
        <v>117100000</v>
      </c>
      <c r="M337" s="3" t="s">
        <v>1023</v>
      </c>
      <c r="N337" s="20">
        <v>5.4227720805471558E-2</v>
      </c>
      <c r="O337" s="21">
        <v>4.2940473841498968E-2</v>
      </c>
      <c r="P337" s="21">
        <v>6.0833228769002601E-2</v>
      </c>
      <c r="Q337" s="21">
        <v>0.56201529060451083</v>
      </c>
      <c r="R337" s="21">
        <v>7.2878740339976725E-2</v>
      </c>
      <c r="S337" s="21">
        <v>0.14699311403853793</v>
      </c>
      <c r="T337" s="21">
        <v>5.078699115980341E-2</v>
      </c>
      <c r="U337" s="21">
        <v>0.79544069606870005</v>
      </c>
      <c r="V337" s="21">
        <v>0.78144706234625472</v>
      </c>
      <c r="W337" s="21">
        <v>0.7635024187062901</v>
      </c>
      <c r="X337" s="21">
        <v>0.36751328811653944</v>
      </c>
      <c r="Y337" s="21">
        <v>0.48250210582645997</v>
      </c>
      <c r="Z337" s="21">
        <v>0.63248671188346051</v>
      </c>
      <c r="AA337" s="21">
        <v>0.28021411369308175</v>
      </c>
      <c r="AB337" s="21">
        <v>0.85047113817060771</v>
      </c>
      <c r="AC337" s="21">
        <v>0.41480114110617894</v>
      </c>
      <c r="AD337" s="21">
        <v>0.40011445898692738</v>
      </c>
      <c r="AE337" s="21">
        <v>0.45867334966200557</v>
      </c>
      <c r="AF337" s="21">
        <v>0.59202086745887905</v>
      </c>
      <c r="AG337" s="21" t="e">
        <v>#DIV/0!</v>
      </c>
      <c r="AH337" s="21" t="e">
        <v>#DIV/0!</v>
      </c>
      <c r="AI337" s="21">
        <v>0.34509111771281986</v>
      </c>
      <c r="AJ337" s="21">
        <v>0.16667142257407755</v>
      </c>
      <c r="AK337" s="21" t="e">
        <v>#DIV/0!</v>
      </c>
      <c r="AL337" s="21" t="e">
        <v>#DIV/0!</v>
      </c>
      <c r="AM337" s="21">
        <v>0.62046520253909632</v>
      </c>
      <c r="AN337" s="21">
        <v>0.62602579505438405</v>
      </c>
      <c r="AO337" s="21">
        <v>0.2291592945111017</v>
      </c>
      <c r="AP337" s="21">
        <v>3.3298339709987655E-2</v>
      </c>
      <c r="AQ337" s="21">
        <v>0.60298601172886035</v>
      </c>
      <c r="AR337" s="21">
        <v>0.37015586642764764</v>
      </c>
      <c r="AS337" s="21">
        <v>0.4552464425956545</v>
      </c>
      <c r="AT337" s="21">
        <v>0.53122204867398193</v>
      </c>
      <c r="AU337" s="21">
        <v>0.49832247937064528</v>
      </c>
      <c r="AV337" s="21" t="e">
        <v>#DIV/0!</v>
      </c>
      <c r="AW337" s="21" t="e">
        <v>#DIV/0!</v>
      </c>
      <c r="AX337" s="21" t="e">
        <v>#DIV/0!</v>
      </c>
      <c r="AY337" s="21">
        <v>0.34174021918912234</v>
      </c>
      <c r="AZ337" s="21">
        <v>0.25393455974891216</v>
      </c>
      <c r="BA337" s="21">
        <v>0.52248595338514658</v>
      </c>
      <c r="BB337" s="21" t="e">
        <v>#DIV/0!</v>
      </c>
      <c r="BC337" s="21">
        <v>0.25087998017109558</v>
      </c>
    </row>
    <row r="338" spans="1:55" x14ac:dyDescent="0.2">
      <c r="A338" s="3" t="s">
        <v>1024</v>
      </c>
      <c r="B338" s="3" t="s">
        <v>1025</v>
      </c>
      <c r="C338" s="3" t="s">
        <v>15</v>
      </c>
      <c r="D338" s="3">
        <v>744726</v>
      </c>
      <c r="E338" s="3" t="s">
        <v>16</v>
      </c>
      <c r="F338" s="3">
        <v>2019</v>
      </c>
      <c r="G338" s="3" t="s">
        <v>17</v>
      </c>
      <c r="H338" s="4">
        <v>43830</v>
      </c>
      <c r="I338" s="4">
        <v>43889</v>
      </c>
      <c r="J338" s="4">
        <v>43889</v>
      </c>
      <c r="K338" s="5">
        <v>327437000</v>
      </c>
      <c r="L338" s="5">
        <v>327437000</v>
      </c>
      <c r="M338" s="3" t="s">
        <v>1026</v>
      </c>
      <c r="N338" s="20">
        <v>4.0815247208817004E-2</v>
      </c>
      <c r="O338" s="21">
        <v>3.8523197625527417E-2</v>
      </c>
      <c r="P338" s="21">
        <v>5.7769886272601129E-2</v>
      </c>
      <c r="Q338" s="21">
        <v>0.55839421720077098</v>
      </c>
      <c r="R338" s="21">
        <v>0</v>
      </c>
      <c r="S338" s="21">
        <v>0</v>
      </c>
      <c r="T338" s="21">
        <v>0</v>
      </c>
      <c r="U338" s="21">
        <v>0.79008725756879927</v>
      </c>
      <c r="V338" s="21">
        <v>0.77144014205164946</v>
      </c>
      <c r="W338" s="21">
        <v>0.75926751205282994</v>
      </c>
      <c r="X338" s="21">
        <v>0.21083388498635383</v>
      </c>
      <c r="Y338" s="21">
        <v>0.56171840668183604</v>
      </c>
      <c r="Z338" s="21">
        <v>0.7891661150136462</v>
      </c>
      <c r="AA338" s="21">
        <v>0.5494664869498036</v>
      </c>
      <c r="AB338" s="21">
        <v>0.94294478563567785</v>
      </c>
      <c r="AC338" s="21">
        <v>0.49510690532597523</v>
      </c>
      <c r="AD338" s="21">
        <v>0.39661934171018065</v>
      </c>
      <c r="AE338" s="21">
        <v>0.41737044684705055</v>
      </c>
      <c r="AF338" s="21">
        <v>0.62346939286978675</v>
      </c>
      <c r="AG338" s="21" t="e">
        <v>#DIV/0!</v>
      </c>
      <c r="AH338" s="21" t="e">
        <v>#DIV/0!</v>
      </c>
      <c r="AI338" s="21">
        <v>0.39120677324559411</v>
      </c>
      <c r="AJ338" s="21">
        <v>0.22972573407403216</v>
      </c>
      <c r="AK338" s="21" t="e">
        <v>#DIV/0!</v>
      </c>
      <c r="AL338" s="21" t="e">
        <v>#DIV/0!</v>
      </c>
      <c r="AM338" s="21">
        <v>0.62037996882769697</v>
      </c>
      <c r="AN338" s="21">
        <v>0.62361651803441098</v>
      </c>
      <c r="AO338" s="21">
        <v>0.36552129297450664</v>
      </c>
      <c r="AP338" s="21">
        <v>1.5658423640606718E-2</v>
      </c>
      <c r="AQ338" s="21">
        <v>0.76287746911961107</v>
      </c>
      <c r="AR338" s="21">
        <v>0.33173036958086055</v>
      </c>
      <c r="AS338" s="21">
        <v>0.52543020028049336</v>
      </c>
      <c r="AT338" s="21">
        <v>0.61962264160842151</v>
      </c>
      <c r="AU338" s="21">
        <v>0.5107076010484769</v>
      </c>
      <c r="AV338" s="21" t="e">
        <v>#DIV/0!</v>
      </c>
      <c r="AW338" s="21" t="e">
        <v>#DIV/0!</v>
      </c>
      <c r="AX338" s="21" t="e">
        <v>#DIV/0!</v>
      </c>
      <c r="AY338" s="21">
        <v>0.32751608420844852</v>
      </c>
      <c r="AZ338" s="21">
        <v>0.23526660557394985</v>
      </c>
      <c r="BA338" s="21">
        <v>0.51424464487680455</v>
      </c>
      <c r="BB338" s="21" t="e">
        <v>#DIV/0!</v>
      </c>
      <c r="BC338" s="21">
        <v>0.27242529559758988</v>
      </c>
    </row>
    <row r="339" spans="1:55" x14ac:dyDescent="0.2">
      <c r="A339" s="3" t="s">
        <v>1027</v>
      </c>
      <c r="B339" s="3" t="s">
        <v>1028</v>
      </c>
      <c r="C339" s="3" t="s">
        <v>15</v>
      </c>
      <c r="D339" s="3">
        <v>119446</v>
      </c>
      <c r="E339" s="3" t="s">
        <v>16</v>
      </c>
      <c r="F339" s="3">
        <v>2019</v>
      </c>
      <c r="G339" s="3" t="s">
        <v>17</v>
      </c>
      <c r="H339" s="4">
        <v>43830</v>
      </c>
      <c r="I339" s="4">
        <v>43889</v>
      </c>
      <c r="J339" s="4">
        <v>43889</v>
      </c>
      <c r="K339" s="5">
        <v>104100000</v>
      </c>
      <c r="L339" s="5">
        <v>105400000</v>
      </c>
      <c r="M339" s="3" t="s">
        <v>1029</v>
      </c>
      <c r="N339" s="20">
        <v>2.8680045567391666E-2</v>
      </c>
      <c r="O339" s="21">
        <v>2.5198762282189598E-2</v>
      </c>
      <c r="P339" s="21">
        <v>2.2909647454155035E-2</v>
      </c>
      <c r="Q339" s="21">
        <v>0.55906694858004091</v>
      </c>
      <c r="R339" s="21">
        <v>8.3261231007651551E-2</v>
      </c>
      <c r="S339" s="21">
        <v>1.6432139367563529E-4</v>
      </c>
      <c r="T339" s="21">
        <v>8.4090606789033101E-2</v>
      </c>
      <c r="U339" s="21">
        <v>0.79320044186695493</v>
      </c>
      <c r="V339" s="21">
        <v>0.77144583618460139</v>
      </c>
      <c r="W339" s="21">
        <v>0.76283669564306855</v>
      </c>
      <c r="X339" s="21">
        <v>8.2786650545728091E-2</v>
      </c>
      <c r="Y339" s="21">
        <v>0.89689496021795345</v>
      </c>
      <c r="Z339" s="21">
        <v>0.91721334945427191</v>
      </c>
      <c r="AA339" s="21">
        <v>1</v>
      </c>
      <c r="AB339" s="21">
        <v>0.90919334603075552</v>
      </c>
      <c r="AC339" s="21">
        <v>0.62134270620491239</v>
      </c>
      <c r="AD339" s="21">
        <v>0.45193459578441342</v>
      </c>
      <c r="AE339" s="21">
        <v>0.51807764058672534</v>
      </c>
      <c r="AF339" s="21">
        <v>0.66022162935195661</v>
      </c>
      <c r="AG339" s="21" t="e">
        <v>#DIV/0!</v>
      </c>
      <c r="AH339" s="21" t="e">
        <v>#DIV/0!</v>
      </c>
      <c r="AI339" s="21">
        <v>0.40658554361870047</v>
      </c>
      <c r="AJ339" s="21">
        <v>0.17000664946368663</v>
      </c>
      <c r="AK339" s="21" t="e">
        <v>#DIV/0!</v>
      </c>
      <c r="AL339" s="21" t="e">
        <v>#DIV/0!</v>
      </c>
      <c r="AM339" s="21">
        <v>0.61731470292471413</v>
      </c>
      <c r="AN339" s="21">
        <v>0.62070546137549221</v>
      </c>
      <c r="AO339" s="21">
        <v>6.4688142315765806E-2</v>
      </c>
      <c r="AP339" s="21">
        <v>3.120150632594618E-2</v>
      </c>
      <c r="AQ339" s="21">
        <v>0.57310765254280083</v>
      </c>
      <c r="AR339" s="21">
        <v>0.45181865246150804</v>
      </c>
      <c r="AS339" s="21">
        <v>0.53060664043748873</v>
      </c>
      <c r="AT339" s="21">
        <v>0.34504121806818555</v>
      </c>
      <c r="AU339" s="21">
        <v>0.44750385868119619</v>
      </c>
      <c r="AV339" s="21" t="e">
        <v>#DIV/0!</v>
      </c>
      <c r="AW339" s="21" t="e">
        <v>#DIV/0!</v>
      </c>
      <c r="AX339" s="21" t="e">
        <v>#DIV/0!</v>
      </c>
      <c r="AY339" s="21">
        <v>0.36729983940771377</v>
      </c>
      <c r="AZ339" s="21">
        <v>0.30768677564735336</v>
      </c>
      <c r="BA339" s="21">
        <v>0.50986074677648185</v>
      </c>
      <c r="BB339" s="21" t="e">
        <v>#DIV/0!</v>
      </c>
      <c r="BC339" s="21">
        <v>0.12361007836414972</v>
      </c>
    </row>
    <row r="340" spans="1:55" x14ac:dyDescent="0.2">
      <c r="A340" s="3" t="s">
        <v>1030</v>
      </c>
      <c r="B340" s="3" t="s">
        <v>1031</v>
      </c>
      <c r="C340" s="3" t="s">
        <v>45</v>
      </c>
      <c r="D340" s="3">
        <v>200092</v>
      </c>
      <c r="E340" s="3" t="s">
        <v>16</v>
      </c>
      <c r="F340" s="3">
        <v>2019</v>
      </c>
      <c r="G340" s="3" t="s">
        <v>17</v>
      </c>
      <c r="H340" s="4">
        <v>43890</v>
      </c>
      <c r="I340" s="4">
        <v>43921</v>
      </c>
      <c r="J340" s="4">
        <v>43921</v>
      </c>
      <c r="K340" s="5">
        <v>354090000</v>
      </c>
      <c r="L340" s="5">
        <v>357443000</v>
      </c>
      <c r="M340" s="3" t="s">
        <v>1032</v>
      </c>
      <c r="N340" s="20">
        <v>7.2830648554161131E-2</v>
      </c>
      <c r="O340" s="21">
        <v>3.5014841643816352E-2</v>
      </c>
      <c r="P340" s="21">
        <v>0.10517676371272386</v>
      </c>
      <c r="Q340" s="21">
        <v>0.55886020490849708</v>
      </c>
      <c r="R340" s="21">
        <v>1.3217094370534017E-2</v>
      </c>
      <c r="S340" s="21">
        <v>0</v>
      </c>
      <c r="T340" s="21">
        <v>1.3352804640189311E-2</v>
      </c>
      <c r="U340" s="21">
        <v>0.79054802565314075</v>
      </c>
      <c r="V340" s="21">
        <v>0.77144014205164946</v>
      </c>
      <c r="W340" s="21">
        <v>0.75979593089022635</v>
      </c>
      <c r="X340" s="21">
        <v>0.45661569462575324</v>
      </c>
      <c r="Y340" s="21">
        <v>0.50894828535287917</v>
      </c>
      <c r="Z340" s="21">
        <v>0.54338430537424676</v>
      </c>
      <c r="AA340" s="21">
        <v>0</v>
      </c>
      <c r="AB340" s="21">
        <v>0.91786980064864909</v>
      </c>
      <c r="AC340" s="21">
        <v>0.26391342778451338</v>
      </c>
      <c r="AD340" s="21">
        <v>0.33410529964855207</v>
      </c>
      <c r="AE340" s="21">
        <v>0.3830033968720844</v>
      </c>
      <c r="AF340" s="21">
        <v>0.60921615277792318</v>
      </c>
      <c r="AG340" s="21" t="e">
        <v>#DIV/0!</v>
      </c>
      <c r="AH340" s="21" t="e">
        <v>#DIV/0!</v>
      </c>
      <c r="AI340" s="21">
        <v>0.38214400279699229</v>
      </c>
      <c r="AJ340" s="21">
        <v>0.24164726766054961</v>
      </c>
      <c r="AK340" s="21" t="e">
        <v>#DIV/0!</v>
      </c>
      <c r="AL340" s="21" t="e">
        <v>#DIV/0!</v>
      </c>
      <c r="AM340" s="21">
        <v>0.62271314404030476</v>
      </c>
      <c r="AN340" s="21">
        <v>0.62666016199060048</v>
      </c>
      <c r="AO340" s="21">
        <v>0.54770886990634537</v>
      </c>
      <c r="AP340" s="21">
        <v>3.3242183732150703E-2</v>
      </c>
      <c r="AQ340" s="21">
        <v>0.82575114643286929</v>
      </c>
      <c r="AR340" s="21">
        <v>0.31221702433856385</v>
      </c>
      <c r="AS340" s="21">
        <v>0.52069055082952975</v>
      </c>
      <c r="AT340" s="21">
        <v>0.74822718254957787</v>
      </c>
      <c r="AU340" s="21">
        <v>0.53320721213777733</v>
      </c>
      <c r="AV340" s="21" t="e">
        <v>#DIV/0!</v>
      </c>
      <c r="AW340" s="21" t="e">
        <v>#DIV/0!</v>
      </c>
      <c r="AX340" s="21" t="e">
        <v>#DIV/0!</v>
      </c>
      <c r="AY340" s="21">
        <v>0.32923725402918902</v>
      </c>
      <c r="AZ340" s="21">
        <v>0.23057017411388386</v>
      </c>
      <c r="BA340" s="21">
        <v>0.51578579578389117</v>
      </c>
      <c r="BB340" s="21" t="e">
        <v>#DIV/0!</v>
      </c>
      <c r="BC340" s="21">
        <v>0.33211494874545588</v>
      </c>
    </row>
    <row r="341" spans="1:55" x14ac:dyDescent="0.2">
      <c r="A341" s="3" t="s">
        <v>1012</v>
      </c>
      <c r="B341" s="3" t="s">
        <v>1013</v>
      </c>
      <c r="C341" s="3" t="s">
        <v>15</v>
      </c>
      <c r="D341" s="3">
        <v>101495</v>
      </c>
      <c r="E341" s="3" t="s">
        <v>16</v>
      </c>
      <c r="F341" s="3">
        <v>2019</v>
      </c>
      <c r="G341" s="3" t="s">
        <v>17</v>
      </c>
      <c r="H341" s="4">
        <v>43830</v>
      </c>
      <c r="I341" s="4">
        <v>43875</v>
      </c>
      <c r="J341" s="4">
        <v>43875</v>
      </c>
      <c r="K341" s="5">
        <v>319800000</v>
      </c>
      <c r="L341" s="5">
        <v>320000000</v>
      </c>
      <c r="M341" s="3" t="s">
        <v>1014</v>
      </c>
      <c r="N341" s="20">
        <v>2.4272830472889053E-2</v>
      </c>
      <c r="O341" s="21">
        <v>2.4272830472889053E-2</v>
      </c>
      <c r="P341" s="21">
        <v>3.8791185009254157E-3</v>
      </c>
      <c r="Q341" s="21">
        <v>0.56023887991861088</v>
      </c>
      <c r="R341" s="21">
        <v>0.10231611145367348</v>
      </c>
      <c r="S341" s="21">
        <v>5.3376794419085404E-2</v>
      </c>
      <c r="T341" s="21">
        <v>9.5072889624335813E-2</v>
      </c>
      <c r="U341" s="21">
        <v>0.79537970839852956</v>
      </c>
      <c r="V341" s="21">
        <v>0.77399894465368735</v>
      </c>
      <c r="W341" s="21">
        <v>0.76485001417698983</v>
      </c>
      <c r="X341" s="21">
        <v>5.5454737654890798E-2</v>
      </c>
      <c r="Y341" s="21">
        <v>0.53794515242928664</v>
      </c>
      <c r="Z341" s="21">
        <v>0.94454526234510927</v>
      </c>
      <c r="AA341" s="21">
        <v>0.86041087862509857</v>
      </c>
      <c r="AB341" s="21">
        <v>0.87604622332900906</v>
      </c>
      <c r="AC341" s="21">
        <v>0.37020846114988831</v>
      </c>
      <c r="AD341" s="21">
        <v>0.46346316487681888</v>
      </c>
      <c r="AE341" s="21">
        <v>0.4266092426820427</v>
      </c>
      <c r="AF341" s="21">
        <v>0.6074175986860666</v>
      </c>
      <c r="AG341" s="21" t="e">
        <v>#DIV/0!</v>
      </c>
      <c r="AH341" s="21" t="e">
        <v>#DIV/0!</v>
      </c>
      <c r="AI341" s="21">
        <v>0.39651001678290482</v>
      </c>
      <c r="AJ341" s="21">
        <v>0.2056230337870662</v>
      </c>
      <c r="AK341" s="21" t="e">
        <v>#DIV/0!</v>
      </c>
      <c r="AL341" s="21" t="e">
        <v>#DIV/0!</v>
      </c>
      <c r="AM341" s="21">
        <v>0.61744621850577852</v>
      </c>
      <c r="AN341" s="21">
        <v>0.62162361828269996</v>
      </c>
      <c r="AO341" s="21">
        <v>9.2870030908607279E-2</v>
      </c>
      <c r="AP341" s="21">
        <v>3.0974640582938421E-2</v>
      </c>
      <c r="AQ341" s="21">
        <v>0.55541945802551851</v>
      </c>
      <c r="AR341" s="21">
        <v>0.39578102661623238</v>
      </c>
      <c r="AS341" s="21">
        <v>0.52061412693886</v>
      </c>
      <c r="AT341" s="21">
        <v>0.35899868622723641</v>
      </c>
      <c r="AU341" s="21">
        <v>0.48263635686468598</v>
      </c>
      <c r="AV341" s="21" t="e">
        <v>#DIV/0!</v>
      </c>
      <c r="AW341" s="21" t="e">
        <v>#DIV/0!</v>
      </c>
      <c r="AX341" s="21" t="e">
        <v>#DIV/0!</v>
      </c>
      <c r="AY341" s="21">
        <v>0.36169477344044015</v>
      </c>
      <c r="AZ341" s="21">
        <v>0.30238301748807161</v>
      </c>
      <c r="BA341" s="21">
        <v>0.5151842473329179</v>
      </c>
      <c r="BB341" s="21" t="e">
        <v>#DIV/0!</v>
      </c>
      <c r="BC341" s="21">
        <v>0.11653399876839542</v>
      </c>
    </row>
    <row r="342" spans="1:55" x14ac:dyDescent="0.2">
      <c r="A342" s="3" t="s">
        <v>1042</v>
      </c>
      <c r="B342" s="3" t="s">
        <v>1043</v>
      </c>
      <c r="C342" s="3" t="s">
        <v>72</v>
      </c>
      <c r="D342" s="3">
        <v>100897</v>
      </c>
      <c r="E342" s="3" t="s">
        <v>16</v>
      </c>
      <c r="F342" s="3">
        <v>2019</v>
      </c>
      <c r="G342" s="3" t="s">
        <v>17</v>
      </c>
      <c r="H342" s="4">
        <v>43830</v>
      </c>
      <c r="I342" s="4">
        <v>43885</v>
      </c>
      <c r="J342" s="4">
        <v>43885</v>
      </c>
      <c r="K342" s="5">
        <v>112286000</v>
      </c>
      <c r="L342" s="5">
        <v>114304000</v>
      </c>
      <c r="M342" s="3" t="s">
        <v>1044</v>
      </c>
      <c r="N342" s="20">
        <v>1.2746069107355082E-2</v>
      </c>
      <c r="O342" s="21">
        <v>1.2746069107355082E-2</v>
      </c>
      <c r="P342" s="21">
        <v>1.7787866538775593E-2</v>
      </c>
      <c r="Q342" s="21">
        <v>0.55269681798350334</v>
      </c>
      <c r="R342" s="21">
        <v>0.35398651220065686</v>
      </c>
      <c r="S342" s="21">
        <v>0.21808482126943982</v>
      </c>
      <c r="T342" s="21">
        <v>0.32373476057340328</v>
      </c>
      <c r="U342" s="21">
        <v>0.77573896900485528</v>
      </c>
      <c r="V342" s="21">
        <v>0.7632477577399811</v>
      </c>
      <c r="W342" s="21">
        <v>0.74437177082792361</v>
      </c>
      <c r="X342" s="21">
        <v>3.8569870039043337E-2</v>
      </c>
      <c r="Y342" s="21">
        <v>0.33811118482116509</v>
      </c>
      <c r="Z342" s="21">
        <v>0.96143012996095667</v>
      </c>
      <c r="AA342" s="21">
        <v>0</v>
      </c>
      <c r="AB342" s="21">
        <v>0.67926557886419714</v>
      </c>
      <c r="AC342" s="21">
        <v>0.74163322093880013</v>
      </c>
      <c r="AD342" s="21">
        <v>0.79169945024030075</v>
      </c>
      <c r="AE342" s="21">
        <v>0.54114219517509621</v>
      </c>
      <c r="AF342" s="21">
        <v>0.55516500114124623</v>
      </c>
      <c r="AG342" s="21" t="e">
        <v>#DIV/0!</v>
      </c>
      <c r="AH342" s="21" t="e">
        <v>#DIV/0!</v>
      </c>
      <c r="AI342" s="21">
        <v>0.41162102448498539</v>
      </c>
      <c r="AJ342" s="21">
        <v>0.18745566091776958</v>
      </c>
      <c r="AK342" s="21" t="e">
        <v>#DIV/0!</v>
      </c>
      <c r="AL342" s="21" t="e">
        <v>#DIV/0!</v>
      </c>
      <c r="AM342" s="21">
        <v>0.61526351147618419</v>
      </c>
      <c r="AN342" s="21">
        <v>0.61881912589449006</v>
      </c>
      <c r="AO342" s="21">
        <v>4.6111382763364295E-2</v>
      </c>
      <c r="AP342" s="21">
        <v>3.1727790067492725E-2</v>
      </c>
      <c r="AQ342" s="21">
        <v>0.50298837048565059</v>
      </c>
      <c r="AR342" s="21">
        <v>0.63494262320815487</v>
      </c>
      <c r="AS342" s="21">
        <v>0.52885317923927067</v>
      </c>
      <c r="AT342" s="21">
        <v>0.38452246282745889</v>
      </c>
      <c r="AU342" s="21">
        <v>0.46418168493377027</v>
      </c>
      <c r="AV342" s="21" t="e">
        <v>#DIV/0!</v>
      </c>
      <c r="AW342" s="21" t="e">
        <v>#DIV/0!</v>
      </c>
      <c r="AX342" s="21" t="e">
        <v>#DIV/0!</v>
      </c>
      <c r="AY342" s="21">
        <v>0.41937666500048748</v>
      </c>
      <c r="AZ342" s="21">
        <v>0.40416187273721205</v>
      </c>
      <c r="BA342" s="21">
        <v>0.53999257304923509</v>
      </c>
      <c r="BB342" s="21" t="e">
        <v>#DIV/0!</v>
      </c>
      <c r="BC342" s="21">
        <v>0.114119502757868</v>
      </c>
    </row>
    <row r="343" spans="1:55" x14ac:dyDescent="0.2">
      <c r="A343" s="3" t="s">
        <v>1084</v>
      </c>
      <c r="B343" s="3" t="s">
        <v>1085</v>
      </c>
      <c r="C343" s="3" t="s">
        <v>45</v>
      </c>
      <c r="D343" s="3">
        <v>86689</v>
      </c>
      <c r="E343" s="3" t="s">
        <v>16</v>
      </c>
      <c r="F343" s="3">
        <v>2019</v>
      </c>
      <c r="G343" s="3" t="s">
        <v>17</v>
      </c>
      <c r="H343" s="4">
        <v>43738</v>
      </c>
      <c r="I343" s="4">
        <v>43784</v>
      </c>
      <c r="J343" s="4">
        <v>43784</v>
      </c>
      <c r="K343" s="5">
        <v>1192600000</v>
      </c>
      <c r="L343" s="5">
        <v>1205700000</v>
      </c>
      <c r="M343" s="3" t="s">
        <v>1086</v>
      </c>
      <c r="N343" s="20">
        <v>9.4713838164274977E-2</v>
      </c>
      <c r="O343" s="21">
        <v>8.4017774924159253E-2</v>
      </c>
      <c r="P343" s="21">
        <v>0.23520715258425934</v>
      </c>
      <c r="Q343" s="21">
        <v>0.58787718966615066</v>
      </c>
      <c r="R343" s="21">
        <v>0.10040756558145114</v>
      </c>
      <c r="S343" s="21">
        <v>2.41974825330078E-2</v>
      </c>
      <c r="T343" s="21">
        <v>9.7678680761425205E-2</v>
      </c>
      <c r="U343" s="21">
        <v>0.82922793883141155</v>
      </c>
      <c r="V343" s="21">
        <v>0.78018199743655448</v>
      </c>
      <c r="W343" s="21">
        <v>0.802491131000863</v>
      </c>
      <c r="X343" s="21">
        <v>0.42108290677378624</v>
      </c>
      <c r="Y343" s="21">
        <v>0.45045169142512709</v>
      </c>
      <c r="Z343" s="21">
        <v>0.57891709322621376</v>
      </c>
      <c r="AA343" s="21">
        <v>0.23919932567195629</v>
      </c>
      <c r="AB343" s="21">
        <v>0.80106453609817951</v>
      </c>
      <c r="AC343" s="21">
        <v>0.57677848080900773</v>
      </c>
      <c r="AD343" s="21">
        <v>0.39465112941846614</v>
      </c>
      <c r="AE343" s="21">
        <v>0.40109922466124642</v>
      </c>
      <c r="AF343" s="21">
        <v>0.66079868517867468</v>
      </c>
      <c r="AG343" s="21" t="e">
        <v>#DIV/0!</v>
      </c>
      <c r="AH343" s="21" t="e">
        <v>#DIV/0!</v>
      </c>
      <c r="AI343" s="21">
        <v>0.40657192321565561</v>
      </c>
      <c r="AJ343" s="21">
        <v>0.4212860094113654</v>
      </c>
      <c r="AK343" s="21" t="e">
        <v>#DIV/0!</v>
      </c>
      <c r="AL343" s="21" t="e">
        <v>#DIV/0!</v>
      </c>
      <c r="AM343" s="21">
        <v>0.67339390004124777</v>
      </c>
      <c r="AN343" s="21">
        <v>0.65208877433593593</v>
      </c>
      <c r="AO343" s="21">
        <v>0.21979990088437459</v>
      </c>
      <c r="AP343" s="21">
        <v>3.2412482756540024E-2</v>
      </c>
      <c r="AQ343" s="21">
        <v>0.73160024475458674</v>
      </c>
      <c r="AR343" s="21">
        <v>0.66234923512141686</v>
      </c>
      <c r="AS343" s="21">
        <v>0.51022320497941454</v>
      </c>
      <c r="AT343" s="21">
        <v>1</v>
      </c>
      <c r="AU343" s="21">
        <v>0.62723715958577775</v>
      </c>
      <c r="AV343" s="21" t="e">
        <v>#DIV/0!</v>
      </c>
      <c r="AW343" s="21" t="e">
        <v>#DIV/0!</v>
      </c>
      <c r="AX343" s="21" t="e">
        <v>#DIV/0!</v>
      </c>
      <c r="AY343" s="21">
        <v>0.34851629055349875</v>
      </c>
      <c r="AZ343" s="21">
        <v>0.24347257640850339</v>
      </c>
      <c r="BA343" s="21">
        <v>0.52254890943642196</v>
      </c>
      <c r="BB343" s="21" t="e">
        <v>#DIV/0!</v>
      </c>
      <c r="BC343" s="21">
        <v>0.17529278580174182</v>
      </c>
    </row>
    <row r="344" spans="1:55" x14ac:dyDescent="0.2">
      <c r="A344" s="3" t="s">
        <v>1051</v>
      </c>
      <c r="B344" s="3" t="s">
        <v>1052</v>
      </c>
      <c r="C344" s="3" t="s">
        <v>59</v>
      </c>
      <c r="D344" s="3">
        <v>378213</v>
      </c>
      <c r="E344" s="3" t="s">
        <v>16</v>
      </c>
      <c r="F344" s="3">
        <v>2019</v>
      </c>
      <c r="G344" s="3" t="s">
        <v>17</v>
      </c>
      <c r="H344" s="4">
        <v>43830</v>
      </c>
      <c r="I344" s="4">
        <v>43892</v>
      </c>
      <c r="J344" s="4">
        <v>43892</v>
      </c>
      <c r="K344" s="5">
        <v>153900000</v>
      </c>
      <c r="L344" s="5">
        <v>155300000</v>
      </c>
      <c r="M344" s="3" t="s">
        <v>1053</v>
      </c>
      <c r="N344" s="20">
        <v>4.4634296134204908E-2</v>
      </c>
      <c r="O344" s="21">
        <v>2.8743377923341626E-2</v>
      </c>
      <c r="P344" s="21">
        <v>2.7302402580486614E-2</v>
      </c>
      <c r="Q344" s="21">
        <v>0.53353939137633222</v>
      </c>
      <c r="R344" s="21">
        <v>0.17675361038203566</v>
      </c>
      <c r="S344" s="21">
        <v>7.8628331336318552E-2</v>
      </c>
      <c r="T344" s="21">
        <v>0.16635106784770601</v>
      </c>
      <c r="U344" s="21">
        <v>0.74150108653175506</v>
      </c>
      <c r="V344" s="21">
        <v>0.75140949723676764</v>
      </c>
      <c r="W344" s="21">
        <v>0.70736010060231558</v>
      </c>
      <c r="X344" s="21">
        <v>0.24901443018845887</v>
      </c>
      <c r="Y344" s="21">
        <v>0.4291600896869941</v>
      </c>
      <c r="Z344" s="21">
        <v>0.75098556981154119</v>
      </c>
      <c r="AA344" s="21">
        <v>0.62919294265545678</v>
      </c>
      <c r="AB344" s="21">
        <v>0.77332404210846695</v>
      </c>
      <c r="AC344" s="21">
        <v>0.29811079909184202</v>
      </c>
      <c r="AD344" s="21">
        <v>0.3482076658749429</v>
      </c>
      <c r="AE344" s="21">
        <v>0.39579547845419683</v>
      </c>
      <c r="AF344" s="21">
        <v>0.56548190735441917</v>
      </c>
      <c r="AG344" s="21" t="e">
        <v>#DIV/0!</v>
      </c>
      <c r="AH344" s="21" t="e">
        <v>#DIV/0!</v>
      </c>
      <c r="AI344" s="21">
        <v>0.3625501456048062</v>
      </c>
      <c r="AJ344" s="21">
        <v>0.11745138354349931</v>
      </c>
      <c r="AK344" s="21" t="e">
        <v>#DIV/0!</v>
      </c>
      <c r="AL344" s="21" t="e">
        <v>#DIV/0!</v>
      </c>
      <c r="AM344" s="21">
        <v>0.60712636617806104</v>
      </c>
      <c r="AN344" s="21">
        <v>0.59873680094681059</v>
      </c>
      <c r="AO344" s="21">
        <v>0.20022518099741335</v>
      </c>
      <c r="AP344" s="21">
        <v>4.0326416524832993E-2</v>
      </c>
      <c r="AQ344" s="21">
        <v>0.5430926327546286</v>
      </c>
      <c r="AR344" s="21">
        <v>0.2640154037892587</v>
      </c>
      <c r="AS344" s="21">
        <v>0.52110482265893188</v>
      </c>
      <c r="AT344" s="21">
        <v>0.33026893639080052</v>
      </c>
      <c r="AU344" s="21">
        <v>0.45498138353663004</v>
      </c>
      <c r="AV344" s="21" t="e">
        <v>#DIV/0!</v>
      </c>
      <c r="AW344" s="21" t="e">
        <v>#DIV/0!</v>
      </c>
      <c r="AX344" s="21" t="e">
        <v>#DIV/0!</v>
      </c>
      <c r="AY344" s="21">
        <v>0.38177638674313669</v>
      </c>
      <c r="AZ344" s="21">
        <v>0.33134838187788379</v>
      </c>
      <c r="BA344" s="21">
        <v>0.51447837344588565</v>
      </c>
      <c r="BB344" s="21" t="e">
        <v>#DIV/0!</v>
      </c>
      <c r="BC344" s="21">
        <v>0.17085679112914551</v>
      </c>
    </row>
    <row r="345" spans="1:55" x14ac:dyDescent="0.2">
      <c r="A345" s="3" t="s">
        <v>1060</v>
      </c>
      <c r="B345" s="3" t="s">
        <v>1061</v>
      </c>
      <c r="C345" s="3" t="s">
        <v>59</v>
      </c>
      <c r="D345" s="3">
        <v>378215</v>
      </c>
      <c r="E345" s="3" t="s">
        <v>16</v>
      </c>
      <c r="F345" s="3">
        <v>2019</v>
      </c>
      <c r="G345" s="3" t="s">
        <v>17</v>
      </c>
      <c r="H345" s="4">
        <v>43830</v>
      </c>
      <c r="I345" s="4">
        <v>43882</v>
      </c>
      <c r="J345" s="4">
        <v>43882</v>
      </c>
      <c r="K345" s="5">
        <v>91662416</v>
      </c>
      <c r="L345" s="5">
        <v>92952655</v>
      </c>
      <c r="M345" s="3" t="s">
        <v>1062</v>
      </c>
      <c r="N345" s="20">
        <v>4.3175831749794162E-2</v>
      </c>
      <c r="O345" s="21">
        <v>2.4839528623339109E-2</v>
      </c>
      <c r="P345" s="21">
        <v>5.4124357521454433E-3</v>
      </c>
      <c r="Q345" s="21">
        <v>0.56396565011904198</v>
      </c>
      <c r="R345" s="21">
        <v>0.12546614704581988</v>
      </c>
      <c r="S345" s="21">
        <v>5.549145874114543E-2</v>
      </c>
      <c r="T345" s="21">
        <v>0.11813204446515398</v>
      </c>
      <c r="U345" s="21">
        <v>0.80229699386922015</v>
      </c>
      <c r="V345" s="21">
        <v>0.77644483404185916</v>
      </c>
      <c r="W345" s="21">
        <v>0.77231740174508401</v>
      </c>
      <c r="X345" s="21">
        <v>0.18259063858956129</v>
      </c>
      <c r="Y345" s="21">
        <v>0.50780351876675622</v>
      </c>
      <c r="Z345" s="21">
        <v>0.81740936141043863</v>
      </c>
      <c r="AA345" s="21">
        <v>0.59317652075629423</v>
      </c>
      <c r="AB345" s="21">
        <v>0.83554589322357431</v>
      </c>
      <c r="AC345" s="21">
        <v>0.40679200844651725</v>
      </c>
      <c r="AD345" s="21">
        <v>0.32436499774488237</v>
      </c>
      <c r="AE345" s="21">
        <v>0.35338432345793641</v>
      </c>
      <c r="AF345" s="21">
        <v>0.58054058643291484</v>
      </c>
      <c r="AG345" s="21" t="e">
        <v>#DIV/0!</v>
      </c>
      <c r="AH345" s="21" t="e">
        <v>#DIV/0!</v>
      </c>
      <c r="AI345" s="21">
        <v>0.37394227215308928</v>
      </c>
      <c r="AJ345" s="21">
        <v>0.14506517437233077</v>
      </c>
      <c r="AK345" s="21" t="e">
        <v>#DIV/0!</v>
      </c>
      <c r="AL345" s="21" t="e">
        <v>#DIV/0!</v>
      </c>
      <c r="AM345" s="21">
        <v>0.61995463384178806</v>
      </c>
      <c r="AN345" s="21">
        <v>0.62691832322468</v>
      </c>
      <c r="AO345" s="21">
        <v>0.19551440906511935</v>
      </c>
      <c r="AP345" s="21">
        <v>7.5738991570326542E-2</v>
      </c>
      <c r="AQ345" s="21">
        <v>0.56806030352501902</v>
      </c>
      <c r="AR345" s="21">
        <v>0.28473451047441678</v>
      </c>
      <c r="AS345" s="21">
        <v>0.52162880326706462</v>
      </c>
      <c r="AT345" s="21">
        <v>0.35780311991592345</v>
      </c>
      <c r="AU345" s="21">
        <v>0.48616291024382435</v>
      </c>
      <c r="AV345" s="21" t="e">
        <v>#DIV/0!</v>
      </c>
      <c r="AW345" s="21" t="e">
        <v>#DIV/0!</v>
      </c>
      <c r="AX345" s="21" t="e">
        <v>#DIV/0!</v>
      </c>
      <c r="AY345" s="21">
        <v>0.37535603845971655</v>
      </c>
      <c r="AZ345" s="21">
        <v>0.32600548987952654</v>
      </c>
      <c r="BA345" s="21">
        <v>0.51881983487486705</v>
      </c>
      <c r="BB345" s="21" t="e">
        <v>#DIV/0!</v>
      </c>
      <c r="BC345" s="21">
        <v>0.13317151253739146</v>
      </c>
    </row>
    <row r="346" spans="1:55" x14ac:dyDescent="0.2">
      <c r="A346" s="3" t="s">
        <v>694</v>
      </c>
      <c r="B346" s="3" t="s">
        <v>695</v>
      </c>
      <c r="C346" s="3" t="s">
        <v>91</v>
      </c>
      <c r="D346" s="3">
        <v>254348</v>
      </c>
      <c r="E346" s="3" t="s">
        <v>16</v>
      </c>
      <c r="F346" s="3">
        <v>2020</v>
      </c>
      <c r="G346" s="3" t="s">
        <v>17</v>
      </c>
      <c r="H346" s="4">
        <v>43951</v>
      </c>
      <c r="I346" s="4">
        <v>44001</v>
      </c>
      <c r="J346" s="4">
        <v>44001</v>
      </c>
      <c r="K346" s="5">
        <v>113600000</v>
      </c>
      <c r="L346" s="5">
        <v>113500000</v>
      </c>
      <c r="M346" s="3" t="s">
        <v>696</v>
      </c>
      <c r="N346" s="20">
        <v>2.9423310725308266E-2</v>
      </c>
      <c r="O346" s="21">
        <v>1.254610362125483E-2</v>
      </c>
      <c r="P346" s="21">
        <v>6.471493594214681E-3</v>
      </c>
      <c r="Q346" s="21">
        <v>0.55926245307769928</v>
      </c>
      <c r="R346" s="21">
        <v>9.0877858401935629E-2</v>
      </c>
      <c r="S346" s="21">
        <v>0.12240721265263255</v>
      </c>
      <c r="T346" s="21">
        <v>7.2791121503998843E-2</v>
      </c>
      <c r="U346" s="21">
        <v>0.79370257087857632</v>
      </c>
      <c r="V346" s="21">
        <v>0.77595315266086018</v>
      </c>
      <c r="W346" s="21">
        <v>0.76255470854024798</v>
      </c>
      <c r="X346" s="21">
        <v>7.5905974219726779E-2</v>
      </c>
      <c r="Y346" s="21">
        <v>0.70474456038177336</v>
      </c>
      <c r="Z346" s="21">
        <v>0.92409402578027333</v>
      </c>
      <c r="AA346" s="21">
        <v>0.61613193186146542</v>
      </c>
      <c r="AB346" s="21">
        <v>0.90200340430322645</v>
      </c>
      <c r="AC346" s="21">
        <v>0.35426077556102875</v>
      </c>
      <c r="AD346" s="21">
        <v>0.37605721463158392</v>
      </c>
      <c r="AE346" s="21">
        <v>0.39991104406012906</v>
      </c>
      <c r="AF346" s="21">
        <v>0.58214957130900635</v>
      </c>
      <c r="AG346" s="21" t="e">
        <v>#DIV/0!</v>
      </c>
      <c r="AH346" s="21" t="e">
        <v>#DIV/0!</v>
      </c>
      <c r="AI346" s="21">
        <v>0.45258549370158063</v>
      </c>
      <c r="AJ346" s="21">
        <v>0.15095188569911466</v>
      </c>
      <c r="AK346" s="21" t="e">
        <v>#DIV/0!</v>
      </c>
      <c r="AL346" s="21" t="e">
        <v>#DIV/0!</v>
      </c>
      <c r="AM346" s="21">
        <v>0.61644803425368766</v>
      </c>
      <c r="AN346" s="21">
        <v>0.62118740201226597</v>
      </c>
      <c r="AO346" s="21">
        <v>9.3899662994079855E-2</v>
      </c>
      <c r="AP346" s="21">
        <v>3.0713074663029985E-2</v>
      </c>
      <c r="AQ346" s="21">
        <v>0.53364930428319779</v>
      </c>
      <c r="AR346" s="21">
        <v>0.31999964096981304</v>
      </c>
      <c r="AS346" s="21">
        <v>0.58983278966520569</v>
      </c>
      <c r="AT346" s="21">
        <v>0.30334483311334948</v>
      </c>
      <c r="AU346" s="21">
        <v>0.40659946324926427</v>
      </c>
      <c r="AV346" s="21" t="e">
        <v>#DIV/0!</v>
      </c>
      <c r="AW346" s="21" t="e">
        <v>#DIV/0!</v>
      </c>
      <c r="AX346" s="21" t="e">
        <v>#DIV/0!</v>
      </c>
      <c r="AY346" s="21">
        <v>0.37372187587497441</v>
      </c>
      <c r="AZ346" s="21">
        <v>0.32307653461795299</v>
      </c>
      <c r="BA346" s="21">
        <v>0.4996620055597854</v>
      </c>
      <c r="BB346" s="21" t="e">
        <v>#DIV/0!</v>
      </c>
      <c r="BC346" s="21">
        <v>0.11029137418282042</v>
      </c>
    </row>
    <row r="347" spans="1:55" x14ac:dyDescent="0.2">
      <c r="A347" s="3" t="s">
        <v>1045</v>
      </c>
      <c r="B347" s="3" t="s">
        <v>1046</v>
      </c>
      <c r="C347" s="3" t="s">
        <v>138</v>
      </c>
      <c r="D347" s="3">
        <v>353500</v>
      </c>
      <c r="E347" s="3" t="s">
        <v>16</v>
      </c>
      <c r="F347" s="3">
        <v>2019</v>
      </c>
      <c r="G347" s="3" t="s">
        <v>17</v>
      </c>
      <c r="H347" s="4">
        <v>43830</v>
      </c>
      <c r="I347" s="4">
        <v>43852</v>
      </c>
      <c r="J347" s="4">
        <v>43852</v>
      </c>
      <c r="K347" s="5">
        <v>1386000000</v>
      </c>
      <c r="L347" s="5">
        <v>1363000000</v>
      </c>
      <c r="M347" s="3" t="s">
        <v>1047</v>
      </c>
      <c r="N347" s="20">
        <v>4.9930461551000289E-2</v>
      </c>
      <c r="O347" s="21">
        <v>3.7022091221800293E-2</v>
      </c>
      <c r="P347" s="21">
        <v>3.0802216338585087E-2</v>
      </c>
      <c r="Q347" s="21">
        <v>0.55899956311979515</v>
      </c>
      <c r="R347" s="21">
        <v>5.8491386150007429E-2</v>
      </c>
      <c r="S347" s="21">
        <v>3.3336524162132709E-2</v>
      </c>
      <c r="T347" s="21">
        <v>5.3912074459612228E-2</v>
      </c>
      <c r="U347" s="21">
        <v>0.79222606855485955</v>
      </c>
      <c r="V347" s="21">
        <v>0.77256986590455334</v>
      </c>
      <c r="W347" s="21">
        <v>0.76150533608444482</v>
      </c>
      <c r="X347" s="21">
        <v>0.17935234860157864</v>
      </c>
      <c r="Y347" s="21">
        <v>0.56314286562781357</v>
      </c>
      <c r="Z347" s="21">
        <v>0.82064765139842133</v>
      </c>
      <c r="AA347" s="21">
        <v>0.57689943925018905</v>
      </c>
      <c r="AB347" s="21">
        <v>0.91188948441813089</v>
      </c>
      <c r="AC347" s="21">
        <v>0.10765781435681544</v>
      </c>
      <c r="AD347" s="21">
        <v>0.30356977132201401</v>
      </c>
      <c r="AE347" s="21">
        <v>0.34799883068696214</v>
      </c>
      <c r="AF347" s="21">
        <v>0.58183011410720065</v>
      </c>
      <c r="AG347" s="21" t="e">
        <v>#DIV/0!</v>
      </c>
      <c r="AH347" s="21" t="e">
        <v>#DIV/0!</v>
      </c>
      <c r="AI347" s="21">
        <v>0.37497921926968014</v>
      </c>
      <c r="AJ347" s="21">
        <v>0.14026529337800236</v>
      </c>
      <c r="AK347" s="21" t="e">
        <v>#DIV/0!</v>
      </c>
      <c r="AL347" s="21" t="e">
        <v>#DIV/0!</v>
      </c>
      <c r="AM347" s="21">
        <v>0.61635608890969873</v>
      </c>
      <c r="AN347" s="21">
        <v>0.62105410109857584</v>
      </c>
      <c r="AO347" s="21">
        <v>9.3079878383621487E-2</v>
      </c>
      <c r="AP347" s="21">
        <v>3.3693788206197547E-2</v>
      </c>
      <c r="AQ347" s="21">
        <v>0.53306868870534119</v>
      </c>
      <c r="AR347" s="21">
        <v>0.34892237777102819</v>
      </c>
      <c r="AS347" s="21">
        <v>0.50234950669257394</v>
      </c>
      <c r="AT347" s="21">
        <v>0.32418123669561838</v>
      </c>
      <c r="AU347" s="21">
        <v>0.48100505525628207</v>
      </c>
      <c r="AV347" s="21" t="e">
        <v>#DIV/0!</v>
      </c>
      <c r="AW347" s="21" t="e">
        <v>#DIV/0!</v>
      </c>
      <c r="AX347" s="21" t="e">
        <v>#DIV/0!</v>
      </c>
      <c r="AY347" s="21">
        <v>0.38154109535869002</v>
      </c>
      <c r="AZ347" s="21">
        <v>0.32175420899337631</v>
      </c>
      <c r="BA347" s="21">
        <v>0.52296521659340633</v>
      </c>
      <c r="BB347" s="21" t="e">
        <v>#DIV/0!</v>
      </c>
      <c r="BC347" s="21">
        <v>9.7164887805390926E-2</v>
      </c>
    </row>
    <row r="348" spans="1:55" x14ac:dyDescent="0.2">
      <c r="A348" s="3" t="s">
        <v>1069</v>
      </c>
      <c r="B348" s="3" t="s">
        <v>1070</v>
      </c>
      <c r="C348" s="3" t="s">
        <v>72</v>
      </c>
      <c r="D348" s="3">
        <v>127650</v>
      </c>
      <c r="E348" s="3" t="s">
        <v>16</v>
      </c>
      <c r="F348" s="3">
        <v>2019</v>
      </c>
      <c r="G348" s="3" t="s">
        <v>17</v>
      </c>
      <c r="H348" s="4">
        <v>43830</v>
      </c>
      <c r="I348" s="4">
        <v>43889</v>
      </c>
      <c r="J348" s="4">
        <v>43889</v>
      </c>
      <c r="K348" s="5">
        <v>78356000</v>
      </c>
      <c r="L348" s="5">
        <v>84326000</v>
      </c>
      <c r="M348" s="3" t="s">
        <v>1071</v>
      </c>
      <c r="N348" s="20">
        <v>3.3534793412141127E-2</v>
      </c>
      <c r="O348" s="21">
        <v>3.3534793412141127E-2</v>
      </c>
      <c r="P348" s="21">
        <v>4.3806934075972248E-2</v>
      </c>
      <c r="Q348" s="21">
        <v>0.55899081440284015</v>
      </c>
      <c r="R348" s="21">
        <v>0.11254169274718222</v>
      </c>
      <c r="S348" s="21">
        <v>0</v>
      </c>
      <c r="T348" s="21">
        <v>0.11369724653548177</v>
      </c>
      <c r="U348" s="21">
        <v>0.79419044161441854</v>
      </c>
      <c r="V348" s="21">
        <v>0.77144014205164946</v>
      </c>
      <c r="W348" s="21">
        <v>0.76397313255193233</v>
      </c>
      <c r="X348" s="21">
        <v>1.8452278875211288E-2</v>
      </c>
      <c r="Y348" s="21">
        <v>0.5060668203165587</v>
      </c>
      <c r="Z348" s="21">
        <v>0.98154772112478883</v>
      </c>
      <c r="AA348" s="21">
        <v>0</v>
      </c>
      <c r="AB348" s="21">
        <v>0.91224846817358674</v>
      </c>
      <c r="AC348" s="21">
        <v>0.62413549446478456</v>
      </c>
      <c r="AD348" s="21">
        <v>0.70027461547308234</v>
      </c>
      <c r="AE348" s="21">
        <v>0.57113351780152866</v>
      </c>
      <c r="AF348" s="21">
        <v>0.66515565739791316</v>
      </c>
      <c r="AG348" s="21" t="e">
        <v>#DIV/0!</v>
      </c>
      <c r="AH348" s="21" t="e">
        <v>#DIV/0!</v>
      </c>
      <c r="AI348" s="21">
        <v>0.29174956749523828</v>
      </c>
      <c r="AJ348" s="21">
        <v>0.23665858248676633</v>
      </c>
      <c r="AK348" s="21" t="e">
        <v>#DIV/0!</v>
      </c>
      <c r="AL348" s="21" t="e">
        <v>#DIV/0!</v>
      </c>
      <c r="AM348" s="21">
        <v>0.61600294328919003</v>
      </c>
      <c r="AN348" s="21">
        <v>0.61995626335155274</v>
      </c>
      <c r="AO348" s="21">
        <v>9.2293902567876021E-3</v>
      </c>
      <c r="AP348" s="21">
        <v>3.0456262260170952E-2</v>
      </c>
      <c r="AQ348" s="21">
        <v>0.51773469344975764</v>
      </c>
      <c r="AR348" s="21">
        <v>0.53732228606838928</v>
      </c>
      <c r="AS348" s="21">
        <v>0.23558111913388716</v>
      </c>
      <c r="AT348" s="21">
        <v>0.24828215849538468</v>
      </c>
      <c r="AU348" s="21">
        <v>0.72075470464962565</v>
      </c>
      <c r="AV348" s="21" t="e">
        <v>#DIV/0!</v>
      </c>
      <c r="AW348" s="21" t="e">
        <v>#DIV/0!</v>
      </c>
      <c r="AX348" s="21" t="e">
        <v>#DIV/0!</v>
      </c>
      <c r="AY348" s="21">
        <v>0.42071845578381689</v>
      </c>
      <c r="AZ348" s="21">
        <v>0.40507311139639746</v>
      </c>
      <c r="BA348" s="21">
        <v>0.5396149023731327</v>
      </c>
      <c r="BB348" s="21" t="e">
        <v>#DIV/0!</v>
      </c>
      <c r="BC348" s="21">
        <v>8.3100216446470879E-2</v>
      </c>
    </row>
    <row r="349" spans="1:55" x14ac:dyDescent="0.2">
      <c r="A349" s="3" t="s">
        <v>1072</v>
      </c>
      <c r="B349" s="3" t="s">
        <v>1073</v>
      </c>
      <c r="C349" s="3" t="s">
        <v>15</v>
      </c>
      <c r="D349" s="3">
        <v>288357</v>
      </c>
      <c r="E349" s="3" t="s">
        <v>16</v>
      </c>
      <c r="F349" s="3">
        <v>2019</v>
      </c>
      <c r="G349" s="3" t="s">
        <v>17</v>
      </c>
      <c r="H349" s="4">
        <v>43830</v>
      </c>
      <c r="I349" s="4">
        <v>43874</v>
      </c>
      <c r="J349" s="4">
        <v>43874</v>
      </c>
      <c r="K349" s="5">
        <v>54700000</v>
      </c>
      <c r="L349" s="5">
        <v>55600000</v>
      </c>
      <c r="M349" s="3" t="s">
        <v>1074</v>
      </c>
      <c r="N349" s="20">
        <v>0.1003842622980239</v>
      </c>
      <c r="O349" s="21">
        <v>6.9658387440390518E-2</v>
      </c>
      <c r="P349" s="21">
        <v>2.2139269508420812E-2</v>
      </c>
      <c r="Q349" s="21">
        <v>0.55868277013542933</v>
      </c>
      <c r="R349" s="21">
        <v>5.4145035028742364E-2</v>
      </c>
      <c r="S349" s="21">
        <v>5.7922378391020039E-2</v>
      </c>
      <c r="T349" s="21">
        <v>4.5700902044937874E-2</v>
      </c>
      <c r="U349" s="21">
        <v>0.79185731384481561</v>
      </c>
      <c r="V349" s="21">
        <v>0.7731950175543888</v>
      </c>
      <c r="W349" s="21">
        <v>0.76096346033769902</v>
      </c>
      <c r="X349" s="21">
        <v>0.3350875497553138</v>
      </c>
      <c r="Y349" s="21">
        <v>0.53209482541144981</v>
      </c>
      <c r="Z349" s="21">
        <v>0.66491245024468626</v>
      </c>
      <c r="AA349" s="21">
        <v>0.27394952626932745</v>
      </c>
      <c r="AB349" s="21">
        <v>0.92638671694128205</v>
      </c>
      <c r="AC349" s="21">
        <v>0.48578396615621178</v>
      </c>
      <c r="AD349" s="21">
        <v>0.44004506247602532</v>
      </c>
      <c r="AE349" s="21">
        <v>0.50444801049966437</v>
      </c>
      <c r="AF349" s="21">
        <v>0.6601103026036248</v>
      </c>
      <c r="AG349" s="21" t="e">
        <v>#DIV/0!</v>
      </c>
      <c r="AH349" s="21" t="e">
        <v>#DIV/0!</v>
      </c>
      <c r="AI349" s="21">
        <v>0.67922236821417881</v>
      </c>
      <c r="AJ349" s="21">
        <v>5.1457242603981344E-2</v>
      </c>
      <c r="AK349" s="21" t="e">
        <v>#DIV/0!</v>
      </c>
      <c r="AL349" s="21" t="e">
        <v>#DIV/0!</v>
      </c>
      <c r="AM349" s="21">
        <v>0.61876126162609824</v>
      </c>
      <c r="AN349" s="21">
        <v>0.62152062855101387</v>
      </c>
      <c r="AO349" s="21">
        <v>0.14549804667228841</v>
      </c>
      <c r="AP349" s="21">
        <v>3.2334047439304209E-2</v>
      </c>
      <c r="AQ349" s="21">
        <v>0.65495213636213001</v>
      </c>
      <c r="AR349" s="21">
        <v>0.14480661524115238</v>
      </c>
      <c r="AS349" s="21">
        <v>0.50911446653630654</v>
      </c>
      <c r="AT349" s="21">
        <v>0.16086448962169472</v>
      </c>
      <c r="AU349" s="21">
        <v>0.50676535108578535</v>
      </c>
      <c r="AV349" s="21" t="e">
        <v>#DIV/0!</v>
      </c>
      <c r="AW349" s="21" t="e">
        <v>#DIV/0!</v>
      </c>
      <c r="AX349" s="21" t="e">
        <v>#DIV/0!</v>
      </c>
      <c r="AY349" s="21">
        <v>0.34082974311999975</v>
      </c>
      <c r="AZ349" s="21">
        <v>0.26241288184958772</v>
      </c>
      <c r="BA349" s="21">
        <v>0.51435235289975789</v>
      </c>
      <c r="BB349" s="21" t="e">
        <v>#DIV/0!</v>
      </c>
      <c r="BC349" s="21">
        <v>0.18069159364804965</v>
      </c>
    </row>
    <row r="350" spans="1:55" x14ac:dyDescent="0.2">
      <c r="A350" s="3" t="s">
        <v>1093</v>
      </c>
      <c r="B350" s="3" t="s">
        <v>1094</v>
      </c>
      <c r="C350" s="3" t="s">
        <v>34</v>
      </c>
      <c r="D350" s="3">
        <v>744723</v>
      </c>
      <c r="E350" s="3" t="s">
        <v>16</v>
      </c>
      <c r="F350" s="3">
        <v>2019</v>
      </c>
      <c r="G350" s="3" t="s">
        <v>17</v>
      </c>
      <c r="H350" s="4">
        <v>43769</v>
      </c>
      <c r="I350" s="4">
        <v>43819</v>
      </c>
      <c r="J350" s="4">
        <v>43819</v>
      </c>
      <c r="K350" s="5">
        <v>150365000</v>
      </c>
      <c r="L350" s="5">
        <v>155595000</v>
      </c>
      <c r="M350" s="3" t="s">
        <v>1095</v>
      </c>
      <c r="N350" s="20">
        <v>3.1168995643514448E-2</v>
      </c>
      <c r="O350" s="21">
        <v>2.8641455820480066E-2</v>
      </c>
      <c r="P350" s="21">
        <v>5.1449145533715317E-2</v>
      </c>
      <c r="Q350" s="21">
        <v>0.55874577979051798</v>
      </c>
      <c r="R350" s="21">
        <v>1.9619394153704346E-2</v>
      </c>
      <c r="S350" s="21">
        <v>9.3440347966785048E-2</v>
      </c>
      <c r="T350" s="21">
        <v>5.3019138600874684E-3</v>
      </c>
      <c r="U350" s="21">
        <v>0.79074375774294281</v>
      </c>
      <c r="V350" s="21">
        <v>0.77433785385776699</v>
      </c>
      <c r="W350" s="21">
        <v>0.75946890363712327</v>
      </c>
      <c r="X350" s="21">
        <v>0.20242806419457693</v>
      </c>
      <c r="Y350" s="21">
        <v>0.60253439566809863</v>
      </c>
      <c r="Z350" s="21">
        <v>0.79757193580542307</v>
      </c>
      <c r="AA350" s="21">
        <v>0.83441234690668797</v>
      </c>
      <c r="AB350" s="21">
        <v>0.92323572065705917</v>
      </c>
      <c r="AC350" s="21">
        <v>0.75755673116507161</v>
      </c>
      <c r="AD350" s="21">
        <v>0.33118309947981595</v>
      </c>
      <c r="AE350" s="21">
        <v>0.36608632297039723</v>
      </c>
      <c r="AF350" s="21">
        <v>0.63112430082413529</v>
      </c>
      <c r="AG350" s="21" t="e">
        <v>#DIV/0!</v>
      </c>
      <c r="AH350" s="21" t="e">
        <v>#DIV/0!</v>
      </c>
      <c r="AI350" s="21">
        <v>0.42133910729435375</v>
      </c>
      <c r="AJ350" s="21">
        <v>0.10308054962459862</v>
      </c>
      <c r="AK350" s="21" t="e">
        <v>#DIV/0!</v>
      </c>
      <c r="AL350" s="21" t="e">
        <v>#DIV/0!</v>
      </c>
      <c r="AM350" s="21">
        <v>0.61734588390998646</v>
      </c>
      <c r="AN350" s="21">
        <v>0.62105199996129479</v>
      </c>
      <c r="AO350" s="21">
        <v>0.10271211735114748</v>
      </c>
      <c r="AP350" s="21">
        <v>3.1337600586372999E-2</v>
      </c>
      <c r="AQ350" s="21">
        <v>0.58380479452439948</v>
      </c>
      <c r="AR350" s="21">
        <v>0.31018310484762712</v>
      </c>
      <c r="AS350" s="21">
        <v>0.55820977466200106</v>
      </c>
      <c r="AT350" s="21">
        <v>0.30455016630095644</v>
      </c>
      <c r="AU350" s="21">
        <v>0.42654539695493571</v>
      </c>
      <c r="AV350" s="21" t="e">
        <v>#DIV/0!</v>
      </c>
      <c r="AW350" s="21" t="e">
        <v>#DIV/0!</v>
      </c>
      <c r="AX350" s="21" t="e">
        <v>#DIV/0!</v>
      </c>
      <c r="AY350" s="21">
        <v>0.34023513628157598</v>
      </c>
      <c r="AZ350" s="21">
        <v>0.2291028822752173</v>
      </c>
      <c r="BA350" s="21">
        <v>0.50458895430146722</v>
      </c>
      <c r="BB350" s="21" t="e">
        <v>#DIV/0!</v>
      </c>
      <c r="BC350" s="21">
        <v>0.11502282955843639</v>
      </c>
    </row>
    <row r="351" spans="1:55" x14ac:dyDescent="0.2">
      <c r="A351" s="3" t="s">
        <v>1075</v>
      </c>
      <c r="B351" s="3" t="s">
        <v>1076</v>
      </c>
      <c r="C351" s="3" t="s">
        <v>52</v>
      </c>
      <c r="D351" s="3">
        <v>189248</v>
      </c>
      <c r="E351" s="3" t="s">
        <v>16</v>
      </c>
      <c r="F351" s="3">
        <v>2019</v>
      </c>
      <c r="G351" s="3" t="s">
        <v>17</v>
      </c>
      <c r="H351" s="4">
        <v>43830</v>
      </c>
      <c r="I351" s="4">
        <v>43881</v>
      </c>
      <c r="J351" s="4">
        <v>43881</v>
      </c>
      <c r="K351" s="5">
        <v>1054000000</v>
      </c>
      <c r="L351" s="5">
        <v>1062000000</v>
      </c>
      <c r="M351" s="6" t="s">
        <v>1077</v>
      </c>
      <c r="N351" s="20">
        <v>2.7311530402832958E-2</v>
      </c>
      <c r="O351" s="21">
        <v>2.2449620817986477E-2</v>
      </c>
      <c r="P351" s="21">
        <v>1.5963705784130311E-2</v>
      </c>
      <c r="Q351" s="21">
        <v>0.56219328113048428</v>
      </c>
      <c r="R351" s="21">
        <v>0.10295699561962128</v>
      </c>
      <c r="S351" s="21">
        <v>8.7346665723708014E-2</v>
      </c>
      <c r="T351" s="21">
        <v>9.0442055034097121E-2</v>
      </c>
      <c r="U351" s="21">
        <v>0.79787431725969915</v>
      </c>
      <c r="V351" s="21">
        <v>0.77756273608508042</v>
      </c>
      <c r="W351" s="21">
        <v>0.76703261936879585</v>
      </c>
      <c r="X351" s="21">
        <v>5.532857928766706E-2</v>
      </c>
      <c r="Y351" s="21">
        <v>0.4751205480637668</v>
      </c>
      <c r="Z351" s="21">
        <v>0.9446714207123329</v>
      </c>
      <c r="AA351" s="21">
        <v>7.4170192110942806E-2</v>
      </c>
      <c r="AB351" s="21">
        <v>0.8487186069614493</v>
      </c>
      <c r="AC351" s="21">
        <v>0.65194339409363344</v>
      </c>
      <c r="AD351" s="21">
        <v>0.52814434088509987</v>
      </c>
      <c r="AE351" s="21">
        <v>0.46989309830675469</v>
      </c>
      <c r="AF351" s="21">
        <v>0.601695116160053</v>
      </c>
      <c r="AG351" s="21" t="e">
        <v>#DIV/0!</v>
      </c>
      <c r="AH351" s="21" t="e">
        <v>#DIV/0!</v>
      </c>
      <c r="AI351" s="21">
        <v>0.40712306453156322</v>
      </c>
      <c r="AJ351" s="21">
        <v>0.15825047617885352</v>
      </c>
      <c r="AK351" s="21" t="e">
        <v>#DIV/0!</v>
      </c>
      <c r="AL351" s="21" t="e">
        <v>#DIV/0!</v>
      </c>
      <c r="AM351" s="21">
        <v>0.61661920919847768</v>
      </c>
      <c r="AN351" s="21">
        <v>0.62090627106667251</v>
      </c>
      <c r="AO351" s="21">
        <v>3.3011751368908576E-2</v>
      </c>
      <c r="AP351" s="21">
        <v>3.1398399660705921E-2</v>
      </c>
      <c r="AQ351" s="21">
        <v>0.51877476150807178</v>
      </c>
      <c r="AR351" s="21">
        <v>0.4722271299446989</v>
      </c>
      <c r="AS351" s="21">
        <v>0.52973808535595257</v>
      </c>
      <c r="AT351" s="21">
        <v>0.28880894902349658</v>
      </c>
      <c r="AU351" s="21">
        <v>0.45303986433197063</v>
      </c>
      <c r="AV351" s="21" t="e">
        <v>#DIV/0!</v>
      </c>
      <c r="AW351" s="21" t="e">
        <v>#DIV/0!</v>
      </c>
      <c r="AX351" s="21" t="e">
        <v>#DIV/0!</v>
      </c>
      <c r="AY351" s="21">
        <v>0.39068125455455788</v>
      </c>
      <c r="AZ351" s="21">
        <v>0.35159438004491789</v>
      </c>
      <c r="BA351" s="21">
        <v>0.51257423596924512</v>
      </c>
      <c r="BB351" s="21" t="e">
        <v>#DIV/0!</v>
      </c>
      <c r="BC351" s="21">
        <v>9.2700970646391573E-2</v>
      </c>
    </row>
    <row r="352" spans="1:55" x14ac:dyDescent="0.2">
      <c r="A352" s="3" t="s">
        <v>1063</v>
      </c>
      <c r="B352" s="3" t="s">
        <v>1064</v>
      </c>
      <c r="C352" s="3" t="s">
        <v>72</v>
      </c>
      <c r="D352" s="3">
        <v>111127</v>
      </c>
      <c r="E352" s="3" t="s">
        <v>16</v>
      </c>
      <c r="F352" s="3">
        <v>2019</v>
      </c>
      <c r="G352" s="3" t="s">
        <v>17</v>
      </c>
      <c r="H352" s="4">
        <v>43830</v>
      </c>
      <c r="I352" s="4">
        <v>43882</v>
      </c>
      <c r="J352" s="4">
        <v>43882</v>
      </c>
      <c r="K352" s="5">
        <v>306838367</v>
      </c>
      <c r="L352" s="5">
        <v>306838367</v>
      </c>
      <c r="M352" s="3" t="s">
        <v>1065</v>
      </c>
      <c r="N352" s="20">
        <v>1.5837351089753423E-2</v>
      </c>
      <c r="O352" s="21">
        <v>1.5837351089753423E-2</v>
      </c>
      <c r="P352" s="21">
        <v>2.2941830914607143E-2</v>
      </c>
      <c r="Q352" s="21">
        <v>0.56782957759563057</v>
      </c>
      <c r="R352" s="21">
        <v>0.19513613343866404</v>
      </c>
      <c r="S352" s="21">
        <v>0</v>
      </c>
      <c r="T352" s="21">
        <v>0.19713974910077892</v>
      </c>
      <c r="U352" s="21">
        <v>0.81830029567570228</v>
      </c>
      <c r="V352" s="21">
        <v>0.77144014205164946</v>
      </c>
      <c r="W352" s="21">
        <v>0.79162283635263564</v>
      </c>
      <c r="X352" s="21">
        <v>3.0208370539714386E-2</v>
      </c>
      <c r="Y352" s="21">
        <v>0.45904879958474665</v>
      </c>
      <c r="Z352" s="21">
        <v>0.96979162946028563</v>
      </c>
      <c r="AA352" s="21">
        <v>0</v>
      </c>
      <c r="AB352" s="21">
        <v>0.82052293150339484</v>
      </c>
      <c r="AC352" s="21">
        <v>0.81681806455319894</v>
      </c>
      <c r="AD352" s="21">
        <v>0.87090211216774116</v>
      </c>
      <c r="AE352" s="21">
        <v>0.76781042067506444</v>
      </c>
      <c r="AF352" s="21">
        <v>0.82721623718907844</v>
      </c>
      <c r="AG352" s="21" t="e">
        <v>#DIV/0!</v>
      </c>
      <c r="AH352" s="21" t="e">
        <v>#DIV/0!</v>
      </c>
      <c r="AI352" s="21">
        <v>0.35851720016966609</v>
      </c>
      <c r="AJ352" s="21">
        <v>0.256730851287367</v>
      </c>
      <c r="AK352" s="21" t="e">
        <v>#DIV/0!</v>
      </c>
      <c r="AL352" s="21" t="e">
        <v>#DIV/0!</v>
      </c>
      <c r="AM352" s="21">
        <v>0.62459515656609776</v>
      </c>
      <c r="AN352" s="21">
        <v>0.62183746338246926</v>
      </c>
      <c r="AO352" s="21">
        <v>2.9245805437174303E-2</v>
      </c>
      <c r="AP352" s="21">
        <v>3.1671243466428467E-2</v>
      </c>
      <c r="AQ352" s="21">
        <v>0.59524827148058213</v>
      </c>
      <c r="AR352" s="21">
        <v>0.84502459122245632</v>
      </c>
      <c r="AS352" s="21">
        <v>0.27141886077185784</v>
      </c>
      <c r="AT352" s="21">
        <v>0.39157853115870866</v>
      </c>
      <c r="AU352" s="21">
        <v>0.55765178648527303</v>
      </c>
      <c r="AV352" s="21" t="e">
        <v>#DIV/0!</v>
      </c>
      <c r="AW352" s="21" t="e">
        <v>#DIV/0!</v>
      </c>
      <c r="AX352" s="21" t="e">
        <v>#DIV/0!</v>
      </c>
      <c r="AY352" s="21">
        <v>0.38999268906797757</v>
      </c>
      <c r="AZ352" s="21">
        <v>0.35126158320604528</v>
      </c>
      <c r="BA352" s="21">
        <v>0.51829265344630004</v>
      </c>
      <c r="BB352" s="21" t="e">
        <v>#DIV/0!</v>
      </c>
      <c r="BC352" s="21">
        <v>0.12255443154746</v>
      </c>
    </row>
    <row r="353" spans="1:55" x14ac:dyDescent="0.2">
      <c r="A353" s="3" t="s">
        <v>1036</v>
      </c>
      <c r="B353" s="3" t="s">
        <v>1037</v>
      </c>
      <c r="C353" s="3" t="s">
        <v>113</v>
      </c>
      <c r="D353" s="3">
        <v>378217</v>
      </c>
      <c r="E353" s="3" t="s">
        <v>16</v>
      </c>
      <c r="F353" s="3">
        <v>2019</v>
      </c>
      <c r="G353" s="3" t="s">
        <v>17</v>
      </c>
      <c r="H353" s="4">
        <v>43830</v>
      </c>
      <c r="I353" s="4">
        <v>43871</v>
      </c>
      <c r="J353" s="4">
        <v>43871</v>
      </c>
      <c r="K353" s="5">
        <v>243800000</v>
      </c>
      <c r="L353" s="5">
        <v>245400000</v>
      </c>
      <c r="M353" s="3" t="s">
        <v>1038</v>
      </c>
      <c r="N353" s="20">
        <v>5.8803644525598643E-2</v>
      </c>
      <c r="O353" s="21">
        <v>5.8803644525598643E-2</v>
      </c>
      <c r="P353" s="21">
        <v>0.11009804964297101</v>
      </c>
      <c r="Q353" s="21">
        <v>0.5623776717785447</v>
      </c>
      <c r="R353" s="21">
        <v>9.9481216044073478E-2</v>
      </c>
      <c r="S353" s="21">
        <v>0</v>
      </c>
      <c r="T353" s="21">
        <v>0.10050266767909212</v>
      </c>
      <c r="U353" s="21">
        <v>0.79783581946750515</v>
      </c>
      <c r="V353" s="21">
        <v>0.77144014205164946</v>
      </c>
      <c r="W353" s="21">
        <v>0.76815373097543527</v>
      </c>
      <c r="X353" s="21">
        <v>0.30916511689372539</v>
      </c>
      <c r="Y353" s="21">
        <v>0.50646953379951098</v>
      </c>
      <c r="Z353" s="21">
        <v>0.69083488310627461</v>
      </c>
      <c r="AA353" s="21">
        <v>0.60979346081655339</v>
      </c>
      <c r="AB353" s="21">
        <v>0.84700638641620707</v>
      </c>
      <c r="AC353" s="21">
        <v>0.72051204078264475</v>
      </c>
      <c r="AD353" s="21">
        <v>0.64159169153350848</v>
      </c>
      <c r="AE353" s="21">
        <v>0.70200962420888702</v>
      </c>
      <c r="AF353" s="21">
        <v>0.74813675095726617</v>
      </c>
      <c r="AG353" s="21" t="e">
        <v>#DIV/0!</v>
      </c>
      <c r="AH353" s="21" t="e">
        <v>#DIV/0!</v>
      </c>
      <c r="AI353" s="21">
        <v>0.36301833164537628</v>
      </c>
      <c r="AJ353" s="21">
        <v>0.2008535540417741</v>
      </c>
      <c r="AK353" s="21" t="e">
        <v>#DIV/0!</v>
      </c>
      <c r="AL353" s="21" t="e">
        <v>#DIV/0!</v>
      </c>
      <c r="AM353" s="21">
        <v>0.62828405160525658</v>
      </c>
      <c r="AN353" s="21">
        <v>0.62385928188781892</v>
      </c>
      <c r="AO353" s="21">
        <v>0.13765533892442755</v>
      </c>
      <c r="AP353" s="21">
        <v>3.2737685922480345E-2</v>
      </c>
      <c r="AQ353" s="21">
        <v>0.75690676717085192</v>
      </c>
      <c r="AR353" s="21">
        <v>0.50695918932708173</v>
      </c>
      <c r="AS353" s="21">
        <v>0.42553306106888317</v>
      </c>
      <c r="AT353" s="21">
        <v>0.54860421005255777</v>
      </c>
      <c r="AU353" s="21">
        <v>0.50760788196276196</v>
      </c>
      <c r="AV353" s="21" t="e">
        <v>#DIV/0!</v>
      </c>
      <c r="AW353" s="21" t="e">
        <v>#DIV/0!</v>
      </c>
      <c r="AX353" s="21" t="e">
        <v>#DIV/0!</v>
      </c>
      <c r="AY353" s="21">
        <v>0.34114329117581915</v>
      </c>
      <c r="AZ353" s="21">
        <v>0.25301356646564388</v>
      </c>
      <c r="BA353" s="21">
        <v>0.51420697140764771</v>
      </c>
      <c r="BB353" s="21" t="e">
        <v>#DIV/0!</v>
      </c>
      <c r="BC353" s="21">
        <v>0.28449073796654206</v>
      </c>
    </row>
    <row r="354" spans="1:55" x14ac:dyDescent="0.2">
      <c r="A354" s="3" t="s">
        <v>1054</v>
      </c>
      <c r="B354" s="3" t="s">
        <v>1055</v>
      </c>
      <c r="C354" s="3" t="s">
        <v>52</v>
      </c>
      <c r="D354" s="3">
        <v>378214</v>
      </c>
      <c r="E354" s="3" t="s">
        <v>16</v>
      </c>
      <c r="F354" s="3">
        <v>2019</v>
      </c>
      <c r="G354" s="3" t="s">
        <v>17</v>
      </c>
      <c r="H354" s="4">
        <v>43830</v>
      </c>
      <c r="I354" s="4">
        <v>43888</v>
      </c>
      <c r="J354" s="4">
        <v>43888</v>
      </c>
      <c r="K354" s="5">
        <v>284595000</v>
      </c>
      <c r="L354" s="5">
        <v>275496000</v>
      </c>
      <c r="M354" s="3" t="s">
        <v>1056</v>
      </c>
      <c r="N354" s="20">
        <v>2.6207277902527699E-2</v>
      </c>
      <c r="O354" s="21">
        <v>2.4302139879114785E-2</v>
      </c>
      <c r="P354" s="21">
        <v>2.5952903621974961E-3</v>
      </c>
      <c r="Q354" s="21">
        <v>0.56089686366071989</v>
      </c>
      <c r="R354" s="21">
        <v>0.10411181515643819</v>
      </c>
      <c r="S354" s="21">
        <v>5.5760170673414468E-2</v>
      </c>
      <c r="T354" s="21">
        <v>9.6516697969689785E-2</v>
      </c>
      <c r="U354" s="21">
        <v>0.7963105823070824</v>
      </c>
      <c r="V354" s="21">
        <v>0.77452914291221786</v>
      </c>
      <c r="W354" s="21">
        <v>0.76581665240940922</v>
      </c>
      <c r="X354" s="21">
        <v>4.5379650816498932E-2</v>
      </c>
      <c r="Y354" s="21">
        <v>0.48273316132088145</v>
      </c>
      <c r="Z354" s="21">
        <v>0.95462034918350114</v>
      </c>
      <c r="AA354" s="21">
        <v>4.310327780022799E-2</v>
      </c>
      <c r="AB354" s="21">
        <v>0.86440500620021432</v>
      </c>
      <c r="AC354" s="21">
        <v>0.65124138083086547</v>
      </c>
      <c r="AD354" s="21">
        <v>0.51254028979983901</v>
      </c>
      <c r="AE354" s="21">
        <v>0.45273966013374839</v>
      </c>
      <c r="AF354" s="21">
        <v>0.59116772039434096</v>
      </c>
      <c r="AG354" s="21" t="e">
        <v>#DIV/0!</v>
      </c>
      <c r="AH354" s="21" t="e">
        <v>#DIV/0!</v>
      </c>
      <c r="AI354" s="21">
        <v>0.55671067380280537</v>
      </c>
      <c r="AJ354" s="21">
        <v>0.1675368001815879</v>
      </c>
      <c r="AK354" s="21" t="e">
        <v>#DIV/0!</v>
      </c>
      <c r="AL354" s="21" t="e">
        <v>#DIV/0!</v>
      </c>
      <c r="AM354" s="21">
        <v>0.61619884576493844</v>
      </c>
      <c r="AN354" s="21">
        <v>0.62060731847162265</v>
      </c>
      <c r="AO354" s="21">
        <v>3.1143360760128098E-2</v>
      </c>
      <c r="AP354" s="21">
        <v>3.1379080171810993E-2</v>
      </c>
      <c r="AQ354" s="21">
        <v>0.51395885437572542</v>
      </c>
      <c r="AR354" s="21">
        <v>0.47156572819431347</v>
      </c>
      <c r="AS354" s="21">
        <v>0.83606585375406306</v>
      </c>
      <c r="AT354" s="21">
        <v>0.28462623251622948</v>
      </c>
      <c r="AU354" s="21">
        <v>0.27381164831386962</v>
      </c>
      <c r="AV354" s="21" t="e">
        <v>#DIV/0!</v>
      </c>
      <c r="AW354" s="21" t="e">
        <v>#DIV/0!</v>
      </c>
      <c r="AX354" s="21" t="e">
        <v>#DIV/0!</v>
      </c>
      <c r="AY354" s="21">
        <v>0.39758823521342834</v>
      </c>
      <c r="AZ354" s="21">
        <v>0.36686639350249362</v>
      </c>
      <c r="BA354" s="21">
        <v>0.44726444352127132</v>
      </c>
      <c r="BB354" s="21" t="e">
        <v>#DIV/0!</v>
      </c>
      <c r="BC354" s="21">
        <v>8.9285787771628919E-2</v>
      </c>
    </row>
    <row r="355" spans="1:55" x14ac:dyDescent="0.2">
      <c r="A355" s="7" t="s">
        <v>1087</v>
      </c>
      <c r="B355" s="7" t="s">
        <v>1088</v>
      </c>
      <c r="C355" s="3" t="s">
        <v>24</v>
      </c>
      <c r="D355" s="7">
        <v>749030</v>
      </c>
      <c r="E355" s="7" t="s">
        <v>16</v>
      </c>
      <c r="F355" s="7">
        <v>2017</v>
      </c>
      <c r="G355" s="7" t="s">
        <v>17</v>
      </c>
      <c r="H355" s="8">
        <v>43190</v>
      </c>
      <c r="I355" s="8">
        <v>43250</v>
      </c>
      <c r="J355" s="8">
        <v>43320</v>
      </c>
      <c r="K355" s="9">
        <v>84819000</v>
      </c>
      <c r="L355" s="9">
        <v>85544000</v>
      </c>
      <c r="M355" s="7" t="s">
        <v>1089</v>
      </c>
      <c r="N355" s="20">
        <v>0.11508524505371942</v>
      </c>
      <c r="O355" s="21">
        <v>9.2577670425854394E-2</v>
      </c>
      <c r="P355" s="21">
        <v>0.11090747133603324</v>
      </c>
      <c r="Q355" s="21">
        <v>0.55872858032583772</v>
      </c>
      <c r="R355" s="21">
        <v>7.713373811692624E-2</v>
      </c>
      <c r="S355" s="21">
        <v>0</v>
      </c>
      <c r="T355" s="21">
        <v>7.7925730676403279E-2</v>
      </c>
      <c r="U355" s="21">
        <v>0.79265206237276575</v>
      </c>
      <c r="V355" s="21">
        <v>0.77144014205164946</v>
      </c>
      <c r="W355" s="21">
        <v>0.76220888585609048</v>
      </c>
      <c r="X355" s="21">
        <v>0.1658488511995467</v>
      </c>
      <c r="Y355" s="21">
        <v>0.61567237095947924</v>
      </c>
      <c r="Z355" s="21">
        <v>0.83415114880045327</v>
      </c>
      <c r="AA355" s="21">
        <v>0</v>
      </c>
      <c r="AB355" s="21">
        <v>0.92408133864862674</v>
      </c>
      <c r="AC355" s="21">
        <v>0.37539371065565547</v>
      </c>
      <c r="AD355" s="21">
        <v>0.31044075170140595</v>
      </c>
      <c r="AE355" s="21">
        <v>0.35587541578727866</v>
      </c>
      <c r="AF355" s="21">
        <v>0.56634558119353018</v>
      </c>
      <c r="AG355" s="21" t="e">
        <v>#DIV/0!</v>
      </c>
      <c r="AH355" s="21" t="e">
        <v>#DIV/0!</v>
      </c>
      <c r="AI355" s="21">
        <v>0.38793128447617137</v>
      </c>
      <c r="AJ355" s="21">
        <v>0.25554695363455493</v>
      </c>
      <c r="AK355" s="21" t="e">
        <v>#DIV/0!</v>
      </c>
      <c r="AL355" s="21" t="e">
        <v>#DIV/0!</v>
      </c>
      <c r="AM355" s="21">
        <v>0.61606512535371738</v>
      </c>
      <c r="AN355" s="21">
        <v>0.62110478212619502</v>
      </c>
      <c r="AO355" s="21">
        <v>0.10787862663634802</v>
      </c>
      <c r="AP355" s="21">
        <v>3.2468088216143269E-2</v>
      </c>
      <c r="AQ355" s="21">
        <v>0.52294345058595293</v>
      </c>
      <c r="AR355" s="21">
        <v>0.33696356172397596</v>
      </c>
      <c r="AS355" s="21">
        <v>0.52068358456675767</v>
      </c>
      <c r="AT355" s="21">
        <v>0.33250864839520305</v>
      </c>
      <c r="AU355" s="21">
        <v>0.53473085969623269</v>
      </c>
      <c r="AV355" s="21" t="e">
        <v>#DIV/0!</v>
      </c>
      <c r="AW355" s="21" t="e">
        <v>#DIV/0!</v>
      </c>
      <c r="AX355" s="21" t="e">
        <v>#DIV/0!</v>
      </c>
      <c r="AY355" s="21">
        <v>0.38559275347239164</v>
      </c>
      <c r="AZ355" s="21">
        <v>0.32585923846509257</v>
      </c>
      <c r="BA355" s="21">
        <v>0.52750784569084064</v>
      </c>
      <c r="BB355" s="21" t="e">
        <v>#DIV/0!</v>
      </c>
      <c r="BC355" s="21">
        <v>9.9504833298110842E-2</v>
      </c>
    </row>
    <row r="356" spans="1:55" x14ac:dyDescent="0.2">
      <c r="A356" s="3" t="s">
        <v>1048</v>
      </c>
      <c r="B356" s="3" t="s">
        <v>1049</v>
      </c>
      <c r="C356" s="3" t="s">
        <v>34</v>
      </c>
      <c r="D356" s="3">
        <v>378212</v>
      </c>
      <c r="E356" s="3" t="s">
        <v>16</v>
      </c>
      <c r="F356" s="3">
        <v>2020</v>
      </c>
      <c r="G356" s="3" t="s">
        <v>17</v>
      </c>
      <c r="H356" s="4">
        <v>44012</v>
      </c>
      <c r="I356" s="4">
        <v>44053</v>
      </c>
      <c r="J356" s="4">
        <v>44053</v>
      </c>
      <c r="K356" s="5">
        <v>259000000</v>
      </c>
      <c r="L356" s="5">
        <v>262000000</v>
      </c>
      <c r="M356" s="3" t="s">
        <v>1050</v>
      </c>
      <c r="N356" s="20">
        <v>8.4151312326706668E-2</v>
      </c>
      <c r="O356" s="21">
        <v>6.5284968576784494E-2</v>
      </c>
      <c r="P356" s="21">
        <v>0.14878118950460836</v>
      </c>
      <c r="Q356" s="21">
        <v>0.56238478513045798</v>
      </c>
      <c r="R356" s="21">
        <v>0.12298722589909951</v>
      </c>
      <c r="S356" s="21">
        <v>0</v>
      </c>
      <c r="T356" s="21">
        <v>0.12425003216521296</v>
      </c>
      <c r="U356" s="21">
        <v>0.79967739729064835</v>
      </c>
      <c r="V356" s="21">
        <v>0.77144014205164946</v>
      </c>
      <c r="W356" s="21">
        <v>0.77026569238368037</v>
      </c>
      <c r="X356" s="21">
        <v>0.39957454488493505</v>
      </c>
      <c r="Y356" s="21">
        <v>0.47784893981289844</v>
      </c>
      <c r="Z356" s="21">
        <v>0.60042545511506495</v>
      </c>
      <c r="AA356" s="21">
        <v>0.22714591030995501</v>
      </c>
      <c r="AB356" s="21">
        <v>0.84694231743445214</v>
      </c>
      <c r="AC356" s="21">
        <v>0.26192383755364895</v>
      </c>
      <c r="AD356" s="21">
        <v>0.3403319414967696</v>
      </c>
      <c r="AE356" s="21">
        <v>0.38788970727069627</v>
      </c>
      <c r="AF356" s="21">
        <v>0.66809264975360949</v>
      </c>
      <c r="AG356" s="21" t="e">
        <v>#DIV/0!</v>
      </c>
      <c r="AH356" s="21" t="e">
        <v>#DIV/0!</v>
      </c>
      <c r="AI356" s="21">
        <v>0.35533804374371641</v>
      </c>
      <c r="AJ356" s="21">
        <v>0.20150544095486836</v>
      </c>
      <c r="AK356" s="21" t="e">
        <v>#DIV/0!</v>
      </c>
      <c r="AL356" s="21" t="e">
        <v>#DIV/0!</v>
      </c>
      <c r="AM356" s="21">
        <v>0.62950178532960366</v>
      </c>
      <c r="AN356" s="21">
        <v>0.6270813676652166</v>
      </c>
      <c r="AO356" s="21">
        <v>0.25297949358254784</v>
      </c>
      <c r="AP356" s="21">
        <v>3.2557763193588586E-2</v>
      </c>
      <c r="AQ356" s="21">
        <v>0.78151864259417825</v>
      </c>
      <c r="AR356" s="21">
        <v>0.34424653097395952</v>
      </c>
      <c r="AS356" s="21">
        <v>0.48070329664912326</v>
      </c>
      <c r="AT356" s="21">
        <v>0.51584260373570057</v>
      </c>
      <c r="AU356" s="21">
        <v>0.57077399686055774</v>
      </c>
      <c r="AV356" s="21" t="e">
        <v>#DIV/0!</v>
      </c>
      <c r="AW356" s="21" t="e">
        <v>#DIV/0!</v>
      </c>
      <c r="AX356" s="21" t="e">
        <v>#DIV/0!</v>
      </c>
      <c r="AY356" s="21">
        <v>0.35964763514728243</v>
      </c>
      <c r="AZ356" s="21">
        <v>0.26906641532456638</v>
      </c>
      <c r="BA356" s="21">
        <v>0.51737195522393242</v>
      </c>
      <c r="BB356" s="21" t="e">
        <v>#DIV/0!</v>
      </c>
      <c r="BC356" s="21">
        <v>0.18278025313578763</v>
      </c>
    </row>
    <row r="357" spans="1:55" x14ac:dyDescent="0.2">
      <c r="A357" s="3" t="s">
        <v>334</v>
      </c>
      <c r="B357" s="3" t="s">
        <v>335</v>
      </c>
      <c r="C357" s="3" t="s">
        <v>91</v>
      </c>
      <c r="D357" s="3">
        <v>256994</v>
      </c>
      <c r="E357" s="3" t="s">
        <v>16</v>
      </c>
      <c r="F357" s="3">
        <v>2019</v>
      </c>
      <c r="G357" s="3" t="s">
        <v>17</v>
      </c>
      <c r="H357" s="4">
        <v>43890</v>
      </c>
      <c r="I357" s="4">
        <v>43942</v>
      </c>
      <c r="J357" s="4">
        <v>43942</v>
      </c>
      <c r="K357" s="5">
        <v>191847000</v>
      </c>
      <c r="L357" s="5">
        <v>165337000</v>
      </c>
      <c r="M357" s="3" t="s">
        <v>336</v>
      </c>
      <c r="N357" s="20">
        <v>4.9841623113459771E-2</v>
      </c>
      <c r="O357" s="21">
        <v>2.060936728061686E-2</v>
      </c>
      <c r="P357" s="21">
        <v>4.4254360507283057E-3</v>
      </c>
      <c r="Q357" s="21">
        <v>0.55954234825542171</v>
      </c>
      <c r="R357" s="21">
        <v>0.11968409603716</v>
      </c>
      <c r="S357" s="21">
        <v>0.10610823505936745</v>
      </c>
      <c r="T357" s="21">
        <v>0.10442569958512909</v>
      </c>
      <c r="U357" s="21">
        <v>0.79525832765996529</v>
      </c>
      <c r="V357" s="21">
        <v>0.77568892515290699</v>
      </c>
      <c r="W357" s="21">
        <v>0.76438917236993908</v>
      </c>
      <c r="X357" s="21">
        <v>9.9557953331639179E-2</v>
      </c>
      <c r="Y357" s="21">
        <v>0.5296198407508973</v>
      </c>
      <c r="Z357" s="21">
        <v>0.90044204666836092</v>
      </c>
      <c r="AA357" s="21">
        <v>0.45146662494161383</v>
      </c>
      <c r="AB357" s="21">
        <v>0.89309536638515308</v>
      </c>
      <c r="AC357" s="21">
        <v>0.48870542566426139</v>
      </c>
      <c r="AD357" s="21">
        <v>0.47697545960843257</v>
      </c>
      <c r="AE357" s="21">
        <v>0.54678336873680011</v>
      </c>
      <c r="AF357" s="21">
        <v>0.82229840669914678</v>
      </c>
      <c r="AG357" s="21" t="e">
        <v>#DIV/0!</v>
      </c>
      <c r="AH357" s="21" t="e">
        <v>#DIV/0!</v>
      </c>
      <c r="AI357" s="21">
        <v>0.48079058454387086</v>
      </c>
      <c r="AJ357" s="21">
        <v>0.18826727737264523</v>
      </c>
      <c r="AK357" s="21" t="e">
        <v>#DIV/0!</v>
      </c>
      <c r="AL357" s="21" t="e">
        <v>#DIV/0!</v>
      </c>
      <c r="AM357" s="21">
        <v>0.61950940498805607</v>
      </c>
      <c r="AN357" s="21">
        <v>0.62064593732495044</v>
      </c>
      <c r="AO357" s="21">
        <v>5.043015244675312E-2</v>
      </c>
      <c r="AP357" s="21">
        <v>3.3808631194052551E-2</v>
      </c>
      <c r="AQ357" s="21">
        <v>0.64355516476474051</v>
      </c>
      <c r="AR357" s="21">
        <v>0.45312665877047748</v>
      </c>
      <c r="AS357" s="21">
        <v>0.67304908207362057</v>
      </c>
      <c r="AT357" s="21">
        <v>0.31734023700931491</v>
      </c>
      <c r="AU357" s="21">
        <v>0.35384061884615764</v>
      </c>
      <c r="AV357" s="21" t="e">
        <v>#DIV/0!</v>
      </c>
      <c r="AW357" s="21" t="e">
        <v>#DIV/0!</v>
      </c>
      <c r="AX357" s="21" t="e">
        <v>#DIV/0!</v>
      </c>
      <c r="AY357" s="21">
        <v>0.39097481979195015</v>
      </c>
      <c r="AZ357" s="21">
        <v>0.35472044938363201</v>
      </c>
      <c r="BA357" s="21">
        <v>0.50449922751256426</v>
      </c>
      <c r="BB357" s="21" t="e">
        <v>#DIV/0!</v>
      </c>
      <c r="BC357" s="21">
        <v>0.11515444243157744</v>
      </c>
    </row>
    <row r="358" spans="1:55" x14ac:dyDescent="0.2">
      <c r="A358" s="3" t="s">
        <v>1081</v>
      </c>
      <c r="B358" s="3" t="s">
        <v>1082</v>
      </c>
      <c r="C358" s="3" t="s">
        <v>15</v>
      </c>
      <c r="D358" s="3">
        <v>244442</v>
      </c>
      <c r="E358" s="3" t="s">
        <v>16</v>
      </c>
      <c r="F358" s="3">
        <v>2019</v>
      </c>
      <c r="G358" s="3" t="s">
        <v>17</v>
      </c>
      <c r="H358" s="4">
        <v>43830</v>
      </c>
      <c r="I358" s="4">
        <v>43882</v>
      </c>
      <c r="J358" s="4">
        <v>43882</v>
      </c>
      <c r="K358" s="5">
        <v>149148000</v>
      </c>
      <c r="L358" s="5">
        <v>151343000</v>
      </c>
      <c r="M358" s="3" t="s">
        <v>1083</v>
      </c>
      <c r="N358" s="20">
        <v>4.8863580787380394E-2</v>
      </c>
      <c r="O358" s="21">
        <v>2.3114261005122486E-2</v>
      </c>
      <c r="P358" s="21">
        <v>1.0792010317840918E-2</v>
      </c>
      <c r="Q358" s="21">
        <v>0.5598501623088965</v>
      </c>
      <c r="R358" s="21">
        <v>5.5580837299384074E-2</v>
      </c>
      <c r="S358" s="21">
        <v>3.2588043025402198E-2</v>
      </c>
      <c r="T358" s="21">
        <v>5.1087941056721299E-2</v>
      </c>
      <c r="U358" s="21">
        <v>0.79269796696161854</v>
      </c>
      <c r="V358" s="21">
        <v>0.77285875270702542</v>
      </c>
      <c r="W358" s="21">
        <v>0.7619915380272535</v>
      </c>
      <c r="X358" s="21">
        <v>0.18948352928740386</v>
      </c>
      <c r="Y358" s="21">
        <v>0.54590253319357829</v>
      </c>
      <c r="Z358" s="21">
        <v>0.81051647071259614</v>
      </c>
      <c r="AA358" s="21">
        <v>0.75293918374125324</v>
      </c>
      <c r="AB358" s="21">
        <v>0.88479820582915136</v>
      </c>
      <c r="AC358" s="21">
        <v>0.32850120592834525</v>
      </c>
      <c r="AD358" s="21">
        <v>0.30161738516840875</v>
      </c>
      <c r="AE358" s="21">
        <v>0.34576070237943929</v>
      </c>
      <c r="AF358" s="21">
        <v>0.56714798567045299</v>
      </c>
      <c r="AG358" s="21" t="e">
        <v>#DIV/0!</v>
      </c>
      <c r="AH358" s="21" t="e">
        <v>#DIV/0!</v>
      </c>
      <c r="AI358" s="21">
        <v>0.39752929651745955</v>
      </c>
      <c r="AJ358" s="21">
        <v>0.12207438779994739</v>
      </c>
      <c r="AK358" s="21" t="e">
        <v>#DIV/0!</v>
      </c>
      <c r="AL358" s="21" t="e">
        <v>#DIV/0!</v>
      </c>
      <c r="AM358" s="21">
        <v>0.61663880115023884</v>
      </c>
      <c r="AN358" s="21">
        <v>0.62242115728346581</v>
      </c>
      <c r="AO358" s="21">
        <v>0.15100728497355706</v>
      </c>
      <c r="AP358" s="21">
        <v>3.4860993192133628E-2</v>
      </c>
      <c r="AQ358" s="21">
        <v>0.53415785695558871</v>
      </c>
      <c r="AR358" s="21">
        <v>0.26375459769600146</v>
      </c>
      <c r="AS358" s="21">
        <v>0.54310501380047316</v>
      </c>
      <c r="AT358" s="21">
        <v>0.29791246523803572</v>
      </c>
      <c r="AU358" s="21">
        <v>0.45056299733276306</v>
      </c>
      <c r="AV358" s="21" t="e">
        <v>#DIV/0!</v>
      </c>
      <c r="AW358" s="21" t="e">
        <v>#DIV/0!</v>
      </c>
      <c r="AX358" s="21" t="e">
        <v>#DIV/0!</v>
      </c>
      <c r="AY358" s="21">
        <v>0.36141291036196299</v>
      </c>
      <c r="AZ358" s="21">
        <v>0.29819074130332218</v>
      </c>
      <c r="BA358" s="21">
        <v>0.51205110362049755</v>
      </c>
      <c r="BB358" s="21" t="e">
        <v>#DIV/0!</v>
      </c>
      <c r="BC358" s="21">
        <v>0.11401135275844557</v>
      </c>
    </row>
    <row r="359" spans="1:55" x14ac:dyDescent="0.2">
      <c r="A359" s="3" t="s">
        <v>1066</v>
      </c>
      <c r="B359" s="3" t="s">
        <v>1067</v>
      </c>
      <c r="C359" s="3" t="s">
        <v>34</v>
      </c>
      <c r="D359" s="3">
        <v>353611</v>
      </c>
      <c r="E359" s="3" t="s">
        <v>16</v>
      </c>
      <c r="F359" s="3">
        <v>2019</v>
      </c>
      <c r="G359" s="3" t="s">
        <v>17</v>
      </c>
      <c r="H359" s="4">
        <v>43738</v>
      </c>
      <c r="I359" s="4">
        <v>43783</v>
      </c>
      <c r="J359" s="4">
        <v>43783</v>
      </c>
      <c r="K359" s="5">
        <v>171000000</v>
      </c>
      <c r="L359" s="5">
        <v>172300000</v>
      </c>
      <c r="M359" s="3" t="s">
        <v>1068</v>
      </c>
      <c r="N359" s="20">
        <v>0.25129761313366172</v>
      </c>
      <c r="O359" s="21">
        <v>0.19669001181129939</v>
      </c>
      <c r="P359" s="21">
        <v>0.39436503064794737</v>
      </c>
      <c r="Q359" s="21">
        <v>0.55783854010976064</v>
      </c>
      <c r="R359" s="21">
        <v>0</v>
      </c>
      <c r="S359" s="21">
        <v>0</v>
      </c>
      <c r="T359" s="21">
        <v>0</v>
      </c>
      <c r="U359" s="21">
        <v>0.79008725756879927</v>
      </c>
      <c r="V359" s="21">
        <v>0.77144014205164946</v>
      </c>
      <c r="W359" s="21">
        <v>0.75926751205282994</v>
      </c>
      <c r="X359" s="21">
        <v>0.38101479843231445</v>
      </c>
      <c r="Y359" s="21">
        <v>0.58479813593729735</v>
      </c>
      <c r="Z359" s="21">
        <v>0.61898520156768555</v>
      </c>
      <c r="AA359" s="21">
        <v>0.40199292268260284</v>
      </c>
      <c r="AB359" s="21">
        <v>0.98955592058583319</v>
      </c>
      <c r="AC359" s="21">
        <v>0.4903195745598079</v>
      </c>
      <c r="AD359" s="21">
        <v>0.52027814570671183</v>
      </c>
      <c r="AE359" s="21">
        <v>0.59161136333750475</v>
      </c>
      <c r="AF359" s="21">
        <v>0.69748868424013366</v>
      </c>
      <c r="AG359" s="21" t="e">
        <v>#DIV/0!</v>
      </c>
      <c r="AH359" s="21" t="e">
        <v>#DIV/0!</v>
      </c>
      <c r="AI359" s="21">
        <v>0.37968501689178474</v>
      </c>
      <c r="AJ359" s="21">
        <v>0.6114700965438844</v>
      </c>
      <c r="AK359" s="21" t="e">
        <v>#DIV/0!</v>
      </c>
      <c r="AL359" s="21" t="e">
        <v>#DIV/0!</v>
      </c>
      <c r="AM359" s="21">
        <v>0.61885394850238951</v>
      </c>
      <c r="AN359" s="21">
        <v>0.62112684765895276</v>
      </c>
      <c r="AO359" s="21">
        <v>0.16930684864611761</v>
      </c>
      <c r="AP359" s="21">
        <v>3.2230066857603636E-2</v>
      </c>
      <c r="AQ359" s="21">
        <v>0.73558384150474598</v>
      </c>
      <c r="AR359" s="21">
        <v>0.50298801495171008</v>
      </c>
      <c r="AS359" s="21">
        <v>0.46480565062534074</v>
      </c>
      <c r="AT359" s="21">
        <v>0.61865479607714835</v>
      </c>
      <c r="AU359" s="21">
        <v>0.47404147583904477</v>
      </c>
      <c r="AV359" s="21" t="e">
        <v>#DIV/0!</v>
      </c>
      <c r="AW359" s="21" t="e">
        <v>#DIV/0!</v>
      </c>
      <c r="AX359" s="21" t="e">
        <v>#DIV/0!</v>
      </c>
      <c r="AY359" s="21">
        <v>0.32751608420844852</v>
      </c>
      <c r="AZ359" s="21">
        <v>0.22595644216411812</v>
      </c>
      <c r="BA359" s="21">
        <v>0.50998266196525832</v>
      </c>
      <c r="BB359" s="21" t="e">
        <v>#DIV/0!</v>
      </c>
      <c r="BC359" s="21">
        <v>0.22365911795055823</v>
      </c>
    </row>
    <row r="360" spans="1:55" x14ac:dyDescent="0.2">
      <c r="A360" s="3" t="s">
        <v>1090</v>
      </c>
      <c r="B360" s="3" t="s">
        <v>1091</v>
      </c>
      <c r="C360" s="3" t="s">
        <v>24</v>
      </c>
      <c r="D360" s="3">
        <v>105030</v>
      </c>
      <c r="E360" s="3" t="s">
        <v>16</v>
      </c>
      <c r="F360" s="3">
        <v>2019</v>
      </c>
      <c r="G360" s="3" t="s">
        <v>17</v>
      </c>
      <c r="H360" s="4">
        <v>43830</v>
      </c>
      <c r="I360" s="4">
        <v>43867</v>
      </c>
      <c r="J360" s="4">
        <v>43867</v>
      </c>
      <c r="K360" s="5">
        <v>374600000</v>
      </c>
      <c r="L360" s="5">
        <v>380500000</v>
      </c>
      <c r="M360" s="3" t="s">
        <v>1092</v>
      </c>
      <c r="N360" s="20">
        <v>8.7190435638226774E-2</v>
      </c>
      <c r="O360" s="21">
        <v>6.0503816214397536E-2</v>
      </c>
      <c r="P360" s="21">
        <v>0.11510639474620189</v>
      </c>
      <c r="Q360" s="21">
        <v>0.5596109375706132</v>
      </c>
      <c r="R360" s="21">
        <v>9.3030044732350117E-2</v>
      </c>
      <c r="S360" s="21">
        <v>8.4235915494316416E-2</v>
      </c>
      <c r="T360" s="21">
        <v>8.0896530280883144E-2</v>
      </c>
      <c r="U360" s="21">
        <v>0.79418476826559226</v>
      </c>
      <c r="V360" s="21">
        <v>0.77487861535069147</v>
      </c>
      <c r="W360" s="21">
        <v>0.76331221059505117</v>
      </c>
      <c r="X360" s="21">
        <v>0.28976534290225198</v>
      </c>
      <c r="Y360" s="21">
        <v>0.54090583834868267</v>
      </c>
      <c r="Z360" s="21">
        <v>0.71023465709774802</v>
      </c>
      <c r="AA360" s="21">
        <v>0.51308215067341578</v>
      </c>
      <c r="AB360" s="21">
        <v>0.89112369698003702</v>
      </c>
      <c r="AC360" s="21">
        <v>0.64747581065526472</v>
      </c>
      <c r="AD360" s="21">
        <v>0.40747001974939268</v>
      </c>
      <c r="AE360" s="21">
        <v>0.43592008183971515</v>
      </c>
      <c r="AF360" s="21">
        <v>0.71346331323317425</v>
      </c>
      <c r="AG360" s="21" t="e">
        <v>#DIV/0!</v>
      </c>
      <c r="AH360" s="21" t="e">
        <v>#DIV/0!</v>
      </c>
      <c r="AI360" s="21">
        <v>0.44720858471845082</v>
      </c>
      <c r="AJ360" s="21">
        <v>0.16026784616017306</v>
      </c>
      <c r="AK360" s="21" t="e">
        <v>#DIV/0!</v>
      </c>
      <c r="AL360" s="21" t="e">
        <v>#DIV/0!</v>
      </c>
      <c r="AM360" s="21">
        <v>0.62004065040291523</v>
      </c>
      <c r="AN360" s="21">
        <v>0.62145898828329638</v>
      </c>
      <c r="AO360" s="21">
        <v>0.10082292365294271</v>
      </c>
      <c r="AP360" s="21">
        <v>3.2311161396328412E-2</v>
      </c>
      <c r="AQ360" s="21">
        <v>0.65995357703486857</v>
      </c>
      <c r="AR360" s="21">
        <v>0.36698758467390408</v>
      </c>
      <c r="AS360" s="21">
        <v>0.59291526014037377</v>
      </c>
      <c r="AT360" s="21">
        <v>0.34843300378924125</v>
      </c>
      <c r="AU360" s="21">
        <v>0.43752592921939648</v>
      </c>
      <c r="AV360" s="21" t="e">
        <v>#DIV/0!</v>
      </c>
      <c r="AW360" s="21" t="e">
        <v>#DIV/0!</v>
      </c>
      <c r="AX360" s="21" t="e">
        <v>#DIV/0!</v>
      </c>
      <c r="AY360" s="21">
        <v>0.36474610418292591</v>
      </c>
      <c r="AZ360" s="21">
        <v>0.28326741123685678</v>
      </c>
      <c r="BA360" s="21">
        <v>0.50879162336041917</v>
      </c>
      <c r="BB360" s="21" t="e">
        <v>#DIV/0!</v>
      </c>
      <c r="BC360" s="21">
        <v>0.12661612421470375</v>
      </c>
    </row>
    <row r="361" spans="1:55" x14ac:dyDescent="0.2">
      <c r="A361" s="3" t="s">
        <v>1096</v>
      </c>
      <c r="B361" s="3" t="s">
        <v>1097</v>
      </c>
      <c r="C361" s="3" t="s">
        <v>91</v>
      </c>
      <c r="D361" s="3">
        <v>247719</v>
      </c>
      <c r="E361" s="3" t="s">
        <v>16</v>
      </c>
      <c r="F361" s="3">
        <v>2020</v>
      </c>
      <c r="G361" s="3" t="s">
        <v>17</v>
      </c>
      <c r="H361" s="4">
        <v>44012</v>
      </c>
      <c r="I361" s="4">
        <v>44069</v>
      </c>
      <c r="J361" s="4">
        <v>44069</v>
      </c>
      <c r="K361" s="5">
        <v>508257992</v>
      </c>
      <c r="L361" s="5">
        <v>509166991</v>
      </c>
      <c r="M361" s="3" t="s">
        <v>1098</v>
      </c>
      <c r="N361" s="20">
        <v>5.7202323305425573E-2</v>
      </c>
      <c r="O361" s="21">
        <v>3.4326620882483533E-2</v>
      </c>
      <c r="P361" s="21">
        <v>1.2584601464979243E-2</v>
      </c>
      <c r="Q361" s="21">
        <v>0.56699048149597941</v>
      </c>
      <c r="R361" s="21">
        <v>0.1167416338171737</v>
      </c>
      <c r="S361" s="21">
        <v>3.8381647204368068E-3</v>
      </c>
      <c r="T361" s="21">
        <v>0.11734393081028385</v>
      </c>
      <c r="U361" s="21">
        <v>0.80576763047907496</v>
      </c>
      <c r="V361" s="21">
        <v>0.77191791957931832</v>
      </c>
      <c r="W361" s="21">
        <v>0.77715917258775324</v>
      </c>
      <c r="X361" s="21">
        <v>0.3684211397481989</v>
      </c>
      <c r="Y361" s="21">
        <v>0.46640019912953695</v>
      </c>
      <c r="Z361" s="21">
        <v>0.6315788602518011</v>
      </c>
      <c r="AA361" s="21">
        <v>0.35381218126080155</v>
      </c>
      <c r="AB361" s="21">
        <v>0.82288660453302642</v>
      </c>
      <c r="AC361" s="21">
        <v>0.16690936525501054</v>
      </c>
      <c r="AD361" s="21">
        <v>0.24765224472903413</v>
      </c>
      <c r="AE361" s="21">
        <v>0.28389747505948576</v>
      </c>
      <c r="AF361" s="21">
        <v>0.55678842761607472</v>
      </c>
      <c r="AG361" s="21" t="e">
        <v>#DIV/0!</v>
      </c>
      <c r="AH361" s="21" t="e">
        <v>#DIV/0!</v>
      </c>
      <c r="AI361" s="21">
        <v>0.38105387327265328</v>
      </c>
      <c r="AJ361" s="21">
        <v>0.13547964412871377</v>
      </c>
      <c r="AK361" s="21" t="e">
        <v>#DIV/0!</v>
      </c>
      <c r="AL361" s="21" t="e">
        <v>#DIV/0!</v>
      </c>
      <c r="AM361" s="21">
        <v>0.62541803394520989</v>
      </c>
      <c r="AN361" s="21">
        <v>0.65619306746294881</v>
      </c>
      <c r="AO361" s="21">
        <v>0.74734772316766251</v>
      </c>
      <c r="AP361" s="21">
        <v>3.5428498905765791E-2</v>
      </c>
      <c r="AQ361" s="21">
        <v>0.61270552977614523</v>
      </c>
      <c r="AR361" s="21">
        <v>0.21294287364404685</v>
      </c>
      <c r="AS361" s="21">
        <v>0.54657370506750402</v>
      </c>
      <c r="AT361" s="21">
        <v>0.41116628411662126</v>
      </c>
      <c r="AU361" s="21">
        <v>0.47301168451107417</v>
      </c>
      <c r="AV361" s="21" t="e">
        <v>#DIV/0!</v>
      </c>
      <c r="AW361" s="21" t="e">
        <v>#DIV/0!</v>
      </c>
      <c r="AX361" s="21" t="e">
        <v>#DIV/0!</v>
      </c>
      <c r="AY361" s="21">
        <v>0.36690037993046237</v>
      </c>
      <c r="AZ361" s="21">
        <v>0.30778917591224803</v>
      </c>
      <c r="BA361" s="21">
        <v>0.51549115055330097</v>
      </c>
      <c r="BB361" s="21" t="e">
        <v>#DIV/0!</v>
      </c>
      <c r="BC361" s="21">
        <v>0.17018087213282801</v>
      </c>
    </row>
    <row r="362" spans="1:55" x14ac:dyDescent="0.2">
      <c r="A362" s="3" t="s">
        <v>158</v>
      </c>
      <c r="B362" s="3" t="s">
        <v>159</v>
      </c>
      <c r="C362" s="3" t="s">
        <v>38</v>
      </c>
      <c r="D362" s="3">
        <v>66790</v>
      </c>
      <c r="E362" s="3" t="s">
        <v>16</v>
      </c>
      <c r="F362" s="3">
        <v>2019</v>
      </c>
      <c r="G362" s="3" t="s">
        <v>17</v>
      </c>
      <c r="H362" s="4">
        <v>43830</v>
      </c>
      <c r="I362" s="4">
        <v>43881</v>
      </c>
      <c r="J362" s="4">
        <v>43881</v>
      </c>
      <c r="K362" s="5">
        <v>7313000000</v>
      </c>
      <c r="L362" s="5">
        <v>7341000000</v>
      </c>
      <c r="M362" s="3" t="s">
        <v>160</v>
      </c>
      <c r="N362" s="20">
        <v>3.3947843411926491E-2</v>
      </c>
      <c r="O362" s="21">
        <v>3.3947843411926491E-2</v>
      </c>
      <c r="P362" s="21">
        <v>1.2083863471462501E-2</v>
      </c>
      <c r="Q362" s="21">
        <v>0.56026533875127449</v>
      </c>
      <c r="R362" s="21">
        <v>8.5266506994762209E-2</v>
      </c>
      <c r="S362" s="21">
        <v>3.2210207618544637E-2</v>
      </c>
      <c r="T362" s="21">
        <v>8.1137125535114429E-2</v>
      </c>
      <c r="U362" s="21">
        <v>0.7945253902637055</v>
      </c>
      <c r="V362" s="21">
        <v>0.7729939123840518</v>
      </c>
      <c r="W362" s="21">
        <v>0.76406154292165207</v>
      </c>
      <c r="X362" s="21">
        <v>7.5446075759841802E-2</v>
      </c>
      <c r="Y362" s="21">
        <v>0.53222875279926085</v>
      </c>
      <c r="Z362" s="21">
        <v>0.92455392424015825</v>
      </c>
      <c r="AA362" s="21">
        <v>0.44899771597513255</v>
      </c>
      <c r="AB362" s="21">
        <v>0.87550862917096772</v>
      </c>
      <c r="AC362" s="21">
        <v>0.52176342291760658</v>
      </c>
      <c r="AD362" s="21">
        <v>0.49682873457651328</v>
      </c>
      <c r="AE362" s="21">
        <v>0.40019182700251849</v>
      </c>
      <c r="AF362" s="21">
        <v>0.61424442794026324</v>
      </c>
      <c r="AG362" s="21" t="e">
        <v>#DIV/0!</v>
      </c>
      <c r="AH362" s="21" t="e">
        <v>#DIV/0!</v>
      </c>
      <c r="AI362" s="21">
        <v>0.38968886669599401</v>
      </c>
      <c r="AJ362" s="21">
        <v>0.18270885125815953</v>
      </c>
      <c r="AK362" s="21" t="e">
        <v>#DIV/0!</v>
      </c>
      <c r="AL362" s="21" t="e">
        <v>#DIV/0!</v>
      </c>
      <c r="AM362" s="21">
        <v>0.61698109417562297</v>
      </c>
      <c r="AN362" s="21">
        <v>0.62102909710710652</v>
      </c>
      <c r="AO362" s="21">
        <v>6.028942759048498E-2</v>
      </c>
      <c r="AP362" s="21">
        <v>3.0456533443572267E-2</v>
      </c>
      <c r="AQ362" s="21">
        <v>0.54079084658639021</v>
      </c>
      <c r="AR362" s="21">
        <v>0.43138048410157726</v>
      </c>
      <c r="AS362" s="21">
        <v>0.50263099926910515</v>
      </c>
      <c r="AT362" s="21">
        <v>0.32573875887015419</v>
      </c>
      <c r="AU362" s="21">
        <v>0.4099905090711109</v>
      </c>
      <c r="AV362" s="21" t="e">
        <v>#DIV/0!</v>
      </c>
      <c r="AW362" s="21" t="e">
        <v>#DIV/0!</v>
      </c>
      <c r="AX362" s="21" t="e">
        <v>#DIV/0!</v>
      </c>
      <c r="AY362" s="21">
        <v>0.36387629391226106</v>
      </c>
      <c r="AZ362" s="21">
        <v>0.30487987979834624</v>
      </c>
      <c r="BA362" s="21">
        <v>0.50288757258296357</v>
      </c>
      <c r="BB362" s="21" t="e">
        <v>#DIV/0!</v>
      </c>
      <c r="BC362" s="21">
        <v>9.5761420501416034E-2</v>
      </c>
    </row>
    <row r="363" spans="1:55" x14ac:dyDescent="0.2">
      <c r="A363" s="3" t="s">
        <v>829</v>
      </c>
      <c r="B363" s="3" t="s">
        <v>830</v>
      </c>
      <c r="C363" s="3" t="s">
        <v>91</v>
      </c>
      <c r="D363" s="3">
        <v>248956</v>
      </c>
      <c r="E363" s="3" t="s">
        <v>16</v>
      </c>
      <c r="F363" s="3">
        <v>2019</v>
      </c>
      <c r="G363" s="3" t="s">
        <v>17</v>
      </c>
      <c r="H363" s="4">
        <v>43830</v>
      </c>
      <c r="I363" s="4">
        <v>43873</v>
      </c>
      <c r="J363" s="4">
        <v>43873</v>
      </c>
      <c r="K363" s="5">
        <v>216700000</v>
      </c>
      <c r="L363" s="5">
        <v>217200000</v>
      </c>
      <c r="M363" s="3" t="s">
        <v>831</v>
      </c>
      <c r="N363" s="20">
        <v>2.7213897112695288E-2</v>
      </c>
      <c r="O363" s="21">
        <v>2.1240439104734065E-2</v>
      </c>
      <c r="P363" s="21">
        <v>3.6793789093933306E-2</v>
      </c>
      <c r="Q363" s="21">
        <v>0.55941046475072209</v>
      </c>
      <c r="R363" s="21">
        <v>8.9499227221480224E-2</v>
      </c>
      <c r="S363" s="21">
        <v>8.8465738586990486E-2</v>
      </c>
      <c r="T363" s="21">
        <v>7.667222163910091E-2</v>
      </c>
      <c r="U363" s="21">
        <v>0.79380977194756497</v>
      </c>
      <c r="V363" s="21">
        <v>0.77485021520817932</v>
      </c>
      <c r="W363" s="21">
        <v>0.76288756184015472</v>
      </c>
      <c r="X363" s="21">
        <v>7.1485894712666281E-2</v>
      </c>
      <c r="Y363" s="21">
        <v>0.6487580987786038</v>
      </c>
      <c r="Z363" s="21">
        <v>0.92851410528733369</v>
      </c>
      <c r="AA363" s="21">
        <v>0.44761732891272238</v>
      </c>
      <c r="AB363" s="21">
        <v>0.89711001813051883</v>
      </c>
      <c r="AC363" s="21">
        <v>0.37130882638943524</v>
      </c>
      <c r="AD363" s="21">
        <v>0.32712800729270486</v>
      </c>
      <c r="AE363" s="21">
        <v>0.37500494046905769</v>
      </c>
      <c r="AF363" s="21">
        <v>0.60768868936276899</v>
      </c>
      <c r="AG363" s="21" t="e">
        <v>#DIV/0!</v>
      </c>
      <c r="AH363" s="21" t="e">
        <v>#DIV/0!</v>
      </c>
      <c r="AI363" s="21">
        <v>0.39818676496163835</v>
      </c>
      <c r="AJ363" s="21">
        <v>0.16011550636419536</v>
      </c>
      <c r="AK363" s="21" t="e">
        <v>#DIV/0!</v>
      </c>
      <c r="AL363" s="21" t="e">
        <v>#DIV/0!</v>
      </c>
      <c r="AM363" s="21">
        <v>0.61670043257736273</v>
      </c>
      <c r="AN363" s="21">
        <v>0.62088005203245222</v>
      </c>
      <c r="AO363" s="21">
        <v>6.8608530860346767E-2</v>
      </c>
      <c r="AP363" s="21">
        <v>3.1170747135050653E-2</v>
      </c>
      <c r="AQ363" s="21">
        <v>0.5416292905622978</v>
      </c>
      <c r="AR363" s="21">
        <v>0.3919258611659211</v>
      </c>
      <c r="AS363" s="21">
        <v>0.52377182974287806</v>
      </c>
      <c r="AT363" s="21">
        <v>0.31829130649423804</v>
      </c>
      <c r="AU363" s="21">
        <v>0.48537271048555281</v>
      </c>
      <c r="AV363" s="21" t="e">
        <v>#DIV/0!</v>
      </c>
      <c r="AW363" s="21" t="e">
        <v>#DIV/0!</v>
      </c>
      <c r="AX363" s="21" t="e">
        <v>#DIV/0!</v>
      </c>
      <c r="AY363" s="21">
        <v>0.41282705252200336</v>
      </c>
      <c r="AZ363" s="21">
        <v>0.37931080627316233</v>
      </c>
      <c r="BA363" s="21">
        <v>0.51858514072585282</v>
      </c>
      <c r="BB363" s="21" t="e">
        <v>#DIV/0!</v>
      </c>
      <c r="BC363" s="21">
        <v>9.4503821878656899E-2</v>
      </c>
    </row>
    <row r="364" spans="1:55" x14ac:dyDescent="0.2">
      <c r="A364" s="3" t="s">
        <v>1153</v>
      </c>
      <c r="B364" s="3" t="s">
        <v>1154</v>
      </c>
      <c r="C364" s="3" t="s">
        <v>15</v>
      </c>
      <c r="D364" s="3">
        <v>378229</v>
      </c>
      <c r="E364" s="3" t="s">
        <v>16</v>
      </c>
      <c r="F364" s="3">
        <v>2019</v>
      </c>
      <c r="G364" s="3" t="s">
        <v>17</v>
      </c>
      <c r="H364" s="4">
        <v>43921</v>
      </c>
      <c r="I364" s="4">
        <v>43921</v>
      </c>
      <c r="J364" s="4">
        <v>43921</v>
      </c>
      <c r="K364" s="5">
        <v>56264000</v>
      </c>
      <c r="L364" s="5">
        <v>56264000</v>
      </c>
      <c r="M364" s="3" t="s">
        <v>1155</v>
      </c>
      <c r="N364" s="20">
        <v>0.17562825474574886</v>
      </c>
      <c r="O364" s="21">
        <v>0.13680099155176578</v>
      </c>
      <c r="P364" s="21">
        <v>0.34440171209570747</v>
      </c>
      <c r="Q364" s="21">
        <v>0.54554873772674084</v>
      </c>
      <c r="R364" s="21">
        <v>0.27125428641088895</v>
      </c>
      <c r="S364" s="21">
        <v>5.1405433332260705E-2</v>
      </c>
      <c r="T364" s="21">
        <v>0.26605199886883257</v>
      </c>
      <c r="U364" s="21">
        <v>0.75537379791780457</v>
      </c>
      <c r="V364" s="21">
        <v>0.76534334408863969</v>
      </c>
      <c r="W364" s="21">
        <v>0.72061771543413855</v>
      </c>
      <c r="X364" s="21">
        <v>0.24241522181535424</v>
      </c>
      <c r="Y364" s="21">
        <v>0.39099749942192114</v>
      </c>
      <c r="Z364" s="21">
        <v>0.75758477818464576</v>
      </c>
      <c r="AA364" s="21">
        <v>0.83242102664691919</v>
      </c>
      <c r="AB364" s="21">
        <v>0.75464854473309328</v>
      </c>
      <c r="AC364" s="21">
        <v>0.5592513215141891</v>
      </c>
      <c r="AD364" s="21">
        <v>0.61542877224688364</v>
      </c>
      <c r="AE364" s="21">
        <v>0.68616282230532655</v>
      </c>
      <c r="AF364" s="21">
        <v>0.69678723495716621</v>
      </c>
      <c r="AG364" s="21" t="e">
        <v>#DIV/0!</v>
      </c>
      <c r="AH364" s="21" t="e">
        <v>#DIV/0!</v>
      </c>
      <c r="AI364" s="21">
        <v>0.47598055487733476</v>
      </c>
      <c r="AJ364" s="21">
        <v>0.25954967570928866</v>
      </c>
      <c r="AK364" s="21" t="e">
        <v>#DIV/0!</v>
      </c>
      <c r="AL364" s="21" t="e">
        <v>#DIV/0!</v>
      </c>
      <c r="AM364" s="21">
        <v>0.60796689166616369</v>
      </c>
      <c r="AN364" s="21">
        <v>0.61642155494101525</v>
      </c>
      <c r="AO364" s="21">
        <v>5.8336087274140205E-2</v>
      </c>
      <c r="AP364" s="21">
        <v>3.215038126100609E-2</v>
      </c>
      <c r="AQ364" s="21">
        <v>0.58822151026743241</v>
      </c>
      <c r="AR364" s="21">
        <v>0.44443257620113463</v>
      </c>
      <c r="AS364" s="21">
        <v>0.66052080699043536</v>
      </c>
      <c r="AT364" s="21">
        <v>0.32871982286155715</v>
      </c>
      <c r="AU364" s="21">
        <v>0.48423417525239759</v>
      </c>
      <c r="AV364" s="21" t="e">
        <v>#DIV/0!</v>
      </c>
      <c r="AW364" s="21" t="e">
        <v>#DIV/0!</v>
      </c>
      <c r="AX364" s="21" t="e">
        <v>#DIV/0!</v>
      </c>
      <c r="AY364" s="21">
        <v>0.41132047188335358</v>
      </c>
      <c r="AZ364" s="21">
        <v>0.36782258454155281</v>
      </c>
      <c r="BA364" s="21">
        <v>0.5115906036658443</v>
      </c>
      <c r="BB364" s="21" t="e">
        <v>#DIV/0!</v>
      </c>
      <c r="BC364" s="21">
        <v>0.14373688570771584</v>
      </c>
    </row>
    <row r="365" spans="1:55" x14ac:dyDescent="0.2">
      <c r="A365" s="3" t="s">
        <v>1114</v>
      </c>
      <c r="B365" s="3" t="s">
        <v>1115</v>
      </c>
      <c r="C365" s="3" t="s">
        <v>34</v>
      </c>
      <c r="D365" s="3">
        <v>104745</v>
      </c>
      <c r="E365" s="3" t="s">
        <v>16</v>
      </c>
      <c r="F365" s="3">
        <v>2019</v>
      </c>
      <c r="G365" s="3" t="s">
        <v>17</v>
      </c>
      <c r="H365" s="4">
        <v>43738</v>
      </c>
      <c r="I365" s="4">
        <v>43781</v>
      </c>
      <c r="J365" s="4">
        <v>43781</v>
      </c>
      <c r="K365" s="5">
        <v>335000000</v>
      </c>
      <c r="L365" s="5">
        <v>337000000</v>
      </c>
      <c r="M365" s="3" t="s">
        <v>1116</v>
      </c>
      <c r="N365" s="20">
        <v>6.03146217817545E-2</v>
      </c>
      <c r="O365" s="21">
        <v>4.2034313586479598E-2</v>
      </c>
      <c r="P365" s="21">
        <v>2.8763816213988928E-2</v>
      </c>
      <c r="Q365" s="21">
        <v>0.55892981329859748</v>
      </c>
      <c r="R365" s="21">
        <v>5.0413868768853266E-2</v>
      </c>
      <c r="S365" s="21">
        <v>7.8913757363579792E-2</v>
      </c>
      <c r="T365" s="21">
        <v>3.8669747055908719E-2</v>
      </c>
      <c r="U365" s="21">
        <v>0.79188768937692744</v>
      </c>
      <c r="V365" s="21">
        <v>0.77405200787373818</v>
      </c>
      <c r="W365" s="21">
        <v>0.76083519191382931</v>
      </c>
      <c r="X365" s="21">
        <v>0.24590123200247699</v>
      </c>
      <c r="Y365" s="21">
        <v>0.54386375850682722</v>
      </c>
      <c r="Z365" s="21">
        <v>0.75409876799752307</v>
      </c>
      <c r="AA365" s="21">
        <v>0.45489870844689623</v>
      </c>
      <c r="AB365" s="21">
        <v>0.91481131098018953</v>
      </c>
      <c r="AC365" s="21">
        <v>0.32055911442637575</v>
      </c>
      <c r="AD365" s="21">
        <v>0.3700001096819262</v>
      </c>
      <c r="AE365" s="21">
        <v>0.42415160430046672</v>
      </c>
      <c r="AF365" s="21">
        <v>0.66119385666102415</v>
      </c>
      <c r="AG365" s="21" t="e">
        <v>#DIV/0!</v>
      </c>
      <c r="AH365" s="21" t="e">
        <v>#DIV/0!</v>
      </c>
      <c r="AI365" s="21">
        <v>0.38414531788478756</v>
      </c>
      <c r="AJ365" s="21">
        <v>0.16241740915163444</v>
      </c>
      <c r="AK365" s="21" t="e">
        <v>#DIV/0!</v>
      </c>
      <c r="AL365" s="21" t="e">
        <v>#DIV/0!</v>
      </c>
      <c r="AM365" s="21">
        <v>0.61904470541189027</v>
      </c>
      <c r="AN365" s="21">
        <v>0.62166248619159525</v>
      </c>
      <c r="AO365" s="21">
        <v>0.14321913280705587</v>
      </c>
      <c r="AP365" s="21">
        <v>3.2901003805811888E-2</v>
      </c>
      <c r="AQ365" s="21">
        <v>0.65404497574179621</v>
      </c>
      <c r="AR365" s="21">
        <v>0.35006350909907114</v>
      </c>
      <c r="AS365" s="21">
        <v>0.5131416167442483</v>
      </c>
      <c r="AT365" s="21">
        <v>0.38830535681069744</v>
      </c>
      <c r="AU365" s="21">
        <v>0.47676547144322745</v>
      </c>
      <c r="AV365" s="21" t="e">
        <v>#DIV/0!</v>
      </c>
      <c r="AW365" s="21" t="e">
        <v>#DIV/0!</v>
      </c>
      <c r="AX365" s="21" t="e">
        <v>#DIV/0!</v>
      </c>
      <c r="AY365" s="21">
        <v>0.34571420247799473</v>
      </c>
      <c r="AZ365" s="21">
        <v>0.267234727980458</v>
      </c>
      <c r="BA365" s="21">
        <v>0.5125534948966185</v>
      </c>
      <c r="BB365" s="21" t="e">
        <v>#DIV/0!</v>
      </c>
      <c r="BC365" s="21">
        <v>0.14806726836469153</v>
      </c>
    </row>
    <row r="366" spans="1:55" x14ac:dyDescent="0.2">
      <c r="A366" s="3" t="s">
        <v>1120</v>
      </c>
      <c r="B366" s="3" t="s">
        <v>1121</v>
      </c>
      <c r="C366" s="3" t="s">
        <v>24</v>
      </c>
      <c r="D366" s="3">
        <v>448874</v>
      </c>
      <c r="E366" s="3" t="s">
        <v>16</v>
      </c>
      <c r="F366" s="3">
        <v>2019</v>
      </c>
      <c r="G366" s="3" t="s">
        <v>17</v>
      </c>
      <c r="H366" s="4">
        <v>43830</v>
      </c>
      <c r="I366" s="4">
        <v>43882</v>
      </c>
      <c r="J366" s="4">
        <v>43882</v>
      </c>
      <c r="K366" s="5">
        <v>46330000</v>
      </c>
      <c r="L366" s="5">
        <v>47206000</v>
      </c>
      <c r="M366" s="3" t="s">
        <v>1122</v>
      </c>
      <c r="N366" s="20">
        <v>9.1426725371384868E-2</v>
      </c>
      <c r="O366" s="21">
        <v>5.9543259761111959E-2</v>
      </c>
      <c r="P366" s="21">
        <v>9.1725512981432111E-2</v>
      </c>
      <c r="Q366" s="21">
        <v>0.5598441589683183</v>
      </c>
      <c r="R366" s="21">
        <v>8.835249233843008E-2</v>
      </c>
      <c r="S366" s="21">
        <v>2.3050535213011404E-2</v>
      </c>
      <c r="T366" s="21">
        <v>8.5678043351749361E-2</v>
      </c>
      <c r="U366" s="21">
        <v>0.79423080891781839</v>
      </c>
      <c r="V366" s="21">
        <v>0.77244200063596735</v>
      </c>
      <c r="W366" s="21">
        <v>0.76382875135252859</v>
      </c>
      <c r="X366" s="21">
        <v>0.1578122308115649</v>
      </c>
      <c r="Y366" s="21">
        <v>0.62302562648076543</v>
      </c>
      <c r="Z366" s="21">
        <v>0.84218776918843519</v>
      </c>
      <c r="AA366" s="21">
        <v>0.5838397507441655</v>
      </c>
      <c r="AB366" s="21">
        <v>0.88494728744546369</v>
      </c>
      <c r="AC366" s="21">
        <v>0.55318006862273472</v>
      </c>
      <c r="AD366" s="21">
        <v>0.35805387597379318</v>
      </c>
      <c r="AE366" s="21">
        <v>0.41045697540695414</v>
      </c>
      <c r="AF366" s="21">
        <v>0.59314944093669486</v>
      </c>
      <c r="AG366" s="21" t="e">
        <v>#DIV/0!</v>
      </c>
      <c r="AH366" s="21" t="e">
        <v>#DIV/0!</v>
      </c>
      <c r="AI366" s="21">
        <v>0.3960164914033012</v>
      </c>
      <c r="AJ366" s="21">
        <v>0.19446657777230317</v>
      </c>
      <c r="AK366" s="21" t="e">
        <v>#DIV/0!</v>
      </c>
      <c r="AL366" s="21" t="e">
        <v>#DIV/0!</v>
      </c>
      <c r="AM366" s="21">
        <v>0.61666686147260208</v>
      </c>
      <c r="AN366" s="21">
        <v>0.62115742990318545</v>
      </c>
      <c r="AO366" s="21">
        <v>7.5949011636699676E-2</v>
      </c>
      <c r="AP366" s="21">
        <v>3.2425948359719813E-2</v>
      </c>
      <c r="AQ366" s="21">
        <v>0.53517389176501107</v>
      </c>
      <c r="AR366" s="21">
        <v>0.3525822114073896</v>
      </c>
      <c r="AS366" s="21">
        <v>0.52715554094127481</v>
      </c>
      <c r="AT366" s="21">
        <v>0.30500388637499659</v>
      </c>
      <c r="AU366" s="21">
        <v>0.4879215678804541</v>
      </c>
      <c r="AV366" s="21" t="e">
        <v>#DIV/0!</v>
      </c>
      <c r="AW366" s="21" t="e">
        <v>#DIV/0!</v>
      </c>
      <c r="AX366" s="21" t="e">
        <v>#DIV/0!</v>
      </c>
      <c r="AY366" s="21">
        <v>0.38825819629041691</v>
      </c>
      <c r="AZ366" s="21">
        <v>0.33256306509264055</v>
      </c>
      <c r="BA366" s="21">
        <v>0.51669927512778802</v>
      </c>
      <c r="BB366" s="21" t="e">
        <v>#DIV/0!</v>
      </c>
      <c r="BC366" s="21">
        <v>0.10329673433652564</v>
      </c>
    </row>
    <row r="367" spans="1:55" x14ac:dyDescent="0.2">
      <c r="A367" s="3" t="s">
        <v>1111</v>
      </c>
      <c r="B367" s="3" t="s">
        <v>1112</v>
      </c>
      <c r="C367" s="3" t="s">
        <v>45</v>
      </c>
      <c r="D367" s="3">
        <v>72458</v>
      </c>
      <c r="E367" s="3" t="s">
        <v>16</v>
      </c>
      <c r="F367" s="3">
        <v>2019</v>
      </c>
      <c r="G367" s="3" t="s">
        <v>17</v>
      </c>
      <c r="H367" s="4">
        <v>43861</v>
      </c>
      <c r="I367" s="4">
        <v>43901</v>
      </c>
      <c r="J367" s="4">
        <v>43901</v>
      </c>
      <c r="K367" s="5">
        <v>506100000</v>
      </c>
      <c r="L367" s="5">
        <v>512000000</v>
      </c>
      <c r="M367" s="6" t="s">
        <v>1113</v>
      </c>
      <c r="N367" s="20">
        <v>3.5489569390284845E-2</v>
      </c>
      <c r="O367" s="21">
        <v>8.0295888198756177E-3</v>
      </c>
      <c r="P367" s="21">
        <v>1.5502524397648945E-2</v>
      </c>
      <c r="Q367" s="21">
        <v>0.56167954864491876</v>
      </c>
      <c r="R367" s="21">
        <v>7.0160669207669987E-2</v>
      </c>
      <c r="S367" s="21">
        <v>4.2562713904660425E-2</v>
      </c>
      <c r="T367" s="21">
        <v>6.426759337010314E-2</v>
      </c>
      <c r="U367" s="21">
        <v>0.79495288289418475</v>
      </c>
      <c r="V367" s="21">
        <v>0.77417569888603754</v>
      </c>
      <c r="W367" s="21">
        <v>0.76432688128381931</v>
      </c>
      <c r="X367" s="21">
        <v>0.24517439099298785</v>
      </c>
      <c r="Y367" s="21">
        <v>0.47624817272428793</v>
      </c>
      <c r="Z367" s="21">
        <v>0.75482560900701223</v>
      </c>
      <c r="AA367" s="21">
        <v>0</v>
      </c>
      <c r="AB367" s="21">
        <v>0.85407648622689059</v>
      </c>
      <c r="AC367" s="21">
        <v>0.27273017099065344</v>
      </c>
      <c r="AD367" s="21">
        <v>0.28783954703899661</v>
      </c>
      <c r="AE367" s="21">
        <v>0.29994697597055242</v>
      </c>
      <c r="AF367" s="21">
        <v>0.56425589724485947</v>
      </c>
      <c r="AG367" s="21" t="e">
        <v>#DIV/0!</v>
      </c>
      <c r="AH367" s="21" t="e">
        <v>#DIV/0!</v>
      </c>
      <c r="AI367" s="21">
        <v>0.38895881265502408</v>
      </c>
      <c r="AJ367" s="21">
        <v>0.13594143486459523</v>
      </c>
      <c r="AK367" s="21" t="e">
        <v>#DIV/0!</v>
      </c>
      <c r="AL367" s="21" t="e">
        <v>#DIV/0!</v>
      </c>
      <c r="AM367" s="21">
        <v>0.61939378170552717</v>
      </c>
      <c r="AN367" s="21">
        <v>0.62995669270385868</v>
      </c>
      <c r="AO367" s="21">
        <v>0.40190463891283656</v>
      </c>
      <c r="AP367" s="21">
        <v>2.8466925810139439E-2</v>
      </c>
      <c r="AQ367" s="21">
        <v>0.5847635317396086</v>
      </c>
      <c r="AR367" s="21">
        <v>0.25267837382366704</v>
      </c>
      <c r="AS367" s="21">
        <v>0.54014542215002792</v>
      </c>
      <c r="AT367" s="21">
        <v>0.42826648199970252</v>
      </c>
      <c r="AU367" s="21">
        <v>0.46175100217279552</v>
      </c>
      <c r="AV367" s="21" t="e">
        <v>#DIV/0!</v>
      </c>
      <c r="AW367" s="21" t="e">
        <v>#DIV/0!</v>
      </c>
      <c r="AX367" s="21" t="e">
        <v>#DIV/0!</v>
      </c>
      <c r="AY367" s="21">
        <v>0.34752749599411514</v>
      </c>
      <c r="AZ367" s="21">
        <v>0.27246354080220453</v>
      </c>
      <c r="BA367" s="21">
        <v>0.51470021411938638</v>
      </c>
      <c r="BB367" s="21" t="e">
        <v>#DIV/0!</v>
      </c>
      <c r="BC367" s="21">
        <v>0.14899267247197259</v>
      </c>
    </row>
    <row r="368" spans="1:55" x14ac:dyDescent="0.2">
      <c r="A368" s="3" t="s">
        <v>1144</v>
      </c>
      <c r="B368" s="3" t="s">
        <v>1145</v>
      </c>
      <c r="C368" s="3" t="s">
        <v>45</v>
      </c>
      <c r="D368" s="3">
        <v>249289</v>
      </c>
      <c r="E368" s="3" t="s">
        <v>16</v>
      </c>
      <c r="F368" s="3">
        <v>2019</v>
      </c>
      <c r="G368" s="3" t="s">
        <v>17</v>
      </c>
      <c r="H368" s="4">
        <v>43861</v>
      </c>
      <c r="I368" s="4">
        <v>43910</v>
      </c>
      <c r="J368" s="4">
        <v>43910</v>
      </c>
      <c r="K368" s="5">
        <v>121600000</v>
      </c>
      <c r="L368" s="5">
        <v>122500000</v>
      </c>
      <c r="M368" s="3" t="s">
        <v>1146</v>
      </c>
      <c r="N368" s="20">
        <v>0.22656859887647962</v>
      </c>
      <c r="O368" s="21">
        <v>7.9786208894642843E-2</v>
      </c>
      <c r="P368" s="21">
        <v>0.17816516225092663</v>
      </c>
      <c r="Q368" s="21">
        <v>0.55865240506058611</v>
      </c>
      <c r="R368" s="21">
        <v>4.8024018840705639E-2</v>
      </c>
      <c r="S368" s="21">
        <v>3.5522205779103505E-2</v>
      </c>
      <c r="T368" s="21">
        <v>4.2997615374490442E-2</v>
      </c>
      <c r="U368" s="21">
        <v>0.79163937320549427</v>
      </c>
      <c r="V368" s="21">
        <v>0.77250413068666901</v>
      </c>
      <c r="W368" s="21">
        <v>0.76084501195688981</v>
      </c>
      <c r="X368" s="21">
        <v>0.57537930682008709</v>
      </c>
      <c r="Y368" s="21">
        <v>0.5141198958977069</v>
      </c>
      <c r="Z368" s="21">
        <v>0.42462069317991297</v>
      </c>
      <c r="AA368" s="21">
        <v>0</v>
      </c>
      <c r="AB368" s="21">
        <v>0.927958884478428</v>
      </c>
      <c r="AC368" s="21">
        <v>0.62243945497008124</v>
      </c>
      <c r="AD368" s="21">
        <v>0.37111803699395557</v>
      </c>
      <c r="AE368" s="21">
        <v>0.42543314625270073</v>
      </c>
      <c r="AF368" s="21">
        <v>0.62671302152238839</v>
      </c>
      <c r="AG368" s="21" t="e">
        <v>#DIV/0!</v>
      </c>
      <c r="AH368" s="21" t="e">
        <v>#DIV/0!</v>
      </c>
      <c r="AI368" s="21">
        <v>0.35472116407505017</v>
      </c>
      <c r="AJ368" s="21">
        <v>0.19339049963609162</v>
      </c>
      <c r="AK368" s="21" t="e">
        <v>#DIV/0!</v>
      </c>
      <c r="AL368" s="21" t="e">
        <v>#DIV/0!</v>
      </c>
      <c r="AM368" s="21">
        <v>0.61829824230829278</v>
      </c>
      <c r="AN368" s="21">
        <v>0.6218588024187468</v>
      </c>
      <c r="AO368" s="21">
        <v>0.17656059137441457</v>
      </c>
      <c r="AP368" s="21">
        <v>3.2159495268918058E-2</v>
      </c>
      <c r="AQ368" s="21">
        <v>0.63394766805619018</v>
      </c>
      <c r="AR368" s="21">
        <v>0.29373448278827607</v>
      </c>
      <c r="AS368" s="21">
        <v>0.50277624735008308</v>
      </c>
      <c r="AT368" s="21">
        <v>0.35475517530563172</v>
      </c>
      <c r="AU368" s="21">
        <v>0.5195154216248733</v>
      </c>
      <c r="AV368" s="21" t="e">
        <v>#DIV/0!</v>
      </c>
      <c r="AW368" s="21" t="e">
        <v>#DIV/0!</v>
      </c>
      <c r="AX368" s="21" t="e">
        <v>#DIV/0!</v>
      </c>
      <c r="AY368" s="21">
        <v>0.3416954003172894</v>
      </c>
      <c r="AZ368" s="21">
        <v>0.24508169231044277</v>
      </c>
      <c r="BA368" s="21">
        <v>0.51460772737052152</v>
      </c>
      <c r="BB368" s="21" t="e">
        <v>#DIV/0!</v>
      </c>
      <c r="BC368" s="21">
        <v>0.15684995583774877</v>
      </c>
    </row>
    <row r="369" spans="1:55" x14ac:dyDescent="0.2">
      <c r="A369" s="3" t="s">
        <v>1147</v>
      </c>
      <c r="B369" s="3" t="s">
        <v>1148</v>
      </c>
      <c r="C369" s="3" t="s">
        <v>45</v>
      </c>
      <c r="D369" s="3">
        <v>256569</v>
      </c>
      <c r="E369" s="3" t="s">
        <v>16</v>
      </c>
      <c r="F369" s="3">
        <v>2019</v>
      </c>
      <c r="G369" s="3" t="s">
        <v>17</v>
      </c>
      <c r="H369" s="4">
        <v>43861</v>
      </c>
      <c r="I369" s="4">
        <v>43917</v>
      </c>
      <c r="J369" s="4">
        <v>43917</v>
      </c>
      <c r="K369" s="5">
        <v>1201227000</v>
      </c>
      <c r="L369" s="5">
        <v>1219395000</v>
      </c>
      <c r="M369" s="3" t="s">
        <v>1149</v>
      </c>
      <c r="N369" s="20">
        <v>6.5760901916336489E-2</v>
      </c>
      <c r="O369" s="21">
        <v>2.9823146508585415E-2</v>
      </c>
      <c r="P369" s="21">
        <v>8.1946737623533952E-2</v>
      </c>
      <c r="Q369" s="21">
        <v>0.56041178361439592</v>
      </c>
      <c r="R369" s="21">
        <v>4.0059427746990582E-2</v>
      </c>
      <c r="S369" s="21">
        <v>0</v>
      </c>
      <c r="T369" s="21">
        <v>4.0470749296899526E-2</v>
      </c>
      <c r="U369" s="21">
        <v>0.79224411914813309</v>
      </c>
      <c r="V369" s="21">
        <v>0.77144014205164946</v>
      </c>
      <c r="W369" s="21">
        <v>0.76174104771406248</v>
      </c>
      <c r="X369" s="21">
        <v>0.48186813186359362</v>
      </c>
      <c r="Y369" s="21">
        <v>0.48606076931537695</v>
      </c>
      <c r="Z369" s="21">
        <v>0.51813186813640644</v>
      </c>
      <c r="AA369" s="21">
        <v>1.1109717253332721E-2</v>
      </c>
      <c r="AB369" s="21">
        <v>0.87265002991927243</v>
      </c>
      <c r="AC369" s="21">
        <v>0.26571810669481966</v>
      </c>
      <c r="AD369" s="21">
        <v>0.30929385398330789</v>
      </c>
      <c r="AE369" s="21">
        <v>0.35456066345512927</v>
      </c>
      <c r="AF369" s="21">
        <v>0.59079757456054804</v>
      </c>
      <c r="AG369" s="21" t="e">
        <v>#DIV/0!</v>
      </c>
      <c r="AH369" s="21" t="e">
        <v>#DIV/0!</v>
      </c>
      <c r="AI369" s="21">
        <v>0.38128062076369829</v>
      </c>
      <c r="AJ369" s="21">
        <v>0.19315155561657507</v>
      </c>
      <c r="AK369" s="21" t="e">
        <v>#DIV/0!</v>
      </c>
      <c r="AL369" s="21" t="e">
        <v>#DIV/0!</v>
      </c>
      <c r="AM369" s="21">
        <v>0.62461007683286185</v>
      </c>
      <c r="AN369" s="21">
        <v>0.63157437422949447</v>
      </c>
      <c r="AO369" s="21">
        <v>0.60528189128677101</v>
      </c>
      <c r="AP369" s="21">
        <v>3.3536221469356454E-2</v>
      </c>
      <c r="AQ369" s="21">
        <v>0.76522020620261011</v>
      </c>
      <c r="AR369" s="21">
        <v>0.27870108797101578</v>
      </c>
      <c r="AS369" s="21">
        <v>0.52890270399415273</v>
      </c>
      <c r="AT369" s="21">
        <v>0.65845785004188484</v>
      </c>
      <c r="AU369" s="21">
        <v>0.51159110066499913</v>
      </c>
      <c r="AV369" s="21" t="e">
        <v>#DIV/0!</v>
      </c>
      <c r="AW369" s="21" t="e">
        <v>#DIV/0!</v>
      </c>
      <c r="AX369" s="21" t="e">
        <v>#DIV/0!</v>
      </c>
      <c r="AY369" s="21">
        <v>0.33346888435924243</v>
      </c>
      <c r="AZ369" s="21">
        <v>0.23764925200903073</v>
      </c>
      <c r="BA369" s="21">
        <v>0.51634546397210646</v>
      </c>
      <c r="BB369" s="21" t="e">
        <v>#DIV/0!</v>
      </c>
      <c r="BC369" s="21">
        <v>0.32020323685940244</v>
      </c>
    </row>
    <row r="370" spans="1:55" x14ac:dyDescent="0.2">
      <c r="A370" s="3" t="s">
        <v>1141</v>
      </c>
      <c r="B370" s="3" t="s">
        <v>1142</v>
      </c>
      <c r="C370" s="3" t="s">
        <v>24</v>
      </c>
      <c r="D370" s="3">
        <v>372802</v>
      </c>
      <c r="E370" s="3" t="s">
        <v>16</v>
      </c>
      <c r="F370" s="3">
        <v>2019</v>
      </c>
      <c r="G370" s="3" t="s">
        <v>17</v>
      </c>
      <c r="H370" s="4">
        <v>43830</v>
      </c>
      <c r="I370" s="4">
        <v>43887</v>
      </c>
      <c r="J370" s="4">
        <v>43887</v>
      </c>
      <c r="K370" s="5">
        <v>399000000</v>
      </c>
      <c r="L370" s="5">
        <v>402000000</v>
      </c>
      <c r="M370" s="3" t="s">
        <v>1143</v>
      </c>
      <c r="N370" s="20">
        <v>7.432874499441447E-2</v>
      </c>
      <c r="O370" s="21">
        <v>5.3106493230377694E-2</v>
      </c>
      <c r="P370" s="21">
        <v>5.1175877949026859E-2</v>
      </c>
      <c r="Q370" s="21">
        <v>0.55917215012280796</v>
      </c>
      <c r="R370" s="21">
        <v>8.6768779673619081E-2</v>
      </c>
      <c r="S370" s="21">
        <v>3.7758999229628908E-2</v>
      </c>
      <c r="T370" s="21">
        <v>8.1792642083959352E-2</v>
      </c>
      <c r="U370" s="21">
        <v>0.79344325387665271</v>
      </c>
      <c r="V370" s="21">
        <v>0.77279361615242648</v>
      </c>
      <c r="W370" s="21">
        <v>0.76285864612485188</v>
      </c>
      <c r="X370" s="21">
        <v>0.1512732544916765</v>
      </c>
      <c r="Y370" s="21">
        <v>0.65270517359175673</v>
      </c>
      <c r="Z370" s="21">
        <v>0.8487267455083235</v>
      </c>
      <c r="AA370" s="21">
        <v>0.73542042747412506</v>
      </c>
      <c r="AB370" s="21">
        <v>0.90521391852475674</v>
      </c>
      <c r="AC370" s="21">
        <v>0.43007375205485915</v>
      </c>
      <c r="AD370" s="21">
        <v>0.3528839202715211</v>
      </c>
      <c r="AE370" s="21">
        <v>0.40453036904144213</v>
      </c>
      <c r="AF370" s="21">
        <v>0.61906508786139369</v>
      </c>
      <c r="AG370" s="21" t="e">
        <v>#DIV/0!</v>
      </c>
      <c r="AH370" s="21" t="e">
        <v>#DIV/0!</v>
      </c>
      <c r="AI370" s="21">
        <v>0.3950827935065756</v>
      </c>
      <c r="AJ370" s="21">
        <v>0.19313812008208309</v>
      </c>
      <c r="AK370" s="21" t="e">
        <v>#DIV/0!</v>
      </c>
      <c r="AL370" s="21" t="e">
        <v>#DIV/0!</v>
      </c>
      <c r="AM370" s="21">
        <v>0.61708054352393116</v>
      </c>
      <c r="AN370" s="21">
        <v>0.62103260037796293</v>
      </c>
      <c r="AO370" s="21">
        <v>8.5755761314644907E-2</v>
      </c>
      <c r="AP370" s="21">
        <v>3.2623517640857441E-2</v>
      </c>
      <c r="AQ370" s="21">
        <v>0.56084251928128992</v>
      </c>
      <c r="AR370" s="21">
        <v>0.36151935324873374</v>
      </c>
      <c r="AS370" s="21">
        <v>0.5244372572940178</v>
      </c>
      <c r="AT370" s="21">
        <v>0.32379337516358969</v>
      </c>
      <c r="AU370" s="21">
        <v>0.50162647206305744</v>
      </c>
      <c r="AV370" s="21" t="e">
        <v>#DIV/0!</v>
      </c>
      <c r="AW370" s="21" t="e">
        <v>#DIV/0!</v>
      </c>
      <c r="AX370" s="21" t="e">
        <v>#DIV/0!</v>
      </c>
      <c r="AY370" s="21">
        <v>0.38321226077605131</v>
      </c>
      <c r="AZ370" s="21">
        <v>0.33047027978830695</v>
      </c>
      <c r="BA370" s="21">
        <v>0.51626635108199914</v>
      </c>
      <c r="BB370" s="21" t="e">
        <v>#DIV/0!</v>
      </c>
      <c r="BC370" s="21">
        <v>0.10667584581002508</v>
      </c>
    </row>
    <row r="371" spans="1:55" x14ac:dyDescent="0.2">
      <c r="A371" s="3" t="s">
        <v>1099</v>
      </c>
      <c r="B371" s="3" t="s">
        <v>1100</v>
      </c>
      <c r="C371" s="3" t="s">
        <v>38</v>
      </c>
      <c r="D371" s="3">
        <v>515267</v>
      </c>
      <c r="E371" s="3" t="s">
        <v>16</v>
      </c>
      <c r="F371" s="3">
        <v>2019</v>
      </c>
      <c r="G371" s="3" t="s">
        <v>17</v>
      </c>
      <c r="H371" s="4">
        <v>43830</v>
      </c>
      <c r="I371" s="4">
        <v>43867</v>
      </c>
      <c r="J371" s="4">
        <v>43867</v>
      </c>
      <c r="K371" s="5">
        <v>856404822</v>
      </c>
      <c r="L371" s="5">
        <v>872264219</v>
      </c>
      <c r="M371" s="3" t="s">
        <v>1101</v>
      </c>
      <c r="N371" s="20">
        <v>3.4306285474707009E-2</v>
      </c>
      <c r="O371" s="21">
        <v>2.9722799367500184E-2</v>
      </c>
      <c r="P371" s="21">
        <v>1.7527150172119102E-2</v>
      </c>
      <c r="Q371" s="21">
        <v>0.56055785068129049</v>
      </c>
      <c r="R371" s="21">
        <v>9.7667503880680434E-2</v>
      </c>
      <c r="S371" s="21">
        <v>1.9386891290798708E-2</v>
      </c>
      <c r="T371" s="21">
        <v>9.5657962949894176E-2</v>
      </c>
      <c r="U371" s="21">
        <v>0.7955203391039708</v>
      </c>
      <c r="V371" s="21">
        <v>0.77243962594303739</v>
      </c>
      <c r="W371" s="21">
        <v>0.76530806450699806</v>
      </c>
      <c r="X371" s="21">
        <v>8.9894516214665335E-2</v>
      </c>
      <c r="Y371" s="21">
        <v>0.48563050916574779</v>
      </c>
      <c r="Z371" s="21">
        <v>0.91010548378533473</v>
      </c>
      <c r="AA371" s="21">
        <v>4.2798494822620554E-2</v>
      </c>
      <c r="AB371" s="21">
        <v>0.8699822062680983</v>
      </c>
      <c r="AC371" s="21">
        <v>0.5642505061028158</v>
      </c>
      <c r="AD371" s="21">
        <v>0.45490282474777982</v>
      </c>
      <c r="AE371" s="21">
        <v>0.36915421910972701</v>
      </c>
      <c r="AF371" s="21">
        <v>0.58285653258487446</v>
      </c>
      <c r="AG371" s="21" t="e">
        <v>#DIV/0!</v>
      </c>
      <c r="AH371" s="21" t="e">
        <v>#DIV/0!</v>
      </c>
      <c r="AI371" s="21">
        <v>0.37618107243550553</v>
      </c>
      <c r="AJ371" s="21">
        <v>0.13291285130508768</v>
      </c>
      <c r="AK371" s="21" t="e">
        <v>#DIV/0!</v>
      </c>
      <c r="AL371" s="21" t="e">
        <v>#DIV/0!</v>
      </c>
      <c r="AM371" s="21">
        <v>0.61723630909472671</v>
      </c>
      <c r="AN371" s="21">
        <v>0.62237285085671701</v>
      </c>
      <c r="AO371" s="21">
        <v>0.12311411571127388</v>
      </c>
      <c r="AP371" s="21">
        <v>2.9445965675327129E-2</v>
      </c>
      <c r="AQ371" s="21">
        <v>0.54513971627350732</v>
      </c>
      <c r="AR371" s="21">
        <v>0.26360007946041869</v>
      </c>
      <c r="AS371" s="21">
        <v>0.52978839601496652</v>
      </c>
      <c r="AT371" s="21">
        <v>0.27964955079108034</v>
      </c>
      <c r="AU371" s="21">
        <v>0.47847630593138135</v>
      </c>
      <c r="AV371" s="21" t="e">
        <v>#DIV/0!</v>
      </c>
      <c r="AW371" s="21" t="e">
        <v>#DIV/0!</v>
      </c>
      <c r="AX371" s="21" t="e">
        <v>#DIV/0!</v>
      </c>
      <c r="AY371" s="21">
        <v>0.35377130054106432</v>
      </c>
      <c r="AZ371" s="21">
        <v>0.28658650668776336</v>
      </c>
      <c r="BA371" s="21">
        <v>0.51645348255056556</v>
      </c>
      <c r="BB371" s="21" t="e">
        <v>#DIV/0!</v>
      </c>
      <c r="BC371" s="21">
        <v>0.1113491837002635</v>
      </c>
    </row>
    <row r="372" spans="1:55" x14ac:dyDescent="0.2">
      <c r="A372" s="3" t="s">
        <v>1108</v>
      </c>
      <c r="B372" s="3" t="s">
        <v>1109</v>
      </c>
      <c r="C372" s="3" t="s">
        <v>45</v>
      </c>
      <c r="D372" s="3">
        <v>331230</v>
      </c>
      <c r="E372" s="3" t="s">
        <v>16</v>
      </c>
      <c r="F372" s="3">
        <v>2020</v>
      </c>
      <c r="G372" s="3" t="s">
        <v>17</v>
      </c>
      <c r="H372" s="4">
        <v>44012</v>
      </c>
      <c r="I372" s="4">
        <v>44056</v>
      </c>
      <c r="J372" s="4">
        <v>44056</v>
      </c>
      <c r="K372" s="5">
        <v>277900000</v>
      </c>
      <c r="L372" s="5">
        <v>275400000</v>
      </c>
      <c r="M372" s="3" t="s">
        <v>1110</v>
      </c>
      <c r="N372" s="20">
        <v>0.12020223708815592</v>
      </c>
      <c r="O372" s="21">
        <v>8.3396582302831687E-2</v>
      </c>
      <c r="P372" s="21">
        <v>0.20104409750695496</v>
      </c>
      <c r="Q372" s="21">
        <v>0.5590465470735112</v>
      </c>
      <c r="R372" s="21">
        <v>5.9876488454862271E-2</v>
      </c>
      <c r="S372" s="21">
        <v>1.9432580366183244E-4</v>
      </c>
      <c r="T372" s="21">
        <v>6.0461092612849453E-2</v>
      </c>
      <c r="U372" s="21">
        <v>0.7923111300534158</v>
      </c>
      <c r="V372" s="21">
        <v>0.77144683096424682</v>
      </c>
      <c r="W372" s="21">
        <v>0.76181662422997165</v>
      </c>
      <c r="X372" s="21">
        <v>0.30153839722769571</v>
      </c>
      <c r="Y372" s="21">
        <v>0.55950930552993572</v>
      </c>
      <c r="Z372" s="21">
        <v>0.69846160277230429</v>
      </c>
      <c r="AA372" s="21">
        <v>0.35969233011241936</v>
      </c>
      <c r="AB372" s="21">
        <v>0.90999699270790524</v>
      </c>
      <c r="AC372" s="21">
        <v>0.66333259277198886</v>
      </c>
      <c r="AD372" s="21">
        <v>0.33310816882281802</v>
      </c>
      <c r="AE372" s="21">
        <v>0.38186033061787134</v>
      </c>
      <c r="AF372" s="21">
        <v>0.60975620939067365</v>
      </c>
      <c r="AG372" s="21" t="e">
        <v>#DIV/0!</v>
      </c>
      <c r="AH372" s="21" t="e">
        <v>#DIV/0!</v>
      </c>
      <c r="AI372" s="21">
        <v>0.38883386979795737</v>
      </c>
      <c r="AJ372" s="21">
        <v>0.21381532292983649</v>
      </c>
      <c r="AK372" s="21" t="e">
        <v>#DIV/0!</v>
      </c>
      <c r="AL372" s="21" t="e">
        <v>#DIV/0!</v>
      </c>
      <c r="AM372" s="21">
        <v>0.61823543749082877</v>
      </c>
      <c r="AN372" s="21">
        <v>0.62231625497225873</v>
      </c>
      <c r="AO372" s="21">
        <v>0.18642526934320833</v>
      </c>
      <c r="AP372" s="21">
        <v>3.2418065280459499E-2</v>
      </c>
      <c r="AQ372" s="21">
        <v>0.61316889673602837</v>
      </c>
      <c r="AR372" s="21">
        <v>0.30554614897758625</v>
      </c>
      <c r="AS372" s="21">
        <v>0.52855027823812994</v>
      </c>
      <c r="AT372" s="21">
        <v>0.37994396902814526</v>
      </c>
      <c r="AU372" s="21">
        <v>0.46903087837651386</v>
      </c>
      <c r="AV372" s="21" t="e">
        <v>#DIV/0!</v>
      </c>
      <c r="AW372" s="21" t="e">
        <v>#DIV/0!</v>
      </c>
      <c r="AX372" s="21" t="e">
        <v>#DIV/0!</v>
      </c>
      <c r="AY372" s="21">
        <v>0.34964773043622677</v>
      </c>
      <c r="AZ372" s="21">
        <v>0.25061903716847528</v>
      </c>
      <c r="BA372" s="21">
        <v>0.51135311101109227</v>
      </c>
      <c r="BB372" s="21" t="e">
        <v>#DIV/0!</v>
      </c>
      <c r="BC372" s="21">
        <v>0.13850094942236513</v>
      </c>
    </row>
    <row r="373" spans="1:55" x14ac:dyDescent="0.2">
      <c r="A373" s="3" t="s">
        <v>1102</v>
      </c>
      <c r="B373" s="3" t="s">
        <v>1103</v>
      </c>
      <c r="C373" s="3" t="s">
        <v>113</v>
      </c>
      <c r="D373" s="3">
        <v>378221</v>
      </c>
      <c r="E373" s="3" t="s">
        <v>16</v>
      </c>
      <c r="F373" s="3">
        <v>2019</v>
      </c>
      <c r="G373" s="3" t="s">
        <v>17</v>
      </c>
      <c r="H373" s="4">
        <v>43830</v>
      </c>
      <c r="I373" s="4">
        <v>43874</v>
      </c>
      <c r="J373" s="4">
        <v>43874</v>
      </c>
      <c r="K373" s="5">
        <v>234200000</v>
      </c>
      <c r="L373" s="5">
        <v>237400000</v>
      </c>
      <c r="M373" s="3" t="s">
        <v>1104</v>
      </c>
      <c r="N373" s="20">
        <v>0.39012834075318442</v>
      </c>
      <c r="O373" s="21">
        <v>0.39012834075318442</v>
      </c>
      <c r="P373" s="21">
        <v>0.52509637782513674</v>
      </c>
      <c r="Q373" s="21">
        <v>0.55774779319302659</v>
      </c>
      <c r="R373" s="21">
        <v>0</v>
      </c>
      <c r="S373" s="21">
        <v>0</v>
      </c>
      <c r="T373" s="21">
        <v>0</v>
      </c>
      <c r="U373" s="21">
        <v>0.79008725756879927</v>
      </c>
      <c r="V373" s="21">
        <v>0.77144014205164946</v>
      </c>
      <c r="W373" s="21">
        <v>0.75926751205282994</v>
      </c>
      <c r="X373" s="21">
        <v>0.38667840052563324</v>
      </c>
      <c r="Y373" s="21">
        <v>0.56127020715124332</v>
      </c>
      <c r="Z373" s="21">
        <v>0.61332159947436671</v>
      </c>
      <c r="AA373" s="21">
        <v>0.14124868262571422</v>
      </c>
      <c r="AB373" s="21">
        <v>1</v>
      </c>
      <c r="AC373" s="21">
        <v>1</v>
      </c>
      <c r="AD373" s="21">
        <v>0.66413810618665337</v>
      </c>
      <c r="AE373" s="21">
        <v>0.7613382694894455</v>
      </c>
      <c r="AF373" s="21">
        <v>0.76769511038178762</v>
      </c>
      <c r="AG373" s="21" t="e">
        <v>#DIV/0!</v>
      </c>
      <c r="AH373" s="21" t="e">
        <v>#DIV/0!</v>
      </c>
      <c r="AI373" s="21">
        <v>0.38088744402834496</v>
      </c>
      <c r="AJ373" s="21">
        <v>0.73803986641618624</v>
      </c>
      <c r="AK373" s="21" t="e">
        <v>#DIV/0!</v>
      </c>
      <c r="AL373" s="21" t="e">
        <v>#DIV/0!</v>
      </c>
      <c r="AM373" s="21">
        <v>0.61950979424503472</v>
      </c>
      <c r="AN373" s="21">
        <v>0.62087789278300465</v>
      </c>
      <c r="AO373" s="21">
        <v>0.14607064532182376</v>
      </c>
      <c r="AP373" s="21">
        <v>3.218199939302107E-2</v>
      </c>
      <c r="AQ373" s="21">
        <v>0.7973780300461687</v>
      </c>
      <c r="AR373" s="21">
        <v>0.47823169810514493</v>
      </c>
      <c r="AS373" s="21">
        <v>0.47426897343597568</v>
      </c>
      <c r="AT373" s="21">
        <v>0.53624041193588223</v>
      </c>
      <c r="AU373" s="21">
        <v>0.64349439485907411</v>
      </c>
      <c r="AV373" s="21" t="e">
        <v>#DIV/0!</v>
      </c>
      <c r="AW373" s="21" t="e">
        <v>#DIV/0!</v>
      </c>
      <c r="AX373" s="21" t="e">
        <v>#DIV/0!</v>
      </c>
      <c r="AY373" s="21">
        <v>0.32751608420844852</v>
      </c>
      <c r="AZ373" s="21">
        <v>0.23091818501765013</v>
      </c>
      <c r="BA373" s="21">
        <v>0.51177462073306823</v>
      </c>
      <c r="BB373" s="21" t="e">
        <v>#DIV/0!</v>
      </c>
      <c r="BC373" s="21">
        <v>0.26469606577985039</v>
      </c>
    </row>
    <row r="374" spans="1:55" x14ac:dyDescent="0.2">
      <c r="A374" s="3" t="s">
        <v>1150</v>
      </c>
      <c r="B374" s="3" t="s">
        <v>1151</v>
      </c>
      <c r="C374" s="3" t="s">
        <v>45</v>
      </c>
      <c r="D374" s="3">
        <v>378228</v>
      </c>
      <c r="E374" s="3" t="s">
        <v>16</v>
      </c>
      <c r="F374" s="3">
        <v>2019</v>
      </c>
      <c r="G374" s="3" t="s">
        <v>17</v>
      </c>
      <c r="H374" s="4">
        <v>43830</v>
      </c>
      <c r="I374" s="4">
        <v>43881</v>
      </c>
      <c r="J374" s="4">
        <v>43881</v>
      </c>
      <c r="K374" s="5">
        <v>118370000</v>
      </c>
      <c r="L374" s="5">
        <v>119254000</v>
      </c>
      <c r="M374" s="6" t="s">
        <v>1152</v>
      </c>
      <c r="N374" s="20">
        <v>8.2329657593535915E-2</v>
      </c>
      <c r="O374" s="21">
        <v>8.7716715399068987E-3</v>
      </c>
      <c r="P374" s="21">
        <v>1.3760766611039931E-2</v>
      </c>
      <c r="Q374" s="21">
        <v>0.55907443396202083</v>
      </c>
      <c r="R374" s="21">
        <v>3.4226902687370026E-2</v>
      </c>
      <c r="S374" s="21">
        <v>1.6187489123028757E-2</v>
      </c>
      <c r="T374" s="21">
        <v>3.2063096186433222E-2</v>
      </c>
      <c r="U374" s="21">
        <v>0.79137015476720873</v>
      </c>
      <c r="V374" s="21">
        <v>0.7720024513124234</v>
      </c>
      <c r="W374" s="21">
        <v>0.76063174681629397</v>
      </c>
      <c r="X374" s="21">
        <v>0.47399935367350893</v>
      </c>
      <c r="Y374" s="21">
        <v>0.50692248692587016</v>
      </c>
      <c r="Z374" s="21">
        <v>0.52600064632649102</v>
      </c>
      <c r="AA374" s="21">
        <v>0</v>
      </c>
      <c r="AB374" s="21">
        <v>0.90890116892395667</v>
      </c>
      <c r="AC374" s="21">
        <v>0.32302191922640056</v>
      </c>
      <c r="AD374" s="21">
        <v>0.31185606679770861</v>
      </c>
      <c r="AE374" s="21">
        <v>0.33469522623456205</v>
      </c>
      <c r="AF374" s="21">
        <v>0.58326658998922121</v>
      </c>
      <c r="AG374" s="21" t="e">
        <v>#DIV/0!</v>
      </c>
      <c r="AH374" s="21" t="e">
        <v>#DIV/0!</v>
      </c>
      <c r="AI374" s="21">
        <v>0.38766268500540102</v>
      </c>
      <c r="AJ374" s="21">
        <v>0.19333054121264692</v>
      </c>
      <c r="AK374" s="21" t="e">
        <v>#DIV/0!</v>
      </c>
      <c r="AL374" s="21" t="e">
        <v>#DIV/0!</v>
      </c>
      <c r="AM374" s="21">
        <v>0.62061276472599924</v>
      </c>
      <c r="AN374" s="21">
        <v>0.62748156828042001</v>
      </c>
      <c r="AO374" s="21">
        <v>0.56978286822609259</v>
      </c>
      <c r="AP374" s="21">
        <v>3.3066584076494106E-2</v>
      </c>
      <c r="AQ374" s="21">
        <v>0.71323788464663584</v>
      </c>
      <c r="AR374" s="21">
        <v>0.26131645725746927</v>
      </c>
      <c r="AS374" s="21">
        <v>0.53747976047638957</v>
      </c>
      <c r="AT374" s="21">
        <v>0.55979280704105328</v>
      </c>
      <c r="AU374" s="21">
        <v>0.49184022274334066</v>
      </c>
      <c r="AV374" s="21" t="e">
        <v>#DIV/0!</v>
      </c>
      <c r="AW374" s="21" t="e">
        <v>#DIV/0!</v>
      </c>
      <c r="AX374" s="21" t="e">
        <v>#DIV/0!</v>
      </c>
      <c r="AY374" s="21">
        <v>0.33277195258570513</v>
      </c>
      <c r="AZ374" s="21">
        <v>0.24892643841619924</v>
      </c>
      <c r="BA374" s="21">
        <v>0.51416425231707963</v>
      </c>
      <c r="BB374" s="21" t="e">
        <v>#DIV/0!</v>
      </c>
      <c r="BC374" s="21">
        <v>0.23925824910155358</v>
      </c>
    </row>
    <row r="375" spans="1:55" x14ac:dyDescent="0.2">
      <c r="A375" s="3" t="s">
        <v>1162</v>
      </c>
      <c r="B375" s="3" t="s">
        <v>1163</v>
      </c>
      <c r="C375" s="3" t="s">
        <v>91</v>
      </c>
      <c r="D375" s="3">
        <v>138054</v>
      </c>
      <c r="E375" s="3" t="s">
        <v>16</v>
      </c>
      <c r="F375" s="3">
        <v>2019</v>
      </c>
      <c r="G375" s="3" t="s">
        <v>17</v>
      </c>
      <c r="H375" s="4">
        <v>43738</v>
      </c>
      <c r="I375" s="4">
        <v>43781</v>
      </c>
      <c r="J375" s="4">
        <v>43781</v>
      </c>
      <c r="K375" s="5">
        <v>361000000</v>
      </c>
      <c r="L375" s="5">
        <v>365000000</v>
      </c>
      <c r="M375" s="3" t="s">
        <v>1164</v>
      </c>
      <c r="N375" s="20">
        <v>4.837289871322397E-2</v>
      </c>
      <c r="O375" s="21">
        <v>1.8059541895670161E-2</v>
      </c>
      <c r="P375" s="21">
        <v>8.0278396502994204E-3</v>
      </c>
      <c r="Q375" s="21">
        <v>0.55953473983403768</v>
      </c>
      <c r="R375" s="21">
        <v>8.714528729835061E-2</v>
      </c>
      <c r="S375" s="21">
        <v>0.10967101323643234</v>
      </c>
      <c r="T375" s="21">
        <v>7.0999198557397655E-2</v>
      </c>
      <c r="U375" s="21">
        <v>0.79384434539508753</v>
      </c>
      <c r="V375" s="21">
        <v>0.77582212604662215</v>
      </c>
      <c r="W375" s="21">
        <v>0.76274223582312772</v>
      </c>
      <c r="X375" s="21">
        <v>0.15657796544119451</v>
      </c>
      <c r="Y375" s="21">
        <v>0.5659210845647592</v>
      </c>
      <c r="Z375" s="21">
        <v>0.84342203455880538</v>
      </c>
      <c r="AA375" s="21">
        <v>0.54585806849913376</v>
      </c>
      <c r="AB375" s="21">
        <v>0.89331880674033803</v>
      </c>
      <c r="AC375" s="21">
        <v>0.1033581818449737</v>
      </c>
      <c r="AD375" s="21">
        <v>0.28093773958367702</v>
      </c>
      <c r="AE375" s="21">
        <v>0.32205448007948007</v>
      </c>
      <c r="AF375" s="21">
        <v>0.58877753811786127</v>
      </c>
      <c r="AG375" s="21" t="e">
        <v>#DIV/0!</v>
      </c>
      <c r="AH375" s="21" t="e">
        <v>#DIV/0!</v>
      </c>
      <c r="AI375" s="21">
        <v>0.40135315729273463</v>
      </c>
      <c r="AJ375" s="21">
        <v>0.16797668424559678</v>
      </c>
      <c r="AK375" s="21" t="e">
        <v>#DIV/0!</v>
      </c>
      <c r="AL375" s="21" t="e">
        <v>#DIV/0!</v>
      </c>
      <c r="AM375" s="21">
        <v>0.61903305323281832</v>
      </c>
      <c r="AN375" s="21">
        <v>0.62449184440107697</v>
      </c>
      <c r="AO375" s="21">
        <v>0.29989401847954417</v>
      </c>
      <c r="AP375" s="21">
        <v>3.9098529376692157E-2</v>
      </c>
      <c r="AQ375" s="21">
        <v>0.62625639222961305</v>
      </c>
      <c r="AR375" s="21">
        <v>0.24731483184520547</v>
      </c>
      <c r="AS375" s="21">
        <v>0.54767518478193544</v>
      </c>
      <c r="AT375" s="21">
        <v>0.35814292169353601</v>
      </c>
      <c r="AU375" s="21">
        <v>0.46609897973951903</v>
      </c>
      <c r="AV375" s="21" t="e">
        <v>#DIV/0!</v>
      </c>
      <c r="AW375" s="21" t="e">
        <v>#DIV/0!</v>
      </c>
      <c r="AX375" s="21" t="e">
        <v>#DIV/0!</v>
      </c>
      <c r="AY375" s="21">
        <v>0.36384706813312068</v>
      </c>
      <c r="AZ375" s="21">
        <v>0.30496838339172216</v>
      </c>
      <c r="BA375" s="21">
        <v>0.51142531849483064</v>
      </c>
      <c r="BB375" s="21" t="e">
        <v>#DIV/0!</v>
      </c>
      <c r="BC375" s="21">
        <v>0.1333464911468358</v>
      </c>
    </row>
    <row r="376" spans="1:55" x14ac:dyDescent="0.2">
      <c r="A376" s="7" t="s">
        <v>1105</v>
      </c>
      <c r="B376" s="7" t="s">
        <v>1106</v>
      </c>
      <c r="C376" s="3" t="s">
        <v>38</v>
      </c>
      <c r="D376" s="7">
        <v>372538</v>
      </c>
      <c r="E376" s="7" t="s">
        <v>16</v>
      </c>
      <c r="F376" s="7">
        <v>2018</v>
      </c>
      <c r="G376" s="7" t="s">
        <v>17</v>
      </c>
      <c r="H376" s="8">
        <v>43555</v>
      </c>
      <c r="I376" s="8">
        <v>43599</v>
      </c>
      <c r="J376" s="8">
        <v>43599</v>
      </c>
      <c r="K376" s="9">
        <v>112595000</v>
      </c>
      <c r="L376" s="9">
        <v>113975000</v>
      </c>
      <c r="M376" s="7" t="s">
        <v>1107</v>
      </c>
      <c r="N376" s="20">
        <v>5.9854253058120435E-2</v>
      </c>
      <c r="O376" s="21">
        <v>5.9473106318728604E-2</v>
      </c>
      <c r="P376" s="21">
        <v>0.12337873750086417</v>
      </c>
      <c r="Q376" s="21">
        <v>0.55990415877835253</v>
      </c>
      <c r="R376" s="21">
        <v>5.5458372590807268E-4</v>
      </c>
      <c r="S376" s="21">
        <v>0</v>
      </c>
      <c r="T376" s="21">
        <v>5.602780717967736E-4</v>
      </c>
      <c r="U376" s="21">
        <v>0.79011367345490524</v>
      </c>
      <c r="V376" s="21">
        <v>0.77144014205164946</v>
      </c>
      <c r="W376" s="21">
        <v>0.7592978063642184</v>
      </c>
      <c r="X376" s="21">
        <v>0.52572507668239921</v>
      </c>
      <c r="Y376" s="21">
        <v>0.49880603072533525</v>
      </c>
      <c r="Z376" s="21">
        <v>0.47427492331760085</v>
      </c>
      <c r="AA376" s="21">
        <v>0.17438985887646388</v>
      </c>
      <c r="AB376" s="21">
        <v>0.88347796751261942</v>
      </c>
      <c r="AC376" s="21">
        <v>0.4848105795477915</v>
      </c>
      <c r="AD376" s="21">
        <v>0.30941079248515507</v>
      </c>
      <c r="AE376" s="21">
        <v>0.32975003714750717</v>
      </c>
      <c r="AF376" s="21">
        <v>0.60306857438655415</v>
      </c>
      <c r="AG376" s="21" t="e">
        <v>#DIV/0!</v>
      </c>
      <c r="AH376" s="21" t="e">
        <v>#DIV/0!</v>
      </c>
      <c r="AI376" s="21">
        <v>0.37921580126708843</v>
      </c>
      <c r="AJ376" s="21">
        <v>0.10352351610605358</v>
      </c>
      <c r="AK376" s="21" t="e">
        <v>#DIV/0!</v>
      </c>
      <c r="AL376" s="21" t="e">
        <v>#DIV/0!</v>
      </c>
      <c r="AM376" s="21">
        <v>0.61723190400441752</v>
      </c>
      <c r="AN376" s="21">
        <v>0.62152777567822826</v>
      </c>
      <c r="AO376" s="21">
        <v>9.6315476811213357E-2</v>
      </c>
      <c r="AP376" s="21">
        <v>3.2295634017833939E-2</v>
      </c>
      <c r="AQ376" s="21">
        <v>0.55346748952173763</v>
      </c>
      <c r="AR376" s="21">
        <v>0.37206918339080225</v>
      </c>
      <c r="AS376" s="21">
        <v>0.50090023884630352</v>
      </c>
      <c r="AT376" s="21">
        <v>0.34613254190490417</v>
      </c>
      <c r="AU376" s="21">
        <v>0.45086812245497165</v>
      </c>
      <c r="AV376" s="21" t="e">
        <v>#DIV/0!</v>
      </c>
      <c r="AW376" s="21" t="e">
        <v>#DIV/0!</v>
      </c>
      <c r="AX376" s="21" t="e">
        <v>#DIV/0!</v>
      </c>
      <c r="AY376" s="21">
        <v>0.32798291462948453</v>
      </c>
      <c r="AZ376" s="21">
        <v>9.4193580614557987E-2</v>
      </c>
      <c r="BA376" s="21">
        <v>0.51365134817444569</v>
      </c>
      <c r="BB376" s="21" t="e">
        <v>#DIV/0!</v>
      </c>
      <c r="BC376" s="21">
        <v>0.10573388997282916</v>
      </c>
    </row>
    <row r="377" spans="1:55" x14ac:dyDescent="0.2">
      <c r="A377" s="3" t="s">
        <v>1156</v>
      </c>
      <c r="B377" s="3" t="s">
        <v>1157</v>
      </c>
      <c r="C377" s="3" t="s">
        <v>38</v>
      </c>
      <c r="D377" s="3">
        <v>30388</v>
      </c>
      <c r="E377" s="3" t="s">
        <v>16</v>
      </c>
      <c r="F377" s="3">
        <v>2019</v>
      </c>
      <c r="G377" s="3" t="s">
        <v>17</v>
      </c>
      <c r="H377" s="4">
        <v>43830</v>
      </c>
      <c r="I377" s="4">
        <v>43880</v>
      </c>
      <c r="J377" s="4">
        <v>43880</v>
      </c>
      <c r="K377" s="5">
        <v>776822000</v>
      </c>
      <c r="L377" s="5">
        <v>788856000</v>
      </c>
      <c r="M377" s="3" t="s">
        <v>1158</v>
      </c>
      <c r="N377" s="20">
        <v>0.20288089093587802</v>
      </c>
      <c r="O377" s="21">
        <v>0.20288089093587802</v>
      </c>
      <c r="P377" s="21">
        <v>0.61256286328676557</v>
      </c>
      <c r="Q377" s="21">
        <v>0.5583265548078703</v>
      </c>
      <c r="R377" s="21">
        <v>6.8785592090816916E-2</v>
      </c>
      <c r="S377" s="21">
        <v>0.15869031323614716</v>
      </c>
      <c r="T377" s="21">
        <v>4.4834283665837998E-2</v>
      </c>
      <c r="U377" s="21">
        <v>0.79203619665239389</v>
      </c>
      <c r="V377" s="21">
        <v>0.77560713429637818</v>
      </c>
      <c r="W377" s="21">
        <v>0.76070952917720958</v>
      </c>
      <c r="X377" s="21">
        <v>0.57108702688996982</v>
      </c>
      <c r="Y377" s="21">
        <v>0.53567611304474538</v>
      </c>
      <c r="Z377" s="21">
        <v>0.42891297311003024</v>
      </c>
      <c r="AA377" s="21">
        <v>0.19702837852027966</v>
      </c>
      <c r="AB377" s="21">
        <v>0.9474245914324062</v>
      </c>
      <c r="AC377" s="21">
        <v>0.67385565612891174</v>
      </c>
      <c r="AD377" s="21">
        <v>0.34546919009183796</v>
      </c>
      <c r="AE377" s="21">
        <v>0.39603045344987298</v>
      </c>
      <c r="AF377" s="21">
        <v>0.80411953680343173</v>
      </c>
      <c r="AG377" s="21" t="e">
        <v>#DIV/0!</v>
      </c>
      <c r="AH377" s="21" t="e">
        <v>#DIV/0!</v>
      </c>
      <c r="AI377" s="21">
        <v>0.45870473046027466</v>
      </c>
      <c r="AJ377" s="21">
        <v>0.21735456192977329</v>
      </c>
      <c r="AK377" s="21" t="e">
        <v>#DIV/0!</v>
      </c>
      <c r="AL377" s="21" t="e">
        <v>#DIV/0!</v>
      </c>
      <c r="AM377" s="21">
        <v>0.61814531097568104</v>
      </c>
      <c r="AN377" s="21">
        <v>0.62036038423341999</v>
      </c>
      <c r="AO377" s="21">
        <v>5.5364367776794168E-2</v>
      </c>
      <c r="AP377" s="21">
        <v>3.2052583735513653E-2</v>
      </c>
      <c r="AQ377" s="21">
        <v>0.64493594315356928</v>
      </c>
      <c r="AR377" s="21">
        <v>0.61913815282021456</v>
      </c>
      <c r="AS377" s="21">
        <v>0.67376072636670847</v>
      </c>
      <c r="AT377" s="21">
        <v>0.40727716516464424</v>
      </c>
      <c r="AU377" s="21">
        <v>0.39155603610381973</v>
      </c>
      <c r="AV377" s="21" t="e">
        <v>#DIV/0!</v>
      </c>
      <c r="AW377" s="21" t="e">
        <v>#DIV/0!</v>
      </c>
      <c r="AX377" s="21" t="e">
        <v>#DIV/0!</v>
      </c>
      <c r="AY377" s="21">
        <v>0.39498576064008195</v>
      </c>
      <c r="AZ377" s="21">
        <v>8.5989818632409787E-2</v>
      </c>
      <c r="BA377" s="21">
        <v>0.50549702517861195</v>
      </c>
      <c r="BB377" s="21" t="e">
        <v>#DIV/0!</v>
      </c>
      <c r="BC377" s="21">
        <v>9.3909953827358297E-2</v>
      </c>
    </row>
    <row r="378" spans="1:55" x14ac:dyDescent="0.2">
      <c r="A378" s="3" t="s">
        <v>1123</v>
      </c>
      <c r="B378" s="3" t="s">
        <v>1124</v>
      </c>
      <c r="C378" s="3" t="s">
        <v>34</v>
      </c>
      <c r="D378" s="3">
        <v>252464</v>
      </c>
      <c r="E378" s="3" t="s">
        <v>16</v>
      </c>
      <c r="F378" s="3">
        <v>2019</v>
      </c>
      <c r="G378" s="3" t="s">
        <v>17</v>
      </c>
      <c r="H378" s="4">
        <v>43830</v>
      </c>
      <c r="I378" s="4">
        <v>43881</v>
      </c>
      <c r="J378" s="4">
        <v>43881</v>
      </c>
      <c r="K378" s="5">
        <v>933000000</v>
      </c>
      <c r="L378" s="5">
        <v>949000000</v>
      </c>
      <c r="M378" s="3" t="s">
        <v>1125</v>
      </c>
      <c r="N378" s="20">
        <v>0.14137221954981508</v>
      </c>
      <c r="O378" s="21">
        <v>0.10246983729108099</v>
      </c>
      <c r="P378" s="21">
        <v>0.25593979370792314</v>
      </c>
      <c r="Q378" s="21">
        <v>0.55896578545186981</v>
      </c>
      <c r="R378" s="21">
        <v>7.5984299590977106E-2</v>
      </c>
      <c r="S378" s="21">
        <v>7.3013888099807189E-2</v>
      </c>
      <c r="T378" s="21">
        <v>6.5419461751077712E-2</v>
      </c>
      <c r="U378" s="21">
        <v>0.79283432275112442</v>
      </c>
      <c r="V378" s="21">
        <v>0.77388651161942668</v>
      </c>
      <c r="W378" s="21">
        <v>0.76195230911547496</v>
      </c>
      <c r="X378" s="21">
        <v>0.38431505451305942</v>
      </c>
      <c r="Y378" s="21">
        <v>0.53330642291359975</v>
      </c>
      <c r="Z378" s="21">
        <v>0.61568494548694053</v>
      </c>
      <c r="AA378" s="21">
        <v>0.41528239345772705</v>
      </c>
      <c r="AB378" s="21">
        <v>0.91328721203604835</v>
      </c>
      <c r="AC378" s="21">
        <v>0.64124963469791829</v>
      </c>
      <c r="AD378" s="21">
        <v>0.60867235641205286</v>
      </c>
      <c r="AE378" s="21">
        <v>0.69775481063358402</v>
      </c>
      <c r="AF378" s="21">
        <v>0.77542172260584563</v>
      </c>
      <c r="AG378" s="21" t="e">
        <v>#DIV/0!</v>
      </c>
      <c r="AH378" s="21" t="e">
        <v>#DIV/0!</v>
      </c>
      <c r="AI378" s="21">
        <v>0.37489204374441498</v>
      </c>
      <c r="AJ378" s="21">
        <v>0.55632766976355774</v>
      </c>
      <c r="AK378" s="21" t="e">
        <v>#DIV/0!</v>
      </c>
      <c r="AL378" s="21" t="e">
        <v>#DIV/0!</v>
      </c>
      <c r="AM378" s="21">
        <v>0.62482629821805158</v>
      </c>
      <c r="AN378" s="21">
        <v>0.62237714266726285</v>
      </c>
      <c r="AO378" s="21">
        <v>0.19657206040531824</v>
      </c>
      <c r="AP378" s="21">
        <v>3.2316523424244556E-2</v>
      </c>
      <c r="AQ378" s="21">
        <v>0.90713614748718718</v>
      </c>
      <c r="AR378" s="21">
        <v>0.63447140375464894</v>
      </c>
      <c r="AS378" s="21">
        <v>0.41275749107807735</v>
      </c>
      <c r="AT378" s="21">
        <v>0.87783355685578734</v>
      </c>
      <c r="AU378" s="21">
        <v>0.75722623172402426</v>
      </c>
      <c r="AV378" s="21" t="e">
        <v>#DIV/0!</v>
      </c>
      <c r="AW378" s="21" t="e">
        <v>#DIV/0!</v>
      </c>
      <c r="AX378" s="21" t="e">
        <v>#DIV/0!</v>
      </c>
      <c r="AY378" s="21">
        <v>0.33561586899082124</v>
      </c>
      <c r="AZ378" s="21">
        <v>0.24386273997824098</v>
      </c>
      <c r="BA378" s="21">
        <v>0.51723775591469734</v>
      </c>
      <c r="BB378" s="21" t="e">
        <v>#DIV/0!</v>
      </c>
      <c r="BC378" s="21">
        <v>0.32024529675910379</v>
      </c>
    </row>
    <row r="379" spans="1:55" x14ac:dyDescent="0.2">
      <c r="A379" s="3" t="s">
        <v>1159</v>
      </c>
      <c r="B379" s="3" t="s">
        <v>1160</v>
      </c>
      <c r="C379" s="3" t="s">
        <v>34</v>
      </c>
      <c r="D379" s="3">
        <v>693134</v>
      </c>
      <c r="E379" s="3" t="s">
        <v>16</v>
      </c>
      <c r="F379" s="3">
        <v>2019</v>
      </c>
      <c r="G379" s="3" t="s">
        <v>17</v>
      </c>
      <c r="H379" s="4">
        <v>43830</v>
      </c>
      <c r="I379" s="4">
        <v>43880</v>
      </c>
      <c r="J379" s="4">
        <v>43880</v>
      </c>
      <c r="K379" s="5">
        <v>39085000</v>
      </c>
      <c r="L379" s="5">
        <v>40742000</v>
      </c>
      <c r="M379" s="3" t="s">
        <v>1161</v>
      </c>
      <c r="N379" s="20">
        <v>5.2428202562917345E-2</v>
      </c>
      <c r="O379" s="21">
        <v>5.2428202562917345E-2</v>
      </c>
      <c r="P379" s="21">
        <v>6.3018600593795715E-2</v>
      </c>
      <c r="Q379" s="21">
        <v>0.5581071667436851</v>
      </c>
      <c r="R379" s="21">
        <v>0</v>
      </c>
      <c r="S379" s="21">
        <v>0</v>
      </c>
      <c r="T379" s="21">
        <v>0</v>
      </c>
      <c r="U379" s="21">
        <v>0.79008725756879927</v>
      </c>
      <c r="V379" s="21">
        <v>0.77144014205164946</v>
      </c>
      <c r="W379" s="21">
        <v>0.75926751205282994</v>
      </c>
      <c r="X379" s="21">
        <v>0.23408851302382011</v>
      </c>
      <c r="Y379" s="21">
        <v>0.65368523988402749</v>
      </c>
      <c r="Z379" s="21">
        <v>0.76591148697617994</v>
      </c>
      <c r="AA379" s="21">
        <v>0.68661759407950851</v>
      </c>
      <c r="AB379" s="21">
        <v>0.96393836354594031</v>
      </c>
      <c r="AC379" s="21">
        <v>0.45502799298200441</v>
      </c>
      <c r="AD379" s="21">
        <v>0.37331113762266221</v>
      </c>
      <c r="AE379" s="21">
        <v>0.41031067807193239</v>
      </c>
      <c r="AF379" s="21">
        <v>0.64393683579826144</v>
      </c>
      <c r="AG379" s="21" t="e">
        <v>#DIV/0!</v>
      </c>
      <c r="AH379" s="21" t="e">
        <v>#DIV/0!</v>
      </c>
      <c r="AI379" s="21">
        <v>0.40748098677372929</v>
      </c>
      <c r="AJ379" s="21">
        <v>0.16819279813851773</v>
      </c>
      <c r="AK379" s="21" t="e">
        <v>#DIV/0!</v>
      </c>
      <c r="AL379" s="21" t="e">
        <v>#DIV/0!</v>
      </c>
      <c r="AM379" s="21">
        <v>0.61715291586678778</v>
      </c>
      <c r="AN379" s="21">
        <v>0.62075962706954591</v>
      </c>
      <c r="AO379" s="21">
        <v>0.10598324416574302</v>
      </c>
      <c r="AP379" s="21">
        <v>3.3137828313759797E-2</v>
      </c>
      <c r="AQ379" s="21">
        <v>0.59895876414402227</v>
      </c>
      <c r="AR379" s="21">
        <v>0.44373078712672276</v>
      </c>
      <c r="AS379" s="21">
        <v>0.53305079916821296</v>
      </c>
      <c r="AT379" s="21">
        <v>0.42015871004702043</v>
      </c>
      <c r="AU379" s="21">
        <v>0.44622076893207746</v>
      </c>
      <c r="AV379" s="21" t="e">
        <v>#DIV/0!</v>
      </c>
      <c r="AW379" s="21" t="e">
        <v>#DIV/0!</v>
      </c>
      <c r="AX379" s="21" t="e">
        <v>#DIV/0!</v>
      </c>
      <c r="AY379" s="21">
        <v>0.32751608420844852</v>
      </c>
      <c r="AZ379" s="21">
        <v>0.22007942979959108</v>
      </c>
      <c r="BA379" s="21">
        <v>0.50973776074602017</v>
      </c>
      <c r="BB379" s="21" t="e">
        <v>#DIV/0!</v>
      </c>
      <c r="BC379" s="21">
        <v>0.12522496873515607</v>
      </c>
    </row>
    <row r="380" spans="1:55" x14ac:dyDescent="0.2">
      <c r="A380" s="3" t="s">
        <v>1171</v>
      </c>
      <c r="B380" s="3" t="s">
        <v>1172</v>
      </c>
      <c r="C380" s="3" t="s">
        <v>45</v>
      </c>
      <c r="D380" s="3">
        <v>80553</v>
      </c>
      <c r="E380" s="3" t="s">
        <v>16</v>
      </c>
      <c r="F380" s="3">
        <v>2019</v>
      </c>
      <c r="G380" s="3" t="s">
        <v>17</v>
      </c>
      <c r="H380" s="4">
        <v>43830</v>
      </c>
      <c r="I380" s="4">
        <v>43887</v>
      </c>
      <c r="J380" s="4">
        <v>43887</v>
      </c>
      <c r="K380" s="5">
        <v>451656000</v>
      </c>
      <c r="L380" s="5">
        <v>458105000</v>
      </c>
      <c r="M380" s="3" t="s">
        <v>1173</v>
      </c>
      <c r="N380" s="20">
        <v>8.485143075184795E-2</v>
      </c>
      <c r="O380" s="21">
        <v>5.1219838706835386E-2</v>
      </c>
      <c r="P380" s="21">
        <v>6.3359281726784969E-2</v>
      </c>
      <c r="Q380" s="21">
        <v>0.559275036319417</v>
      </c>
      <c r="R380" s="21">
        <v>4.4113420523783822E-2</v>
      </c>
      <c r="S380" s="21">
        <v>9.8382650425863534E-3</v>
      </c>
      <c r="T380" s="21">
        <v>4.3037680418818718E-2</v>
      </c>
      <c r="U380" s="21">
        <v>0.79184897294264067</v>
      </c>
      <c r="V380" s="21">
        <v>0.77180427084198011</v>
      </c>
      <c r="W380" s="21">
        <v>0.76121858390814079</v>
      </c>
      <c r="X380" s="21">
        <v>0.49814508659833368</v>
      </c>
      <c r="Y380" s="21">
        <v>0.50982738816977247</v>
      </c>
      <c r="Z380" s="21">
        <v>0.50185491340166632</v>
      </c>
      <c r="AA380" s="21">
        <v>0.2100381126753586</v>
      </c>
      <c r="AB380" s="21">
        <v>0.90157013477095138</v>
      </c>
      <c r="AC380" s="21">
        <v>0.43516865818565148</v>
      </c>
      <c r="AD380" s="21">
        <v>0.2089845258021826</v>
      </c>
      <c r="AE380" s="21">
        <v>0.23957052869300266</v>
      </c>
      <c r="AF380" s="21">
        <v>0.53210519606401707</v>
      </c>
      <c r="AG380" s="21" t="e">
        <v>#DIV/0!</v>
      </c>
      <c r="AH380" s="21" t="e">
        <v>#DIV/0!</v>
      </c>
      <c r="AI380" s="21">
        <v>0.40498017606459624</v>
      </c>
      <c r="AJ380" s="21">
        <v>0.14927685199200011</v>
      </c>
      <c r="AK380" s="21" t="e">
        <v>#DIV/0!</v>
      </c>
      <c r="AL380" s="21" t="e">
        <v>#DIV/0!</v>
      </c>
      <c r="AM380" s="21">
        <v>0.6151292879133794</v>
      </c>
      <c r="AN380" s="21">
        <v>0.62364144204241256</v>
      </c>
      <c r="AO380" s="21">
        <v>0.26523869472133227</v>
      </c>
      <c r="AP380" s="21">
        <v>3.2463183449410946E-2</v>
      </c>
      <c r="AQ380" s="21">
        <v>0.48083824732868813</v>
      </c>
      <c r="AR380" s="21">
        <v>0.29500698594607255</v>
      </c>
      <c r="AS380" s="21">
        <v>0.54440692719224693</v>
      </c>
      <c r="AT380" s="21">
        <v>0.43371745573768788</v>
      </c>
      <c r="AU380" s="21">
        <v>0.47845833831665624</v>
      </c>
      <c r="AV380" s="21" t="e">
        <v>#DIV/0!</v>
      </c>
      <c r="AW380" s="21" t="e">
        <v>#DIV/0!</v>
      </c>
      <c r="AX380" s="21" t="e">
        <v>#DIV/0!</v>
      </c>
      <c r="AY380" s="21">
        <v>0</v>
      </c>
      <c r="AZ380" s="21">
        <v>0.10302549373400385</v>
      </c>
      <c r="BA380" s="21">
        <v>0.45149663364776699</v>
      </c>
      <c r="BB380" s="21" t="e">
        <v>#DIV/0!</v>
      </c>
      <c r="BC380" s="21">
        <v>6.161283445295939E-2</v>
      </c>
    </row>
    <row r="381" spans="1:55" x14ac:dyDescent="0.2">
      <c r="A381" s="3" t="s">
        <v>1177</v>
      </c>
      <c r="B381" s="3" t="s">
        <v>1178</v>
      </c>
      <c r="C381" s="3" t="s">
        <v>15</v>
      </c>
      <c r="D381" s="3">
        <v>219075</v>
      </c>
      <c r="E381" s="3" t="s">
        <v>16</v>
      </c>
      <c r="F381" s="3">
        <v>2019</v>
      </c>
      <c r="G381" s="3" t="s">
        <v>17</v>
      </c>
      <c r="H381" s="4">
        <v>43830</v>
      </c>
      <c r="I381" s="4">
        <v>43886</v>
      </c>
      <c r="J381" s="4">
        <v>43886</v>
      </c>
      <c r="K381" s="5">
        <v>252100000</v>
      </c>
      <c r="L381" s="5">
        <v>253300000</v>
      </c>
      <c r="M381" s="3" t="s">
        <v>1179</v>
      </c>
      <c r="N381" s="20">
        <v>2.2929738025451438E-2</v>
      </c>
      <c r="O381" s="21">
        <v>1.9693221233384954E-2</v>
      </c>
      <c r="P381" s="21">
        <v>4.4721645322039656E-2</v>
      </c>
      <c r="Q381" s="21">
        <v>0.5629615158075667</v>
      </c>
      <c r="R381" s="21">
        <v>8.4482231379572795E-2</v>
      </c>
      <c r="S381" s="21">
        <v>5.1430680017998033E-2</v>
      </c>
      <c r="T381" s="21">
        <v>7.7358285850485181E-2</v>
      </c>
      <c r="U381" s="21">
        <v>0.79727092500219088</v>
      </c>
      <c r="V381" s="21">
        <v>0.77549312334121023</v>
      </c>
      <c r="W381" s="21">
        <v>0.76673452798189401</v>
      </c>
      <c r="X381" s="21">
        <v>0.12798008204689248</v>
      </c>
      <c r="Y381" s="21">
        <v>0.47573267880831466</v>
      </c>
      <c r="Z381" s="21">
        <v>0.87201991795310763</v>
      </c>
      <c r="AA381" s="21">
        <v>0.16474748279533774</v>
      </c>
      <c r="AB381" s="21">
        <v>0.84218408384184762</v>
      </c>
      <c r="AC381" s="21">
        <v>0.41830259984353169</v>
      </c>
      <c r="AD381" s="21">
        <v>0.44050062598254314</v>
      </c>
      <c r="AE381" s="21">
        <v>0.44980673865396192</v>
      </c>
      <c r="AF381" s="21">
        <v>0.57269513999862776</v>
      </c>
      <c r="AG381" s="21" t="e">
        <v>#DIV/0!</v>
      </c>
      <c r="AH381" s="21" t="e">
        <v>#DIV/0!</v>
      </c>
      <c r="AI381" s="21">
        <v>0.40883696250751705</v>
      </c>
      <c r="AJ381" s="21">
        <v>0.14767534131133805</v>
      </c>
      <c r="AK381" s="21" t="e">
        <v>#DIV/0!</v>
      </c>
      <c r="AL381" s="21" t="e">
        <v>#DIV/0!</v>
      </c>
      <c r="AM381" s="21">
        <v>0.61868578023447196</v>
      </c>
      <c r="AN381" s="21">
        <v>0.62604305206620847</v>
      </c>
      <c r="AO381" s="21">
        <v>0.19681251031694277</v>
      </c>
      <c r="AP381" s="21">
        <v>3.118877784379058E-2</v>
      </c>
      <c r="AQ381" s="21">
        <v>0.55486705103865697</v>
      </c>
      <c r="AR381" s="21">
        <v>0.3241116867259361</v>
      </c>
      <c r="AS381" s="21">
        <v>0.54528228005763169</v>
      </c>
      <c r="AT381" s="21">
        <v>0.41736216554629141</v>
      </c>
      <c r="AU381" s="21">
        <v>0.45652297523107976</v>
      </c>
      <c r="AV381" s="21" t="e">
        <v>#DIV/0!</v>
      </c>
      <c r="AW381" s="21" t="e">
        <v>#DIV/0!</v>
      </c>
      <c r="AX381" s="21" t="e">
        <v>#DIV/0!</v>
      </c>
      <c r="AY381" s="21">
        <v>0.34316843058759278</v>
      </c>
      <c r="AZ381" s="21">
        <v>0.26204896150380341</v>
      </c>
      <c r="BA381" s="21">
        <v>0.51400489130058002</v>
      </c>
      <c r="BB381" s="21" t="e">
        <v>#DIV/0!</v>
      </c>
      <c r="BC381" s="21">
        <v>0.20599561526433438</v>
      </c>
    </row>
    <row r="382" spans="1:55" x14ac:dyDescent="0.2">
      <c r="A382" s="3" t="s">
        <v>1165</v>
      </c>
      <c r="B382" s="3" t="s">
        <v>1166</v>
      </c>
      <c r="C382" s="3" t="s">
        <v>72</v>
      </c>
      <c r="D382" s="3">
        <v>424210</v>
      </c>
      <c r="E382" s="3" t="s">
        <v>16</v>
      </c>
      <c r="F382" s="3">
        <v>2019</v>
      </c>
      <c r="G382" s="3" t="s">
        <v>17</v>
      </c>
      <c r="H382" s="4">
        <v>43830</v>
      </c>
      <c r="I382" s="4">
        <v>43879</v>
      </c>
      <c r="J382" s="4">
        <v>43879</v>
      </c>
      <c r="K382" s="5">
        <v>293320000</v>
      </c>
      <c r="L382" s="5">
        <v>294399000</v>
      </c>
      <c r="M382" s="3" t="s">
        <v>1167</v>
      </c>
      <c r="N382" s="20">
        <v>3.9909992710390946E-2</v>
      </c>
      <c r="O382" s="21">
        <v>3.9909992710390946E-2</v>
      </c>
      <c r="P382" s="21">
        <v>0.10321585140256341</v>
      </c>
      <c r="Q382" s="21">
        <v>0.55908097083344888</v>
      </c>
      <c r="R382" s="21">
        <v>0.11820283419930915</v>
      </c>
      <c r="S382" s="21">
        <v>0</v>
      </c>
      <c r="T382" s="21">
        <v>0.11941651536504029</v>
      </c>
      <c r="U382" s="21">
        <v>0.79452720344047134</v>
      </c>
      <c r="V382" s="21">
        <v>0.77144014205164946</v>
      </c>
      <c r="W382" s="21">
        <v>0.76435933832149339</v>
      </c>
      <c r="X382" s="21">
        <v>2.2741353696776885E-2</v>
      </c>
      <c r="Y382" s="21">
        <v>0.50422081933196095</v>
      </c>
      <c r="Z382" s="21">
        <v>0.97725864630322323</v>
      </c>
      <c r="AA382" s="21">
        <v>0</v>
      </c>
      <c r="AB382" s="21">
        <v>0.90864718023397428</v>
      </c>
      <c r="AC382" s="21">
        <v>0.67444023120979257</v>
      </c>
      <c r="AD382" s="21">
        <v>0.76953996533079017</v>
      </c>
      <c r="AE382" s="21">
        <v>0.45885101504767944</v>
      </c>
      <c r="AF382" s="21">
        <v>0.66585850137196578</v>
      </c>
      <c r="AG382" s="21" t="e">
        <v>#DIV/0!</v>
      </c>
      <c r="AH382" s="21" t="e">
        <v>#DIV/0!</v>
      </c>
      <c r="AI382" s="21">
        <v>0.39656915048350561</v>
      </c>
      <c r="AJ382" s="21">
        <v>0.41937475404146796</v>
      </c>
      <c r="AK382" s="21" t="e">
        <v>#DIV/0!</v>
      </c>
      <c r="AL382" s="21" t="e">
        <v>#DIV/0!</v>
      </c>
      <c r="AM382" s="21">
        <v>0.61624617953345318</v>
      </c>
      <c r="AN382" s="21">
        <v>0.62008544518169717</v>
      </c>
      <c r="AO382" s="21">
        <v>1.8199837337631371E-2</v>
      </c>
      <c r="AP382" s="21">
        <v>2.4921646399276527E-2</v>
      </c>
      <c r="AQ382" s="21">
        <v>0.52738395493877566</v>
      </c>
      <c r="AR382" s="21">
        <v>0.71578114409126359</v>
      </c>
      <c r="AS382" s="21">
        <v>0.46786799747335645</v>
      </c>
      <c r="AT382" s="21">
        <v>0.31056691595353281</v>
      </c>
      <c r="AU382" s="21">
        <v>0.62516424565541429</v>
      </c>
      <c r="AV382" s="21" t="e">
        <v>#DIV/0!</v>
      </c>
      <c r="AW382" s="21" t="e">
        <v>#DIV/0!</v>
      </c>
      <c r="AX382" s="21" t="e">
        <v>#DIV/0!</v>
      </c>
      <c r="AY382" s="21">
        <v>0.38828485824496534</v>
      </c>
      <c r="AZ382" s="21">
        <v>0.34496910505215889</v>
      </c>
      <c r="BA382" s="21">
        <v>0.52333289692319007</v>
      </c>
      <c r="BB382" s="21" t="e">
        <v>#DIV/0!</v>
      </c>
      <c r="BC382" s="21">
        <v>8.1839340968838242E-2</v>
      </c>
    </row>
    <row r="383" spans="1:55" x14ac:dyDescent="0.2">
      <c r="A383" s="3" t="s">
        <v>1189</v>
      </c>
      <c r="B383" s="3" t="s">
        <v>1190</v>
      </c>
      <c r="C383" s="3" t="s">
        <v>24</v>
      </c>
      <c r="D383" s="3">
        <v>378232</v>
      </c>
      <c r="E383" s="3" t="s">
        <v>16</v>
      </c>
      <c r="F383" s="3">
        <v>2019</v>
      </c>
      <c r="G383" s="3" t="s">
        <v>17</v>
      </c>
      <c r="H383" s="4">
        <v>43830</v>
      </c>
      <c r="I383" s="4">
        <v>43887</v>
      </c>
      <c r="J383" s="4">
        <v>43887</v>
      </c>
      <c r="K383" s="5">
        <v>87184000</v>
      </c>
      <c r="L383" s="5">
        <v>87603000</v>
      </c>
      <c r="M383" s="3" t="s">
        <v>1191</v>
      </c>
      <c r="N383" s="20">
        <v>5.745619336707003E-2</v>
      </c>
      <c r="O383" s="21">
        <v>5.3007683110645881E-2</v>
      </c>
      <c r="P383" s="21">
        <v>1.0882436729666494E-2</v>
      </c>
      <c r="Q383" s="21">
        <v>0.55920479376063015</v>
      </c>
      <c r="R383" s="21">
        <v>9.119770303245861E-2</v>
      </c>
      <c r="S383" s="21">
        <v>9.408339941448263E-3</v>
      </c>
      <c r="T383" s="21">
        <v>9.0672216697825908E-2</v>
      </c>
      <c r="U383" s="21">
        <v>0.79365097049571942</v>
      </c>
      <c r="V383" s="21">
        <v>0.77178086650472177</v>
      </c>
      <c r="W383" s="21">
        <v>0.76328960815403424</v>
      </c>
      <c r="X383" s="21">
        <v>0.13735259498126345</v>
      </c>
      <c r="Y383" s="21">
        <v>0.5322467581084358</v>
      </c>
      <c r="Z383" s="21">
        <v>0.86264740501873649</v>
      </c>
      <c r="AA383" s="21">
        <v>0.55679750180173626</v>
      </c>
      <c r="AB383" s="21">
        <v>0.90403240082796643</v>
      </c>
      <c r="AC383" s="21">
        <v>1</v>
      </c>
      <c r="AD383" s="21">
        <v>0.34737928365689225</v>
      </c>
      <c r="AE383" s="21">
        <v>0.35544221958413419</v>
      </c>
      <c r="AF383" s="21">
        <v>0.58668221061551673</v>
      </c>
      <c r="AG383" s="21" t="e">
        <v>#DIV/0!</v>
      </c>
      <c r="AH383" s="21" t="e">
        <v>#DIV/0!</v>
      </c>
      <c r="AI383" s="21">
        <v>0.40160556569222444</v>
      </c>
      <c r="AJ383" s="21">
        <v>0.22465938465697774</v>
      </c>
      <c r="AK383" s="21" t="e">
        <v>#DIV/0!</v>
      </c>
      <c r="AL383" s="21" t="e">
        <v>#DIV/0!</v>
      </c>
      <c r="AM383" s="21">
        <v>0.61762369306802334</v>
      </c>
      <c r="AN383" s="21">
        <v>0.62270767871671573</v>
      </c>
      <c r="AO383" s="21">
        <v>0.20456101003205834</v>
      </c>
      <c r="AP383" s="21">
        <v>3.4545179178555423E-2</v>
      </c>
      <c r="AQ383" s="21">
        <v>0.58233237605595745</v>
      </c>
      <c r="AR383" s="21">
        <v>0.29856337519438536</v>
      </c>
      <c r="AS383" s="21">
        <v>0.54110839999725302</v>
      </c>
      <c r="AT383" s="21">
        <v>0.3863378012731396</v>
      </c>
      <c r="AU383" s="21">
        <v>0.48299496852069412</v>
      </c>
      <c r="AV383" s="21" t="e">
        <v>#DIV/0!</v>
      </c>
      <c r="AW383" s="21" t="e">
        <v>#DIV/0!</v>
      </c>
      <c r="AX383" s="21" t="e">
        <v>#DIV/0!</v>
      </c>
      <c r="AY383" s="21">
        <v>0.35512278404069936</v>
      </c>
      <c r="AZ383" s="21">
        <v>0.28977024711122035</v>
      </c>
      <c r="BA383" s="21">
        <v>0.51348042391123516</v>
      </c>
      <c r="BB383" s="21" t="e">
        <v>#DIV/0!</v>
      </c>
      <c r="BC383" s="21">
        <v>0.12953853283640476</v>
      </c>
    </row>
    <row r="384" spans="1:55" x14ac:dyDescent="0.2">
      <c r="A384" s="3" t="s">
        <v>1168</v>
      </c>
      <c r="B384" s="3" t="s">
        <v>1169</v>
      </c>
      <c r="C384" s="3" t="s">
        <v>45</v>
      </c>
      <c r="D384" s="3">
        <v>178804</v>
      </c>
      <c r="E384" s="3" t="s">
        <v>16</v>
      </c>
      <c r="F384" s="3">
        <v>2019</v>
      </c>
      <c r="G384" s="3" t="s">
        <v>17</v>
      </c>
      <c r="H384" s="4">
        <v>43861</v>
      </c>
      <c r="I384" s="4">
        <v>43917</v>
      </c>
      <c r="J384" s="4">
        <v>43917</v>
      </c>
      <c r="K384" s="5">
        <v>56990000</v>
      </c>
      <c r="L384" s="5">
        <v>57218000</v>
      </c>
      <c r="M384" s="3" t="s">
        <v>1170</v>
      </c>
      <c r="N384" s="20">
        <v>0.10020752071279052</v>
      </c>
      <c r="O384" s="21">
        <v>3.6210682303043869E-2</v>
      </c>
      <c r="P384" s="21">
        <v>7.4317474904625633E-2</v>
      </c>
      <c r="Q384" s="21">
        <v>0.55872970751745432</v>
      </c>
      <c r="R384" s="21">
        <v>0</v>
      </c>
      <c r="S384" s="21">
        <v>0</v>
      </c>
      <c r="T384" s="21">
        <v>0</v>
      </c>
      <c r="U384" s="21">
        <v>0.79008725756879927</v>
      </c>
      <c r="V384" s="21">
        <v>0.77144014205164946</v>
      </c>
      <c r="W384" s="21">
        <v>0.75926751205282994</v>
      </c>
      <c r="X384" s="21">
        <v>0.48916030035496522</v>
      </c>
      <c r="Y384" s="21">
        <v>0.51243322483861231</v>
      </c>
      <c r="Z384" s="21">
        <v>0.51083969964503484</v>
      </c>
      <c r="AA384" s="21">
        <v>5.5574042102777797E-3</v>
      </c>
      <c r="AB384" s="21">
        <v>0.92402559231705483</v>
      </c>
      <c r="AC384" s="21">
        <v>0.34059927986534028</v>
      </c>
      <c r="AD384" s="21">
        <v>0.32608617976004273</v>
      </c>
      <c r="AE384" s="21">
        <v>0.37381063590584307</v>
      </c>
      <c r="AF384" s="21">
        <v>0.60391432351071972</v>
      </c>
      <c r="AG384" s="21" t="e">
        <v>#DIV/0!</v>
      </c>
      <c r="AH384" s="21" t="e">
        <v>#DIV/0!</v>
      </c>
      <c r="AI384" s="21">
        <v>0.38754899263663606</v>
      </c>
      <c r="AJ384" s="21">
        <v>0.26381628498548204</v>
      </c>
      <c r="AK384" s="21" t="e">
        <v>#DIV/0!</v>
      </c>
      <c r="AL384" s="21" t="e">
        <v>#DIV/0!</v>
      </c>
      <c r="AM384" s="21">
        <v>0.62092845851390144</v>
      </c>
      <c r="AN384" s="21">
        <v>0.62536094536891051</v>
      </c>
      <c r="AO384" s="21">
        <v>0.46543690668412979</v>
      </c>
      <c r="AP384" s="21">
        <v>3.270704028280292E-2</v>
      </c>
      <c r="AQ384" s="21">
        <v>0.7560814497520093</v>
      </c>
      <c r="AR384" s="21">
        <v>0.31670550453485674</v>
      </c>
      <c r="AS384" s="21">
        <v>0.52484760709981948</v>
      </c>
      <c r="AT384" s="21">
        <v>0.68173345325281354</v>
      </c>
      <c r="AU384" s="21">
        <v>0.54144197022065499</v>
      </c>
      <c r="AV384" s="21" t="e">
        <v>#DIV/0!</v>
      </c>
      <c r="AW384" s="21" t="e">
        <v>#DIV/0!</v>
      </c>
      <c r="AX384" s="21" t="e">
        <v>#DIV/0!</v>
      </c>
      <c r="AY384" s="21">
        <v>0.32751608420844852</v>
      </c>
      <c r="AZ384" s="21">
        <v>0.23178407124796935</v>
      </c>
      <c r="BA384" s="21">
        <v>0.51630031996885095</v>
      </c>
      <c r="BB384" s="21" t="e">
        <v>#DIV/0!</v>
      </c>
      <c r="BC384" s="21">
        <v>0.25723655612604962</v>
      </c>
    </row>
    <row r="385" spans="1:55" x14ac:dyDescent="0.2">
      <c r="A385" s="3" t="s">
        <v>1180</v>
      </c>
      <c r="B385" s="3" t="s">
        <v>1181</v>
      </c>
      <c r="C385" s="3" t="s">
        <v>24</v>
      </c>
      <c r="D385" s="3">
        <v>367714</v>
      </c>
      <c r="E385" s="3" t="s">
        <v>16</v>
      </c>
      <c r="F385" s="3">
        <v>2019</v>
      </c>
      <c r="G385" s="3" t="s">
        <v>17</v>
      </c>
      <c r="H385" s="4">
        <v>43830</v>
      </c>
      <c r="I385" s="4">
        <v>43875</v>
      </c>
      <c r="J385" s="4">
        <v>43875</v>
      </c>
      <c r="K385" s="5">
        <v>947000000</v>
      </c>
      <c r="L385" s="5">
        <v>962000000</v>
      </c>
      <c r="M385" s="3" t="s">
        <v>1182</v>
      </c>
      <c r="N385" s="20">
        <v>3.0859607952026521E-2</v>
      </c>
      <c r="O385" s="21">
        <v>3.0859607952026521E-2</v>
      </c>
      <c r="P385" s="21">
        <v>4.0268778658589653E-2</v>
      </c>
      <c r="Q385" s="21">
        <v>0.56020957788213721</v>
      </c>
      <c r="R385" s="21">
        <v>6.1699606170137887E-2</v>
      </c>
      <c r="S385" s="21">
        <v>2.1652645693678148E-2</v>
      </c>
      <c r="T385" s="21">
        <v>5.8968697674002715E-2</v>
      </c>
      <c r="U385" s="21">
        <v>0.79325664430963738</v>
      </c>
      <c r="V385" s="21">
        <v>0.77247094417407025</v>
      </c>
      <c r="W385" s="21">
        <v>0.76270604966170874</v>
      </c>
      <c r="X385" s="21">
        <v>0.20488945599320152</v>
      </c>
      <c r="Y385" s="21">
        <v>0.52407474500851214</v>
      </c>
      <c r="Z385" s="21">
        <v>0.79511054400679837</v>
      </c>
      <c r="AA385" s="21">
        <v>0.63140367667444297</v>
      </c>
      <c r="AB385" s="21">
        <v>0.87664949180493279</v>
      </c>
      <c r="AC385" s="21">
        <v>0.21647781266288305</v>
      </c>
      <c r="AD385" s="21">
        <v>0.29080031261597405</v>
      </c>
      <c r="AE385" s="21">
        <v>0.32244480022384053</v>
      </c>
      <c r="AF385" s="21">
        <v>0.57365622251268455</v>
      </c>
      <c r="AG385" s="21" t="e">
        <v>#DIV/0!</v>
      </c>
      <c r="AH385" s="21" t="e">
        <v>#DIV/0!</v>
      </c>
      <c r="AI385" s="21">
        <v>0.40625164795716784</v>
      </c>
      <c r="AJ385" s="21">
        <v>0.11875691687843361</v>
      </c>
      <c r="AK385" s="21" t="e">
        <v>#DIV/0!</v>
      </c>
      <c r="AL385" s="21" t="e">
        <v>#DIV/0!</v>
      </c>
      <c r="AM385" s="21">
        <v>0.61868826872407523</v>
      </c>
      <c r="AN385" s="21">
        <v>0.62587566806888906</v>
      </c>
      <c r="AO385" s="21">
        <v>0.32496434061395457</v>
      </c>
      <c r="AP385" s="21">
        <v>3.0171653060397069E-2</v>
      </c>
      <c r="AQ385" s="21">
        <v>0.59440348003541155</v>
      </c>
      <c r="AR385" s="21">
        <v>0.24271929673475406</v>
      </c>
      <c r="AS385" s="21">
        <v>0.55064518263954532</v>
      </c>
      <c r="AT385" s="21">
        <v>0.36049034397106933</v>
      </c>
      <c r="AU385" s="21">
        <v>0.44997542878496483</v>
      </c>
      <c r="AV385" s="21" t="e">
        <v>#DIV/0!</v>
      </c>
      <c r="AW385" s="21" t="e">
        <v>#DIV/0!</v>
      </c>
      <c r="AX385" s="21" t="e">
        <v>#DIV/0!</v>
      </c>
      <c r="AY385" s="21">
        <v>0.34829981665358506</v>
      </c>
      <c r="AZ385" s="21">
        <v>0.26417850461103465</v>
      </c>
      <c r="BA385" s="21">
        <v>0.51097356619344036</v>
      </c>
      <c r="BB385" s="21" t="e">
        <v>#DIV/0!</v>
      </c>
      <c r="BC385" s="21">
        <v>0.15892697377638243</v>
      </c>
    </row>
    <row r="386" spans="1:55" x14ac:dyDescent="0.2">
      <c r="A386" s="3" t="s">
        <v>1174</v>
      </c>
      <c r="B386" s="3" t="s">
        <v>1175</v>
      </c>
      <c r="C386" s="3" t="s">
        <v>15</v>
      </c>
      <c r="D386" s="3">
        <v>367644</v>
      </c>
      <c r="E386" s="3" t="s">
        <v>16</v>
      </c>
      <c r="F386" s="3">
        <v>2019</v>
      </c>
      <c r="G386" s="3" t="s">
        <v>17</v>
      </c>
      <c r="H386" s="4">
        <v>43830</v>
      </c>
      <c r="I386" s="4">
        <v>43868</v>
      </c>
      <c r="J386" s="4">
        <v>43868</v>
      </c>
      <c r="K386" s="5">
        <v>692400000</v>
      </c>
      <c r="L386" s="5">
        <v>695000000</v>
      </c>
      <c r="M386" s="3" t="s">
        <v>1176</v>
      </c>
      <c r="N386" s="20">
        <v>3.8358747804025616E-2</v>
      </c>
      <c r="O386" s="21">
        <v>3.1395554110965965E-2</v>
      </c>
      <c r="P386" s="21">
        <v>4.3103621789174686E-2</v>
      </c>
      <c r="Q386" s="21">
        <v>0.56050248710961414</v>
      </c>
      <c r="R386" s="21">
        <v>9.7266395798649041E-2</v>
      </c>
      <c r="S386" s="21">
        <v>4.1405659234650116E-2</v>
      </c>
      <c r="T386" s="21">
        <v>9.1831420925139823E-2</v>
      </c>
      <c r="U386" s="21">
        <v>0.79543215276756707</v>
      </c>
      <c r="V386" s="21">
        <v>0.77354880692774008</v>
      </c>
      <c r="W386" s="21">
        <v>0.76499582943620525</v>
      </c>
      <c r="X386" s="21">
        <v>5.382323900679694E-2</v>
      </c>
      <c r="Y386" s="21">
        <v>0.48490922012937271</v>
      </c>
      <c r="Z386" s="21">
        <v>0.94617676099320303</v>
      </c>
      <c r="AA386" s="21">
        <v>0</v>
      </c>
      <c r="AB386" s="21">
        <v>0.87097296993659001</v>
      </c>
      <c r="AC386" s="21">
        <v>0.54829871610609227</v>
      </c>
      <c r="AD386" s="21">
        <v>0.62939037176286816</v>
      </c>
      <c r="AE386" s="21">
        <v>0.62389736108624294</v>
      </c>
      <c r="AF386" s="21">
        <v>0.71350972782840361</v>
      </c>
      <c r="AG386" s="21" t="e">
        <v>#DIV/0!</v>
      </c>
      <c r="AH386" s="21" t="e">
        <v>#DIV/0!</v>
      </c>
      <c r="AI386" s="21">
        <v>0.38942102035434351</v>
      </c>
      <c r="AJ386" s="21">
        <v>0.38398677882966797</v>
      </c>
      <c r="AK386" s="21" t="e">
        <v>#DIV/0!</v>
      </c>
      <c r="AL386" s="21" t="e">
        <v>#DIV/0!</v>
      </c>
      <c r="AM386" s="21">
        <v>0.61987821855169889</v>
      </c>
      <c r="AN386" s="21">
        <v>0.62139491894922172</v>
      </c>
      <c r="AO386" s="21">
        <v>7.5046497444215265E-2</v>
      </c>
      <c r="AP386" s="21">
        <v>2.6238280833069238E-2</v>
      </c>
      <c r="AQ386" s="21">
        <v>0.62243314137935424</v>
      </c>
      <c r="AR386" s="21">
        <v>0.5583251505699055</v>
      </c>
      <c r="AS386" s="21">
        <v>0.47498917931459539</v>
      </c>
      <c r="AT386" s="21">
        <v>0.43185645601305001</v>
      </c>
      <c r="AU386" s="21">
        <v>0.56774527559055443</v>
      </c>
      <c r="AV386" s="21" t="e">
        <v>#DIV/0!</v>
      </c>
      <c r="AW386" s="21" t="e">
        <v>#DIV/0!</v>
      </c>
      <c r="AX386" s="21" t="e">
        <v>#DIV/0!</v>
      </c>
      <c r="AY386" s="21">
        <v>0.35102347161773356</v>
      </c>
      <c r="AZ386" s="21">
        <v>0.28119402946880651</v>
      </c>
      <c r="BA386" s="21">
        <v>0.51478544102009882</v>
      </c>
      <c r="BB386" s="21" t="e">
        <v>#DIV/0!</v>
      </c>
      <c r="BC386" s="21">
        <v>0.14888595402722254</v>
      </c>
    </row>
    <row r="387" spans="1:55" x14ac:dyDescent="0.2">
      <c r="A387" s="3" t="s">
        <v>1183</v>
      </c>
      <c r="B387" s="3" t="s">
        <v>1184</v>
      </c>
      <c r="C387" s="3" t="s">
        <v>15</v>
      </c>
      <c r="D387" s="3">
        <v>106423</v>
      </c>
      <c r="E387" s="3" t="s">
        <v>16</v>
      </c>
      <c r="F387" s="3">
        <v>2019</v>
      </c>
      <c r="G387" s="3" t="s">
        <v>17</v>
      </c>
      <c r="H387" s="4">
        <v>43830</v>
      </c>
      <c r="I387" s="4">
        <v>43881</v>
      </c>
      <c r="J387" s="4">
        <v>43881</v>
      </c>
      <c r="K387" s="5">
        <v>861000000</v>
      </c>
      <c r="L387" s="5">
        <v>868000000</v>
      </c>
      <c r="M387" s="3" t="s">
        <v>1185</v>
      </c>
      <c r="N387" s="20">
        <v>4.9246174671824072E-2</v>
      </c>
      <c r="O387" s="21">
        <v>4.9246174671824072E-2</v>
      </c>
      <c r="P387" s="21">
        <v>5.3465077743889138E-2</v>
      </c>
      <c r="Q387" s="21">
        <v>0.58155526054216533</v>
      </c>
      <c r="R387" s="21">
        <v>0.11679578214281337</v>
      </c>
      <c r="S387" s="21">
        <v>9.3687654023549324E-2</v>
      </c>
      <c r="T387" s="21">
        <v>0.10343766115129534</v>
      </c>
      <c r="U387" s="21">
        <v>0.82658403424915905</v>
      </c>
      <c r="V387" s="21">
        <v>0.79857210434258996</v>
      </c>
      <c r="W387" s="21">
        <v>0.79595900983309331</v>
      </c>
      <c r="X387" s="21">
        <v>0.26235179607205844</v>
      </c>
      <c r="Y387" s="21">
        <v>0.45150825863475919</v>
      </c>
      <c r="Z387" s="21">
        <v>0.7376482039279415</v>
      </c>
      <c r="AA387" s="21">
        <v>0.12431474596422037</v>
      </c>
      <c r="AB387" s="21">
        <v>0.80390362378520963</v>
      </c>
      <c r="AC387" s="21">
        <v>0.20152993522896651</v>
      </c>
      <c r="AD387" s="21">
        <v>0.32723702723307985</v>
      </c>
      <c r="AE387" s="21">
        <v>0.34389110158075092</v>
      </c>
      <c r="AF387" s="21">
        <v>0.58284869006072837</v>
      </c>
      <c r="AG387" s="21" t="e">
        <v>#DIV/0!</v>
      </c>
      <c r="AH387" s="21" t="e">
        <v>#DIV/0!</v>
      </c>
      <c r="AI387" s="21">
        <v>0.39740413589338663</v>
      </c>
      <c r="AJ387" s="21">
        <v>0.2205038084415665</v>
      </c>
      <c r="AK387" s="21" t="e">
        <v>#DIV/0!</v>
      </c>
      <c r="AL387" s="21" t="e">
        <v>#DIV/0!</v>
      </c>
      <c r="AM387" s="21">
        <v>0.63925234531796304</v>
      </c>
      <c r="AN387" s="21">
        <v>0.65615692291852257</v>
      </c>
      <c r="AO387" s="21">
        <v>0.31371053286368816</v>
      </c>
      <c r="AP387" s="21">
        <v>3.5936602826768006E-2</v>
      </c>
      <c r="AQ387" s="21">
        <v>0.61600041089521629</v>
      </c>
      <c r="AR387" s="21">
        <v>0.35174975360870409</v>
      </c>
      <c r="AS387" s="21">
        <v>0.52899998315226593</v>
      </c>
      <c r="AT387" s="21">
        <v>0.60734443579607988</v>
      </c>
      <c r="AU387" s="21">
        <v>0.49263872893768845</v>
      </c>
      <c r="AV387" s="21" t="e">
        <v>#DIV/0!</v>
      </c>
      <c r="AW387" s="21" t="e">
        <v>#DIV/0!</v>
      </c>
      <c r="AX387" s="21" t="e">
        <v>#DIV/0!</v>
      </c>
      <c r="AY387" s="21">
        <v>0.35520491050973474</v>
      </c>
      <c r="AZ387" s="21">
        <v>0.28020397405144276</v>
      </c>
      <c r="BA387" s="21">
        <v>0.51759913063330887</v>
      </c>
      <c r="BB387" s="21" t="e">
        <v>#DIV/0!</v>
      </c>
      <c r="BC387" s="21">
        <v>0.16969387669683167</v>
      </c>
    </row>
    <row r="388" spans="1:55" x14ac:dyDescent="0.2">
      <c r="A388" s="3" t="s">
        <v>1186</v>
      </c>
      <c r="B388" s="3" t="s">
        <v>1187</v>
      </c>
      <c r="C388" s="3" t="s">
        <v>15</v>
      </c>
      <c r="D388" s="3">
        <v>102754</v>
      </c>
      <c r="E388" s="3" t="s">
        <v>16</v>
      </c>
      <c r="F388" s="3">
        <v>2019</v>
      </c>
      <c r="G388" s="3" t="s">
        <v>17</v>
      </c>
      <c r="H388" s="4">
        <v>43830</v>
      </c>
      <c r="I388" s="4">
        <v>43859</v>
      </c>
      <c r="J388" s="4">
        <v>43859</v>
      </c>
      <c r="K388" s="5">
        <v>75000000</v>
      </c>
      <c r="L388" s="5">
        <v>75469000</v>
      </c>
      <c r="M388" s="3" t="s">
        <v>1188</v>
      </c>
      <c r="N388" s="20">
        <v>3.5420494646263886E-2</v>
      </c>
      <c r="O388" s="21">
        <v>3.3184241144114793E-2</v>
      </c>
      <c r="P388" s="21">
        <v>3.0397791694115814E-3</v>
      </c>
      <c r="Q388" s="21">
        <v>0.56427544318801459</v>
      </c>
      <c r="R388" s="21">
        <v>0.16644829938641542</v>
      </c>
      <c r="S388" s="21">
        <v>8.3191038101785339E-2</v>
      </c>
      <c r="T388" s="21">
        <v>0.15523098262654406</v>
      </c>
      <c r="U388" s="21">
        <v>0.80691594566069236</v>
      </c>
      <c r="V388" s="21">
        <v>0.77923519253800966</v>
      </c>
      <c r="W388" s="21">
        <v>0.7770834504764611</v>
      </c>
      <c r="X388" s="21">
        <v>7.5794355206434683E-2</v>
      </c>
      <c r="Y388" s="21">
        <v>0.47747981967339731</v>
      </c>
      <c r="Z388" s="21">
        <v>0.92420564479356537</v>
      </c>
      <c r="AA388" s="21">
        <v>0.45509474200263916</v>
      </c>
      <c r="AB388" s="21">
        <v>0.83382347126894718</v>
      </c>
      <c r="AC388" s="21">
        <v>0.40160975614187533</v>
      </c>
      <c r="AD388" s="21">
        <v>0.46973200725459158</v>
      </c>
      <c r="AE388" s="21">
        <v>0.49954820468938682</v>
      </c>
      <c r="AF388" s="21">
        <v>0.62952603059473011</v>
      </c>
      <c r="AG388" s="21" t="e">
        <v>#DIV/0!</v>
      </c>
      <c r="AH388" s="21" t="e">
        <v>#DIV/0!</v>
      </c>
      <c r="AI388" s="21">
        <v>0.44619191477747699</v>
      </c>
      <c r="AJ388" s="21">
        <v>0.2952579411366999</v>
      </c>
      <c r="AK388" s="21" t="e">
        <v>#DIV/0!</v>
      </c>
      <c r="AL388" s="21" t="e">
        <v>#DIV/0!</v>
      </c>
      <c r="AM388" s="21">
        <v>0.62032958751437361</v>
      </c>
      <c r="AN388" s="21">
        <v>0.62331732916014448</v>
      </c>
      <c r="AO388" s="21">
        <v>8.8164984965868276E-2</v>
      </c>
      <c r="AP388" s="21">
        <v>2.9345678349491526E-2</v>
      </c>
      <c r="AQ388" s="21">
        <v>0.57122316307076271</v>
      </c>
      <c r="AR388" s="21">
        <v>0.53205116998712743</v>
      </c>
      <c r="AS388" s="21">
        <v>0.62033208971267861</v>
      </c>
      <c r="AT388" s="21">
        <v>0.44900381462396927</v>
      </c>
      <c r="AU388" s="21">
        <v>0.35545306703460156</v>
      </c>
      <c r="AV388" s="21" t="e">
        <v>#DIV/0!</v>
      </c>
      <c r="AW388" s="21" t="e">
        <v>#DIV/0!</v>
      </c>
      <c r="AX388" s="21" t="e">
        <v>#DIV/0!</v>
      </c>
      <c r="AY388" s="21">
        <v>0.38429099959074009</v>
      </c>
      <c r="AZ388" s="21">
        <v>0.34311958650144297</v>
      </c>
      <c r="BA388" s="21">
        <v>0.49949163424461829</v>
      </c>
      <c r="BB388" s="21" t="e">
        <v>#DIV/0!</v>
      </c>
      <c r="BC388" s="21">
        <v>0.13287601518649611</v>
      </c>
    </row>
    <row r="389" spans="1:55" x14ac:dyDescent="0.2">
      <c r="A389" s="3" t="s">
        <v>1216</v>
      </c>
      <c r="B389" s="3" t="s">
        <v>1217</v>
      </c>
      <c r="C389" s="3" t="s">
        <v>34</v>
      </c>
      <c r="D389" s="3">
        <v>107326</v>
      </c>
      <c r="E389" s="3" t="s">
        <v>16</v>
      </c>
      <c r="F389" s="3">
        <v>2019</v>
      </c>
      <c r="G389" s="3" t="s">
        <v>17</v>
      </c>
      <c r="H389" s="4">
        <v>43738</v>
      </c>
      <c r="I389" s="4">
        <v>43783</v>
      </c>
      <c r="J389" s="4">
        <v>43783</v>
      </c>
      <c r="K389" s="5">
        <v>2177250000</v>
      </c>
      <c r="L389" s="5">
        <v>2705250000</v>
      </c>
      <c r="M389" s="3" t="s">
        <v>1218</v>
      </c>
      <c r="N389" s="20">
        <v>6.9242459387959851E-2</v>
      </c>
      <c r="O389" s="21">
        <v>6.9242459387959851E-2</v>
      </c>
      <c r="P389" s="21">
        <v>0.15363434059976783</v>
      </c>
      <c r="Q389" s="21">
        <v>0.55916722683144959</v>
      </c>
      <c r="R389" s="21">
        <v>6.1697631963680714E-2</v>
      </c>
      <c r="S389" s="21">
        <v>0</v>
      </c>
      <c r="T389" s="21">
        <v>6.2331129919899503E-2</v>
      </c>
      <c r="U389" s="21">
        <v>0.7924698497228192</v>
      </c>
      <c r="V389" s="21">
        <v>0.77144014205164946</v>
      </c>
      <c r="W389" s="21">
        <v>0.76199992043527298</v>
      </c>
      <c r="X389" s="21">
        <v>0.2122528322046584</v>
      </c>
      <c r="Y389" s="21">
        <v>0.59841433052655346</v>
      </c>
      <c r="Z389" s="21">
        <v>0.7877471677953416</v>
      </c>
      <c r="AA389" s="21">
        <v>0.35809793122670258</v>
      </c>
      <c r="AB389" s="21">
        <v>0.90539423475474345</v>
      </c>
      <c r="AC389" s="21">
        <v>1</v>
      </c>
      <c r="AD389" s="21">
        <v>0.82350031853035333</v>
      </c>
      <c r="AE389" s="21">
        <v>0.91376956049576019</v>
      </c>
      <c r="AF389" s="21">
        <v>0.87364270091900276</v>
      </c>
      <c r="AG389" s="21" t="e">
        <v>#DIV/0!</v>
      </c>
      <c r="AH389" s="21" t="e">
        <v>#DIV/0!</v>
      </c>
      <c r="AI389" s="21">
        <v>0.37469628298258822</v>
      </c>
      <c r="AJ389" s="21">
        <v>0.25775292774872943</v>
      </c>
      <c r="AK389" s="21" t="e">
        <v>#DIV/0!</v>
      </c>
      <c r="AL389" s="21" t="e">
        <v>#DIV/0!</v>
      </c>
      <c r="AM389" s="21">
        <v>0.62003999084517425</v>
      </c>
      <c r="AN389" s="21">
        <v>0.62060536852416426</v>
      </c>
      <c r="AO389" s="21">
        <v>5.4987627032642643E-2</v>
      </c>
      <c r="AP389" s="21">
        <v>3.2336933625849842E-2</v>
      </c>
      <c r="AQ389" s="21">
        <v>0.68315955015593</v>
      </c>
      <c r="AR389" s="21">
        <v>0.79827733714555449</v>
      </c>
      <c r="AS389" s="21">
        <v>0.3605849709718153</v>
      </c>
      <c r="AT389" s="21">
        <v>0.49203998133821125</v>
      </c>
      <c r="AU389" s="21">
        <v>0.53621459545596517</v>
      </c>
      <c r="AV389" s="21" t="e">
        <v>#DIV/0!</v>
      </c>
      <c r="AW389" s="21" t="e">
        <v>#DIV/0!</v>
      </c>
      <c r="AX389" s="21" t="e">
        <v>#DIV/0!</v>
      </c>
      <c r="AY389" s="21">
        <v>0.34070035801448112</v>
      </c>
      <c r="AZ389" s="21">
        <v>0.24860822008272249</v>
      </c>
      <c r="BA389" s="21">
        <v>0.5151033693940168</v>
      </c>
      <c r="BB389" s="21" t="e">
        <v>#DIV/0!</v>
      </c>
      <c r="BC389" s="21">
        <v>0.19016012278693306</v>
      </c>
    </row>
    <row r="390" spans="1:55" x14ac:dyDescent="0.2">
      <c r="A390" s="3" t="s">
        <v>1195</v>
      </c>
      <c r="B390" s="3" t="s">
        <v>1196</v>
      </c>
      <c r="C390" s="3" t="s">
        <v>24</v>
      </c>
      <c r="D390" s="3">
        <v>361284</v>
      </c>
      <c r="E390" s="3" t="s">
        <v>16</v>
      </c>
      <c r="F390" s="3">
        <v>2019</v>
      </c>
      <c r="G390" s="3" t="s">
        <v>17</v>
      </c>
      <c r="H390" s="4">
        <v>43738</v>
      </c>
      <c r="I390" s="4">
        <v>43794</v>
      </c>
      <c r="J390" s="4">
        <v>43794</v>
      </c>
      <c r="K390" s="5">
        <v>91000000</v>
      </c>
      <c r="L390" s="5">
        <v>91900000</v>
      </c>
      <c r="M390" s="3" t="s">
        <v>1197</v>
      </c>
      <c r="N390" s="20">
        <v>7.0205234847623518E-2</v>
      </c>
      <c r="O390" s="21">
        <v>5.6008911098154375E-2</v>
      </c>
      <c r="P390" s="21">
        <v>5.6363899420476517E-2</v>
      </c>
      <c r="Q390" s="21">
        <v>0.55918606653829406</v>
      </c>
      <c r="R390" s="21">
        <v>0</v>
      </c>
      <c r="S390" s="21">
        <v>0</v>
      </c>
      <c r="T390" s="21">
        <v>0</v>
      </c>
      <c r="U390" s="21">
        <v>0.79008725756879927</v>
      </c>
      <c r="V390" s="21">
        <v>0.77144014205164946</v>
      </c>
      <c r="W390" s="21">
        <v>0.75926751205282994</v>
      </c>
      <c r="X390" s="21">
        <v>0.54895047987581613</v>
      </c>
      <c r="Y390" s="21">
        <v>0.51035032606116315</v>
      </c>
      <c r="Z390" s="21">
        <v>0.45104952012418398</v>
      </c>
      <c r="AA390" s="21">
        <v>0.14726674775859233</v>
      </c>
      <c r="AB390" s="21">
        <v>0.90470725157199861</v>
      </c>
      <c r="AC390" s="21">
        <v>0.42038013494831145</v>
      </c>
      <c r="AD390" s="21">
        <v>0.36536071500806738</v>
      </c>
      <c r="AE390" s="21">
        <v>0.4188332094070385</v>
      </c>
      <c r="AF390" s="21">
        <v>0.57256460043193957</v>
      </c>
      <c r="AG390" s="21" t="e">
        <v>#DIV/0!</v>
      </c>
      <c r="AH390" s="21" t="e">
        <v>#DIV/0!</v>
      </c>
      <c r="AI390" s="21">
        <v>0.36499397631777147</v>
      </c>
      <c r="AJ390" s="21">
        <v>0.12617344701522301</v>
      </c>
      <c r="AK390" s="21" t="e">
        <v>#DIV/0!</v>
      </c>
      <c r="AL390" s="21" t="e">
        <v>#DIV/0!</v>
      </c>
      <c r="AM390" s="21">
        <v>0.61689742506870671</v>
      </c>
      <c r="AN390" s="21">
        <v>0.62250430358031039</v>
      </c>
      <c r="AO390" s="21">
        <v>0.19120953630963328</v>
      </c>
      <c r="AP390" s="21">
        <v>3.2390279907557495E-2</v>
      </c>
      <c r="AQ390" s="21">
        <v>0.55303525214129845</v>
      </c>
      <c r="AR390" s="21">
        <v>0.33038924705661993</v>
      </c>
      <c r="AS390" s="21">
        <v>0.49734478179650138</v>
      </c>
      <c r="AT390" s="21">
        <v>0.42040405566036093</v>
      </c>
      <c r="AU390" s="21">
        <v>0.46523703235678904</v>
      </c>
      <c r="AV390" s="21" t="e">
        <v>#DIV/0!</v>
      </c>
      <c r="AW390" s="21" t="e">
        <v>#DIV/0!</v>
      </c>
      <c r="AX390" s="21" t="e">
        <v>#DIV/0!</v>
      </c>
      <c r="AY390" s="21">
        <v>0.32751608420844852</v>
      </c>
      <c r="AZ390" s="21">
        <v>0.22108441571305615</v>
      </c>
      <c r="BA390" s="21">
        <v>0.52058651594940208</v>
      </c>
      <c r="BB390" s="21" t="e">
        <v>#DIV/0!</v>
      </c>
      <c r="BC390" s="21">
        <v>0.20469825008351336</v>
      </c>
    </row>
    <row r="391" spans="1:55" x14ac:dyDescent="0.2">
      <c r="A391" s="7" t="s">
        <v>1213</v>
      </c>
      <c r="B391" s="7" t="s">
        <v>1214</v>
      </c>
      <c r="C391" s="3" t="s">
        <v>45</v>
      </c>
      <c r="D391" s="7">
        <v>330907</v>
      </c>
      <c r="E391" s="7" t="s">
        <v>16</v>
      </c>
      <c r="F391" s="7">
        <v>2018</v>
      </c>
      <c r="G391" s="7" t="s">
        <v>17</v>
      </c>
      <c r="H391" s="8">
        <v>43555</v>
      </c>
      <c r="I391" s="8">
        <v>43609</v>
      </c>
      <c r="J391" s="8">
        <v>43769</v>
      </c>
      <c r="K391" s="9">
        <v>321913238</v>
      </c>
      <c r="L391" s="9">
        <v>326252252</v>
      </c>
      <c r="M391" s="7" t="s">
        <v>1215</v>
      </c>
      <c r="N391" s="20">
        <v>6.406505915064184E-2</v>
      </c>
      <c r="O391" s="21">
        <v>3.8320123057321132E-2</v>
      </c>
      <c r="P391" s="21">
        <v>3.2442692592190465E-2</v>
      </c>
      <c r="Q391" s="21">
        <v>0.56034697059732896</v>
      </c>
      <c r="R391" s="21">
        <v>9.3290080440483647E-2</v>
      </c>
      <c r="S391" s="21">
        <v>0.24809900908464622</v>
      </c>
      <c r="T391" s="21">
        <v>5.5697896113632593E-2</v>
      </c>
      <c r="U391" s="21">
        <v>0.79503617582703578</v>
      </c>
      <c r="V391" s="21">
        <v>0.78363765625564263</v>
      </c>
      <c r="W391" s="21">
        <v>0.7626215888429162</v>
      </c>
      <c r="X391" s="21">
        <v>0.3692793642335655</v>
      </c>
      <c r="Y391" s="21">
        <v>0.51176350623660627</v>
      </c>
      <c r="Z391" s="21">
        <v>0.63072063576643456</v>
      </c>
      <c r="AA391" s="21">
        <v>0.26791186266705153</v>
      </c>
      <c r="AB391" s="21">
        <v>0.87389136311518056</v>
      </c>
      <c r="AC391" s="21">
        <v>0.49115993246823231</v>
      </c>
      <c r="AD391" s="21">
        <v>0.32617550922654404</v>
      </c>
      <c r="AE391" s="21">
        <v>0.37391303921745395</v>
      </c>
      <c r="AF391" s="21">
        <v>0.5730421595611912</v>
      </c>
      <c r="AG391" s="21" t="e">
        <v>#DIV/0!</v>
      </c>
      <c r="AH391" s="21" t="e">
        <v>#DIV/0!</v>
      </c>
      <c r="AI391" s="21">
        <v>0.37260685464058113</v>
      </c>
      <c r="AJ391" s="21">
        <v>0.14800720547599336</v>
      </c>
      <c r="AK391" s="21" t="e">
        <v>#DIV/0!</v>
      </c>
      <c r="AL391" s="21" t="e">
        <v>#DIV/0!</v>
      </c>
      <c r="AM391" s="21">
        <v>0.61798831950933131</v>
      </c>
      <c r="AN391" s="21">
        <v>0.62460924644708526</v>
      </c>
      <c r="AO391" s="21">
        <v>0.24754446686706769</v>
      </c>
      <c r="AP391" s="21">
        <v>3.2880990245435858E-2</v>
      </c>
      <c r="AQ391" s="21">
        <v>0.57020148681447358</v>
      </c>
      <c r="AR391" s="21">
        <v>0.29894563146795644</v>
      </c>
      <c r="AS391" s="21">
        <v>0.51592554224027487</v>
      </c>
      <c r="AT391" s="21">
        <v>0.42557425498926499</v>
      </c>
      <c r="AU391" s="21">
        <v>0.4674549423018225</v>
      </c>
      <c r="AV391" s="21" t="e">
        <v>#DIV/0!</v>
      </c>
      <c r="AW391" s="21" t="e">
        <v>#DIV/0!</v>
      </c>
      <c r="AX391" s="21" t="e">
        <v>#DIV/0!</v>
      </c>
      <c r="AY391" s="21">
        <v>0.35551759784286169</v>
      </c>
      <c r="AZ391" s="21">
        <v>0.28263535801005374</v>
      </c>
      <c r="BA391" s="21">
        <v>0.51636663939390215</v>
      </c>
      <c r="BB391" s="21" t="e">
        <v>#DIV/0!</v>
      </c>
      <c r="BC391" s="21">
        <v>0.17714521532492974</v>
      </c>
    </row>
    <row r="392" spans="1:55" x14ac:dyDescent="0.2">
      <c r="A392" s="7" t="s">
        <v>1192</v>
      </c>
      <c r="B392" s="7" t="s">
        <v>1193</v>
      </c>
      <c r="C392" s="3" t="s">
        <v>138</v>
      </c>
      <c r="D392" s="7">
        <v>410846</v>
      </c>
      <c r="E392" s="7" t="s">
        <v>16</v>
      </c>
      <c r="F392" s="7">
        <v>2018</v>
      </c>
      <c r="G392" s="7" t="s">
        <v>17</v>
      </c>
      <c r="H392" s="8">
        <v>43465</v>
      </c>
      <c r="I392" s="8">
        <v>43524</v>
      </c>
      <c r="J392" s="8">
        <v>43524</v>
      </c>
      <c r="K392" s="9">
        <v>419000000</v>
      </c>
      <c r="L392" s="9">
        <v>422000000</v>
      </c>
      <c r="M392" s="7" t="s">
        <v>1194</v>
      </c>
      <c r="N392" s="20">
        <v>7.5018638794033851E-2</v>
      </c>
      <c r="O392" s="21">
        <v>4.9985447002822009E-2</v>
      </c>
      <c r="P392" s="21">
        <v>7.9042061338712707E-2</v>
      </c>
      <c r="Q392" s="21">
        <v>0.55940773207019179</v>
      </c>
      <c r="R392" s="21">
        <v>4.5446807119602993E-2</v>
      </c>
      <c r="S392" s="21">
        <v>4.0632923871034895E-3</v>
      </c>
      <c r="T392" s="21">
        <v>4.5282083495740928E-2</v>
      </c>
      <c r="U392" s="21">
        <v>0.79197599371704774</v>
      </c>
      <c r="V392" s="21">
        <v>0.77159664318229215</v>
      </c>
      <c r="W392" s="21">
        <v>0.76140377011068028</v>
      </c>
      <c r="X392" s="21">
        <v>0.31242830242156555</v>
      </c>
      <c r="Y392" s="21">
        <v>0.49835126145461334</v>
      </c>
      <c r="Z392" s="21">
        <v>0.68757169757843439</v>
      </c>
      <c r="AA392" s="21">
        <v>0</v>
      </c>
      <c r="AB392" s="21">
        <v>0.89719649945378155</v>
      </c>
      <c r="AC392" s="21">
        <v>2.150929095862945E-2</v>
      </c>
      <c r="AD392" s="21">
        <v>0.24772895614666518</v>
      </c>
      <c r="AE392" s="21">
        <v>0.28342261453451101</v>
      </c>
      <c r="AF392" s="21">
        <v>0.56712844956277653</v>
      </c>
      <c r="AG392" s="21" t="e">
        <v>#DIV/0!</v>
      </c>
      <c r="AH392" s="21" t="e">
        <v>#DIV/0!</v>
      </c>
      <c r="AI392" s="21">
        <v>0.39913995137551594</v>
      </c>
      <c r="AJ392" s="21">
        <v>0.15225724455018999</v>
      </c>
      <c r="AK392" s="21" t="e">
        <v>#DIV/0!</v>
      </c>
      <c r="AL392" s="21" t="e">
        <v>#DIV/0!</v>
      </c>
      <c r="AM392" s="21">
        <v>0.61815078395577705</v>
      </c>
      <c r="AN392" s="21">
        <v>0.62599920450918822</v>
      </c>
      <c r="AO392" s="21">
        <v>0.41295196188028266</v>
      </c>
      <c r="AP392" s="21">
        <v>3.3319092624661185E-2</v>
      </c>
      <c r="AQ392" s="21">
        <v>0.59732104977040734</v>
      </c>
      <c r="AR392" s="21">
        <v>0.23143482661819229</v>
      </c>
      <c r="AS392" s="21">
        <v>0.54888139584327644</v>
      </c>
      <c r="AT392" s="21">
        <v>0.3704187520325023</v>
      </c>
      <c r="AU392" s="21">
        <v>0.47373870079725955</v>
      </c>
      <c r="AV392" s="21" t="e">
        <v>#DIV/0!</v>
      </c>
      <c r="AW392" s="21" t="e">
        <v>#DIV/0!</v>
      </c>
      <c r="AX392" s="21" t="e">
        <v>#DIV/0!</v>
      </c>
      <c r="AY392" s="21">
        <v>0.35483408652050002</v>
      </c>
      <c r="AZ392" s="21">
        <v>0.2581864773691292</v>
      </c>
      <c r="BA392" s="21">
        <v>0.51402139787361811</v>
      </c>
      <c r="BB392" s="21" t="e">
        <v>#DIV/0!</v>
      </c>
      <c r="BC392" s="21">
        <v>0.11491113331314078</v>
      </c>
    </row>
    <row r="393" spans="1:55" x14ac:dyDescent="0.2">
      <c r="A393" s="3" t="s">
        <v>1222</v>
      </c>
      <c r="B393" s="3" t="s">
        <v>1223</v>
      </c>
      <c r="C393" s="3" t="s">
        <v>59</v>
      </c>
      <c r="D393" s="3">
        <v>378238</v>
      </c>
      <c r="E393" s="3" t="s">
        <v>16</v>
      </c>
      <c r="F393" s="3">
        <v>2019</v>
      </c>
      <c r="G393" s="3" t="s">
        <v>17</v>
      </c>
      <c r="H393" s="4">
        <v>43830</v>
      </c>
      <c r="I393" s="4">
        <v>43887</v>
      </c>
      <c r="J393" s="4">
        <v>43887</v>
      </c>
      <c r="K393" s="5">
        <v>132474000</v>
      </c>
      <c r="L393" s="5">
        <v>133757000</v>
      </c>
      <c r="M393" s="3" t="s">
        <v>1224</v>
      </c>
      <c r="N393" s="20">
        <v>7.7041040959683532E-2</v>
      </c>
      <c r="O393" s="21">
        <v>4.6109016509767627E-2</v>
      </c>
      <c r="P393" s="21">
        <v>9.9393430358853865E-3</v>
      </c>
      <c r="Q393" s="21">
        <v>0.55894152293437582</v>
      </c>
      <c r="R393" s="21">
        <v>7.6106628445385696E-2</v>
      </c>
      <c r="S393" s="21">
        <v>2.2601516537383969E-2</v>
      </c>
      <c r="T393" s="21">
        <v>7.3376210896784658E-2</v>
      </c>
      <c r="U393" s="21">
        <v>0.79281615713478781</v>
      </c>
      <c r="V393" s="21">
        <v>0.7721912011990798</v>
      </c>
      <c r="W393" s="21">
        <v>0.76225413053364666</v>
      </c>
      <c r="X393" s="21">
        <v>8.6184305295715066E-2</v>
      </c>
      <c r="Y393" s="21">
        <v>0.55601547360435777</v>
      </c>
      <c r="Z393" s="21">
        <v>0.91381569470428503</v>
      </c>
      <c r="AA393" s="21">
        <v>0.52525850286870723</v>
      </c>
      <c r="AB393" s="21">
        <v>0.91431108050734478</v>
      </c>
      <c r="AC393" s="21">
        <v>0.23004671299568391</v>
      </c>
      <c r="AD393" s="21">
        <v>0.36160449772100534</v>
      </c>
      <c r="AE393" s="21">
        <v>0.41452724963373427</v>
      </c>
      <c r="AF393" s="21">
        <v>0.61709751791664436</v>
      </c>
      <c r="AG393" s="21" t="e">
        <v>#DIV/0!</v>
      </c>
      <c r="AH393" s="21" t="e">
        <v>#DIV/0!</v>
      </c>
      <c r="AI393" s="21">
        <v>0.40414024987369984</v>
      </c>
      <c r="AJ393" s="21">
        <v>0.30092162766143993</v>
      </c>
      <c r="AK393" s="21" t="e">
        <v>#DIV/0!</v>
      </c>
      <c r="AL393" s="21" t="e">
        <v>#DIV/0!</v>
      </c>
      <c r="AM393" s="21">
        <v>0.61696953117730646</v>
      </c>
      <c r="AN393" s="21">
        <v>0.62097000411243253</v>
      </c>
      <c r="AO393" s="21">
        <v>8.8617787393663133E-2</v>
      </c>
      <c r="AP393" s="21">
        <v>3.3061626349994454E-2</v>
      </c>
      <c r="AQ393" s="21">
        <v>0.561112769814332</v>
      </c>
      <c r="AR393" s="21">
        <v>0.36506908863719223</v>
      </c>
      <c r="AS393" s="21">
        <v>0.53576158877083102</v>
      </c>
      <c r="AT393" s="21">
        <v>0.33018785740359186</v>
      </c>
      <c r="AU393" s="21">
        <v>0.47268059356853603</v>
      </c>
      <c r="AV393" s="21" t="e">
        <v>#DIV/0!</v>
      </c>
      <c r="AW393" s="21" t="e">
        <v>#DIV/0!</v>
      </c>
      <c r="AX393" s="21" t="e">
        <v>#DIV/0!</v>
      </c>
      <c r="AY393" s="21">
        <v>0.37219680691224838</v>
      </c>
      <c r="AZ393" s="21">
        <v>0.32065512138645974</v>
      </c>
      <c r="BA393" s="21">
        <v>0.51121322328389818</v>
      </c>
      <c r="BB393" s="21" t="e">
        <v>#DIV/0!</v>
      </c>
      <c r="BC393" s="21">
        <v>0.10819274671816993</v>
      </c>
    </row>
    <row r="394" spans="1:55" x14ac:dyDescent="0.2">
      <c r="A394" s="3" t="s">
        <v>1219</v>
      </c>
      <c r="B394" s="3" t="s">
        <v>1220</v>
      </c>
      <c r="C394" s="3" t="s">
        <v>72</v>
      </c>
      <c r="D394" s="3">
        <v>378237</v>
      </c>
      <c r="E394" s="3" t="s">
        <v>16</v>
      </c>
      <c r="F394" s="3">
        <v>2019</v>
      </c>
      <c r="G394" s="3" t="s">
        <v>17</v>
      </c>
      <c r="H394" s="4">
        <v>43830</v>
      </c>
      <c r="I394" s="4">
        <v>43869</v>
      </c>
      <c r="J394" s="4">
        <v>43879</v>
      </c>
      <c r="K394" s="5">
        <v>190920000</v>
      </c>
      <c r="L394" s="5">
        <v>191134000</v>
      </c>
      <c r="M394" s="3" t="s">
        <v>1221</v>
      </c>
      <c r="N394" s="20">
        <v>3.0704925217233531E-3</v>
      </c>
      <c r="O394" s="21">
        <v>3.0704925217233531E-3</v>
      </c>
      <c r="P394" s="21">
        <v>9.4071148884935715E-3</v>
      </c>
      <c r="Q394" s="21">
        <v>0.56053371075181135</v>
      </c>
      <c r="R394" s="21">
        <v>3.1622033918752471E-2</v>
      </c>
      <c r="S394" s="21">
        <v>0</v>
      </c>
      <c r="T394" s="21">
        <v>3.1946722131596737E-2</v>
      </c>
      <c r="U394" s="21">
        <v>0.79183700107153676</v>
      </c>
      <c r="V394" s="21">
        <v>0.77144014205164946</v>
      </c>
      <c r="W394" s="21">
        <v>0.76127415586970759</v>
      </c>
      <c r="X394" s="21">
        <v>3.3777550752429851E-2</v>
      </c>
      <c r="Y394" s="21">
        <v>0.48495373110390322</v>
      </c>
      <c r="Z394" s="21">
        <v>0.96622244924757017</v>
      </c>
      <c r="AA394" s="21">
        <v>0</v>
      </c>
      <c r="AB394" s="21">
        <v>0.87041122252643355</v>
      </c>
      <c r="AC394" s="21">
        <v>0.54213748366551118</v>
      </c>
      <c r="AD394" s="21">
        <v>0.64828918178124584</v>
      </c>
      <c r="AE394" s="21">
        <v>0.53324003784745866</v>
      </c>
      <c r="AF394" s="21">
        <v>0.65749159051903572</v>
      </c>
      <c r="AG394" s="21" t="e">
        <v>#DIV/0!</v>
      </c>
      <c r="AH394" s="21" t="e">
        <v>#DIV/0!</v>
      </c>
      <c r="AI394" s="21">
        <v>0.34790586857869998</v>
      </c>
      <c r="AJ394" s="21">
        <v>8.4077597551766955E-2</v>
      </c>
      <c r="AK394" s="21" t="e">
        <v>#DIV/0!</v>
      </c>
      <c r="AL394" s="21" t="e">
        <v>#DIV/0!</v>
      </c>
      <c r="AM394" s="21">
        <v>0.61645982814703237</v>
      </c>
      <c r="AN394" s="21">
        <v>0.62023737623516684</v>
      </c>
      <c r="AO394" s="21">
        <v>1.5971453411573036E-2</v>
      </c>
      <c r="AP394" s="21">
        <v>3.1958721855760978E-2</v>
      </c>
      <c r="AQ394" s="21">
        <v>0.52303032052554499</v>
      </c>
      <c r="AR394" s="21">
        <v>0.54870740872712209</v>
      </c>
      <c r="AS394" s="21">
        <v>0.37014385808741818</v>
      </c>
      <c r="AT394" s="21">
        <v>0.26805923330540737</v>
      </c>
      <c r="AU394" s="21">
        <v>0.44223706184955264</v>
      </c>
      <c r="AV394" s="21" t="e">
        <v>#DIV/0!</v>
      </c>
      <c r="AW394" s="21" t="e">
        <v>#DIV/0!</v>
      </c>
      <c r="AX394" s="21" t="e">
        <v>#DIV/0!</v>
      </c>
      <c r="AY394" s="21">
        <v>0.34992370895307456</v>
      </c>
      <c r="AZ394" s="21">
        <v>0.27086028956916369</v>
      </c>
      <c r="BA394" s="21">
        <v>0.50800236153398948</v>
      </c>
      <c r="BB394" s="21" t="e">
        <v>#DIV/0!</v>
      </c>
      <c r="BC394" s="21">
        <v>0.10629657881370413</v>
      </c>
    </row>
    <row r="395" spans="1:55" x14ac:dyDescent="0.2">
      <c r="A395" s="3" t="s">
        <v>1204</v>
      </c>
      <c r="B395" s="3" t="s">
        <v>1205</v>
      </c>
      <c r="C395" s="3" t="s">
        <v>15</v>
      </c>
      <c r="D395" s="3">
        <v>378235</v>
      </c>
      <c r="E395" s="3" t="s">
        <v>16</v>
      </c>
      <c r="F395" s="3">
        <v>2019</v>
      </c>
      <c r="G395" s="3" t="s">
        <v>17</v>
      </c>
      <c r="H395" s="4">
        <v>43830</v>
      </c>
      <c r="I395" s="4">
        <v>43879</v>
      </c>
      <c r="J395" s="4">
        <v>43879</v>
      </c>
      <c r="K395" s="5">
        <v>163289011</v>
      </c>
      <c r="L395" s="5">
        <v>166218621</v>
      </c>
      <c r="M395" s="3" t="s">
        <v>1206</v>
      </c>
      <c r="N395" s="20">
        <v>2.0414313536112078E-2</v>
      </c>
      <c r="O395" s="21">
        <v>2.0414313536112078E-2</v>
      </c>
      <c r="P395" s="21">
        <v>1.5753559561381397E-2</v>
      </c>
      <c r="Q395" s="21">
        <v>0.56043030344815392</v>
      </c>
      <c r="R395" s="21">
        <v>0.11858873797299264</v>
      </c>
      <c r="S395" s="21">
        <v>0.19048919384595367</v>
      </c>
      <c r="T395" s="21">
        <v>9.0207830682308282E-2</v>
      </c>
      <c r="U395" s="21">
        <v>0.79649912475457318</v>
      </c>
      <c r="V395" s="21">
        <v>0.78098529527383675</v>
      </c>
      <c r="W395" s="21">
        <v>0.764804131924533</v>
      </c>
      <c r="X395" s="21">
        <v>8.5752591925137137E-2</v>
      </c>
      <c r="Y395" s="21">
        <v>0.63400362621682071</v>
      </c>
      <c r="Z395" s="21">
        <v>0.91424740807486293</v>
      </c>
      <c r="AA395" s="21">
        <v>0.92950488413554189</v>
      </c>
      <c r="AB395" s="21">
        <v>0.87230201572516386</v>
      </c>
      <c r="AC395" s="21">
        <v>0.61954574757512004</v>
      </c>
      <c r="AD395" s="21">
        <v>0.63195393238549524</v>
      </c>
      <c r="AE395" s="21">
        <v>0.59869601949281659</v>
      </c>
      <c r="AF395" s="21">
        <v>0.7059027017463293</v>
      </c>
      <c r="AG395" s="21" t="e">
        <v>#DIV/0!</v>
      </c>
      <c r="AH395" s="21" t="e">
        <v>#DIV/0!</v>
      </c>
      <c r="AI395" s="21">
        <v>0.38340354371878083</v>
      </c>
      <c r="AJ395" s="21">
        <v>0.18749956247404562</v>
      </c>
      <c r="AK395" s="21" t="e">
        <v>#DIV/0!</v>
      </c>
      <c r="AL395" s="21" t="e">
        <v>#DIV/0!</v>
      </c>
      <c r="AM395" s="21">
        <v>0.61983332777611444</v>
      </c>
      <c r="AN395" s="21">
        <v>0.62145468975986429</v>
      </c>
      <c r="AO395" s="21">
        <v>7.9568213218368489E-2</v>
      </c>
      <c r="AP395" s="21">
        <v>3.1578468958993293E-2</v>
      </c>
      <c r="AQ395" s="21">
        <v>0.62319585731039828</v>
      </c>
      <c r="AR395" s="21">
        <v>0.56816828608971348</v>
      </c>
      <c r="AS395" s="21">
        <v>0.45658638123187517</v>
      </c>
      <c r="AT395" s="21">
        <v>0.45068432690900967</v>
      </c>
      <c r="AU395" s="21">
        <v>0.49833051689752061</v>
      </c>
      <c r="AV395" s="21" t="e">
        <v>#DIV/0!</v>
      </c>
      <c r="AW395" s="21" t="e">
        <v>#DIV/0!</v>
      </c>
      <c r="AX395" s="21" t="e">
        <v>#DIV/0!</v>
      </c>
      <c r="AY395" s="21">
        <v>0.35460423886683157</v>
      </c>
      <c r="AZ395" s="21">
        <v>0.28765027324237463</v>
      </c>
      <c r="BA395" s="21">
        <v>0.51625134092186542</v>
      </c>
      <c r="BB395" s="21" t="e">
        <v>#DIV/0!</v>
      </c>
      <c r="BC395" s="21">
        <v>0.16269764987678467</v>
      </c>
    </row>
    <row r="396" spans="1:55" x14ac:dyDescent="0.2">
      <c r="A396" s="3" t="s">
        <v>1201</v>
      </c>
      <c r="B396" s="3" t="s">
        <v>1202</v>
      </c>
      <c r="C396" s="3" t="s">
        <v>34</v>
      </c>
      <c r="D396" s="3">
        <v>378234</v>
      </c>
      <c r="E396" s="3" t="s">
        <v>16</v>
      </c>
      <c r="F396" s="3">
        <v>2019</v>
      </c>
      <c r="G396" s="3" t="s">
        <v>17</v>
      </c>
      <c r="H396" s="4">
        <v>43830</v>
      </c>
      <c r="I396" s="4">
        <v>43875</v>
      </c>
      <c r="J396" s="4">
        <v>43875</v>
      </c>
      <c r="K396" s="5">
        <v>117136000</v>
      </c>
      <c r="L396" s="5">
        <v>117625000</v>
      </c>
      <c r="M396" s="6" t="s">
        <v>1203</v>
      </c>
      <c r="N396" s="20">
        <v>5.9629082472961357E-2</v>
      </c>
      <c r="O396" s="21">
        <v>5.9629082472961357E-2</v>
      </c>
      <c r="P396" s="21">
        <v>0.20042841382856907</v>
      </c>
      <c r="Q396" s="21">
        <v>0.55386696972662597</v>
      </c>
      <c r="R396" s="21">
        <v>0.23956062228304811</v>
      </c>
      <c r="S396" s="21">
        <v>0</v>
      </c>
      <c r="T396" s="21">
        <v>0.24202037899941853</v>
      </c>
      <c r="U396" s="21">
        <v>0.78380614586738606</v>
      </c>
      <c r="V396" s="21">
        <v>0.77144014205164946</v>
      </c>
      <c r="W396" s="21">
        <v>0.7520641968588947</v>
      </c>
      <c r="X396" s="21">
        <v>0.56138554467746116</v>
      </c>
      <c r="Y396" s="21">
        <v>0.35330014788360092</v>
      </c>
      <c r="Z396" s="21">
        <v>0.43861445532253879</v>
      </c>
      <c r="AA396" s="21">
        <v>4.4762978219825153E-2</v>
      </c>
      <c r="AB396" s="21">
        <v>0.61903373072042556</v>
      </c>
      <c r="AC396" s="21">
        <v>0.83739519495571679</v>
      </c>
      <c r="AD396" s="21">
        <v>0.77368485304504842</v>
      </c>
      <c r="AE396" s="21">
        <v>0.88691776854913218</v>
      </c>
      <c r="AF396" s="21">
        <v>0.85994543169327142</v>
      </c>
      <c r="AG396" s="21" t="e">
        <v>#DIV/0!</v>
      </c>
      <c r="AH396" s="21" t="e">
        <v>#DIV/0!</v>
      </c>
      <c r="AI396" s="21">
        <v>0.28042043092465635</v>
      </c>
      <c r="AJ396" s="21">
        <v>0.19231724964407779</v>
      </c>
      <c r="AK396" s="21" t="e">
        <v>#DIV/0!</v>
      </c>
      <c r="AL396" s="21" t="e">
        <v>#DIV/0!</v>
      </c>
      <c r="AM396" s="21">
        <v>0.60913856731599869</v>
      </c>
      <c r="AN396" s="21">
        <v>0.61831885861589497</v>
      </c>
      <c r="AO396" s="21">
        <v>0.13151141564110752</v>
      </c>
      <c r="AP396" s="21">
        <v>3.2372687381457571E-2</v>
      </c>
      <c r="AQ396" s="21">
        <v>0.88007672789888547</v>
      </c>
      <c r="AR396" s="21">
        <v>0.75334728026243925</v>
      </c>
      <c r="AS396" s="21">
        <v>0</v>
      </c>
      <c r="AT396" s="21">
        <v>0.78602731878748544</v>
      </c>
      <c r="AU396" s="21">
        <v>0.64677069678550225</v>
      </c>
      <c r="AV396" s="21" t="e">
        <v>#DIV/0!</v>
      </c>
      <c r="AW396" s="21" t="e">
        <v>#DIV/0!</v>
      </c>
      <c r="AX396" s="21" t="e">
        <v>#DIV/0!</v>
      </c>
      <c r="AY396" s="21">
        <v>0.35366608012334227</v>
      </c>
      <c r="AZ396" s="21">
        <v>0.25503243485878191</v>
      </c>
      <c r="BA396" s="21">
        <v>0.52828100158925362</v>
      </c>
      <c r="BB396" s="21" t="e">
        <v>#DIV/0!</v>
      </c>
      <c r="BC396" s="21">
        <v>0.48654276753229403</v>
      </c>
    </row>
    <row r="397" spans="1:55" x14ac:dyDescent="0.2">
      <c r="A397" s="3" t="s">
        <v>1210</v>
      </c>
      <c r="B397" s="3" t="s">
        <v>1211</v>
      </c>
      <c r="C397" s="3" t="s">
        <v>24</v>
      </c>
      <c r="D397" s="3">
        <v>344083</v>
      </c>
      <c r="E397" s="3" t="s">
        <v>16</v>
      </c>
      <c r="F397" s="3">
        <v>2019</v>
      </c>
      <c r="G397" s="3" t="s">
        <v>17</v>
      </c>
      <c r="H397" s="4">
        <v>43830</v>
      </c>
      <c r="I397" s="4">
        <v>43874</v>
      </c>
      <c r="J397" s="4">
        <v>43874</v>
      </c>
      <c r="K397" s="5">
        <v>258117000</v>
      </c>
      <c r="L397" s="5">
        <v>262222000</v>
      </c>
      <c r="M397" s="3" t="s">
        <v>1212</v>
      </c>
      <c r="N397" s="20">
        <v>0.14821462754911588</v>
      </c>
      <c r="O397" s="21">
        <v>0.14339559701772719</v>
      </c>
      <c r="P397" s="21">
        <v>0.42303505279228582</v>
      </c>
      <c r="Q397" s="21">
        <v>0.55819469226086893</v>
      </c>
      <c r="R397" s="21">
        <v>1.2124978613594199E-3</v>
      </c>
      <c r="S397" s="21">
        <v>2.6256833988828341E-3</v>
      </c>
      <c r="T397" s="21">
        <v>8.1696415588775723E-4</v>
      </c>
      <c r="U397" s="21">
        <v>0.79011965611724422</v>
      </c>
      <c r="V397" s="21">
        <v>0.77150516376658695</v>
      </c>
      <c r="W397" s="21">
        <v>0.75929229237632401</v>
      </c>
      <c r="X397" s="21">
        <v>0.50169591965636395</v>
      </c>
      <c r="Y397" s="21">
        <v>0.52967948930735254</v>
      </c>
      <c r="Z397" s="21">
        <v>0.49830408034363605</v>
      </c>
      <c r="AA397" s="21">
        <v>1.3161046091604881E-2</v>
      </c>
      <c r="AB397" s="21">
        <v>0.95695243418233222</v>
      </c>
      <c r="AC397" s="21">
        <v>0.86182417195704153</v>
      </c>
      <c r="AD397" s="21">
        <v>0.40656893575050174</v>
      </c>
      <c r="AE397" s="21">
        <v>0.46607247361508664</v>
      </c>
      <c r="AF397" s="21">
        <v>1</v>
      </c>
      <c r="AG397" s="21" t="e">
        <v>#DIV/0!</v>
      </c>
      <c r="AH397" s="21" t="e">
        <v>#DIV/0!</v>
      </c>
      <c r="AI397" s="21">
        <v>0.41779102833835929</v>
      </c>
      <c r="AJ397" s="21">
        <v>0.25931876210033861</v>
      </c>
      <c r="AK397" s="21" t="e">
        <v>#DIV/0!</v>
      </c>
      <c r="AL397" s="21" t="e">
        <v>#DIV/0!</v>
      </c>
      <c r="AM397" s="21">
        <v>0.62260120659849183</v>
      </c>
      <c r="AN397" s="21">
        <v>0.62073061157738008</v>
      </c>
      <c r="AO397" s="21">
        <v>9.8195276451312041E-2</v>
      </c>
      <c r="AP397" s="21">
        <v>3.2119697219248469E-2</v>
      </c>
      <c r="AQ397" s="21">
        <v>0.91994648464762319</v>
      </c>
      <c r="AR397" s="21">
        <v>0.59525097106122682</v>
      </c>
      <c r="AS397" s="21">
        <v>0.54917273725221649</v>
      </c>
      <c r="AT397" s="21">
        <v>0.52431573127544717</v>
      </c>
      <c r="AU397" s="21">
        <v>0.54732668143272745</v>
      </c>
      <c r="AV397" s="21" t="e">
        <v>#DIV/0!</v>
      </c>
      <c r="AW397" s="21" t="e">
        <v>#DIV/0!</v>
      </c>
      <c r="AX397" s="21" t="e">
        <v>#DIV/0!</v>
      </c>
      <c r="AY397" s="21">
        <v>0.32801513782845443</v>
      </c>
      <c r="AZ397" s="21">
        <v>0.14596138252443336</v>
      </c>
      <c r="BA397" s="21">
        <v>0.51242993802637071</v>
      </c>
      <c r="BB397" s="21" t="e">
        <v>#DIV/0!</v>
      </c>
      <c r="BC397" s="21">
        <v>0.13475537210863867</v>
      </c>
    </row>
    <row r="398" spans="1:55" x14ac:dyDescent="0.2">
      <c r="A398" s="3" t="s">
        <v>1198</v>
      </c>
      <c r="B398" s="3" t="s">
        <v>1199</v>
      </c>
      <c r="C398" s="3" t="s">
        <v>72</v>
      </c>
      <c r="D398" s="3">
        <v>398980</v>
      </c>
      <c r="E398" s="3" t="s">
        <v>16</v>
      </c>
      <c r="F398" s="3">
        <v>2019</v>
      </c>
      <c r="G398" s="3" t="s">
        <v>17</v>
      </c>
      <c r="H398" s="4">
        <v>43830</v>
      </c>
      <c r="I398" s="4">
        <v>43885</v>
      </c>
      <c r="J398" s="4">
        <v>43885</v>
      </c>
      <c r="K398" s="5">
        <v>372907000</v>
      </c>
      <c r="L398" s="5">
        <v>376747000</v>
      </c>
      <c r="M398" s="6" t="s">
        <v>1200</v>
      </c>
      <c r="N398" s="20">
        <v>4.3037907154917041E-3</v>
      </c>
      <c r="O398" s="21">
        <v>4.3037907154917041E-3</v>
      </c>
      <c r="P398" s="21">
        <v>9.1167607728188452E-3</v>
      </c>
      <c r="Q398" s="21">
        <v>0.55935946845533835</v>
      </c>
      <c r="R398" s="21">
        <v>0.12211244577128609</v>
      </c>
      <c r="S398" s="21">
        <v>0</v>
      </c>
      <c r="T398" s="21">
        <v>0.12336626998402939</v>
      </c>
      <c r="U398" s="21">
        <v>0.79509006714164177</v>
      </c>
      <c r="V398" s="21">
        <v>0.77144014205164946</v>
      </c>
      <c r="W398" s="21">
        <v>0.76500484262765678</v>
      </c>
      <c r="X398" s="21">
        <v>9.5679413977057463E-4</v>
      </c>
      <c r="Y398" s="21">
        <v>0.5018757693613517</v>
      </c>
      <c r="Z398" s="21">
        <v>0.99904320586022943</v>
      </c>
      <c r="AA398" s="21">
        <v>7.5892178050129822E-2</v>
      </c>
      <c r="AB398" s="21">
        <v>0.89874715867592292</v>
      </c>
      <c r="AC398" s="21">
        <v>0.53612125979502545</v>
      </c>
      <c r="AD398" s="21">
        <v>0.66392192602979805</v>
      </c>
      <c r="AE398" s="21">
        <v>0.51136827855661249</v>
      </c>
      <c r="AF398" s="21">
        <v>0.61147627301216012</v>
      </c>
      <c r="AG398" s="21" t="e">
        <v>#DIV/0!</v>
      </c>
      <c r="AH398" s="21" t="e">
        <v>#DIV/0!</v>
      </c>
      <c r="AI398" s="21">
        <v>0.3543333308568411</v>
      </c>
      <c r="AJ398" s="21">
        <v>0.26451827998427413</v>
      </c>
      <c r="AK398" s="21" t="e">
        <v>#DIV/0!</v>
      </c>
      <c r="AL398" s="21" t="e">
        <v>#DIV/0!</v>
      </c>
      <c r="AM398" s="21">
        <v>0.61606533612458081</v>
      </c>
      <c r="AN398" s="21">
        <v>0.62022327085238638</v>
      </c>
      <c r="AO398" s="21">
        <v>2.5038590682869382E-2</v>
      </c>
      <c r="AP398" s="21">
        <v>3.1572730644647336E-2</v>
      </c>
      <c r="AQ398" s="21">
        <v>0.51762295096830346</v>
      </c>
      <c r="AR398" s="21">
        <v>0.54652450220221016</v>
      </c>
      <c r="AS398" s="21">
        <v>0.38768594492361219</v>
      </c>
      <c r="AT398" s="21">
        <v>0.29169768607918301</v>
      </c>
      <c r="AU398" s="21">
        <v>0.60033539660690327</v>
      </c>
      <c r="AV398" s="21" t="e">
        <v>#DIV/0!</v>
      </c>
      <c r="AW398" s="21" t="e">
        <v>#DIV/0!</v>
      </c>
      <c r="AX398" s="21" t="e">
        <v>#DIV/0!</v>
      </c>
      <c r="AY398" s="21">
        <v>0.39094059644833384</v>
      </c>
      <c r="AZ398" s="21">
        <v>0.35467536844096115</v>
      </c>
      <c r="BA398" s="21">
        <v>0.53541304342410279</v>
      </c>
      <c r="BB398" s="21" t="e">
        <v>#DIV/0!</v>
      </c>
      <c r="BC398" s="21">
        <v>9.0467996257597993E-2</v>
      </c>
    </row>
    <row r="399" spans="1:55" x14ac:dyDescent="0.2">
      <c r="A399" s="3" t="s">
        <v>1207</v>
      </c>
      <c r="B399" s="3" t="s">
        <v>1208</v>
      </c>
      <c r="C399" s="3" t="s">
        <v>38</v>
      </c>
      <c r="D399" s="3">
        <v>101219</v>
      </c>
      <c r="E399" s="3" t="s">
        <v>16</v>
      </c>
      <c r="F399" s="3">
        <v>2019</v>
      </c>
      <c r="G399" s="3" t="s">
        <v>17</v>
      </c>
      <c r="H399" s="4">
        <v>43830</v>
      </c>
      <c r="I399" s="4">
        <v>43882</v>
      </c>
      <c r="J399" s="4">
        <v>43882</v>
      </c>
      <c r="K399" s="5">
        <v>4138000000</v>
      </c>
      <c r="L399" s="5">
        <v>4141000000</v>
      </c>
      <c r="M399" s="3" t="s">
        <v>1209</v>
      </c>
      <c r="N399" s="20">
        <v>3.8933622248321635E-2</v>
      </c>
      <c r="O399" s="21">
        <v>3.7404529549677962E-2</v>
      </c>
      <c r="P399" s="21">
        <v>1.0825519545302925E-2</v>
      </c>
      <c r="Q399" s="21">
        <v>0.56356736141342922</v>
      </c>
      <c r="R399" s="21">
        <v>0.10969252138613755</v>
      </c>
      <c r="S399" s="21">
        <v>4.5354648414987174E-2</v>
      </c>
      <c r="T399" s="21">
        <v>0.10377153430060398</v>
      </c>
      <c r="U399" s="21">
        <v>0.80022754502629878</v>
      </c>
      <c r="V399" s="21">
        <v>0.77532581766575792</v>
      </c>
      <c r="W399" s="21">
        <v>0.77015708586052234</v>
      </c>
      <c r="X399" s="21">
        <v>0.10346847735147877</v>
      </c>
      <c r="Y399" s="21">
        <v>0.47169144391917139</v>
      </c>
      <c r="Z399" s="21">
        <v>0.89653152264852132</v>
      </c>
      <c r="AA399" s="21">
        <v>0.15163844073944852</v>
      </c>
      <c r="AB399" s="21">
        <v>0.83796783388321117</v>
      </c>
      <c r="AC399" s="21">
        <v>0.56385283367304273</v>
      </c>
      <c r="AD399" s="21">
        <v>0.51343658634631217</v>
      </c>
      <c r="AE399" s="21">
        <v>0.45331350940506077</v>
      </c>
      <c r="AF399" s="21">
        <v>0.61774994054057208</v>
      </c>
      <c r="AG399" s="21" t="e">
        <v>#DIV/0!</v>
      </c>
      <c r="AH399" s="21" t="e">
        <v>#DIV/0!</v>
      </c>
      <c r="AI399" s="21">
        <v>0.39740420039754049</v>
      </c>
      <c r="AJ399" s="21">
        <v>0.22100738697215183</v>
      </c>
      <c r="AK399" s="21" t="e">
        <v>#DIV/0!</v>
      </c>
      <c r="AL399" s="21" t="e">
        <v>#DIV/0!</v>
      </c>
      <c r="AM399" s="21">
        <v>0.61978093285747426</v>
      </c>
      <c r="AN399" s="21">
        <v>0.62338331716623518</v>
      </c>
      <c r="AO399" s="21">
        <v>9.9604843572394366E-2</v>
      </c>
      <c r="AP399" s="21">
        <v>2.7356137314599439E-2</v>
      </c>
      <c r="AQ399" s="21">
        <v>0.56893252378034498</v>
      </c>
      <c r="AR399" s="21">
        <v>0.43854283872987271</v>
      </c>
      <c r="AS399" s="21">
        <v>0.51516503229274224</v>
      </c>
      <c r="AT399" s="21">
        <v>0.40373884643561886</v>
      </c>
      <c r="AU399" s="21">
        <v>0.49040259250566598</v>
      </c>
      <c r="AV399" s="21" t="e">
        <v>#DIV/0!</v>
      </c>
      <c r="AW399" s="21" t="e">
        <v>#DIV/0!</v>
      </c>
      <c r="AX399" s="21" t="e">
        <v>#DIV/0!</v>
      </c>
      <c r="AY399" s="21">
        <v>0.35622591284304195</v>
      </c>
      <c r="AZ399" s="21">
        <v>0.29180550115996839</v>
      </c>
      <c r="BA399" s="21">
        <v>0.51586832778267899</v>
      </c>
      <c r="BB399" s="21" t="e">
        <v>#DIV/0!</v>
      </c>
      <c r="BC399" s="21">
        <v>0.12886461447012487</v>
      </c>
    </row>
    <row r="400" spans="1:55" x14ac:dyDescent="0.2">
      <c r="A400" s="3" t="s">
        <v>1225</v>
      </c>
      <c r="B400" s="3" t="s">
        <v>1226</v>
      </c>
      <c r="C400" s="3" t="s">
        <v>15</v>
      </c>
      <c r="D400" s="3">
        <v>749129</v>
      </c>
      <c r="E400" s="3" t="s">
        <v>16</v>
      </c>
      <c r="F400" s="3">
        <v>2019</v>
      </c>
      <c r="G400" s="3" t="s">
        <v>17</v>
      </c>
      <c r="H400" s="4">
        <v>43830</v>
      </c>
      <c r="I400" s="4">
        <v>43885</v>
      </c>
      <c r="J400" s="4">
        <v>43885</v>
      </c>
      <c r="K400" s="5">
        <v>193826000</v>
      </c>
      <c r="L400" s="5">
        <v>205021000</v>
      </c>
      <c r="M400" s="3" t="s">
        <v>1227</v>
      </c>
      <c r="N400" s="20">
        <v>0.1165991874043707</v>
      </c>
      <c r="O400" s="21">
        <v>9.4325277184932832E-2</v>
      </c>
      <c r="P400" s="21">
        <v>0.21277956900968481</v>
      </c>
      <c r="Q400" s="21">
        <v>0.56068636164394448</v>
      </c>
      <c r="R400" s="21">
        <v>0.11457233041864745</v>
      </c>
      <c r="S400" s="21">
        <v>1.2380325474141427E-2</v>
      </c>
      <c r="T400" s="21">
        <v>0.11382505729326682</v>
      </c>
      <c r="U400" s="21">
        <v>0.79664083867909641</v>
      </c>
      <c r="V400" s="21">
        <v>0.77209644217232054</v>
      </c>
      <c r="W400" s="21">
        <v>0.76665839300774263</v>
      </c>
      <c r="X400" s="21">
        <v>0.41881182193497252</v>
      </c>
      <c r="Y400" s="21">
        <v>0.51085538834772759</v>
      </c>
      <c r="Z400" s="21">
        <v>0.58118817806502754</v>
      </c>
      <c r="AA400" s="21">
        <v>0.45206451110385215</v>
      </c>
      <c r="AB400" s="21">
        <v>0.86777286101575068</v>
      </c>
      <c r="AC400" s="21">
        <v>0.2625168086648012</v>
      </c>
      <c r="AD400" s="21">
        <v>0.31761200565309505</v>
      </c>
      <c r="AE400" s="21">
        <v>0.35482948826317834</v>
      </c>
      <c r="AF400" s="21">
        <v>0.58346788640327907</v>
      </c>
      <c r="AG400" s="21" t="e">
        <v>#DIV/0!</v>
      </c>
      <c r="AH400" s="21" t="e">
        <v>#DIV/0!</v>
      </c>
      <c r="AI400" s="21">
        <v>0.74552682264957415</v>
      </c>
      <c r="AJ400" s="21">
        <v>0.10128868162278347</v>
      </c>
      <c r="AK400" s="21" t="e">
        <v>#DIV/0!</v>
      </c>
      <c r="AL400" s="21" t="e">
        <v>#DIV/0!</v>
      </c>
      <c r="AM400" s="21">
        <v>0.61702474292779808</v>
      </c>
      <c r="AN400" s="21">
        <v>0.62201623224678049</v>
      </c>
      <c r="AO400" s="21">
        <v>0.10195788647163891</v>
      </c>
      <c r="AP400" s="21">
        <v>3.217071524663024E-2</v>
      </c>
      <c r="AQ400" s="21">
        <v>0.53785380696205187</v>
      </c>
      <c r="AR400" s="21">
        <v>0.24542184161883449</v>
      </c>
      <c r="AS400" s="21">
        <v>0.72021579686973924</v>
      </c>
      <c r="AT400" s="21">
        <v>0.25115238483314728</v>
      </c>
      <c r="AU400" s="21">
        <v>0.4551854973610161</v>
      </c>
      <c r="AV400" s="21" t="e">
        <v>#DIV/0!</v>
      </c>
      <c r="AW400" s="21" t="e">
        <v>#DIV/0!</v>
      </c>
      <c r="AX400" s="21" t="e">
        <v>#DIV/0!</v>
      </c>
      <c r="AY400" s="21">
        <v>0.41200418435654884</v>
      </c>
      <c r="AZ400" s="21">
        <v>0.30108563982769837</v>
      </c>
      <c r="BA400" s="21">
        <v>0.51309616855833662</v>
      </c>
      <c r="BB400" s="21" t="e">
        <v>#DIV/0!</v>
      </c>
      <c r="BC400" s="21">
        <v>0.10195049726286569</v>
      </c>
    </row>
    <row r="401" spans="1:55" x14ac:dyDescent="0.2">
      <c r="A401" s="3" t="s">
        <v>1237</v>
      </c>
      <c r="B401" s="3" t="s">
        <v>1238</v>
      </c>
      <c r="C401" s="3" t="s">
        <v>24</v>
      </c>
      <c r="D401" s="3">
        <v>378240</v>
      </c>
      <c r="E401" s="3" t="s">
        <v>16</v>
      </c>
      <c r="F401" s="3">
        <v>2019</v>
      </c>
      <c r="G401" s="3" t="s">
        <v>17</v>
      </c>
      <c r="H401" s="4">
        <v>43830</v>
      </c>
      <c r="I401" s="4">
        <v>43886</v>
      </c>
      <c r="J401" s="4">
        <v>43886</v>
      </c>
      <c r="K401" s="5">
        <v>63589000</v>
      </c>
      <c r="L401" s="5">
        <v>63987000</v>
      </c>
      <c r="M401" s="3" t="s">
        <v>1239</v>
      </c>
      <c r="N401" s="20">
        <v>0.25682197584029293</v>
      </c>
      <c r="O401" s="21">
        <v>0.22862698546098795</v>
      </c>
      <c r="P401" s="21">
        <v>0.57818283258134695</v>
      </c>
      <c r="Q401" s="21">
        <v>0.55969934653768072</v>
      </c>
      <c r="R401" s="21">
        <v>7.9156630592245689E-2</v>
      </c>
      <c r="S401" s="21">
        <v>7.9775480189005286E-5</v>
      </c>
      <c r="T401" s="21">
        <v>7.9956998118189279E-2</v>
      </c>
      <c r="U401" s="21">
        <v>0.79365931983678661</v>
      </c>
      <c r="V401" s="21">
        <v>0.77144347840959315</v>
      </c>
      <c r="W401" s="21">
        <v>0.76336339559157296</v>
      </c>
      <c r="X401" s="21">
        <v>0.58321001293938401</v>
      </c>
      <c r="Y401" s="21">
        <v>0.50378530722789527</v>
      </c>
      <c r="Z401" s="21">
        <v>0.41678998706061599</v>
      </c>
      <c r="AA401" s="21">
        <v>0.155654784434379</v>
      </c>
      <c r="AB401" s="21">
        <v>0.88869044992546287</v>
      </c>
      <c r="AC401" s="21">
        <v>0.57825470814481816</v>
      </c>
      <c r="AD401" s="21">
        <v>0.48717590155229573</v>
      </c>
      <c r="AE401" s="21">
        <v>0.55523517125879795</v>
      </c>
      <c r="AF401" s="21">
        <v>0.70281990143082418</v>
      </c>
      <c r="AG401" s="21" t="e">
        <v>#DIV/0!</v>
      </c>
      <c r="AH401" s="21" t="e">
        <v>#DIV/0!</v>
      </c>
      <c r="AI401" s="21">
        <v>0.238219171361991</v>
      </c>
      <c r="AJ401" s="21">
        <v>0.29494166695547852</v>
      </c>
      <c r="AK401" s="21" t="e">
        <v>#DIV/0!</v>
      </c>
      <c r="AL401" s="21" t="e">
        <v>#DIV/0!</v>
      </c>
      <c r="AM401" s="21">
        <v>0.62118577359582694</v>
      </c>
      <c r="AN401" s="21">
        <v>0.62205194875865211</v>
      </c>
      <c r="AO401" s="21">
        <v>0.13482983180487321</v>
      </c>
      <c r="AP401" s="21">
        <v>3.2116620418659363E-2</v>
      </c>
      <c r="AQ401" s="21">
        <v>0.69646008403038639</v>
      </c>
      <c r="AR401" s="21">
        <v>0.42572925148213026</v>
      </c>
      <c r="AS401" s="21">
        <v>0.24119904360370228</v>
      </c>
      <c r="AT401" s="21">
        <v>0.45689509657061855</v>
      </c>
      <c r="AU401" s="21">
        <v>1</v>
      </c>
      <c r="AV401" s="21" t="e">
        <v>#DIV/0!</v>
      </c>
      <c r="AW401" s="21" t="e">
        <v>#DIV/0!</v>
      </c>
      <c r="AX401" s="21" t="e">
        <v>#DIV/0!</v>
      </c>
      <c r="AY401" s="21">
        <v>0.34479665281162414</v>
      </c>
      <c r="AZ401" s="21">
        <v>0.22559390609217439</v>
      </c>
      <c r="BA401" s="21">
        <v>0.53344251090232209</v>
      </c>
      <c r="BB401" s="21" t="e">
        <v>#DIV/0!</v>
      </c>
      <c r="BC401" s="21">
        <v>0.18559462882350664</v>
      </c>
    </row>
    <row r="402" spans="1:55" x14ac:dyDescent="0.2">
      <c r="A402" s="3" t="s">
        <v>1228</v>
      </c>
      <c r="B402" s="3" t="s">
        <v>1229</v>
      </c>
      <c r="C402" s="3" t="s">
        <v>91</v>
      </c>
      <c r="D402" s="3">
        <v>87466</v>
      </c>
      <c r="E402" s="3" t="s">
        <v>16</v>
      </c>
      <c r="F402" s="3">
        <v>2019</v>
      </c>
      <c r="G402" s="3" t="s">
        <v>17</v>
      </c>
      <c r="H402" s="4">
        <v>43708</v>
      </c>
      <c r="I402" s="4">
        <v>43766</v>
      </c>
      <c r="J402" s="4">
        <v>43766</v>
      </c>
      <c r="K402" s="5">
        <v>899500000</v>
      </c>
      <c r="L402" s="5">
        <v>900700000</v>
      </c>
      <c r="M402" s="3" t="s">
        <v>1230</v>
      </c>
      <c r="N402" s="20">
        <v>3.5047943069425457E-2</v>
      </c>
      <c r="O402" s="21">
        <v>1.5883491736261732E-2</v>
      </c>
      <c r="P402" s="21">
        <v>5.4195111708222037E-3</v>
      </c>
      <c r="Q402" s="21">
        <v>0.55996955137778481</v>
      </c>
      <c r="R402" s="21">
        <v>5.4299261061477477E-2</v>
      </c>
      <c r="S402" s="21">
        <v>4.8210521368446523E-2</v>
      </c>
      <c r="T402" s="21">
        <v>4.7365757310463434E-2</v>
      </c>
      <c r="U402" s="21">
        <v>0.79271707103247835</v>
      </c>
      <c r="V402" s="21">
        <v>0.77360407770731499</v>
      </c>
      <c r="W402" s="21">
        <v>0.76187159556589834</v>
      </c>
      <c r="X402" s="21">
        <v>0.21128425292889083</v>
      </c>
      <c r="Y402" s="21">
        <v>0.52497373334598851</v>
      </c>
      <c r="Z402" s="21">
        <v>0.78871574707110914</v>
      </c>
      <c r="AA402" s="21">
        <v>0.40507817098707555</v>
      </c>
      <c r="AB402" s="21">
        <v>0.88192730248774542</v>
      </c>
      <c r="AC402" s="21">
        <v>0.21246490505342192</v>
      </c>
      <c r="AD402" s="21">
        <v>0.25523649717067542</v>
      </c>
      <c r="AE402" s="21">
        <v>0.29259172340256678</v>
      </c>
      <c r="AF402" s="21">
        <v>0.56373197485596627</v>
      </c>
      <c r="AG402" s="21" t="e">
        <v>#DIV/0!</v>
      </c>
      <c r="AH402" s="21" t="e">
        <v>#DIV/0!</v>
      </c>
      <c r="AI402" s="21">
        <v>0.38736763174511157</v>
      </c>
      <c r="AJ402" s="21">
        <v>0.13319701061599268</v>
      </c>
      <c r="AK402" s="21" t="e">
        <v>#DIV/0!</v>
      </c>
      <c r="AL402" s="21" t="e">
        <v>#DIV/0!</v>
      </c>
      <c r="AM402" s="21">
        <v>0.61831253012560639</v>
      </c>
      <c r="AN402" s="21">
        <v>0.62727068224959848</v>
      </c>
      <c r="AO402" s="21">
        <v>0.42593694753810774</v>
      </c>
      <c r="AP402" s="21">
        <v>2.7974563122931929E-2</v>
      </c>
      <c r="AQ402" s="21">
        <v>0.58807852342749045</v>
      </c>
      <c r="AR402" s="21">
        <v>0.23600426800672938</v>
      </c>
      <c r="AS402" s="21">
        <v>0.54307248040878164</v>
      </c>
      <c r="AT402" s="21">
        <v>0.39009372033411216</v>
      </c>
      <c r="AU402" s="21">
        <v>0.45708058314138905</v>
      </c>
      <c r="AV402" s="21" t="e">
        <v>#DIV/0!</v>
      </c>
      <c r="AW402" s="21" t="e">
        <v>#DIV/0!</v>
      </c>
      <c r="AX402" s="21" t="e">
        <v>#DIV/0!</v>
      </c>
      <c r="AY402" s="21">
        <v>0.35352435276314764</v>
      </c>
      <c r="AZ402" s="21">
        <v>0.28565478241783931</v>
      </c>
      <c r="BA402" s="21">
        <v>0.51268619536821514</v>
      </c>
      <c r="BB402" s="21" t="e">
        <v>#DIV/0!</v>
      </c>
      <c r="BC402" s="21">
        <v>0.13709288275397233</v>
      </c>
    </row>
    <row r="403" spans="1:55" x14ac:dyDescent="0.2">
      <c r="A403" s="3" t="s">
        <v>1246</v>
      </c>
      <c r="B403" s="3" t="s">
        <v>1247</v>
      </c>
      <c r="C403" s="3" t="s">
        <v>34</v>
      </c>
      <c r="D403" s="3">
        <v>250582</v>
      </c>
      <c r="E403" s="3" t="s">
        <v>16</v>
      </c>
      <c r="F403" s="3">
        <v>2020</v>
      </c>
      <c r="G403" s="3" t="s">
        <v>17</v>
      </c>
      <c r="H403" s="4">
        <v>44012</v>
      </c>
      <c r="I403" s="4">
        <v>44071</v>
      </c>
      <c r="J403" s="4">
        <v>44071</v>
      </c>
      <c r="K403" s="5">
        <v>299000000</v>
      </c>
      <c r="L403" s="5">
        <v>295000000</v>
      </c>
      <c r="M403" s="3" t="s">
        <v>1248</v>
      </c>
      <c r="N403" s="20">
        <v>9.5703472049229188E-2</v>
      </c>
      <c r="O403" s="21">
        <v>5.8364795381046476E-2</v>
      </c>
      <c r="P403" s="21">
        <v>0.13539889939225863</v>
      </c>
      <c r="Q403" s="21">
        <v>0.56011414298161677</v>
      </c>
      <c r="R403" s="21">
        <v>0.10252038365956795</v>
      </c>
      <c r="S403" s="21">
        <v>1.7484668679773017E-2</v>
      </c>
      <c r="T403" s="21">
        <v>0.1008562417934348</v>
      </c>
      <c r="U403" s="21">
        <v>0.7952338417487782</v>
      </c>
      <c r="V403" s="21">
        <v>0.77225360495966711</v>
      </c>
      <c r="W403" s="21">
        <v>0.76501490692895935</v>
      </c>
      <c r="X403" s="21">
        <v>0.2601881157295628</v>
      </c>
      <c r="Y403" s="21">
        <v>0.52576445880895606</v>
      </c>
      <c r="Z403" s="21">
        <v>0.7398118842704372</v>
      </c>
      <c r="AA403" s="21">
        <v>0.62340557738088254</v>
      </c>
      <c r="AB403" s="21">
        <v>0.87867402079392787</v>
      </c>
      <c r="AC403" s="21">
        <v>0.20460211085846391</v>
      </c>
      <c r="AD403" s="21">
        <v>0.22680732725071573</v>
      </c>
      <c r="AE403" s="21">
        <v>0.26000179244052601</v>
      </c>
      <c r="AF403" s="21">
        <v>0.50754065412998883</v>
      </c>
      <c r="AG403" s="21" t="e">
        <v>#DIV/0!</v>
      </c>
      <c r="AH403" s="21" t="e">
        <v>#DIV/0!</v>
      </c>
      <c r="AI403" s="21">
        <v>0.35917961933044773</v>
      </c>
      <c r="AJ403" s="21">
        <v>0.137192443502581</v>
      </c>
      <c r="AK403" s="21" t="e">
        <v>#DIV/0!</v>
      </c>
      <c r="AL403" s="21" t="e">
        <v>#DIV/0!</v>
      </c>
      <c r="AM403" s="21">
        <v>0.61433509946119425</v>
      </c>
      <c r="AN403" s="21">
        <v>0.62223441498337495</v>
      </c>
      <c r="AO403" s="21">
        <v>0.13008378004721002</v>
      </c>
      <c r="AP403" s="21">
        <v>3.240381755039573E-2</v>
      </c>
      <c r="AQ403" s="21">
        <v>0.4584341631274923</v>
      </c>
      <c r="AR403" s="21">
        <v>0.26699151752924927</v>
      </c>
      <c r="AS403" s="21">
        <v>0.51773639148522321</v>
      </c>
      <c r="AT403" s="21">
        <v>0.28760261805338233</v>
      </c>
      <c r="AU403" s="21">
        <v>0.45101356445299678</v>
      </c>
      <c r="AV403" s="21" t="e">
        <v>#DIV/0!</v>
      </c>
      <c r="AW403" s="21" t="e">
        <v>#DIV/0!</v>
      </c>
      <c r="AX403" s="21" t="e">
        <v>#DIV/0!</v>
      </c>
      <c r="AY403" s="21">
        <v>0.79505419059963522</v>
      </c>
      <c r="AZ403" s="21">
        <v>0.80577613170068063</v>
      </c>
      <c r="BA403" s="21">
        <v>0.506936323464795</v>
      </c>
      <c r="BB403" s="21" t="e">
        <v>#DIV/0!</v>
      </c>
      <c r="BC403" s="21">
        <v>7.207941298994848E-2</v>
      </c>
    </row>
    <row r="404" spans="1:55" x14ac:dyDescent="0.2">
      <c r="A404" s="3" t="s">
        <v>1240</v>
      </c>
      <c r="B404" s="3" t="s">
        <v>1241</v>
      </c>
      <c r="C404" s="3" t="s">
        <v>52</v>
      </c>
      <c r="D404" s="3">
        <v>378244</v>
      </c>
      <c r="E404" s="3" t="s">
        <v>16</v>
      </c>
      <c r="F404" s="3">
        <v>2019</v>
      </c>
      <c r="G404" s="3" t="s">
        <v>17</v>
      </c>
      <c r="H404" s="4">
        <v>43830</v>
      </c>
      <c r="I404" s="4">
        <v>43888</v>
      </c>
      <c r="J404" s="4">
        <v>43888</v>
      </c>
      <c r="K404" s="5">
        <v>315300000</v>
      </c>
      <c r="L404" s="5">
        <v>316600000</v>
      </c>
      <c r="M404" s="3" t="s">
        <v>1242</v>
      </c>
      <c r="N404" s="20">
        <v>2.8577886022018471E-2</v>
      </c>
      <c r="O404" s="21">
        <v>2.1434841755661529E-2</v>
      </c>
      <c r="P404" s="21">
        <v>3.7938491841174008E-3</v>
      </c>
      <c r="Q404" s="21">
        <v>0.56128576473306735</v>
      </c>
      <c r="R404" s="21">
        <v>9.056074205472231E-2</v>
      </c>
      <c r="S404" s="21">
        <v>9.0080078634226304E-2</v>
      </c>
      <c r="T404" s="21">
        <v>7.7493796840292672E-2</v>
      </c>
      <c r="U404" s="21">
        <v>0.79593138766404903</v>
      </c>
      <c r="V404" s="21">
        <v>0.77682755355270694</v>
      </c>
      <c r="W404" s="21">
        <v>0.76494434664253275</v>
      </c>
      <c r="X404" s="21">
        <v>5.1157852959678812E-2</v>
      </c>
      <c r="Y404" s="21">
        <v>0.48227989108762942</v>
      </c>
      <c r="Z404" s="21">
        <v>0.94884214704032122</v>
      </c>
      <c r="AA404" s="21">
        <v>0.14878530613489568</v>
      </c>
      <c r="AB404" s="21">
        <v>0.85888988234189834</v>
      </c>
      <c r="AC404" s="21">
        <v>0.61198832101376166</v>
      </c>
      <c r="AD404" s="21">
        <v>0.48064207271589832</v>
      </c>
      <c r="AE404" s="21">
        <v>0.43896025586257859</v>
      </c>
      <c r="AF404" s="21">
        <v>0.63069337069874132</v>
      </c>
      <c r="AG404" s="21" t="e">
        <v>#DIV/0!</v>
      </c>
      <c r="AH404" s="21" t="e">
        <v>#DIV/0!</v>
      </c>
      <c r="AI404" s="21">
        <v>0.42127062154538647</v>
      </c>
      <c r="AJ404" s="21">
        <v>0.1922916392742548</v>
      </c>
      <c r="AK404" s="21" t="e">
        <v>#DIV/0!</v>
      </c>
      <c r="AL404" s="21" t="e">
        <v>#DIV/0!</v>
      </c>
      <c r="AM404" s="21">
        <v>0.61709741849401123</v>
      </c>
      <c r="AN404" s="21">
        <v>0.62087414560136334</v>
      </c>
      <c r="AO404" s="21">
        <v>3.947269150138142E-2</v>
      </c>
      <c r="AP404" s="21">
        <v>3.1163061747679802E-2</v>
      </c>
      <c r="AQ404" s="21">
        <v>0.53474151362930233</v>
      </c>
      <c r="AR404" s="21">
        <v>0.49541741094276232</v>
      </c>
      <c r="AS404" s="21">
        <v>0.55885697218464914</v>
      </c>
      <c r="AT404" s="21">
        <v>0.31113687724491623</v>
      </c>
      <c r="AU404" s="21">
        <v>0.44514477264241004</v>
      </c>
      <c r="AV404" s="21" t="e">
        <v>#DIV/0!</v>
      </c>
      <c r="AW404" s="21" t="e">
        <v>#DIV/0!</v>
      </c>
      <c r="AX404" s="21" t="e">
        <v>#DIV/0!</v>
      </c>
      <c r="AY404" s="21">
        <v>0.38483358292123865</v>
      </c>
      <c r="AZ404" s="21">
        <v>0.34373045674046016</v>
      </c>
      <c r="BA404" s="21">
        <v>0.50959104344686323</v>
      </c>
      <c r="BB404" s="21" t="e">
        <v>#DIV/0!</v>
      </c>
      <c r="BC404" s="21">
        <v>9.1940755575126265E-2</v>
      </c>
    </row>
    <row r="405" spans="1:55" x14ac:dyDescent="0.2">
      <c r="A405" s="3" t="s">
        <v>1243</v>
      </c>
      <c r="B405" s="3" t="s">
        <v>1244</v>
      </c>
      <c r="C405" s="3" t="s">
        <v>72</v>
      </c>
      <c r="D405" s="3">
        <v>378241</v>
      </c>
      <c r="E405" s="3" t="s">
        <v>16</v>
      </c>
      <c r="F405" s="3">
        <v>2019</v>
      </c>
      <c r="G405" s="3" t="s">
        <v>17</v>
      </c>
      <c r="H405" s="4">
        <v>43830</v>
      </c>
      <c r="I405" s="4">
        <v>43875</v>
      </c>
      <c r="J405" s="4">
        <v>43875</v>
      </c>
      <c r="K405" s="5">
        <v>406276000</v>
      </c>
      <c r="L405" s="5">
        <v>408216000</v>
      </c>
      <c r="M405" s="3" t="s">
        <v>1245</v>
      </c>
      <c r="N405" s="20">
        <v>0.16180457940287093</v>
      </c>
      <c r="O405" s="21">
        <v>0.16180457940287093</v>
      </c>
      <c r="P405" s="21">
        <v>3.1149219050630388E-2</v>
      </c>
      <c r="Q405" s="21">
        <v>0.55894986694140192</v>
      </c>
      <c r="R405" s="21">
        <v>0.11259917083745037</v>
      </c>
      <c r="S405" s="21">
        <v>0</v>
      </c>
      <c r="T405" s="21">
        <v>0.11375531479836357</v>
      </c>
      <c r="U405" s="21">
        <v>0.79413613644894387</v>
      </c>
      <c r="V405" s="21">
        <v>0.77144014205164946</v>
      </c>
      <c r="W405" s="21">
        <v>0.76391085420979032</v>
      </c>
      <c r="X405" s="21">
        <v>0.10085475214876669</v>
      </c>
      <c r="Y405" s="21">
        <v>0.50708650131415833</v>
      </c>
      <c r="Z405" s="21">
        <v>0.89914524785123329</v>
      </c>
      <c r="AA405" s="21">
        <v>3.6736826249685319E-3</v>
      </c>
      <c r="AB405" s="21">
        <v>0.91395705995420928</v>
      </c>
      <c r="AC405" s="21">
        <v>1</v>
      </c>
      <c r="AD405" s="21">
        <v>0.61742412017524662</v>
      </c>
      <c r="AE405" s="21">
        <v>0.5021155750106383</v>
      </c>
      <c r="AF405" s="21">
        <v>0.64638507893286246</v>
      </c>
      <c r="AG405" s="21" t="e">
        <v>#DIV/0!</v>
      </c>
      <c r="AH405" s="21" t="e">
        <v>#DIV/0!</v>
      </c>
      <c r="AI405" s="21">
        <v>0.44759730690306132</v>
      </c>
      <c r="AJ405" s="21">
        <v>0.32595611075873443</v>
      </c>
      <c r="AK405" s="21" t="e">
        <v>#DIV/0!</v>
      </c>
      <c r="AL405" s="21" t="e">
        <v>#DIV/0!</v>
      </c>
      <c r="AM405" s="21">
        <v>0.6161891110712775</v>
      </c>
      <c r="AN405" s="21">
        <v>0.62012376557250659</v>
      </c>
      <c r="AO405" s="21">
        <v>2.2553624535725601E-2</v>
      </c>
      <c r="AP405" s="21">
        <v>3.2182351268121703E-2</v>
      </c>
      <c r="AQ405" s="21">
        <v>0.52631268170617029</v>
      </c>
      <c r="AR405" s="21">
        <v>0.51422137602213847</v>
      </c>
      <c r="AS405" s="21">
        <v>0.62051174434791867</v>
      </c>
      <c r="AT405" s="21">
        <v>0.2770321171570902</v>
      </c>
      <c r="AU405" s="21">
        <v>0.35835227386415702</v>
      </c>
      <c r="AV405" s="21" t="e">
        <v>#DIV/0!</v>
      </c>
      <c r="AW405" s="21" t="e">
        <v>#DIV/0!</v>
      </c>
      <c r="AX405" s="21" t="e">
        <v>#DIV/0!</v>
      </c>
      <c r="AY405" s="21">
        <v>0.39733303229472938</v>
      </c>
      <c r="AZ405" s="21">
        <v>0.3648983253860778</v>
      </c>
      <c r="BA405" s="21">
        <v>0.50257671011810734</v>
      </c>
      <c r="BB405" s="21" t="e">
        <v>#DIV/0!</v>
      </c>
      <c r="BC405" s="21">
        <v>8.7656819351558862E-2</v>
      </c>
    </row>
    <row r="406" spans="1:55" x14ac:dyDescent="0.2">
      <c r="A406" s="3" t="s">
        <v>1258</v>
      </c>
      <c r="B406" s="3" t="s">
        <v>1259</v>
      </c>
      <c r="C406" s="3" t="s">
        <v>45</v>
      </c>
      <c r="D406" s="3">
        <v>104227</v>
      </c>
      <c r="E406" s="3" t="s">
        <v>16</v>
      </c>
      <c r="F406" s="3">
        <v>2019</v>
      </c>
      <c r="G406" s="3" t="s">
        <v>17</v>
      </c>
      <c r="H406" s="4">
        <v>43830</v>
      </c>
      <c r="I406" s="4">
        <v>43872</v>
      </c>
      <c r="J406" s="4">
        <v>43872</v>
      </c>
      <c r="K406" s="5">
        <v>63400000</v>
      </c>
      <c r="L406" s="5">
        <v>63800000</v>
      </c>
      <c r="M406" s="3" t="s">
        <v>1260</v>
      </c>
      <c r="N406" s="20">
        <v>3.660457138548065E-2</v>
      </c>
      <c r="O406" s="21">
        <v>2.4637796056864971E-2</v>
      </c>
      <c r="P406" s="21">
        <v>2.4385563978840754E-2</v>
      </c>
      <c r="Q406" s="21">
        <v>0.56488961643024338</v>
      </c>
      <c r="R406" s="21">
        <v>6.9922759629750919E-2</v>
      </c>
      <c r="S406" s="21">
        <v>8.622701916517507E-2</v>
      </c>
      <c r="T406" s="21">
        <v>5.7242603325669723E-2</v>
      </c>
      <c r="U406" s="21">
        <v>0.79768210009850204</v>
      </c>
      <c r="V406" s="21">
        <v>0.78012004913703281</v>
      </c>
      <c r="W406" s="21">
        <v>0.76632546872186436</v>
      </c>
      <c r="X406" s="21">
        <v>0.34978882935611078</v>
      </c>
      <c r="Y406" s="21">
        <v>0.47166465257376466</v>
      </c>
      <c r="Z406" s="21">
        <v>0.65021117064388922</v>
      </c>
      <c r="AA406" s="21">
        <v>0.21795704171777094</v>
      </c>
      <c r="AB406" s="21">
        <v>0.8307640572208651</v>
      </c>
      <c r="AC406" s="21">
        <v>0.14464068462649429</v>
      </c>
      <c r="AD406" s="21">
        <v>0.27011432666317176</v>
      </c>
      <c r="AE406" s="21">
        <v>0.30602070953262239</v>
      </c>
      <c r="AF406" s="21">
        <v>0.53225084608691531</v>
      </c>
      <c r="AG406" s="21" t="e">
        <v>#DIV/0!</v>
      </c>
      <c r="AH406" s="21" t="e">
        <v>#DIV/0!</v>
      </c>
      <c r="AI406" s="21">
        <v>0.39877390572932703</v>
      </c>
      <c r="AJ406" s="21">
        <v>9.1676393386358787E-2</v>
      </c>
      <c r="AK406" s="21" t="e">
        <v>#DIV/0!</v>
      </c>
      <c r="AL406" s="21" t="e">
        <v>#DIV/0!</v>
      </c>
      <c r="AM406" s="21">
        <v>0.61461470911310456</v>
      </c>
      <c r="AN406" s="21">
        <v>0.6297922616928272</v>
      </c>
      <c r="AO406" s="21">
        <v>0.24780784438086065</v>
      </c>
      <c r="AP406" s="21">
        <v>3.0088835517850108E-2</v>
      </c>
      <c r="AQ406" s="21">
        <v>0.48202013719656672</v>
      </c>
      <c r="AR406" s="21">
        <v>0.23152547272414459</v>
      </c>
      <c r="AS406" s="21">
        <v>0.54871957676176786</v>
      </c>
      <c r="AT406" s="21">
        <v>0.30121397900159025</v>
      </c>
      <c r="AU406" s="21">
        <v>0.4530110143120592</v>
      </c>
      <c r="AV406" s="21" t="e">
        <v>#DIV/0!</v>
      </c>
      <c r="AW406" s="21" t="e">
        <v>#DIV/0!</v>
      </c>
      <c r="AX406" s="21" t="e">
        <v>#DIV/0!</v>
      </c>
      <c r="AY406" s="21">
        <v>0.36915610245187125</v>
      </c>
      <c r="AZ406" s="21">
        <v>0.29384406539621394</v>
      </c>
      <c r="BA406" s="21">
        <v>0.48072355975244707</v>
      </c>
      <c r="BB406" s="21" t="e">
        <v>#DIV/0!</v>
      </c>
      <c r="BC406" s="21">
        <v>0.13976915471858706</v>
      </c>
    </row>
    <row r="407" spans="1:55" x14ac:dyDescent="0.2">
      <c r="A407" s="3" t="s">
        <v>1264</v>
      </c>
      <c r="B407" s="3" t="s">
        <v>1265</v>
      </c>
      <c r="C407" s="3" t="s">
        <v>113</v>
      </c>
      <c r="D407" s="3">
        <v>378243</v>
      </c>
      <c r="E407" s="3" t="s">
        <v>16</v>
      </c>
      <c r="F407" s="3">
        <v>2019</v>
      </c>
      <c r="G407" s="3" t="s">
        <v>17</v>
      </c>
      <c r="H407" s="4">
        <v>43830</v>
      </c>
      <c r="I407" s="4">
        <v>43887</v>
      </c>
      <c r="J407" s="4">
        <v>43887</v>
      </c>
      <c r="K407" s="5">
        <v>130000000</v>
      </c>
      <c r="L407" s="5">
        <v>130000000</v>
      </c>
      <c r="M407" s="3" t="s">
        <v>1266</v>
      </c>
      <c r="N407" s="20">
        <v>4.5878535557614487E-2</v>
      </c>
      <c r="O407" s="21">
        <v>4.5878535557614487E-2</v>
      </c>
      <c r="P407" s="21">
        <v>1.0098799473991787E-2</v>
      </c>
      <c r="Q407" s="21">
        <v>0.56103509561843556</v>
      </c>
      <c r="R407" s="21">
        <v>3.6296876361760308E-2</v>
      </c>
      <c r="S407" s="21">
        <v>9.5946137876862271E-3</v>
      </c>
      <c r="T407" s="21">
        <v>3.5178736636716189E-2</v>
      </c>
      <c r="U407" s="21">
        <v>0.79231829392672681</v>
      </c>
      <c r="V407" s="21">
        <v>0.77198670021242499</v>
      </c>
      <c r="W407" s="21">
        <v>0.76172209115232237</v>
      </c>
      <c r="X407" s="21">
        <v>0.41270251116883949</v>
      </c>
      <c r="Y407" s="21">
        <v>0.50811980398849155</v>
      </c>
      <c r="Z407" s="21">
        <v>0.58729748883116062</v>
      </c>
      <c r="AA407" s="21">
        <v>0.52721527634523546</v>
      </c>
      <c r="AB407" s="21">
        <v>0.86234690324935703</v>
      </c>
      <c r="AC407" s="21">
        <v>1</v>
      </c>
      <c r="AD407" s="21">
        <v>0.39597018589710387</v>
      </c>
      <c r="AE407" s="21">
        <v>0.36526682455086412</v>
      </c>
      <c r="AF407" s="21">
        <v>0.59289817187084726</v>
      </c>
      <c r="AG407" s="21" t="e">
        <v>#DIV/0!</v>
      </c>
      <c r="AH407" s="21" t="e">
        <v>#DIV/0!</v>
      </c>
      <c r="AI407" s="21">
        <v>0.38422251885591585</v>
      </c>
      <c r="AJ407" s="21">
        <v>8.336764252722674E-2</v>
      </c>
      <c r="AK407" s="21" t="e">
        <v>#DIV/0!</v>
      </c>
      <c r="AL407" s="21" t="e">
        <v>#DIV/0!</v>
      </c>
      <c r="AM407" s="21">
        <v>0.61652313706215633</v>
      </c>
      <c r="AN407" s="21">
        <v>0.62098413831401533</v>
      </c>
      <c r="AO407" s="21">
        <v>4.7073698296787495E-2</v>
      </c>
      <c r="AP407" s="21">
        <v>3.2876372821393038E-2</v>
      </c>
      <c r="AQ407" s="21">
        <v>0.52184155093363838</v>
      </c>
      <c r="AR407" s="21">
        <v>0.32578406545765387</v>
      </c>
      <c r="AS407" s="21">
        <v>0.51929480742103651</v>
      </c>
      <c r="AT407" s="21">
        <v>0.25669771584786466</v>
      </c>
      <c r="AU407" s="21">
        <v>0.44990391657631684</v>
      </c>
      <c r="AV407" s="21" t="e">
        <v>#DIV/0!</v>
      </c>
      <c r="AW407" s="21" t="e">
        <v>#DIV/0!</v>
      </c>
      <c r="AX407" s="21" t="e">
        <v>#DIV/0!</v>
      </c>
      <c r="AY407" s="21">
        <v>0.3568552944717861</v>
      </c>
      <c r="AZ407" s="21">
        <v>0.28228433988513146</v>
      </c>
      <c r="BA407" s="21">
        <v>0.51779218602252508</v>
      </c>
      <c r="BB407" s="21" t="e">
        <v>#DIV/0!</v>
      </c>
      <c r="BC407" s="21">
        <v>9.748444530064887E-2</v>
      </c>
    </row>
    <row r="408" spans="1:55" x14ac:dyDescent="0.2">
      <c r="A408" s="3" t="s">
        <v>1234</v>
      </c>
      <c r="B408" s="3" t="s">
        <v>1235</v>
      </c>
      <c r="C408" s="3" t="s">
        <v>15</v>
      </c>
      <c r="D408" s="3">
        <v>378239</v>
      </c>
      <c r="E408" s="3" t="s">
        <v>16</v>
      </c>
      <c r="F408" s="3">
        <v>2019</v>
      </c>
      <c r="G408" s="3" t="s">
        <v>17</v>
      </c>
      <c r="H408" s="4">
        <v>43830</v>
      </c>
      <c r="I408" s="4">
        <v>43874</v>
      </c>
      <c r="J408" s="4">
        <v>43874</v>
      </c>
      <c r="K408" s="5">
        <v>424600000</v>
      </c>
      <c r="L408" s="5">
        <v>428200000</v>
      </c>
      <c r="M408" s="3" t="s">
        <v>1236</v>
      </c>
      <c r="N408" s="20">
        <v>3.6236596605627995E-2</v>
      </c>
      <c r="O408" s="21">
        <v>3.4811877130949326E-2</v>
      </c>
      <c r="P408" s="21">
        <v>2.9358784238048045E-3</v>
      </c>
      <c r="Q408" s="21">
        <v>0.56160825065734643</v>
      </c>
      <c r="R408" s="21">
        <v>0.11373170477445026</v>
      </c>
      <c r="S408" s="21">
        <v>3.186207058466671E-2</v>
      </c>
      <c r="T408" s="21">
        <v>0.10994869196966564</v>
      </c>
      <c r="U408" s="21">
        <v>0.79787533044715064</v>
      </c>
      <c r="V408" s="21">
        <v>0.77346220160877266</v>
      </c>
      <c r="W408" s="21">
        <v>0.7678142014743119</v>
      </c>
      <c r="X408" s="21">
        <v>9.1954151693877176E-2</v>
      </c>
      <c r="Y408" s="21">
        <v>0.49164822485591392</v>
      </c>
      <c r="Z408" s="21">
        <v>0.90804584830612278</v>
      </c>
      <c r="AA408" s="21">
        <v>0.46316466657238453</v>
      </c>
      <c r="AB408" s="21">
        <v>0.85489778722533649</v>
      </c>
      <c r="AC408" s="21">
        <v>0.36233146403926297</v>
      </c>
      <c r="AD408" s="21">
        <v>0.46384694401974036</v>
      </c>
      <c r="AE408" s="21">
        <v>0.43100041178773446</v>
      </c>
      <c r="AF408" s="21">
        <v>0.62474180213488206</v>
      </c>
      <c r="AG408" s="21" t="e">
        <v>#DIV/0!</v>
      </c>
      <c r="AH408" s="21" t="e">
        <v>#DIV/0!</v>
      </c>
      <c r="AI408" s="21">
        <v>0.39872560591621986</v>
      </c>
      <c r="AJ408" s="21">
        <v>0.26179287069237789</v>
      </c>
      <c r="AK408" s="21" t="e">
        <v>#DIV/0!</v>
      </c>
      <c r="AL408" s="21" t="e">
        <v>#DIV/0!</v>
      </c>
      <c r="AM408" s="21">
        <v>0.62009830873026306</v>
      </c>
      <c r="AN408" s="21">
        <v>0.6233353334261873</v>
      </c>
      <c r="AO408" s="21">
        <v>0.13692682645716087</v>
      </c>
      <c r="AP408" s="21">
        <v>2.8232653515348195E-2</v>
      </c>
      <c r="AQ408" s="21">
        <v>0.60231860780549917</v>
      </c>
      <c r="AR408" s="21">
        <v>0.41516847170643373</v>
      </c>
      <c r="AS408" s="21">
        <v>0.52108667647674534</v>
      </c>
      <c r="AT408" s="21">
        <v>0.4494592720336143</v>
      </c>
      <c r="AU408" s="21">
        <v>0.49239847658123054</v>
      </c>
      <c r="AV408" s="21" t="e">
        <v>#DIV/0!</v>
      </c>
      <c r="AW408" s="21" t="e">
        <v>#DIV/0!</v>
      </c>
      <c r="AX408" s="21" t="e">
        <v>#DIV/0!</v>
      </c>
      <c r="AY408" s="21">
        <v>0.3542756199840203</v>
      </c>
      <c r="AZ408" s="21">
        <v>0.28926072109030126</v>
      </c>
      <c r="BA408" s="21">
        <v>0.51380258880836527</v>
      </c>
      <c r="BB408" s="21" t="e">
        <v>#DIV/0!</v>
      </c>
      <c r="BC408" s="21">
        <v>0.14027281439065506</v>
      </c>
    </row>
    <row r="409" spans="1:55" x14ac:dyDescent="0.2">
      <c r="A409" s="3" t="s">
        <v>1261</v>
      </c>
      <c r="B409" s="3" t="s">
        <v>1262</v>
      </c>
      <c r="C409" s="3" t="s">
        <v>138</v>
      </c>
      <c r="D409" s="3">
        <v>344928</v>
      </c>
      <c r="E409" s="3" t="s">
        <v>16</v>
      </c>
      <c r="F409" s="3">
        <v>2019</v>
      </c>
      <c r="G409" s="3" t="s">
        <v>17</v>
      </c>
      <c r="H409" s="4">
        <v>43830</v>
      </c>
      <c r="I409" s="4">
        <v>43885</v>
      </c>
      <c r="J409" s="4">
        <v>43885</v>
      </c>
      <c r="K409" s="5">
        <v>1212344000</v>
      </c>
      <c r="L409" s="5">
        <v>1214222000</v>
      </c>
      <c r="M409" s="3" t="s">
        <v>1263</v>
      </c>
      <c r="N409" s="20">
        <v>3.4385661396547251E-2</v>
      </c>
      <c r="O409" s="21">
        <v>3.1269391236256806E-2</v>
      </c>
      <c r="P409" s="21">
        <v>1.3876504274598182E-2</v>
      </c>
      <c r="Q409" s="21">
        <v>0.56040291947221832</v>
      </c>
      <c r="R409" s="21">
        <v>0.12712297472060494</v>
      </c>
      <c r="S409" s="21">
        <v>1.7331611167168517E-3</v>
      </c>
      <c r="T409" s="21">
        <v>0.12815894429533012</v>
      </c>
      <c r="U409" s="21">
        <v>0.79691797097673134</v>
      </c>
      <c r="V409" s="21">
        <v>0.77152645032815559</v>
      </c>
      <c r="W409" s="21">
        <v>0.7670846960829828</v>
      </c>
      <c r="X409" s="21">
        <v>2.2535197997487599E-2</v>
      </c>
      <c r="Y409" s="21">
        <v>0.494682425931676</v>
      </c>
      <c r="Z409" s="21">
        <v>0.9774648020025124</v>
      </c>
      <c r="AA409" s="21">
        <v>0</v>
      </c>
      <c r="AB409" s="21">
        <v>0.87281763826516856</v>
      </c>
      <c r="AC409" s="21">
        <v>0.67954815345083264</v>
      </c>
      <c r="AD409" s="21">
        <v>0.59285525291597774</v>
      </c>
      <c r="AE409" s="21">
        <v>0.47762122098441884</v>
      </c>
      <c r="AF409" s="21">
        <v>0.52603365660002754</v>
      </c>
      <c r="AG409" s="21" t="e">
        <v>#DIV/0!</v>
      </c>
      <c r="AH409" s="21" t="e">
        <v>#DIV/0!</v>
      </c>
      <c r="AI409" s="21">
        <v>0.40516207741757437</v>
      </c>
      <c r="AJ409" s="21">
        <v>0.3465552765572561</v>
      </c>
      <c r="AK409" s="21" t="e">
        <v>#DIV/0!</v>
      </c>
      <c r="AL409" s="21" t="e">
        <v>#DIV/0!</v>
      </c>
      <c r="AM409" s="21">
        <v>0.61532832396438852</v>
      </c>
      <c r="AN409" s="21">
        <v>0.62050831908700765</v>
      </c>
      <c r="AO409" s="21">
        <v>3.091657019293189E-2</v>
      </c>
      <c r="AP409" s="21">
        <v>2.9069978409605134E-2</v>
      </c>
      <c r="AQ409" s="21">
        <v>0.49029331246015928</v>
      </c>
      <c r="AR409" s="21">
        <v>0.52228889291255254</v>
      </c>
      <c r="AS409" s="21">
        <v>0.52039076687462316</v>
      </c>
      <c r="AT409" s="21">
        <v>0.299819547751697</v>
      </c>
      <c r="AU409" s="21">
        <v>0.45303640017667585</v>
      </c>
      <c r="AV409" s="21" t="e">
        <v>#DIV/0!</v>
      </c>
      <c r="AW409" s="21" t="e">
        <v>#DIV/0!</v>
      </c>
      <c r="AX409" s="21" t="e">
        <v>#DIV/0!</v>
      </c>
      <c r="AY409" s="21">
        <v>0.39532439093410171</v>
      </c>
      <c r="AZ409" s="21">
        <v>0.36240749624254881</v>
      </c>
      <c r="BA409" s="21">
        <v>0.50262140544680722</v>
      </c>
      <c r="BB409" s="21" t="e">
        <v>#DIV/0!</v>
      </c>
      <c r="BC409" s="21">
        <v>9.0387061387220857E-2</v>
      </c>
    </row>
    <row r="410" spans="1:55" x14ac:dyDescent="0.2">
      <c r="A410" s="3" t="s">
        <v>1231</v>
      </c>
      <c r="B410" s="3" t="s">
        <v>1232</v>
      </c>
      <c r="C410" s="3" t="s">
        <v>91</v>
      </c>
      <c r="D410" s="3">
        <v>239962</v>
      </c>
      <c r="E410" s="3" t="s">
        <v>16</v>
      </c>
      <c r="F410" s="3">
        <v>2019</v>
      </c>
      <c r="G410" s="3" t="s">
        <v>17</v>
      </c>
      <c r="H410" s="4">
        <v>43861</v>
      </c>
      <c r="I410" s="4">
        <v>43910</v>
      </c>
      <c r="J410" s="4">
        <v>43910</v>
      </c>
      <c r="K410" s="5">
        <v>2835000000</v>
      </c>
      <c r="L410" s="5">
        <v>2856000000</v>
      </c>
      <c r="M410" s="3" t="s">
        <v>1233</v>
      </c>
      <c r="N410" s="20">
        <v>3.3973894289307062E-2</v>
      </c>
      <c r="O410" s="21">
        <v>9.1690151730630456E-3</v>
      </c>
      <c r="P410" s="21">
        <v>1.4908922036562758E-2</v>
      </c>
      <c r="Q410" s="21">
        <v>0.56028174753588744</v>
      </c>
      <c r="R410" s="21">
        <v>6.7993648727871919E-2</v>
      </c>
      <c r="S410" s="21">
        <v>5.9647395812542255E-2</v>
      </c>
      <c r="T410" s="21">
        <v>5.9423674032824149E-2</v>
      </c>
      <c r="U410" s="21">
        <v>0.79363998371824773</v>
      </c>
      <c r="V410" s="21">
        <v>0.77432853557416059</v>
      </c>
      <c r="W410" s="21">
        <v>0.76279213190159834</v>
      </c>
      <c r="X410" s="21">
        <v>0.22796163279685214</v>
      </c>
      <c r="Y410" s="21">
        <v>0.49433684809296974</v>
      </c>
      <c r="Z410" s="21">
        <v>0.77203836720314789</v>
      </c>
      <c r="AA410" s="21">
        <v>0.23198182671914691</v>
      </c>
      <c r="AB410" s="21">
        <v>0.87517857920253894</v>
      </c>
      <c r="AC410" s="21">
        <v>0.22982520325297207</v>
      </c>
      <c r="AD410" s="21">
        <v>0.25113222840851801</v>
      </c>
      <c r="AE410" s="21">
        <v>0.2878867729595902</v>
      </c>
      <c r="AF410" s="21">
        <v>0.5467955186760538</v>
      </c>
      <c r="AG410" s="21" t="e">
        <v>#DIV/0!</v>
      </c>
      <c r="AH410" s="21" t="e">
        <v>#DIV/0!</v>
      </c>
      <c r="AI410" s="21">
        <v>0.41595142048988282</v>
      </c>
      <c r="AJ410" s="21">
        <v>0.12930052429105363</v>
      </c>
      <c r="AK410" s="21" t="e">
        <v>#DIV/0!</v>
      </c>
      <c r="AL410" s="21" t="e">
        <v>#DIV/0!</v>
      </c>
      <c r="AM410" s="21">
        <v>0.61673772494140988</v>
      </c>
      <c r="AN410" s="21">
        <v>0.62963160174947042</v>
      </c>
      <c r="AO410" s="21">
        <v>0.52017129408619067</v>
      </c>
      <c r="AP410" s="21">
        <v>2.8138734339555566E-2</v>
      </c>
      <c r="AQ410" s="21">
        <v>0.53318576508536897</v>
      </c>
      <c r="AR410" s="21">
        <v>0.22698977281308122</v>
      </c>
      <c r="AS410" s="21">
        <v>0.55583333496525922</v>
      </c>
      <c r="AT410" s="21">
        <v>0.39865295514558596</v>
      </c>
      <c r="AU410" s="21">
        <v>0.44838327592919025</v>
      </c>
      <c r="AV410" s="21" t="e">
        <v>#DIV/0!</v>
      </c>
      <c r="AW410" s="21" t="e">
        <v>#DIV/0!</v>
      </c>
      <c r="AX410" s="21" t="e">
        <v>#DIV/0!</v>
      </c>
      <c r="AY410" s="21">
        <v>0.35722872531735322</v>
      </c>
      <c r="AZ410" s="21">
        <v>0.28775528816254559</v>
      </c>
      <c r="BA410" s="21">
        <v>0.51273089390404658</v>
      </c>
      <c r="BB410" s="21" t="e">
        <v>#DIV/0!</v>
      </c>
      <c r="BC410" s="21">
        <v>0.14814974134321515</v>
      </c>
    </row>
    <row r="411" spans="1:55" x14ac:dyDescent="0.2">
      <c r="A411" s="7" t="s">
        <v>1252</v>
      </c>
      <c r="B411" s="7" t="s">
        <v>1253</v>
      </c>
      <c r="C411" s="3" t="s">
        <v>59</v>
      </c>
      <c r="D411" s="7">
        <v>359889</v>
      </c>
      <c r="E411" s="7" t="s">
        <v>16</v>
      </c>
      <c r="F411" s="7">
        <v>2017</v>
      </c>
      <c r="G411" s="7" t="s">
        <v>17</v>
      </c>
      <c r="H411" s="8">
        <v>43008</v>
      </c>
      <c r="I411" s="8">
        <v>43059</v>
      </c>
      <c r="J411" s="8">
        <v>43138</v>
      </c>
      <c r="K411" s="9">
        <v>254300000</v>
      </c>
      <c r="L411" s="9">
        <v>257600000</v>
      </c>
      <c r="M411" s="7" t="s">
        <v>1254</v>
      </c>
      <c r="N411" s="20">
        <v>7.7099246219412179E-2</v>
      </c>
      <c r="O411" s="21">
        <v>4.4521323778873322E-2</v>
      </c>
      <c r="P411" s="21">
        <v>2.3359444343624577E-2</v>
      </c>
      <c r="Q411" s="21">
        <v>0.55964054436032273</v>
      </c>
      <c r="R411" s="21">
        <v>6.4564243143957548E-2</v>
      </c>
      <c r="S411" s="21">
        <v>2.1238766115920463E-2</v>
      </c>
      <c r="T411" s="21">
        <v>6.192705746869525E-2</v>
      </c>
      <c r="U411" s="21">
        <v>0.7929543746322405</v>
      </c>
      <c r="V411" s="21">
        <v>0.77231422798918414</v>
      </c>
      <c r="W411" s="21">
        <v>0.76238922670705844</v>
      </c>
      <c r="X411" s="21">
        <v>0.13555968071729005</v>
      </c>
      <c r="Y411" s="21">
        <v>0.51913067828928172</v>
      </c>
      <c r="Z411" s="21">
        <v>0.86444031928271003</v>
      </c>
      <c r="AA411" s="21">
        <v>0.33837583853303743</v>
      </c>
      <c r="AB411" s="21">
        <v>0.89029564124559435</v>
      </c>
      <c r="AC411" s="21">
        <v>0.17191148611285195</v>
      </c>
      <c r="AD411" s="21">
        <v>0.28634934294248277</v>
      </c>
      <c r="AE411" s="21">
        <v>0.32825810052826443</v>
      </c>
      <c r="AF411" s="21">
        <v>0.51931761864171744</v>
      </c>
      <c r="AG411" s="21" t="e">
        <v>#DIV/0!</v>
      </c>
      <c r="AH411" s="21" t="e">
        <v>#DIV/0!</v>
      </c>
      <c r="AI411" s="21">
        <v>0.41358856917184766</v>
      </c>
      <c r="AJ411" s="21">
        <v>0.19889940047055885</v>
      </c>
      <c r="AK411" s="21" t="e">
        <v>#DIV/0!</v>
      </c>
      <c r="AL411" s="21" t="e">
        <v>#DIV/0!</v>
      </c>
      <c r="AM411" s="21">
        <v>0.61486851022811884</v>
      </c>
      <c r="AN411" s="21">
        <v>0.62189101251221368</v>
      </c>
      <c r="AO411" s="21">
        <v>0.12708915358984826</v>
      </c>
      <c r="AP411" s="21">
        <v>3.2944712061265417E-2</v>
      </c>
      <c r="AQ411" s="21">
        <v>0.47286444634963853</v>
      </c>
      <c r="AR411" s="21">
        <v>0.29314570884674163</v>
      </c>
      <c r="AS411" s="21">
        <v>0.55172647716460588</v>
      </c>
      <c r="AT411" s="21">
        <v>0.31151997016152128</v>
      </c>
      <c r="AU411" s="21">
        <v>0.46000993974509946</v>
      </c>
      <c r="AV411" s="21" t="e">
        <v>#DIV/0!</v>
      </c>
      <c r="AW411" s="21" t="e">
        <v>#DIV/0!</v>
      </c>
      <c r="AX411" s="21" t="e">
        <v>#DIV/0!</v>
      </c>
      <c r="AY411" s="21">
        <v>0.3832652151560344</v>
      </c>
      <c r="AZ411" s="21">
        <v>0.33575020294162089</v>
      </c>
      <c r="BA411" s="21">
        <v>0.50388412986115072</v>
      </c>
      <c r="BB411" s="21" t="e">
        <v>#DIV/0!</v>
      </c>
      <c r="BC411" s="21">
        <v>9.5788452434461394E-2</v>
      </c>
    </row>
    <row r="412" spans="1:55" x14ac:dyDescent="0.2">
      <c r="A412" s="3" t="s">
        <v>1249</v>
      </c>
      <c r="B412" s="3" t="s">
        <v>1250</v>
      </c>
      <c r="C412" s="3" t="s">
        <v>34</v>
      </c>
      <c r="D412" s="3">
        <v>378242</v>
      </c>
      <c r="E412" s="3" t="s">
        <v>16</v>
      </c>
      <c r="F412" s="3">
        <v>2019</v>
      </c>
      <c r="G412" s="3" t="s">
        <v>17</v>
      </c>
      <c r="H412" s="4">
        <v>43830</v>
      </c>
      <c r="I412" s="4">
        <v>43881</v>
      </c>
      <c r="J412" s="4">
        <v>43881</v>
      </c>
      <c r="K412" s="5">
        <v>419400000</v>
      </c>
      <c r="L412" s="5">
        <v>424600000</v>
      </c>
      <c r="M412" s="6" t="s">
        <v>1251</v>
      </c>
      <c r="N412" s="20">
        <v>6.6899073980739489E-3</v>
      </c>
      <c r="O412" s="21">
        <v>6.6899073980739489E-3</v>
      </c>
      <c r="P412" s="21">
        <v>2.5492216146814281E-2</v>
      </c>
      <c r="Q412" s="21">
        <v>0.51096530666365059</v>
      </c>
      <c r="R412" s="21">
        <v>9.8061004437471969E-2</v>
      </c>
      <c r="S412" s="21">
        <v>0</v>
      </c>
      <c r="T412" s="21">
        <v>9.9067873646527971E-2</v>
      </c>
      <c r="U412" s="21">
        <v>0.7360533747580793</v>
      </c>
      <c r="V412" s="21">
        <v>0.77144014205164946</v>
      </c>
      <c r="W412" s="21">
        <v>0.69730028275642975</v>
      </c>
      <c r="X412" s="21">
        <v>8.4899688752563457E-2</v>
      </c>
      <c r="Y412" s="21">
        <v>0.4365973807970478</v>
      </c>
      <c r="Z412" s="21">
        <v>0.91510031124743652</v>
      </c>
      <c r="AA412" s="21">
        <v>0.49416398989004268</v>
      </c>
      <c r="AB412" s="21">
        <v>0.78147698513560671</v>
      </c>
      <c r="AC412" s="21">
        <v>0.39283109809861089</v>
      </c>
      <c r="AD412" s="21">
        <v>0.39137107710158353</v>
      </c>
      <c r="AE412" s="21">
        <v>0.44865032708271962</v>
      </c>
      <c r="AF412" s="21">
        <v>0.64040163377719161</v>
      </c>
      <c r="AG412" s="21" t="e">
        <v>#DIV/0!</v>
      </c>
      <c r="AH412" s="21" t="e">
        <v>#DIV/0!</v>
      </c>
      <c r="AI412" s="21">
        <v>0.39807448793306954</v>
      </c>
      <c r="AJ412" s="21">
        <v>9.335981733965322E-2</v>
      </c>
      <c r="AK412" s="21" t="e">
        <v>#DIV/0!</v>
      </c>
      <c r="AL412" s="21" t="e">
        <v>#DIV/0!</v>
      </c>
      <c r="AM412" s="21">
        <v>0.57402921088842995</v>
      </c>
      <c r="AN412" s="21">
        <v>0.59184839985732574</v>
      </c>
      <c r="AO412" s="21">
        <v>0.12849227660565382</v>
      </c>
      <c r="AP412" s="21">
        <v>3.1851590592315855E-2</v>
      </c>
      <c r="AQ412" s="21">
        <v>0.61460678577122074</v>
      </c>
      <c r="AR412" s="21">
        <v>0.32134672217290761</v>
      </c>
      <c r="AS412" s="21">
        <v>0.53453001493034225</v>
      </c>
      <c r="AT412" s="21">
        <v>0.34096479946809161</v>
      </c>
      <c r="AU412" s="21">
        <v>0.45256294928965651</v>
      </c>
      <c r="AV412" s="21" t="e">
        <v>#DIV/0!</v>
      </c>
      <c r="AW412" s="21" t="e">
        <v>#DIV/0!</v>
      </c>
      <c r="AX412" s="21" t="e">
        <v>#DIV/0!</v>
      </c>
      <c r="AY412" s="21">
        <v>0.36191700152263401</v>
      </c>
      <c r="AZ412" s="21">
        <v>0.28576015636877727</v>
      </c>
      <c r="BA412" s="21">
        <v>0.51286192092538296</v>
      </c>
      <c r="BB412" s="21" t="e">
        <v>#DIV/0!</v>
      </c>
      <c r="BC412" s="21">
        <v>0.24707741209475531</v>
      </c>
    </row>
    <row r="413" spans="1:55" x14ac:dyDescent="0.2">
      <c r="A413" s="3" t="s">
        <v>1255</v>
      </c>
      <c r="B413" s="3" t="s">
        <v>1256</v>
      </c>
      <c r="C413" s="3" t="s">
        <v>72</v>
      </c>
      <c r="D413" s="3">
        <v>57524</v>
      </c>
      <c r="E413" s="3" t="s">
        <v>16</v>
      </c>
      <c r="F413" s="3">
        <v>2019</v>
      </c>
      <c r="G413" s="3" t="s">
        <v>17</v>
      </c>
      <c r="H413" s="4">
        <v>43830</v>
      </c>
      <c r="I413" s="4">
        <v>43875</v>
      </c>
      <c r="J413" s="4">
        <v>43875</v>
      </c>
      <c r="K413" s="5">
        <v>745873000</v>
      </c>
      <c r="L413" s="5">
        <v>744239000</v>
      </c>
      <c r="M413" s="3" t="s">
        <v>1257</v>
      </c>
      <c r="N413" s="20">
        <v>3.5158652661046487E-2</v>
      </c>
      <c r="O413" s="21">
        <v>2.6449377910972082E-2</v>
      </c>
      <c r="P413" s="21">
        <v>2.5766646548887807E-2</v>
      </c>
      <c r="Q413" s="21">
        <v>0.55896800085068277</v>
      </c>
      <c r="R413" s="21">
        <v>8.8167083090390549E-2</v>
      </c>
      <c r="S413" s="21">
        <v>4.8424432196196888E-2</v>
      </c>
      <c r="T413" s="21">
        <v>8.1548088973268679E-2</v>
      </c>
      <c r="U413" s="21">
        <v>0.79327715705069746</v>
      </c>
      <c r="V413" s="21">
        <v>0.77306384489817381</v>
      </c>
      <c r="W413" s="21">
        <v>0.7626167323214853</v>
      </c>
      <c r="X413" s="21">
        <v>7.2308796326085611E-2</v>
      </c>
      <c r="Y413" s="21">
        <v>0.50655178196077277</v>
      </c>
      <c r="Z413" s="21">
        <v>0.92769120367391444</v>
      </c>
      <c r="AA413" s="21">
        <v>0</v>
      </c>
      <c r="AB413" s="21">
        <v>0.91319456004193056</v>
      </c>
      <c r="AC413" s="21">
        <v>0.23088334184262355</v>
      </c>
      <c r="AD413" s="21">
        <v>0.37870615291012705</v>
      </c>
      <c r="AE413" s="21">
        <v>0.43413182351046931</v>
      </c>
      <c r="AF413" s="21">
        <v>0.60525984995901794</v>
      </c>
      <c r="AG413" s="21" t="e">
        <v>#DIV/0!</v>
      </c>
      <c r="AH413" s="21" t="e">
        <v>#DIV/0!</v>
      </c>
      <c r="AI413" s="21">
        <v>0.36632631160821938</v>
      </c>
      <c r="AJ413" s="21">
        <v>0.16538579778308488</v>
      </c>
      <c r="AK413" s="21" t="e">
        <v>#DIV/0!</v>
      </c>
      <c r="AL413" s="21" t="e">
        <v>#DIV/0!</v>
      </c>
      <c r="AM413" s="21">
        <v>0.61672160202748016</v>
      </c>
      <c r="AN413" s="21">
        <v>0.62094541505231571</v>
      </c>
      <c r="AO413" s="21">
        <v>8.5811797587068819E-2</v>
      </c>
      <c r="AP413" s="21">
        <v>2.9402079047630546E-2</v>
      </c>
      <c r="AQ413" s="21">
        <v>0.54958964026607937</v>
      </c>
      <c r="AR413" s="21">
        <v>0.32319068515851829</v>
      </c>
      <c r="AS413" s="21">
        <v>0.5014637299119229</v>
      </c>
      <c r="AT413" s="21">
        <v>0.29709370238116978</v>
      </c>
      <c r="AU413" s="21">
        <v>0.48101192944973153</v>
      </c>
      <c r="AV413" s="21" t="e">
        <v>#DIV/0!</v>
      </c>
      <c r="AW413" s="21" t="e">
        <v>#DIV/0!</v>
      </c>
      <c r="AX413" s="21" t="e">
        <v>#DIV/0!</v>
      </c>
      <c r="AY413" s="21">
        <v>0.37524975169311936</v>
      </c>
      <c r="AZ413" s="21">
        <v>0.32240482428452133</v>
      </c>
      <c r="BA413" s="21">
        <v>0.51487480328390889</v>
      </c>
      <c r="BB413" s="21" t="e">
        <v>#DIV/0!</v>
      </c>
      <c r="BC413" s="21">
        <v>0.11436815325602809</v>
      </c>
    </row>
    <row r="414" spans="1:55" x14ac:dyDescent="0.2">
      <c r="A414" s="3" t="s">
        <v>1267</v>
      </c>
      <c r="B414" s="3" t="s">
        <v>1268</v>
      </c>
      <c r="C414" s="3" t="s">
        <v>45</v>
      </c>
      <c r="D414" s="3">
        <v>378245</v>
      </c>
      <c r="E414" s="3" t="s">
        <v>16</v>
      </c>
      <c r="F414" s="3">
        <v>2019</v>
      </c>
      <c r="G414" s="3" t="s">
        <v>17</v>
      </c>
      <c r="H414" s="4">
        <v>43830</v>
      </c>
      <c r="I414" s="4">
        <v>43889</v>
      </c>
      <c r="J414" s="4">
        <v>43889</v>
      </c>
      <c r="K414" s="5">
        <v>106605000</v>
      </c>
      <c r="L414" s="5">
        <v>107019000</v>
      </c>
      <c r="M414" s="3" t="s">
        <v>1269</v>
      </c>
      <c r="N414" s="20">
        <v>6.021817066767006E-2</v>
      </c>
      <c r="O414" s="21">
        <v>5.8681338999454109E-2</v>
      </c>
      <c r="P414" s="21">
        <v>0.17604715543472513</v>
      </c>
      <c r="Q414" s="21">
        <v>0.56730630216755651</v>
      </c>
      <c r="R414" s="21">
        <v>0.18319220306538092</v>
      </c>
      <c r="S414" s="21">
        <v>1.511752742046687E-3</v>
      </c>
      <c r="T414" s="21">
        <v>0.18483828219221146</v>
      </c>
      <c r="U414" s="21">
        <v>0.81540079870316562</v>
      </c>
      <c r="V414" s="21">
        <v>0.77163373885079012</v>
      </c>
      <c r="W414" s="21">
        <v>0.78826078466112803</v>
      </c>
      <c r="X414" s="21">
        <v>0.16023910681963902</v>
      </c>
      <c r="Y414" s="21">
        <v>0.46006732734680345</v>
      </c>
      <c r="Z414" s="21">
        <v>0.83976089318036096</v>
      </c>
      <c r="AA414" s="21">
        <v>0</v>
      </c>
      <c r="AB414" s="21">
        <v>0.82195574855434606</v>
      </c>
      <c r="AC414" s="21">
        <v>0.37453369391566921</v>
      </c>
      <c r="AD414" s="21">
        <v>0.44436475238886552</v>
      </c>
      <c r="AE414" s="21">
        <v>0.42603169568068899</v>
      </c>
      <c r="AF414" s="21">
        <v>0.59529674900697005</v>
      </c>
      <c r="AG414" s="21" t="e">
        <v>#DIV/0!</v>
      </c>
      <c r="AH414" s="21" t="e">
        <v>#DIV/0!</v>
      </c>
      <c r="AI414" s="21">
        <v>0.40315776707251255</v>
      </c>
      <c r="AJ414" s="21">
        <v>0.15488922064177493</v>
      </c>
      <c r="AK414" s="21" t="e">
        <v>#DIV/0!</v>
      </c>
      <c r="AL414" s="21" t="e">
        <v>#DIV/0!</v>
      </c>
      <c r="AM414" s="21">
        <v>0.62022945293948084</v>
      </c>
      <c r="AN414" s="21">
        <v>0.62537885473518939</v>
      </c>
      <c r="AO414" s="21">
        <v>0.10281788005480777</v>
      </c>
      <c r="AP414" s="21">
        <v>3.3020904025426075E-2</v>
      </c>
      <c r="AQ414" s="21">
        <v>0.54952337919546179</v>
      </c>
      <c r="AR414" s="21">
        <v>0.31749309774943063</v>
      </c>
      <c r="AS414" s="21">
        <v>0.54017713872152262</v>
      </c>
      <c r="AT414" s="21">
        <v>0.31064229549020189</v>
      </c>
      <c r="AU414" s="21">
        <v>0.42796830469130603</v>
      </c>
      <c r="AV414" s="21" t="e">
        <v>#DIV/0!</v>
      </c>
      <c r="AW414" s="21" t="e">
        <v>#DIV/0!</v>
      </c>
      <c r="AX414" s="21" t="e">
        <v>#DIV/0!</v>
      </c>
      <c r="AY414" s="21">
        <v>0.38805995590519027</v>
      </c>
      <c r="AZ414" s="21">
        <v>0.32469115281767358</v>
      </c>
      <c r="BA414" s="21">
        <v>0.50635943727652932</v>
      </c>
      <c r="BB414" s="21" t="e">
        <v>#DIV/0!</v>
      </c>
      <c r="BC414" s="21">
        <v>0.12217783508811293</v>
      </c>
    </row>
    <row r="415" spans="1:55" x14ac:dyDescent="0.2">
      <c r="A415" s="3" t="s">
        <v>1270</v>
      </c>
      <c r="B415" s="3" t="s">
        <v>1271</v>
      </c>
      <c r="C415" s="3" t="s">
        <v>52</v>
      </c>
      <c r="D415" s="3">
        <v>378246</v>
      </c>
      <c r="E415" s="3" t="s">
        <v>16</v>
      </c>
      <c r="F415" s="3">
        <v>2019</v>
      </c>
      <c r="G415" s="3" t="s">
        <v>17</v>
      </c>
      <c r="H415" s="4">
        <v>43830</v>
      </c>
      <c r="I415" s="4">
        <v>43882</v>
      </c>
      <c r="J415" s="4">
        <v>43882</v>
      </c>
      <c r="K415" s="5">
        <v>526000000</v>
      </c>
      <c r="L415" s="5">
        <v>525000000</v>
      </c>
      <c r="M415" s="3" t="s">
        <v>1272</v>
      </c>
      <c r="N415" s="20">
        <v>2.9407551496440365E-2</v>
      </c>
      <c r="O415" s="21">
        <v>2.4073516031389096E-2</v>
      </c>
      <c r="P415" s="21">
        <v>4.9302815215549658E-3</v>
      </c>
      <c r="Q415" s="21">
        <v>0.56184658446811486</v>
      </c>
      <c r="R415" s="21">
        <v>9.636083164299486E-2</v>
      </c>
      <c r="S415" s="21">
        <v>5.2455444220974493E-2</v>
      </c>
      <c r="T415" s="21">
        <v>8.919962332486768E-2</v>
      </c>
      <c r="U415" s="21">
        <v>0.79696675203232725</v>
      </c>
      <c r="V415" s="21">
        <v>0.77491084979691327</v>
      </c>
      <c r="W415" s="21">
        <v>0.76649651503499328</v>
      </c>
      <c r="X415" s="21">
        <v>5.1271970355502364E-2</v>
      </c>
      <c r="Y415" s="21">
        <v>0.47530215068472381</v>
      </c>
      <c r="Z415" s="21">
        <v>0.94872802964449765</v>
      </c>
      <c r="AA415" s="21">
        <v>0</v>
      </c>
      <c r="AB415" s="21">
        <v>0.85223093046060672</v>
      </c>
      <c r="AC415" s="21">
        <v>0.57825864303585295</v>
      </c>
      <c r="AD415" s="21">
        <v>0.4906671548404079</v>
      </c>
      <c r="AE415" s="21">
        <v>0.41771319921118211</v>
      </c>
      <c r="AF415" s="21">
        <v>0.61146766113911688</v>
      </c>
      <c r="AG415" s="21" t="e">
        <v>#DIV/0!</v>
      </c>
      <c r="AH415" s="21" t="e">
        <v>#DIV/0!</v>
      </c>
      <c r="AI415" s="21">
        <v>0.43617818383113505</v>
      </c>
      <c r="AJ415" s="21">
        <v>0.18659098479901987</v>
      </c>
      <c r="AK415" s="21" t="e">
        <v>#DIV/0!</v>
      </c>
      <c r="AL415" s="21" t="e">
        <v>#DIV/0!</v>
      </c>
      <c r="AM415" s="21">
        <v>0.61703037278585993</v>
      </c>
      <c r="AN415" s="21">
        <v>0.62112661340804998</v>
      </c>
      <c r="AO415" s="21">
        <v>4.434953473584171E-2</v>
      </c>
      <c r="AP415" s="21">
        <v>3.1004217462114594E-2</v>
      </c>
      <c r="AQ415" s="21">
        <v>0.52939191436988875</v>
      </c>
      <c r="AR415" s="21">
        <v>0.44686827302587057</v>
      </c>
      <c r="AS415" s="21">
        <v>0.5866738874749361</v>
      </c>
      <c r="AT415" s="21">
        <v>0.30268993516181908</v>
      </c>
      <c r="AU415" s="21">
        <v>0.4219720249371619</v>
      </c>
      <c r="AV415" s="21" t="e">
        <v>#DIV/0!</v>
      </c>
      <c r="AW415" s="21" t="e">
        <v>#DIV/0!</v>
      </c>
      <c r="AX415" s="21" t="e">
        <v>#DIV/0!</v>
      </c>
      <c r="AY415" s="21">
        <v>0.38126957319230692</v>
      </c>
      <c r="AZ415" s="21">
        <v>0.33724001271178028</v>
      </c>
      <c r="BA415" s="21">
        <v>0.50492235515097117</v>
      </c>
      <c r="BB415" s="21" t="e">
        <v>#DIV/0!</v>
      </c>
      <c r="BC415" s="21">
        <v>9.1202300353980206E-2</v>
      </c>
    </row>
    <row r="416" spans="1:55" x14ac:dyDescent="0.2">
      <c r="A416" s="3" t="s">
        <v>1276</v>
      </c>
      <c r="B416" s="3" t="s">
        <v>1277</v>
      </c>
      <c r="C416" s="3" t="s">
        <v>34</v>
      </c>
      <c r="D416" s="3">
        <v>396684</v>
      </c>
      <c r="E416" s="3" t="s">
        <v>16</v>
      </c>
      <c r="F416" s="3">
        <v>2019</v>
      </c>
      <c r="G416" s="3" t="s">
        <v>17</v>
      </c>
      <c r="H416" s="4">
        <v>43921</v>
      </c>
      <c r="I416" s="4">
        <v>43959</v>
      </c>
      <c r="J416" s="4">
        <v>43959</v>
      </c>
      <c r="K416" s="5">
        <v>250715000</v>
      </c>
      <c r="L416" s="5">
        <v>253767000</v>
      </c>
      <c r="M416" s="3" t="s">
        <v>1278</v>
      </c>
      <c r="N416" s="20">
        <v>0.35496724849616268</v>
      </c>
      <c r="O416" s="21">
        <v>0.32614767638675701</v>
      </c>
      <c r="P416" s="21">
        <v>1</v>
      </c>
      <c r="Q416" s="21">
        <v>0.55880267069600109</v>
      </c>
      <c r="R416" s="21">
        <v>6.1588588108667491E-2</v>
      </c>
      <c r="S416" s="21">
        <v>0</v>
      </c>
      <c r="T416" s="21">
        <v>6.2220966426140181E-2</v>
      </c>
      <c r="U416" s="21">
        <v>0.79219098373186081</v>
      </c>
      <c r="V416" s="21">
        <v>0.77144014205164946</v>
      </c>
      <c r="W416" s="21">
        <v>0.76168011086568832</v>
      </c>
      <c r="X416" s="21">
        <v>0.61694804773003187</v>
      </c>
      <c r="Y416" s="21">
        <v>0.51628261133246001</v>
      </c>
      <c r="Z416" s="21">
        <v>0.38305195226996813</v>
      </c>
      <c r="AA416" s="21">
        <v>0.1079112796259422</v>
      </c>
      <c r="AB416" s="21">
        <v>0.92051287446167762</v>
      </c>
      <c r="AC416" s="21">
        <v>0.67870267139747331</v>
      </c>
      <c r="AD416" s="21">
        <v>0.4922136025769549</v>
      </c>
      <c r="AE416" s="21">
        <v>0.56261243772071301</v>
      </c>
      <c r="AF416" s="21">
        <v>0.73335382636024793</v>
      </c>
      <c r="AG416" s="21" t="e">
        <v>#DIV/0!</v>
      </c>
      <c r="AH416" s="21" t="e">
        <v>#DIV/0!</v>
      </c>
      <c r="AI416" s="21">
        <v>0.3713230446666842</v>
      </c>
      <c r="AJ416" s="21">
        <v>0.45429820833500401</v>
      </c>
      <c r="AK416" s="21" t="e">
        <v>#DIV/0!</v>
      </c>
      <c r="AL416" s="21" t="e">
        <v>#DIV/0!</v>
      </c>
      <c r="AM416" s="21">
        <v>0.62016181259222003</v>
      </c>
      <c r="AN416" s="21">
        <v>0.6213194782132665</v>
      </c>
      <c r="AO416" s="21">
        <v>0.12224867381959099</v>
      </c>
      <c r="AP416" s="21">
        <v>3.209357158602897E-2</v>
      </c>
      <c r="AQ416" s="21">
        <v>0.71345753032687997</v>
      </c>
      <c r="AR416" s="21">
        <v>0.53425959200700879</v>
      </c>
      <c r="AS416" s="21">
        <v>0.43532467410054776</v>
      </c>
      <c r="AT416" s="21">
        <v>0.53814045867305194</v>
      </c>
      <c r="AU416" s="21">
        <v>0.5353086113731782</v>
      </c>
      <c r="AV416" s="21" t="e">
        <v>#DIV/0!</v>
      </c>
      <c r="AW416" s="21" t="e">
        <v>#DIV/0!</v>
      </c>
      <c r="AX416" s="21" t="e">
        <v>#DIV/0!</v>
      </c>
      <c r="AY416" s="21">
        <v>0.341950047885899</v>
      </c>
      <c r="AZ416" s="21">
        <v>0.20069367737833183</v>
      </c>
      <c r="BA416" s="21">
        <v>0.51205872096142113</v>
      </c>
      <c r="BB416" s="21" t="e">
        <v>#DIV/0!</v>
      </c>
      <c r="BC416" s="21">
        <v>0.17451890613604779</v>
      </c>
    </row>
    <row r="417" spans="1:55" x14ac:dyDescent="0.2">
      <c r="A417" s="3" t="s">
        <v>487</v>
      </c>
      <c r="B417" s="3" t="s">
        <v>488</v>
      </c>
      <c r="C417" s="3" t="s">
        <v>138</v>
      </c>
      <c r="D417" s="3">
        <v>121214</v>
      </c>
      <c r="E417" s="3" t="s">
        <v>16</v>
      </c>
      <c r="F417" s="3">
        <v>2019</v>
      </c>
      <c r="G417" s="3" t="s">
        <v>17</v>
      </c>
      <c r="H417" s="4">
        <v>43830</v>
      </c>
      <c r="I417" s="4">
        <v>43866</v>
      </c>
      <c r="J417" s="4">
        <v>43887</v>
      </c>
      <c r="K417" s="5">
        <v>4268000000</v>
      </c>
      <c r="L417" s="5">
        <v>4268000000</v>
      </c>
      <c r="M417" s="3" t="s">
        <v>489</v>
      </c>
      <c r="N417" s="20">
        <v>3.5740365069807836E-2</v>
      </c>
      <c r="O417" s="21">
        <v>2.1336545140661672E-2</v>
      </c>
      <c r="P417" s="21">
        <v>7.9638563436252932E-3</v>
      </c>
      <c r="Q417" s="21">
        <v>0.55871517875335597</v>
      </c>
      <c r="R417" s="21">
        <v>2.8050838626941646E-2</v>
      </c>
      <c r="S417" s="21">
        <v>8.3277345597136121E-2</v>
      </c>
      <c r="T417" s="21">
        <v>1.539907602591707E-2</v>
      </c>
      <c r="U417" s="21">
        <v>0.79101538864531662</v>
      </c>
      <c r="V417" s="21">
        <v>0.77399379472793906</v>
      </c>
      <c r="W417" s="21">
        <v>0.75984589772395206</v>
      </c>
      <c r="X417" s="21">
        <v>0.10986746205041349</v>
      </c>
      <c r="Y417" s="21">
        <v>0.51247385281324698</v>
      </c>
      <c r="Z417" s="21">
        <v>0.89013253794958647</v>
      </c>
      <c r="AA417" s="21">
        <v>0</v>
      </c>
      <c r="AB417" s="21">
        <v>0.92474768624093628</v>
      </c>
      <c r="AC417" s="21">
        <v>0.29009161166784753</v>
      </c>
      <c r="AD417" s="21">
        <v>0.44274967994750652</v>
      </c>
      <c r="AE417" s="21">
        <v>0.43929098782520903</v>
      </c>
      <c r="AF417" s="21">
        <v>0.58817650386323272</v>
      </c>
      <c r="AG417" s="21" t="e">
        <v>#DIV/0!</v>
      </c>
      <c r="AH417" s="21" t="e">
        <v>#DIV/0!</v>
      </c>
      <c r="AI417" s="21">
        <v>0.39260813392687482</v>
      </c>
      <c r="AJ417" s="21">
        <v>0.17490772531133814</v>
      </c>
      <c r="AK417" s="21" t="e">
        <v>#DIV/0!</v>
      </c>
      <c r="AL417" s="21" t="e">
        <v>#DIV/0!</v>
      </c>
      <c r="AM417" s="21">
        <v>0.61705747251335474</v>
      </c>
      <c r="AN417" s="21">
        <v>0.62184064157730834</v>
      </c>
      <c r="AO417" s="21">
        <v>0.17063567473172378</v>
      </c>
      <c r="AP417" s="21">
        <v>2.8434818352527157E-2</v>
      </c>
      <c r="AQ417" s="21">
        <v>0.57091257976830889</v>
      </c>
      <c r="AR417" s="21">
        <v>0.30308235032637609</v>
      </c>
      <c r="AS417" s="21">
        <v>0.53246535521903959</v>
      </c>
      <c r="AT417" s="21">
        <v>0.36180360539974848</v>
      </c>
      <c r="AU417" s="21">
        <v>0.48056376541811174</v>
      </c>
      <c r="AV417" s="21" t="e">
        <v>#DIV/0!</v>
      </c>
      <c r="AW417" s="21" t="e">
        <v>#DIV/0!</v>
      </c>
      <c r="AX417" s="21" t="e">
        <v>#DIV/0!</v>
      </c>
      <c r="AY417" s="21">
        <v>0.33339727487734855</v>
      </c>
      <c r="AZ417" s="21">
        <v>0.25118280238559365</v>
      </c>
      <c r="BA417" s="21">
        <v>0.51512976516479669</v>
      </c>
      <c r="BB417" s="21" t="e">
        <v>#DIV/0!</v>
      </c>
      <c r="BC417" s="21">
        <v>0.16418181201115106</v>
      </c>
    </row>
    <row r="418" spans="1:55" x14ac:dyDescent="0.2">
      <c r="A418" s="3" t="s">
        <v>376</v>
      </c>
      <c r="B418" s="3" t="s">
        <v>377</v>
      </c>
      <c r="C418" s="3" t="s">
        <v>24</v>
      </c>
      <c r="D418" s="3">
        <v>378126</v>
      </c>
      <c r="E418" s="3" t="s">
        <v>16</v>
      </c>
      <c r="F418" s="3">
        <v>2019</v>
      </c>
      <c r="G418" s="3" t="s">
        <v>17</v>
      </c>
      <c r="H418" s="4">
        <v>43830</v>
      </c>
      <c r="I418" s="4">
        <v>43892</v>
      </c>
      <c r="J418" s="4">
        <v>43892</v>
      </c>
      <c r="K418" s="5">
        <v>221800000</v>
      </c>
      <c r="L418" s="5">
        <v>222000000</v>
      </c>
      <c r="M418" s="3" t="s">
        <v>378</v>
      </c>
      <c r="N418" s="20">
        <v>8.0177811775049374E-2</v>
      </c>
      <c r="O418" s="21">
        <v>5.451959502410398E-2</v>
      </c>
      <c r="P418" s="21">
        <v>4.5703783284140265E-2</v>
      </c>
      <c r="Q418" s="21">
        <v>0.55863540271363743</v>
      </c>
      <c r="R418" s="21">
        <v>4.9017749033921656E-2</v>
      </c>
      <c r="S418" s="21">
        <v>1.7768902511795394E-2</v>
      </c>
      <c r="T418" s="21">
        <v>4.6760088913855802E-2</v>
      </c>
      <c r="U418" s="21">
        <v>0.7916612951876042</v>
      </c>
      <c r="V418" s="21">
        <v>0.77196894496368862</v>
      </c>
      <c r="W418" s="21">
        <v>0.76097200994880432</v>
      </c>
      <c r="X418" s="21">
        <v>0.17460471273764253</v>
      </c>
      <c r="Y418" s="21">
        <v>0.66190149065806381</v>
      </c>
      <c r="Z418" s="21">
        <v>0.82539528726235745</v>
      </c>
      <c r="AA418" s="21">
        <v>0.64443856683083756</v>
      </c>
      <c r="AB418" s="21">
        <v>0.92885507435611558</v>
      </c>
      <c r="AC418" s="21">
        <v>0.50513564629215613</v>
      </c>
      <c r="AD418" s="21">
        <v>0</v>
      </c>
      <c r="AE418" s="21">
        <v>0</v>
      </c>
      <c r="AF418" s="21">
        <v>0.36782843539342858</v>
      </c>
      <c r="AG418" s="21" t="e">
        <v>#DIV/0!</v>
      </c>
      <c r="AH418" s="21" t="e">
        <v>#DIV/0!</v>
      </c>
      <c r="AI418" s="21">
        <v>0.39469799050866633</v>
      </c>
      <c r="AJ418" s="21">
        <v>0.15193413516421433</v>
      </c>
      <c r="AK418" s="21" t="e">
        <v>#DIV/0!</v>
      </c>
      <c r="AL418" s="21" t="e">
        <v>#DIV/0!</v>
      </c>
      <c r="AM418" s="21">
        <v>0.61250667383732493</v>
      </c>
      <c r="AN418" s="21">
        <v>0.62086856285116643</v>
      </c>
      <c r="AO418" s="21">
        <v>9.1595819999720232E-2</v>
      </c>
      <c r="AP418" s="21">
        <v>3.2520641835340938E-2</v>
      </c>
      <c r="AQ418" s="21">
        <v>0.34722571625868492</v>
      </c>
      <c r="AR418" s="21">
        <v>0.29947996182459469</v>
      </c>
      <c r="AS418" s="21">
        <v>0.5349766577142554</v>
      </c>
      <c r="AT418" s="21">
        <v>0.28575276627185325</v>
      </c>
      <c r="AU418" s="21">
        <v>0.46972329046288419</v>
      </c>
      <c r="AV418" s="21" t="e">
        <v>#DIV/0!</v>
      </c>
      <c r="AW418" s="21" t="e">
        <v>#DIV/0!</v>
      </c>
      <c r="AX418" s="21" t="e">
        <v>#DIV/0!</v>
      </c>
      <c r="AY418" s="21">
        <v>0.30807011796811296</v>
      </c>
      <c r="AZ418" s="21">
        <v>0.21304696159062667</v>
      </c>
      <c r="BA418" s="21">
        <v>0.50769618158225083</v>
      </c>
      <c r="BB418" s="21" t="e">
        <v>#DIV/0!</v>
      </c>
      <c r="BC418" s="21">
        <v>0</v>
      </c>
    </row>
    <row r="419" spans="1:55" x14ac:dyDescent="0.2">
      <c r="A419" s="3" t="s">
        <v>1273</v>
      </c>
      <c r="B419" s="3" t="s">
        <v>1274</v>
      </c>
      <c r="C419" s="3" t="s">
        <v>34</v>
      </c>
      <c r="D419" s="3">
        <v>378247</v>
      </c>
      <c r="E419" s="3" t="s">
        <v>16</v>
      </c>
      <c r="F419" s="3">
        <v>2019</v>
      </c>
      <c r="G419" s="3" t="s">
        <v>17</v>
      </c>
      <c r="H419" s="4">
        <v>43830</v>
      </c>
      <c r="I419" s="4">
        <v>43889</v>
      </c>
      <c r="J419" s="4">
        <v>43889</v>
      </c>
      <c r="K419" s="5">
        <v>215434000</v>
      </c>
      <c r="L419" s="5">
        <v>226612000</v>
      </c>
      <c r="M419" s="3" t="s">
        <v>1275</v>
      </c>
      <c r="N419" s="20">
        <v>6.1986076073371317E-2</v>
      </c>
      <c r="O419" s="21">
        <v>5.1062960386094161E-2</v>
      </c>
      <c r="P419" s="21">
        <v>4.9877141424554863E-2</v>
      </c>
      <c r="Q419" s="21">
        <v>0.56040232828616254</v>
      </c>
      <c r="R419" s="21">
        <v>9.0343303469396882E-2</v>
      </c>
      <c r="S419" s="21">
        <v>0.10793295451728713</v>
      </c>
      <c r="T419" s="21">
        <v>7.4500113932637557E-2</v>
      </c>
      <c r="U419" s="21">
        <v>0.79494103132947747</v>
      </c>
      <c r="V419" s="21">
        <v>0.77681428380973894</v>
      </c>
      <c r="W419" s="21">
        <v>0.76381111002647795</v>
      </c>
      <c r="X419" s="21">
        <v>0.25541092149151157</v>
      </c>
      <c r="Y419" s="21">
        <v>0.50202606443076492</v>
      </c>
      <c r="Z419" s="21">
        <v>0.74458907850848843</v>
      </c>
      <c r="AA419" s="21">
        <v>0.42416912110083504</v>
      </c>
      <c r="AB419" s="21">
        <v>0.87282884082002155</v>
      </c>
      <c r="AC419" s="21">
        <v>0.39634068828388724</v>
      </c>
      <c r="AD419" s="21">
        <v>0.30388351403442815</v>
      </c>
      <c r="AE419" s="21">
        <v>0.34339173118677652</v>
      </c>
      <c r="AF419" s="21">
        <v>0.56274494025275812</v>
      </c>
      <c r="AG419" s="21" t="e">
        <v>#DIV/0!</v>
      </c>
      <c r="AH419" s="21" t="e">
        <v>#DIV/0!</v>
      </c>
      <c r="AI419" s="21">
        <v>0.36131649451262371</v>
      </c>
      <c r="AJ419" s="21">
        <v>0.12803530541702796</v>
      </c>
      <c r="AK419" s="21" t="e">
        <v>#DIV/0!</v>
      </c>
      <c r="AL419" s="21" t="e">
        <v>#DIV/0!</v>
      </c>
      <c r="AM419" s="21">
        <v>0.61651110611363502</v>
      </c>
      <c r="AN419" s="21">
        <v>0.62255657236519835</v>
      </c>
      <c r="AO419" s="21">
        <v>0.13747877914221887</v>
      </c>
      <c r="AP419" s="21">
        <v>3.278305303687349E-2</v>
      </c>
      <c r="AQ419" s="21">
        <v>0.52540120939078916</v>
      </c>
      <c r="AR419" s="21">
        <v>0.28993211973817529</v>
      </c>
      <c r="AS419" s="21">
        <v>0.50980194882287477</v>
      </c>
      <c r="AT419" s="21">
        <v>0.31701084010072633</v>
      </c>
      <c r="AU419" s="21">
        <v>0.48048420224753724</v>
      </c>
      <c r="AV419" s="21" t="e">
        <v>#DIV/0!</v>
      </c>
      <c r="AW419" s="21" t="e">
        <v>#DIV/0!</v>
      </c>
      <c r="AX419" s="21" t="e">
        <v>#DIV/0!</v>
      </c>
      <c r="AY419" s="21">
        <v>0.38607691283802398</v>
      </c>
      <c r="AZ419" s="21">
        <v>0.32489024961748436</v>
      </c>
      <c r="BA419" s="21">
        <v>0.52857049994243344</v>
      </c>
      <c r="BB419" s="21" t="e">
        <v>#DIV/0!</v>
      </c>
      <c r="BC419" s="21">
        <v>0.10970622316868352</v>
      </c>
    </row>
    <row r="420" spans="1:55" x14ac:dyDescent="0.2">
      <c r="A420" s="3" t="s">
        <v>1279</v>
      </c>
      <c r="B420" s="3" t="s">
        <v>1280</v>
      </c>
      <c r="C420" s="3" t="s">
        <v>15</v>
      </c>
      <c r="D420" s="3">
        <v>124467</v>
      </c>
      <c r="E420" s="3" t="s">
        <v>16</v>
      </c>
      <c r="F420" s="3">
        <v>2019</v>
      </c>
      <c r="G420" s="3" t="s">
        <v>17</v>
      </c>
      <c r="H420" s="4">
        <v>43830</v>
      </c>
      <c r="I420" s="4">
        <v>43889</v>
      </c>
      <c r="J420" s="4">
        <v>43889</v>
      </c>
      <c r="K420" s="5">
        <v>180200000</v>
      </c>
      <c r="L420" s="5">
        <v>181300000</v>
      </c>
      <c r="M420" s="3" t="s">
        <v>1281</v>
      </c>
      <c r="N420" s="20">
        <v>6.4737894597903509E-2</v>
      </c>
      <c r="O420" s="21">
        <v>4.6141664161672855E-2</v>
      </c>
      <c r="P420" s="21">
        <v>3.1877092870101834E-2</v>
      </c>
      <c r="Q420" s="21">
        <v>0.56003696512991419</v>
      </c>
      <c r="R420" s="21">
        <v>8.2110817401343558E-2</v>
      </c>
      <c r="S420" s="21">
        <v>5.9447568251098155E-2</v>
      </c>
      <c r="T420" s="21">
        <v>7.3716844307500029E-2</v>
      </c>
      <c r="U420" s="21">
        <v>0.79413174900635652</v>
      </c>
      <c r="V420" s="21">
        <v>0.77415388762969573</v>
      </c>
      <c r="W420" s="21">
        <v>0.76338933827590938</v>
      </c>
      <c r="X420" s="21">
        <v>0.23428448804167712</v>
      </c>
      <c r="Y420" s="21">
        <v>0.55470580142550097</v>
      </c>
      <c r="Z420" s="21">
        <v>0.76571551195832288</v>
      </c>
      <c r="AA420" s="21">
        <v>0.67230771839899905</v>
      </c>
      <c r="AB420" s="21">
        <v>0.88038143448721218</v>
      </c>
      <c r="AC420" s="21">
        <v>0.37183976677980657</v>
      </c>
      <c r="AD420" s="21">
        <v>0.32845164898912799</v>
      </c>
      <c r="AE420" s="21">
        <v>0.37652230420589416</v>
      </c>
      <c r="AF420" s="21">
        <v>0.6088726140160976</v>
      </c>
      <c r="AG420" s="21" t="e">
        <v>#DIV/0!</v>
      </c>
      <c r="AH420" s="21" t="e">
        <v>#DIV/0!</v>
      </c>
      <c r="AI420" s="21">
        <v>0.41715641958336247</v>
      </c>
      <c r="AJ420" s="21">
        <v>0.13997393017610685</v>
      </c>
      <c r="AK420" s="21" t="e">
        <v>#DIV/0!</v>
      </c>
      <c r="AL420" s="21" t="e">
        <v>#DIV/0!</v>
      </c>
      <c r="AM420" s="21">
        <v>0.61844965234491356</v>
      </c>
      <c r="AN420" s="21">
        <v>0.62255713275197067</v>
      </c>
      <c r="AO420" s="21">
        <v>0.15113135702123975</v>
      </c>
      <c r="AP420" s="21">
        <v>3.2850498434831676E-2</v>
      </c>
      <c r="AQ420" s="21">
        <v>0.59095394588456052</v>
      </c>
      <c r="AR420" s="21">
        <v>0.28645038607363299</v>
      </c>
      <c r="AS420" s="21">
        <v>0.55483984264556074</v>
      </c>
      <c r="AT420" s="21">
        <v>0.3243669614592774</v>
      </c>
      <c r="AU420" s="21">
        <v>0.43865655248868124</v>
      </c>
      <c r="AV420" s="21" t="e">
        <v>#DIV/0!</v>
      </c>
      <c r="AW420" s="21" t="e">
        <v>#DIV/0!</v>
      </c>
      <c r="AX420" s="21" t="e">
        <v>#DIV/0!</v>
      </c>
      <c r="AY420" s="21">
        <v>0.36589815002326531</v>
      </c>
      <c r="AZ420" s="21">
        <v>0.30159375998260013</v>
      </c>
      <c r="BA420" s="21">
        <v>0.50857601326380431</v>
      </c>
      <c r="BB420" s="21" t="e">
        <v>#DIV/0!</v>
      </c>
      <c r="BC420" s="21">
        <v>0.1275265691143066</v>
      </c>
    </row>
    <row r="421" spans="1:55" x14ac:dyDescent="0.2">
      <c r="A421" s="3" t="s">
        <v>1282</v>
      </c>
      <c r="B421" s="3" t="s">
        <v>1283</v>
      </c>
      <c r="C421" s="3" t="s">
        <v>45</v>
      </c>
      <c r="D421" s="3">
        <v>98663</v>
      </c>
      <c r="E421" s="3" t="s">
        <v>16</v>
      </c>
      <c r="F421" s="3">
        <v>2019</v>
      </c>
      <c r="G421" s="3" t="s">
        <v>17</v>
      </c>
      <c r="H421" s="4">
        <v>43830</v>
      </c>
      <c r="I421" s="4">
        <v>43881</v>
      </c>
      <c r="J421" s="4">
        <v>43881</v>
      </c>
      <c r="K421" s="5">
        <v>303000000</v>
      </c>
      <c r="L421" s="5">
        <v>310000000</v>
      </c>
      <c r="M421" s="3" t="s">
        <v>1284</v>
      </c>
      <c r="N421" s="20">
        <v>3.9567093907549193E-2</v>
      </c>
      <c r="O421" s="21">
        <v>3.9567093907549193E-2</v>
      </c>
      <c r="P421" s="21">
        <v>3.3573359222113096E-2</v>
      </c>
      <c r="Q421" s="21">
        <v>0.5552021124817792</v>
      </c>
      <c r="R421" s="21">
        <v>0.62659614772920091</v>
      </c>
      <c r="S421" s="21">
        <v>0.12984147357658898</v>
      </c>
      <c r="T421" s="21">
        <v>0.6128549017652819</v>
      </c>
      <c r="U421" s="21">
        <v>0.78389217797391619</v>
      </c>
      <c r="V421" s="21">
        <v>0.77025042387858855</v>
      </c>
      <c r="W421" s="21">
        <v>0.7523892893762707</v>
      </c>
      <c r="X421" s="21">
        <v>0.23617852324274241</v>
      </c>
      <c r="Y421" s="21">
        <v>0.15846381234816459</v>
      </c>
      <c r="Z421" s="21">
        <v>0.76382147675725753</v>
      </c>
      <c r="AA421" s="21">
        <v>0.20739673072194381</v>
      </c>
      <c r="AB421" s="21">
        <v>0.33728243206667313</v>
      </c>
      <c r="AC421" s="21">
        <v>0.70461610547302267</v>
      </c>
      <c r="AD421" s="21">
        <v>0.48718351090845036</v>
      </c>
      <c r="AE421" s="21">
        <v>0.55848542293188164</v>
      </c>
      <c r="AF421" s="21">
        <v>0.72008684518844168</v>
      </c>
      <c r="AG421" s="21" t="e">
        <v>#DIV/0!</v>
      </c>
      <c r="AH421" s="21" t="e">
        <v>#DIV/0!</v>
      </c>
      <c r="AI421" s="21">
        <v>0.30476387914610176</v>
      </c>
      <c r="AJ421" s="21">
        <v>0.22077179252420767</v>
      </c>
      <c r="AK421" s="21" t="e">
        <v>#DIV/0!</v>
      </c>
      <c r="AL421" s="21" t="e">
        <v>#DIV/0!</v>
      </c>
      <c r="AM421" s="21">
        <v>0.61254301677951106</v>
      </c>
      <c r="AN421" s="21">
        <v>0.61856448784713214</v>
      </c>
      <c r="AO421" s="21">
        <v>0.30019108639018166</v>
      </c>
      <c r="AP421" s="21">
        <v>2.4932436345299524E-2</v>
      </c>
      <c r="AQ421" s="21">
        <v>0.96763082881180951</v>
      </c>
      <c r="AR421" s="21">
        <v>0.38206191456055927</v>
      </c>
      <c r="AS421" s="21">
        <v>0.39121063571306952</v>
      </c>
      <c r="AT421" s="21">
        <v>0.65740935184890126</v>
      </c>
      <c r="AU421" s="21">
        <v>0.56820534500085895</v>
      </c>
      <c r="AV421" s="21" t="e">
        <v>#DIV/0!</v>
      </c>
      <c r="AW421" s="21" t="e">
        <v>#DIV/0!</v>
      </c>
      <c r="AX421" s="21" t="e">
        <v>#DIV/0!</v>
      </c>
      <c r="AY421" s="21">
        <v>0.39199688803220412</v>
      </c>
      <c r="AZ421" s="21">
        <v>0.35398168165827398</v>
      </c>
      <c r="BA421" s="21">
        <v>0.51529735349557593</v>
      </c>
      <c r="BB421" s="21" t="e">
        <v>#DIV/0!</v>
      </c>
      <c r="BC421" s="21">
        <v>0.39493626657561481</v>
      </c>
    </row>
    <row r="422" spans="1:55" x14ac:dyDescent="0.2">
      <c r="A422" s="3" t="s">
        <v>1285</v>
      </c>
      <c r="B422" s="3" t="s">
        <v>1286</v>
      </c>
      <c r="C422" s="3" t="s">
        <v>24</v>
      </c>
      <c r="D422" s="3">
        <v>378249</v>
      </c>
      <c r="E422" s="3" t="s">
        <v>16</v>
      </c>
      <c r="F422" s="3">
        <v>2019</v>
      </c>
      <c r="G422" s="3" t="s">
        <v>17</v>
      </c>
      <c r="H422" s="4">
        <v>43830</v>
      </c>
      <c r="I422" s="4">
        <v>43882</v>
      </c>
      <c r="J422" s="4">
        <v>43882</v>
      </c>
      <c r="K422" s="5">
        <v>205900000</v>
      </c>
      <c r="L422" s="5">
        <v>207800000</v>
      </c>
      <c r="M422" s="3" t="s">
        <v>1287</v>
      </c>
      <c r="N422" s="20">
        <v>7.8671530470475606E-2</v>
      </c>
      <c r="O422" s="21">
        <v>3.821422682928044E-2</v>
      </c>
      <c r="P422" s="21">
        <v>3.3533623142664851E-2</v>
      </c>
      <c r="Q422" s="21">
        <v>0.5593291451888307</v>
      </c>
      <c r="R422" s="21">
        <v>9.5191176124744412E-2</v>
      </c>
      <c r="S422" s="21">
        <v>3.6351139914941481E-2</v>
      </c>
      <c r="T422" s="21">
        <v>9.0520273574705337E-2</v>
      </c>
      <c r="U422" s="21">
        <v>0.79395182317636126</v>
      </c>
      <c r="V422" s="21">
        <v>0.77280785045678435</v>
      </c>
      <c r="W422" s="21">
        <v>0.76343917533812067</v>
      </c>
      <c r="X422" s="21">
        <v>0.14679888369123095</v>
      </c>
      <c r="Y422" s="21">
        <v>0.64213055952612497</v>
      </c>
      <c r="Z422" s="21">
        <v>0.85320111630876916</v>
      </c>
      <c r="AA422" s="21">
        <v>0.64879986516282562</v>
      </c>
      <c r="AB422" s="21">
        <v>0.89974448303358279</v>
      </c>
      <c r="AC422" s="21">
        <v>0.70552286473369308</v>
      </c>
      <c r="AD422" s="21">
        <v>0.42465449405747813</v>
      </c>
      <c r="AE422" s="21">
        <v>0.41039905410308619</v>
      </c>
      <c r="AF422" s="21">
        <v>0.50600044326010196</v>
      </c>
      <c r="AG422" s="21" t="e">
        <v>#DIV/0!</v>
      </c>
      <c r="AH422" s="21" t="e">
        <v>#DIV/0!</v>
      </c>
      <c r="AI422" s="21">
        <v>0.38192565030103987</v>
      </c>
      <c r="AJ422" s="21">
        <v>0.19022469542270823</v>
      </c>
      <c r="AK422" s="21" t="e">
        <v>#DIV/0!</v>
      </c>
      <c r="AL422" s="21" t="e">
        <v>#DIV/0!</v>
      </c>
      <c r="AM422" s="21">
        <v>0.61496844796105277</v>
      </c>
      <c r="AN422" s="21">
        <v>0.62075586351214418</v>
      </c>
      <c r="AO422" s="21">
        <v>6.2049379528154251E-2</v>
      </c>
      <c r="AP422" s="21">
        <v>3.2450326607886104E-2</v>
      </c>
      <c r="AQ422" s="21">
        <v>0.47474550393919973</v>
      </c>
      <c r="AR422" s="21">
        <v>0.39578451424223088</v>
      </c>
      <c r="AS422" s="21">
        <v>0.4983131173841161</v>
      </c>
      <c r="AT422" s="21">
        <v>0.31011113064378876</v>
      </c>
      <c r="AU422" s="21">
        <v>0.50320020016525213</v>
      </c>
      <c r="AV422" s="21" t="e">
        <v>#DIV/0!</v>
      </c>
      <c r="AW422" s="21" t="e">
        <v>#DIV/0!</v>
      </c>
      <c r="AX422" s="21" t="e">
        <v>#DIV/0!</v>
      </c>
      <c r="AY422" s="21">
        <v>0.38068426428337959</v>
      </c>
      <c r="AZ422" s="21">
        <v>0.33120944122462725</v>
      </c>
      <c r="BA422" s="21">
        <v>0.48717195766793414</v>
      </c>
      <c r="BB422" s="21" t="e">
        <v>#DIV/0!</v>
      </c>
      <c r="BC422" s="21">
        <v>9.7718924612707772E-2</v>
      </c>
    </row>
    <row r="423" spans="1:55" x14ac:dyDescent="0.2">
      <c r="A423" s="3" t="s">
        <v>1288</v>
      </c>
      <c r="B423" s="3" t="s">
        <v>1289</v>
      </c>
      <c r="C423" s="3" t="s">
        <v>24</v>
      </c>
      <c r="D423" s="3">
        <v>378251</v>
      </c>
      <c r="E423" s="3" t="s">
        <v>16</v>
      </c>
      <c r="F423" s="3">
        <v>2019</v>
      </c>
      <c r="G423" s="3" t="s">
        <v>17</v>
      </c>
      <c r="H423" s="4">
        <v>43830</v>
      </c>
      <c r="I423" s="4">
        <v>43874</v>
      </c>
      <c r="J423" s="4">
        <v>43874</v>
      </c>
      <c r="K423" s="5">
        <v>476312000</v>
      </c>
      <c r="L423" s="5">
        <v>480248000</v>
      </c>
      <c r="M423" s="3" t="s">
        <v>1290</v>
      </c>
      <c r="N423" s="20">
        <v>0.15544012465563622</v>
      </c>
      <c r="O423" s="21">
        <v>0.10606469678559519</v>
      </c>
      <c r="P423" s="21">
        <v>0.20804970242692988</v>
      </c>
      <c r="Q423" s="21">
        <v>0.56366079086065646</v>
      </c>
      <c r="R423" s="21">
        <v>0.15382202733862227</v>
      </c>
      <c r="S423" s="21">
        <v>1.3950927491082491E-3</v>
      </c>
      <c r="T423" s="21">
        <v>0.15518466668390729</v>
      </c>
      <c r="U423" s="21">
        <v>0.80448280414180606</v>
      </c>
      <c r="V423" s="21">
        <v>0.77156114172537671</v>
      </c>
      <c r="W423" s="21">
        <v>0.77575360838591245</v>
      </c>
      <c r="X423" s="21">
        <v>0.33146435726074108</v>
      </c>
      <c r="Y423" s="21">
        <v>0.4856880080344656</v>
      </c>
      <c r="Z423" s="21">
        <v>0.66853564273925892</v>
      </c>
      <c r="AA423" s="21">
        <v>0.38134928726765038</v>
      </c>
      <c r="AB423" s="21">
        <v>0.83737706259333733</v>
      </c>
      <c r="AC423" s="21">
        <v>0.66266678527169809</v>
      </c>
      <c r="AD423" s="21">
        <v>0.51760356374912952</v>
      </c>
      <c r="AE423" s="21">
        <v>0.57292728234527124</v>
      </c>
      <c r="AF423" s="21">
        <v>0.70266790787424838</v>
      </c>
      <c r="AG423" s="21" t="e">
        <v>#DIV/0!</v>
      </c>
      <c r="AH423" s="21" t="e">
        <v>#DIV/0!</v>
      </c>
      <c r="AI423" s="21">
        <v>0.43620524630287638</v>
      </c>
      <c r="AJ423" s="21">
        <v>0.31458695194108899</v>
      </c>
      <c r="AK423" s="21" t="e">
        <v>#DIV/0!</v>
      </c>
      <c r="AL423" s="21" t="e">
        <v>#DIV/0!</v>
      </c>
      <c r="AM423" s="21">
        <v>0.625325689691419</v>
      </c>
      <c r="AN423" s="21">
        <v>0.62378181028728408</v>
      </c>
      <c r="AO423" s="21">
        <v>0.11013534066793147</v>
      </c>
      <c r="AP423" s="21">
        <v>3.2203055459250361E-2</v>
      </c>
      <c r="AQ423" s="21">
        <v>0.66251062567222752</v>
      </c>
      <c r="AR423" s="21">
        <v>0.48410250557197942</v>
      </c>
      <c r="AS423" s="21">
        <v>0.59067136439247903</v>
      </c>
      <c r="AT423" s="21">
        <v>0.46332791340756097</v>
      </c>
      <c r="AU423" s="21">
        <v>0.40123605386953615</v>
      </c>
      <c r="AV423" s="21" t="e">
        <v>#DIV/0!</v>
      </c>
      <c r="AW423" s="21" t="e">
        <v>#DIV/0!</v>
      </c>
      <c r="AX423" s="21" t="e">
        <v>#DIV/0!</v>
      </c>
      <c r="AY423" s="21">
        <v>0.36381871611217759</v>
      </c>
      <c r="AZ423" s="21">
        <v>0.28950352300394172</v>
      </c>
      <c r="BA423" s="21">
        <v>0.50716440073815972</v>
      </c>
      <c r="BB423" s="21" t="e">
        <v>#DIV/0!</v>
      </c>
      <c r="BC423" s="21">
        <v>0.17042711011366896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x14ac:dyDescent="0.2">
      <c r="A426" s="1"/>
      <c r="B426" s="1"/>
      <c r="C426" s="16"/>
      <c r="D426" s="1"/>
      <c r="E426" s="1"/>
      <c r="F426" s="1"/>
      <c r="G426" s="1"/>
      <c r="H426" s="11"/>
      <c r="I426" s="11"/>
      <c r="J426" s="11"/>
      <c r="K426" s="2"/>
      <c r="L426" s="2"/>
      <c r="M426" s="1"/>
    </row>
    <row r="427" spans="1:55" x14ac:dyDescent="0.2">
      <c r="A427" s="1"/>
      <c r="B427" s="1"/>
      <c r="C427" s="16"/>
      <c r="D427" s="1"/>
      <c r="E427" s="1"/>
      <c r="F427" s="1"/>
      <c r="G427" s="1"/>
      <c r="H427" s="11"/>
      <c r="I427" s="11"/>
      <c r="J427" s="11"/>
      <c r="K427" s="2"/>
      <c r="L427" s="2"/>
      <c r="M427" s="1"/>
    </row>
    <row r="428" spans="1:55" x14ac:dyDescent="0.2">
      <c r="A428" s="1"/>
      <c r="B428" s="1"/>
      <c r="C428" s="16"/>
      <c r="D428" s="1"/>
      <c r="E428" s="1"/>
      <c r="F428" s="1"/>
      <c r="G428" s="1"/>
      <c r="H428" s="11"/>
      <c r="I428" s="11"/>
      <c r="J428" s="11"/>
      <c r="K428" s="2"/>
      <c r="L428" s="2"/>
      <c r="M428" s="1"/>
    </row>
    <row r="429" spans="1:55" x14ac:dyDescent="0.2">
      <c r="A429" s="1"/>
      <c r="B429" s="1"/>
      <c r="C429" s="16"/>
      <c r="D429" s="1"/>
      <c r="E429" s="1"/>
      <c r="F429" s="1"/>
      <c r="G429" s="1"/>
      <c r="H429" s="11"/>
      <c r="I429" s="11"/>
      <c r="J429" s="11"/>
      <c r="K429" s="2"/>
      <c r="L429" s="2"/>
      <c r="M429" s="1"/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A4592" s="1"/>
      <c r="B4592" s="1"/>
      <c r="C4592" s="16"/>
      <c r="D4592" s="1"/>
      <c r="E4592" s="1"/>
      <c r="F4592" s="1"/>
      <c r="G4592" s="1"/>
      <c r="H4592" s="11"/>
      <c r="I4592" s="11"/>
      <c r="J4592" s="11"/>
      <c r="K4592" s="2"/>
      <c r="L4592" s="2"/>
      <c r="M4592" s="1"/>
    </row>
    <row r="4593" spans="1:13" x14ac:dyDescent="0.2">
      <c r="A4593" s="1"/>
      <c r="B4593" s="1"/>
      <c r="C4593" s="16"/>
      <c r="D4593" s="1"/>
      <c r="E4593" s="1"/>
      <c r="F4593" s="1"/>
      <c r="G4593" s="1"/>
      <c r="H4593" s="11"/>
      <c r="I4593" s="11"/>
      <c r="J4593" s="11"/>
      <c r="K4593" s="2"/>
      <c r="L4593" s="2"/>
      <c r="M4593" s="1"/>
    </row>
    <row r="4594" spans="1:13" x14ac:dyDescent="0.2">
      <c r="A4594" s="1"/>
      <c r="B4594" s="1"/>
      <c r="C4594" s="16"/>
      <c r="D4594" s="1"/>
      <c r="E4594" s="1"/>
      <c r="F4594" s="1"/>
      <c r="G4594" s="1"/>
      <c r="H4594" s="11"/>
      <c r="I4594" s="11"/>
      <c r="J4594" s="11"/>
      <c r="K4594" s="2"/>
      <c r="L4594" s="2"/>
      <c r="M4594" s="1"/>
    </row>
    <row r="4595" spans="1:13" x14ac:dyDescent="0.2">
      <c r="A4595" s="1"/>
      <c r="B4595" s="1"/>
      <c r="C4595" s="16"/>
      <c r="D4595" s="1"/>
      <c r="E4595" s="1"/>
      <c r="F4595" s="1"/>
      <c r="G4595" s="1"/>
      <c r="H4595" s="11"/>
      <c r="I4595" s="11"/>
      <c r="J4595" s="11"/>
      <c r="K4595" s="2"/>
      <c r="L4595" s="2"/>
      <c r="M4595" s="1"/>
    </row>
    <row r="4596" spans="1:13" x14ac:dyDescent="0.2">
      <c r="A4596" s="1"/>
      <c r="B4596" s="1"/>
      <c r="C4596" s="16"/>
      <c r="D4596" s="1"/>
      <c r="E4596" s="1"/>
      <c r="F4596" s="1"/>
      <c r="G4596" s="1"/>
      <c r="H4596" s="11"/>
      <c r="I4596" s="11"/>
      <c r="J4596" s="11"/>
      <c r="K4596" s="2"/>
      <c r="L4596" s="2"/>
      <c r="M4596" s="1"/>
    </row>
    <row r="4597" spans="1:13" x14ac:dyDescent="0.2">
      <c r="A4597" s="1"/>
      <c r="B4597" s="1"/>
      <c r="C4597" s="16"/>
      <c r="D4597" s="1"/>
      <c r="E4597" s="1"/>
      <c r="F4597" s="1"/>
      <c r="G4597" s="1"/>
      <c r="H4597" s="11"/>
      <c r="I4597" s="11"/>
      <c r="J4597" s="11"/>
      <c r="K4597" s="2"/>
      <c r="L4597" s="2"/>
      <c r="M4597" s="1"/>
    </row>
    <row r="4598" spans="1:13" x14ac:dyDescent="0.2">
      <c r="C4598" s="17"/>
    </row>
    <row r="4599" spans="1:13" x14ac:dyDescent="0.2">
      <c r="C4599" s="17"/>
    </row>
    <row r="4600" spans="1:13" x14ac:dyDescent="0.2">
      <c r="C4600" s="17"/>
    </row>
    <row r="4601" spans="1:13" x14ac:dyDescent="0.2">
      <c r="C4601" s="17"/>
    </row>
    <row r="4602" spans="1:13" x14ac:dyDescent="0.2">
      <c r="C4602" s="17"/>
    </row>
    <row r="4603" spans="1:13" x14ac:dyDescent="0.2">
      <c r="C4603" s="17"/>
    </row>
    <row r="4604" spans="1:13" x14ac:dyDescent="0.2">
      <c r="C4604" s="17"/>
    </row>
    <row r="4605" spans="1:13" x14ac:dyDescent="0.2">
      <c r="C4605" s="17"/>
    </row>
    <row r="4606" spans="1:13" x14ac:dyDescent="0.2">
      <c r="C4606" s="17"/>
    </row>
    <row r="4607" spans="1:13" x14ac:dyDescent="0.2">
      <c r="C4607" s="17"/>
    </row>
    <row r="4608" spans="1:1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</sheetData>
  <hyperlinks>
    <hyperlink ref="M10" r:id="rId1" xr:uid="{EA4A5A02-A038-2544-B936-AADAE407F9F3}"/>
    <hyperlink ref="M19" r:id="rId2" xr:uid="{8ED4F340-F14D-0C49-949B-5B519993CAE4}"/>
    <hyperlink ref="M86" r:id="rId3" xr:uid="{89A7FA0C-0332-114D-AE41-7488F8BC41DB}"/>
    <hyperlink ref="M111" r:id="rId4" xr:uid="{02E4800B-0C96-8E4B-BD8E-0FE8118C14B6}"/>
    <hyperlink ref="M117" r:id="rId5" xr:uid="{4D1383C0-EB7C-A046-9FE7-5B5A23D6C151}"/>
    <hyperlink ref="M140" r:id="rId6" xr:uid="{2493EE38-C93D-8645-AAE8-09C185792F91}"/>
    <hyperlink ref="M146" r:id="rId7" xr:uid="{907BAE42-3FD6-AF4F-ABFD-3B7085C8BA47}"/>
    <hyperlink ref="M177" r:id="rId8" xr:uid="{CBAB1243-89FB-9147-AED4-843B158E1C0D}"/>
    <hyperlink ref="M186" r:id="rId9" xr:uid="{502F4554-F35B-824B-A147-F64A8D10D389}"/>
    <hyperlink ref="M197" r:id="rId10" xr:uid="{BD9435BC-2682-6F42-A882-A356DF188128}"/>
    <hyperlink ref="M235" r:id="rId11" xr:uid="{5A158B24-E6D5-E949-8761-5F7D143661DD}"/>
    <hyperlink ref="M245" r:id="rId12" xr:uid="{C2290D02-EBF8-1E4B-BEA0-ED794B9815EE}"/>
    <hyperlink ref="M284" r:id="rId13" xr:uid="{BAD39245-D405-7040-91F0-69FAA733B547}"/>
    <hyperlink ref="M313" r:id="rId14" xr:uid="{FAD4BDA0-462D-2B47-B896-B13147BBFCCB}"/>
    <hyperlink ref="M351" r:id="rId15" xr:uid="{476405C6-A543-D945-8FF6-419C8D9A7578}"/>
    <hyperlink ref="M247" r:id="rId16" xr:uid="{5F901218-E08B-B14D-98BA-441FBDE2C004}"/>
    <hyperlink ref="M367" r:id="rId17" xr:uid="{D50107F5-8CDD-E54B-A60B-9C6B8D315A52}"/>
    <hyperlink ref="M374" r:id="rId18" xr:uid="{C238208F-7B56-564E-93AB-85EFD0B8D75E}"/>
    <hyperlink ref="M398" r:id="rId19" xr:uid="{CBDABCE4-032E-404B-B924-0EB62DD61DF9}"/>
    <hyperlink ref="M396" r:id="rId20" xr:uid="{E88D50E9-A6D5-C84F-BA21-61C2826DA8ED}"/>
    <hyperlink ref="M412" r:id="rId21" xr:uid="{1FA42635-A42B-5144-B451-9F3B39F96DFF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BC50-B9B1-DE42-8D71-A42A6F3EC587}">
  <dimension ref="A1:BC4975"/>
  <sheetViews>
    <sheetView workbookViewId="0">
      <pane ySplit="1" topLeftCell="A2" activePane="bottomLeft" state="frozen"/>
      <selection pane="bottomLeft" activeCell="N11" sqref="N11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customWidth="1"/>
    <col min="15" max="15" width="13" style="19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8" customFormat="1" x14ac:dyDescent="0.2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65" t="s">
        <v>9</v>
      </c>
      <c r="K1" s="66" t="s">
        <v>10</v>
      </c>
      <c r="L1" s="66" t="s">
        <v>11</v>
      </c>
      <c r="M1" s="65" t="s">
        <v>12</v>
      </c>
      <c r="N1" s="18" t="s">
        <v>1304</v>
      </c>
      <c r="O1" s="18" t="s">
        <v>1306</v>
      </c>
      <c r="P1" s="18" t="s">
        <v>1312</v>
      </c>
      <c r="Q1" s="18" t="s">
        <v>1302</v>
      </c>
      <c r="R1" s="18" t="s">
        <v>1363</v>
      </c>
      <c r="S1" s="18" t="s">
        <v>1365</v>
      </c>
      <c r="T1" s="18" t="s">
        <v>1366</v>
      </c>
      <c r="U1" s="18" t="s">
        <v>1367</v>
      </c>
      <c r="V1" s="18" t="s">
        <v>1368</v>
      </c>
      <c r="W1" s="18" t="s">
        <v>1369</v>
      </c>
      <c r="X1" s="18" t="s">
        <v>1333</v>
      </c>
      <c r="Y1" s="18" t="s">
        <v>1335</v>
      </c>
      <c r="Z1" s="18" t="s">
        <v>1332</v>
      </c>
      <c r="AA1" s="18" t="s">
        <v>1386</v>
      </c>
      <c r="AB1" s="18" t="s">
        <v>1389</v>
      </c>
      <c r="AC1" s="18" t="s">
        <v>1339</v>
      </c>
      <c r="AD1" s="18" t="s">
        <v>1341</v>
      </c>
      <c r="AE1" s="18" t="s">
        <v>1343</v>
      </c>
      <c r="AF1" s="18" t="s">
        <v>1310</v>
      </c>
      <c r="AG1" s="18" t="s">
        <v>1337</v>
      </c>
      <c r="AH1" s="18" t="s">
        <v>1328</v>
      </c>
      <c r="AI1" s="62" t="s">
        <v>1358</v>
      </c>
      <c r="AJ1" s="67" t="s">
        <v>1390</v>
      </c>
      <c r="AK1" s="67" t="s">
        <v>1392</v>
      </c>
      <c r="AL1" s="68" t="s">
        <v>1393</v>
      </c>
      <c r="AM1" s="62" t="s">
        <v>1308</v>
      </c>
      <c r="AN1" s="67" t="s">
        <v>1316</v>
      </c>
      <c r="AO1" s="67" t="s">
        <v>1317</v>
      </c>
      <c r="AP1" s="67" t="s">
        <v>1319</v>
      </c>
      <c r="AQ1" s="67" t="s">
        <v>1345</v>
      </c>
      <c r="AR1" s="67" t="s">
        <v>1347</v>
      </c>
      <c r="AS1" s="67" t="s">
        <v>1349</v>
      </c>
      <c r="AT1" s="67" t="s">
        <v>1351</v>
      </c>
      <c r="AU1" s="67" t="s">
        <v>1353</v>
      </c>
      <c r="AV1" s="67" t="s">
        <v>1398</v>
      </c>
      <c r="AW1" s="67" t="s">
        <v>1355</v>
      </c>
      <c r="AX1" s="67" t="s">
        <v>1400</v>
      </c>
      <c r="AY1" s="67" t="s">
        <v>1360</v>
      </c>
      <c r="AZ1" s="67" t="s">
        <v>1361</v>
      </c>
      <c r="BA1" s="67" t="s">
        <v>1362</v>
      </c>
      <c r="BB1" s="67" t="s">
        <v>1330</v>
      </c>
      <c r="BC1" s="68" t="s">
        <v>1370</v>
      </c>
    </row>
    <row r="2" spans="1:55" x14ac:dyDescent="0.2">
      <c r="A2" s="3" t="s">
        <v>54</v>
      </c>
      <c r="B2" s="3" t="s">
        <v>55</v>
      </c>
      <c r="C2" s="3" t="s">
        <v>24</v>
      </c>
      <c r="D2" s="3">
        <v>45846</v>
      </c>
      <c r="E2" s="3" t="s">
        <v>16</v>
      </c>
      <c r="F2" s="3">
        <v>2019</v>
      </c>
      <c r="G2" s="3" t="s">
        <v>17</v>
      </c>
      <c r="H2" s="4">
        <v>43769</v>
      </c>
      <c r="I2" s="4">
        <v>43818</v>
      </c>
      <c r="J2" s="4">
        <v>43818</v>
      </c>
      <c r="K2" s="5">
        <v>309000000</v>
      </c>
      <c r="L2" s="5">
        <v>313000000</v>
      </c>
      <c r="M2" s="3" t="s">
        <v>56</v>
      </c>
      <c r="N2" s="20">
        <f>('Ratios Calculated fix'!N2-'Ratios Calculated fix'!N$428)/('Ratios Calculated fix'!N$429-'Ratios Calculated fix'!N$428)</f>
        <v>0.1419471149202125</v>
      </c>
      <c r="O2" s="21">
        <f>('Ratios Calculated fix'!O2-'Ratios Calculated fix'!O$428)/('Ratios Calculated fix'!O$429-'Ratios Calculated fix'!O$428)</f>
        <v>0.11829478202878199</v>
      </c>
      <c r="P2" s="21">
        <f>('Ratios Calculated fix'!P2-'Ratios Calculated fix'!P$428)/('Ratios Calculated fix'!P$429-'Ratios Calculated fix'!P$428)</f>
        <v>0.28703537241874594</v>
      </c>
      <c r="Q2" s="21">
        <f>('Ratios Calculated fix'!Q2-'Ratios Calculated fix'!Q$428)/('Ratios Calculated fix'!Q$429-'Ratios Calculated fix'!Q$428)</f>
        <v>0.55890860805142606</v>
      </c>
      <c r="R2" s="21">
        <f>('Ratios Calculated fix'!R2-'Ratios Calculated fix'!R$428)/('Ratios Calculated fix'!R$429-'Ratios Calculated fix'!R$428)</f>
        <v>5.4118343711819304E-2</v>
      </c>
      <c r="S2" s="21">
        <f>('Ratios Calculated fix'!S2-'Ratios Calculated fix'!S$428)/('Ratios Calculated fix'!S$429-'Ratios Calculated fix'!S$428)</f>
        <v>0</v>
      </c>
      <c r="T2" s="21">
        <f>('Ratios Calculated fix'!T2-'Ratios Calculated fix'!T$428)/('Ratios Calculated fix'!T$429-'Ratios Calculated fix'!T$428)</f>
        <v>5.4674019173651701E-2</v>
      </c>
      <c r="U2" s="21">
        <f>('Ratios Calculated fix'!U2-'Ratios Calculated fix'!U$428)/('Ratios Calculated fix'!U$429-'Ratios Calculated fix'!U$428)</f>
        <v>0.79200594921001521</v>
      </c>
      <c r="V2" s="21">
        <f>('Ratios Calculated fix'!V2-'Ratios Calculated fix'!V$428)/('Ratios Calculated fix'!V$429-'Ratios Calculated fix'!V$428)</f>
        <v>0.77144014205164946</v>
      </c>
      <c r="W2" s="21">
        <f>('Ratios Calculated fix'!W2-'Ratios Calculated fix'!W$428)/('Ratios Calculated fix'!W$429-'Ratios Calculated fix'!W$428)</f>
        <v>0.76146790926094488</v>
      </c>
      <c r="X2" s="21">
        <f>('Ratios Calculated fix'!X2-'Ratios Calculated fix'!X$428)/('Ratios Calculated fix'!X$429-'Ratios Calculated fix'!X$428)</f>
        <v>0.36627109458414342</v>
      </c>
      <c r="Y2" s="21">
        <f>('Ratios Calculated fix'!Y2-'Ratios Calculated fix'!Y$428)/('Ratios Calculated fix'!Y$429-'Ratios Calculated fix'!Y$428)</f>
        <v>0.55196447460436993</v>
      </c>
      <c r="Z2" s="21">
        <f>('Ratios Calculated fix'!Z2-'Ratios Calculated fix'!Z$428)/('Ratios Calculated fix'!Z$429-'Ratios Calculated fix'!Z$428)</f>
        <v>0.63372890541585658</v>
      </c>
      <c r="AA2" s="21">
        <f>('Ratios Calculated fix'!AA2-'Ratios Calculated fix'!AA$428)/('Ratios Calculated fix'!AA$429-'Ratios Calculated fix'!AA$428)</f>
        <v>0.567909118303774</v>
      </c>
      <c r="AB2" s="21">
        <f>('Ratios Calculated fix'!AB2-'Ratios Calculated fix'!AB$428)/('Ratios Calculated fix'!AB$429-'Ratios Calculated fix'!AB$428)</f>
        <v>0.9157274776307458</v>
      </c>
      <c r="AC2" s="21">
        <f>('Ratios Calculated fix'!AC2-'Ratios Calculated fix'!AC$428)/('Ratios Calculated fix'!AC$429-'Ratios Calculated fix'!AC$428)</f>
        <v>0.53400697884411652</v>
      </c>
      <c r="AD2" s="21">
        <f>('Ratios Calculated fix'!AD2-'Ratios Calculated fix'!AD$428)/('Ratios Calculated fix'!AD$429-'Ratios Calculated fix'!AD$428)</f>
        <v>0.38082220013418516</v>
      </c>
      <c r="AE2" s="21">
        <f>('Ratios Calculated fix'!AE2-'Ratios Calculated fix'!AE$428)/('Ratios Calculated fix'!AE$429-'Ratios Calculated fix'!AE$428)</f>
        <v>0.43655756556127939</v>
      </c>
      <c r="AF2" s="21">
        <f>('Ratios Calculated fix'!AF2-'Ratios Calculated fix'!AF$428)/('Ratios Calculated fix'!AF$429-'Ratios Calculated fix'!AF$428)</f>
        <v>0.58126145104059024</v>
      </c>
      <c r="AG2" s="21" t="e">
        <f>('Ratios Calculated fix'!AG2-'Ratios Calculated fix'!AG$428)/('Ratios Calculated fix'!AG$429-'Ratios Calculated fix'!AG$428)</f>
        <v>#DIV/0!</v>
      </c>
      <c r="AH2" s="21" t="e">
        <f>('Ratios Calculated fix'!AH2-'Ratios Calculated fix'!AH$428)/('Ratios Calculated fix'!AH$429-'Ratios Calculated fix'!AH$428)</f>
        <v>#DIV/0!</v>
      </c>
      <c r="AI2" s="21">
        <f>('Ratios Calculated fix'!AI2-'Ratios Calculated fix'!AI$428)/('Ratios Calculated fix'!AI$429-'Ratios Calculated fix'!AI$428)</f>
        <v>0.38255072184323491</v>
      </c>
      <c r="AJ2" s="21">
        <f>('Ratios Calculated fix'!AJ2-'Ratios Calculated fix'!AJ$428)/('Ratios Calculated fix'!AJ$429-'Ratios Calculated fix'!AJ$428)</f>
        <v>0.22485269972056254</v>
      </c>
      <c r="AK2" s="21" t="e">
        <f>('Ratios Calculated fix'!AK2-'Ratios Calculated fix'!AK$428)/('Ratios Calculated fix'!AK$429-'Ratios Calculated fix'!AK$428)</f>
        <v>#DIV/0!</v>
      </c>
      <c r="AL2" s="21" t="e">
        <f>('Ratios Calculated fix'!AL2-'Ratios Calculated fix'!AL$428)/('Ratios Calculated fix'!AL$429-'Ratios Calculated fix'!AL$428)</f>
        <v>#DIV/0!</v>
      </c>
      <c r="AM2" s="21">
        <f>('Ratios Calculated fix'!AM2-'Ratios Calculated fix'!AM$428)/('Ratios Calculated fix'!AM$429-'Ratios Calculated fix'!AM$428)</f>
        <v>0.61651726832480691</v>
      </c>
      <c r="AN2" s="21">
        <f>('Ratios Calculated fix'!AN2-'Ratios Calculated fix'!AN$428)/('Ratios Calculated fix'!AN$429-'Ratios Calculated fix'!AN$428)</f>
        <v>0.62132874225495516</v>
      </c>
      <c r="AO2" s="21">
        <f>('Ratios Calculated fix'!AO2-'Ratios Calculated fix'!AO$428)/('Ratios Calculated fix'!AO$429-'Ratios Calculated fix'!AO$428)</f>
        <v>0.11804876745362675</v>
      </c>
      <c r="AP2" s="21">
        <f>('Ratios Calculated fix'!AP2-'Ratios Calculated fix'!AP$428)/('Ratios Calculated fix'!AP$429-'Ratios Calculated fix'!AP$428)</f>
        <v>3.2203238423491209E-2</v>
      </c>
      <c r="AQ2" s="21">
        <f>('Ratios Calculated fix'!AQ2-'Ratios Calculated fix'!AQ$428)/('Ratios Calculated fix'!AQ$429-'Ratios Calculated fix'!AQ$428)</f>
        <v>0.54152422212915308</v>
      </c>
      <c r="AR2" s="21">
        <f>('Ratios Calculated fix'!AR2-'Ratios Calculated fix'!AR$428)/('Ratios Calculated fix'!AR$429-'Ratios Calculated fix'!AR$428)</f>
        <v>0.39673056488540637</v>
      </c>
      <c r="AS2" s="21">
        <f>('Ratios Calculated fix'!AS2-'Ratios Calculated fix'!AS$428)/('Ratios Calculated fix'!AS$429-'Ratios Calculated fix'!AS$428)</f>
        <v>0.49902197307663393</v>
      </c>
      <c r="AT2" s="21">
        <f>('Ratios Calculated fix'!AT2-'Ratios Calculated fix'!AT$428)/('Ratios Calculated fix'!AT$429-'Ratios Calculated fix'!AT$428)</f>
        <v>0.39981909406099991</v>
      </c>
      <c r="AU2" s="21">
        <f>('Ratios Calculated fix'!AU2-'Ratios Calculated fix'!AU$428)/('Ratios Calculated fix'!AU$429-'Ratios Calculated fix'!AU$428)</f>
        <v>0.47888113931458626</v>
      </c>
      <c r="AV2" s="21" t="e">
        <f>('Ratios Calculated fix'!AV2-'Ratios Calculated fix'!AV$428)/('Ratios Calculated fix'!AV$429-'Ratios Calculated fix'!AV$428)</f>
        <v>#DIV/0!</v>
      </c>
      <c r="AW2" s="21" t="e">
        <f>('Ratios Calculated fix'!AW2-'Ratios Calculated fix'!AW$428)/('Ratios Calculated fix'!AW$429-'Ratios Calculated fix'!AW$428)</f>
        <v>#DIV/0!</v>
      </c>
      <c r="AX2" s="21" t="e">
        <f>('Ratios Calculated fix'!AX2-'Ratios Calculated fix'!AX$428)/('Ratios Calculated fix'!AX$429-'Ratios Calculated fix'!AX$428)</f>
        <v>#DIV/0!</v>
      </c>
      <c r="AY2" s="21">
        <f>('Ratios Calculated fix'!AY2-'Ratios Calculated fix'!AY$428)/('Ratios Calculated fix'!AY$429-'Ratios Calculated fix'!AY$428)</f>
        <v>0.34930935546088487</v>
      </c>
      <c r="AZ2" s="21">
        <f>('Ratios Calculated fix'!AZ2-'Ratios Calculated fix'!AZ$428)/('Ratios Calculated fix'!AZ$429-'Ratios Calculated fix'!AZ$428)</f>
        <v>0.23171160741490476</v>
      </c>
      <c r="BA2" s="21">
        <f>('Ratios Calculated fix'!BA2-'Ratios Calculated fix'!BA$428)/('Ratios Calculated fix'!BA$429-'Ratios Calculated fix'!BA$428)</f>
        <v>0.51684591268879798</v>
      </c>
      <c r="BB2" s="21" t="e">
        <f>('Ratios Calculated fix'!BB2-'Ratios Calculated fix'!BB$428)/('Ratios Calculated fix'!BB$429-'Ratios Calculated fix'!BB$428)</f>
        <v>#DIV/0!</v>
      </c>
      <c r="BC2" s="21">
        <f>('Ratios Calculated fix'!BC2-'Ratios Calculated fix'!BC$428)/('Ratios Calculated fix'!BC$429-'Ratios Calculated fix'!BC$428)</f>
        <v>0.13283614952019901</v>
      </c>
    </row>
    <row r="3" spans="1:55" x14ac:dyDescent="0.2">
      <c r="A3" s="3" t="s">
        <v>99</v>
      </c>
      <c r="B3" s="3" t="s">
        <v>100</v>
      </c>
      <c r="C3" s="3" t="s">
        <v>15</v>
      </c>
      <c r="D3" s="3">
        <v>68568</v>
      </c>
      <c r="E3" s="3" t="s">
        <v>16</v>
      </c>
      <c r="F3" s="3">
        <v>2019</v>
      </c>
      <c r="G3" s="3" t="s">
        <v>17</v>
      </c>
      <c r="H3" s="4">
        <v>43830</v>
      </c>
      <c r="I3" s="4">
        <v>43880</v>
      </c>
      <c r="J3" s="4">
        <v>43880</v>
      </c>
      <c r="K3" s="5">
        <v>434578000</v>
      </c>
      <c r="L3" s="5">
        <v>435659000</v>
      </c>
      <c r="M3" s="3" t="s">
        <v>101</v>
      </c>
      <c r="N3" s="20">
        <f>('Ratios Calculated fix'!N3-'Ratios Calculated fix'!N$428)/('Ratios Calculated fix'!N$429-'Ratios Calculated fix'!N$428)</f>
        <v>2.0011702347249687E-2</v>
      </c>
      <c r="O3" s="21">
        <f>('Ratios Calculated fix'!O3-'Ratios Calculated fix'!O$428)/('Ratios Calculated fix'!O$429-'Ratios Calculated fix'!O$428)</f>
        <v>1.6360446512490075E-2</v>
      </c>
      <c r="P3" s="21">
        <f>('Ratios Calculated fix'!P3-'Ratios Calculated fix'!P$428)/('Ratios Calculated fix'!P$429-'Ratios Calculated fix'!P$428)</f>
        <v>3.9347179588680205E-2</v>
      </c>
      <c r="Q3" s="21">
        <f>('Ratios Calculated fix'!Q3-'Ratios Calculated fix'!Q$428)/('Ratios Calculated fix'!Q$429-'Ratios Calculated fix'!Q$428)</f>
        <v>0</v>
      </c>
      <c r="R3" s="21">
        <f>('Ratios Calculated fix'!R3-'Ratios Calculated fix'!R$428)/('Ratios Calculated fix'!R$429-'Ratios Calculated fix'!R$428)</f>
        <v>0.10379585156491274</v>
      </c>
      <c r="S3" s="21">
        <f>('Ratios Calculated fix'!S3-'Ratios Calculated fix'!S$428)/('Ratios Calculated fix'!S$429-'Ratios Calculated fix'!S$428)</f>
        <v>9.0834908021015098E-2</v>
      </c>
      <c r="T3" s="21">
        <f>('Ratios Calculated fix'!T3-'Ratios Calculated fix'!T$428)/('Ratios Calculated fix'!T$429-'Ratios Calculated fix'!T$428)</f>
        <v>9.0747514858725939E-2</v>
      </c>
      <c r="U3" s="21">
        <f>('Ratios Calculated fix'!U3-'Ratios Calculated fix'!U$428)/('Ratios Calculated fix'!U$429-'Ratios Calculated fix'!U$428)</f>
        <v>8.4118068941067353E-2</v>
      </c>
      <c r="V3" s="21">
        <f>('Ratios Calculated fix'!V3-'Ratios Calculated fix'!V$428)/('Ratios Calculated fix'!V$429-'Ratios Calculated fix'!V$428)</f>
        <v>0.19886825402589348</v>
      </c>
      <c r="W3" s="21">
        <f>('Ratios Calculated fix'!W3-'Ratios Calculated fix'!W$428)/('Ratios Calculated fix'!W$429-'Ratios Calculated fix'!W$428)</f>
        <v>5.8619508384061443E-2</v>
      </c>
      <c r="X3" s="21">
        <f>('Ratios Calculated fix'!X3-'Ratios Calculated fix'!X$428)/('Ratios Calculated fix'!X$429-'Ratios Calculated fix'!X$428)</f>
        <v>0.11315511142165594</v>
      </c>
      <c r="Y3" s="21">
        <f>('Ratios Calculated fix'!Y3-'Ratios Calculated fix'!Y$428)/('Ratios Calculated fix'!Y$429-'Ratios Calculated fix'!Y$428)</f>
        <v>0.44281847310503436</v>
      </c>
      <c r="Z3" s="21">
        <f>('Ratios Calculated fix'!Z3-'Ratios Calculated fix'!Z$428)/('Ratios Calculated fix'!Z$429-'Ratios Calculated fix'!Z$428)</f>
        <v>0.88684488857834409</v>
      </c>
      <c r="AA3" s="21">
        <f>('Ratios Calculated fix'!AA3-'Ratios Calculated fix'!AA$428)/('Ratios Calculated fix'!AA$429-'Ratios Calculated fix'!AA$428)</f>
        <v>0.11017748761444891</v>
      </c>
      <c r="AB3" s="21">
        <f>('Ratios Calculated fix'!AB3-'Ratios Calculated fix'!AB$428)/('Ratios Calculated fix'!AB$429-'Ratios Calculated fix'!AB$428)</f>
        <v>0.78893518987035305</v>
      </c>
      <c r="AC3" s="21">
        <f>('Ratios Calculated fix'!AC3-'Ratios Calculated fix'!AC$428)/('Ratios Calculated fix'!AC$429-'Ratios Calculated fix'!AC$428)</f>
        <v>0.24624384518828732</v>
      </c>
      <c r="AD3" s="21">
        <f>('Ratios Calculated fix'!AD3-'Ratios Calculated fix'!AD$428)/('Ratios Calculated fix'!AD$429-'Ratios Calculated fix'!AD$428)</f>
        <v>0.30280273799121976</v>
      </c>
      <c r="AE3" s="21">
        <f>('Ratios Calculated fix'!AE3-'Ratios Calculated fix'!AE$428)/('Ratios Calculated fix'!AE$429-'Ratios Calculated fix'!AE$428)</f>
        <v>0.30512360501965091</v>
      </c>
      <c r="AF3" s="21">
        <f>('Ratios Calculated fix'!AF3-'Ratios Calculated fix'!AF$428)/('Ratios Calculated fix'!AF$429-'Ratios Calculated fix'!AF$428)</f>
        <v>0.5593727163011718</v>
      </c>
      <c r="AG3" s="21" t="e">
        <f>('Ratios Calculated fix'!AG3-'Ratios Calculated fix'!AG$428)/('Ratios Calculated fix'!AG$429-'Ratios Calculated fix'!AG$428)</f>
        <v>#DIV/0!</v>
      </c>
      <c r="AH3" s="21" t="e">
        <f>('Ratios Calculated fix'!AH3-'Ratios Calculated fix'!AH$428)/('Ratios Calculated fix'!AH$429-'Ratios Calculated fix'!AH$428)</f>
        <v>#DIV/0!</v>
      </c>
      <c r="AI3" s="21">
        <f>('Ratios Calculated fix'!AI3-'Ratios Calculated fix'!AI$428)/('Ratios Calculated fix'!AI$429-'Ratios Calculated fix'!AI$428)</f>
        <v>0.39607959937797549</v>
      </c>
      <c r="AJ3" s="21">
        <f>('Ratios Calculated fix'!AJ3-'Ratios Calculated fix'!AJ$428)/('Ratios Calculated fix'!AJ$429-'Ratios Calculated fix'!AJ$428)</f>
        <v>0.10198320538326973</v>
      </c>
      <c r="AK3" s="21" t="e">
        <f>('Ratios Calculated fix'!AK3-'Ratios Calculated fix'!AK$428)/('Ratios Calculated fix'!AK$429-'Ratios Calculated fix'!AK$428)</f>
        <v>#DIV/0!</v>
      </c>
      <c r="AL3" s="21" t="e">
        <f>('Ratios Calculated fix'!AL3-'Ratios Calculated fix'!AL$428)/('Ratios Calculated fix'!AL$429-'Ratios Calculated fix'!AL$428)</f>
        <v>#DIV/0!</v>
      </c>
      <c r="AM3" s="21">
        <f>('Ratios Calculated fix'!AM3-'Ratios Calculated fix'!AM$428)/('Ratios Calculated fix'!AM$429-'Ratios Calculated fix'!AM$428)</f>
        <v>0.48954669812951029</v>
      </c>
      <c r="AN3" s="21">
        <f>('Ratios Calculated fix'!AN3-'Ratios Calculated fix'!AN$428)/('Ratios Calculated fix'!AN$429-'Ratios Calculated fix'!AN$428)</f>
        <v>0.21327512618938238</v>
      </c>
      <c r="AO3" s="21">
        <f>('Ratios Calculated fix'!AO3-'Ratios Calculated fix'!AO$428)/('Ratios Calculated fix'!AO$429-'Ratios Calculated fix'!AO$428)</f>
        <v>0.15436837246161098</v>
      </c>
      <c r="AP3" s="21">
        <f>('Ratios Calculated fix'!AP3-'Ratios Calculated fix'!AP$428)/('Ratios Calculated fix'!AP$429-'Ratios Calculated fix'!AP$428)</f>
        <v>3.1440022665879745E-2</v>
      </c>
      <c r="AQ3" s="21">
        <f>('Ratios Calculated fix'!AQ3-'Ratios Calculated fix'!AQ$428)/('Ratios Calculated fix'!AQ$429-'Ratios Calculated fix'!AQ$428)</f>
        <v>0.52418190427616684</v>
      </c>
      <c r="AR3" s="21">
        <f>('Ratios Calculated fix'!AR3-'Ratios Calculated fix'!AR$428)/('Ratios Calculated fix'!AR$429-'Ratios Calculated fix'!AR$428)</f>
        <v>0.25273562851889803</v>
      </c>
      <c r="AS3" s="21">
        <f>('Ratios Calculated fix'!AS3-'Ratios Calculated fix'!AS$428)/('Ratios Calculated fix'!AS$429-'Ratios Calculated fix'!AS$428)</f>
        <v>0.54405380921558599</v>
      </c>
      <c r="AT3" s="21">
        <f>('Ratios Calculated fix'!AT3-'Ratios Calculated fix'!AT$428)/('Ratios Calculated fix'!AT$429-'Ratios Calculated fix'!AT$428)</f>
        <v>0.28703735511929007</v>
      </c>
      <c r="AU3" s="21">
        <f>('Ratios Calculated fix'!AU3-'Ratios Calculated fix'!AU$428)/('Ratios Calculated fix'!AU$429-'Ratios Calculated fix'!AU$428)</f>
        <v>0.45256097019267477</v>
      </c>
      <c r="AV3" s="21" t="e">
        <f>('Ratios Calculated fix'!AV3-'Ratios Calculated fix'!AV$428)/('Ratios Calculated fix'!AV$429-'Ratios Calculated fix'!AV$428)</f>
        <v>#DIV/0!</v>
      </c>
      <c r="AW3" s="21" t="e">
        <f>('Ratios Calculated fix'!AW3-'Ratios Calculated fix'!AW$428)/('Ratios Calculated fix'!AW$429-'Ratios Calculated fix'!AW$428)</f>
        <v>#DIV/0!</v>
      </c>
      <c r="AX3" s="21" t="e">
        <f>('Ratios Calculated fix'!AX3-'Ratios Calculated fix'!AX$428)/('Ratios Calculated fix'!AX$429-'Ratios Calculated fix'!AX$428)</f>
        <v>#DIV/0!</v>
      </c>
      <c r="AY3" s="21">
        <f>('Ratios Calculated fix'!AY3-'Ratios Calculated fix'!AY$428)/('Ratios Calculated fix'!AY$429-'Ratios Calculated fix'!AY$428)</f>
        <v>0.3887224722575367</v>
      </c>
      <c r="AZ3" s="21">
        <f>('Ratios Calculated fix'!AZ3-'Ratios Calculated fix'!AZ$428)/('Ratios Calculated fix'!AZ$429-'Ratios Calculated fix'!AZ$428)</f>
        <v>0.33006324122754066</v>
      </c>
      <c r="BA3" s="21">
        <f>('Ratios Calculated fix'!BA3-'Ratios Calculated fix'!BA$428)/('Ratios Calculated fix'!BA$429-'Ratios Calculated fix'!BA$428)</f>
        <v>0.51617211925964135</v>
      </c>
      <c r="BB3" s="21" t="e">
        <f>('Ratios Calculated fix'!BB3-'Ratios Calculated fix'!BB$428)/('Ratios Calculated fix'!BB$429-'Ratios Calculated fix'!BB$428)</f>
        <v>#DIV/0!</v>
      </c>
      <c r="BC3" s="21">
        <f>('Ratios Calculated fix'!BC3-'Ratios Calculated fix'!BC$428)/('Ratios Calculated fix'!BC$429-'Ratios Calculated fix'!BC$428)</f>
        <v>9.9253402704352414E-2</v>
      </c>
    </row>
    <row r="4" spans="1:55" x14ac:dyDescent="0.2">
      <c r="A4" s="3" t="s">
        <v>43</v>
      </c>
      <c r="B4" s="3" t="s">
        <v>44</v>
      </c>
      <c r="C4" s="3" t="s">
        <v>45</v>
      </c>
      <c r="D4" s="3">
        <v>184955</v>
      </c>
      <c r="E4" s="3" t="s">
        <v>16</v>
      </c>
      <c r="F4" s="3">
        <v>2019</v>
      </c>
      <c r="G4" s="3" t="s">
        <v>17</v>
      </c>
      <c r="H4" s="4">
        <v>43830</v>
      </c>
      <c r="I4" s="4">
        <v>43879</v>
      </c>
      <c r="J4" s="4">
        <v>43879</v>
      </c>
      <c r="K4" s="5">
        <v>69570000</v>
      </c>
      <c r="L4" s="5">
        <v>69885000</v>
      </c>
      <c r="M4" s="3" t="s">
        <v>46</v>
      </c>
      <c r="N4" s="20">
        <f>('Ratios Calculated fix'!N4-'Ratios Calculated fix'!N$428)/('Ratios Calculated fix'!N$429-'Ratios Calculated fix'!N$428)</f>
        <v>6.7242034837898257E-2</v>
      </c>
      <c r="O4" s="21">
        <f>('Ratios Calculated fix'!O4-'Ratios Calculated fix'!O$428)/('Ratios Calculated fix'!O$429-'Ratios Calculated fix'!O$428)</f>
        <v>1.8505672586978706E-2</v>
      </c>
      <c r="P4" s="21">
        <f>('Ratios Calculated fix'!P4-'Ratios Calculated fix'!P$428)/('Ratios Calculated fix'!P$429-'Ratios Calculated fix'!P$428)</f>
        <v>3.4510830247203986E-2</v>
      </c>
      <c r="Q4" s="21">
        <f>('Ratios Calculated fix'!Q4-'Ratios Calculated fix'!Q$428)/('Ratios Calculated fix'!Q$429-'Ratios Calculated fix'!Q$428)</f>
        <v>0.5599595716657324</v>
      </c>
      <c r="R4" s="21">
        <f>('Ratios Calculated fix'!R4-'Ratios Calculated fix'!R$428)/('Ratios Calculated fix'!R$429-'Ratios Calculated fix'!R$428)</f>
        <v>2.9719254367800992E-2</v>
      </c>
      <c r="S4" s="21">
        <f>('Ratios Calculated fix'!S4-'Ratios Calculated fix'!S$428)/('Ratios Calculated fix'!S$429-'Ratios Calculated fix'!S$428)</f>
        <v>0</v>
      </c>
      <c r="T4" s="21">
        <f>('Ratios Calculated fix'!T4-'Ratios Calculated fix'!T$428)/('Ratios Calculated fix'!T$429-'Ratios Calculated fix'!T$428)</f>
        <v>3.0024405251281108E-2</v>
      </c>
      <c r="U4" s="21">
        <f>('Ratios Calculated fix'!U4-'Ratios Calculated fix'!U$428)/('Ratios Calculated fix'!U$429-'Ratios Calculated fix'!U$428)</f>
        <v>0.79152298783101938</v>
      </c>
      <c r="V4" s="21">
        <f>('Ratios Calculated fix'!V4-'Ratios Calculated fix'!V$428)/('Ratios Calculated fix'!V$429-'Ratios Calculated fix'!V$428)</f>
        <v>0.77144014205164946</v>
      </c>
      <c r="W4" s="21">
        <f>('Ratios Calculated fix'!W4-'Ratios Calculated fix'!W$428)/('Ratios Calculated fix'!W$429-'Ratios Calculated fix'!W$428)</f>
        <v>0.7609140386716633</v>
      </c>
      <c r="X4" s="21">
        <f>('Ratios Calculated fix'!X4-'Ratios Calculated fix'!X$428)/('Ratios Calculated fix'!X$429-'Ratios Calculated fix'!X$428)</f>
        <v>0.54894612088072581</v>
      </c>
      <c r="Y4" s="21">
        <f>('Ratios Calculated fix'!Y4-'Ratios Calculated fix'!Y$428)/('Ratios Calculated fix'!Y$429-'Ratios Calculated fix'!Y$428)</f>
        <v>0.50039247734986414</v>
      </c>
      <c r="Z4" s="21">
        <f>('Ratios Calculated fix'!Z4-'Ratios Calculated fix'!Z$428)/('Ratios Calculated fix'!Z$429-'Ratios Calculated fix'!Z$428)</f>
        <v>0.45105387911927419</v>
      </c>
      <c r="AA4" s="21">
        <f>('Ratios Calculated fix'!AA4-'Ratios Calculated fix'!AA$428)/('Ratios Calculated fix'!AA$429-'Ratios Calculated fix'!AA$428)</f>
        <v>0.17870316478722059</v>
      </c>
      <c r="AB4" s="21">
        <f>('Ratios Calculated fix'!AB4-'Ratios Calculated fix'!AB$428)/('Ratios Calculated fix'!AB$429-'Ratios Calculated fix'!AB$428)</f>
        <v>0.88216063245366116</v>
      </c>
      <c r="AC4" s="21">
        <f>('Ratios Calculated fix'!AC4-'Ratios Calculated fix'!AC$428)/('Ratios Calculated fix'!AC$429-'Ratios Calculated fix'!AC$428)</f>
        <v>0.42461179609609473</v>
      </c>
      <c r="AD4" s="21">
        <f>('Ratios Calculated fix'!AD4-'Ratios Calculated fix'!AD$428)/('Ratios Calculated fix'!AD$429-'Ratios Calculated fix'!AD$428)</f>
        <v>0.26922304018835386</v>
      </c>
      <c r="AE4" s="21">
        <f>('Ratios Calculated fix'!AE4-'Ratios Calculated fix'!AE$428)/('Ratios Calculated fix'!AE$429-'Ratios Calculated fix'!AE$428)</f>
        <v>0.30862527178358118</v>
      </c>
      <c r="AF4" s="21">
        <f>('Ratios Calculated fix'!AF4-'Ratios Calculated fix'!AF$428)/('Ratios Calculated fix'!AF$429-'Ratios Calculated fix'!AF$428)</f>
        <v>0.56779069148599393</v>
      </c>
      <c r="AG4" s="21" t="e">
        <f>('Ratios Calculated fix'!AG4-'Ratios Calculated fix'!AG$428)/('Ratios Calculated fix'!AG$429-'Ratios Calculated fix'!AG$428)</f>
        <v>#DIV/0!</v>
      </c>
      <c r="AH4" s="21" t="e">
        <f>('Ratios Calculated fix'!AH4-'Ratios Calculated fix'!AH$428)/('Ratios Calculated fix'!AH$429-'Ratios Calculated fix'!AH$428)</f>
        <v>#DIV/0!</v>
      </c>
      <c r="AI4" s="21">
        <f>('Ratios Calculated fix'!AI4-'Ratios Calculated fix'!AI$428)/('Ratios Calculated fix'!AI$429-'Ratios Calculated fix'!AI$428)</f>
        <v>0.40377377421501426</v>
      </c>
      <c r="AJ4" s="21">
        <f>('Ratios Calculated fix'!AJ4-'Ratios Calculated fix'!AJ$428)/('Ratios Calculated fix'!AJ$429-'Ratios Calculated fix'!AJ$428)</f>
        <v>0.10424124066107673</v>
      </c>
      <c r="AK4" s="21" t="e">
        <f>('Ratios Calculated fix'!AK4-'Ratios Calculated fix'!AK$428)/('Ratios Calculated fix'!AK$429-'Ratios Calculated fix'!AK$428)</f>
        <v>#DIV/0!</v>
      </c>
      <c r="AL4" s="21" t="e">
        <f>('Ratios Calculated fix'!AL4-'Ratios Calculated fix'!AL$428)/('Ratios Calculated fix'!AL$429-'Ratios Calculated fix'!AL$428)</f>
        <v>#DIV/0!</v>
      </c>
      <c r="AM4" s="21">
        <f>('Ratios Calculated fix'!AM4-'Ratios Calculated fix'!AM$428)/('Ratios Calculated fix'!AM$429-'Ratios Calculated fix'!AM$428)</f>
        <v>0.61727441540425998</v>
      </c>
      <c r="AN4" s="21">
        <f>('Ratios Calculated fix'!AN4-'Ratios Calculated fix'!AN$428)/('Ratios Calculated fix'!AN$429-'Ratios Calculated fix'!AN$428)</f>
        <v>0.62383150153316269</v>
      </c>
      <c r="AO4" s="21">
        <f>('Ratios Calculated fix'!AO4-'Ratios Calculated fix'!AO$428)/('Ratios Calculated fix'!AO$429-'Ratios Calculated fix'!AO$428)</f>
        <v>0.22806986782672167</v>
      </c>
      <c r="AP4" s="21">
        <f>('Ratios Calculated fix'!AP4-'Ratios Calculated fix'!AP$428)/('Ratios Calculated fix'!AP$429-'Ratios Calculated fix'!AP$428)</f>
        <v>3.2497830387842153E-2</v>
      </c>
      <c r="AQ4" s="21">
        <f>('Ratios Calculated fix'!AQ4-'Ratios Calculated fix'!AQ$428)/('Ratios Calculated fix'!AQ$429-'Ratios Calculated fix'!AQ$428)</f>
        <v>0.55404561525741847</v>
      </c>
      <c r="AR4" s="21">
        <f>('Ratios Calculated fix'!AR4-'Ratios Calculated fix'!AR$428)/('Ratios Calculated fix'!AR$429-'Ratios Calculated fix'!AR$428)</f>
        <v>0.25814834009032117</v>
      </c>
      <c r="AS4" s="21">
        <f>('Ratios Calculated fix'!AS4-'Ratios Calculated fix'!AS$428)/('Ratios Calculated fix'!AS$429-'Ratios Calculated fix'!AS$428)</f>
        <v>0.54766336639158009</v>
      </c>
      <c r="AT4" s="21">
        <f>('Ratios Calculated fix'!AT4-'Ratios Calculated fix'!AT$428)/('Ratios Calculated fix'!AT$429-'Ratios Calculated fix'!AT$428)</f>
        <v>0.33838205245374975</v>
      </c>
      <c r="AU4" s="21">
        <f>('Ratios Calculated fix'!AU4-'Ratios Calculated fix'!AU$428)/('Ratios Calculated fix'!AU$429-'Ratios Calculated fix'!AU$428)</f>
        <v>0.46055290241135716</v>
      </c>
      <c r="AV4" s="21" t="e">
        <f>('Ratios Calculated fix'!AV4-'Ratios Calculated fix'!AV$428)/('Ratios Calculated fix'!AV$429-'Ratios Calculated fix'!AV$428)</f>
        <v>#DIV/0!</v>
      </c>
      <c r="AW4" s="21" t="e">
        <f>('Ratios Calculated fix'!AW4-'Ratios Calculated fix'!AW$428)/('Ratios Calculated fix'!AW$429-'Ratios Calculated fix'!AW$428)</f>
        <v>#DIV/0!</v>
      </c>
      <c r="AX4" s="21" t="e">
        <f>('Ratios Calculated fix'!AX4-'Ratios Calculated fix'!AX$428)/('Ratios Calculated fix'!AX$429-'Ratios Calculated fix'!AX$428)</f>
        <v>#DIV/0!</v>
      </c>
      <c r="AY4" s="21">
        <f>('Ratios Calculated fix'!AY4-'Ratios Calculated fix'!AY$428)/('Ratios Calculated fix'!AY$429-'Ratios Calculated fix'!AY$428)</f>
        <v>0.34697058201210029</v>
      </c>
      <c r="AZ4" s="21">
        <f>('Ratios Calculated fix'!AZ4-'Ratios Calculated fix'!AZ$428)/('Ratios Calculated fix'!AZ$429-'Ratios Calculated fix'!AZ$428)</f>
        <v>0.24645242841045342</v>
      </c>
      <c r="BA4" s="21">
        <f>('Ratios Calculated fix'!BA4-'Ratios Calculated fix'!BA$428)/('Ratios Calculated fix'!BA$429-'Ratios Calculated fix'!BA$428)</f>
        <v>0.51841009160160945</v>
      </c>
      <c r="BB4" s="21" t="e">
        <f>('Ratios Calculated fix'!BB4-'Ratios Calculated fix'!BB$428)/('Ratios Calculated fix'!BB$429-'Ratios Calculated fix'!BB$428)</f>
        <v>#DIV/0!</v>
      </c>
      <c r="BC4" s="21">
        <f>('Ratios Calculated fix'!BC4-'Ratios Calculated fix'!BC$428)/('Ratios Calculated fix'!BC$429-'Ratios Calculated fix'!BC$428)</f>
        <v>0.12823409135606553</v>
      </c>
    </row>
    <row r="5" spans="1:55" x14ac:dyDescent="0.2">
      <c r="A5" s="3" t="s">
        <v>140</v>
      </c>
      <c r="B5" s="3" t="s">
        <v>141</v>
      </c>
      <c r="C5" s="3" t="s">
        <v>34</v>
      </c>
      <c r="D5" s="3">
        <v>111052</v>
      </c>
      <c r="E5" s="3" t="s">
        <v>16</v>
      </c>
      <c r="F5" s="3">
        <v>2019</v>
      </c>
      <c r="G5" s="3" t="s">
        <v>17</v>
      </c>
      <c r="H5" s="4">
        <v>43738</v>
      </c>
      <c r="I5" s="4">
        <v>43769</v>
      </c>
      <c r="J5" s="4">
        <v>43769</v>
      </c>
      <c r="K5" s="5">
        <v>17963248000</v>
      </c>
      <c r="L5" s="5">
        <v>18081496000</v>
      </c>
      <c r="M5" s="3" t="s">
        <v>142</v>
      </c>
      <c r="N5" s="20">
        <f>('Ratios Calculated fix'!N5-'Ratios Calculated fix'!N$428)/('Ratios Calculated fix'!N$429-'Ratios Calculated fix'!N$428)</f>
        <v>4.8474302627557961E-2</v>
      </c>
      <c r="O5" s="21">
        <f>('Ratios Calculated fix'!O5-'Ratios Calculated fix'!O$428)/('Ratios Calculated fix'!O$429-'Ratios Calculated fix'!O$428)</f>
        <v>4.6992895627803372E-2</v>
      </c>
      <c r="P5" s="21">
        <f>('Ratios Calculated fix'!P5-'Ratios Calculated fix'!P$428)/('Ratios Calculated fix'!P$429-'Ratios Calculated fix'!P$428)</f>
        <v>8.5549451914495547E-2</v>
      </c>
      <c r="Q5" s="21">
        <f>('Ratios Calculated fix'!Q5-'Ratios Calculated fix'!Q$428)/('Ratios Calculated fix'!Q$429-'Ratios Calculated fix'!Q$428)</f>
        <v>0.56130472288911581</v>
      </c>
      <c r="R5" s="21">
        <f>('Ratios Calculated fix'!R5-'Ratios Calculated fix'!R$428)/('Ratios Calculated fix'!R$429-'Ratios Calculated fix'!R$428)</f>
        <v>8.0428210887594984E-2</v>
      </c>
      <c r="S5" s="21">
        <f>('Ratios Calculated fix'!S5-'Ratios Calculated fix'!S$428)/('Ratios Calculated fix'!S$429-'Ratios Calculated fix'!S$428)</f>
        <v>9.4771999979198843E-2</v>
      </c>
      <c r="T5" s="21">
        <f>('Ratios Calculated fix'!T5-'Ratios Calculated fix'!T$428)/('Ratios Calculated fix'!T$429-'Ratios Calculated fix'!T$428)</f>
        <v>6.6528187921652798E-2</v>
      </c>
      <c r="U5" s="21">
        <f>('Ratios Calculated fix'!U5-'Ratios Calculated fix'!U$428)/('Ratios Calculated fix'!U$429-'Ratios Calculated fix'!U$428)</f>
        <v>0.79529616005446579</v>
      </c>
      <c r="V5" s="21">
        <f>('Ratios Calculated fix'!V5-'Ratios Calculated fix'!V$428)/('Ratios Calculated fix'!V$429-'Ratios Calculated fix'!V$428)</f>
        <v>0.77712853192581344</v>
      </c>
      <c r="W5" s="21">
        <f>('Ratios Calculated fix'!W5-'Ratios Calculated fix'!W$428)/('Ratios Calculated fix'!W$429-'Ratios Calculated fix'!W$428)</f>
        <v>0.76415857115940278</v>
      </c>
      <c r="X5" s="21">
        <f>('Ratios Calculated fix'!X5-'Ratios Calculated fix'!X$428)/('Ratios Calculated fix'!X$429-'Ratios Calculated fix'!X$428)</f>
        <v>0.2911377502009137</v>
      </c>
      <c r="Y5" s="21">
        <f>('Ratios Calculated fix'!Y5-'Ratios Calculated fix'!Y$428)/('Ratios Calculated fix'!Y$429-'Ratios Calculated fix'!Y$428)</f>
        <v>0.47858829863184349</v>
      </c>
      <c r="Z5" s="21">
        <f>('Ratios Calculated fix'!Z5-'Ratios Calculated fix'!Z$428)/('Ratios Calculated fix'!Z$429-'Ratios Calculated fix'!Z$428)</f>
        <v>0.7088622497990863</v>
      </c>
      <c r="AA5" s="21">
        <f>('Ratios Calculated fix'!AA5-'Ratios Calculated fix'!AA$428)/('Ratios Calculated fix'!AA$429-'Ratios Calculated fix'!AA$428)</f>
        <v>0</v>
      </c>
      <c r="AB5" s="21">
        <f>('Ratios Calculated fix'!AB5-'Ratios Calculated fix'!AB$428)/('Ratios Calculated fix'!AB$429-'Ratios Calculated fix'!AB$428)</f>
        <v>0.85864174230116685</v>
      </c>
      <c r="AC5" s="21">
        <f>('Ratios Calculated fix'!AC5-'Ratios Calculated fix'!AC$428)/('Ratios Calculated fix'!AC$429-'Ratios Calculated fix'!AC$428)</f>
        <v>0.36602566869402825</v>
      </c>
      <c r="AD5" s="21">
        <f>('Ratios Calculated fix'!AD5-'Ratios Calculated fix'!AD$428)/('Ratios Calculated fix'!AD$429-'Ratios Calculated fix'!AD$428)</f>
        <v>0.45011261821887072</v>
      </c>
      <c r="AE5" s="21">
        <f>('Ratios Calculated fix'!AE5-'Ratios Calculated fix'!AE$428)/('Ratios Calculated fix'!AE$429-'Ratios Calculated fix'!AE$428)</f>
        <v>0.51598900686148474</v>
      </c>
      <c r="AF5" s="21">
        <f>('Ratios Calculated fix'!AF5-'Ratios Calculated fix'!AF$428)/('Ratios Calculated fix'!AF$429-'Ratios Calculated fix'!AF$428)</f>
        <v>0.68856443604322826</v>
      </c>
      <c r="AG5" s="21" t="e">
        <f>('Ratios Calculated fix'!AG5-'Ratios Calculated fix'!AG$428)/('Ratios Calculated fix'!AG$429-'Ratios Calculated fix'!AG$428)</f>
        <v>#DIV/0!</v>
      </c>
      <c r="AH5" s="21" t="e">
        <f>('Ratios Calculated fix'!AH5-'Ratios Calculated fix'!AH$428)/('Ratios Calculated fix'!AH$429-'Ratios Calculated fix'!AH$428)</f>
        <v>#DIV/0!</v>
      </c>
      <c r="AI5" s="21">
        <f>('Ratios Calculated fix'!AI5-'Ratios Calculated fix'!AI$428)/('Ratios Calculated fix'!AI$429-'Ratios Calculated fix'!AI$428)</f>
        <v>0.36164840807682064</v>
      </c>
      <c r="AJ5" s="21">
        <f>('Ratios Calculated fix'!AJ5-'Ratios Calculated fix'!AJ$428)/('Ratios Calculated fix'!AJ$429-'Ratios Calculated fix'!AJ$428)</f>
        <v>0.18121768535629751</v>
      </c>
      <c r="AK5" s="21" t="e">
        <f>('Ratios Calculated fix'!AK5-'Ratios Calculated fix'!AK$428)/('Ratios Calculated fix'!AK$429-'Ratios Calculated fix'!AK$428)</f>
        <v>#DIV/0!</v>
      </c>
      <c r="AL5" s="21" t="e">
        <f>('Ratios Calculated fix'!AL5-'Ratios Calculated fix'!AL$428)/('Ratios Calculated fix'!AL$429-'Ratios Calculated fix'!AL$428)</f>
        <v>#DIV/0!</v>
      </c>
      <c r="AM5" s="21">
        <f>('Ratios Calculated fix'!AM5-'Ratios Calculated fix'!AM$428)/('Ratios Calculated fix'!AM$429-'Ratios Calculated fix'!AM$428)</f>
        <v>0.62384943291651929</v>
      </c>
      <c r="AN5" s="21">
        <f>('Ratios Calculated fix'!AN5-'Ratios Calculated fix'!AN$428)/('Ratios Calculated fix'!AN$429-'Ratios Calculated fix'!AN$428)</f>
        <v>0.62349328742960897</v>
      </c>
      <c r="AO5" s="21">
        <f>('Ratios Calculated fix'!AO5-'Ratios Calculated fix'!AO$428)/('Ratios Calculated fix'!AO$429-'Ratios Calculated fix'!AO$428)</f>
        <v>0.15231784992347486</v>
      </c>
      <c r="AP5" s="21">
        <f>('Ratios Calculated fix'!AP5-'Ratios Calculated fix'!AP$428)/('Ratios Calculated fix'!AP$429-'Ratios Calculated fix'!AP$428)</f>
        <v>3.3999134697452256E-2</v>
      </c>
      <c r="AQ5" s="21">
        <f>('Ratios Calculated fix'!AQ5-'Ratios Calculated fix'!AQ$428)/('Ratios Calculated fix'!AQ$429-'Ratios Calculated fix'!AQ$428)</f>
        <v>0.70085745497275043</v>
      </c>
      <c r="AR5" s="21">
        <f>('Ratios Calculated fix'!AR5-'Ratios Calculated fix'!AR$428)/('Ratios Calculated fix'!AR$429-'Ratios Calculated fix'!AR$428)</f>
        <v>0.46812131078761243</v>
      </c>
      <c r="AS5" s="21">
        <f>('Ratios Calculated fix'!AS5-'Ratios Calculated fix'!AS$428)/('Ratios Calculated fix'!AS$429-'Ratios Calculated fix'!AS$428)</f>
        <v>0.43808598459909948</v>
      </c>
      <c r="AT5" s="21">
        <f>('Ratios Calculated fix'!AT5-'Ratios Calculated fix'!AT$428)/('Ratios Calculated fix'!AT$429-'Ratios Calculated fix'!AT$428)</f>
        <v>0.53797104497545933</v>
      </c>
      <c r="AU5" s="21">
        <f>('Ratios Calculated fix'!AU5-'Ratios Calculated fix'!AU$428)/('Ratios Calculated fix'!AU$429-'Ratios Calculated fix'!AU$428)</f>
        <v>0.5312733477845083</v>
      </c>
      <c r="AV5" s="21" t="e">
        <f>('Ratios Calculated fix'!AV5-'Ratios Calculated fix'!AV$428)/('Ratios Calculated fix'!AV$429-'Ratios Calculated fix'!AV$428)</f>
        <v>#DIV/0!</v>
      </c>
      <c r="AW5" s="21" t="e">
        <f>('Ratios Calculated fix'!AW5-'Ratios Calculated fix'!AW$428)/('Ratios Calculated fix'!AW$429-'Ratios Calculated fix'!AW$428)</f>
        <v>#DIV/0!</v>
      </c>
      <c r="AX5" s="21" t="e">
        <f>('Ratios Calculated fix'!AX5-'Ratios Calculated fix'!AX$428)/('Ratios Calculated fix'!AX$429-'Ratios Calculated fix'!AX$428)</f>
        <v>#DIV/0!</v>
      </c>
      <c r="AY5" s="21">
        <f>('Ratios Calculated fix'!AY5-'Ratios Calculated fix'!AY$428)/('Ratios Calculated fix'!AY$429-'Ratios Calculated fix'!AY$428)</f>
        <v>0.34566899421504049</v>
      </c>
      <c r="AZ5" s="21">
        <f>('Ratios Calculated fix'!AZ5-'Ratios Calculated fix'!AZ$428)/('Ratios Calculated fix'!AZ$429-'Ratios Calculated fix'!AZ$428)</f>
        <v>0.25519403953549646</v>
      </c>
      <c r="BA5" s="21">
        <f>('Ratios Calculated fix'!BA5-'Ratios Calculated fix'!BA$428)/('Ratios Calculated fix'!BA$429-'Ratios Calculated fix'!BA$428)</f>
        <v>0.51909955898767945</v>
      </c>
      <c r="BB5" s="21" t="e">
        <f>('Ratios Calculated fix'!BB5-'Ratios Calculated fix'!BB$428)/('Ratios Calculated fix'!BB$429-'Ratios Calculated fix'!BB$428)</f>
        <v>#DIV/0!</v>
      </c>
      <c r="BC5" s="21">
        <f>('Ratios Calculated fix'!BC5-'Ratios Calculated fix'!BC$428)/('Ratios Calculated fix'!BC$429-'Ratios Calculated fix'!BC$428)</f>
        <v>0.21648163708542345</v>
      </c>
    </row>
    <row r="6" spans="1:55" x14ac:dyDescent="0.2">
      <c r="A6" s="3" t="s">
        <v>26</v>
      </c>
      <c r="B6" s="3" t="s">
        <v>27</v>
      </c>
      <c r="C6" s="3" t="s">
        <v>24</v>
      </c>
      <c r="D6" s="3">
        <v>61199</v>
      </c>
      <c r="E6" s="3" t="s">
        <v>16</v>
      </c>
      <c r="F6" s="3">
        <v>2019</v>
      </c>
      <c r="G6" s="3" t="s">
        <v>17</v>
      </c>
      <c r="H6" s="4">
        <v>43830</v>
      </c>
      <c r="I6" s="4">
        <v>43882</v>
      </c>
      <c r="J6" s="4">
        <v>43882</v>
      </c>
      <c r="K6" s="5">
        <v>1483000000</v>
      </c>
      <c r="L6" s="5">
        <v>1486000000</v>
      </c>
      <c r="M6" s="3" t="s">
        <v>28</v>
      </c>
      <c r="N6" s="20">
        <f>('Ratios Calculated fix'!N6-'Ratios Calculated fix'!N$428)/('Ratios Calculated fix'!N$429-'Ratios Calculated fix'!N$428)</f>
        <v>4.1963341309371321E-2</v>
      </c>
      <c r="O6" s="21">
        <f>('Ratios Calculated fix'!O6-'Ratios Calculated fix'!O$428)/('Ratios Calculated fix'!O$429-'Ratios Calculated fix'!O$428)</f>
        <v>3.7921556696325312E-2</v>
      </c>
      <c r="P6" s="21">
        <f>('Ratios Calculated fix'!P6-'Ratios Calculated fix'!P$428)/('Ratios Calculated fix'!P$429-'Ratios Calculated fix'!P$428)</f>
        <v>6.9946517045409773E-2</v>
      </c>
      <c r="Q6" s="21">
        <f>('Ratios Calculated fix'!Q6-'Ratios Calculated fix'!Q$428)/('Ratios Calculated fix'!Q$429-'Ratios Calculated fix'!Q$428)</f>
        <v>0.5451103928678801</v>
      </c>
      <c r="R6" s="21">
        <f>('Ratios Calculated fix'!R6-'Ratios Calculated fix'!R$428)/('Ratios Calculated fix'!R$429-'Ratios Calculated fix'!R$428)</f>
        <v>0.17450163288001025</v>
      </c>
      <c r="S6" s="21">
        <f>('Ratios Calculated fix'!S6-'Ratios Calculated fix'!S$428)/('Ratios Calculated fix'!S$429-'Ratios Calculated fix'!S$428)</f>
        <v>0.14940117429216465</v>
      </c>
      <c r="T6" s="21">
        <f>('Ratios Calculated fix'!T6-'Ratios Calculated fix'!T$428)/('Ratios Calculated fix'!T$429-'Ratios Calculated fix'!T$428)</f>
        <v>0.15307915690748855</v>
      </c>
      <c r="U6" s="21">
        <f>('Ratios Calculated fix'!U6-'Ratios Calculated fix'!U$428)/('Ratios Calculated fix'!U$429-'Ratios Calculated fix'!U$428)</f>
        <v>0.76681990543770784</v>
      </c>
      <c r="V6" s="21">
        <f>('Ratios Calculated fix'!V6-'Ratios Calculated fix'!V$428)/('Ratios Calculated fix'!V$429-'Ratios Calculated fix'!V$428)</f>
        <v>0.75297838769200243</v>
      </c>
      <c r="W6" s="21">
        <f>('Ratios Calculated fix'!W6-'Ratios Calculated fix'!W$428)/('Ratios Calculated fix'!W$429-'Ratios Calculated fix'!W$428)</f>
        <v>0.73609767782548796</v>
      </c>
      <c r="X6" s="21">
        <f>('Ratios Calculated fix'!X6-'Ratios Calculated fix'!X$428)/('Ratios Calculated fix'!X$429-'Ratios Calculated fix'!X$428)</f>
        <v>0.23062919740930102</v>
      </c>
      <c r="Y6" s="21">
        <f>('Ratios Calculated fix'!Y6-'Ratios Calculated fix'!Y$428)/('Ratios Calculated fix'!Y$429-'Ratios Calculated fix'!Y$428)</f>
        <v>0.39775549415347417</v>
      </c>
      <c r="Z6" s="21">
        <f>('Ratios Calculated fix'!Z6-'Ratios Calculated fix'!Z$428)/('Ratios Calculated fix'!Z$429-'Ratios Calculated fix'!Z$428)</f>
        <v>0.7693708025906989</v>
      </c>
      <c r="AA6" s="21">
        <f>('Ratios Calculated fix'!AA6-'Ratios Calculated fix'!AA$428)/('Ratios Calculated fix'!AA$429-'Ratios Calculated fix'!AA$428)</f>
        <v>0.4305585761885487</v>
      </c>
      <c r="AB6" s="21">
        <f>('Ratios Calculated fix'!AB6-'Ratios Calculated fix'!AB$428)/('Ratios Calculated fix'!AB$429-'Ratios Calculated fix'!AB$428)</f>
        <v>0.75605383370458379</v>
      </c>
      <c r="AC6" s="21">
        <f>('Ratios Calculated fix'!AC6-'Ratios Calculated fix'!AC$428)/('Ratios Calculated fix'!AC$429-'Ratios Calculated fix'!AC$428)</f>
        <v>0.75770300010841141</v>
      </c>
      <c r="AD6" s="21">
        <f>('Ratios Calculated fix'!AD6-'Ratios Calculated fix'!AD$428)/('Ratios Calculated fix'!AD$429-'Ratios Calculated fix'!AD$428)</f>
        <v>0.4112082693138267</v>
      </c>
      <c r="AE6" s="21">
        <f>('Ratios Calculated fix'!AE6-'Ratios Calculated fix'!AE$428)/('Ratios Calculated fix'!AE$429-'Ratios Calculated fix'!AE$428)</f>
        <v>0.47139079845412762</v>
      </c>
      <c r="AF6" s="21">
        <f>('Ratios Calculated fix'!AF6-'Ratios Calculated fix'!AF$428)/('Ratios Calculated fix'!AF$429-'Ratios Calculated fix'!AF$428)</f>
        <v>0.65465608263736241</v>
      </c>
      <c r="AG6" s="21" t="e">
        <f>('Ratios Calculated fix'!AG6-'Ratios Calculated fix'!AG$428)/('Ratios Calculated fix'!AG$429-'Ratios Calculated fix'!AG$428)</f>
        <v>#DIV/0!</v>
      </c>
      <c r="AH6" s="21" t="e">
        <f>('Ratios Calculated fix'!AH6-'Ratios Calculated fix'!AH$428)/('Ratios Calculated fix'!AH$429-'Ratios Calculated fix'!AH$428)</f>
        <v>#DIV/0!</v>
      </c>
      <c r="AI6" s="21">
        <f>('Ratios Calculated fix'!AI6-'Ratios Calculated fix'!AI$428)/('Ratios Calculated fix'!AI$429-'Ratios Calculated fix'!AI$428)</f>
        <v>0.35327493047557795</v>
      </c>
      <c r="AJ6" s="21">
        <f>('Ratios Calculated fix'!AJ6-'Ratios Calculated fix'!AJ$428)/('Ratios Calculated fix'!AJ$429-'Ratios Calculated fix'!AJ$428)</f>
        <v>0.19981165269207951</v>
      </c>
      <c r="AK6" s="21" t="e">
        <f>('Ratios Calculated fix'!AK6-'Ratios Calculated fix'!AK$428)/('Ratios Calculated fix'!AK$429-'Ratios Calculated fix'!AK$428)</f>
        <v>#DIV/0!</v>
      </c>
      <c r="AL6" s="21" t="e">
        <f>('Ratios Calculated fix'!AL6-'Ratios Calculated fix'!AL$428)/('Ratios Calculated fix'!AL$429-'Ratios Calculated fix'!AL$428)</f>
        <v>#DIV/0!</v>
      </c>
      <c r="AM6" s="21">
        <f>('Ratios Calculated fix'!AM6-'Ratios Calculated fix'!AM$428)/('Ratios Calculated fix'!AM$429-'Ratios Calculated fix'!AM$428)</f>
        <v>0.60532664875176967</v>
      </c>
      <c r="AN6" s="21">
        <f>('Ratios Calculated fix'!AN6-'Ratios Calculated fix'!AN$428)/('Ratios Calculated fix'!AN$429-'Ratios Calculated fix'!AN$428)</f>
        <v>0.61369141006343564</v>
      </c>
      <c r="AO6" s="21">
        <f>('Ratios Calculated fix'!AO6-'Ratios Calculated fix'!AO$428)/('Ratios Calculated fix'!AO$429-'Ratios Calculated fix'!AO$428)</f>
        <v>0.11271117158866975</v>
      </c>
      <c r="AP6" s="21">
        <f>('Ratios Calculated fix'!AP6-'Ratios Calculated fix'!AP$428)/('Ratios Calculated fix'!AP$429-'Ratios Calculated fix'!AP$428)</f>
        <v>1.8997180414246161E-2</v>
      </c>
      <c r="AQ6" s="21">
        <f>('Ratios Calculated fix'!AQ6-'Ratios Calculated fix'!AQ$428)/('Ratios Calculated fix'!AQ$429-'Ratios Calculated fix'!AQ$428)</f>
        <v>0.61603692246981545</v>
      </c>
      <c r="AR6" s="21">
        <f>('Ratios Calculated fix'!AR6-'Ratios Calculated fix'!AR$428)/('Ratios Calculated fix'!AR$429-'Ratios Calculated fix'!AR$428)</f>
        <v>0.58828038124657744</v>
      </c>
      <c r="AS6" s="21">
        <f>('Ratios Calculated fix'!AS6-'Ratios Calculated fix'!AS$428)/('Ratios Calculated fix'!AS$429-'Ratios Calculated fix'!AS$428)</f>
        <v>0.36571663803125681</v>
      </c>
      <c r="AT6" s="21">
        <f>('Ratios Calculated fix'!AT6-'Ratios Calculated fix'!AT$428)/('Ratios Calculated fix'!AT$429-'Ratios Calculated fix'!AT$428)</f>
        <v>0.56168779751052411</v>
      </c>
      <c r="AU6" s="21">
        <f>('Ratios Calculated fix'!AU6-'Ratios Calculated fix'!AU$428)/('Ratios Calculated fix'!AU$429-'Ratios Calculated fix'!AU$428)</f>
        <v>0.54090359145176048</v>
      </c>
      <c r="AV6" s="21" t="e">
        <f>('Ratios Calculated fix'!AV6-'Ratios Calculated fix'!AV$428)/('Ratios Calculated fix'!AV$429-'Ratios Calculated fix'!AV$428)</f>
        <v>#DIV/0!</v>
      </c>
      <c r="AW6" s="21" t="e">
        <f>('Ratios Calculated fix'!AW6-'Ratios Calculated fix'!AW$428)/('Ratios Calculated fix'!AW$429-'Ratios Calculated fix'!AW$428)</f>
        <v>#DIV/0!</v>
      </c>
      <c r="AX6" s="21" t="e">
        <f>('Ratios Calculated fix'!AX6-'Ratios Calculated fix'!AX$428)/('Ratios Calculated fix'!AX$429-'Ratios Calculated fix'!AX$428)</f>
        <v>#DIV/0!</v>
      </c>
      <c r="AY6" s="21">
        <f>('Ratios Calculated fix'!AY6-'Ratios Calculated fix'!AY$428)/('Ratios Calculated fix'!AY$429-'Ratios Calculated fix'!AY$428)</f>
        <v>0.38953339467572662</v>
      </c>
      <c r="AZ6" s="21">
        <f>('Ratios Calculated fix'!AZ6-'Ratios Calculated fix'!AZ$428)/('Ratios Calculated fix'!AZ$429-'Ratios Calculated fix'!AZ$428)</f>
        <v>0.33062688359498543</v>
      </c>
      <c r="BA6" s="21">
        <f>('Ratios Calculated fix'!BA6-'Ratios Calculated fix'!BA$428)/('Ratios Calculated fix'!BA$429-'Ratios Calculated fix'!BA$428)</f>
        <v>0.5262728428864295</v>
      </c>
      <c r="BB6" s="21" t="e">
        <f>('Ratios Calculated fix'!BB6-'Ratios Calculated fix'!BB$428)/('Ratios Calculated fix'!BB$429-'Ratios Calculated fix'!BB$428)</f>
        <v>#DIV/0!</v>
      </c>
      <c r="BC6" s="21">
        <f>('Ratios Calculated fix'!BC6-'Ratios Calculated fix'!BC$428)/('Ratios Calculated fix'!BC$429-'Ratios Calculated fix'!BC$428)</f>
        <v>0.15804695466976279</v>
      </c>
    </row>
    <row r="7" spans="1:55" x14ac:dyDescent="0.2">
      <c r="A7" s="3" t="s">
        <v>115</v>
      </c>
      <c r="B7" s="3" t="s">
        <v>116</v>
      </c>
      <c r="C7" s="3" t="s">
        <v>24</v>
      </c>
      <c r="D7" s="3">
        <v>187024</v>
      </c>
      <c r="E7" s="3" t="s">
        <v>16</v>
      </c>
      <c r="F7" s="3">
        <v>2019</v>
      </c>
      <c r="G7" s="3" t="s">
        <v>17</v>
      </c>
      <c r="H7" s="4">
        <v>43738</v>
      </c>
      <c r="I7" s="4">
        <v>43788</v>
      </c>
      <c r="J7" s="4">
        <v>43788</v>
      </c>
      <c r="K7" s="5">
        <v>207967000</v>
      </c>
      <c r="L7" s="5">
        <v>209667000</v>
      </c>
      <c r="M7" s="3" t="s">
        <v>117</v>
      </c>
      <c r="N7" s="20">
        <f>('Ratios Calculated fix'!N7-'Ratios Calculated fix'!N$428)/('Ratios Calculated fix'!N$429-'Ratios Calculated fix'!N$428)</f>
        <v>3.9626797887109169E-2</v>
      </c>
      <c r="O7" s="21">
        <f>('Ratios Calculated fix'!O7-'Ratios Calculated fix'!O$428)/('Ratios Calculated fix'!O$429-'Ratios Calculated fix'!O$428)</f>
        <v>2.106158215420946E-2</v>
      </c>
      <c r="P7" s="21">
        <f>('Ratios Calculated fix'!P7-'Ratios Calculated fix'!P$428)/('Ratios Calculated fix'!P$429-'Ratios Calculated fix'!P$428)</f>
        <v>1.3378120577813202E-2</v>
      </c>
      <c r="Q7" s="21">
        <f>('Ratios Calculated fix'!Q7-'Ratios Calculated fix'!Q$428)/('Ratios Calculated fix'!Q$429-'Ratios Calculated fix'!Q$428)</f>
        <v>0.57516788640607441</v>
      </c>
      <c r="R7" s="21">
        <f>('Ratios Calculated fix'!R7-'Ratios Calculated fix'!R$428)/('Ratios Calculated fix'!R$429-'Ratios Calculated fix'!R$428)</f>
        <v>3.1801364175024195E-2</v>
      </c>
      <c r="S7" s="21">
        <f>('Ratios Calculated fix'!S7-'Ratios Calculated fix'!S$428)/('Ratios Calculated fix'!S$429-'Ratios Calculated fix'!S$428)</f>
        <v>6.7255400490502677E-3</v>
      </c>
      <c r="T7" s="21">
        <f>('Ratios Calculated fix'!T7-'Ratios Calculated fix'!T$428)/('Ratios Calculated fix'!T$429-'Ratios Calculated fix'!T$428)</f>
        <v>3.1082867298877884E-2</v>
      </c>
      <c r="U7" s="21">
        <f>('Ratios Calculated fix'!U7-'Ratios Calculated fix'!U$428)/('Ratios Calculated fix'!U$429-'Ratios Calculated fix'!U$428)</f>
        <v>0.79753986770902852</v>
      </c>
      <c r="V7" s="21">
        <f>('Ratios Calculated fix'!V7-'Ratios Calculated fix'!V$428)/('Ratios Calculated fix'!V$429-'Ratios Calculated fix'!V$428)</f>
        <v>0.77290084298184325</v>
      </c>
      <c r="W7" s="21">
        <f>('Ratios Calculated fix'!W7-'Ratios Calculated fix'!W$428)/('Ratios Calculated fix'!W$429-'Ratios Calculated fix'!W$428)</f>
        <v>0.76753632418229722</v>
      </c>
      <c r="X7" s="21">
        <f>('Ratios Calculated fix'!X7-'Ratios Calculated fix'!X$428)/('Ratios Calculated fix'!X$429-'Ratios Calculated fix'!X$428)</f>
        <v>0.56095727719996225</v>
      </c>
      <c r="Y7" s="21">
        <f>('Ratios Calculated fix'!Y7-'Ratios Calculated fix'!Y$428)/('Ratios Calculated fix'!Y$429-'Ratios Calculated fix'!Y$428)</f>
        <v>0.45632663977220339</v>
      </c>
      <c r="Z7" s="21">
        <f>('Ratios Calculated fix'!Z7-'Ratios Calculated fix'!Z$428)/('Ratios Calculated fix'!Z$429-'Ratios Calculated fix'!Z$428)</f>
        <v>0.43904272280003775</v>
      </c>
      <c r="AA7" s="21">
        <f>('Ratios Calculated fix'!AA7-'Ratios Calculated fix'!AA$428)/('Ratios Calculated fix'!AA$429-'Ratios Calculated fix'!AA$428)</f>
        <v>0.2886367436322772</v>
      </c>
      <c r="AB7" s="21">
        <f>('Ratios Calculated fix'!AB7-'Ratios Calculated fix'!AB$428)/('Ratios Calculated fix'!AB$429-'Ratios Calculated fix'!AB$428)</f>
        <v>0.80867507874934064</v>
      </c>
      <c r="AC7" s="21">
        <f>('Ratios Calculated fix'!AC7-'Ratios Calculated fix'!AC$428)/('Ratios Calculated fix'!AC$429-'Ratios Calculated fix'!AC$428)</f>
        <v>0</v>
      </c>
      <c r="AD7" s="21">
        <f>('Ratios Calculated fix'!AD7-'Ratios Calculated fix'!AD$428)/('Ratios Calculated fix'!AD$429-'Ratios Calculated fix'!AD$428)</f>
        <v>0.22462877555809513</v>
      </c>
      <c r="AE7" s="21">
        <f>('Ratios Calculated fix'!AE7-'Ratios Calculated fix'!AE$428)/('Ratios Calculated fix'!AE$429-'Ratios Calculated fix'!AE$428)</f>
        <v>0.25468729413217961</v>
      </c>
      <c r="AF7" s="21">
        <f>('Ratios Calculated fix'!AF7-'Ratios Calculated fix'!AF$428)/('Ratios Calculated fix'!AF$429-'Ratios Calculated fix'!AF$428)</f>
        <v>0.54472012827225669</v>
      </c>
      <c r="AG7" s="21" t="e">
        <f>('Ratios Calculated fix'!AG7-'Ratios Calculated fix'!AG$428)/('Ratios Calculated fix'!AG$429-'Ratios Calculated fix'!AG$428)</f>
        <v>#DIV/0!</v>
      </c>
      <c r="AH7" s="21" t="e">
        <f>('Ratios Calculated fix'!AH7-'Ratios Calculated fix'!AH$428)/('Ratios Calculated fix'!AH$429-'Ratios Calculated fix'!AH$428)</f>
        <v>#DIV/0!</v>
      </c>
      <c r="AI7" s="21">
        <f>('Ratios Calculated fix'!AI7-'Ratios Calculated fix'!AI$428)/('Ratios Calculated fix'!AI$429-'Ratios Calculated fix'!AI$428)</f>
        <v>0.41175328998860444</v>
      </c>
      <c r="AJ7" s="21">
        <f>('Ratios Calculated fix'!AJ7-'Ratios Calculated fix'!AJ$428)/('Ratios Calculated fix'!AJ$429-'Ratios Calculated fix'!AJ$428)</f>
        <v>7.7746534144258361E-2</v>
      </c>
      <c r="AK7" s="21" t="e">
        <f>('Ratios Calculated fix'!AK7-'Ratios Calculated fix'!AK$428)/('Ratios Calculated fix'!AK$429-'Ratios Calculated fix'!AK$428)</f>
        <v>#DIV/0!</v>
      </c>
      <c r="AL7" s="21" t="e">
        <f>('Ratios Calculated fix'!AL7-'Ratios Calculated fix'!AL$428)/('Ratios Calculated fix'!AL$429-'Ratios Calculated fix'!AL$428)</f>
        <v>#DIV/0!</v>
      </c>
      <c r="AM7" s="21">
        <f>('Ratios Calculated fix'!AM7-'Ratios Calculated fix'!AM$428)/('Ratios Calculated fix'!AM$429-'Ratios Calculated fix'!AM$428)</f>
        <v>0.6236707537975098</v>
      </c>
      <c r="AN7" s="21">
        <f>('Ratios Calculated fix'!AN7-'Ratios Calculated fix'!AN$428)/('Ratios Calculated fix'!AN$429-'Ratios Calculated fix'!AN$428)</f>
        <v>0.70457659205808987</v>
      </c>
      <c r="AO7" s="21">
        <f>('Ratios Calculated fix'!AO7-'Ratios Calculated fix'!AO$428)/('Ratios Calculated fix'!AO$429-'Ratios Calculated fix'!AO$428)</f>
        <v>1</v>
      </c>
      <c r="AP7" s="21">
        <f>('Ratios Calculated fix'!AP7-'Ratios Calculated fix'!AP$428)/('Ratios Calculated fix'!AP$429-'Ratios Calculated fix'!AP$428)</f>
        <v>2.2074238302773413E-2</v>
      </c>
      <c r="AQ7" s="21">
        <f>('Ratios Calculated fix'!AQ7-'Ratios Calculated fix'!AQ$428)/('Ratios Calculated fix'!AQ$429-'Ratios Calculated fix'!AQ$428)</f>
        <v>0.55042560909380789</v>
      </c>
      <c r="AR7" s="21">
        <f>('Ratios Calculated fix'!AR7-'Ratios Calculated fix'!AR$428)/('Ratios Calculated fix'!AR$429-'Ratios Calculated fix'!AR$428)</f>
        <v>0.18076476601705119</v>
      </c>
      <c r="AS7" s="21">
        <f>('Ratios Calculated fix'!AS7-'Ratios Calculated fix'!AS$428)/('Ratios Calculated fix'!AS$429-'Ratios Calculated fix'!AS$428)</f>
        <v>0.5570925965425102</v>
      </c>
      <c r="AT7" s="21">
        <f>('Ratios Calculated fix'!AT7-'Ratios Calculated fix'!AT$428)/('Ratios Calculated fix'!AT$429-'Ratios Calculated fix'!AT$428)</f>
        <v>0.25292870741891799</v>
      </c>
      <c r="AU7" s="21">
        <f>('Ratios Calculated fix'!AU7-'Ratios Calculated fix'!AU$428)/('Ratios Calculated fix'!AU$429-'Ratios Calculated fix'!AU$428)</f>
        <v>0.44431813990127073</v>
      </c>
      <c r="AV7" s="21" t="e">
        <f>('Ratios Calculated fix'!AV7-'Ratios Calculated fix'!AV$428)/('Ratios Calculated fix'!AV$429-'Ratios Calculated fix'!AV$428)</f>
        <v>#DIV/0!</v>
      </c>
      <c r="AW7" s="21" t="e">
        <f>('Ratios Calculated fix'!AW7-'Ratios Calculated fix'!AW$428)/('Ratios Calculated fix'!AW$429-'Ratios Calculated fix'!AW$428)</f>
        <v>#DIV/0!</v>
      </c>
      <c r="AX7" s="21" t="e">
        <f>('Ratios Calculated fix'!AX7-'Ratios Calculated fix'!AX$428)/('Ratios Calculated fix'!AX$429-'Ratios Calculated fix'!AX$428)</f>
        <v>#DIV/0!</v>
      </c>
      <c r="AY7" s="21">
        <f>('Ratios Calculated fix'!AY7-'Ratios Calculated fix'!AY$428)/('Ratios Calculated fix'!AY$429-'Ratios Calculated fix'!AY$428)</f>
        <v>0.35187237715650554</v>
      </c>
      <c r="AZ7" s="21">
        <f>('Ratios Calculated fix'!AZ7-'Ratios Calculated fix'!AZ$428)/('Ratios Calculated fix'!AZ$429-'Ratios Calculated fix'!AZ$428)</f>
        <v>0.26183552737079696</v>
      </c>
      <c r="BA7" s="21">
        <f>('Ratios Calculated fix'!BA7-'Ratios Calculated fix'!BA$428)/('Ratios Calculated fix'!BA$429-'Ratios Calculated fix'!BA$428)</f>
        <v>0.51036648066296475</v>
      </c>
      <c r="BB7" s="21" t="e">
        <f>('Ratios Calculated fix'!BB7-'Ratios Calculated fix'!BB$428)/('Ratios Calculated fix'!BB$429-'Ratios Calculated fix'!BB$428)</f>
        <v>#DIV/0!</v>
      </c>
      <c r="BC7" s="21">
        <f>('Ratios Calculated fix'!BC7-'Ratios Calculated fix'!BC$428)/('Ratios Calculated fix'!BC$429-'Ratios Calculated fix'!BC$428)</f>
        <v>0.1573156940875883</v>
      </c>
    </row>
    <row r="8" spans="1:55" x14ac:dyDescent="0.2">
      <c r="A8" s="3" t="s">
        <v>29</v>
      </c>
      <c r="B8" s="3" t="s">
        <v>30</v>
      </c>
      <c r="C8" s="3" t="s">
        <v>24</v>
      </c>
      <c r="D8" s="3">
        <v>445587</v>
      </c>
      <c r="E8" s="3" t="s">
        <v>16</v>
      </c>
      <c r="F8" s="3">
        <v>2019</v>
      </c>
      <c r="G8" s="3" t="s">
        <v>17</v>
      </c>
      <c r="H8" s="4">
        <v>43921</v>
      </c>
      <c r="I8" s="4">
        <v>43972</v>
      </c>
      <c r="J8" s="4">
        <v>43972</v>
      </c>
      <c r="K8" s="5">
        <v>45042000</v>
      </c>
      <c r="L8" s="5">
        <v>45565000</v>
      </c>
      <c r="M8" s="3" t="s">
        <v>31</v>
      </c>
      <c r="N8" s="20">
        <f>('Ratios Calculated fix'!N8-'Ratios Calculated fix'!N$428)/('Ratios Calculated fix'!N$429-'Ratios Calculated fix'!N$428)</f>
        <v>0.27664127140474876</v>
      </c>
      <c r="O8" s="21">
        <f>('Ratios Calculated fix'!O8-'Ratios Calculated fix'!O$428)/('Ratios Calculated fix'!O$429-'Ratios Calculated fix'!O$428)</f>
        <v>0.24349104801170438</v>
      </c>
      <c r="P8" s="21">
        <f>('Ratios Calculated fix'!P8-'Ratios Calculated fix'!P$428)/('Ratios Calculated fix'!P$429-'Ratios Calculated fix'!P$428)</f>
        <v>0.69388901661932778</v>
      </c>
      <c r="Q8" s="21">
        <f>('Ratios Calculated fix'!Q8-'Ratios Calculated fix'!Q$428)/('Ratios Calculated fix'!Q$429-'Ratios Calculated fix'!Q$428)</f>
        <v>0.55775590525847263</v>
      </c>
      <c r="R8" s="21">
        <f>('Ratios Calculated fix'!R8-'Ratios Calculated fix'!R$428)/('Ratios Calculated fix'!R$429-'Ratios Calculated fix'!R$428)</f>
        <v>0</v>
      </c>
      <c r="S8" s="21">
        <f>('Ratios Calculated fix'!S8-'Ratios Calculated fix'!S$428)/('Ratios Calculated fix'!S$429-'Ratios Calculated fix'!S$428)</f>
        <v>0</v>
      </c>
      <c r="T8" s="21">
        <f>('Ratios Calculated fix'!T8-'Ratios Calculated fix'!T$428)/('Ratios Calculated fix'!T$429-'Ratios Calculated fix'!T$428)</f>
        <v>0</v>
      </c>
      <c r="U8" s="21">
        <f>('Ratios Calculated fix'!U8-'Ratios Calculated fix'!U$428)/('Ratios Calculated fix'!U$429-'Ratios Calculated fix'!U$428)</f>
        <v>0.79008725756879927</v>
      </c>
      <c r="V8" s="21">
        <f>('Ratios Calculated fix'!V8-'Ratios Calculated fix'!V$428)/('Ratios Calculated fix'!V$429-'Ratios Calculated fix'!V$428)</f>
        <v>0.77144014205164946</v>
      </c>
      <c r="W8" s="21">
        <f>('Ratios Calculated fix'!W8-'Ratios Calculated fix'!W$428)/('Ratios Calculated fix'!W$429-'Ratios Calculated fix'!W$428)</f>
        <v>0.75926751205282994</v>
      </c>
      <c r="X8" s="21">
        <f>('Ratios Calculated fix'!X8-'Ratios Calculated fix'!X$428)/('Ratios Calculated fix'!X$429-'Ratios Calculated fix'!X$428)</f>
        <v>0.52387907109797405</v>
      </c>
      <c r="Y8" s="21">
        <f>('Ratios Calculated fix'!Y8-'Ratios Calculated fix'!Y$428)/('Ratios Calculated fix'!Y$429-'Ratios Calculated fix'!Y$428)</f>
        <v>0.55564564415108664</v>
      </c>
      <c r="Z8" s="21">
        <f>('Ratios Calculated fix'!Z8-'Ratios Calculated fix'!Z$428)/('Ratios Calculated fix'!Z$429-'Ratios Calculated fix'!Z$428)</f>
        <v>0.47612092890202595</v>
      </c>
      <c r="AA8" s="21">
        <f>('Ratios Calculated fix'!AA8-'Ratios Calculated fix'!AA$428)/('Ratios Calculated fix'!AA$429-'Ratios Calculated fix'!AA$428)</f>
        <v>5.0447589725788861E-2</v>
      </c>
      <c r="AB8" s="21">
        <f>('Ratios Calculated fix'!AB8-'Ratios Calculated fix'!AB$428)/('Ratios Calculated fix'!AB$429-'Ratios Calculated fix'!AB$428)</f>
        <v>0.99902218334625281</v>
      </c>
      <c r="AC8" s="21">
        <f>('Ratios Calculated fix'!AC8-'Ratios Calculated fix'!AC$428)/('Ratios Calculated fix'!AC$429-'Ratios Calculated fix'!AC$428)</f>
        <v>0.82685159046373835</v>
      </c>
      <c r="AD8" s="21">
        <f>('Ratios Calculated fix'!AD8-'Ratios Calculated fix'!AD$428)/('Ratios Calculated fix'!AD$429-'Ratios Calculated fix'!AD$428)</f>
        <v>0.47250687348888298</v>
      </c>
      <c r="AE8" s="21">
        <f>('Ratios Calculated fix'!AE8-'Ratios Calculated fix'!AE$428)/('Ratios Calculated fix'!AE$429-'Ratios Calculated fix'!AE$428)</f>
        <v>0.54166078114299887</v>
      </c>
      <c r="AF8" s="21">
        <f>('Ratios Calculated fix'!AF8-'Ratios Calculated fix'!AF$428)/('Ratios Calculated fix'!AF$429-'Ratios Calculated fix'!AF$428)</f>
        <v>0.76408304834243412</v>
      </c>
      <c r="AG8" s="21" t="e">
        <f>('Ratios Calculated fix'!AG8-'Ratios Calculated fix'!AG$428)/('Ratios Calculated fix'!AG$429-'Ratios Calculated fix'!AG$428)</f>
        <v>#DIV/0!</v>
      </c>
      <c r="AH8" s="21" t="e">
        <f>('Ratios Calculated fix'!AH8-'Ratios Calculated fix'!AH$428)/('Ratios Calculated fix'!AH$429-'Ratios Calculated fix'!AH$428)</f>
        <v>#DIV/0!</v>
      </c>
      <c r="AI8" s="21">
        <f>('Ratios Calculated fix'!AI8-'Ratios Calculated fix'!AI$428)/('Ratios Calculated fix'!AI$429-'Ratios Calculated fix'!AI$428)</f>
        <v>0.40919927950996426</v>
      </c>
      <c r="AJ8" s="21">
        <f>('Ratios Calculated fix'!AJ8-'Ratios Calculated fix'!AJ$428)/('Ratios Calculated fix'!AJ$429-'Ratios Calculated fix'!AJ$428)</f>
        <v>0.46806661194884491</v>
      </c>
      <c r="AK8" s="21" t="e">
        <f>('Ratios Calculated fix'!AK8-'Ratios Calculated fix'!AK$428)/('Ratios Calculated fix'!AK$429-'Ratios Calculated fix'!AK$428)</f>
        <v>#DIV/0!</v>
      </c>
      <c r="AL8" s="21" t="e">
        <f>('Ratios Calculated fix'!AL8-'Ratios Calculated fix'!AL$428)/('Ratios Calculated fix'!AL$429-'Ratios Calculated fix'!AL$428)</f>
        <v>#DIV/0!</v>
      </c>
      <c r="AM8" s="21">
        <f>('Ratios Calculated fix'!AM8-'Ratios Calculated fix'!AM$428)/('Ratios Calculated fix'!AM$429-'Ratios Calculated fix'!AM$428)</f>
        <v>0.61964221804529873</v>
      </c>
      <c r="AN8" s="21">
        <f>('Ratios Calculated fix'!AN8-'Ratios Calculated fix'!AN$428)/('Ratios Calculated fix'!AN$429-'Ratios Calculated fix'!AN$428)</f>
        <v>0.62093742642291427</v>
      </c>
      <c r="AO8" s="21">
        <f>('Ratios Calculated fix'!AO8-'Ratios Calculated fix'!AO$428)/('Ratios Calculated fix'!AO$429-'Ratios Calculated fix'!AO$428)</f>
        <v>0.15312573153036657</v>
      </c>
      <c r="AP8" s="21">
        <f>('Ratios Calculated fix'!AP8-'Ratios Calculated fix'!AP$428)/('Ratios Calculated fix'!AP$429-'Ratios Calculated fix'!AP$428)</f>
        <v>3.2146259250023623E-2</v>
      </c>
      <c r="AQ8" s="21">
        <f>('Ratios Calculated fix'!AQ8-'Ratios Calculated fix'!AQ$428)/('Ratios Calculated fix'!AQ$429-'Ratios Calculated fix'!AQ$428)</f>
        <v>0.8058612672897012</v>
      </c>
      <c r="AR8" s="21">
        <f>('Ratios Calculated fix'!AR8-'Ratios Calculated fix'!AR$428)/('Ratios Calculated fix'!AR$429-'Ratios Calculated fix'!AR$428)</f>
        <v>0.50488125722263444</v>
      </c>
      <c r="AS8" s="21">
        <f>('Ratios Calculated fix'!AS8-'Ratios Calculated fix'!AS$428)/('Ratios Calculated fix'!AS$429-'Ratios Calculated fix'!AS$428)</f>
        <v>0.53142764508183116</v>
      </c>
      <c r="AT8" s="21">
        <f>('Ratios Calculated fix'!AT8-'Ratios Calculated fix'!AT$428)/('Ratios Calculated fix'!AT$429-'Ratios Calculated fix'!AT$428)</f>
        <v>0.58290482640970631</v>
      </c>
      <c r="AU8" s="21">
        <f>('Ratios Calculated fix'!AU8-'Ratios Calculated fix'!AU$428)/('Ratios Calculated fix'!AU$429-'Ratios Calculated fix'!AU$428)</f>
        <v>0.58307806435534126</v>
      </c>
      <c r="AV8" s="21" t="e">
        <f>('Ratios Calculated fix'!AV8-'Ratios Calculated fix'!AV$428)/('Ratios Calculated fix'!AV$429-'Ratios Calculated fix'!AV$428)</f>
        <v>#DIV/0!</v>
      </c>
      <c r="AW8" s="21" t="e">
        <f>('Ratios Calculated fix'!AW8-'Ratios Calculated fix'!AW$428)/('Ratios Calculated fix'!AW$429-'Ratios Calculated fix'!AW$428)</f>
        <v>#DIV/0!</v>
      </c>
      <c r="AX8" s="21" t="e">
        <f>('Ratios Calculated fix'!AX8-'Ratios Calculated fix'!AX$428)/('Ratios Calculated fix'!AX$429-'Ratios Calculated fix'!AX$428)</f>
        <v>#DIV/0!</v>
      </c>
      <c r="AY8" s="21">
        <f>('Ratios Calculated fix'!AY8-'Ratios Calculated fix'!AY$428)/('Ratios Calculated fix'!AY$429-'Ratios Calculated fix'!AY$428)</f>
        <v>0.32751608420844852</v>
      </c>
      <c r="AZ8" s="21">
        <f>('Ratios Calculated fix'!AZ8-'Ratios Calculated fix'!AZ$428)/('Ratios Calculated fix'!AZ$429-'Ratios Calculated fix'!AZ$428)</f>
        <v>0.19727865712851639</v>
      </c>
      <c r="BA8" s="21">
        <f>('Ratios Calculated fix'!BA8-'Ratios Calculated fix'!BA$428)/('Ratios Calculated fix'!BA$429-'Ratios Calculated fix'!BA$428)</f>
        <v>0.5125222163982821</v>
      </c>
      <c r="BB8" s="21" t="e">
        <f>('Ratios Calculated fix'!BB8-'Ratios Calculated fix'!BB$428)/('Ratios Calculated fix'!BB$429-'Ratios Calculated fix'!BB$428)</f>
        <v>#DIV/0!</v>
      </c>
      <c r="BC8" s="21">
        <f>('Ratios Calculated fix'!BC8-'Ratios Calculated fix'!BC$428)/('Ratios Calculated fix'!BC$429-'Ratios Calculated fix'!BC$428)</f>
        <v>0.19170854903689322</v>
      </c>
    </row>
    <row r="9" spans="1:55" x14ac:dyDescent="0.2">
      <c r="A9" s="3" t="s">
        <v>22</v>
      </c>
      <c r="B9" s="3" t="s">
        <v>23</v>
      </c>
      <c r="C9" s="3" t="s">
        <v>24</v>
      </c>
      <c r="D9" s="3">
        <v>63877</v>
      </c>
      <c r="E9" s="3" t="s">
        <v>16</v>
      </c>
      <c r="F9" s="3">
        <v>2019</v>
      </c>
      <c r="G9" s="3" t="s">
        <v>17</v>
      </c>
      <c r="H9" s="4">
        <v>43830</v>
      </c>
      <c r="I9" s="4">
        <v>43882</v>
      </c>
      <c r="J9" s="4">
        <v>43882</v>
      </c>
      <c r="K9" s="5">
        <v>1768297000</v>
      </c>
      <c r="L9" s="5">
        <v>1781843000</v>
      </c>
      <c r="M9" s="3" t="s">
        <v>25</v>
      </c>
      <c r="N9" s="20">
        <f>('Ratios Calculated fix'!N9-'Ratios Calculated fix'!N$428)/('Ratios Calculated fix'!N$429-'Ratios Calculated fix'!N$428)</f>
        <v>6.97760166684427E-2</v>
      </c>
      <c r="O9" s="21">
        <f>('Ratios Calculated fix'!O9-'Ratios Calculated fix'!O$428)/('Ratios Calculated fix'!O$429-'Ratios Calculated fix'!O$428)</f>
        <v>5.1490163849939465E-2</v>
      </c>
      <c r="P9" s="21">
        <f>('Ratios Calculated fix'!P9-'Ratios Calculated fix'!P$428)/('Ratios Calculated fix'!P$429-'Ratios Calculated fix'!P$428)</f>
        <v>6.7821348651494306E-2</v>
      </c>
      <c r="Q9" s="21">
        <f>('Ratios Calculated fix'!Q9-'Ratios Calculated fix'!Q$428)/('Ratios Calculated fix'!Q$429-'Ratios Calculated fix'!Q$428)</f>
        <v>0.55940179610902618</v>
      </c>
      <c r="R9" s="21">
        <f>('Ratios Calculated fix'!R9-'Ratios Calculated fix'!R$428)/('Ratios Calculated fix'!R$429-'Ratios Calculated fix'!R$428)</f>
        <v>7.4839238461031868E-2</v>
      </c>
      <c r="S9" s="21">
        <f>('Ratios Calculated fix'!S9-'Ratios Calculated fix'!S$428)/('Ratios Calculated fix'!S$429-'Ratios Calculated fix'!S$428)</f>
        <v>5.1479468657676568E-3</v>
      </c>
      <c r="T9" s="21">
        <f>('Ratios Calculated fix'!T9-'Ratios Calculated fix'!T$428)/('Ratios Calculated fix'!T$429-'Ratios Calculated fix'!T$428)</f>
        <v>7.4807774424157147E-2</v>
      </c>
      <c r="U9" s="21">
        <f>('Ratios Calculated fix'!U9-'Ratios Calculated fix'!U$428)/('Ratios Calculated fix'!U$429-'Ratios Calculated fix'!U$428)</f>
        <v>0.79319208742440883</v>
      </c>
      <c r="V9" s="21">
        <f>('Ratios Calculated fix'!V9-'Ratios Calculated fix'!V$428)/('Ratios Calculated fix'!V$429-'Ratios Calculated fix'!V$428)</f>
        <v>0.77163807313045807</v>
      </c>
      <c r="W9" s="21">
        <f>('Ratios Calculated fix'!W9-'Ratios Calculated fix'!W$428)/('Ratios Calculated fix'!W$429-'Ratios Calculated fix'!W$428)</f>
        <v>0.76279052774968781</v>
      </c>
      <c r="X9" s="21">
        <f>('Ratios Calculated fix'!X9-'Ratios Calculated fix'!X$428)/('Ratios Calculated fix'!X$429-'Ratios Calculated fix'!X$428)</f>
        <v>0.17500692635544848</v>
      </c>
      <c r="Y9" s="21">
        <f>('Ratios Calculated fix'!Y9-'Ratios Calculated fix'!Y$428)/('Ratios Calculated fix'!Y$429-'Ratios Calculated fix'!Y$428)</f>
        <v>0.59179305588374165</v>
      </c>
      <c r="Z9" s="21">
        <f>('Ratios Calculated fix'!Z9-'Ratios Calculated fix'!Z$428)/('Ratios Calculated fix'!Z$429-'Ratios Calculated fix'!Z$428)</f>
        <v>0.82499307364455154</v>
      </c>
      <c r="AA9" s="21">
        <f>('Ratios Calculated fix'!AA9-'Ratios Calculated fix'!AA$428)/('Ratios Calculated fix'!AA$429-'Ratios Calculated fix'!AA$428)</f>
        <v>0.56480115720359225</v>
      </c>
      <c r="AB9" s="21">
        <f>('Ratios Calculated fix'!AB9-'Ratios Calculated fix'!AB$428)/('Ratios Calculated fix'!AB$429-'Ratios Calculated fix'!AB$428)</f>
        <v>0.89738483537771307</v>
      </c>
      <c r="AC9" s="21">
        <f>('Ratios Calculated fix'!AC9-'Ratios Calculated fix'!AC$428)/('Ratios Calculated fix'!AC$429-'Ratios Calculated fix'!AC$428)</f>
        <v>0.57273814429437953</v>
      </c>
      <c r="AD9" s="21">
        <f>('Ratios Calculated fix'!AD9-'Ratios Calculated fix'!AD$428)/('Ratios Calculated fix'!AD$429-'Ratios Calculated fix'!AD$428)</f>
        <v>0.38237172677979003</v>
      </c>
      <c r="AE9" s="21">
        <f>('Ratios Calculated fix'!AE9-'Ratios Calculated fix'!AE$428)/('Ratios Calculated fix'!AE$429-'Ratios Calculated fix'!AE$428)</f>
        <v>0.36588456160287824</v>
      </c>
      <c r="AF9" s="21">
        <f>('Ratios Calculated fix'!AF9-'Ratios Calculated fix'!AF$428)/('Ratios Calculated fix'!AF$429-'Ratios Calculated fix'!AF$428)</f>
        <v>0.59007955292149894</v>
      </c>
      <c r="AG9" s="21" t="e">
        <f>('Ratios Calculated fix'!AG9-'Ratios Calculated fix'!AG$428)/('Ratios Calculated fix'!AG$429-'Ratios Calculated fix'!AG$428)</f>
        <v>#DIV/0!</v>
      </c>
      <c r="AH9" s="21" t="e">
        <f>('Ratios Calculated fix'!AH9-'Ratios Calculated fix'!AH$428)/('Ratios Calculated fix'!AH$429-'Ratios Calculated fix'!AH$428)</f>
        <v>#DIV/0!</v>
      </c>
      <c r="AI9" s="21">
        <f>('Ratios Calculated fix'!AI9-'Ratios Calculated fix'!AI$428)/('Ratios Calculated fix'!AI$429-'Ratios Calculated fix'!AI$428)</f>
        <v>0.33487179679828261</v>
      </c>
      <c r="AJ9" s="21">
        <f>('Ratios Calculated fix'!AJ9-'Ratios Calculated fix'!AJ$428)/('Ratios Calculated fix'!AJ$429-'Ratios Calculated fix'!AJ$428)</f>
        <v>0.18643474902947263</v>
      </c>
      <c r="AK9" s="21" t="e">
        <f>('Ratios Calculated fix'!AK9-'Ratios Calculated fix'!AK$428)/('Ratios Calculated fix'!AK$429-'Ratios Calculated fix'!AK$428)</f>
        <v>#DIV/0!</v>
      </c>
      <c r="AL9" s="21" t="e">
        <f>('Ratios Calculated fix'!AL9-'Ratios Calculated fix'!AL$428)/('Ratios Calculated fix'!AL$429-'Ratios Calculated fix'!AL$428)</f>
        <v>#DIV/0!</v>
      </c>
      <c r="AM9" s="21">
        <f>('Ratios Calculated fix'!AM9-'Ratios Calculated fix'!AM$428)/('Ratios Calculated fix'!AM$429-'Ratios Calculated fix'!AM$428)</f>
        <v>0.61663704453203694</v>
      </c>
      <c r="AN9" s="21">
        <f>('Ratios Calculated fix'!AN9-'Ratios Calculated fix'!AN$428)/('Ratios Calculated fix'!AN$429-'Ratios Calculated fix'!AN$428)</f>
        <v>0.62120580790718938</v>
      </c>
      <c r="AO9" s="21">
        <f>('Ratios Calculated fix'!AO9-'Ratios Calculated fix'!AO$428)/('Ratios Calculated fix'!AO$429-'Ratios Calculated fix'!AO$428)</f>
        <v>9.0762576369775458E-2</v>
      </c>
      <c r="AP9" s="21">
        <f>('Ratios Calculated fix'!AP9-'Ratios Calculated fix'!AP$428)/('Ratios Calculated fix'!AP$429-'Ratios Calculated fix'!AP$428)</f>
        <v>3.2623685964481328E-2</v>
      </c>
      <c r="AQ9" s="21">
        <f>('Ratios Calculated fix'!AQ9-'Ratios Calculated fix'!AQ$428)/('Ratios Calculated fix'!AQ$429-'Ratios Calculated fix'!AQ$428)</f>
        <v>0.53931272551653997</v>
      </c>
      <c r="AR9" s="21">
        <f>('Ratios Calculated fix'!AR9-'Ratios Calculated fix'!AR$428)/('Ratios Calculated fix'!AR$429-'Ratios Calculated fix'!AR$428)</f>
        <v>0.38133062129212136</v>
      </c>
      <c r="AS9" s="21">
        <f>('Ratios Calculated fix'!AS9-'Ratios Calculated fix'!AS$428)/('Ratios Calculated fix'!AS$429-'Ratios Calculated fix'!AS$428)</f>
        <v>0.4348509435710497</v>
      </c>
      <c r="AT9" s="21">
        <f>('Ratios Calculated fix'!AT9-'Ratios Calculated fix'!AT$428)/('Ratios Calculated fix'!AT$429-'Ratios Calculated fix'!AT$428)</f>
        <v>0.34505358191388436</v>
      </c>
      <c r="AU9" s="21">
        <f>('Ratios Calculated fix'!AU9-'Ratios Calculated fix'!AU$428)/('Ratios Calculated fix'!AU$429-'Ratios Calculated fix'!AU$428)</f>
        <v>0.50308871450547643</v>
      </c>
      <c r="AV9" s="21" t="e">
        <f>('Ratios Calculated fix'!AV9-'Ratios Calculated fix'!AV$428)/('Ratios Calculated fix'!AV$429-'Ratios Calculated fix'!AV$428)</f>
        <v>#DIV/0!</v>
      </c>
      <c r="AW9" s="21" t="e">
        <f>('Ratios Calculated fix'!AW9-'Ratios Calculated fix'!AW$428)/('Ratios Calculated fix'!AW$429-'Ratios Calculated fix'!AW$428)</f>
        <v>#DIV/0!</v>
      </c>
      <c r="AX9" s="21" t="e">
        <f>('Ratios Calculated fix'!AX9-'Ratios Calculated fix'!AX$428)/('Ratios Calculated fix'!AX$429-'Ratios Calculated fix'!AX$428)</f>
        <v>#DIV/0!</v>
      </c>
      <c r="AY9" s="21">
        <f>('Ratios Calculated fix'!AY9-'Ratios Calculated fix'!AY$428)/('Ratios Calculated fix'!AY$429-'Ratios Calculated fix'!AY$428)</f>
        <v>0.3652578089886071</v>
      </c>
      <c r="AZ9" s="21">
        <f>('Ratios Calculated fix'!AZ9-'Ratios Calculated fix'!AZ$428)/('Ratios Calculated fix'!AZ$429-'Ratios Calculated fix'!AZ$428)</f>
        <v>0.29512516019366858</v>
      </c>
      <c r="BA9" s="21">
        <f>('Ratios Calculated fix'!BA9-'Ratios Calculated fix'!BA$428)/('Ratios Calculated fix'!BA$429-'Ratios Calculated fix'!BA$428)</f>
        <v>0.52235024750898573</v>
      </c>
      <c r="BB9" s="21" t="e">
        <f>('Ratios Calculated fix'!BB9-'Ratios Calculated fix'!BB$428)/('Ratios Calculated fix'!BB$429-'Ratios Calculated fix'!BB$428)</f>
        <v>#DIV/0!</v>
      </c>
      <c r="BC9" s="21">
        <f>('Ratios Calculated fix'!BC9-'Ratios Calculated fix'!BC$428)/('Ratios Calculated fix'!BC$429-'Ratios Calculated fix'!BC$428)</f>
        <v>9.9380097156721234E-2</v>
      </c>
    </row>
    <row r="10" spans="1:55" x14ac:dyDescent="0.2">
      <c r="A10" s="3" t="s">
        <v>32</v>
      </c>
      <c r="B10" s="3" t="s">
        <v>33</v>
      </c>
      <c r="C10" s="3" t="s">
        <v>34</v>
      </c>
      <c r="D10" s="3">
        <v>61372</v>
      </c>
      <c r="E10" s="3" t="s">
        <v>16</v>
      </c>
      <c r="F10" s="3">
        <v>2019</v>
      </c>
      <c r="G10" s="3" t="s">
        <v>17</v>
      </c>
      <c r="H10" s="4">
        <v>43708</v>
      </c>
      <c r="I10" s="4">
        <v>43767</v>
      </c>
      <c r="J10" s="4">
        <v>43767</v>
      </c>
      <c r="K10" s="5">
        <v>637043985</v>
      </c>
      <c r="L10" s="5">
        <v>650199626</v>
      </c>
      <c r="M10" s="6" t="s">
        <v>35</v>
      </c>
      <c r="N10" s="20">
        <f>('Ratios Calculated fix'!N10-'Ratios Calculated fix'!N$428)/('Ratios Calculated fix'!N$429-'Ratios Calculated fix'!N$428)</f>
        <v>5.738773516061909E-2</v>
      </c>
      <c r="O10" s="21">
        <f>('Ratios Calculated fix'!O10-'Ratios Calculated fix'!O$428)/('Ratios Calculated fix'!O$429-'Ratios Calculated fix'!O$428)</f>
        <v>5.738773516061909E-2</v>
      </c>
      <c r="P10" s="21">
        <f>('Ratios Calculated fix'!P10-'Ratios Calculated fix'!P$428)/('Ratios Calculated fix'!P$429-'Ratios Calculated fix'!P$428)</f>
        <v>7.4625855015360426E-2</v>
      </c>
      <c r="Q10" s="21">
        <f>('Ratios Calculated fix'!Q10-'Ratios Calculated fix'!Q$428)/('Ratios Calculated fix'!Q$429-'Ratios Calculated fix'!Q$428)</f>
        <v>0.55954642644075769</v>
      </c>
      <c r="R10" s="21">
        <f>('Ratios Calculated fix'!R10-'Ratios Calculated fix'!R$428)/('Ratios Calculated fix'!R$429-'Ratios Calculated fix'!R$428)</f>
        <v>2.628604598454618E-4</v>
      </c>
      <c r="S10" s="21">
        <f>('Ratios Calculated fix'!S10-'Ratios Calculated fix'!S$428)/('Ratios Calculated fix'!S$429-'Ratios Calculated fix'!S$428)</f>
        <v>3.6466416071244E-4</v>
      </c>
      <c r="T10" s="21">
        <f>('Ratios Calculated fix'!T10-'Ratios Calculated fix'!T$428)/('Ratios Calculated fix'!T$429-'Ratios Calculated fix'!T$428)</f>
        <v>2.0889728629220703E-4</v>
      </c>
      <c r="U10" s="21">
        <f>('Ratios Calculated fix'!U10-'Ratios Calculated fix'!U$428)/('Ratios Calculated fix'!U$429-'Ratios Calculated fix'!U$428)</f>
        <v>0.79009862782910778</v>
      </c>
      <c r="V10" s="21">
        <f>('Ratios Calculated fix'!V10-'Ratios Calculated fix'!V$428)/('Ratios Calculated fix'!V$429-'Ratios Calculated fix'!V$428)</f>
        <v>0.77145476078406572</v>
      </c>
      <c r="W10" s="21">
        <f>('Ratios Calculated fix'!W10-'Ratios Calculated fix'!W$428)/('Ratios Calculated fix'!W$429-'Ratios Calculated fix'!W$428)</f>
        <v>0.75927776945396885</v>
      </c>
      <c r="X10" s="21">
        <f>('Ratios Calculated fix'!X10-'Ratios Calculated fix'!X$428)/('Ratios Calculated fix'!X$429-'Ratios Calculated fix'!X$428)</f>
        <v>0.45268229655910708</v>
      </c>
      <c r="Y10" s="21">
        <f>('Ratios Calculated fix'!Y10-'Ratios Calculated fix'!Y$428)/('Ratios Calculated fix'!Y$429-'Ratios Calculated fix'!Y$428)</f>
        <v>0.51114982044513324</v>
      </c>
      <c r="Z10" s="21">
        <f>('Ratios Calculated fix'!Z10-'Ratios Calculated fix'!Z$428)/('Ratios Calculated fix'!Z$429-'Ratios Calculated fix'!Z$428)</f>
        <v>0.54731770344089292</v>
      </c>
      <c r="AA10" s="21">
        <f>('Ratios Calculated fix'!AA10-'Ratios Calculated fix'!AA$428)/('Ratios Calculated fix'!AA$429-'Ratios Calculated fix'!AA$428)</f>
        <v>0.35921579730404091</v>
      </c>
      <c r="AB10" s="21">
        <f>('Ratios Calculated fix'!AB10-'Ratios Calculated fix'!AB$428)/('Ratios Calculated fix'!AB$429-'Ratios Calculated fix'!AB$428)</f>
        <v>0.89297599607798617</v>
      </c>
      <c r="AC10" s="21">
        <f>('Ratios Calculated fix'!AC10-'Ratios Calculated fix'!AC$428)/('Ratios Calculated fix'!AC$429-'Ratios Calculated fix'!AC$428)</f>
        <v>0.27929021117541392</v>
      </c>
      <c r="AD10" s="21">
        <f>('Ratios Calculated fix'!AD10-'Ratios Calculated fix'!AD$428)/('Ratios Calculated fix'!AD$429-'Ratios Calculated fix'!AD$428)</f>
        <v>0.33783283297143202</v>
      </c>
      <c r="AE10" s="21">
        <f>('Ratios Calculated fix'!AE10-'Ratios Calculated fix'!AE$428)/('Ratios Calculated fix'!AE$429-'Ratios Calculated fix'!AE$428)</f>
        <v>0.38727647462966158</v>
      </c>
      <c r="AF10" s="21">
        <f>('Ratios Calculated fix'!AF10-'Ratios Calculated fix'!AF$428)/('Ratios Calculated fix'!AF$429-'Ratios Calculated fix'!AF$428)</f>
        <v>0.6036032526124171</v>
      </c>
      <c r="AG10" s="21" t="e">
        <f>('Ratios Calculated fix'!AG10-'Ratios Calculated fix'!AG$428)/('Ratios Calculated fix'!AG$429-'Ratios Calculated fix'!AG$428)</f>
        <v>#DIV/0!</v>
      </c>
      <c r="AH10" s="21" t="e">
        <f>('Ratios Calculated fix'!AH10-'Ratios Calculated fix'!AH$428)/('Ratios Calculated fix'!AH$429-'Ratios Calculated fix'!AH$428)</f>
        <v>#DIV/0!</v>
      </c>
      <c r="AI10" s="21">
        <f>('Ratios Calculated fix'!AI10-'Ratios Calculated fix'!AI$428)/('Ratios Calculated fix'!AI$429-'Ratios Calculated fix'!AI$428)</f>
        <v>0.38868013104900817</v>
      </c>
      <c r="AJ10" s="21">
        <f>('Ratios Calculated fix'!AJ10-'Ratios Calculated fix'!AJ$428)/('Ratios Calculated fix'!AJ$429-'Ratios Calculated fix'!AJ$428)</f>
        <v>0.16876645765372858</v>
      </c>
      <c r="AK10" s="21" t="e">
        <f>('Ratios Calculated fix'!AK10-'Ratios Calculated fix'!AK$428)/('Ratios Calculated fix'!AK$429-'Ratios Calculated fix'!AK$428)</f>
        <v>#DIV/0!</v>
      </c>
      <c r="AL10" s="21" t="e">
        <f>('Ratios Calculated fix'!AL10-'Ratios Calculated fix'!AL$428)/('Ratios Calculated fix'!AL$429-'Ratios Calculated fix'!AL$428)</f>
        <v>#DIV/0!</v>
      </c>
      <c r="AM10" s="21">
        <f>('Ratios Calculated fix'!AM10-'Ratios Calculated fix'!AM$428)/('Ratios Calculated fix'!AM$429-'Ratios Calculated fix'!AM$428)</f>
        <v>0.62118104405878682</v>
      </c>
      <c r="AN10" s="21">
        <f>('Ratios Calculated fix'!AN10-'Ratios Calculated fix'!AN$428)/('Ratios Calculated fix'!AN$429-'Ratios Calculated fix'!AN$428)</f>
        <v>0.62565276441174789</v>
      </c>
      <c r="AO10" s="21">
        <f>('Ratios Calculated fix'!AO10-'Ratios Calculated fix'!AO$428)/('Ratios Calculated fix'!AO$429-'Ratios Calculated fix'!AO$428)</f>
        <v>0.37387409898887813</v>
      </c>
      <c r="AP10" s="21">
        <f>('Ratios Calculated fix'!AP10-'Ratios Calculated fix'!AP$428)/('Ratios Calculated fix'!AP$429-'Ratios Calculated fix'!AP$428)</f>
        <v>3.3402110952696802E-2</v>
      </c>
      <c r="AQ10" s="21">
        <f>('Ratios Calculated fix'!AQ10-'Ratios Calculated fix'!AQ$428)/('Ratios Calculated fix'!AQ$429-'Ratios Calculated fix'!AQ$428)</f>
        <v>0.70501288176489407</v>
      </c>
      <c r="AR10" s="21">
        <f>('Ratios Calculated fix'!AR10-'Ratios Calculated fix'!AR$428)/('Ratios Calculated fix'!AR$429-'Ratios Calculated fix'!AR$428)</f>
        <v>0.31925074089816752</v>
      </c>
      <c r="AS10" s="21">
        <f>('Ratios Calculated fix'!AS10-'Ratios Calculated fix'!AS$428)/('Ratios Calculated fix'!AS$429-'Ratios Calculated fix'!AS$428)</f>
        <v>0.52540776426053115</v>
      </c>
      <c r="AT10" s="21">
        <f>('Ratios Calculated fix'!AT10-'Ratios Calculated fix'!AT$428)/('Ratios Calculated fix'!AT$429-'Ratios Calculated fix'!AT$428)</f>
        <v>0.59484909602068048</v>
      </c>
      <c r="AU10" s="21">
        <f>('Ratios Calculated fix'!AU10-'Ratios Calculated fix'!AU$428)/('Ratios Calculated fix'!AU$429-'Ratios Calculated fix'!AU$428)</f>
        <v>0.49456161930182324</v>
      </c>
      <c r="AV10" s="21" t="e">
        <f>('Ratios Calculated fix'!AV10-'Ratios Calculated fix'!AV$428)/('Ratios Calculated fix'!AV$429-'Ratios Calculated fix'!AV$428)</f>
        <v>#DIV/0!</v>
      </c>
      <c r="AW10" s="21" t="e">
        <f>('Ratios Calculated fix'!AW10-'Ratios Calculated fix'!AW$428)/('Ratios Calculated fix'!AW$429-'Ratios Calculated fix'!AW$428)</f>
        <v>#DIV/0!</v>
      </c>
      <c r="AX10" s="21" t="e">
        <f>('Ratios Calculated fix'!AX10-'Ratios Calculated fix'!AX$428)/('Ratios Calculated fix'!AX$429-'Ratios Calculated fix'!AX$428)</f>
        <v>#DIV/0!</v>
      </c>
      <c r="AY10" s="21">
        <f>('Ratios Calculated fix'!AY10-'Ratios Calculated fix'!AY$428)/('Ratios Calculated fix'!AY$429-'Ratios Calculated fix'!AY$428)</f>
        <v>0.3275642251705756</v>
      </c>
      <c r="AZ10" s="21">
        <f>('Ratios Calculated fix'!AZ10-'Ratios Calculated fix'!AZ$428)/('Ratios Calculated fix'!AZ$429-'Ratios Calculated fix'!AZ$428)</f>
        <v>0.22403421836233325</v>
      </c>
      <c r="BA10" s="21">
        <f>('Ratios Calculated fix'!BA10-'Ratios Calculated fix'!BA$428)/('Ratios Calculated fix'!BA$429-'Ratios Calculated fix'!BA$428)</f>
        <v>0.51662358077661286</v>
      </c>
      <c r="BB10" s="21" t="e">
        <f>('Ratios Calculated fix'!BB10-'Ratios Calculated fix'!BB$428)/('Ratios Calculated fix'!BB$429-'Ratios Calculated fix'!BB$428)</f>
        <v>#DIV/0!</v>
      </c>
      <c r="BC10" s="21">
        <f>('Ratios Calculated fix'!BC10-'Ratios Calculated fix'!BC$428)/('Ratios Calculated fix'!BC$429-'Ratios Calculated fix'!BC$428)</f>
        <v>0.282545641569033</v>
      </c>
    </row>
    <row r="11" spans="1:55" x14ac:dyDescent="0.2">
      <c r="A11" s="3" t="s">
        <v>40</v>
      </c>
      <c r="B11" s="3" t="s">
        <v>41</v>
      </c>
      <c r="C11" s="3" t="s">
        <v>34</v>
      </c>
      <c r="D11" s="3">
        <v>14099</v>
      </c>
      <c r="E11" s="3" t="s">
        <v>16</v>
      </c>
      <c r="F11" s="3">
        <v>2019</v>
      </c>
      <c r="G11" s="3" t="s">
        <v>17</v>
      </c>
      <c r="H11" s="4">
        <v>43830</v>
      </c>
      <c r="I11" s="4">
        <v>43851</v>
      </c>
      <c r="J11" s="4">
        <v>43851</v>
      </c>
      <c r="K11" s="5">
        <v>483725000</v>
      </c>
      <c r="L11" s="5">
        <v>488846000</v>
      </c>
      <c r="M11" s="3" t="s">
        <v>42</v>
      </c>
      <c r="N11" s="20">
        <f>('Ratios Calculated fix'!N11-'Ratios Calculated fix'!N$428)/('Ratios Calculated fix'!N$429-'Ratios Calculated fix'!N$428)</f>
        <v>4.8314635766407814E-2</v>
      </c>
      <c r="O11" s="21">
        <f>('Ratios Calculated fix'!O11-'Ratios Calculated fix'!O$428)/('Ratios Calculated fix'!O$429-'Ratios Calculated fix'!O$428)</f>
        <v>4.8314635766407814E-2</v>
      </c>
      <c r="P11" s="21">
        <f>('Ratios Calculated fix'!P11-'Ratios Calculated fix'!P$428)/('Ratios Calculated fix'!P$429-'Ratios Calculated fix'!P$428)</f>
        <v>0.11229748014556155</v>
      </c>
      <c r="Q11" s="21">
        <f>('Ratios Calculated fix'!Q11-'Ratios Calculated fix'!Q$428)/('Ratios Calculated fix'!Q$429-'Ratios Calculated fix'!Q$428)</f>
        <v>0.5591199136642524</v>
      </c>
      <c r="R11" s="21">
        <f>('Ratios Calculated fix'!R11-'Ratios Calculated fix'!R$428)/('Ratios Calculated fix'!R$429-'Ratios Calculated fix'!R$428)</f>
        <v>5.646653969298239E-2</v>
      </c>
      <c r="S11" s="21">
        <f>('Ratios Calculated fix'!S11-'Ratios Calculated fix'!S$428)/('Ratios Calculated fix'!S$429-'Ratios Calculated fix'!S$428)</f>
        <v>0</v>
      </c>
      <c r="T11" s="21">
        <f>('Ratios Calculated fix'!T11-'Ratios Calculated fix'!T$428)/('Ratios Calculated fix'!T$429-'Ratios Calculated fix'!T$428)</f>
        <v>5.7046325923859269E-2</v>
      </c>
      <c r="U11" s="21">
        <f>('Ratios Calculated fix'!U11-'Ratios Calculated fix'!U$428)/('Ratios Calculated fix'!U$429-'Ratios Calculated fix'!U$428)</f>
        <v>0.79223515833069436</v>
      </c>
      <c r="V11" s="21">
        <f>('Ratios Calculated fix'!V11-'Ratios Calculated fix'!V$428)/('Ratios Calculated fix'!V$429-'Ratios Calculated fix'!V$428)</f>
        <v>0.77144014205164946</v>
      </c>
      <c r="W11" s="21">
        <f>('Ratios Calculated fix'!W11-'Ratios Calculated fix'!W$428)/('Ratios Calculated fix'!W$429-'Ratios Calculated fix'!W$428)</f>
        <v>0.76173077125418165</v>
      </c>
      <c r="X11" s="21">
        <f>('Ratios Calculated fix'!X11-'Ratios Calculated fix'!X$428)/('Ratios Calculated fix'!X$429-'Ratios Calculated fix'!X$428)</f>
        <v>0.20867120224420016</v>
      </c>
      <c r="Y11" s="21">
        <f>('Ratios Calculated fix'!Y11-'Ratios Calculated fix'!Y$428)/('Ratios Calculated fix'!Y$429-'Ratios Calculated fix'!Y$428)</f>
        <v>0.62804691006883839</v>
      </c>
      <c r="Z11" s="21">
        <f>('Ratios Calculated fix'!Z11-'Ratios Calculated fix'!Z$428)/('Ratios Calculated fix'!Z$429-'Ratios Calculated fix'!Z$428)</f>
        <v>0.79132879775579978</v>
      </c>
      <c r="AA11" s="21">
        <f>('Ratios Calculated fix'!AA11-'Ratios Calculated fix'!AA$428)/('Ratios Calculated fix'!AA$429-'Ratios Calculated fix'!AA$428)</f>
        <v>0.91978762640094291</v>
      </c>
      <c r="AB11" s="21">
        <f>('Ratios Calculated fix'!AB11-'Ratios Calculated fix'!AB$428)/('Ratios Calculated fix'!AB$429-'Ratios Calculated fix'!AB$428)</f>
        <v>0.907156195584779</v>
      </c>
      <c r="AC11" s="21">
        <f>('Ratios Calculated fix'!AC11-'Ratios Calculated fix'!AC$428)/('Ratios Calculated fix'!AC$429-'Ratios Calculated fix'!AC$428)</f>
        <v>0.86392643767166766</v>
      </c>
      <c r="AD11" s="21">
        <f>('Ratios Calculated fix'!AD11-'Ratios Calculated fix'!AD$428)/('Ratios Calculated fix'!AD$429-'Ratios Calculated fix'!AD$428)</f>
        <v>0.49235435232933733</v>
      </c>
      <c r="AE11" s="21">
        <f>('Ratios Calculated fix'!AE11-'Ratios Calculated fix'!AE$428)/('Ratios Calculated fix'!AE$429-'Ratios Calculated fix'!AE$428)</f>
        <v>0.56441304464566422</v>
      </c>
      <c r="AF11" s="21">
        <f>('Ratios Calculated fix'!AF11-'Ratios Calculated fix'!AF$428)/('Ratios Calculated fix'!AF$429-'Ratios Calculated fix'!AF$428)</f>
        <v>0.73070068335299043</v>
      </c>
      <c r="AG11" s="21" t="e">
        <f>('Ratios Calculated fix'!AG11-'Ratios Calculated fix'!AG$428)/('Ratios Calculated fix'!AG$429-'Ratios Calculated fix'!AG$428)</f>
        <v>#DIV/0!</v>
      </c>
      <c r="AH11" s="21" t="e">
        <f>('Ratios Calculated fix'!AH11-'Ratios Calculated fix'!AH$428)/('Ratios Calculated fix'!AH$429-'Ratios Calculated fix'!AH$428)</f>
        <v>#DIV/0!</v>
      </c>
      <c r="AI11" s="21">
        <f>('Ratios Calculated fix'!AI11-'Ratios Calculated fix'!AI$428)/('Ratios Calculated fix'!AI$429-'Ratios Calculated fix'!AI$428)</f>
        <v>0.42063688938801469</v>
      </c>
      <c r="AJ11" s="21">
        <f>('Ratios Calculated fix'!AJ11-'Ratios Calculated fix'!AJ$428)/('Ratios Calculated fix'!AJ$429-'Ratios Calculated fix'!AJ$428)</f>
        <v>0.22628344089958435</v>
      </c>
      <c r="AK11" s="21" t="e">
        <f>('Ratios Calculated fix'!AK11-'Ratios Calculated fix'!AK$428)/('Ratios Calculated fix'!AK$429-'Ratios Calculated fix'!AK$428)</f>
        <v>#DIV/0!</v>
      </c>
      <c r="AL11" s="21" t="e">
        <f>('Ratios Calculated fix'!AL11-'Ratios Calculated fix'!AL$428)/('Ratios Calculated fix'!AL$429-'Ratios Calculated fix'!AL$428)</f>
        <v>#DIV/0!</v>
      </c>
      <c r="AM11" s="21">
        <f>('Ratios Calculated fix'!AM11-'Ratios Calculated fix'!AM$428)/('Ratios Calculated fix'!AM$429-'Ratios Calculated fix'!AM$428)</f>
        <v>0.61964622686157089</v>
      </c>
      <c r="AN11" s="21">
        <f>('Ratios Calculated fix'!AN11-'Ratios Calculated fix'!AN$428)/('Ratios Calculated fix'!AN$429-'Ratios Calculated fix'!AN$428)</f>
        <v>0.62115833648560448</v>
      </c>
      <c r="AO11" s="21">
        <f>('Ratios Calculated fix'!AO11-'Ratios Calculated fix'!AO$428)/('Ratios Calculated fix'!AO$429-'Ratios Calculated fix'!AO$428)</f>
        <v>9.6647388154600167E-2</v>
      </c>
      <c r="AP11" s="21">
        <f>('Ratios Calculated fix'!AP11-'Ratios Calculated fix'!AP$428)/('Ratios Calculated fix'!AP$429-'Ratios Calculated fix'!AP$428)</f>
        <v>3.3883486052621661E-2</v>
      </c>
      <c r="AQ11" s="21">
        <f>('Ratios Calculated fix'!AQ11-'Ratios Calculated fix'!AQ$428)/('Ratios Calculated fix'!AQ$429-'Ratios Calculated fix'!AQ$428)</f>
        <v>0.66951934738596586</v>
      </c>
      <c r="AR11" s="21">
        <f>('Ratios Calculated fix'!AR11-'Ratios Calculated fix'!AR$428)/('Ratios Calculated fix'!AR$429-'Ratios Calculated fix'!AR$428)</f>
        <v>0.62508528634694271</v>
      </c>
      <c r="AS11" s="21">
        <f>('Ratios Calculated fix'!AS11-'Ratios Calculated fix'!AS$428)/('Ratios Calculated fix'!AS$429-'Ratios Calculated fix'!AS$428)</f>
        <v>0.55739229227504528</v>
      </c>
      <c r="AT11" s="21">
        <f>('Ratios Calculated fix'!AT11-'Ratios Calculated fix'!AT$428)/('Ratios Calculated fix'!AT$429-'Ratios Calculated fix'!AT$428)</f>
        <v>0.54280449291285937</v>
      </c>
      <c r="AU11" s="21">
        <f>('Ratios Calculated fix'!AU11-'Ratios Calculated fix'!AU$428)/('Ratios Calculated fix'!AU$429-'Ratios Calculated fix'!AU$428)</f>
        <v>0.42647475427570392</v>
      </c>
      <c r="AV11" s="21" t="e">
        <f>('Ratios Calculated fix'!AV11-'Ratios Calculated fix'!AV$428)/('Ratios Calculated fix'!AV$429-'Ratios Calculated fix'!AV$428)</f>
        <v>#DIV/0!</v>
      </c>
      <c r="AW11" s="21" t="e">
        <f>('Ratios Calculated fix'!AW11-'Ratios Calculated fix'!AW$428)/('Ratios Calculated fix'!AW$429-'Ratios Calculated fix'!AW$428)</f>
        <v>#DIV/0!</v>
      </c>
      <c r="AX11" s="21" t="e">
        <f>('Ratios Calculated fix'!AX11-'Ratios Calculated fix'!AX$428)/('Ratios Calculated fix'!AX$429-'Ratios Calculated fix'!AX$428)</f>
        <v>#DIV/0!</v>
      </c>
      <c r="AY11" s="21">
        <f>('Ratios Calculated fix'!AY11-'Ratios Calculated fix'!AY$428)/('Ratios Calculated fix'!AY$429-'Ratios Calculated fix'!AY$428)</f>
        <v>0.34384161719788164</v>
      </c>
      <c r="AZ11" s="21">
        <f>('Ratios Calculated fix'!AZ11-'Ratios Calculated fix'!AZ$428)/('Ratios Calculated fix'!AZ$429-'Ratios Calculated fix'!AZ$428)</f>
        <v>0.24783627862682736</v>
      </c>
      <c r="BA11" s="21">
        <f>('Ratios Calculated fix'!BA11-'Ratios Calculated fix'!BA$428)/('Ratios Calculated fix'!BA$429-'Ratios Calculated fix'!BA$428)</f>
        <v>0.50763720026083825</v>
      </c>
      <c r="BB11" s="21" t="e">
        <f>('Ratios Calculated fix'!BB11-'Ratios Calculated fix'!BB$428)/('Ratios Calculated fix'!BB$429-'Ratios Calculated fix'!BB$428)</f>
        <v>#DIV/0!</v>
      </c>
      <c r="BC11" s="21">
        <f>('Ratios Calculated fix'!BC11-'Ratios Calculated fix'!BC$428)/('Ratios Calculated fix'!BC$429-'Ratios Calculated fix'!BC$428)</f>
        <v>0.17013360470104139</v>
      </c>
    </row>
    <row r="12" spans="1:55" x14ac:dyDescent="0.2">
      <c r="A12" s="3" t="s">
        <v>127</v>
      </c>
      <c r="B12" s="3" t="s">
        <v>128</v>
      </c>
      <c r="C12" s="3" t="s">
        <v>34</v>
      </c>
      <c r="D12" s="3">
        <v>65917</v>
      </c>
      <c r="E12" s="3" t="s">
        <v>16</v>
      </c>
      <c r="F12" s="3">
        <v>2019</v>
      </c>
      <c r="G12" s="3" t="s">
        <v>17</v>
      </c>
      <c r="H12" s="4">
        <v>43769</v>
      </c>
      <c r="I12" s="4">
        <v>43795</v>
      </c>
      <c r="J12" s="4">
        <v>43795</v>
      </c>
      <c r="K12" s="5">
        <v>369050000</v>
      </c>
      <c r="L12" s="5">
        <v>372559000</v>
      </c>
      <c r="M12" s="3" t="s">
        <v>129</v>
      </c>
      <c r="N12" s="20">
        <f>('Ratios Calculated fix'!N12-'Ratios Calculated fix'!N$428)/('Ratios Calculated fix'!N$429-'Ratios Calculated fix'!N$428)</f>
        <v>6.4499844822435495E-2</v>
      </c>
      <c r="O12" s="21">
        <f>('Ratios Calculated fix'!O12-'Ratios Calculated fix'!O$428)/('Ratios Calculated fix'!O$429-'Ratios Calculated fix'!O$428)</f>
        <v>4.6384660635319305E-2</v>
      </c>
      <c r="P12" s="21">
        <f>('Ratios Calculated fix'!P12-'Ratios Calculated fix'!P$428)/('Ratios Calculated fix'!P$429-'Ratios Calculated fix'!P$428)</f>
        <v>8.6869212903323584E-2</v>
      </c>
      <c r="Q12" s="21">
        <f>('Ratios Calculated fix'!Q12-'Ratios Calculated fix'!Q$428)/('Ratios Calculated fix'!Q$429-'Ratios Calculated fix'!Q$428)</f>
        <v>0.55889696040630332</v>
      </c>
      <c r="R12" s="21">
        <f>('Ratios Calculated fix'!R12-'Ratios Calculated fix'!R$428)/('Ratios Calculated fix'!R$429-'Ratios Calculated fix'!R$428)</f>
        <v>7.9564725294726496E-2</v>
      </c>
      <c r="S12" s="21">
        <f>('Ratios Calculated fix'!S12-'Ratios Calculated fix'!S$428)/('Ratios Calculated fix'!S$429-'Ratios Calculated fix'!S$428)</f>
        <v>5.4732418451854574E-3</v>
      </c>
      <c r="T12" s="21">
        <f>('Ratios Calculated fix'!T12-'Ratios Calculated fix'!T$428)/('Ratios Calculated fix'!T$429-'Ratios Calculated fix'!T$428)</f>
        <v>7.9531236621462983E-2</v>
      </c>
      <c r="U12" s="21">
        <f>('Ratios Calculated fix'!U12-'Ratios Calculated fix'!U$428)/('Ratios Calculated fix'!U$429-'Ratios Calculated fix'!U$428)</f>
        <v>0.79289677919632795</v>
      </c>
      <c r="V12" s="21">
        <f>('Ratios Calculated fix'!V12-'Ratios Calculated fix'!V$428)/('Ratios Calculated fix'!V$429-'Ratios Calculated fix'!V$428)</f>
        <v>0.77161925539493748</v>
      </c>
      <c r="W12" s="21">
        <f>('Ratios Calculated fix'!W12-'Ratios Calculated fix'!W$428)/('Ratios Calculated fix'!W$429-'Ratios Calculated fix'!W$428)</f>
        <v>0.7624554432867604</v>
      </c>
      <c r="X12" s="21">
        <f>('Ratios Calculated fix'!X12-'Ratios Calculated fix'!X$428)/('Ratios Calculated fix'!X$429-'Ratios Calculated fix'!X$428)</f>
        <v>8.0863732589852896E-2</v>
      </c>
      <c r="Y12" s="21">
        <f>('Ratios Calculated fix'!Y12-'Ratios Calculated fix'!Y$428)/('Ratios Calculated fix'!Y$429-'Ratios Calculated fix'!Y$428)</f>
        <v>0.83147816369979322</v>
      </c>
      <c r="Z12" s="21">
        <f>('Ratios Calculated fix'!Z12-'Ratios Calculated fix'!Z$428)/('Ratios Calculated fix'!Z$429-'Ratios Calculated fix'!Z$428)</f>
        <v>0.91913626741014709</v>
      </c>
      <c r="AA12" s="21">
        <f>('Ratios Calculated fix'!AA12-'Ratios Calculated fix'!AA$428)/('Ratios Calculated fix'!AA$429-'Ratios Calculated fix'!AA$428)</f>
        <v>0.97753526323132778</v>
      </c>
      <c r="AB12" s="21">
        <f>('Ratios Calculated fix'!AB12-'Ratios Calculated fix'!AB$428)/('Ratios Calculated fix'!AB$429-'Ratios Calculated fix'!AB$428)</f>
        <v>0.91623643816614897</v>
      </c>
      <c r="AC12" s="21">
        <f>('Ratios Calculated fix'!AC12-'Ratios Calculated fix'!AC$428)/('Ratios Calculated fix'!AC$429-'Ratios Calculated fix'!AC$428)</f>
        <v>0.67372610972559444</v>
      </c>
      <c r="AD12" s="21">
        <f>('Ratios Calculated fix'!AD12-'Ratios Calculated fix'!AD$428)/('Ratios Calculated fix'!AD$429-'Ratios Calculated fix'!AD$428)</f>
        <v>0.55266130904758093</v>
      </c>
      <c r="AE12" s="21">
        <f>('Ratios Calculated fix'!AE12-'Ratios Calculated fix'!AE$428)/('Ratios Calculated fix'!AE$429-'Ratios Calculated fix'!AE$428)</f>
        <v>0.63354624696960748</v>
      </c>
      <c r="AF12" s="21">
        <f>('Ratios Calculated fix'!AF12-'Ratios Calculated fix'!AF$428)/('Ratios Calculated fix'!AF$429-'Ratios Calculated fix'!AF$428)</f>
        <v>0.69999053803249045</v>
      </c>
      <c r="AG12" s="21" t="e">
        <f>('Ratios Calculated fix'!AG12-'Ratios Calculated fix'!AG$428)/('Ratios Calculated fix'!AG$429-'Ratios Calculated fix'!AG$428)</f>
        <v>#DIV/0!</v>
      </c>
      <c r="AH12" s="21" t="e">
        <f>('Ratios Calculated fix'!AH12-'Ratios Calculated fix'!AH$428)/('Ratios Calculated fix'!AH$429-'Ratios Calculated fix'!AH$428)</f>
        <v>#DIV/0!</v>
      </c>
      <c r="AI12" s="21">
        <f>('Ratios Calculated fix'!AI12-'Ratios Calculated fix'!AI$428)/('Ratios Calculated fix'!AI$429-'Ratios Calculated fix'!AI$428)</f>
        <v>0.37046304098800842</v>
      </c>
      <c r="AJ12" s="21">
        <f>('Ratios Calculated fix'!AJ12-'Ratios Calculated fix'!AJ$428)/('Ratios Calculated fix'!AJ$429-'Ratios Calculated fix'!AJ$428)</f>
        <v>0.36039953193937385</v>
      </c>
      <c r="AK12" s="21" t="e">
        <f>('Ratios Calculated fix'!AK12-'Ratios Calculated fix'!AK$428)/('Ratios Calculated fix'!AK$429-'Ratios Calculated fix'!AK$428)</f>
        <v>#DIV/0!</v>
      </c>
      <c r="AL12" s="21" t="e">
        <f>('Ratios Calculated fix'!AL12-'Ratios Calculated fix'!AL$428)/('Ratios Calculated fix'!AL$429-'Ratios Calculated fix'!AL$428)</f>
        <v>#DIV/0!</v>
      </c>
      <c r="AM12" s="21">
        <f>('Ratios Calculated fix'!AM12-'Ratios Calculated fix'!AM$428)/('Ratios Calculated fix'!AM$429-'Ratios Calculated fix'!AM$428)</f>
        <v>0.617526482138267</v>
      </c>
      <c r="AN12" s="21">
        <f>('Ratios Calculated fix'!AN12-'Ratios Calculated fix'!AN$428)/('Ratios Calculated fix'!AN$429-'Ratios Calculated fix'!AN$428)</f>
        <v>0.62054121410081986</v>
      </c>
      <c r="AO12" s="21">
        <f>('Ratios Calculated fix'!AO12-'Ratios Calculated fix'!AO$428)/('Ratios Calculated fix'!AO$429-'Ratios Calculated fix'!AO$428)</f>
        <v>5.6240858592717019E-2</v>
      </c>
      <c r="AP12" s="21">
        <f>('Ratios Calculated fix'!AP12-'Ratios Calculated fix'!AP$428)/('Ratios Calculated fix'!AP$429-'Ratios Calculated fix'!AP$428)</f>
        <v>3.3013478815857832E-2</v>
      </c>
      <c r="AQ12" s="21">
        <f>('Ratios Calculated fix'!AQ12-'Ratios Calculated fix'!AQ$428)/('Ratios Calculated fix'!AQ$429-'Ratios Calculated fix'!AQ$428)</f>
        <v>0.58729207316696097</v>
      </c>
      <c r="AR12" s="21">
        <f>('Ratios Calculated fix'!AR12-'Ratios Calculated fix'!AR$428)/('Ratios Calculated fix'!AR$429-'Ratios Calculated fix'!AR$428)</f>
        <v>0.57196340986149152</v>
      </c>
      <c r="AS12" s="21">
        <f>('Ratios Calculated fix'!AS12-'Ratios Calculated fix'!AS$428)/('Ratios Calculated fix'!AS$429-'Ratios Calculated fix'!AS$428)</f>
        <v>0.42023710809340442</v>
      </c>
      <c r="AT12" s="21">
        <f>('Ratios Calculated fix'!AT12-'Ratios Calculated fix'!AT$428)/('Ratios Calculated fix'!AT$429-'Ratios Calculated fix'!AT$428)</f>
        <v>0.38700098865837551</v>
      </c>
      <c r="AU12" s="21">
        <f>('Ratios Calculated fix'!AU12-'Ratios Calculated fix'!AU$428)/('Ratios Calculated fix'!AU$429-'Ratios Calculated fix'!AU$428)</f>
        <v>0.6085404411926475</v>
      </c>
      <c r="AV12" s="21" t="e">
        <f>('Ratios Calculated fix'!AV12-'Ratios Calculated fix'!AV$428)/('Ratios Calculated fix'!AV$429-'Ratios Calculated fix'!AV$428)</f>
        <v>#DIV/0!</v>
      </c>
      <c r="AW12" s="21" t="e">
        <f>('Ratios Calculated fix'!AW12-'Ratios Calculated fix'!AW$428)/('Ratios Calculated fix'!AW$429-'Ratios Calculated fix'!AW$428)</f>
        <v>#DIV/0!</v>
      </c>
      <c r="AX12" s="21" t="e">
        <f>('Ratios Calculated fix'!AX12-'Ratios Calculated fix'!AX$428)/('Ratios Calculated fix'!AX$429-'Ratios Calculated fix'!AX$428)</f>
        <v>#DIV/0!</v>
      </c>
      <c r="AY12" s="21">
        <f>('Ratios Calculated fix'!AY12-'Ratios Calculated fix'!AY$428)/('Ratios Calculated fix'!AY$429-'Ratios Calculated fix'!AY$428)</f>
        <v>0.35752981088899066</v>
      </c>
      <c r="AZ12" s="21">
        <f>('Ratios Calculated fix'!AZ12-'Ratios Calculated fix'!AZ$428)/('Ratios Calculated fix'!AZ$429-'Ratios Calculated fix'!AZ$428)</f>
        <v>0.28844622638826217</v>
      </c>
      <c r="BA12" s="21">
        <f>('Ratios Calculated fix'!BA12-'Ratios Calculated fix'!BA$428)/('Ratios Calculated fix'!BA$429-'Ratios Calculated fix'!BA$428)</f>
        <v>0.51817337987852186</v>
      </c>
      <c r="BB12" s="21" t="e">
        <f>('Ratios Calculated fix'!BB12-'Ratios Calculated fix'!BB$428)/('Ratios Calculated fix'!BB$429-'Ratios Calculated fix'!BB$428)</f>
        <v>#DIV/0!</v>
      </c>
      <c r="BC12" s="21">
        <f>('Ratios Calculated fix'!BC12-'Ratios Calculated fix'!BC$428)/('Ratios Calculated fix'!BC$429-'Ratios Calculated fix'!BC$428)</f>
        <v>0.1321145637314568</v>
      </c>
    </row>
    <row r="13" spans="1:55" x14ac:dyDescent="0.2">
      <c r="A13" s="3" t="s">
        <v>149</v>
      </c>
      <c r="B13" s="3" t="s">
        <v>150</v>
      </c>
      <c r="C13" s="3" t="s">
        <v>91</v>
      </c>
      <c r="D13" s="3">
        <v>66997</v>
      </c>
      <c r="E13" s="3" t="s">
        <v>16</v>
      </c>
      <c r="F13" s="3">
        <v>2019</v>
      </c>
      <c r="G13" s="3" t="s">
        <v>17</v>
      </c>
      <c r="H13" s="4">
        <v>43830</v>
      </c>
      <c r="I13" s="4">
        <v>43879</v>
      </c>
      <c r="J13" s="4">
        <v>43879</v>
      </c>
      <c r="K13" s="5">
        <v>560000000</v>
      </c>
      <c r="L13" s="5">
        <v>565000000</v>
      </c>
      <c r="M13" s="3" t="s">
        <v>151</v>
      </c>
      <c r="N13" s="20">
        <f>('Ratios Calculated fix'!N13-'Ratios Calculated fix'!N$428)/('Ratios Calculated fix'!N$429-'Ratios Calculated fix'!N$428)</f>
        <v>7.5189006253146465E-2</v>
      </c>
      <c r="O13" s="21">
        <f>('Ratios Calculated fix'!O13-'Ratios Calculated fix'!O$428)/('Ratios Calculated fix'!O$429-'Ratios Calculated fix'!O$428)</f>
        <v>4.2700019109215837E-2</v>
      </c>
      <c r="P13" s="21">
        <f>('Ratios Calculated fix'!P13-'Ratios Calculated fix'!P$428)/('Ratios Calculated fix'!P$429-'Ratios Calculated fix'!P$428)</f>
        <v>2.5443238836413907E-2</v>
      </c>
      <c r="Q13" s="21">
        <f>('Ratios Calculated fix'!Q13-'Ratios Calculated fix'!Q$428)/('Ratios Calculated fix'!Q$429-'Ratios Calculated fix'!Q$428)</f>
        <v>0.55933594960141642</v>
      </c>
      <c r="R13" s="21">
        <f>('Ratios Calculated fix'!R13-'Ratios Calculated fix'!R$428)/('Ratios Calculated fix'!R$429-'Ratios Calculated fix'!R$428)</f>
        <v>5.2779975973592533E-2</v>
      </c>
      <c r="S13" s="21">
        <f>('Ratios Calculated fix'!S13-'Ratios Calculated fix'!S$428)/('Ratios Calculated fix'!S$429-'Ratios Calculated fix'!S$428)</f>
        <v>2.8229049609728316E-2</v>
      </c>
      <c r="T13" s="21">
        <f>('Ratios Calculated fix'!T13-'Ratios Calculated fix'!T$428)/('Ratios Calculated fix'!T$429-'Ratios Calculated fix'!T$428)</f>
        <v>4.8935629266673573E-2</v>
      </c>
      <c r="U13" s="21">
        <f>('Ratios Calculated fix'!U13-'Ratios Calculated fix'!U$428)/('Ratios Calculated fix'!U$429-'Ratios Calculated fix'!U$428)</f>
        <v>0.79223440905676557</v>
      </c>
      <c r="V13" s="21">
        <f>('Ratios Calculated fix'!V13-'Ratios Calculated fix'!V$428)/('Ratios Calculated fix'!V$429-'Ratios Calculated fix'!V$428)</f>
        <v>0.77250443514750289</v>
      </c>
      <c r="W13" s="21">
        <f>('Ratios Calculated fix'!W13-'Ratios Calculated fix'!W$428)/('Ratios Calculated fix'!W$429-'Ratios Calculated fix'!W$428)</f>
        <v>0.7615273540374331</v>
      </c>
      <c r="X13" s="21">
        <f>('Ratios Calculated fix'!X13-'Ratios Calculated fix'!X$428)/('Ratios Calculated fix'!X$429-'Ratios Calculated fix'!X$428)</f>
        <v>0.41038076258780587</v>
      </c>
      <c r="Y13" s="21">
        <f>('Ratios Calculated fix'!Y13-'Ratios Calculated fix'!Y$428)/('Ratios Calculated fix'!Y$429-'Ratios Calculated fix'!Y$428)</f>
        <v>0.50573069058562214</v>
      </c>
      <c r="Z13" s="21">
        <f>('Ratios Calculated fix'!Z13-'Ratios Calculated fix'!Z$428)/('Ratios Calculated fix'!Z$429-'Ratios Calculated fix'!Z$428)</f>
        <v>0.58961923741219413</v>
      </c>
      <c r="AA13" s="21">
        <f>('Ratios Calculated fix'!AA13-'Ratios Calculated fix'!AA$428)/('Ratios Calculated fix'!AA$429-'Ratios Calculated fix'!AA$428)</f>
        <v>0.1614619585204618</v>
      </c>
      <c r="AB13" s="21">
        <f>('Ratios Calculated fix'!AB13-'Ratios Calculated fix'!AB$428)/('Ratios Calculated fix'!AB$429-'Ratios Calculated fix'!AB$428)</f>
        <v>0.89951910497861154</v>
      </c>
      <c r="AC13" s="21">
        <f>('Ratios Calculated fix'!AC13-'Ratios Calculated fix'!AC$428)/('Ratios Calculated fix'!AC$429-'Ratios Calculated fix'!AC$428)</f>
        <v>3.857730700260139E-2</v>
      </c>
      <c r="AD13" s="21">
        <f>('Ratios Calculated fix'!AD13-'Ratios Calculated fix'!AD$428)/('Ratios Calculated fix'!AD$429-'Ratios Calculated fix'!AD$428)</f>
        <v>0.24106039652150091</v>
      </c>
      <c r="AE13" s="21">
        <f>('Ratios Calculated fix'!AE13-'Ratios Calculated fix'!AE$428)/('Ratios Calculated fix'!AE$429-'Ratios Calculated fix'!AE$428)</f>
        <v>0.276340874617032</v>
      </c>
      <c r="AF13" s="21">
        <f>('Ratios Calculated fix'!AF13-'Ratios Calculated fix'!AF$428)/('Ratios Calculated fix'!AF$429-'Ratios Calculated fix'!AF$428)</f>
        <v>0.55697621783745965</v>
      </c>
      <c r="AG13" s="21" t="e">
        <f>('Ratios Calculated fix'!AG13-'Ratios Calculated fix'!AG$428)/('Ratios Calculated fix'!AG$429-'Ratios Calculated fix'!AG$428)</f>
        <v>#DIV/0!</v>
      </c>
      <c r="AH13" s="21" t="e">
        <f>('Ratios Calculated fix'!AH13-'Ratios Calculated fix'!AH$428)/('Ratios Calculated fix'!AH$429-'Ratios Calculated fix'!AH$428)</f>
        <v>#DIV/0!</v>
      </c>
      <c r="AI13" s="21">
        <f>('Ratios Calculated fix'!AI13-'Ratios Calculated fix'!AI$428)/('Ratios Calculated fix'!AI$429-'Ratios Calculated fix'!AI$428)</f>
        <v>0.41867453740286209</v>
      </c>
      <c r="AJ13" s="21">
        <f>('Ratios Calculated fix'!AJ13-'Ratios Calculated fix'!AJ$428)/('Ratios Calculated fix'!AJ$429-'Ratios Calculated fix'!AJ$428)</f>
        <v>1.1628407042904591E-3</v>
      </c>
      <c r="AK13" s="21" t="e">
        <f>('Ratios Calculated fix'!AK13-'Ratios Calculated fix'!AK$428)/('Ratios Calculated fix'!AK$429-'Ratios Calculated fix'!AK$428)</f>
        <v>#DIV/0!</v>
      </c>
      <c r="AL13" s="21" t="e">
        <f>('Ratios Calculated fix'!AL13-'Ratios Calculated fix'!AL$428)/('Ratios Calculated fix'!AL$429-'Ratios Calculated fix'!AL$428)</f>
        <v>#DIV/0!</v>
      </c>
      <c r="AM13" s="21">
        <f>('Ratios Calculated fix'!AM13-'Ratios Calculated fix'!AM$428)/('Ratios Calculated fix'!AM$429-'Ratios Calculated fix'!AM$428)</f>
        <v>0.61690773736423554</v>
      </c>
      <c r="AN13" s="21">
        <f>('Ratios Calculated fix'!AN13-'Ratios Calculated fix'!AN$428)/('Ratios Calculated fix'!AN$429-'Ratios Calculated fix'!AN$428)</f>
        <v>0.6248804075135902</v>
      </c>
      <c r="AO13" s="21">
        <f>('Ratios Calculated fix'!AO13-'Ratios Calculated fix'!AO$428)/('Ratios Calculated fix'!AO$429-'Ratios Calculated fix'!AO$428)</f>
        <v>0.34527166122820552</v>
      </c>
      <c r="AP13" s="21">
        <f>('Ratios Calculated fix'!AP13-'Ratios Calculated fix'!AP$428)/('Ratios Calculated fix'!AP$429-'Ratios Calculated fix'!AP$428)</f>
        <v>3.2840667985623836E-2</v>
      </c>
      <c r="AQ13" s="21">
        <f>('Ratios Calculated fix'!AQ13-'Ratios Calculated fix'!AQ$428)/('Ratios Calculated fix'!AQ$429-'Ratios Calculated fix'!AQ$428)</f>
        <v>0.55080836642574194</v>
      </c>
      <c r="AR13" s="21">
        <f>('Ratios Calculated fix'!AR13-'Ratios Calculated fix'!AR$428)/('Ratios Calculated fix'!AR$429-'Ratios Calculated fix'!AR$428)</f>
        <v>9.6775869412464063E-2</v>
      </c>
      <c r="AS13" s="21">
        <f>('Ratios Calculated fix'!AS13-'Ratios Calculated fix'!AS$428)/('Ratios Calculated fix'!AS$429-'Ratios Calculated fix'!AS$428)</f>
        <v>0.5586650208710211</v>
      </c>
      <c r="AT13" s="21">
        <f>('Ratios Calculated fix'!AT13-'Ratios Calculated fix'!AT$428)/('Ratios Calculated fix'!AT$429-'Ratios Calculated fix'!AT$428)</f>
        <v>0</v>
      </c>
      <c r="AU13" s="21">
        <f>('Ratios Calculated fix'!AU13-'Ratios Calculated fix'!AU$428)/('Ratios Calculated fix'!AU$429-'Ratios Calculated fix'!AU$428)</f>
        <v>0.45982512575763768</v>
      </c>
      <c r="AV13" s="21" t="e">
        <f>('Ratios Calculated fix'!AV13-'Ratios Calculated fix'!AV$428)/('Ratios Calculated fix'!AV$429-'Ratios Calculated fix'!AV$428)</f>
        <v>#DIV/0!</v>
      </c>
      <c r="AW13" s="21" t="e">
        <f>('Ratios Calculated fix'!AW13-'Ratios Calculated fix'!AW$428)/('Ratios Calculated fix'!AW$429-'Ratios Calculated fix'!AW$428)</f>
        <v>#DIV/0!</v>
      </c>
      <c r="AX13" s="21" t="e">
        <f>('Ratios Calculated fix'!AX13-'Ratios Calculated fix'!AX$428)/('Ratios Calculated fix'!AX$429-'Ratios Calculated fix'!AX$428)</f>
        <v>#DIV/0!</v>
      </c>
      <c r="AY13" s="21">
        <f>('Ratios Calculated fix'!AY13-'Ratios Calculated fix'!AY$428)/('Ratios Calculated fix'!AY$429-'Ratios Calculated fix'!AY$428)</f>
        <v>0.37429036638194568</v>
      </c>
      <c r="AZ13" s="21">
        <f>('Ratios Calculated fix'!AZ13-'Ratios Calculated fix'!AZ$428)/('Ratios Calculated fix'!AZ$429-'Ratios Calculated fix'!AZ$428)</f>
        <v>0.30544902385555223</v>
      </c>
      <c r="BA13" s="21">
        <f>('Ratios Calculated fix'!BA13-'Ratios Calculated fix'!BA$428)/('Ratios Calculated fix'!BA$429-'Ratios Calculated fix'!BA$428)</f>
        <v>0.51547170173578916</v>
      </c>
      <c r="BB13" s="21" t="e">
        <f>('Ratios Calculated fix'!BB13-'Ratios Calculated fix'!BB$428)/('Ratios Calculated fix'!BB$429-'Ratios Calculated fix'!BB$428)</f>
        <v>#DIV/0!</v>
      </c>
      <c r="BC13" s="21">
        <f>('Ratios Calculated fix'!BC13-'Ratios Calculated fix'!BC$428)/('Ratios Calculated fix'!BC$429-'Ratios Calculated fix'!BC$428)</f>
        <v>0.1028889262202199</v>
      </c>
    </row>
    <row r="14" spans="1:55" x14ac:dyDescent="0.2">
      <c r="A14" s="3" t="s">
        <v>167</v>
      </c>
      <c r="B14" s="3" t="s">
        <v>168</v>
      </c>
      <c r="C14" s="3" t="s">
        <v>34</v>
      </c>
      <c r="D14" s="3">
        <v>591496</v>
      </c>
      <c r="E14" s="3" t="s">
        <v>16</v>
      </c>
      <c r="F14" s="3">
        <v>2020</v>
      </c>
      <c r="G14" s="3" t="s">
        <v>17</v>
      </c>
      <c r="H14" s="4">
        <v>44012</v>
      </c>
      <c r="I14" s="4">
        <v>44048</v>
      </c>
      <c r="J14" s="4">
        <v>44048</v>
      </c>
      <c r="K14" s="5">
        <v>429000000</v>
      </c>
      <c r="L14" s="5">
        <v>430300000</v>
      </c>
      <c r="M14" s="3" t="s">
        <v>169</v>
      </c>
      <c r="N14" s="20">
        <f>('Ratios Calculated fix'!N14-'Ratios Calculated fix'!N$428)/('Ratios Calculated fix'!N$429-'Ratios Calculated fix'!N$428)</f>
        <v>4.498502743302208E-2</v>
      </c>
      <c r="O14" s="21">
        <f>('Ratios Calculated fix'!O14-'Ratios Calculated fix'!O$428)/('Ratios Calculated fix'!O$429-'Ratios Calculated fix'!O$428)</f>
        <v>4.498502743302208E-2</v>
      </c>
      <c r="P14" s="21">
        <f>('Ratios Calculated fix'!P14-'Ratios Calculated fix'!P$428)/('Ratios Calculated fix'!P$429-'Ratios Calculated fix'!P$428)</f>
        <v>8.9844681724881026E-3</v>
      </c>
      <c r="Q14" s="21">
        <f>('Ratios Calculated fix'!Q14-'Ratios Calculated fix'!Q$428)/('Ratios Calculated fix'!Q$429-'Ratios Calculated fix'!Q$428)</f>
        <v>0.56804243586231129</v>
      </c>
      <c r="R14" s="21">
        <f>('Ratios Calculated fix'!R14-'Ratios Calculated fix'!R$428)/('Ratios Calculated fix'!R$429-'Ratios Calculated fix'!R$428)</f>
        <v>1.2281262035913128E-2</v>
      </c>
      <c r="S14" s="21">
        <f>('Ratios Calculated fix'!S14-'Ratios Calculated fix'!S$428)/('Ratios Calculated fix'!S$429-'Ratios Calculated fix'!S$428)</f>
        <v>0</v>
      </c>
      <c r="T14" s="21">
        <f>('Ratios Calculated fix'!T14-'Ratios Calculated fix'!T$428)/('Ratios Calculated fix'!T$429-'Ratios Calculated fix'!T$428)</f>
        <v>1.2407363381328107E-2</v>
      </c>
      <c r="U14" s="21">
        <f>('Ratios Calculated fix'!U14-'Ratios Calculated fix'!U$428)/('Ratios Calculated fix'!U$429-'Ratios Calculated fix'!U$428)</f>
        <v>0.79189487691716143</v>
      </c>
      <c r="V14" s="21">
        <f>('Ratios Calculated fix'!V14-'Ratios Calculated fix'!V$428)/('Ratios Calculated fix'!V$429-'Ratios Calculated fix'!V$428)</f>
        <v>0.77144014205164946</v>
      </c>
      <c r="W14" s="21">
        <f>('Ratios Calculated fix'!W14-'Ratios Calculated fix'!W$428)/('Ratios Calculated fix'!W$429-'Ratios Calculated fix'!W$428)</f>
        <v>0.76134052914532635</v>
      </c>
      <c r="X14" s="21">
        <f>('Ratios Calculated fix'!X14-'Ratios Calculated fix'!X$428)/('Ratios Calculated fix'!X$429-'Ratios Calculated fix'!X$428)</f>
        <v>0.66982957604246485</v>
      </c>
      <c r="Y14" s="21">
        <f>('Ratios Calculated fix'!Y14-'Ratios Calculated fix'!Y$428)/('Ratios Calculated fix'!Y$429-'Ratios Calculated fix'!Y$428)</f>
        <v>0.460141717755574</v>
      </c>
      <c r="Z14" s="21">
        <f>('Ratios Calculated fix'!Z14-'Ratios Calculated fix'!Z$428)/('Ratios Calculated fix'!Z$429-'Ratios Calculated fix'!Z$428)</f>
        <v>0.33017042395753521</v>
      </c>
      <c r="AA14" s="21">
        <f>('Ratios Calculated fix'!AA14-'Ratios Calculated fix'!AA$428)/('Ratios Calculated fix'!AA$429-'Ratios Calculated fix'!AA$428)</f>
        <v>9.0480574560256613E-2</v>
      </c>
      <c r="AB14" s="21">
        <f>('Ratios Calculated fix'!AB14-'Ratios Calculated fix'!AB$428)/('Ratios Calculated fix'!AB$429-'Ratios Calculated fix'!AB$428)</f>
        <v>0.81997574817734675</v>
      </c>
      <c r="AC14" s="21">
        <f>('Ratios Calculated fix'!AC14-'Ratios Calculated fix'!AC$428)/('Ratios Calculated fix'!AC$429-'Ratios Calculated fix'!AC$428)</f>
        <v>0.41341478262496234</v>
      </c>
      <c r="AD14" s="21">
        <f>('Ratios Calculated fix'!AD14-'Ratios Calculated fix'!AD$428)/('Ratios Calculated fix'!AD$429-'Ratios Calculated fix'!AD$428)</f>
        <v>0.40257002209918141</v>
      </c>
      <c r="AE14" s="21">
        <f>('Ratios Calculated fix'!AE14-'Ratios Calculated fix'!AE$428)/('Ratios Calculated fix'!AE$429-'Ratios Calculated fix'!AE$428)</f>
        <v>0.46148829756680204</v>
      </c>
      <c r="AF14" s="21">
        <f>('Ratios Calculated fix'!AF14-'Ratios Calculated fix'!AF$428)/('Ratios Calculated fix'!AF$429-'Ratios Calculated fix'!AF$428)</f>
        <v>0.64667685074278924</v>
      </c>
      <c r="AG14" s="21" t="e">
        <f>('Ratios Calculated fix'!AG14-'Ratios Calculated fix'!AG$428)/('Ratios Calculated fix'!AG$429-'Ratios Calculated fix'!AG$428)</f>
        <v>#DIV/0!</v>
      </c>
      <c r="AH14" s="21" t="e">
        <f>('Ratios Calculated fix'!AH14-'Ratios Calculated fix'!AH$428)/('Ratios Calculated fix'!AH$429-'Ratios Calculated fix'!AH$428)</f>
        <v>#DIV/0!</v>
      </c>
      <c r="AI14" s="21">
        <f>('Ratios Calculated fix'!AI14-'Ratios Calculated fix'!AI$428)/('Ratios Calculated fix'!AI$429-'Ratios Calculated fix'!AI$428)</f>
        <v>0.4166879679170038</v>
      </c>
      <c r="AJ14" s="21">
        <f>('Ratios Calculated fix'!AJ14-'Ratios Calculated fix'!AJ$428)/('Ratios Calculated fix'!AJ$429-'Ratios Calculated fix'!AJ$428)</f>
        <v>8.3068556613413391E-2</v>
      </c>
      <c r="AK14" s="21" t="e">
        <f>('Ratios Calculated fix'!AK14-'Ratios Calculated fix'!AK$428)/('Ratios Calculated fix'!AK$429-'Ratios Calculated fix'!AK$428)</f>
        <v>#DIV/0!</v>
      </c>
      <c r="AL14" s="21" t="e">
        <f>('Ratios Calculated fix'!AL14-'Ratios Calculated fix'!AL$428)/('Ratios Calculated fix'!AL$429-'Ratios Calculated fix'!AL$428)</f>
        <v>#DIV/0!</v>
      </c>
      <c r="AM14" s="21">
        <f>('Ratios Calculated fix'!AM14-'Ratios Calculated fix'!AM$428)/('Ratios Calculated fix'!AM$429-'Ratios Calculated fix'!AM$428)</f>
        <v>0.62187496483833926</v>
      </c>
      <c r="AN14" s="21">
        <f>('Ratios Calculated fix'!AN14-'Ratios Calculated fix'!AN$428)/('Ratios Calculated fix'!AN$429-'Ratios Calculated fix'!AN$428)</f>
        <v>0.6237188697595677</v>
      </c>
      <c r="AO14" s="21">
        <f>('Ratios Calculated fix'!AO14-'Ratios Calculated fix'!AO$428)/('Ratios Calculated fix'!AO$429-'Ratios Calculated fix'!AO$428)</f>
        <v>6.4232020883049898E-2</v>
      </c>
      <c r="AP14" s="21">
        <f>('Ratios Calculated fix'!AP14-'Ratios Calculated fix'!AP$428)/('Ratios Calculated fix'!AP$429-'Ratios Calculated fix'!AP$428)</f>
        <v>3.2953302800807285E-2</v>
      </c>
      <c r="AQ14" s="21">
        <f>('Ratios Calculated fix'!AQ14-'Ratios Calculated fix'!AQ$428)/('Ratios Calculated fix'!AQ$429-'Ratios Calculated fix'!AQ$428)</f>
        <v>0.5639955578517436</v>
      </c>
      <c r="AR14" s="21">
        <f>('Ratios Calculated fix'!AR14-'Ratios Calculated fix'!AR$428)/('Ratios Calculated fix'!AR$429-'Ratios Calculated fix'!AR$428)</f>
        <v>0.36470458829809765</v>
      </c>
      <c r="AS14" s="21">
        <f>('Ratios Calculated fix'!AS14-'Ratios Calculated fix'!AS$428)/('Ratios Calculated fix'!AS$429-'Ratios Calculated fix'!AS$428)</f>
        <v>0.5523217027984263</v>
      </c>
      <c r="AT14" s="21">
        <f>('Ratios Calculated fix'!AT14-'Ratios Calculated fix'!AT$428)/('Ratios Calculated fix'!AT$429-'Ratios Calculated fix'!AT$428)</f>
        <v>0.29662136786872029</v>
      </c>
      <c r="AU14" s="21">
        <f>('Ratios Calculated fix'!AU14-'Ratios Calculated fix'!AU$428)/('Ratios Calculated fix'!AU$429-'Ratios Calculated fix'!AU$428)</f>
        <v>0.44478387532875185</v>
      </c>
      <c r="AV14" s="21" t="e">
        <f>('Ratios Calculated fix'!AV14-'Ratios Calculated fix'!AV$428)/('Ratios Calculated fix'!AV$429-'Ratios Calculated fix'!AV$428)</f>
        <v>#DIV/0!</v>
      </c>
      <c r="AW14" s="21" t="e">
        <f>('Ratios Calculated fix'!AW14-'Ratios Calculated fix'!AW$428)/('Ratios Calculated fix'!AW$429-'Ratios Calculated fix'!AW$428)</f>
        <v>#DIV/0!</v>
      </c>
      <c r="AX14" s="21" t="e">
        <f>('Ratios Calculated fix'!AX14-'Ratios Calculated fix'!AX$428)/('Ratios Calculated fix'!AX$429-'Ratios Calculated fix'!AX$428)</f>
        <v>#DIV/0!</v>
      </c>
      <c r="AY14" s="21">
        <f>('Ratios Calculated fix'!AY14-'Ratios Calculated fix'!AY$428)/('Ratios Calculated fix'!AY$429-'Ratios Calculated fix'!AY$428)</f>
        <v>0.33495838921924692</v>
      </c>
      <c r="AZ14" s="21">
        <f>('Ratios Calculated fix'!AZ14-'Ratios Calculated fix'!AZ$428)/('Ratios Calculated fix'!AZ$429-'Ratios Calculated fix'!AZ$428)</f>
        <v>0.24174841533671135</v>
      </c>
      <c r="BA14" s="21">
        <f>('Ratios Calculated fix'!BA14-'Ratios Calculated fix'!BA$428)/('Ratios Calculated fix'!BA$429-'Ratios Calculated fix'!BA$428)</f>
        <v>0.51057332867296201</v>
      </c>
      <c r="BB14" s="21" t="e">
        <f>('Ratios Calculated fix'!BB14-'Ratios Calculated fix'!BB$428)/('Ratios Calculated fix'!BB$429-'Ratios Calculated fix'!BB$428)</f>
        <v>#DIV/0!</v>
      </c>
      <c r="BC14" s="21">
        <f>('Ratios Calculated fix'!BC14-'Ratios Calculated fix'!BC$428)/('Ratios Calculated fix'!BC$429-'Ratios Calculated fix'!BC$428)</f>
        <v>0.23914557960731142</v>
      </c>
    </row>
    <row r="15" spans="1:55" x14ac:dyDescent="0.2">
      <c r="A15" s="3" t="s">
        <v>164</v>
      </c>
      <c r="B15" s="3" t="s">
        <v>165</v>
      </c>
      <c r="C15" s="3" t="s">
        <v>34</v>
      </c>
      <c r="D15" s="3">
        <v>185035</v>
      </c>
      <c r="E15" s="3" t="s">
        <v>16</v>
      </c>
      <c r="F15" s="3">
        <v>2019</v>
      </c>
      <c r="G15" s="3" t="s">
        <v>17</v>
      </c>
      <c r="H15" s="4">
        <v>43861</v>
      </c>
      <c r="I15" s="4">
        <v>43909</v>
      </c>
      <c r="J15" s="4">
        <v>43909</v>
      </c>
      <c r="K15" s="5">
        <v>219900000</v>
      </c>
      <c r="L15" s="5">
        <v>226100000</v>
      </c>
      <c r="M15" s="3" t="s">
        <v>166</v>
      </c>
      <c r="N15" s="20">
        <f>('Ratios Calculated fix'!N15-'Ratios Calculated fix'!N$428)/('Ratios Calculated fix'!N$429-'Ratios Calculated fix'!N$428)</f>
        <v>2.985289646626248E-2</v>
      </c>
      <c r="O15" s="21">
        <f>('Ratios Calculated fix'!O15-'Ratios Calculated fix'!O$428)/('Ratios Calculated fix'!O$429-'Ratios Calculated fix'!O$428)</f>
        <v>2.985289646626248E-2</v>
      </c>
      <c r="P15" s="21">
        <f>('Ratios Calculated fix'!P15-'Ratios Calculated fix'!P$428)/('Ratios Calculated fix'!P$429-'Ratios Calculated fix'!P$428)</f>
        <v>6.1987071539541257E-2</v>
      </c>
      <c r="Q15" s="21">
        <f>('Ratios Calculated fix'!Q15-'Ratios Calculated fix'!Q$428)/('Ratios Calculated fix'!Q$429-'Ratios Calculated fix'!Q$428)</f>
        <v>0.52122859658142018</v>
      </c>
      <c r="R15" s="21">
        <f>('Ratios Calculated fix'!R15-'Ratios Calculated fix'!R$428)/('Ratios Calculated fix'!R$429-'Ratios Calculated fix'!R$428)</f>
        <v>0.1134233487499255</v>
      </c>
      <c r="S15" s="21">
        <f>('Ratios Calculated fix'!S15-'Ratios Calculated fix'!S$428)/('Ratios Calculated fix'!S$429-'Ratios Calculated fix'!S$428)</f>
        <v>0</v>
      </c>
      <c r="T15" s="21">
        <f>('Ratios Calculated fix'!T15-'Ratios Calculated fix'!T$428)/('Ratios Calculated fix'!T$429-'Ratios Calculated fix'!T$428)</f>
        <v>0.11458795519159358</v>
      </c>
      <c r="U15" s="21">
        <f>('Ratios Calculated fix'!U15-'Ratios Calculated fix'!U$428)/('Ratios Calculated fix'!U$429-'Ratios Calculated fix'!U$428)</f>
        <v>0.74182843152207256</v>
      </c>
      <c r="V15" s="21">
        <f>('Ratios Calculated fix'!V15-'Ratios Calculated fix'!V$428)/('Ratios Calculated fix'!V$429-'Ratios Calculated fix'!V$428)</f>
        <v>0.77144014205164946</v>
      </c>
      <c r="W15" s="21">
        <f>('Ratios Calculated fix'!W15-'Ratios Calculated fix'!W$428)/('Ratios Calculated fix'!W$429-'Ratios Calculated fix'!W$428)</f>
        <v>0.70392324316717192</v>
      </c>
      <c r="X15" s="21">
        <f>('Ratios Calculated fix'!X15-'Ratios Calculated fix'!X$428)/('Ratios Calculated fix'!X$429-'Ratios Calculated fix'!X$428)</f>
        <v>0.27752125439587838</v>
      </c>
      <c r="Y15" s="21">
        <f>('Ratios Calculated fix'!Y15-'Ratios Calculated fix'!Y$428)/('Ratios Calculated fix'!Y$429-'Ratios Calculated fix'!Y$428)</f>
        <v>0.43146775550526584</v>
      </c>
      <c r="Z15" s="21">
        <f>('Ratios Calculated fix'!Z15-'Ratios Calculated fix'!Z$428)/('Ratios Calculated fix'!Z$429-'Ratios Calculated fix'!Z$428)</f>
        <v>0.72247874560412162</v>
      </c>
      <c r="AA15" s="21">
        <f>('Ratios Calculated fix'!AA15-'Ratios Calculated fix'!AA$428)/('Ratios Calculated fix'!AA$429-'Ratios Calculated fix'!AA$428)</f>
        <v>0.84549850719070319</v>
      </c>
      <c r="AB15" s="21">
        <f>('Ratios Calculated fix'!AB15-'Ratios Calculated fix'!AB$428)/('Ratios Calculated fix'!AB$429-'Ratios Calculated fix'!AB$428)</f>
        <v>0.77908223091324424</v>
      </c>
      <c r="AC15" s="21">
        <f>('Ratios Calculated fix'!AC15-'Ratios Calculated fix'!AC$428)/('Ratios Calculated fix'!AC$429-'Ratios Calculated fix'!AC$428)</f>
        <v>0.88560443745445883</v>
      </c>
      <c r="AD15" s="21">
        <f>('Ratios Calculated fix'!AD15-'Ratios Calculated fix'!AD$428)/('Ratios Calculated fix'!AD$429-'Ratios Calculated fix'!AD$428)</f>
        <v>0.22530899776553737</v>
      </c>
      <c r="AE15" s="21">
        <f>('Ratios Calculated fix'!AE15-'Ratios Calculated fix'!AE$428)/('Ratios Calculated fix'!AE$429-'Ratios Calculated fix'!AE$428)</f>
        <v>0.25115960459163639</v>
      </c>
      <c r="AF15" s="21">
        <f>('Ratios Calculated fix'!AF15-'Ratios Calculated fix'!AF$428)/('Ratios Calculated fix'!AF$429-'Ratios Calculated fix'!AF$428)</f>
        <v>0.51698262489479763</v>
      </c>
      <c r="AG15" s="21" t="e">
        <f>('Ratios Calculated fix'!AG15-'Ratios Calculated fix'!AG$428)/('Ratios Calculated fix'!AG$429-'Ratios Calculated fix'!AG$428)</f>
        <v>#DIV/0!</v>
      </c>
      <c r="AH15" s="21" t="e">
        <f>('Ratios Calculated fix'!AH15-'Ratios Calculated fix'!AH$428)/('Ratios Calculated fix'!AH$429-'Ratios Calculated fix'!AH$428)</f>
        <v>#DIV/0!</v>
      </c>
      <c r="AI15" s="21">
        <f>('Ratios Calculated fix'!AI15-'Ratios Calculated fix'!AI$428)/('Ratios Calculated fix'!AI$429-'Ratios Calculated fix'!AI$428)</f>
        <v>0.44167207531254321</v>
      </c>
      <c r="AJ15" s="21">
        <f>('Ratios Calculated fix'!AJ15-'Ratios Calculated fix'!AJ$428)/('Ratios Calculated fix'!AJ$429-'Ratios Calculated fix'!AJ$428)</f>
        <v>9.6725763511209747E-2</v>
      </c>
      <c r="AK15" s="21" t="e">
        <f>('Ratios Calculated fix'!AK15-'Ratios Calculated fix'!AK$428)/('Ratios Calculated fix'!AK$429-'Ratios Calculated fix'!AK$428)</f>
        <v>#DIV/0!</v>
      </c>
      <c r="AL15" s="21" t="e">
        <f>('Ratios Calculated fix'!AL15-'Ratios Calculated fix'!AL$428)/('Ratios Calculated fix'!AL$429-'Ratios Calculated fix'!AL$428)</f>
        <v>#DIV/0!</v>
      </c>
      <c r="AM15" s="21">
        <f>('Ratios Calculated fix'!AM15-'Ratios Calculated fix'!AM$428)/('Ratios Calculated fix'!AM$429-'Ratios Calculated fix'!AM$428)</f>
        <v>0.6212497628901047</v>
      </c>
      <c r="AN15" s="21">
        <f>('Ratios Calculated fix'!AN15-'Ratios Calculated fix'!AN$428)/('Ratios Calculated fix'!AN$429-'Ratios Calculated fix'!AN$428)</f>
        <v>0.6008822733661634</v>
      </c>
      <c r="AO15" s="21">
        <f>('Ratios Calculated fix'!AO15-'Ratios Calculated fix'!AO$428)/('Ratios Calculated fix'!AO$429-'Ratios Calculated fix'!AO$428)</f>
        <v>0.11079110970296738</v>
      </c>
      <c r="AP15" s="21">
        <f>('Ratios Calculated fix'!AP15-'Ratios Calculated fix'!AP$428)/('Ratios Calculated fix'!AP$429-'Ratios Calculated fix'!AP$428)</f>
        <v>3.154922396698899E-2</v>
      </c>
      <c r="AQ15" s="21">
        <f>('Ratios Calculated fix'!AQ15-'Ratios Calculated fix'!AQ$428)/('Ratios Calculated fix'!AQ$429-'Ratios Calculated fix'!AQ$428)</f>
        <v>0.47301205583467759</v>
      </c>
      <c r="AR15" s="21">
        <f>('Ratios Calculated fix'!AR15-'Ratios Calculated fix'!AR$428)/('Ratios Calculated fix'!AR$429-'Ratios Calculated fix'!AR$428)</f>
        <v>0.32116123558214155</v>
      </c>
      <c r="AS15" s="21">
        <f>('Ratios Calculated fix'!AS15-'Ratios Calculated fix'!AS$428)/('Ratios Calculated fix'!AS$429-'Ratios Calculated fix'!AS$428)</f>
        <v>0.57896916638959584</v>
      </c>
      <c r="AT15" s="21">
        <f>('Ratios Calculated fix'!AT15-'Ratios Calculated fix'!AT$428)/('Ratios Calculated fix'!AT$429-'Ratios Calculated fix'!AT$428)</f>
        <v>0.32207315640352624</v>
      </c>
      <c r="AU15" s="21">
        <f>('Ratios Calculated fix'!AU15-'Ratios Calculated fix'!AU$428)/('Ratios Calculated fix'!AU$429-'Ratios Calculated fix'!AU$428)</f>
        <v>0.42731382910443866</v>
      </c>
      <c r="AV15" s="21" t="e">
        <f>('Ratios Calculated fix'!AV15-'Ratios Calculated fix'!AV$428)/('Ratios Calculated fix'!AV$429-'Ratios Calculated fix'!AV$428)</f>
        <v>#DIV/0!</v>
      </c>
      <c r="AW15" s="21" t="e">
        <f>('Ratios Calculated fix'!AW15-'Ratios Calculated fix'!AW$428)/('Ratios Calculated fix'!AW$429-'Ratios Calculated fix'!AW$428)</f>
        <v>#DIV/0!</v>
      </c>
      <c r="AX15" s="21" t="e">
        <f>('Ratios Calculated fix'!AX15-'Ratios Calculated fix'!AX$428)/('Ratios Calculated fix'!AX$429-'Ratios Calculated fix'!AX$428)</f>
        <v>#DIV/0!</v>
      </c>
      <c r="AY15" s="21">
        <f>('Ratios Calculated fix'!AY15-'Ratios Calculated fix'!AY$428)/('Ratios Calculated fix'!AY$429-'Ratios Calculated fix'!AY$428)</f>
        <v>1</v>
      </c>
      <c r="AZ15" s="21">
        <f>('Ratios Calculated fix'!AZ15-'Ratios Calculated fix'!AZ$428)/('Ratios Calculated fix'!AZ$429-'Ratios Calculated fix'!AZ$428)</f>
        <v>0.89795788293185286</v>
      </c>
      <c r="BA15" s="21">
        <f>('Ratios Calculated fix'!BA15-'Ratios Calculated fix'!BA$428)/('Ratios Calculated fix'!BA$429-'Ratios Calculated fix'!BA$428)</f>
        <v>0.53515347005924374</v>
      </c>
      <c r="BB15" s="21" t="e">
        <f>('Ratios Calculated fix'!BB15-'Ratios Calculated fix'!BB$428)/('Ratios Calculated fix'!BB$429-'Ratios Calculated fix'!BB$428)</f>
        <v>#DIV/0!</v>
      </c>
      <c r="BC15" s="21">
        <f>('Ratios Calculated fix'!BC15-'Ratios Calculated fix'!BC$428)/('Ratios Calculated fix'!BC$429-'Ratios Calculated fix'!BC$428)</f>
        <v>6.982413665030883E-2</v>
      </c>
    </row>
    <row r="16" spans="1:55" x14ac:dyDescent="0.2">
      <c r="A16" s="3" t="s">
        <v>96</v>
      </c>
      <c r="B16" s="3" t="s">
        <v>97</v>
      </c>
      <c r="C16" s="3" t="s">
        <v>52</v>
      </c>
      <c r="D16" s="3">
        <v>68703</v>
      </c>
      <c r="E16" s="3" t="s">
        <v>16</v>
      </c>
      <c r="F16" s="3">
        <v>2019</v>
      </c>
      <c r="G16" s="3" t="s">
        <v>17</v>
      </c>
      <c r="H16" s="4">
        <v>43830</v>
      </c>
      <c r="I16" s="4">
        <v>43889</v>
      </c>
      <c r="J16" s="4">
        <v>43889</v>
      </c>
      <c r="K16" s="5">
        <v>246000000</v>
      </c>
      <c r="L16" s="5">
        <v>247300000</v>
      </c>
      <c r="M16" s="3" t="s">
        <v>98</v>
      </c>
      <c r="N16" s="20">
        <f>('Ratios Calculated fix'!N16-'Ratios Calculated fix'!N$428)/('Ratios Calculated fix'!N$429-'Ratios Calculated fix'!N$428)</f>
        <v>2.4059308609947979E-2</v>
      </c>
      <c r="O16" s="21">
        <f>('Ratios Calculated fix'!O16-'Ratios Calculated fix'!O$428)/('Ratios Calculated fix'!O$429-'Ratios Calculated fix'!O$428)</f>
        <v>1.6255804499793278E-2</v>
      </c>
      <c r="P16" s="21">
        <f>('Ratios Calculated fix'!P16-'Ratios Calculated fix'!P$428)/('Ratios Calculated fix'!P$429-'Ratios Calculated fix'!P$428)</f>
        <v>8.907207273573754E-4</v>
      </c>
      <c r="Q16" s="21">
        <f>('Ratios Calculated fix'!Q16-'Ratios Calculated fix'!Q$428)/('Ratios Calculated fix'!Q$429-'Ratios Calculated fix'!Q$428)</f>
        <v>0.56144109704393619</v>
      </c>
      <c r="R16" s="21">
        <f>('Ratios Calculated fix'!R16-'Ratios Calculated fix'!R$428)/('Ratios Calculated fix'!R$429-'Ratios Calculated fix'!R$428)</f>
        <v>8.5308035046211372E-2</v>
      </c>
      <c r="S16" s="21">
        <f>('Ratios Calculated fix'!S16-'Ratios Calculated fix'!S$428)/('Ratios Calculated fix'!S$429-'Ratios Calculated fix'!S$428)</f>
        <v>7.2248124742292086E-2</v>
      </c>
      <c r="T16" s="21">
        <f>('Ratios Calculated fix'!T16-'Ratios Calculated fix'!T$428)/('Ratios Calculated fix'!T$429-'Ratios Calculated fix'!T$428)</f>
        <v>7.4957916984578446E-2</v>
      </c>
      <c r="U16" s="21">
        <f>('Ratios Calculated fix'!U16-'Ratios Calculated fix'!U$428)/('Ratios Calculated fix'!U$429-'Ratios Calculated fix'!U$428)</f>
        <v>0.79575451311342282</v>
      </c>
      <c r="V16" s="21">
        <f>('Ratios Calculated fix'!V16-'Ratios Calculated fix'!V$428)/('Ratios Calculated fix'!V$429-'Ratios Calculated fix'!V$428)</f>
        <v>0.77588830743766479</v>
      </c>
      <c r="W16" s="21">
        <f>('Ratios Calculated fix'!W16-'Ratios Calculated fix'!W$428)/('Ratios Calculated fix'!W$429-'Ratios Calculated fix'!W$428)</f>
        <v>0.76492026186526052</v>
      </c>
      <c r="X16" s="21">
        <f>('Ratios Calculated fix'!X16-'Ratios Calculated fix'!X$428)/('Ratios Calculated fix'!X$429-'Ratios Calculated fix'!X$428)</f>
        <v>4.2271525189254394E-2</v>
      </c>
      <c r="Y16" s="21">
        <f>('Ratios Calculated fix'!Y16-'Ratios Calculated fix'!Y$428)/('Ratios Calculated fix'!Y$429-'Ratios Calculated fix'!Y$428)</f>
        <v>0.47822858818808284</v>
      </c>
      <c r="Z16" s="21">
        <f>('Ratios Calculated fix'!Z16-'Ratios Calculated fix'!Z$428)/('Ratios Calculated fix'!Z$429-'Ratios Calculated fix'!Z$428)</f>
        <v>0.95772847481074563</v>
      </c>
      <c r="AA16" s="21">
        <f>('Ratios Calculated fix'!AA16-'Ratios Calculated fix'!AA$428)/('Ratios Calculated fix'!AA$429-'Ratios Calculated fix'!AA$428)</f>
        <v>2.4639173609046071E-2</v>
      </c>
      <c r="AB16" s="21">
        <f>('Ratios Calculated fix'!AB16-'Ratios Calculated fix'!AB$428)/('Ratios Calculated fix'!AB$429-'Ratios Calculated fix'!AB$428)</f>
        <v>0.85690781904000701</v>
      </c>
      <c r="AC16" s="21">
        <f>('Ratios Calculated fix'!AC16-'Ratios Calculated fix'!AC$428)/('Ratios Calculated fix'!AC$429-'Ratios Calculated fix'!AC$428)</f>
        <v>0.77934771407096948</v>
      </c>
      <c r="AD16" s="21">
        <f>('Ratios Calculated fix'!AD16-'Ratios Calculated fix'!AD$428)/('Ratios Calculated fix'!AD$429-'Ratios Calculated fix'!AD$428)</f>
        <v>0.40465199220986986</v>
      </c>
      <c r="AE16" s="21">
        <f>('Ratios Calculated fix'!AE16-'Ratios Calculated fix'!AE$428)/('Ratios Calculated fix'!AE$429-'Ratios Calculated fix'!AE$428)</f>
        <v>0.4638749751364743</v>
      </c>
      <c r="AF16" s="21">
        <f>('Ratios Calculated fix'!AF16-'Ratios Calculated fix'!AF$428)/('Ratios Calculated fix'!AF$429-'Ratios Calculated fix'!AF$428)</f>
        <v>0.62570216972251946</v>
      </c>
      <c r="AG16" s="21" t="e">
        <f>('Ratios Calculated fix'!AG16-'Ratios Calculated fix'!AG$428)/('Ratios Calculated fix'!AG$429-'Ratios Calculated fix'!AG$428)</f>
        <v>#DIV/0!</v>
      </c>
      <c r="AH16" s="21" t="e">
        <f>('Ratios Calculated fix'!AH16-'Ratios Calculated fix'!AH$428)/('Ratios Calculated fix'!AH$429-'Ratios Calculated fix'!AH$428)</f>
        <v>#DIV/0!</v>
      </c>
      <c r="AI16" s="21">
        <f>('Ratios Calculated fix'!AI16-'Ratios Calculated fix'!AI$428)/('Ratios Calculated fix'!AI$429-'Ratios Calculated fix'!AI$428)</f>
        <v>0.42562525880189894</v>
      </c>
      <c r="AJ16" s="21">
        <f>('Ratios Calculated fix'!AJ16-'Ratios Calculated fix'!AJ$428)/('Ratios Calculated fix'!AJ$429-'Ratios Calculated fix'!AJ$428)</f>
        <v>0.20462543027355998</v>
      </c>
      <c r="AK16" s="21" t="e">
        <f>('Ratios Calculated fix'!AK16-'Ratios Calculated fix'!AK$428)/('Ratios Calculated fix'!AK$429-'Ratios Calculated fix'!AK$428)</f>
        <v>#DIV/0!</v>
      </c>
      <c r="AL16" s="21" t="e">
        <f>('Ratios Calculated fix'!AL16-'Ratios Calculated fix'!AL$428)/('Ratios Calculated fix'!AL$429-'Ratios Calculated fix'!AL$428)</f>
        <v>#DIV/0!</v>
      </c>
      <c r="AM16" s="21">
        <f>('Ratios Calculated fix'!AM16-'Ratios Calculated fix'!AM$428)/('Ratios Calculated fix'!AM$429-'Ratios Calculated fix'!AM$428)</f>
        <v>0.61706726079606089</v>
      </c>
      <c r="AN16" s="21">
        <f>('Ratios Calculated fix'!AN16-'Ratios Calculated fix'!AN$428)/('Ratios Calculated fix'!AN$429-'Ratios Calculated fix'!AN$428)</f>
        <v>0.62091904334022741</v>
      </c>
      <c r="AO16" s="21">
        <f>('Ratios Calculated fix'!AO16-'Ratios Calculated fix'!AO$428)/('Ratios Calculated fix'!AO$429-'Ratios Calculated fix'!AO$428)</f>
        <v>3.9871266805403073E-2</v>
      </c>
      <c r="AP16" s="21">
        <f>('Ratios Calculated fix'!AP16-'Ratios Calculated fix'!AP$428)/('Ratios Calculated fix'!AP$429-'Ratios Calculated fix'!AP$428)</f>
        <v>3.135341805046795E-2</v>
      </c>
      <c r="AQ16" s="21">
        <f>('Ratios Calculated fix'!AQ16-'Ratios Calculated fix'!AQ$428)/('Ratios Calculated fix'!AQ$429-'Ratios Calculated fix'!AQ$428)</f>
        <v>0.53287101509986057</v>
      </c>
      <c r="AR16" s="21">
        <f>('Ratios Calculated fix'!AR16-'Ratios Calculated fix'!AR$428)/('Ratios Calculated fix'!AR$429-'Ratios Calculated fix'!AR$428)</f>
        <v>0.52230345382810284</v>
      </c>
      <c r="AS16" s="21">
        <f>('Ratios Calculated fix'!AS16-'Ratios Calculated fix'!AS$428)/('Ratios Calculated fix'!AS$429-'Ratios Calculated fix'!AS$428)</f>
        <v>0.56938724221704828</v>
      </c>
      <c r="AT16" s="21">
        <f>('Ratios Calculated fix'!AT16-'Ratios Calculated fix'!AT$428)/('Ratios Calculated fix'!AT$429-'Ratios Calculated fix'!AT$428)</f>
        <v>0.32206791389160921</v>
      </c>
      <c r="AU16" s="21">
        <f>('Ratios Calculated fix'!AU16-'Ratios Calculated fix'!AU$428)/('Ratios Calculated fix'!AU$429-'Ratios Calculated fix'!AU$428)</f>
        <v>0.43638996745010633</v>
      </c>
      <c r="AV16" s="21" t="e">
        <f>('Ratios Calculated fix'!AV16-'Ratios Calculated fix'!AV$428)/('Ratios Calculated fix'!AV$429-'Ratios Calculated fix'!AV$428)</f>
        <v>#DIV/0!</v>
      </c>
      <c r="AW16" s="21" t="e">
        <f>('Ratios Calculated fix'!AW16-'Ratios Calculated fix'!AW$428)/('Ratios Calculated fix'!AW$429-'Ratios Calculated fix'!AW$428)</f>
        <v>#DIV/0!</v>
      </c>
      <c r="AX16" s="21" t="e">
        <f>('Ratios Calculated fix'!AX16-'Ratios Calculated fix'!AX$428)/('Ratios Calculated fix'!AX$429-'Ratios Calculated fix'!AX$428)</f>
        <v>#DIV/0!</v>
      </c>
      <c r="AY16" s="21">
        <f>('Ratios Calculated fix'!AY16-'Ratios Calculated fix'!AY$428)/('Ratios Calculated fix'!AY$429-'Ratios Calculated fix'!AY$428)</f>
        <v>0.40237363468840887</v>
      </c>
      <c r="AZ16" s="21">
        <f>('Ratios Calculated fix'!AZ16-'Ratios Calculated fix'!AZ$428)/('Ratios Calculated fix'!AZ$429-'Ratios Calculated fix'!AZ$428)</f>
        <v>0.37575063611758336</v>
      </c>
      <c r="BA16" s="21">
        <f>('Ratios Calculated fix'!BA16-'Ratios Calculated fix'!BA$428)/('Ratios Calculated fix'!BA$429-'Ratios Calculated fix'!BA$428)</f>
        <v>0.5079577912067893</v>
      </c>
      <c r="BB16" s="21" t="e">
        <f>('Ratios Calculated fix'!BB16-'Ratios Calculated fix'!BB$428)/('Ratios Calculated fix'!BB$429-'Ratios Calculated fix'!BB$428)</f>
        <v>#DIV/0!</v>
      </c>
      <c r="BC16" s="21">
        <f>('Ratios Calculated fix'!BC16-'Ratios Calculated fix'!BC$428)/('Ratios Calculated fix'!BC$429-'Ratios Calculated fix'!BC$428)</f>
        <v>9.5443123094339513E-2</v>
      </c>
    </row>
    <row r="17" spans="1:55" x14ac:dyDescent="0.2">
      <c r="A17" s="3" t="s">
        <v>102</v>
      </c>
      <c r="B17" s="3" t="s">
        <v>103</v>
      </c>
      <c r="C17" s="3" t="s">
        <v>52</v>
      </c>
      <c r="D17" s="3">
        <v>66050</v>
      </c>
      <c r="E17" s="3" t="s">
        <v>16</v>
      </c>
      <c r="F17" s="3">
        <v>2019</v>
      </c>
      <c r="G17" s="3" t="s">
        <v>17</v>
      </c>
      <c r="H17" s="4">
        <v>43830</v>
      </c>
      <c r="I17" s="4">
        <v>43881</v>
      </c>
      <c r="J17" s="4">
        <v>43881</v>
      </c>
      <c r="K17" s="5">
        <v>494044923</v>
      </c>
      <c r="L17" s="5">
        <v>495896333</v>
      </c>
      <c r="M17" s="3" t="s">
        <v>104</v>
      </c>
      <c r="N17" s="20">
        <f>('Ratios Calculated fix'!N17-'Ratios Calculated fix'!N$428)/('Ratios Calculated fix'!N$429-'Ratios Calculated fix'!N$428)</f>
        <v>1.9941095485984356E-2</v>
      </c>
      <c r="O17" s="21">
        <f>('Ratios Calculated fix'!O17-'Ratios Calculated fix'!O$428)/('Ratios Calculated fix'!O$429-'Ratios Calculated fix'!O$428)</f>
        <v>1.5317699122194063E-2</v>
      </c>
      <c r="P17" s="21">
        <f>('Ratios Calculated fix'!P17-'Ratios Calculated fix'!P$428)/('Ratios Calculated fix'!P$429-'Ratios Calculated fix'!P$428)</f>
        <v>6.8005947712523988E-3</v>
      </c>
      <c r="Q17" s="21">
        <f>('Ratios Calculated fix'!Q17-'Ratios Calculated fix'!Q$428)/('Ratios Calculated fix'!Q$429-'Ratios Calculated fix'!Q$428)</f>
        <v>0.56157790728186019</v>
      </c>
      <c r="R17" s="21">
        <f>('Ratios Calculated fix'!R17-'Ratios Calculated fix'!R$428)/('Ratios Calculated fix'!R$429-'Ratios Calculated fix'!R$428)</f>
        <v>9.431755807535798E-2</v>
      </c>
      <c r="S17" s="21">
        <f>('Ratios Calculated fix'!S17-'Ratios Calculated fix'!S$428)/('Ratios Calculated fix'!S$429-'Ratios Calculated fix'!S$428)</f>
        <v>8.7615118343759665E-2</v>
      </c>
      <c r="T17" s="21">
        <f>('Ratios Calculated fix'!T17-'Ratios Calculated fix'!T$428)/('Ratios Calculated fix'!T$429-'Ratios Calculated fix'!T$428)</f>
        <v>8.1672196964432967E-2</v>
      </c>
      <c r="U17" s="21">
        <f>('Ratios Calculated fix'!U17-'Ratios Calculated fix'!U$428)/('Ratios Calculated fix'!U$429-'Ratios Calculated fix'!U$428)</f>
        <v>0.79651088752974653</v>
      </c>
      <c r="V17" s="21">
        <f>('Ratios Calculated fix'!V17-'Ratios Calculated fix'!V$428)/('Ratios Calculated fix'!V$429-'Ratios Calculated fix'!V$428)</f>
        <v>0.77697031239151904</v>
      </c>
      <c r="W17" s="21">
        <f>('Ratios Calculated fix'!W17-'Ratios Calculated fix'!W$428)/('Ratios Calculated fix'!W$429-'Ratios Calculated fix'!W$428)</f>
        <v>0.76558175957680463</v>
      </c>
      <c r="X17" s="21">
        <f>('Ratios Calculated fix'!X17-'Ratios Calculated fix'!X$428)/('Ratios Calculated fix'!X$429-'Ratios Calculated fix'!X$428)</f>
        <v>4.5118121801590659E-2</v>
      </c>
      <c r="Y17" s="21">
        <f>('Ratios Calculated fix'!Y17-'Ratios Calculated fix'!Y$428)/('Ratios Calculated fix'!Y$429-'Ratios Calculated fix'!Y$428)</f>
        <v>0.47687730918883692</v>
      </c>
      <c r="Z17" s="21">
        <f>('Ratios Calculated fix'!Z17-'Ratios Calculated fix'!Z$428)/('Ratios Calculated fix'!Z$429-'Ratios Calculated fix'!Z$428)</f>
        <v>0.95488187819840931</v>
      </c>
      <c r="AA17" s="21">
        <f>('Ratios Calculated fix'!AA17-'Ratios Calculated fix'!AA$428)/('Ratios Calculated fix'!AA$429-'Ratios Calculated fix'!AA$428)</f>
        <v>1.2449326159424152E-3</v>
      </c>
      <c r="AB17" s="21">
        <f>('Ratios Calculated fix'!AB17-'Ratios Calculated fix'!AB$428)/('Ratios Calculated fix'!AB$429-'Ratios Calculated fix'!AB$428)</f>
        <v>0.85525370194033878</v>
      </c>
      <c r="AC17" s="21">
        <f>('Ratios Calculated fix'!AC17-'Ratios Calculated fix'!AC$428)/('Ratios Calculated fix'!AC$429-'Ratios Calculated fix'!AC$428)</f>
        <v>0.63262416883604655</v>
      </c>
      <c r="AD17" s="21">
        <f>('Ratios Calculated fix'!AD17-'Ratios Calculated fix'!AD$428)/('Ratios Calculated fix'!AD$429-'Ratios Calculated fix'!AD$428)</f>
        <v>0.48937283548240956</v>
      </c>
      <c r="AE17" s="21">
        <f>('Ratios Calculated fix'!AE17-'Ratios Calculated fix'!AE$428)/('Ratios Calculated fix'!AE$429-'Ratios Calculated fix'!AE$428)</f>
        <v>0.41738805671759382</v>
      </c>
      <c r="AF17" s="21">
        <f>('Ratios Calculated fix'!AF17-'Ratios Calculated fix'!AF$428)/('Ratios Calculated fix'!AF$429-'Ratios Calculated fix'!AF$428)</f>
        <v>0.61783464339438565</v>
      </c>
      <c r="AG17" s="21" t="e">
        <f>('Ratios Calculated fix'!AG17-'Ratios Calculated fix'!AG$428)/('Ratios Calculated fix'!AG$429-'Ratios Calculated fix'!AG$428)</f>
        <v>#DIV/0!</v>
      </c>
      <c r="AH17" s="21" t="e">
        <f>('Ratios Calculated fix'!AH17-'Ratios Calculated fix'!AH$428)/('Ratios Calculated fix'!AH$429-'Ratios Calculated fix'!AH$428)</f>
        <v>#DIV/0!</v>
      </c>
      <c r="AI17" s="21">
        <f>('Ratios Calculated fix'!AI17-'Ratios Calculated fix'!AI$428)/('Ratios Calculated fix'!AI$429-'Ratios Calculated fix'!AI$428)</f>
        <v>0.43228564149547111</v>
      </c>
      <c r="AJ17" s="21">
        <f>('Ratios Calculated fix'!AJ17-'Ratios Calculated fix'!AJ$428)/('Ratios Calculated fix'!AJ$429-'Ratios Calculated fix'!AJ$428)</f>
        <v>0.17048650755158815</v>
      </c>
      <c r="AK17" s="21" t="e">
        <f>('Ratios Calculated fix'!AK17-'Ratios Calculated fix'!AK$428)/('Ratios Calculated fix'!AK$429-'Ratios Calculated fix'!AK$428)</f>
        <v>#DIV/0!</v>
      </c>
      <c r="AL17" s="21" t="e">
        <f>('Ratios Calculated fix'!AL17-'Ratios Calculated fix'!AL$428)/('Ratios Calculated fix'!AL$429-'Ratios Calculated fix'!AL$428)</f>
        <v>#DIV/0!</v>
      </c>
      <c r="AM17" s="21">
        <f>('Ratios Calculated fix'!AM17-'Ratios Calculated fix'!AM$428)/('Ratios Calculated fix'!AM$429-'Ratios Calculated fix'!AM$428)</f>
        <v>0.61698801301829909</v>
      </c>
      <c r="AN17" s="21">
        <f>('Ratios Calculated fix'!AN17-'Ratios Calculated fix'!AN$428)/('Ratios Calculated fix'!AN$429-'Ratios Calculated fix'!AN$428)</f>
        <v>0.62097391502225074</v>
      </c>
      <c r="AO17" s="21">
        <f>('Ratios Calculated fix'!AO17-'Ratios Calculated fix'!AO$428)/('Ratios Calculated fix'!AO$429-'Ratios Calculated fix'!AO$428)</f>
        <v>4.0832917313707272E-2</v>
      </c>
      <c r="AP17" s="21">
        <f>('Ratios Calculated fix'!AP17-'Ratios Calculated fix'!AP$428)/('Ratios Calculated fix'!AP$429-'Ratios Calculated fix'!AP$428)</f>
        <v>3.1572677780100401E-2</v>
      </c>
      <c r="AQ17" s="21">
        <f>('Ratios Calculated fix'!AQ17-'Ratios Calculated fix'!AQ$428)/('Ratios Calculated fix'!AQ$429-'Ratios Calculated fix'!AQ$428)</f>
        <v>0.53007633296736845</v>
      </c>
      <c r="AR17" s="21">
        <f>('Ratios Calculated fix'!AR17-'Ratios Calculated fix'!AR$428)/('Ratios Calculated fix'!AR$429-'Ratios Calculated fix'!AR$428)</f>
        <v>0.49953794666305629</v>
      </c>
      <c r="AS17" s="21">
        <f>('Ratios Calculated fix'!AS17-'Ratios Calculated fix'!AS$428)/('Ratios Calculated fix'!AS$429-'Ratios Calculated fix'!AS$428)</f>
        <v>0.5835324947798729</v>
      </c>
      <c r="AT17" s="21">
        <f>('Ratios Calculated fix'!AT17-'Ratios Calculated fix'!AT$428)/('Ratios Calculated fix'!AT$429-'Ratios Calculated fix'!AT$428)</f>
        <v>0.31581954986657162</v>
      </c>
      <c r="AU17" s="21">
        <f>('Ratios Calculated fix'!AU17-'Ratios Calculated fix'!AU$428)/('Ratios Calculated fix'!AU$429-'Ratios Calculated fix'!AU$428)</f>
        <v>0.42885866431675268</v>
      </c>
      <c r="AV17" s="21" t="e">
        <f>('Ratios Calculated fix'!AV17-'Ratios Calculated fix'!AV$428)/('Ratios Calculated fix'!AV$429-'Ratios Calculated fix'!AV$428)</f>
        <v>#DIV/0!</v>
      </c>
      <c r="AW17" s="21" t="e">
        <f>('Ratios Calculated fix'!AW17-'Ratios Calculated fix'!AW$428)/('Ratios Calculated fix'!AW$429-'Ratios Calculated fix'!AW$428)</f>
        <v>#DIV/0!</v>
      </c>
      <c r="AX17" s="21" t="e">
        <f>('Ratios Calculated fix'!AX17-'Ratios Calculated fix'!AX$428)/('Ratios Calculated fix'!AX$429-'Ratios Calculated fix'!AX$428)</f>
        <v>#DIV/0!</v>
      </c>
      <c r="AY17" s="21">
        <f>('Ratios Calculated fix'!AY17-'Ratios Calculated fix'!AY$428)/('Ratios Calculated fix'!AY$429-'Ratios Calculated fix'!AY$428)</f>
        <v>0.38385311104672243</v>
      </c>
      <c r="AZ17" s="21">
        <f>('Ratios Calculated fix'!AZ17-'Ratios Calculated fix'!AZ$428)/('Ratios Calculated fix'!AZ$429-'Ratios Calculated fix'!AZ$428)</f>
        <v>0.34113000179680109</v>
      </c>
      <c r="BA17" s="21">
        <f>('Ratios Calculated fix'!BA17-'Ratios Calculated fix'!BA$428)/('Ratios Calculated fix'!BA$429-'Ratios Calculated fix'!BA$428)</f>
        <v>0.50553565065816397</v>
      </c>
      <c r="BB17" s="21" t="e">
        <f>('Ratios Calculated fix'!BB17-'Ratios Calculated fix'!BB$428)/('Ratios Calculated fix'!BB$429-'Ratios Calculated fix'!BB$428)</f>
        <v>#DIV/0!</v>
      </c>
      <c r="BC17" s="21">
        <f>('Ratios Calculated fix'!BC17-'Ratios Calculated fix'!BC$428)/('Ratios Calculated fix'!BC$429-'Ratios Calculated fix'!BC$428)</f>
        <v>9.038243606829556E-2</v>
      </c>
    </row>
    <row r="18" spans="1:55" x14ac:dyDescent="0.2">
      <c r="A18" s="3" t="s">
        <v>50</v>
      </c>
      <c r="B18" s="3" t="s">
        <v>51</v>
      </c>
      <c r="C18" s="3" t="s">
        <v>52</v>
      </c>
      <c r="D18" s="3">
        <v>62329</v>
      </c>
      <c r="E18" s="3" t="s">
        <v>16</v>
      </c>
      <c r="F18" s="3">
        <v>2019</v>
      </c>
      <c r="G18" s="3" t="s">
        <v>17</v>
      </c>
      <c r="H18" s="4">
        <v>43830</v>
      </c>
      <c r="I18" s="4">
        <v>43889</v>
      </c>
      <c r="J18" s="4">
        <v>43889</v>
      </c>
      <c r="K18" s="5">
        <v>665000000</v>
      </c>
      <c r="L18" s="5">
        <v>667000000</v>
      </c>
      <c r="M18" s="3" t="s">
        <v>53</v>
      </c>
      <c r="N18" s="20">
        <f>('Ratios Calculated fix'!N18-'Ratios Calculated fix'!N$428)/('Ratios Calculated fix'!N$429-'Ratios Calculated fix'!N$428)</f>
        <v>4.8782772864751578E-2</v>
      </c>
      <c r="O18" s="21">
        <f>('Ratios Calculated fix'!O18-'Ratios Calculated fix'!O$428)/('Ratios Calculated fix'!O$429-'Ratios Calculated fix'!O$428)</f>
        <v>4.3088581605925234E-2</v>
      </c>
      <c r="P18" s="21">
        <f>('Ratios Calculated fix'!P18-'Ratios Calculated fix'!P$428)/('Ratios Calculated fix'!P$429-'Ratios Calculated fix'!P$428)</f>
        <v>5.0292526613027203E-2</v>
      </c>
      <c r="Q18" s="21">
        <f>('Ratios Calculated fix'!Q18-'Ratios Calculated fix'!Q$428)/('Ratios Calculated fix'!Q$429-'Ratios Calculated fix'!Q$428)</f>
        <v>0.56379121527091558</v>
      </c>
      <c r="R18" s="21">
        <f>('Ratios Calculated fix'!R18-'Ratios Calculated fix'!R$428)/('Ratios Calculated fix'!R$429-'Ratios Calculated fix'!R$428)</f>
        <v>0.15244140631198266</v>
      </c>
      <c r="S18" s="21">
        <f>('Ratios Calculated fix'!S18-'Ratios Calculated fix'!S$428)/('Ratios Calculated fix'!S$429-'Ratios Calculated fix'!S$428)</f>
        <v>8.5219886125869435E-2</v>
      </c>
      <c r="T18" s="21">
        <f>('Ratios Calculated fix'!T18-'Ratios Calculated fix'!T$428)/('Ratios Calculated fix'!T$429-'Ratios Calculated fix'!T$428)</f>
        <v>0.14076502377389638</v>
      </c>
      <c r="U18" s="21">
        <f>('Ratios Calculated fix'!U18-'Ratios Calculated fix'!U$428)/('Ratios Calculated fix'!U$429-'Ratios Calculated fix'!U$428)</f>
        <v>0.80459680955293067</v>
      </c>
      <c r="V18" s="21">
        <f>('Ratios Calculated fix'!V18-'Ratios Calculated fix'!V$428)/('Ratios Calculated fix'!V$429-'Ratios Calculated fix'!V$428)</f>
        <v>0.77895746997405702</v>
      </c>
      <c r="W18" s="21">
        <f>('Ratios Calculated fix'!W18-'Ratios Calculated fix'!W$428)/('Ratios Calculated fix'!W$429-'Ratios Calculated fix'!W$428)</f>
        <v>0.77447667145925847</v>
      </c>
      <c r="X18" s="21">
        <f>('Ratios Calculated fix'!X18-'Ratios Calculated fix'!X$428)/('Ratios Calculated fix'!X$429-'Ratios Calculated fix'!X$428)</f>
        <v>0.12271905034954152</v>
      </c>
      <c r="Y18" s="21">
        <f>('Ratios Calculated fix'!Y18-'Ratios Calculated fix'!Y$428)/('Ratios Calculated fix'!Y$429-'Ratios Calculated fix'!Y$428)</f>
        <v>0.46843803420877755</v>
      </c>
      <c r="Z18" s="21">
        <f>('Ratios Calculated fix'!Z18-'Ratios Calculated fix'!Z$428)/('Ratios Calculated fix'!Z$429-'Ratios Calculated fix'!Z$428)</f>
        <v>0.87728094965045855</v>
      </c>
      <c r="AA18" s="21">
        <f>('Ratios Calculated fix'!AA18-'Ratios Calculated fix'!AA$428)/('Ratios Calculated fix'!AA$429-'Ratios Calculated fix'!AA$428)</f>
        <v>5.312815363298698E-2</v>
      </c>
      <c r="AB18" s="21">
        <f>('Ratios Calculated fix'!AB18-'Ratios Calculated fix'!AB$428)/('Ratios Calculated fix'!AB$429-'Ratios Calculated fix'!AB$428)</f>
        <v>0.83657609180994297</v>
      </c>
      <c r="AC18" s="21">
        <f>('Ratios Calculated fix'!AC18-'Ratios Calculated fix'!AC$428)/('Ratios Calculated fix'!AC$429-'Ratios Calculated fix'!AC$428)</f>
        <v>0.21818924340720647</v>
      </c>
      <c r="AD18" s="21">
        <f>('Ratios Calculated fix'!AD18-'Ratios Calculated fix'!AD$428)/('Ratios Calculated fix'!AD$429-'Ratios Calculated fix'!AD$428)</f>
        <v>0.41003982250297805</v>
      </c>
      <c r="AE18" s="21">
        <f>('Ratios Calculated fix'!AE18-'Ratios Calculated fix'!AE$428)/('Ratios Calculated fix'!AE$429-'Ratios Calculated fix'!AE$428)</f>
        <v>0.47005134320427033</v>
      </c>
      <c r="AF18" s="21">
        <f>('Ratios Calculated fix'!AF18-'Ratios Calculated fix'!AF$428)/('Ratios Calculated fix'!AF$429-'Ratios Calculated fix'!AF$428)</f>
        <v>0.61319036982074593</v>
      </c>
      <c r="AG18" s="21" t="e">
        <f>('Ratios Calculated fix'!AG18-'Ratios Calculated fix'!AG$428)/('Ratios Calculated fix'!AG$429-'Ratios Calculated fix'!AG$428)</f>
        <v>#DIV/0!</v>
      </c>
      <c r="AH18" s="21" t="e">
        <f>('Ratios Calculated fix'!AH18-'Ratios Calculated fix'!AH$428)/('Ratios Calculated fix'!AH$429-'Ratios Calculated fix'!AH$428)</f>
        <v>#DIV/0!</v>
      </c>
      <c r="AI18" s="21">
        <f>('Ratios Calculated fix'!AI18-'Ratios Calculated fix'!AI$428)/('Ratios Calculated fix'!AI$429-'Ratios Calculated fix'!AI$428)</f>
        <v>0.38421467226474976</v>
      </c>
      <c r="AJ18" s="21">
        <f>('Ratios Calculated fix'!AJ18-'Ratios Calculated fix'!AJ$428)/('Ratios Calculated fix'!AJ$429-'Ratios Calculated fix'!AJ$428)</f>
        <v>0.1585351493054474</v>
      </c>
      <c r="AK18" s="21" t="e">
        <f>('Ratios Calculated fix'!AK18-'Ratios Calculated fix'!AK$428)/('Ratios Calculated fix'!AK$429-'Ratios Calculated fix'!AK$428)</f>
        <v>#DIV/0!</v>
      </c>
      <c r="AL18" s="21" t="e">
        <f>('Ratios Calculated fix'!AL18-'Ratios Calculated fix'!AL$428)/('Ratios Calculated fix'!AL$429-'Ratios Calculated fix'!AL$428)</f>
        <v>#DIV/0!</v>
      </c>
      <c r="AM18" s="21">
        <f>('Ratios Calculated fix'!AM18-'Ratios Calculated fix'!AM$428)/('Ratios Calculated fix'!AM$429-'Ratios Calculated fix'!AM$428)</f>
        <v>0.61826748527590381</v>
      </c>
      <c r="AN18" s="21">
        <f>('Ratios Calculated fix'!AN18-'Ratios Calculated fix'!AN$428)/('Ratios Calculated fix'!AN$429-'Ratios Calculated fix'!AN$428)</f>
        <v>0.62222460430714621</v>
      </c>
      <c r="AO18" s="21">
        <f>('Ratios Calculated fix'!AO18-'Ratios Calculated fix'!AO$428)/('Ratios Calculated fix'!AO$429-'Ratios Calculated fix'!AO$428)</f>
        <v>6.2350296229484237E-2</v>
      </c>
      <c r="AP18" s="21">
        <f>('Ratios Calculated fix'!AP18-'Ratios Calculated fix'!AP$428)/('Ratios Calculated fix'!AP$429-'Ratios Calculated fix'!AP$428)</f>
        <v>3.4021681311252064E-2</v>
      </c>
      <c r="AQ18" s="21">
        <f>('Ratios Calculated fix'!AQ18-'Ratios Calculated fix'!AQ$428)/('Ratios Calculated fix'!AQ$429-'Ratios Calculated fix'!AQ$428)</f>
        <v>0.54143804770613935</v>
      </c>
      <c r="AR18" s="21">
        <f>('Ratios Calculated fix'!AR18-'Ratios Calculated fix'!AR$428)/('Ratios Calculated fix'!AR$429-'Ratios Calculated fix'!AR$428)</f>
        <v>0.39371941716991132</v>
      </c>
      <c r="AS18" s="21">
        <f>('Ratios Calculated fix'!AS18-'Ratios Calculated fix'!AS$428)/('Ratios Calculated fix'!AS$429-'Ratios Calculated fix'!AS$428)</f>
        <v>0.5023286647217291</v>
      </c>
      <c r="AT18" s="21">
        <f>('Ratios Calculated fix'!AT18-'Ratios Calculated fix'!AT$428)/('Ratios Calculated fix'!AT$429-'Ratios Calculated fix'!AT$428)</f>
        <v>0.309489669150665</v>
      </c>
      <c r="AU18" s="21">
        <f>('Ratios Calculated fix'!AU18-'Ratios Calculated fix'!AU$428)/('Ratios Calculated fix'!AU$429-'Ratios Calculated fix'!AU$428)</f>
        <v>0.48879790197004058</v>
      </c>
      <c r="AV18" s="21" t="e">
        <f>('Ratios Calculated fix'!AV18-'Ratios Calculated fix'!AV$428)/('Ratios Calculated fix'!AV$429-'Ratios Calculated fix'!AV$428)</f>
        <v>#DIV/0!</v>
      </c>
      <c r="AW18" s="21" t="e">
        <f>('Ratios Calculated fix'!AW18-'Ratios Calculated fix'!AW$428)/('Ratios Calculated fix'!AW$429-'Ratios Calculated fix'!AW$428)</f>
        <v>#DIV/0!</v>
      </c>
      <c r="AX18" s="21" t="e">
        <f>('Ratios Calculated fix'!AX18-'Ratios Calculated fix'!AX$428)/('Ratios Calculated fix'!AX$429-'Ratios Calculated fix'!AX$428)</f>
        <v>#DIV/0!</v>
      </c>
      <c r="AY18" s="21">
        <f>('Ratios Calculated fix'!AY18-'Ratios Calculated fix'!AY$428)/('Ratios Calculated fix'!AY$429-'Ratios Calculated fix'!AY$428)</f>
        <v>0.41861739478792359</v>
      </c>
      <c r="AZ18" s="21">
        <f>('Ratios Calculated fix'!AZ18-'Ratios Calculated fix'!AZ$428)/('Ratios Calculated fix'!AZ$429-'Ratios Calculated fix'!AZ$428)</f>
        <v>0.39263090620110402</v>
      </c>
      <c r="BA18" s="21">
        <f>('Ratios Calculated fix'!BA18-'Ratios Calculated fix'!BA$428)/('Ratios Calculated fix'!BA$429-'Ratios Calculated fix'!BA$428)</f>
        <v>0.51884678975917708</v>
      </c>
      <c r="BB18" s="21" t="e">
        <f>('Ratios Calculated fix'!BB18-'Ratios Calculated fix'!BB$428)/('Ratios Calculated fix'!BB$429-'Ratios Calculated fix'!BB$428)</f>
        <v>#DIV/0!</v>
      </c>
      <c r="BC18" s="21">
        <f>('Ratios Calculated fix'!BC18-'Ratios Calculated fix'!BC$428)/('Ratios Calculated fix'!BC$429-'Ratios Calculated fix'!BC$428)</f>
        <v>0.11098605788067892</v>
      </c>
    </row>
    <row r="19" spans="1:55" x14ac:dyDescent="0.2">
      <c r="A19" s="3" t="s">
        <v>155</v>
      </c>
      <c r="B19" s="3" t="s">
        <v>156</v>
      </c>
      <c r="C19" s="3" t="s">
        <v>113</v>
      </c>
      <c r="D19" s="3">
        <v>66898</v>
      </c>
      <c r="E19" s="3" t="s">
        <v>16</v>
      </c>
      <c r="F19" s="3">
        <v>2019</v>
      </c>
      <c r="G19" s="3" t="s">
        <v>17</v>
      </c>
      <c r="H19" s="4">
        <v>43830</v>
      </c>
      <c r="I19" s="4">
        <v>43868</v>
      </c>
      <c r="J19" s="4">
        <v>43868</v>
      </c>
      <c r="K19" s="5">
        <v>187400000</v>
      </c>
      <c r="L19" s="5">
        <v>187400000</v>
      </c>
      <c r="M19" s="6" t="s">
        <v>157</v>
      </c>
      <c r="N19" s="20">
        <f>('Ratios Calculated fix'!N19-'Ratios Calculated fix'!N$428)/('Ratios Calculated fix'!N$429-'Ratios Calculated fix'!N$428)</f>
        <v>4.510238220810657E-2</v>
      </c>
      <c r="O19" s="21">
        <f>('Ratios Calculated fix'!O19-'Ratios Calculated fix'!O$428)/('Ratios Calculated fix'!O$429-'Ratios Calculated fix'!O$428)</f>
        <v>4.510238220810657E-2</v>
      </c>
      <c r="P19" s="21">
        <f>('Ratios Calculated fix'!P19-'Ratios Calculated fix'!P$428)/('Ratios Calculated fix'!P$429-'Ratios Calculated fix'!P$428)</f>
        <v>1.1805690737474226E-2</v>
      </c>
      <c r="Q19" s="21">
        <f>('Ratios Calculated fix'!Q19-'Ratios Calculated fix'!Q$428)/('Ratios Calculated fix'!Q$429-'Ratios Calculated fix'!Q$428)</f>
        <v>0.56155462512705434</v>
      </c>
      <c r="R19" s="21">
        <f>('Ratios Calculated fix'!R19-'Ratios Calculated fix'!R$428)/('Ratios Calculated fix'!R$429-'Ratios Calculated fix'!R$428)</f>
        <v>5.4369269800939403E-2</v>
      </c>
      <c r="S19" s="21">
        <f>('Ratios Calculated fix'!S19-'Ratios Calculated fix'!S$428)/('Ratios Calculated fix'!S$429-'Ratios Calculated fix'!S$428)</f>
        <v>3.7330066890847689E-2</v>
      </c>
      <c r="T19" s="21">
        <f>('Ratios Calculated fix'!T19-'Ratios Calculated fix'!T$428)/('Ratios Calculated fix'!T$429-'Ratios Calculated fix'!T$428)</f>
        <v>4.9127109315453027E-2</v>
      </c>
      <c r="U19" s="21">
        <f>('Ratios Calculated fix'!U19-'Ratios Calculated fix'!U$428)/('Ratios Calculated fix'!U$429-'Ratios Calculated fix'!U$428)</f>
        <v>0.79377466858073598</v>
      </c>
      <c r="V19" s="21">
        <f>('Ratios Calculated fix'!V19-'Ratios Calculated fix'!V$428)/('Ratios Calculated fix'!V$429-'Ratios Calculated fix'!V$428)</f>
        <v>0.77378652182346186</v>
      </c>
      <c r="W19" s="21">
        <f>('Ratios Calculated fix'!W19-'Ratios Calculated fix'!W$428)/('Ratios Calculated fix'!W$429-'Ratios Calculated fix'!W$428)</f>
        <v>0.76304974833254535</v>
      </c>
      <c r="X19" s="21">
        <f>('Ratios Calculated fix'!X19-'Ratios Calculated fix'!X$428)/('Ratios Calculated fix'!X$429-'Ratios Calculated fix'!X$428)</f>
        <v>0.40449831040023354</v>
      </c>
      <c r="Y19" s="21">
        <f>('Ratios Calculated fix'!Y19-'Ratios Calculated fix'!Y$428)/('Ratios Calculated fix'!Y$429-'Ratios Calculated fix'!Y$428)</f>
        <v>0.49876007879899809</v>
      </c>
      <c r="Z19" s="21">
        <f>('Ratios Calculated fix'!Z19-'Ratios Calculated fix'!Z$428)/('Ratios Calculated fix'!Z$429-'Ratios Calculated fix'!Z$428)</f>
        <v>0.59550168959976646</v>
      </c>
      <c r="AA19" s="21">
        <f>('Ratios Calculated fix'!AA19-'Ratios Calculated fix'!AA$428)/('Ratios Calculated fix'!AA$429-'Ratios Calculated fix'!AA$428)</f>
        <v>0.46202787429099207</v>
      </c>
      <c r="AB19" s="21">
        <f>('Ratios Calculated fix'!AB19-'Ratios Calculated fix'!AB$428)/('Ratios Calculated fix'!AB$429-'Ratios Calculated fix'!AB$428)</f>
        <v>0.8555294329651747</v>
      </c>
      <c r="AC19" s="21">
        <f>('Ratios Calculated fix'!AC19-'Ratios Calculated fix'!AC$428)/('Ratios Calculated fix'!AC$429-'Ratios Calculated fix'!AC$428)</f>
        <v>0.72509227830934919</v>
      </c>
      <c r="AD19" s="21">
        <f>('Ratios Calculated fix'!AD19-'Ratios Calculated fix'!AD$428)/('Ratios Calculated fix'!AD$429-'Ratios Calculated fix'!AD$428)</f>
        <v>0.34995009192774773</v>
      </c>
      <c r="AE19" s="21">
        <f>('Ratios Calculated fix'!AE19-'Ratios Calculated fix'!AE$428)/('Ratios Calculated fix'!AE$429-'Ratios Calculated fix'!AE$428)</f>
        <v>0.33842257629466127</v>
      </c>
      <c r="AF19" s="21">
        <f>('Ratios Calculated fix'!AF19-'Ratios Calculated fix'!AF$428)/('Ratios Calculated fix'!AF$429-'Ratios Calculated fix'!AF$428)</f>
        <v>0.60070318340098139</v>
      </c>
      <c r="AG19" s="21" t="e">
        <f>('Ratios Calculated fix'!AG19-'Ratios Calculated fix'!AG$428)/('Ratios Calculated fix'!AG$429-'Ratios Calculated fix'!AG$428)</f>
        <v>#DIV/0!</v>
      </c>
      <c r="AH19" s="21" t="e">
        <f>('Ratios Calculated fix'!AH19-'Ratios Calculated fix'!AH$428)/('Ratios Calculated fix'!AH$429-'Ratios Calculated fix'!AH$428)</f>
        <v>#DIV/0!</v>
      </c>
      <c r="AI19" s="21">
        <f>('Ratios Calculated fix'!AI19-'Ratios Calculated fix'!AI$428)/('Ratios Calculated fix'!AI$429-'Ratios Calculated fix'!AI$428)</f>
        <v>0.43172812048751125</v>
      </c>
      <c r="AJ19" s="21">
        <f>('Ratios Calculated fix'!AJ19-'Ratios Calculated fix'!AJ$428)/('Ratios Calculated fix'!AJ$429-'Ratios Calculated fix'!AJ$428)</f>
        <v>8.592697637958728E-2</v>
      </c>
      <c r="AK19" s="21" t="e">
        <f>('Ratios Calculated fix'!AK19-'Ratios Calculated fix'!AK$428)/('Ratios Calculated fix'!AK$429-'Ratios Calculated fix'!AK$428)</f>
        <v>#DIV/0!</v>
      </c>
      <c r="AL19" s="21" t="e">
        <f>('Ratios Calculated fix'!AL19-'Ratios Calculated fix'!AL$428)/('Ratios Calculated fix'!AL$429-'Ratios Calculated fix'!AL$428)</f>
        <v>#DIV/0!</v>
      </c>
      <c r="AM19" s="21">
        <f>('Ratios Calculated fix'!AM19-'Ratios Calculated fix'!AM$428)/('Ratios Calculated fix'!AM$429-'Ratios Calculated fix'!AM$428)</f>
        <v>0.61756477153172207</v>
      </c>
      <c r="AN19" s="21">
        <f>('Ratios Calculated fix'!AN19-'Ratios Calculated fix'!AN$428)/('Ratios Calculated fix'!AN$429-'Ratios Calculated fix'!AN$428)</f>
        <v>0.62196304923427614</v>
      </c>
      <c r="AO19" s="21">
        <f>('Ratios Calculated fix'!AO19-'Ratios Calculated fix'!AO$428)/('Ratios Calculated fix'!AO$429-'Ratios Calculated fix'!AO$428)</f>
        <v>8.1820466529055433E-2</v>
      </c>
      <c r="AP19" s="21">
        <f>('Ratios Calculated fix'!AP19-'Ratios Calculated fix'!AP$428)/('Ratios Calculated fix'!AP$429-'Ratios Calculated fix'!AP$428)</f>
        <v>3.3852557902792464E-2</v>
      </c>
      <c r="AQ19" s="21">
        <f>('Ratios Calculated fix'!AQ19-'Ratios Calculated fix'!AQ$428)/('Ratios Calculated fix'!AQ$429-'Ratios Calculated fix'!AQ$428)</f>
        <v>0.54378686044985125</v>
      </c>
      <c r="AR19" s="21">
        <f>('Ratios Calculated fix'!AR19-'Ratios Calculated fix'!AR$428)/('Ratios Calculated fix'!AR$429-'Ratios Calculated fix'!AR$428)</f>
        <v>0.28655165818763656</v>
      </c>
      <c r="AS19" s="21">
        <f>('Ratios Calculated fix'!AS19-'Ratios Calculated fix'!AS$428)/('Ratios Calculated fix'!AS$429-'Ratios Calculated fix'!AS$428)</f>
        <v>0.56623123351056714</v>
      </c>
      <c r="AT19" s="21">
        <f>('Ratios Calculated fix'!AT19-'Ratios Calculated fix'!AT$428)/('Ratios Calculated fix'!AT$429-'Ratios Calculated fix'!AT$428)</f>
        <v>0.26826141759295774</v>
      </c>
      <c r="AU19" s="21">
        <f>('Ratios Calculated fix'!AU19-'Ratios Calculated fix'!AU$428)/('Ratios Calculated fix'!AU$429-'Ratios Calculated fix'!AU$428)</f>
        <v>0.44107848899097951</v>
      </c>
      <c r="AV19" s="21" t="e">
        <f>('Ratios Calculated fix'!AV19-'Ratios Calculated fix'!AV$428)/('Ratios Calculated fix'!AV$429-'Ratios Calculated fix'!AV$428)</f>
        <v>#DIV/0!</v>
      </c>
      <c r="AW19" s="21" t="e">
        <f>('Ratios Calculated fix'!AW19-'Ratios Calculated fix'!AW$428)/('Ratios Calculated fix'!AW$429-'Ratios Calculated fix'!AW$428)</f>
        <v>#DIV/0!</v>
      </c>
      <c r="AX19" s="21" t="e">
        <f>('Ratios Calculated fix'!AX19-'Ratios Calculated fix'!AX$428)/('Ratios Calculated fix'!AX$429-'Ratios Calculated fix'!AX$428)</f>
        <v>#DIV/0!</v>
      </c>
      <c r="AY19" s="21">
        <f>('Ratios Calculated fix'!AY19-'Ratios Calculated fix'!AY$428)/('Ratios Calculated fix'!AY$429-'Ratios Calculated fix'!AY$428)</f>
        <v>0.36464955149235767</v>
      </c>
      <c r="AZ19" s="21">
        <f>('Ratios Calculated fix'!AZ19-'Ratios Calculated fix'!AZ$428)/('Ratios Calculated fix'!AZ$429-'Ratios Calculated fix'!AZ$428)</f>
        <v>0.29647299948582995</v>
      </c>
      <c r="BA19" s="21">
        <f>('Ratios Calculated fix'!BA19-'Ratios Calculated fix'!BA$428)/('Ratios Calculated fix'!BA$429-'Ratios Calculated fix'!BA$428)</f>
        <v>0.50778803541574047</v>
      </c>
      <c r="BB19" s="21" t="e">
        <f>('Ratios Calculated fix'!BB19-'Ratios Calculated fix'!BB$428)/('Ratios Calculated fix'!BB$429-'Ratios Calculated fix'!BB$428)</f>
        <v>#DIV/0!</v>
      </c>
      <c r="BC19" s="21">
        <f>('Ratios Calculated fix'!BC19-'Ratios Calculated fix'!BC$428)/('Ratios Calculated fix'!BC$429-'Ratios Calculated fix'!BC$428)</f>
        <v>0.104600691600259</v>
      </c>
    </row>
    <row r="20" spans="1:55" x14ac:dyDescent="0.2">
      <c r="A20" s="3" t="s">
        <v>61</v>
      </c>
      <c r="B20" s="3" t="s">
        <v>62</v>
      </c>
      <c r="C20" s="3" t="s">
        <v>34</v>
      </c>
      <c r="D20" s="3">
        <v>69211</v>
      </c>
      <c r="E20" s="3" t="s">
        <v>16</v>
      </c>
      <c r="F20" s="3">
        <v>2019</v>
      </c>
      <c r="G20" s="3" t="s">
        <v>17</v>
      </c>
      <c r="H20" s="4">
        <v>43830</v>
      </c>
      <c r="I20" s="4">
        <v>43889</v>
      </c>
      <c r="J20" s="4">
        <v>43889</v>
      </c>
      <c r="K20" s="5">
        <v>161736000</v>
      </c>
      <c r="L20" s="5">
        <v>163928000</v>
      </c>
      <c r="M20" s="3" t="s">
        <v>63</v>
      </c>
      <c r="N20" s="20">
        <f>('Ratios Calculated fix'!N20-'Ratios Calculated fix'!N$428)/('Ratios Calculated fix'!N$429-'Ratios Calculated fix'!N$428)</f>
        <v>9.0201116069713927E-2</v>
      </c>
      <c r="O20" s="21">
        <f>('Ratios Calculated fix'!O20-'Ratios Calculated fix'!O$428)/('Ratios Calculated fix'!O$429-'Ratios Calculated fix'!O$428)</f>
        <v>9.0201116069713927E-2</v>
      </c>
      <c r="P20" s="21">
        <f>('Ratios Calculated fix'!P20-'Ratios Calculated fix'!P$428)/('Ratios Calculated fix'!P$429-'Ratios Calculated fix'!P$428)</f>
        <v>0.23377319096262741</v>
      </c>
      <c r="Q20" s="21">
        <f>('Ratios Calculated fix'!Q20-'Ratios Calculated fix'!Q$428)/('Ratios Calculated fix'!Q$429-'Ratios Calculated fix'!Q$428)</f>
        <v>0.55866452194444793</v>
      </c>
      <c r="R20" s="21">
        <f>('Ratios Calculated fix'!R20-'Ratios Calculated fix'!R$428)/('Ratios Calculated fix'!R$429-'Ratios Calculated fix'!R$428)</f>
        <v>7.341573568053153E-2</v>
      </c>
      <c r="S20" s="21">
        <f>('Ratios Calculated fix'!S20-'Ratios Calculated fix'!S$428)/('Ratios Calculated fix'!S$429-'Ratios Calculated fix'!S$428)</f>
        <v>0.20998993730834323</v>
      </c>
      <c r="T20" s="21">
        <f>('Ratios Calculated fix'!T20-'Ratios Calculated fix'!T$428)/('Ratios Calculated fix'!T$429-'Ratios Calculated fix'!T$428)</f>
        <v>4.1540941446506288E-2</v>
      </c>
      <c r="U20" s="21">
        <f>('Ratios Calculated fix'!U20-'Ratios Calculated fix'!U$428)/('Ratios Calculated fix'!U$429-'Ratios Calculated fix'!U$428)</f>
        <v>0.79247090443042512</v>
      </c>
      <c r="V20" s="21">
        <f>('Ratios Calculated fix'!V20-'Ratios Calculated fix'!V$428)/('Ratios Calculated fix'!V$429-'Ratios Calculated fix'!V$428)</f>
        <v>0.7777587692635386</v>
      </c>
      <c r="W20" s="21">
        <f>('Ratios Calculated fix'!W20-'Ratios Calculated fix'!W$428)/('Ratios Calculated fix'!W$429-'Ratios Calculated fix'!W$428)</f>
        <v>0.76079855894441095</v>
      </c>
      <c r="X20" s="21">
        <f>('Ratios Calculated fix'!X20-'Ratios Calculated fix'!X$428)/('Ratios Calculated fix'!X$429-'Ratios Calculated fix'!X$428)</f>
        <v>0.37750441227590315</v>
      </c>
      <c r="Y20" s="21">
        <f>('Ratios Calculated fix'!Y20-'Ratios Calculated fix'!Y$428)/('Ratios Calculated fix'!Y$429-'Ratios Calculated fix'!Y$428)</f>
        <v>0.54451045757143068</v>
      </c>
      <c r="Z20" s="21">
        <f>('Ratios Calculated fix'!Z20-'Ratios Calculated fix'!Z$428)/('Ratios Calculated fix'!Z$429-'Ratios Calculated fix'!Z$428)</f>
        <v>0.62249558772409685</v>
      </c>
      <c r="AA20" s="21">
        <f>('Ratios Calculated fix'!AA20-'Ratios Calculated fix'!AA$428)/('Ratios Calculated fix'!AA$429-'Ratios Calculated fix'!AA$428)</f>
        <v>0.44431215240729133</v>
      </c>
      <c r="AB20" s="21">
        <f>('Ratios Calculated fix'!AB20-'Ratios Calculated fix'!AB$428)/('Ratios Calculated fix'!AB$429-'Ratios Calculated fix'!AB$428)</f>
        <v>0.92732721325963263</v>
      </c>
      <c r="AC20" s="21">
        <f>('Ratios Calculated fix'!AC20-'Ratios Calculated fix'!AC$428)/('Ratios Calculated fix'!AC$429-'Ratios Calculated fix'!AC$428)</f>
        <v>0.63882097047290409</v>
      </c>
      <c r="AD20" s="21">
        <f>('Ratios Calculated fix'!AD20-'Ratios Calculated fix'!AD$428)/('Ratios Calculated fix'!AD$429-'Ratios Calculated fix'!AD$428)</f>
        <v>0.3407701528257786</v>
      </c>
      <c r="AE20" s="21">
        <f>('Ratios Calculated fix'!AE20-'Ratios Calculated fix'!AE$428)/('Ratios Calculated fix'!AE$429-'Ratios Calculated fix'!AE$428)</f>
        <v>0.39064368695193835</v>
      </c>
      <c r="AF20" s="21">
        <f>('Ratios Calculated fix'!AF20-'Ratios Calculated fix'!AF$428)/('Ratios Calculated fix'!AF$429-'Ratios Calculated fix'!AF$428)</f>
        <v>0.61188305343344218</v>
      </c>
      <c r="AG20" s="21" t="e">
        <f>('Ratios Calculated fix'!AG20-'Ratios Calculated fix'!AG$428)/('Ratios Calculated fix'!AG$429-'Ratios Calculated fix'!AG$428)</f>
        <v>#DIV/0!</v>
      </c>
      <c r="AH20" s="21" t="e">
        <f>('Ratios Calculated fix'!AH20-'Ratios Calculated fix'!AH$428)/('Ratios Calculated fix'!AH$429-'Ratios Calculated fix'!AH$428)</f>
        <v>#DIV/0!</v>
      </c>
      <c r="AI20" s="21">
        <f>('Ratios Calculated fix'!AI20-'Ratios Calculated fix'!AI$428)/('Ratios Calculated fix'!AI$429-'Ratios Calculated fix'!AI$428)</f>
        <v>0.43276593982753997</v>
      </c>
      <c r="AJ20" s="21">
        <f>('Ratios Calculated fix'!AJ20-'Ratios Calculated fix'!AJ$428)/('Ratios Calculated fix'!AJ$429-'Ratios Calculated fix'!AJ$428)</f>
        <v>0.2088574638906403</v>
      </c>
      <c r="AK20" s="21" t="e">
        <f>('Ratios Calculated fix'!AK20-'Ratios Calculated fix'!AK$428)/('Ratios Calculated fix'!AK$429-'Ratios Calculated fix'!AK$428)</f>
        <v>#DIV/0!</v>
      </c>
      <c r="AL20" s="21" t="e">
        <f>('Ratios Calculated fix'!AL20-'Ratios Calculated fix'!AL$428)/('Ratios Calculated fix'!AL$429-'Ratios Calculated fix'!AL$428)</f>
        <v>#DIV/0!</v>
      </c>
      <c r="AM20" s="21">
        <f>('Ratios Calculated fix'!AM20-'Ratios Calculated fix'!AM$428)/('Ratios Calculated fix'!AM$429-'Ratios Calculated fix'!AM$428)</f>
        <v>0.61688424408081066</v>
      </c>
      <c r="AN20" s="21">
        <f>('Ratios Calculated fix'!AN20-'Ratios Calculated fix'!AN$428)/('Ratios Calculated fix'!AN$429-'Ratios Calculated fix'!AN$428)</f>
        <v>0.62098241278105448</v>
      </c>
      <c r="AO20" s="21">
        <f>('Ratios Calculated fix'!AO20-'Ratios Calculated fix'!AO$428)/('Ratios Calculated fix'!AO$429-'Ratios Calculated fix'!AO$428)</f>
        <v>0.10025305207853885</v>
      </c>
      <c r="AP20" s="21">
        <f>('Ratios Calculated fix'!AP20-'Ratios Calculated fix'!AP$428)/('Ratios Calculated fix'!AP$429-'Ratios Calculated fix'!AP$428)</f>
        <v>3.2228145090501835E-2</v>
      </c>
      <c r="AQ20" s="21">
        <f>('Ratios Calculated fix'!AQ20-'Ratios Calculated fix'!AQ$428)/('Ratios Calculated fix'!AQ$429-'Ratios Calculated fix'!AQ$428)</f>
        <v>0.56385941359432068</v>
      </c>
      <c r="AR20" s="21">
        <f>('Ratios Calculated fix'!AR20-'Ratios Calculated fix'!AR$428)/('Ratios Calculated fix'!AR$429-'Ratios Calculated fix'!AR$428)</f>
        <v>0.54922391557991845</v>
      </c>
      <c r="AS20" s="21">
        <f>('Ratios Calculated fix'!AS20-'Ratios Calculated fix'!AS$428)/('Ratios Calculated fix'!AS$429-'Ratios Calculated fix'!AS$428)</f>
        <v>0.58870536889986746</v>
      </c>
      <c r="AT20" s="21">
        <f>('Ratios Calculated fix'!AT20-'Ratios Calculated fix'!AT$428)/('Ratios Calculated fix'!AT$429-'Ratios Calculated fix'!AT$428)</f>
        <v>0.49362320506581986</v>
      </c>
      <c r="AU20" s="21">
        <f>('Ratios Calculated fix'!AU20-'Ratios Calculated fix'!AU$428)/('Ratios Calculated fix'!AU$429-'Ratios Calculated fix'!AU$428)</f>
        <v>0.48843081763583629</v>
      </c>
      <c r="AV20" s="21" t="e">
        <f>('Ratios Calculated fix'!AV20-'Ratios Calculated fix'!AV$428)/('Ratios Calculated fix'!AV$429-'Ratios Calculated fix'!AV$428)</f>
        <v>#DIV/0!</v>
      </c>
      <c r="AW20" s="21" t="e">
        <f>('Ratios Calculated fix'!AW20-'Ratios Calculated fix'!AW$428)/('Ratios Calculated fix'!AW$429-'Ratios Calculated fix'!AW$428)</f>
        <v>#DIV/0!</v>
      </c>
      <c r="AX20" s="21" t="e">
        <f>('Ratios Calculated fix'!AX20-'Ratios Calculated fix'!AX$428)/('Ratios Calculated fix'!AX$429-'Ratios Calculated fix'!AX$428)</f>
        <v>#DIV/0!</v>
      </c>
      <c r="AY20" s="21">
        <f>('Ratios Calculated fix'!AY20-'Ratios Calculated fix'!AY$428)/('Ratios Calculated fix'!AY$429-'Ratios Calculated fix'!AY$428)</f>
        <v>0.37249112725745881</v>
      </c>
      <c r="AZ20" s="21">
        <f>('Ratios Calculated fix'!AZ20-'Ratios Calculated fix'!AZ$428)/('Ratios Calculated fix'!AZ$429-'Ratios Calculated fix'!AZ$428)</f>
        <v>0.2242979176309928</v>
      </c>
      <c r="BA20" s="21">
        <f>('Ratios Calculated fix'!BA20-'Ratios Calculated fix'!BA$428)/('Ratios Calculated fix'!BA$429-'Ratios Calculated fix'!BA$428)</f>
        <v>0.51979816323429662</v>
      </c>
      <c r="BB20" s="21" t="e">
        <f>('Ratios Calculated fix'!BB20-'Ratios Calculated fix'!BB$428)/('Ratios Calculated fix'!BB$429-'Ratios Calculated fix'!BB$428)</f>
        <v>#DIV/0!</v>
      </c>
      <c r="BC20" s="21">
        <f>('Ratios Calculated fix'!BC20-'Ratios Calculated fix'!BC$428)/('Ratios Calculated fix'!BC$429-'Ratios Calculated fix'!BC$428)</f>
        <v>0.11474534969840271</v>
      </c>
    </row>
    <row r="21" spans="1:55" x14ac:dyDescent="0.2">
      <c r="A21" s="3" t="s">
        <v>67</v>
      </c>
      <c r="B21" s="3" t="s">
        <v>68</v>
      </c>
      <c r="C21" s="3" t="s">
        <v>59</v>
      </c>
      <c r="D21" s="3">
        <v>132877</v>
      </c>
      <c r="E21" s="3" t="s">
        <v>16</v>
      </c>
      <c r="F21" s="3">
        <v>2019</v>
      </c>
      <c r="G21" s="3" t="s">
        <v>17</v>
      </c>
      <c r="H21" s="4">
        <v>43830</v>
      </c>
      <c r="I21" s="4">
        <v>43887</v>
      </c>
      <c r="J21" s="4">
        <v>43887</v>
      </c>
      <c r="K21" s="5">
        <v>106037000</v>
      </c>
      <c r="L21" s="5">
        <v>106313000</v>
      </c>
      <c r="M21" s="3" t="s">
        <v>69</v>
      </c>
      <c r="N21" s="20">
        <f>('Ratios Calculated fix'!N21-'Ratios Calculated fix'!N$428)/('Ratios Calculated fix'!N$429-'Ratios Calculated fix'!N$428)</f>
        <v>7.2616135275495708E-2</v>
      </c>
      <c r="O21" s="21">
        <f>('Ratios Calculated fix'!O21-'Ratios Calculated fix'!O$428)/('Ratios Calculated fix'!O$429-'Ratios Calculated fix'!O$428)</f>
        <v>4.6912480081819613E-2</v>
      </c>
      <c r="P21" s="21">
        <f>('Ratios Calculated fix'!P21-'Ratios Calculated fix'!P$428)/('Ratios Calculated fix'!P$429-'Ratios Calculated fix'!P$428)</f>
        <v>7.0207629041112038E-2</v>
      </c>
      <c r="Q21" s="21">
        <f>('Ratios Calculated fix'!Q21-'Ratios Calculated fix'!Q$428)/('Ratios Calculated fix'!Q$429-'Ratios Calculated fix'!Q$428)</f>
        <v>0.55913873294359817</v>
      </c>
      <c r="R21" s="21">
        <f>('Ratios Calculated fix'!R21-'Ratios Calculated fix'!R$428)/('Ratios Calculated fix'!R$429-'Ratios Calculated fix'!R$428)</f>
        <v>5.7787621482662442E-2</v>
      </c>
      <c r="S21" s="21">
        <f>('Ratios Calculated fix'!S21-'Ratios Calculated fix'!S$428)/('Ratios Calculated fix'!S$429-'Ratios Calculated fix'!S$428)</f>
        <v>6.7709160476545252E-2</v>
      </c>
      <c r="T21" s="21">
        <f>('Ratios Calculated fix'!T21-'Ratios Calculated fix'!T$428)/('Ratios Calculated fix'!T$429-'Ratios Calculated fix'!T$428)</f>
        <v>4.7860202126468486E-2</v>
      </c>
      <c r="U21" s="21">
        <f>('Ratios Calculated fix'!U21-'Ratios Calculated fix'!U$428)/('Ratios Calculated fix'!U$429-'Ratios Calculated fix'!U$428)</f>
        <v>0.79229871360027304</v>
      </c>
      <c r="V21" s="21">
        <f>('Ratios Calculated fix'!V21-'Ratios Calculated fix'!V$428)/('Ratios Calculated fix'!V$429-'Ratios Calculated fix'!V$428)</f>
        <v>0.77384153045189474</v>
      </c>
      <c r="W21" s="21">
        <f>('Ratios Calculated fix'!W21-'Ratios Calculated fix'!W$428)/('Ratios Calculated fix'!W$429-'Ratios Calculated fix'!W$428)</f>
        <v>0.76134662180545154</v>
      </c>
      <c r="X21" s="21">
        <f>('Ratios Calculated fix'!X21-'Ratios Calculated fix'!X$428)/('Ratios Calculated fix'!X$429-'Ratios Calculated fix'!X$428)</f>
        <v>0.21261758861813171</v>
      </c>
      <c r="Y21" s="21">
        <f>('Ratios Calculated fix'!Y21-'Ratios Calculated fix'!Y$428)/('Ratios Calculated fix'!Y$429-'Ratios Calculated fix'!Y$428)</f>
        <v>0.52388217836851092</v>
      </c>
      <c r="Z21" s="21">
        <f>('Ratios Calculated fix'!Z21-'Ratios Calculated fix'!Z$428)/('Ratios Calculated fix'!Z$429-'Ratios Calculated fix'!Z$428)</f>
        <v>0.78738241138186826</v>
      </c>
      <c r="AA21" s="21">
        <f>('Ratios Calculated fix'!AA21-'Ratios Calculated fix'!AA$428)/('Ratios Calculated fix'!AA$429-'Ratios Calculated fix'!AA$428)</f>
        <v>0.33724333875320767</v>
      </c>
      <c r="AB21" s="21">
        <f>('Ratios Calculated fix'!AB21-'Ratios Calculated fix'!AB$428)/('Ratios Calculated fix'!AB$429-'Ratios Calculated fix'!AB$428)</f>
        <v>0.90644897492491272</v>
      </c>
      <c r="AC21" s="21">
        <f>('Ratios Calculated fix'!AC21-'Ratios Calculated fix'!AC$428)/('Ratios Calculated fix'!AC$429-'Ratios Calculated fix'!AC$428)</f>
        <v>0.34261943773722636</v>
      </c>
      <c r="AD21" s="21">
        <f>('Ratios Calculated fix'!AD21-'Ratios Calculated fix'!AD$428)/('Ratios Calculated fix'!AD$429-'Ratios Calculated fix'!AD$428)</f>
        <v>0.39758470943837654</v>
      </c>
      <c r="AE21" s="21">
        <f>('Ratios Calculated fix'!AE21-'Ratios Calculated fix'!AE$428)/('Ratios Calculated fix'!AE$429-'Ratios Calculated fix'!AE$428)</f>
        <v>0.4557733577392501</v>
      </c>
      <c r="AF21" s="21">
        <f>('Ratios Calculated fix'!AF21-'Ratios Calculated fix'!AF$428)/('Ratios Calculated fix'!AF$429-'Ratios Calculated fix'!AF$428)</f>
        <v>0.67605139622903521</v>
      </c>
      <c r="AG21" s="21" t="e">
        <f>('Ratios Calculated fix'!AG21-'Ratios Calculated fix'!AG$428)/('Ratios Calculated fix'!AG$429-'Ratios Calculated fix'!AG$428)</f>
        <v>#DIV/0!</v>
      </c>
      <c r="AH21" s="21" t="e">
        <f>('Ratios Calculated fix'!AH21-'Ratios Calculated fix'!AH$428)/('Ratios Calculated fix'!AH$429-'Ratios Calculated fix'!AH$428)</f>
        <v>#DIV/0!</v>
      </c>
      <c r="AI21" s="21">
        <f>('Ratios Calculated fix'!AI21-'Ratios Calculated fix'!AI$428)/('Ratios Calculated fix'!AI$429-'Ratios Calculated fix'!AI$428)</f>
        <v>0.34576305774141253</v>
      </c>
      <c r="AJ21" s="21">
        <f>('Ratios Calculated fix'!AJ21-'Ratios Calculated fix'!AJ$428)/('Ratios Calculated fix'!AJ$429-'Ratios Calculated fix'!AJ$428)</f>
        <v>0.14663244458422714</v>
      </c>
      <c r="AK21" s="21" t="e">
        <f>('Ratios Calculated fix'!AK21-'Ratios Calculated fix'!AK$428)/('Ratios Calculated fix'!AK$429-'Ratios Calculated fix'!AK$428)</f>
        <v>#DIV/0!</v>
      </c>
      <c r="AL21" s="21" t="e">
        <f>('Ratios Calculated fix'!AL21-'Ratios Calculated fix'!AL$428)/('Ratios Calculated fix'!AL$429-'Ratios Calculated fix'!AL$428)</f>
        <v>#DIV/0!</v>
      </c>
      <c r="AM21" s="21">
        <f>('Ratios Calculated fix'!AM21-'Ratios Calculated fix'!AM$428)/('Ratios Calculated fix'!AM$429-'Ratios Calculated fix'!AM$428)</f>
        <v>0.61825615111237431</v>
      </c>
      <c r="AN21" s="21">
        <f>('Ratios Calculated fix'!AN21-'Ratios Calculated fix'!AN$428)/('Ratios Calculated fix'!AN$429-'Ratios Calculated fix'!AN$428)</f>
        <v>0.62105545539393026</v>
      </c>
      <c r="AO21" s="21">
        <f>('Ratios Calculated fix'!AO21-'Ratios Calculated fix'!AO$428)/('Ratios Calculated fix'!AO$429-'Ratios Calculated fix'!AO$428)</f>
        <v>8.8475987491439867E-2</v>
      </c>
      <c r="AP21" s="21">
        <f>('Ratios Calculated fix'!AP21-'Ratios Calculated fix'!AP$428)/('Ratios Calculated fix'!AP$429-'Ratios Calculated fix'!AP$428)</f>
        <v>3.2471947208907163E-2</v>
      </c>
      <c r="AQ21" s="21">
        <f>('Ratios Calculated fix'!AQ21-'Ratios Calculated fix'!AQ$428)/('Ratios Calculated fix'!AQ$429-'Ratios Calculated fix'!AQ$428)</f>
        <v>0.61053978571004008</v>
      </c>
      <c r="AR21" s="21">
        <f>('Ratios Calculated fix'!AR21-'Ratios Calculated fix'!AR$428)/('Ratios Calculated fix'!AR$429-'Ratios Calculated fix'!AR$428)</f>
        <v>0.33647175372019406</v>
      </c>
      <c r="AS21" s="21">
        <f>('Ratios Calculated fix'!AS21-'Ratios Calculated fix'!AS$428)/('Ratios Calculated fix'!AS$429-'Ratios Calculated fix'!AS$428)</f>
        <v>0.47342342776009871</v>
      </c>
      <c r="AT21" s="21">
        <f>('Ratios Calculated fix'!AT21-'Ratios Calculated fix'!AT$428)/('Ratios Calculated fix'!AT$429-'Ratios Calculated fix'!AT$428)</f>
        <v>0.30947620047313307</v>
      </c>
      <c r="AU21" s="21">
        <f>('Ratios Calculated fix'!AU21-'Ratios Calculated fix'!AU$428)/('Ratios Calculated fix'!AU$429-'Ratios Calculated fix'!AU$428)</f>
        <v>0.4655345354260399</v>
      </c>
      <c r="AV21" s="21" t="e">
        <f>('Ratios Calculated fix'!AV21-'Ratios Calculated fix'!AV$428)/('Ratios Calculated fix'!AV$429-'Ratios Calculated fix'!AV$428)</f>
        <v>#DIV/0!</v>
      </c>
      <c r="AW21" s="21" t="e">
        <f>('Ratios Calculated fix'!AW21-'Ratios Calculated fix'!AW$428)/('Ratios Calculated fix'!AW$429-'Ratios Calculated fix'!AW$428)</f>
        <v>#DIV/0!</v>
      </c>
      <c r="AX21" s="21" t="e">
        <f>('Ratios Calculated fix'!AX21-'Ratios Calculated fix'!AX$428)/('Ratios Calculated fix'!AX$429-'Ratios Calculated fix'!AX$428)</f>
        <v>#DIV/0!</v>
      </c>
      <c r="AY21" s="21">
        <f>('Ratios Calculated fix'!AY21-'Ratios Calculated fix'!AY$428)/('Ratios Calculated fix'!AY$429-'Ratios Calculated fix'!AY$428)</f>
        <v>0.35485804824260225</v>
      </c>
      <c r="AZ21" s="21">
        <f>('Ratios Calculated fix'!AZ21-'Ratios Calculated fix'!AZ$428)/('Ratios Calculated fix'!AZ$429-'Ratios Calculated fix'!AZ$428)</f>
        <v>0.27459848023891126</v>
      </c>
      <c r="BA21" s="21">
        <f>('Ratios Calculated fix'!BA21-'Ratios Calculated fix'!BA$428)/('Ratios Calculated fix'!BA$429-'Ratios Calculated fix'!BA$428)</f>
        <v>0.51142572077439452</v>
      </c>
      <c r="BB21" s="21" t="e">
        <f>('Ratios Calculated fix'!BB21-'Ratios Calculated fix'!BB$428)/('Ratios Calculated fix'!BB$429-'Ratios Calculated fix'!BB$428)</f>
        <v>#DIV/0!</v>
      </c>
      <c r="BC21" s="21">
        <f>('Ratios Calculated fix'!BC21-'Ratios Calculated fix'!BC$428)/('Ratios Calculated fix'!BC$429-'Ratios Calculated fix'!BC$428)</f>
        <v>0.12417989501431176</v>
      </c>
    </row>
    <row r="22" spans="1:55" x14ac:dyDescent="0.2">
      <c r="A22" s="3" t="s">
        <v>77</v>
      </c>
      <c r="B22" s="3" t="s">
        <v>78</v>
      </c>
      <c r="C22" s="3" t="s">
        <v>24</v>
      </c>
      <c r="D22" s="3">
        <v>445691</v>
      </c>
      <c r="E22" s="3" t="s">
        <v>16</v>
      </c>
      <c r="F22" s="3">
        <v>2019</v>
      </c>
      <c r="G22" s="3" t="s">
        <v>17</v>
      </c>
      <c r="H22" s="4">
        <v>43830</v>
      </c>
      <c r="I22" s="4">
        <v>43889</v>
      </c>
      <c r="J22" s="4">
        <v>43889</v>
      </c>
      <c r="K22" s="5">
        <v>78561000</v>
      </c>
      <c r="L22" s="5">
        <v>79298000</v>
      </c>
      <c r="M22" s="3" t="s">
        <v>79</v>
      </c>
      <c r="N22" s="20">
        <f>('Ratios Calculated fix'!N22-'Ratios Calculated fix'!N$428)/('Ratios Calculated fix'!N$429-'Ratios Calculated fix'!N$428)</f>
        <v>8.0992975614724433E-2</v>
      </c>
      <c r="O22" s="21">
        <f>('Ratios Calculated fix'!O22-'Ratios Calculated fix'!O$428)/('Ratios Calculated fix'!O$429-'Ratios Calculated fix'!O$428)</f>
        <v>7.7502752266258482E-2</v>
      </c>
      <c r="P22" s="21">
        <f>('Ratios Calculated fix'!P22-'Ratios Calculated fix'!P$428)/('Ratios Calculated fix'!P$429-'Ratios Calculated fix'!P$428)</f>
        <v>0.15894129534548782</v>
      </c>
      <c r="Q22" s="21">
        <f>('Ratios Calculated fix'!Q22-'Ratios Calculated fix'!Q$428)/('Ratios Calculated fix'!Q$429-'Ratios Calculated fix'!Q$428)</f>
        <v>0.55855132524029472</v>
      </c>
      <c r="R22" s="21">
        <f>('Ratios Calculated fix'!R22-'Ratios Calculated fix'!R$428)/('Ratios Calculated fix'!R$429-'Ratios Calculated fix'!R$428)</f>
        <v>0</v>
      </c>
      <c r="S22" s="21">
        <f>('Ratios Calculated fix'!S22-'Ratios Calculated fix'!S$428)/('Ratios Calculated fix'!S$429-'Ratios Calculated fix'!S$428)</f>
        <v>0</v>
      </c>
      <c r="T22" s="21">
        <f>('Ratios Calculated fix'!T22-'Ratios Calculated fix'!T$428)/('Ratios Calculated fix'!T$429-'Ratios Calculated fix'!T$428)</f>
        <v>0</v>
      </c>
      <c r="U22" s="21">
        <f>('Ratios Calculated fix'!U22-'Ratios Calculated fix'!U$428)/('Ratios Calculated fix'!U$429-'Ratios Calculated fix'!U$428)</f>
        <v>0.79008725756879927</v>
      </c>
      <c r="V22" s="21">
        <f>('Ratios Calculated fix'!V22-'Ratios Calculated fix'!V$428)/('Ratios Calculated fix'!V$429-'Ratios Calculated fix'!V$428)</f>
        <v>0.77144014205164946</v>
      </c>
      <c r="W22" s="21">
        <f>('Ratios Calculated fix'!W22-'Ratios Calculated fix'!W$428)/('Ratios Calculated fix'!W$429-'Ratios Calculated fix'!W$428)</f>
        <v>0.75926751205282994</v>
      </c>
      <c r="X22" s="21">
        <f>('Ratios Calculated fix'!X22-'Ratios Calculated fix'!X$428)/('Ratios Calculated fix'!X$429-'Ratios Calculated fix'!X$428)</f>
        <v>0.51755338049454191</v>
      </c>
      <c r="Y22" s="21">
        <f>('Ratios Calculated fix'!Y22-'Ratios Calculated fix'!Y$428)/('Ratios Calculated fix'!Y$429-'Ratios Calculated fix'!Y$428)</f>
        <v>0.52000829140876692</v>
      </c>
      <c r="Z22" s="21">
        <f>('Ratios Calculated fix'!Z22-'Ratios Calculated fix'!Z$428)/('Ratios Calculated fix'!Z$429-'Ratios Calculated fix'!Z$428)</f>
        <v>0.48244661950545809</v>
      </c>
      <c r="AA22" s="21">
        <f>('Ratios Calculated fix'!AA22-'Ratios Calculated fix'!AA$428)/('Ratios Calculated fix'!AA$429-'Ratios Calculated fix'!AA$428)</f>
        <v>0</v>
      </c>
      <c r="AB22" s="21">
        <f>('Ratios Calculated fix'!AB22-'Ratios Calculated fix'!AB$428)/('Ratios Calculated fix'!AB$429-'Ratios Calculated fix'!AB$428)</f>
        <v>0.93346307159338038</v>
      </c>
      <c r="AC22" s="21">
        <f>('Ratios Calculated fix'!AC22-'Ratios Calculated fix'!AC$428)/('Ratios Calculated fix'!AC$429-'Ratios Calculated fix'!AC$428)</f>
        <v>0.72882127680095499</v>
      </c>
      <c r="AD22" s="21">
        <f>('Ratios Calculated fix'!AD22-'Ratios Calculated fix'!AD$428)/('Ratios Calculated fix'!AD$429-'Ratios Calculated fix'!AD$428)</f>
        <v>0.42377491882093171</v>
      </c>
      <c r="AE22" s="21">
        <f>('Ratios Calculated fix'!AE22-'Ratios Calculated fix'!AE$428)/('Ratios Calculated fix'!AE$429-'Ratios Calculated fix'!AE$428)</f>
        <v>0.48579664431645014</v>
      </c>
      <c r="AF22" s="21">
        <f>('Ratios Calculated fix'!AF22-'Ratios Calculated fix'!AF$428)/('Ratios Calculated fix'!AF$429-'Ratios Calculated fix'!AF$428)</f>
        <v>0.67472518108609369</v>
      </c>
      <c r="AG22" s="21" t="e">
        <f>('Ratios Calculated fix'!AG22-'Ratios Calculated fix'!AG$428)/('Ratios Calculated fix'!AG$429-'Ratios Calculated fix'!AG$428)</f>
        <v>#DIV/0!</v>
      </c>
      <c r="AH22" s="21" t="e">
        <f>('Ratios Calculated fix'!AH22-'Ratios Calculated fix'!AH$428)/('Ratios Calculated fix'!AH$429-'Ratios Calculated fix'!AH$428)</f>
        <v>#DIV/0!</v>
      </c>
      <c r="AI22" s="21">
        <f>('Ratios Calculated fix'!AI22-'Ratios Calculated fix'!AI$428)/('Ratios Calculated fix'!AI$429-'Ratios Calculated fix'!AI$428)</f>
        <v>0.38604698644906632</v>
      </c>
      <c r="AJ22" s="21">
        <f>('Ratios Calculated fix'!AJ22-'Ratios Calculated fix'!AJ$428)/('Ratios Calculated fix'!AJ$429-'Ratios Calculated fix'!AJ$428)</f>
        <v>0.20360052255477581</v>
      </c>
      <c r="AK22" s="21" t="e">
        <f>('Ratios Calculated fix'!AK22-'Ratios Calculated fix'!AK$428)/('Ratios Calculated fix'!AK$429-'Ratios Calculated fix'!AK$428)</f>
        <v>#DIV/0!</v>
      </c>
      <c r="AL22" s="21" t="e">
        <f>('Ratios Calculated fix'!AL22-'Ratios Calculated fix'!AL$428)/('Ratios Calculated fix'!AL$429-'Ratios Calculated fix'!AL$428)</f>
        <v>#DIV/0!</v>
      </c>
      <c r="AM22" s="21">
        <f>('Ratios Calculated fix'!AM22-'Ratios Calculated fix'!AM$428)/('Ratios Calculated fix'!AM$429-'Ratios Calculated fix'!AM$428)</f>
        <v>0.62029010462845791</v>
      </c>
      <c r="AN22" s="21">
        <f>('Ratios Calculated fix'!AN22-'Ratios Calculated fix'!AN$428)/('Ratios Calculated fix'!AN$429-'Ratios Calculated fix'!AN$428)</f>
        <v>0.62209128563106764</v>
      </c>
      <c r="AO22" s="21">
        <f>('Ratios Calculated fix'!AO22-'Ratios Calculated fix'!AO$428)/('Ratios Calculated fix'!AO$429-'Ratios Calculated fix'!AO$428)</f>
        <v>0.20499155762936752</v>
      </c>
      <c r="AP22" s="21">
        <f>('Ratios Calculated fix'!AP22-'Ratios Calculated fix'!AP$428)/('Ratios Calculated fix'!AP$429-'Ratios Calculated fix'!AP$428)</f>
        <v>3.2364870517106119E-2</v>
      </c>
      <c r="AQ22" s="21">
        <f>('Ratios Calculated fix'!AQ22-'Ratios Calculated fix'!AQ$428)/('Ratios Calculated fix'!AQ$429-'Ratios Calculated fix'!AQ$428)</f>
        <v>0.74168283342112973</v>
      </c>
      <c r="AR22" s="21">
        <f>('Ratios Calculated fix'!AR22-'Ratios Calculated fix'!AR$428)/('Ratios Calculated fix'!AR$429-'Ratios Calculated fix'!AR$428)</f>
        <v>0.45849733621076588</v>
      </c>
      <c r="AS22" s="21">
        <f>('Ratios Calculated fix'!AS22-'Ratios Calculated fix'!AS$428)/('Ratios Calculated fix'!AS$429-'Ratios Calculated fix'!AS$428)</f>
        <v>0.4897466181426553</v>
      </c>
      <c r="AT22" s="21">
        <f>('Ratios Calculated fix'!AT22-'Ratios Calculated fix'!AT$428)/('Ratios Calculated fix'!AT$429-'Ratios Calculated fix'!AT$428)</f>
        <v>0.63370157233998092</v>
      </c>
      <c r="AU22" s="21">
        <f>('Ratios Calculated fix'!AU22-'Ratios Calculated fix'!AU$428)/('Ratios Calculated fix'!AU$429-'Ratios Calculated fix'!AU$428)</f>
        <v>0.53181518461807831</v>
      </c>
      <c r="AV22" s="21" t="e">
        <f>('Ratios Calculated fix'!AV22-'Ratios Calculated fix'!AV$428)/('Ratios Calculated fix'!AV$429-'Ratios Calculated fix'!AV$428)</f>
        <v>#DIV/0!</v>
      </c>
      <c r="AW22" s="21" t="e">
        <f>('Ratios Calculated fix'!AW22-'Ratios Calculated fix'!AW$428)/('Ratios Calculated fix'!AW$429-'Ratios Calculated fix'!AW$428)</f>
        <v>#DIV/0!</v>
      </c>
      <c r="AX22" s="21" t="e">
        <f>('Ratios Calculated fix'!AX22-'Ratios Calculated fix'!AX$428)/('Ratios Calculated fix'!AX$429-'Ratios Calculated fix'!AX$428)</f>
        <v>#DIV/0!</v>
      </c>
      <c r="AY22" s="21">
        <f>('Ratios Calculated fix'!AY22-'Ratios Calculated fix'!AY$428)/('Ratios Calculated fix'!AY$429-'Ratios Calculated fix'!AY$428)</f>
        <v>0.32751608420844852</v>
      </c>
      <c r="AZ22" s="21">
        <f>('Ratios Calculated fix'!AZ22-'Ratios Calculated fix'!AZ$428)/('Ratios Calculated fix'!AZ$429-'Ratios Calculated fix'!AZ$428)</f>
        <v>0.20962308997800508</v>
      </c>
      <c r="BA22" s="21">
        <f>('Ratios Calculated fix'!BA22-'Ratios Calculated fix'!BA$428)/('Ratios Calculated fix'!BA$429-'Ratios Calculated fix'!BA$428)</f>
        <v>0.5180473860028354</v>
      </c>
      <c r="BB22" s="21" t="e">
        <f>('Ratios Calculated fix'!BB22-'Ratios Calculated fix'!BB$428)/('Ratios Calculated fix'!BB$429-'Ratios Calculated fix'!BB$428)</f>
        <v>#DIV/0!</v>
      </c>
      <c r="BC22" s="21">
        <f>('Ratios Calculated fix'!BC22-'Ratios Calculated fix'!BC$428)/('Ratios Calculated fix'!BC$429-'Ratios Calculated fix'!BC$428)</f>
        <v>0.24780932601952521</v>
      </c>
    </row>
    <row r="23" spans="1:55" x14ac:dyDescent="0.2">
      <c r="A23" s="3" t="s">
        <v>64</v>
      </c>
      <c r="B23" s="3" t="s">
        <v>65</v>
      </c>
      <c r="C23" s="3" t="s">
        <v>15</v>
      </c>
      <c r="D23" s="3">
        <v>65470</v>
      </c>
      <c r="E23" s="3" t="s">
        <v>16</v>
      </c>
      <c r="F23" s="3">
        <v>2019</v>
      </c>
      <c r="G23" s="3" t="s">
        <v>17</v>
      </c>
      <c r="H23" s="4">
        <v>43830</v>
      </c>
      <c r="I23" s="4">
        <v>43873</v>
      </c>
      <c r="J23" s="4">
        <v>43873</v>
      </c>
      <c r="K23" s="5">
        <v>123127000</v>
      </c>
      <c r="L23" s="5">
        <v>124873000</v>
      </c>
      <c r="M23" s="3" t="s">
        <v>66</v>
      </c>
      <c r="N23" s="20">
        <f>('Ratios Calculated fix'!N23-'Ratios Calculated fix'!N$428)/('Ratios Calculated fix'!N$429-'Ratios Calculated fix'!N$428)</f>
        <v>2.5660569381659479E-2</v>
      </c>
      <c r="O23" s="21">
        <f>('Ratios Calculated fix'!O23-'Ratios Calculated fix'!O$428)/('Ratios Calculated fix'!O$429-'Ratios Calculated fix'!O$428)</f>
        <v>2.4775211656362296E-2</v>
      </c>
      <c r="P23" s="21">
        <f>('Ratios Calculated fix'!P23-'Ratios Calculated fix'!P$428)/('Ratios Calculated fix'!P$429-'Ratios Calculated fix'!P$428)</f>
        <v>6.2844177232534298E-2</v>
      </c>
      <c r="Q23" s="21">
        <f>('Ratios Calculated fix'!Q23-'Ratios Calculated fix'!Q$428)/('Ratios Calculated fix'!Q$429-'Ratios Calculated fix'!Q$428)</f>
        <v>0.56052264115258055</v>
      </c>
      <c r="R23" s="21">
        <f>('Ratios Calculated fix'!R23-'Ratios Calculated fix'!R$428)/('Ratios Calculated fix'!R$429-'Ratios Calculated fix'!R$428)</f>
        <v>4.9517301633569349E-2</v>
      </c>
      <c r="S23" s="21">
        <f>('Ratios Calculated fix'!S23-'Ratios Calculated fix'!S$428)/('Ratios Calculated fix'!S$429-'Ratios Calculated fix'!S$428)</f>
        <v>7.4402986261504628E-2</v>
      </c>
      <c r="T23" s="21">
        <f>('Ratios Calculated fix'!T23-'Ratios Calculated fix'!T$428)/('Ratios Calculated fix'!T$429-'Ratios Calculated fix'!T$428)</f>
        <v>3.8464865825457134E-2</v>
      </c>
      <c r="U23" s="21">
        <f>('Ratios Calculated fix'!U23-'Ratios Calculated fix'!U$428)/('Ratios Calculated fix'!U$429-'Ratios Calculated fix'!U$428)</f>
        <v>0.79282049556865264</v>
      </c>
      <c r="V23" s="21">
        <f>('Ratios Calculated fix'!V23-'Ratios Calculated fix'!V$428)/('Ratios Calculated fix'!V$429-'Ratios Calculated fix'!V$428)</f>
        <v>0.77524626082079595</v>
      </c>
      <c r="W23" s="21">
        <f>('Ratios Calculated fix'!W23-'Ratios Calculated fix'!W$428)/('Ratios Calculated fix'!W$429-'Ratios Calculated fix'!W$428)</f>
        <v>0.76167766219950506</v>
      </c>
      <c r="X23" s="21">
        <f>('Ratios Calculated fix'!X23-'Ratios Calculated fix'!X$428)/('Ratios Calculated fix'!X$429-'Ratios Calculated fix'!X$428)</f>
        <v>0.13057372034484507</v>
      </c>
      <c r="Y23" s="21">
        <f>('Ratios Calculated fix'!Y23-'Ratios Calculated fix'!Y$428)/('Ratios Calculated fix'!Y$429-'Ratios Calculated fix'!Y$428)</f>
        <v>0.4944452012057195</v>
      </c>
      <c r="Z23" s="21">
        <f>('Ratios Calculated fix'!Z23-'Ratios Calculated fix'!Z$428)/('Ratios Calculated fix'!Z$429-'Ratios Calculated fix'!Z$428)</f>
        <v>0.86942627965515484</v>
      </c>
      <c r="AA23" s="21">
        <f>('Ratios Calculated fix'!AA23-'Ratios Calculated fix'!AA$428)/('Ratios Calculated fix'!AA$429-'Ratios Calculated fix'!AA$428)</f>
        <v>0.29051000757296525</v>
      </c>
      <c r="AB23" s="21">
        <f>('Ratios Calculated fix'!AB23-'Ratios Calculated fix'!AB$428)/('Ratios Calculated fix'!AB$429-'Ratios Calculated fix'!AB$428)</f>
        <v>0.87060948718487008</v>
      </c>
      <c r="AC23" s="21">
        <f>('Ratios Calculated fix'!AC23-'Ratios Calculated fix'!AC$428)/('Ratios Calculated fix'!AC$429-'Ratios Calculated fix'!AC$428)</f>
        <v>0.24860367122211571</v>
      </c>
      <c r="AD23" s="21">
        <f>('Ratios Calculated fix'!AD23-'Ratios Calculated fix'!AD$428)/('Ratios Calculated fix'!AD$429-'Ratios Calculated fix'!AD$428)</f>
        <v>0.33920181568573265</v>
      </c>
      <c r="AE23" s="21">
        <f>('Ratios Calculated fix'!AE23-'Ratios Calculated fix'!AE$428)/('Ratios Calculated fix'!AE$429-'Ratios Calculated fix'!AE$428)</f>
        <v>0.33985911001791935</v>
      </c>
      <c r="AF23" s="21">
        <f>('Ratios Calculated fix'!AF23-'Ratios Calculated fix'!AF$428)/('Ratios Calculated fix'!AF$429-'Ratios Calculated fix'!AF$428)</f>
        <v>0.57359074296472146</v>
      </c>
      <c r="AG23" s="21" t="e">
        <f>('Ratios Calculated fix'!AG23-'Ratios Calculated fix'!AG$428)/('Ratios Calculated fix'!AG$429-'Ratios Calculated fix'!AG$428)</f>
        <v>#DIV/0!</v>
      </c>
      <c r="AH23" s="21" t="e">
        <f>('Ratios Calculated fix'!AH23-'Ratios Calculated fix'!AH$428)/('Ratios Calculated fix'!AH$429-'Ratios Calculated fix'!AH$428)</f>
        <v>#DIV/0!</v>
      </c>
      <c r="AI23" s="21">
        <f>('Ratios Calculated fix'!AI23-'Ratios Calculated fix'!AI$428)/('Ratios Calculated fix'!AI$429-'Ratios Calculated fix'!AI$428)</f>
        <v>0.39253184433805677</v>
      </c>
      <c r="AJ23" s="21">
        <f>('Ratios Calculated fix'!AJ23-'Ratios Calculated fix'!AJ$428)/('Ratios Calculated fix'!AJ$429-'Ratios Calculated fix'!AJ$428)</f>
        <v>0.13734232033524862</v>
      </c>
      <c r="AK23" s="21" t="e">
        <f>('Ratios Calculated fix'!AK23-'Ratios Calculated fix'!AK$428)/('Ratios Calculated fix'!AK$429-'Ratios Calculated fix'!AK$428)</f>
        <v>#DIV/0!</v>
      </c>
      <c r="AL23" s="21" t="e">
        <f>('Ratios Calculated fix'!AL23-'Ratios Calculated fix'!AL$428)/('Ratios Calculated fix'!AL$429-'Ratios Calculated fix'!AL$428)</f>
        <v>#DIV/0!</v>
      </c>
      <c r="AM23" s="21">
        <f>('Ratios Calculated fix'!AM23-'Ratios Calculated fix'!AM$428)/('Ratios Calculated fix'!AM$429-'Ratios Calculated fix'!AM$428)</f>
        <v>0.61723124987531708</v>
      </c>
      <c r="AN23" s="21">
        <f>('Ratios Calculated fix'!AN23-'Ratios Calculated fix'!AN$428)/('Ratios Calculated fix'!AN$429-'Ratios Calculated fix'!AN$428)</f>
        <v>0.62306825094843599</v>
      </c>
      <c r="AO23" s="21">
        <f>('Ratios Calculated fix'!AO23-'Ratios Calculated fix'!AO$428)/('Ratios Calculated fix'!AO$429-'Ratios Calculated fix'!AO$428)</f>
        <v>0.15938558811570494</v>
      </c>
      <c r="AP23" s="21">
        <f>('Ratios Calculated fix'!AP23-'Ratios Calculated fix'!AP$428)/('Ratios Calculated fix'!AP$429-'Ratios Calculated fix'!AP$428)</f>
        <v>3.1154755833053875E-2</v>
      </c>
      <c r="AQ23" s="21">
        <f>('Ratios Calculated fix'!AQ23-'Ratios Calculated fix'!AQ$428)/('Ratios Calculated fix'!AQ$429-'Ratios Calculated fix'!AQ$428)</f>
        <v>0.54538747643426377</v>
      </c>
      <c r="AR23" s="21">
        <f>('Ratios Calculated fix'!AR23-'Ratios Calculated fix'!AR$428)/('Ratios Calculated fix'!AR$429-'Ratios Calculated fix'!AR$428)</f>
        <v>0.31898956816993002</v>
      </c>
      <c r="AS23" s="21">
        <f>('Ratios Calculated fix'!AS23-'Ratios Calculated fix'!AS$428)/('Ratios Calculated fix'!AS$429-'Ratios Calculated fix'!AS$428)</f>
        <v>0.52933129270599411</v>
      </c>
      <c r="AT23" s="21">
        <f>('Ratios Calculated fix'!AT23-'Ratios Calculated fix'!AT$428)/('Ratios Calculated fix'!AT$429-'Ratios Calculated fix'!AT$428)</f>
        <v>0.37077507014435673</v>
      </c>
      <c r="AU23" s="21">
        <f>('Ratios Calculated fix'!AU23-'Ratios Calculated fix'!AU$428)/('Ratios Calculated fix'!AU$429-'Ratios Calculated fix'!AU$428)</f>
        <v>0.46408931366305778</v>
      </c>
      <c r="AV23" s="21" t="e">
        <f>('Ratios Calculated fix'!AV23-'Ratios Calculated fix'!AV$428)/('Ratios Calculated fix'!AV$429-'Ratios Calculated fix'!AV$428)</f>
        <v>#DIV/0!</v>
      </c>
      <c r="AW23" s="21" t="e">
        <f>('Ratios Calculated fix'!AW23-'Ratios Calculated fix'!AW$428)/('Ratios Calculated fix'!AW$429-'Ratios Calculated fix'!AW$428)</f>
        <v>#DIV/0!</v>
      </c>
      <c r="AX23" s="21" t="e">
        <f>('Ratios Calculated fix'!AX23-'Ratios Calculated fix'!AX$428)/('Ratios Calculated fix'!AX$429-'Ratios Calculated fix'!AX$428)</f>
        <v>#DIV/0!</v>
      </c>
      <c r="AY23" s="21">
        <f>('Ratios Calculated fix'!AY23-'Ratios Calculated fix'!AY$428)/('Ratios Calculated fix'!AY$429-'Ratios Calculated fix'!AY$428)</f>
        <v>0.34767097725261614</v>
      </c>
      <c r="AZ23" s="21">
        <f>('Ratios Calculated fix'!AZ23-'Ratios Calculated fix'!AZ$428)/('Ratios Calculated fix'!AZ$429-'Ratios Calculated fix'!AZ$428)</f>
        <v>0.25639678121744203</v>
      </c>
      <c r="BA23" s="21">
        <f>('Ratios Calculated fix'!BA23-'Ratios Calculated fix'!BA$428)/('Ratios Calculated fix'!BA$429-'Ratios Calculated fix'!BA$428)</f>
        <v>0.51733985357542056</v>
      </c>
      <c r="BB23" s="21" t="e">
        <f>('Ratios Calculated fix'!BB23-'Ratios Calculated fix'!BB$428)/('Ratios Calculated fix'!BB$429-'Ratios Calculated fix'!BB$428)</f>
        <v>#DIV/0!</v>
      </c>
      <c r="BC23" s="21">
        <f>('Ratios Calculated fix'!BC23-'Ratios Calculated fix'!BC$428)/('Ratios Calculated fix'!BC$429-'Ratios Calculated fix'!BC$428)</f>
        <v>0.11764603169828425</v>
      </c>
    </row>
    <row r="24" spans="1:55" x14ac:dyDescent="0.2">
      <c r="A24" s="3" t="s">
        <v>80</v>
      </c>
      <c r="B24" s="3" t="s">
        <v>81</v>
      </c>
      <c r="C24" s="3" t="s">
        <v>15</v>
      </c>
      <c r="D24" s="3">
        <v>69109</v>
      </c>
      <c r="E24" s="3" t="s">
        <v>16</v>
      </c>
      <c r="F24" s="3">
        <v>2019</v>
      </c>
      <c r="G24" s="3" t="s">
        <v>17</v>
      </c>
      <c r="H24" s="4">
        <v>43830</v>
      </c>
      <c r="I24" s="4">
        <v>43879</v>
      </c>
      <c r="J24" s="4">
        <v>43879</v>
      </c>
      <c r="K24" s="5">
        <v>92800000</v>
      </c>
      <c r="L24" s="5">
        <v>93600000</v>
      </c>
      <c r="M24" s="3" t="s">
        <v>82</v>
      </c>
      <c r="N24" s="20">
        <f>('Ratios Calculated fix'!N24-'Ratios Calculated fix'!N$428)/('Ratios Calculated fix'!N$429-'Ratios Calculated fix'!N$428)</f>
        <v>9.2767837804103692E-2</v>
      </c>
      <c r="O24" s="21">
        <f>('Ratios Calculated fix'!O24-'Ratios Calculated fix'!O$428)/('Ratios Calculated fix'!O$429-'Ratios Calculated fix'!O$428)</f>
        <v>6.4169964849965289E-2</v>
      </c>
      <c r="P24" s="21">
        <f>('Ratios Calculated fix'!P24-'Ratios Calculated fix'!P$428)/('Ratios Calculated fix'!P$429-'Ratios Calculated fix'!P$428)</f>
        <v>9.9770481711714182E-2</v>
      </c>
      <c r="Q24" s="21">
        <f>('Ratios Calculated fix'!Q24-'Ratios Calculated fix'!Q$428)/('Ratios Calculated fix'!Q$429-'Ratios Calculated fix'!Q$428)</f>
        <v>0.56267533934522851</v>
      </c>
      <c r="R24" s="21">
        <f>('Ratios Calculated fix'!R24-'Ratios Calculated fix'!R$428)/('Ratios Calculated fix'!R$429-'Ratios Calculated fix'!R$428)</f>
        <v>0.13209687954392196</v>
      </c>
      <c r="S24" s="21">
        <f>('Ratios Calculated fix'!S24-'Ratios Calculated fix'!S$428)/('Ratios Calculated fix'!S$429-'Ratios Calculated fix'!S$428)</f>
        <v>2.0984369790486561E-2</v>
      </c>
      <c r="T24" s="21">
        <f>('Ratios Calculated fix'!T24-'Ratios Calculated fix'!T$428)/('Ratios Calculated fix'!T$429-'Ratios Calculated fix'!T$428)</f>
        <v>0.13019263294484082</v>
      </c>
      <c r="U24" s="21">
        <f>('Ratios Calculated fix'!U24-'Ratios Calculated fix'!U$428)/('Ratios Calculated fix'!U$429-'Ratios Calculated fix'!U$428)</f>
        <v>0.80085724573589112</v>
      </c>
      <c r="V24" s="21">
        <f>('Ratios Calculated fix'!V24-'Ratios Calculated fix'!V$428)/('Ratios Calculated fix'!V$429-'Ratios Calculated fix'!V$428)</f>
        <v>0.77302572909453315</v>
      </c>
      <c r="W24" s="21">
        <f>('Ratios Calculated fix'!W24-'Ratios Calculated fix'!W$428)/('Ratios Calculated fix'!W$429-'Ratios Calculated fix'!W$428)</f>
        <v>0.77131699676670828</v>
      </c>
      <c r="X24" s="21">
        <f>('Ratios Calculated fix'!X24-'Ratios Calculated fix'!X$428)/('Ratios Calculated fix'!X$429-'Ratios Calculated fix'!X$428)</f>
        <v>0.26393835096977181</v>
      </c>
      <c r="Y24" s="21">
        <f>('Ratios Calculated fix'!Y24-'Ratios Calculated fix'!Y$428)/('Ratios Calculated fix'!Y$429-'Ratios Calculated fix'!Y$428)</f>
        <v>0.50044388025470898</v>
      </c>
      <c r="Z24" s="21">
        <f>('Ratios Calculated fix'!Z24-'Ratios Calculated fix'!Z$428)/('Ratios Calculated fix'!Z$429-'Ratios Calculated fix'!Z$428)</f>
        <v>0.73606164903022819</v>
      </c>
      <c r="AA24" s="21">
        <f>('Ratios Calculated fix'!AA24-'Ratios Calculated fix'!AA$428)/('Ratios Calculated fix'!AA$429-'Ratios Calculated fix'!AA$428)</f>
        <v>0.51264429485071561</v>
      </c>
      <c r="AB24" s="21">
        <f>('Ratios Calculated fix'!AB24-'Ratios Calculated fix'!AB$428)/('Ratios Calculated fix'!AB$429-'Ratios Calculated fix'!AB$428)</f>
        <v>0.8444422135171652</v>
      </c>
      <c r="AC24" s="21">
        <f>('Ratios Calculated fix'!AC24-'Ratios Calculated fix'!AC$428)/('Ratios Calculated fix'!AC$429-'Ratios Calculated fix'!AC$428)</f>
        <v>0.41340239618340463</v>
      </c>
      <c r="AD24" s="21">
        <f>('Ratios Calculated fix'!AD24-'Ratios Calculated fix'!AD$428)/('Ratios Calculated fix'!AD$429-'Ratios Calculated fix'!AD$428)</f>
        <v>0.38404544879865848</v>
      </c>
      <c r="AE24" s="21">
        <f>('Ratios Calculated fix'!AE24-'Ratios Calculated fix'!AE$428)/('Ratios Calculated fix'!AE$429-'Ratios Calculated fix'!AE$428)</f>
        <v>0.44025255390404228</v>
      </c>
      <c r="AF24" s="21">
        <f>('Ratios Calculated fix'!AF24-'Ratios Calculated fix'!AF$428)/('Ratios Calculated fix'!AF$429-'Ratios Calculated fix'!AF$428)</f>
        <v>0.64497006564189707</v>
      </c>
      <c r="AG24" s="21" t="e">
        <f>('Ratios Calculated fix'!AG24-'Ratios Calculated fix'!AG$428)/('Ratios Calculated fix'!AG$429-'Ratios Calculated fix'!AG$428)</f>
        <v>#DIV/0!</v>
      </c>
      <c r="AH24" s="21" t="e">
        <f>('Ratios Calculated fix'!AH24-'Ratios Calculated fix'!AH$428)/('Ratios Calculated fix'!AH$429-'Ratios Calculated fix'!AH$428)</f>
        <v>#DIV/0!</v>
      </c>
      <c r="AI24" s="21">
        <f>('Ratios Calculated fix'!AI24-'Ratios Calculated fix'!AI$428)/('Ratios Calculated fix'!AI$429-'Ratios Calculated fix'!AI$428)</f>
        <v>0.39985999315950554</v>
      </c>
      <c r="AJ24" s="21">
        <f>('Ratios Calculated fix'!AJ24-'Ratios Calculated fix'!AJ$428)/('Ratios Calculated fix'!AJ$429-'Ratios Calculated fix'!AJ$428)</f>
        <v>0.24960063198939497</v>
      </c>
      <c r="AK24" s="21" t="e">
        <f>('Ratios Calculated fix'!AK24-'Ratios Calculated fix'!AK$428)/('Ratios Calculated fix'!AK$429-'Ratios Calculated fix'!AK$428)</f>
        <v>#DIV/0!</v>
      </c>
      <c r="AL24" s="21" t="e">
        <f>('Ratios Calculated fix'!AL24-'Ratios Calculated fix'!AL$428)/('Ratios Calculated fix'!AL$429-'Ratios Calculated fix'!AL$428)</f>
        <v>#DIV/0!</v>
      </c>
      <c r="AM24" s="21">
        <f>('Ratios Calculated fix'!AM24-'Ratios Calculated fix'!AM$428)/('Ratios Calculated fix'!AM$429-'Ratios Calculated fix'!AM$428)</f>
        <v>0.62549808238599847</v>
      </c>
      <c r="AN24" s="21">
        <f>('Ratios Calculated fix'!AN24-'Ratios Calculated fix'!AN$428)/('Ratios Calculated fix'!AN$429-'Ratios Calculated fix'!AN$428)</f>
        <v>0.62611173935109121</v>
      </c>
      <c r="AO24" s="21">
        <f>('Ratios Calculated fix'!AO24-'Ratios Calculated fix'!AO$428)/('Ratios Calculated fix'!AO$429-'Ratios Calculated fix'!AO$428)</f>
        <v>0.20816025404560093</v>
      </c>
      <c r="AP24" s="21">
        <f>('Ratios Calculated fix'!AP24-'Ratios Calculated fix'!AP$428)/('Ratios Calculated fix'!AP$429-'Ratios Calculated fix'!AP$428)</f>
        <v>3.2638382365278329E-2</v>
      </c>
      <c r="AQ24" s="21">
        <f>('Ratios Calculated fix'!AQ24-'Ratios Calculated fix'!AQ$428)/('Ratios Calculated fix'!AQ$429-'Ratios Calculated fix'!AQ$428)</f>
        <v>0.69070080003493584</v>
      </c>
      <c r="AR24" s="21">
        <f>('Ratios Calculated fix'!AR24-'Ratios Calculated fix'!AR$428)/('Ratios Calculated fix'!AR$429-'Ratios Calculated fix'!AR$428)</f>
        <v>0.34231629618958342</v>
      </c>
      <c r="AS24" s="21">
        <f>('Ratios Calculated fix'!AS24-'Ratios Calculated fix'!AS$428)/('Ratios Calculated fix'!AS$429-'Ratios Calculated fix'!AS$428)</f>
        <v>0.53336071026788789</v>
      </c>
      <c r="AT24" s="21">
        <f>('Ratios Calculated fix'!AT24-'Ratios Calculated fix'!AT$428)/('Ratios Calculated fix'!AT$429-'Ratios Calculated fix'!AT$428)</f>
        <v>0.45811336187687191</v>
      </c>
      <c r="AU24" s="21">
        <f>('Ratios Calculated fix'!AU24-'Ratios Calculated fix'!AU$428)/('Ratios Calculated fix'!AU$429-'Ratios Calculated fix'!AU$428)</f>
        <v>0.44673618242233559</v>
      </c>
      <c r="AV24" s="21" t="e">
        <f>('Ratios Calculated fix'!AV24-'Ratios Calculated fix'!AV$428)/('Ratios Calculated fix'!AV$429-'Ratios Calculated fix'!AV$428)</f>
        <v>#DIV/0!</v>
      </c>
      <c r="AW24" s="21" t="e">
        <f>('Ratios Calculated fix'!AW24-'Ratios Calculated fix'!AW$428)/('Ratios Calculated fix'!AW$429-'Ratios Calculated fix'!AW$428)</f>
        <v>#DIV/0!</v>
      </c>
      <c r="AX24" s="21" t="e">
        <f>('Ratios Calculated fix'!AX24-'Ratios Calculated fix'!AX$428)/('Ratios Calculated fix'!AX$429-'Ratios Calculated fix'!AX$428)</f>
        <v>#DIV/0!</v>
      </c>
      <c r="AY24" s="21">
        <f>('Ratios Calculated fix'!AY24-'Ratios Calculated fix'!AY$428)/('Ratios Calculated fix'!AY$429-'Ratios Calculated fix'!AY$428)</f>
        <v>0.35840668738104342</v>
      </c>
      <c r="AZ24" s="21">
        <f>('Ratios Calculated fix'!AZ24-'Ratios Calculated fix'!AZ$428)/('Ratios Calculated fix'!AZ$429-'Ratios Calculated fix'!AZ$428)</f>
        <v>0.28607286170580326</v>
      </c>
      <c r="BA24" s="21">
        <f>('Ratios Calculated fix'!BA24-'Ratios Calculated fix'!BA$428)/('Ratios Calculated fix'!BA$429-'Ratios Calculated fix'!BA$428)</f>
        <v>0.50943085380995579</v>
      </c>
      <c r="BB24" s="21" t="e">
        <f>('Ratios Calculated fix'!BB24-'Ratios Calculated fix'!BB$428)/('Ratios Calculated fix'!BB$429-'Ratios Calculated fix'!BB$428)</f>
        <v>#DIV/0!</v>
      </c>
      <c r="BC24" s="21">
        <f>('Ratios Calculated fix'!BC24-'Ratios Calculated fix'!BC$428)/('Ratios Calculated fix'!BC$429-'Ratios Calculated fix'!BC$428)</f>
        <v>0.18293256496241661</v>
      </c>
    </row>
    <row r="25" spans="1:55" x14ac:dyDescent="0.2">
      <c r="A25" s="3" t="s">
        <v>74</v>
      </c>
      <c r="B25" s="3" t="s">
        <v>75</v>
      </c>
      <c r="C25" s="3" t="s">
        <v>24</v>
      </c>
      <c r="D25" s="3">
        <v>65359</v>
      </c>
      <c r="E25" s="3" t="s">
        <v>16</v>
      </c>
      <c r="F25" s="3">
        <v>2019</v>
      </c>
      <c r="G25" s="3" t="s">
        <v>17</v>
      </c>
      <c r="H25" s="4">
        <v>43830</v>
      </c>
      <c r="I25" s="4">
        <v>43865</v>
      </c>
      <c r="J25" s="4">
        <v>43865</v>
      </c>
      <c r="K25" s="5">
        <v>221500000</v>
      </c>
      <c r="L25" s="5">
        <v>223600000</v>
      </c>
      <c r="M25" s="3" t="s">
        <v>76</v>
      </c>
      <c r="N25" s="20">
        <f>('Ratios Calculated fix'!N25-'Ratios Calculated fix'!N$428)/('Ratios Calculated fix'!N$429-'Ratios Calculated fix'!N$428)</f>
        <v>0.12446181587073903</v>
      </c>
      <c r="O25" s="21">
        <f>('Ratios Calculated fix'!O25-'Ratios Calculated fix'!O$428)/('Ratios Calculated fix'!O$429-'Ratios Calculated fix'!O$428)</f>
        <v>0.10698976381016286</v>
      </c>
      <c r="P25" s="21">
        <f>('Ratios Calculated fix'!P25-'Ratios Calculated fix'!P$428)/('Ratios Calculated fix'!P$429-'Ratios Calculated fix'!P$428)</f>
        <v>0.19925184627008158</v>
      </c>
      <c r="Q25" s="21">
        <f>('Ratios Calculated fix'!Q25-'Ratios Calculated fix'!Q$428)/('Ratios Calculated fix'!Q$429-'Ratios Calculated fix'!Q$428)</f>
        <v>0.55836812870261932</v>
      </c>
      <c r="R25" s="21">
        <f>('Ratios Calculated fix'!R25-'Ratios Calculated fix'!R$428)/('Ratios Calculated fix'!R$429-'Ratios Calculated fix'!R$428)</f>
        <v>5.4524236124759144E-2</v>
      </c>
      <c r="S25" s="21">
        <f>('Ratios Calculated fix'!S25-'Ratios Calculated fix'!S$428)/('Ratios Calculated fix'!S$429-'Ratios Calculated fix'!S$428)</f>
        <v>1.1247369031261547E-2</v>
      </c>
      <c r="T25" s="21">
        <f>('Ratios Calculated fix'!T25-'Ratios Calculated fix'!T$428)/('Ratios Calculated fix'!T$429-'Ratios Calculated fix'!T$428)</f>
        <v>5.3336442933245722E-2</v>
      </c>
      <c r="U25" s="21">
        <f>('Ratios Calculated fix'!U25-'Ratios Calculated fix'!U$428)/('Ratios Calculated fix'!U$429-'Ratios Calculated fix'!U$428)</f>
        <v>0.79165985093714941</v>
      </c>
      <c r="V25" s="21">
        <f>('Ratios Calculated fix'!V25-'Ratios Calculated fix'!V$428)/('Ratios Calculated fix'!V$429-'Ratios Calculated fix'!V$428)</f>
        <v>0.77174078379738131</v>
      </c>
      <c r="W25" s="21">
        <f>('Ratios Calculated fix'!W25-'Ratios Calculated fix'!W$428)/('Ratios Calculated fix'!W$429-'Ratios Calculated fix'!W$428)</f>
        <v>0.76101377764247247</v>
      </c>
      <c r="X25" s="21">
        <f>('Ratios Calculated fix'!X25-'Ratios Calculated fix'!X$428)/('Ratios Calculated fix'!X$429-'Ratios Calculated fix'!X$428)</f>
        <v>0.19567134328854008</v>
      </c>
      <c r="Y25" s="21">
        <f>('Ratios Calculated fix'!Y25-'Ratios Calculated fix'!Y$428)/('Ratios Calculated fix'!Y$429-'Ratios Calculated fix'!Y$428)</f>
        <v>0.65397404197058373</v>
      </c>
      <c r="Z25" s="21">
        <f>('Ratios Calculated fix'!Z25-'Ratios Calculated fix'!Z$428)/('Ratios Calculated fix'!Z$429-'Ratios Calculated fix'!Z$428)</f>
        <v>0.80432865671145981</v>
      </c>
      <c r="AA25" s="21">
        <f>('Ratios Calculated fix'!AA25-'Ratios Calculated fix'!AA$428)/('Ratios Calculated fix'!AA$429-'Ratios Calculated fix'!AA$428)</f>
        <v>0.58991405516820605</v>
      </c>
      <c r="AB25" s="21">
        <f>('Ratios Calculated fix'!AB25-'Ratios Calculated fix'!AB$428)/('Ratios Calculated fix'!AB$429-'Ratios Calculated fix'!AB$428)</f>
        <v>0.94464160201707514</v>
      </c>
      <c r="AC25" s="21">
        <f>('Ratios Calculated fix'!AC25-'Ratios Calculated fix'!AC$428)/('Ratios Calculated fix'!AC$429-'Ratios Calculated fix'!AC$428)</f>
        <v>0.90683818214942868</v>
      </c>
      <c r="AD25" s="21">
        <f>('Ratios Calculated fix'!AD25-'Ratios Calculated fix'!AD$428)/('Ratios Calculated fix'!AD$429-'Ratios Calculated fix'!AD$428)</f>
        <v>0.55574400160756243</v>
      </c>
      <c r="AE25" s="21">
        <f>('Ratios Calculated fix'!AE25-'Ratios Calculated fix'!AE$428)/('Ratios Calculated fix'!AE$429-'Ratios Calculated fix'!AE$428)</f>
        <v>0.63708010807036586</v>
      </c>
      <c r="AF25" s="21">
        <f>('Ratios Calculated fix'!AF25-'Ratios Calculated fix'!AF$428)/('Ratios Calculated fix'!AF$429-'Ratios Calculated fix'!AF$428)</f>
        <v>0.55070095976532596</v>
      </c>
      <c r="AG25" s="21" t="e">
        <f>('Ratios Calculated fix'!AG25-'Ratios Calculated fix'!AG$428)/('Ratios Calculated fix'!AG$429-'Ratios Calculated fix'!AG$428)</f>
        <v>#DIV/0!</v>
      </c>
      <c r="AH25" s="21" t="e">
        <f>('Ratios Calculated fix'!AH25-'Ratios Calculated fix'!AH$428)/('Ratios Calculated fix'!AH$429-'Ratios Calculated fix'!AH$428)</f>
        <v>#DIV/0!</v>
      </c>
      <c r="AI25" s="21">
        <f>('Ratios Calculated fix'!AI25-'Ratios Calculated fix'!AI$428)/('Ratios Calculated fix'!AI$429-'Ratios Calculated fix'!AI$428)</f>
        <v>0.40819906983345805</v>
      </c>
      <c r="AJ25" s="21">
        <f>('Ratios Calculated fix'!AJ25-'Ratios Calculated fix'!AJ$428)/('Ratios Calculated fix'!AJ$429-'Ratios Calculated fix'!AJ$428)</f>
        <v>0.13008036626933711</v>
      </c>
      <c r="AK25" s="21" t="e">
        <f>('Ratios Calculated fix'!AK25-'Ratios Calculated fix'!AK$428)/('Ratios Calculated fix'!AK$429-'Ratios Calculated fix'!AK$428)</f>
        <v>#DIV/0!</v>
      </c>
      <c r="AL25" s="21" t="e">
        <f>('Ratios Calculated fix'!AL25-'Ratios Calculated fix'!AL$428)/('Ratios Calculated fix'!AL$429-'Ratios Calculated fix'!AL$428)</f>
        <v>#DIV/0!</v>
      </c>
      <c r="AM25" s="21">
        <f>('Ratios Calculated fix'!AM25-'Ratios Calculated fix'!AM$428)/('Ratios Calculated fix'!AM$429-'Ratios Calculated fix'!AM$428)</f>
        <v>0.61560291737131989</v>
      </c>
      <c r="AN25" s="21">
        <f>('Ratios Calculated fix'!AN25-'Ratios Calculated fix'!AN$428)/('Ratios Calculated fix'!AN$429-'Ratios Calculated fix'!AN$428)</f>
        <v>0.62036609813600807</v>
      </c>
      <c r="AO25" s="21">
        <f>('Ratios Calculated fix'!AO25-'Ratios Calculated fix'!AO$428)/('Ratios Calculated fix'!AO$429-'Ratios Calculated fix'!AO$428)</f>
        <v>5.4719090999708883E-2</v>
      </c>
      <c r="AP25" s="21">
        <f>('Ratios Calculated fix'!AP25-'Ratios Calculated fix'!AP$428)/('Ratios Calculated fix'!AP$429-'Ratios Calculated fix'!AP$428)</f>
        <v>3.2207068084704804E-2</v>
      </c>
      <c r="AQ25" s="21">
        <f>('Ratios Calculated fix'!AQ25-'Ratios Calculated fix'!AQ$428)/('Ratios Calculated fix'!AQ$429-'Ratios Calculated fix'!AQ$428)</f>
        <v>0.50171151988478258</v>
      </c>
      <c r="AR25" s="21">
        <f>('Ratios Calculated fix'!AR25-'Ratios Calculated fix'!AR$428)/('Ratios Calculated fix'!AR$429-'Ratios Calculated fix'!AR$428)</f>
        <v>0.27688715494611443</v>
      </c>
      <c r="AS25" s="21">
        <f>('Ratios Calculated fix'!AS25-'Ratios Calculated fix'!AS$428)/('Ratios Calculated fix'!AS$429-'Ratios Calculated fix'!AS$428)</f>
        <v>0.5486604365942519</v>
      </c>
      <c r="AT25" s="21">
        <f>('Ratios Calculated fix'!AT25-'Ratios Calculated fix'!AT$428)/('Ratios Calculated fix'!AT$429-'Ratios Calculated fix'!AT$428)</f>
        <v>0.24165850622938509</v>
      </c>
      <c r="AU25" s="21">
        <f>('Ratios Calculated fix'!AU25-'Ratios Calculated fix'!AU$428)/('Ratios Calculated fix'!AU$429-'Ratios Calculated fix'!AU$428)</f>
        <v>0.52658554666023816</v>
      </c>
      <c r="AV25" s="21" t="e">
        <f>('Ratios Calculated fix'!AV25-'Ratios Calculated fix'!AV$428)/('Ratios Calculated fix'!AV$429-'Ratios Calculated fix'!AV$428)</f>
        <v>#DIV/0!</v>
      </c>
      <c r="AW25" s="21" t="e">
        <f>('Ratios Calculated fix'!AW25-'Ratios Calculated fix'!AW$428)/('Ratios Calculated fix'!AW$429-'Ratios Calculated fix'!AW$428)</f>
        <v>#DIV/0!</v>
      </c>
      <c r="AX25" s="21" t="e">
        <f>('Ratios Calculated fix'!AX25-'Ratios Calculated fix'!AX$428)/('Ratios Calculated fix'!AX$429-'Ratios Calculated fix'!AX$428)</f>
        <v>#DIV/0!</v>
      </c>
      <c r="AY25" s="21">
        <f>('Ratios Calculated fix'!AY25-'Ratios Calculated fix'!AY$428)/('Ratios Calculated fix'!AY$429-'Ratios Calculated fix'!AY$428)</f>
        <v>0.34835933052359502</v>
      </c>
      <c r="AZ25" s="21">
        <f>('Ratios Calculated fix'!AZ25-'Ratios Calculated fix'!AZ$428)/('Ratios Calculated fix'!AZ$429-'Ratios Calculated fix'!AZ$428)</f>
        <v>0.25910905822850705</v>
      </c>
      <c r="BA25" s="21">
        <f>('Ratios Calculated fix'!BA25-'Ratios Calculated fix'!BA$428)/('Ratios Calculated fix'!BA$429-'Ratios Calculated fix'!BA$428)</f>
        <v>0.58183616768534752</v>
      </c>
      <c r="BB25" s="21" t="e">
        <f>('Ratios Calculated fix'!BB25-'Ratios Calculated fix'!BB$428)/('Ratios Calculated fix'!BB$429-'Ratios Calculated fix'!BB$428)</f>
        <v>#DIV/0!</v>
      </c>
      <c r="BC25" s="21">
        <f>('Ratios Calculated fix'!BC25-'Ratios Calculated fix'!BC$428)/('Ratios Calculated fix'!BC$429-'Ratios Calculated fix'!BC$428)</f>
        <v>0.13234529116752275</v>
      </c>
    </row>
    <row r="26" spans="1:55" x14ac:dyDescent="0.2">
      <c r="A26" s="3" t="s">
        <v>143</v>
      </c>
      <c r="B26" s="3" t="s">
        <v>144</v>
      </c>
      <c r="C26" s="3" t="s">
        <v>34</v>
      </c>
      <c r="D26" s="3">
        <v>67102</v>
      </c>
      <c r="E26" s="3" t="s">
        <v>16</v>
      </c>
      <c r="F26" s="3">
        <v>2019</v>
      </c>
      <c r="G26" s="3" t="s">
        <v>17</v>
      </c>
      <c r="H26" s="4">
        <v>43769</v>
      </c>
      <c r="I26" s="4">
        <v>43812</v>
      </c>
      <c r="J26" s="4">
        <v>43812</v>
      </c>
      <c r="K26" s="5">
        <v>920000000</v>
      </c>
      <c r="L26" s="5">
        <v>930000000</v>
      </c>
      <c r="M26" s="3" t="s">
        <v>145</v>
      </c>
      <c r="N26" s="20">
        <f>('Ratios Calculated fix'!N26-'Ratios Calculated fix'!N$428)/('Ratios Calculated fix'!N$429-'Ratios Calculated fix'!N$428)</f>
        <v>8.6955926472206166E-2</v>
      </c>
      <c r="O26" s="21">
        <f>('Ratios Calculated fix'!O26-'Ratios Calculated fix'!O$428)/('Ratios Calculated fix'!O$429-'Ratios Calculated fix'!O$428)</f>
        <v>5.6595232258370272E-2</v>
      </c>
      <c r="P26" s="21">
        <f>('Ratios Calculated fix'!P26-'Ratios Calculated fix'!P$428)/('Ratios Calculated fix'!P$429-'Ratios Calculated fix'!P$428)</f>
        <v>0.11327117831019058</v>
      </c>
      <c r="Q26" s="21">
        <f>('Ratios Calculated fix'!Q26-'Ratios Calculated fix'!Q$428)/('Ratios Calculated fix'!Q$429-'Ratios Calculated fix'!Q$428)</f>
        <v>0.56004130454032353</v>
      </c>
      <c r="R26" s="21">
        <f>('Ratios Calculated fix'!R26-'Ratios Calculated fix'!R$428)/('Ratios Calculated fix'!R$429-'Ratios Calculated fix'!R$428)</f>
        <v>7.6749232211560547E-2</v>
      </c>
      <c r="S26" s="21">
        <f>('Ratios Calculated fix'!S26-'Ratios Calculated fix'!S$428)/('Ratios Calculated fix'!S$429-'Ratios Calculated fix'!S$428)</f>
        <v>0</v>
      </c>
      <c r="T26" s="21">
        <f>('Ratios Calculated fix'!T26-'Ratios Calculated fix'!T$428)/('Ratios Calculated fix'!T$429-'Ratios Calculated fix'!T$428)</f>
        <v>7.7537276747467632E-2</v>
      </c>
      <c r="U26" s="21">
        <f>('Ratios Calculated fix'!U26-'Ratios Calculated fix'!U$428)/('Ratios Calculated fix'!U$429-'Ratios Calculated fix'!U$428)</f>
        <v>0.79387173015015489</v>
      </c>
      <c r="V26" s="21">
        <f>('Ratios Calculated fix'!V26-'Ratios Calculated fix'!V$428)/('Ratios Calculated fix'!V$429-'Ratios Calculated fix'!V$428)</f>
        <v>0.77144014205164946</v>
      </c>
      <c r="W26" s="21">
        <f>('Ratios Calculated fix'!W26-'Ratios Calculated fix'!W$428)/('Ratios Calculated fix'!W$429-'Ratios Calculated fix'!W$428)</f>
        <v>0.76360762732894838</v>
      </c>
      <c r="X26" s="21">
        <f>('Ratios Calculated fix'!X26-'Ratios Calculated fix'!X$428)/('Ratios Calculated fix'!X$429-'Ratios Calculated fix'!X$428)</f>
        <v>0.49296722799155029</v>
      </c>
      <c r="Y26" s="21">
        <f>('Ratios Calculated fix'!Y26-'Ratios Calculated fix'!Y$428)/('Ratios Calculated fix'!Y$429-'Ratios Calculated fix'!Y$428)</f>
        <v>0.50141187865111037</v>
      </c>
      <c r="Z26" s="21">
        <f>('Ratios Calculated fix'!Z26-'Ratios Calculated fix'!Z$428)/('Ratios Calculated fix'!Z$429-'Ratios Calculated fix'!Z$428)</f>
        <v>0.50703277200844976</v>
      </c>
      <c r="AA26" s="21">
        <f>('Ratios Calculated fix'!AA26-'Ratios Calculated fix'!AA$428)/('Ratios Calculated fix'!AA$429-'Ratios Calculated fix'!AA$428)</f>
        <v>0.30917473437400478</v>
      </c>
      <c r="AB26" s="21">
        <f>('Ratios Calculated fix'!AB26-'Ratios Calculated fix'!AB$428)/('Ratios Calculated fix'!AB$429-'Ratios Calculated fix'!AB$428)</f>
        <v>0.88028369853795652</v>
      </c>
      <c r="AC26" s="21">
        <f>('Ratios Calculated fix'!AC26-'Ratios Calculated fix'!AC$428)/('Ratios Calculated fix'!AC$429-'Ratios Calculated fix'!AC$428)</f>
        <v>0.43763581056496215</v>
      </c>
      <c r="AD26" s="21">
        <f>('Ratios Calculated fix'!AD26-'Ratios Calculated fix'!AD$428)/('Ratios Calculated fix'!AD$429-'Ratios Calculated fix'!AD$428)</f>
        <v>0.4599086463869041</v>
      </c>
      <c r="AE26" s="21">
        <f>('Ratios Calculated fix'!AE26-'Ratios Calculated fix'!AE$428)/('Ratios Calculated fix'!AE$429-'Ratios Calculated fix'!AE$428)</f>
        <v>0.52721873613593218</v>
      </c>
      <c r="AF26" s="21">
        <f>('Ratios Calculated fix'!AF26-'Ratios Calculated fix'!AF$428)/('Ratios Calculated fix'!AF$429-'Ratios Calculated fix'!AF$428)</f>
        <v>0.66700296871663589</v>
      </c>
      <c r="AG26" s="21" t="e">
        <f>('Ratios Calculated fix'!AG26-'Ratios Calculated fix'!AG$428)/('Ratios Calculated fix'!AG$429-'Ratios Calculated fix'!AG$428)</f>
        <v>#DIV/0!</v>
      </c>
      <c r="AH26" s="21" t="e">
        <f>('Ratios Calculated fix'!AH26-'Ratios Calculated fix'!AH$428)/('Ratios Calculated fix'!AH$429-'Ratios Calculated fix'!AH$428)</f>
        <v>#DIV/0!</v>
      </c>
      <c r="AI26" s="21">
        <f>('Ratios Calculated fix'!AI26-'Ratios Calculated fix'!AI$428)/('Ratios Calculated fix'!AI$429-'Ratios Calculated fix'!AI$428)</f>
        <v>0.33924387916786403</v>
      </c>
      <c r="AJ26" s="21">
        <f>('Ratios Calculated fix'!AJ26-'Ratios Calculated fix'!AJ$428)/('Ratios Calculated fix'!AJ$429-'Ratios Calculated fix'!AJ$428)</f>
        <v>0.18853110308873047</v>
      </c>
      <c r="AK26" s="21" t="e">
        <f>('Ratios Calculated fix'!AK26-'Ratios Calculated fix'!AK$428)/('Ratios Calculated fix'!AK$429-'Ratios Calculated fix'!AK$428)</f>
        <v>#DIV/0!</v>
      </c>
      <c r="AL26" s="21" t="e">
        <f>('Ratios Calculated fix'!AL26-'Ratios Calculated fix'!AL$428)/('Ratios Calculated fix'!AL$429-'Ratios Calculated fix'!AL$428)</f>
        <v>#DIV/0!</v>
      </c>
      <c r="AM26" s="21">
        <f>('Ratios Calculated fix'!AM26-'Ratios Calculated fix'!AM$428)/('Ratios Calculated fix'!AM$429-'Ratios Calculated fix'!AM$428)</f>
        <v>0.62277669024044058</v>
      </c>
      <c r="AN26" s="21">
        <f>('Ratios Calculated fix'!AN26-'Ratios Calculated fix'!AN$428)/('Ratios Calculated fix'!AN$429-'Ratios Calculated fix'!AN$428)</f>
        <v>0.62356105152172969</v>
      </c>
      <c r="AO26" s="21">
        <f>('Ratios Calculated fix'!AO26-'Ratios Calculated fix'!AO$428)/('Ratios Calculated fix'!AO$429-'Ratios Calculated fix'!AO$428)</f>
        <v>0.2078595425686483</v>
      </c>
      <c r="AP26" s="21">
        <f>('Ratios Calculated fix'!AP26-'Ratios Calculated fix'!AP$428)/('Ratios Calculated fix'!AP$429-'Ratios Calculated fix'!AP$428)</f>
        <v>3.2360049849649901E-2</v>
      </c>
      <c r="AQ26" s="21">
        <f>('Ratios Calculated fix'!AQ26-'Ratios Calculated fix'!AQ$428)/('Ratios Calculated fix'!AQ$429-'Ratios Calculated fix'!AQ$428)</f>
        <v>0.73079298062848674</v>
      </c>
      <c r="AR26" s="21">
        <f>('Ratios Calculated fix'!AR26-'Ratios Calculated fix'!AR$428)/('Ratios Calculated fix'!AR$429-'Ratios Calculated fix'!AR$428)</f>
        <v>0.39499851706904254</v>
      </c>
      <c r="AS26" s="21">
        <f>('Ratios Calculated fix'!AS26-'Ratios Calculated fix'!AS$428)/('Ratios Calculated fix'!AS$429-'Ratios Calculated fix'!AS$428)</f>
        <v>0.43348792078780507</v>
      </c>
      <c r="AT26" s="21">
        <f>('Ratios Calculated fix'!AT26-'Ratios Calculated fix'!AT$428)/('Ratios Calculated fix'!AT$429-'Ratios Calculated fix'!AT$428)</f>
        <v>0.54017702805702239</v>
      </c>
      <c r="AU26" s="21">
        <f>('Ratios Calculated fix'!AU26-'Ratios Calculated fix'!AU$428)/('Ratios Calculated fix'!AU$429-'Ratios Calculated fix'!AU$428)</f>
        <v>0.53262145608370948</v>
      </c>
      <c r="AV26" s="21" t="e">
        <f>('Ratios Calculated fix'!AV26-'Ratios Calculated fix'!AV$428)/('Ratios Calculated fix'!AV$429-'Ratios Calculated fix'!AV$428)</f>
        <v>#DIV/0!</v>
      </c>
      <c r="AW26" s="21" t="e">
        <f>('Ratios Calculated fix'!AW26-'Ratios Calculated fix'!AW$428)/('Ratios Calculated fix'!AW$429-'Ratios Calculated fix'!AW$428)</f>
        <v>#DIV/0!</v>
      </c>
      <c r="AX26" s="21" t="e">
        <f>('Ratios Calculated fix'!AX26-'Ratios Calculated fix'!AX$428)/('Ratios Calculated fix'!AX$429-'Ratios Calculated fix'!AX$428)</f>
        <v>#DIV/0!</v>
      </c>
      <c r="AY26" s="21">
        <f>('Ratios Calculated fix'!AY26-'Ratios Calculated fix'!AY$428)/('Ratios Calculated fix'!AY$429-'Ratios Calculated fix'!AY$428)</f>
        <v>0.3399604505682095</v>
      </c>
      <c r="AZ26" s="21">
        <f>('Ratios Calculated fix'!AZ26-'Ratios Calculated fix'!AZ$428)/('Ratios Calculated fix'!AZ$429-'Ratios Calculated fix'!AZ$428)</f>
        <v>0.24685212817097238</v>
      </c>
      <c r="BA26" s="21">
        <f>('Ratios Calculated fix'!BA26-'Ratios Calculated fix'!BA$428)/('Ratios Calculated fix'!BA$429-'Ratios Calculated fix'!BA$428)</f>
        <v>0.51749575662090985</v>
      </c>
      <c r="BB26" s="21" t="e">
        <f>('Ratios Calculated fix'!BB26-'Ratios Calculated fix'!BB$428)/('Ratios Calculated fix'!BB$429-'Ratios Calculated fix'!BB$428)</f>
        <v>#DIV/0!</v>
      </c>
      <c r="BC26" s="21">
        <f>('Ratios Calculated fix'!BC26-'Ratios Calculated fix'!BC$428)/('Ratios Calculated fix'!BC$429-'Ratios Calculated fix'!BC$428)</f>
        <v>0.27017652323820424</v>
      </c>
    </row>
    <row r="27" spans="1:55" x14ac:dyDescent="0.2">
      <c r="A27" s="3" t="s">
        <v>47</v>
      </c>
      <c r="B27" s="3" t="s">
        <v>48</v>
      </c>
      <c r="C27" s="3" t="s">
        <v>34</v>
      </c>
      <c r="D27" s="3">
        <v>191397</v>
      </c>
      <c r="E27" s="3" t="s">
        <v>16</v>
      </c>
      <c r="F27" s="3">
        <v>2019</v>
      </c>
      <c r="G27" s="3" t="s">
        <v>17</v>
      </c>
      <c r="H27" s="4">
        <v>43830</v>
      </c>
      <c r="I27" s="4">
        <v>43865</v>
      </c>
      <c r="J27" s="4">
        <v>43865</v>
      </c>
      <c r="K27" s="5">
        <v>1139000000</v>
      </c>
      <c r="L27" s="5">
        <v>1160000000</v>
      </c>
      <c r="M27" s="3" t="s">
        <v>49</v>
      </c>
      <c r="N27" s="20">
        <f>('Ratios Calculated fix'!N27-'Ratios Calculated fix'!N$428)/('Ratios Calculated fix'!N$429-'Ratios Calculated fix'!N$428)</f>
        <v>7.6750648618618633E-2</v>
      </c>
      <c r="O27" s="21">
        <f>('Ratios Calculated fix'!O27-'Ratios Calculated fix'!O$428)/('Ratios Calculated fix'!O$429-'Ratios Calculated fix'!O$428)</f>
        <v>5.8261145497721975E-2</v>
      </c>
      <c r="P27" s="21">
        <f>('Ratios Calculated fix'!P27-'Ratios Calculated fix'!P$428)/('Ratios Calculated fix'!P$429-'Ratios Calculated fix'!P$428)</f>
        <v>8.7157629257091515E-2</v>
      </c>
      <c r="Q27" s="21">
        <f>('Ratios Calculated fix'!Q27-'Ratios Calculated fix'!Q$428)/('Ratios Calculated fix'!Q$429-'Ratios Calculated fix'!Q$428)</f>
        <v>0.56159235118314865</v>
      </c>
      <c r="R27" s="21">
        <f>('Ratios Calculated fix'!R27-'Ratios Calculated fix'!R$428)/('Ratios Calculated fix'!R$429-'Ratios Calculated fix'!R$428)</f>
        <v>7.0493382951179934E-2</v>
      </c>
      <c r="S27" s="21">
        <f>('Ratios Calculated fix'!S27-'Ratios Calculated fix'!S$428)/('Ratios Calculated fix'!S$429-'Ratios Calculated fix'!S$428)</f>
        <v>4.9867046624011944E-2</v>
      </c>
      <c r="T27" s="21">
        <f>('Ratios Calculated fix'!T27-'Ratios Calculated fix'!T$428)/('Ratios Calculated fix'!T$429-'Ratios Calculated fix'!T$428)</f>
        <v>6.3468763095272093E-2</v>
      </c>
      <c r="U27" s="21">
        <f>('Ratios Calculated fix'!U27-'Ratios Calculated fix'!U$428)/('Ratios Calculated fix'!U$429-'Ratios Calculated fix'!U$428)</f>
        <v>0.79490076391601439</v>
      </c>
      <c r="V27" s="21">
        <f>('Ratios Calculated fix'!V27-'Ratios Calculated fix'!V$428)/('Ratios Calculated fix'!V$429-'Ratios Calculated fix'!V$428)</f>
        <v>0.77459586111824286</v>
      </c>
      <c r="W27" s="21">
        <f>('Ratios Calculated fix'!W27-'Ratios Calculated fix'!W$428)/('Ratios Calculated fix'!W$429-'Ratios Calculated fix'!W$428)</f>
        <v>0.76418714417294709</v>
      </c>
      <c r="X27" s="21">
        <f>('Ratios Calculated fix'!X27-'Ratios Calculated fix'!X$428)/('Ratios Calculated fix'!X$429-'Ratios Calculated fix'!X$428)</f>
        <v>0.63459546215532714</v>
      </c>
      <c r="Y27" s="21">
        <f>('Ratios Calculated fix'!Y27-'Ratios Calculated fix'!Y$428)/('Ratios Calculated fix'!Y$429-'Ratios Calculated fix'!Y$428)</f>
        <v>0.47903820795439417</v>
      </c>
      <c r="Z27" s="21">
        <f>('Ratios Calculated fix'!Z27-'Ratios Calculated fix'!Z$428)/('Ratios Calculated fix'!Z$429-'Ratios Calculated fix'!Z$428)</f>
        <v>0.36540453784467286</v>
      </c>
      <c r="AA27" s="21">
        <f>('Ratios Calculated fix'!AA27-'Ratios Calculated fix'!AA$428)/('Ratios Calculated fix'!AA$429-'Ratios Calculated fix'!AA$428)</f>
        <v>0.10349200045478092</v>
      </c>
      <c r="AB27" s="21">
        <f>('Ratios Calculated fix'!AB27-'Ratios Calculated fix'!AB$428)/('Ratios Calculated fix'!AB$429-'Ratios Calculated fix'!AB$428)</f>
        <v>0.85508379863569606</v>
      </c>
      <c r="AC27" s="21">
        <f>('Ratios Calculated fix'!AC27-'Ratios Calculated fix'!AC$428)/('Ratios Calculated fix'!AC$429-'Ratios Calculated fix'!AC$428)</f>
        <v>0.36034759536908895</v>
      </c>
      <c r="AD27" s="21">
        <f>('Ratios Calculated fix'!AD27-'Ratios Calculated fix'!AD$428)/('Ratios Calculated fix'!AD$429-'Ratios Calculated fix'!AD$428)</f>
        <v>0.27506091517435777</v>
      </c>
      <c r="AE27" s="21">
        <f>('Ratios Calculated fix'!AE27-'Ratios Calculated fix'!AE$428)/('Ratios Calculated fix'!AE$429-'Ratios Calculated fix'!AE$428)</f>
        <v>0.31531755099168135</v>
      </c>
      <c r="AF27" s="21">
        <f>('Ratios Calculated fix'!AF27-'Ratios Calculated fix'!AF$428)/('Ratios Calculated fix'!AF$429-'Ratios Calculated fix'!AF$428)</f>
        <v>0.57303110102358512</v>
      </c>
      <c r="AG27" s="21" t="e">
        <f>('Ratios Calculated fix'!AG27-'Ratios Calculated fix'!AG$428)/('Ratios Calculated fix'!AG$429-'Ratios Calculated fix'!AG$428)</f>
        <v>#DIV/0!</v>
      </c>
      <c r="AH27" s="21" t="e">
        <f>('Ratios Calculated fix'!AH27-'Ratios Calculated fix'!AH$428)/('Ratios Calculated fix'!AH$429-'Ratios Calculated fix'!AH$428)</f>
        <v>#DIV/0!</v>
      </c>
      <c r="AI27" s="21">
        <f>('Ratios Calculated fix'!AI27-'Ratios Calculated fix'!AI$428)/('Ratios Calculated fix'!AI$429-'Ratios Calculated fix'!AI$428)</f>
        <v>0.62887862782996751</v>
      </c>
      <c r="AJ27" s="21">
        <f>('Ratios Calculated fix'!AJ27-'Ratios Calculated fix'!AJ$428)/('Ratios Calculated fix'!AJ$429-'Ratios Calculated fix'!AJ$428)</f>
        <v>6.9849318355563933E-2</v>
      </c>
      <c r="AK27" s="21" t="e">
        <f>('Ratios Calculated fix'!AK27-'Ratios Calculated fix'!AK$428)/('Ratios Calculated fix'!AK$429-'Ratios Calculated fix'!AK$428)</f>
        <v>#DIV/0!</v>
      </c>
      <c r="AL27" s="21" t="e">
        <f>('Ratios Calculated fix'!AL27-'Ratios Calculated fix'!AL$428)/('Ratios Calculated fix'!AL$429-'Ratios Calculated fix'!AL$428)</f>
        <v>#DIV/0!</v>
      </c>
      <c r="AM27" s="21">
        <f>('Ratios Calculated fix'!AM27-'Ratios Calculated fix'!AM$428)/('Ratios Calculated fix'!AM$429-'Ratios Calculated fix'!AM$428)</f>
        <v>0.61948741328330448</v>
      </c>
      <c r="AN27" s="21">
        <f>('Ratios Calculated fix'!AN27-'Ratios Calculated fix'!AN$428)/('Ratios Calculated fix'!AN$429-'Ratios Calculated fix'!AN$428)</f>
        <v>0.62755752593548131</v>
      </c>
      <c r="AO27" s="21">
        <f>('Ratios Calculated fix'!AO27-'Ratios Calculated fix'!AO$428)/('Ratios Calculated fix'!AO$429-'Ratios Calculated fix'!AO$428)</f>
        <v>0.31017683088767023</v>
      </c>
      <c r="AP27" s="21">
        <f>('Ratios Calculated fix'!AP27-'Ratios Calculated fix'!AP$428)/('Ratios Calculated fix'!AP$429-'Ratios Calculated fix'!AP$428)</f>
        <v>3.2474457776461962E-2</v>
      </c>
      <c r="AQ27" s="21">
        <f>('Ratios Calculated fix'!AQ27-'Ratios Calculated fix'!AQ$428)/('Ratios Calculated fix'!AQ$429-'Ratios Calculated fix'!AQ$428)</f>
        <v>0.58835787789956817</v>
      </c>
      <c r="AR27" s="21">
        <f>('Ratios Calculated fix'!AR27-'Ratios Calculated fix'!AR$428)/('Ratios Calculated fix'!AR$429-'Ratios Calculated fix'!AR$428)</f>
        <v>0.17333280361980963</v>
      </c>
      <c r="AS27" s="21">
        <f>('Ratios Calculated fix'!AS27-'Ratios Calculated fix'!AS$428)/('Ratios Calculated fix'!AS$429-'Ratios Calculated fix'!AS$428)</f>
        <v>0.55917726789332622</v>
      </c>
      <c r="AT27" s="21">
        <f>('Ratios Calculated fix'!AT27-'Ratios Calculated fix'!AT$428)/('Ratios Calculated fix'!AT$429-'Ratios Calculated fix'!AT$428)</f>
        <v>0.19415549325861958</v>
      </c>
      <c r="AU27" s="21">
        <f>('Ratios Calculated fix'!AU27-'Ratios Calculated fix'!AU$428)/('Ratios Calculated fix'!AU$429-'Ratios Calculated fix'!AU$428)</f>
        <v>0.4356502424584705</v>
      </c>
      <c r="AV27" s="21" t="e">
        <f>('Ratios Calculated fix'!AV27-'Ratios Calculated fix'!AV$428)/('Ratios Calculated fix'!AV$429-'Ratios Calculated fix'!AV$428)</f>
        <v>#DIV/0!</v>
      </c>
      <c r="AW27" s="21" t="e">
        <f>('Ratios Calculated fix'!AW27-'Ratios Calculated fix'!AW$428)/('Ratios Calculated fix'!AW$429-'Ratios Calculated fix'!AW$428)</f>
        <v>#DIV/0!</v>
      </c>
      <c r="AX27" s="21" t="e">
        <f>('Ratios Calculated fix'!AX27-'Ratios Calculated fix'!AX$428)/('Ratios Calculated fix'!AX$429-'Ratios Calculated fix'!AX$428)</f>
        <v>#DIV/0!</v>
      </c>
      <c r="AY27" s="21">
        <f>('Ratios Calculated fix'!AY27-'Ratios Calculated fix'!AY$428)/('Ratios Calculated fix'!AY$429-'Ratios Calculated fix'!AY$428)</f>
        <v>0.35867430915582155</v>
      </c>
      <c r="AZ27" s="21">
        <f>('Ratios Calculated fix'!AZ27-'Ratios Calculated fix'!AZ$428)/('Ratios Calculated fix'!AZ$429-'Ratios Calculated fix'!AZ$428)</f>
        <v>0.24567523653362811</v>
      </c>
      <c r="BA27" s="21">
        <f>('Ratios Calculated fix'!BA27-'Ratios Calculated fix'!BA$428)/('Ratios Calculated fix'!BA$429-'Ratios Calculated fix'!BA$428)</f>
        <v>0.50669222469213415</v>
      </c>
      <c r="BB27" s="21" t="e">
        <f>('Ratios Calculated fix'!BB27-'Ratios Calculated fix'!BB$428)/('Ratios Calculated fix'!BB$429-'Ratios Calculated fix'!BB$428)</f>
        <v>#DIV/0!</v>
      </c>
      <c r="BC27" s="21">
        <f>('Ratios Calculated fix'!BC27-'Ratios Calculated fix'!BC$428)/('Ratios Calculated fix'!BC$429-'Ratios Calculated fix'!BC$428)</f>
        <v>0.1590219170145723</v>
      </c>
    </row>
    <row r="28" spans="1:55" x14ac:dyDescent="0.2">
      <c r="A28" s="3" t="s">
        <v>118</v>
      </c>
      <c r="B28" s="3" t="s">
        <v>119</v>
      </c>
      <c r="C28" s="3" t="s">
        <v>15</v>
      </c>
      <c r="D28" s="3">
        <v>67669</v>
      </c>
      <c r="E28" s="3" t="s">
        <v>16</v>
      </c>
      <c r="F28" s="3">
        <v>2019</v>
      </c>
      <c r="G28" s="3" t="s">
        <v>17</v>
      </c>
      <c r="H28" s="4">
        <v>43830</v>
      </c>
      <c r="I28" s="4">
        <v>43881</v>
      </c>
      <c r="J28" s="4">
        <v>43881</v>
      </c>
      <c r="K28" s="5">
        <v>228557000</v>
      </c>
      <c r="L28" s="5">
        <v>230006000</v>
      </c>
      <c r="M28" s="3" t="s">
        <v>120</v>
      </c>
      <c r="N28" s="20">
        <f>('Ratios Calculated fix'!N28-'Ratios Calculated fix'!N$428)/('Ratios Calculated fix'!N$429-'Ratios Calculated fix'!N$428)</f>
        <v>6.2619308185964187E-2</v>
      </c>
      <c r="O28" s="21">
        <f>('Ratios Calculated fix'!O28-'Ratios Calculated fix'!O$428)/('Ratios Calculated fix'!O$429-'Ratios Calculated fix'!O$428)</f>
        <v>4.107221545607867E-2</v>
      </c>
      <c r="P28" s="21">
        <f>('Ratios Calculated fix'!P28-'Ratios Calculated fix'!P$428)/('Ratios Calculated fix'!P$429-'Ratios Calculated fix'!P$428)</f>
        <v>4.2066678318334799E-2</v>
      </c>
      <c r="Q28" s="21">
        <f>('Ratios Calculated fix'!Q28-'Ratios Calculated fix'!Q$428)/('Ratios Calculated fix'!Q$429-'Ratios Calculated fix'!Q$428)</f>
        <v>0.559177798447549</v>
      </c>
      <c r="R28" s="21">
        <f>('Ratios Calculated fix'!R28-'Ratios Calculated fix'!R$428)/('Ratios Calculated fix'!R$429-'Ratios Calculated fix'!R$428)</f>
        <v>7.8089556112907701E-2</v>
      </c>
      <c r="S28" s="21">
        <f>('Ratios Calculated fix'!S28-'Ratios Calculated fix'!S$428)/('Ratios Calculated fix'!S$429-'Ratios Calculated fix'!S$428)</f>
        <v>6.9210223501227797E-2</v>
      </c>
      <c r="T28" s="21">
        <f>('Ratios Calculated fix'!T28-'Ratios Calculated fix'!T$428)/('Ratios Calculated fix'!T$429-'Ratios Calculated fix'!T$428)</f>
        <v>6.8137354784441342E-2</v>
      </c>
      <c r="U28" s="21">
        <f>('Ratios Calculated fix'!U28-'Ratios Calculated fix'!U$428)/('Ratios Calculated fix'!U$429-'Ratios Calculated fix'!U$428)</f>
        <v>0.79311295907139989</v>
      </c>
      <c r="V28" s="21">
        <f>('Ratios Calculated fix'!V28-'Ratios Calculated fix'!V$428)/('Ratios Calculated fix'!V$429-'Ratios Calculated fix'!V$428)</f>
        <v>0.77392541943862159</v>
      </c>
      <c r="W28" s="21">
        <f>('Ratios Calculated fix'!W28-'Ratios Calculated fix'!W$428)/('Ratios Calculated fix'!W$429-'Ratios Calculated fix'!W$428)</f>
        <v>0.76226445029649481</v>
      </c>
      <c r="X28" s="21">
        <f>('Ratios Calculated fix'!X28-'Ratios Calculated fix'!X$428)/('Ratios Calculated fix'!X$429-'Ratios Calculated fix'!X$428)</f>
        <v>0.17019402895144578</v>
      </c>
      <c r="Y28" s="21">
        <f>('Ratios Calculated fix'!Y28-'Ratios Calculated fix'!Y$428)/('Ratios Calculated fix'!Y$429-'Ratios Calculated fix'!Y$428)</f>
        <v>0.63683626981437425</v>
      </c>
      <c r="Z28" s="21">
        <f>('Ratios Calculated fix'!Z28-'Ratios Calculated fix'!Z$428)/('Ratios Calculated fix'!Z$429-'Ratios Calculated fix'!Z$428)</f>
        <v>0.82980597104855425</v>
      </c>
      <c r="AA28" s="21">
        <f>('Ratios Calculated fix'!AA28-'Ratios Calculated fix'!AA$428)/('Ratios Calculated fix'!AA$429-'Ratios Calculated fix'!AA$428)</f>
        <v>0.68031766037066599</v>
      </c>
      <c r="AB28" s="21">
        <f>('Ratios Calculated fix'!AB28-'Ratios Calculated fix'!AB$428)/('Ratios Calculated fix'!AB$429-'Ratios Calculated fix'!AB$428)</f>
        <v>0.90500773829296377</v>
      </c>
      <c r="AC28" s="21">
        <f>('Ratios Calculated fix'!AC28-'Ratios Calculated fix'!AC$428)/('Ratios Calculated fix'!AC$429-'Ratios Calculated fix'!AC$428)</f>
        <v>0.32390077844979259</v>
      </c>
      <c r="AD28" s="21">
        <f>('Ratios Calculated fix'!AD28-'Ratios Calculated fix'!AD$428)/('Ratios Calculated fix'!AD$429-'Ratios Calculated fix'!AD$428)</f>
        <v>0.41019291174489397</v>
      </c>
      <c r="AE28" s="21">
        <f>('Ratios Calculated fix'!AE28-'Ratios Calculated fix'!AE$428)/('Ratios Calculated fix'!AE$429-'Ratios Calculated fix'!AE$428)</f>
        <v>0.47022683787538166</v>
      </c>
      <c r="AF28" s="21">
        <f>('Ratios Calculated fix'!AF28-'Ratios Calculated fix'!AF$428)/('Ratios Calculated fix'!AF$429-'Ratios Calculated fix'!AF$428)</f>
        <v>0.64586314051338578</v>
      </c>
      <c r="AG28" s="21" t="e">
        <f>('Ratios Calculated fix'!AG28-'Ratios Calculated fix'!AG$428)/('Ratios Calculated fix'!AG$429-'Ratios Calculated fix'!AG$428)</f>
        <v>#DIV/0!</v>
      </c>
      <c r="AH28" s="21" t="e">
        <f>('Ratios Calculated fix'!AH28-'Ratios Calculated fix'!AH$428)/('Ratios Calculated fix'!AH$429-'Ratios Calculated fix'!AH$428)</f>
        <v>#DIV/0!</v>
      </c>
      <c r="AI28" s="21">
        <f>('Ratios Calculated fix'!AI28-'Ratios Calculated fix'!AI$428)/('Ratios Calculated fix'!AI$429-'Ratios Calculated fix'!AI$428)</f>
        <v>0.42144205297723042</v>
      </c>
      <c r="AJ28" s="21">
        <f>('Ratios Calculated fix'!AJ28-'Ratios Calculated fix'!AJ$428)/('Ratios Calculated fix'!AJ$429-'Ratios Calculated fix'!AJ$428)</f>
        <v>0.1925069845521421</v>
      </c>
      <c r="AK28" s="21" t="e">
        <f>('Ratios Calculated fix'!AK28-'Ratios Calculated fix'!AK$428)/('Ratios Calculated fix'!AK$429-'Ratios Calculated fix'!AK$428)</f>
        <v>#DIV/0!</v>
      </c>
      <c r="AL28" s="21" t="e">
        <f>('Ratios Calculated fix'!AL28-'Ratios Calculated fix'!AL$428)/('Ratios Calculated fix'!AL$429-'Ratios Calculated fix'!AL$428)</f>
        <v>#DIV/0!</v>
      </c>
      <c r="AM28" s="21">
        <f>('Ratios Calculated fix'!AM28-'Ratios Calculated fix'!AM$428)/('Ratios Calculated fix'!AM$429-'Ratios Calculated fix'!AM$428)</f>
        <v>0.61823941922460535</v>
      </c>
      <c r="AN28" s="21">
        <f>('Ratios Calculated fix'!AN28-'Ratios Calculated fix'!AN$428)/('Ratios Calculated fix'!AN$429-'Ratios Calculated fix'!AN$428)</f>
        <v>0.6214325758019239</v>
      </c>
      <c r="AO28" s="21">
        <f>('Ratios Calculated fix'!AO28-'Ratios Calculated fix'!AO$428)/('Ratios Calculated fix'!AO$429-'Ratios Calculated fix'!AO$428)</f>
        <v>0.11443254022631164</v>
      </c>
      <c r="AP28" s="21">
        <f>('Ratios Calculated fix'!AP28-'Ratios Calculated fix'!AP$428)/('Ratios Calculated fix'!AP$429-'Ratios Calculated fix'!AP$428)</f>
        <v>3.2967838423022484E-2</v>
      </c>
      <c r="AQ28" s="21">
        <f>('Ratios Calculated fix'!AQ28-'Ratios Calculated fix'!AQ$428)/('Ratios Calculated fix'!AQ$429-'Ratios Calculated fix'!AQ$428)</f>
        <v>0.60842188155055266</v>
      </c>
      <c r="AR28" s="21">
        <f>('Ratios Calculated fix'!AR28-'Ratios Calculated fix'!AR$428)/('Ratios Calculated fix'!AR$429-'Ratios Calculated fix'!AR$428)</f>
        <v>0.36606745724410455</v>
      </c>
      <c r="AS28" s="21">
        <f>('Ratios Calculated fix'!AS28-'Ratios Calculated fix'!AS$428)/('Ratios Calculated fix'!AS$429-'Ratios Calculated fix'!AS$428)</f>
        <v>0.55858719070595753</v>
      </c>
      <c r="AT28" s="21">
        <f>('Ratios Calculated fix'!AT28-'Ratios Calculated fix'!AT$428)/('Ratios Calculated fix'!AT$429-'Ratios Calculated fix'!AT$428)</f>
        <v>0.36641103579081541</v>
      </c>
      <c r="AU28" s="21">
        <f>('Ratios Calculated fix'!AU28-'Ratios Calculated fix'!AU$428)/('Ratios Calculated fix'!AU$429-'Ratios Calculated fix'!AU$428)</f>
        <v>0.41843976302323999</v>
      </c>
      <c r="AV28" s="21" t="e">
        <f>('Ratios Calculated fix'!AV28-'Ratios Calculated fix'!AV$428)/('Ratios Calculated fix'!AV$429-'Ratios Calculated fix'!AV$428)</f>
        <v>#DIV/0!</v>
      </c>
      <c r="AW28" s="21" t="e">
        <f>('Ratios Calculated fix'!AW28-'Ratios Calculated fix'!AW$428)/('Ratios Calculated fix'!AW$429-'Ratios Calculated fix'!AW$428)</f>
        <v>#DIV/0!</v>
      </c>
      <c r="AX28" s="21" t="e">
        <f>('Ratios Calculated fix'!AX28-'Ratios Calculated fix'!AX$428)/('Ratios Calculated fix'!AX$429-'Ratios Calculated fix'!AX$428)</f>
        <v>#DIV/0!</v>
      </c>
      <c r="AY28" s="21">
        <f>('Ratios Calculated fix'!AY28-'Ratios Calculated fix'!AY$428)/('Ratios Calculated fix'!AY$429-'Ratios Calculated fix'!AY$428)</f>
        <v>0.35503404125924631</v>
      </c>
      <c r="AZ28" s="21">
        <f>('Ratios Calculated fix'!AZ28-'Ratios Calculated fix'!AZ$428)/('Ratios Calculated fix'!AZ$429-'Ratios Calculated fix'!AZ$428)</f>
        <v>0.28426732887578271</v>
      </c>
      <c r="BA28" s="21">
        <f>('Ratios Calculated fix'!BA28-'Ratios Calculated fix'!BA$428)/('Ratios Calculated fix'!BA$429-'Ratios Calculated fix'!BA$428)</f>
        <v>0.50692988361733426</v>
      </c>
      <c r="BB28" s="21" t="e">
        <f>('Ratios Calculated fix'!BB28-'Ratios Calculated fix'!BB$428)/('Ratios Calculated fix'!BB$429-'Ratios Calculated fix'!BB$428)</f>
        <v>#DIV/0!</v>
      </c>
      <c r="BC28" s="21">
        <f>('Ratios Calculated fix'!BC28-'Ratios Calculated fix'!BC$428)/('Ratios Calculated fix'!BC$429-'Ratios Calculated fix'!BC$428)</f>
        <v>0.14308977357124616</v>
      </c>
    </row>
    <row r="29" spans="1:55" x14ac:dyDescent="0.2">
      <c r="A29" s="3" t="s">
        <v>121</v>
      </c>
      <c r="B29" s="3" t="s">
        <v>122</v>
      </c>
      <c r="C29" s="3" t="s">
        <v>24</v>
      </c>
      <c r="D29" s="3">
        <v>65735</v>
      </c>
      <c r="E29" s="3" t="s">
        <v>16</v>
      </c>
      <c r="F29" s="3">
        <v>2019</v>
      </c>
      <c r="G29" s="3" t="s">
        <v>17</v>
      </c>
      <c r="H29" s="4">
        <v>43830</v>
      </c>
      <c r="I29" s="4">
        <v>43873</v>
      </c>
      <c r="J29" s="4">
        <v>43873</v>
      </c>
      <c r="K29" s="5">
        <v>592000000</v>
      </c>
      <c r="L29" s="5">
        <v>598000000</v>
      </c>
      <c r="M29" s="3" t="s">
        <v>123</v>
      </c>
      <c r="N29" s="20">
        <f>('Ratios Calculated fix'!N29-'Ratios Calculated fix'!N$428)/('Ratios Calculated fix'!N$429-'Ratios Calculated fix'!N$428)</f>
        <v>0.12036774298909352</v>
      </c>
      <c r="O29" s="21">
        <f>('Ratios Calculated fix'!O29-'Ratios Calculated fix'!O$428)/('Ratios Calculated fix'!O$429-'Ratios Calculated fix'!O$428)</f>
        <v>0.11090515409797615</v>
      </c>
      <c r="P29" s="21">
        <f>('Ratios Calculated fix'!P29-'Ratios Calculated fix'!P$428)/('Ratios Calculated fix'!P$429-'Ratios Calculated fix'!P$428)</f>
        <v>0.32498894703889186</v>
      </c>
      <c r="Q29" s="21">
        <f>('Ratios Calculated fix'!Q29-'Ratios Calculated fix'!Q$428)/('Ratios Calculated fix'!Q$429-'Ratios Calculated fix'!Q$428)</f>
        <v>0.56425178322871883</v>
      </c>
      <c r="R29" s="21">
        <f>('Ratios Calculated fix'!R29-'Ratios Calculated fix'!R$428)/('Ratios Calculated fix'!R$429-'Ratios Calculated fix'!R$428)</f>
        <v>0.13125637286347944</v>
      </c>
      <c r="S29" s="21">
        <f>('Ratios Calculated fix'!S29-'Ratios Calculated fix'!S$428)/('Ratios Calculated fix'!S$429-'Ratios Calculated fix'!S$428)</f>
        <v>0.1111500699764446</v>
      </c>
      <c r="T29" s="21">
        <f>('Ratios Calculated fix'!T29-'Ratios Calculated fix'!T$428)/('Ratios Calculated fix'!T$429-'Ratios Calculated fix'!T$428)</f>
        <v>0.11533338874424634</v>
      </c>
      <c r="U29" s="21">
        <f>('Ratios Calculated fix'!U29-'Ratios Calculated fix'!U$428)/('Ratios Calculated fix'!U$429-'Ratios Calculated fix'!U$428)</f>
        <v>0.80331989119299108</v>
      </c>
      <c r="V29" s="21">
        <f>('Ratios Calculated fix'!V29-'Ratios Calculated fix'!V$428)/('Ratios Calculated fix'!V$429-'Ratios Calculated fix'!V$428)</f>
        <v>0.78182515684869625</v>
      </c>
      <c r="W29" s="21">
        <f>('Ratios Calculated fix'!W29-'Ratios Calculated fix'!W$428)/('Ratios Calculated fix'!W$429-'Ratios Calculated fix'!W$428)</f>
        <v>0.77246649110723986</v>
      </c>
      <c r="X29" s="21">
        <f>('Ratios Calculated fix'!X29-'Ratios Calculated fix'!X$428)/('Ratios Calculated fix'!X$429-'Ratios Calculated fix'!X$428)</f>
        <v>0.46150322376410979</v>
      </c>
      <c r="Y29" s="21">
        <f>('Ratios Calculated fix'!Y29-'Ratios Calculated fix'!Y$428)/('Ratios Calculated fix'!Y$429-'Ratios Calculated fix'!Y$428)</f>
        <v>0.47730302069562669</v>
      </c>
      <c r="Z29" s="21">
        <f>('Ratios Calculated fix'!Z29-'Ratios Calculated fix'!Z$428)/('Ratios Calculated fix'!Z$429-'Ratios Calculated fix'!Z$428)</f>
        <v>0.53849677623589021</v>
      </c>
      <c r="AA29" s="21">
        <f>('Ratios Calculated fix'!AA29-'Ratios Calculated fix'!AA$428)/('Ratios Calculated fix'!AA$429-'Ratios Calculated fix'!AA$428)</f>
        <v>0.36108357052121831</v>
      </c>
      <c r="AB29" s="21">
        <f>('Ratios Calculated fix'!AB29-'Ratios Calculated fix'!AB$428)/('Ratios Calculated fix'!AB$429-'Ratios Calculated fix'!AB$428)</f>
        <v>0.83395045137404678</v>
      </c>
      <c r="AC29" s="21">
        <f>('Ratios Calculated fix'!AC29-'Ratios Calculated fix'!AC$428)/('Ratios Calculated fix'!AC$429-'Ratios Calculated fix'!AC$428)</f>
        <v>0.8224276407709401</v>
      </c>
      <c r="AD29" s="21">
        <f>('Ratios Calculated fix'!AD29-'Ratios Calculated fix'!AD$428)/('Ratios Calculated fix'!AD$429-'Ratios Calculated fix'!AD$428)</f>
        <v>0.59672919546080183</v>
      </c>
      <c r="AE29" s="21">
        <f>('Ratios Calculated fix'!AE29-'Ratios Calculated fix'!AE$428)/('Ratios Calculated fix'!AE$429-'Ratios Calculated fix'!AE$428)</f>
        <v>0.68406370421135454</v>
      </c>
      <c r="AF29" s="21">
        <f>('Ratios Calculated fix'!AF29-'Ratios Calculated fix'!AF$428)/('Ratios Calculated fix'!AF$429-'Ratios Calculated fix'!AF$428)</f>
        <v>0.77539062254261171</v>
      </c>
      <c r="AG29" s="21" t="e">
        <f>('Ratios Calculated fix'!AG29-'Ratios Calculated fix'!AG$428)/('Ratios Calculated fix'!AG$429-'Ratios Calculated fix'!AG$428)</f>
        <v>#DIV/0!</v>
      </c>
      <c r="AH29" s="21" t="e">
        <f>('Ratios Calculated fix'!AH29-'Ratios Calculated fix'!AH$428)/('Ratios Calculated fix'!AH$429-'Ratios Calculated fix'!AH$428)</f>
        <v>#DIV/0!</v>
      </c>
      <c r="AI29" s="21">
        <f>('Ratios Calculated fix'!AI29-'Ratios Calculated fix'!AI$428)/('Ratios Calculated fix'!AI$429-'Ratios Calculated fix'!AI$428)</f>
        <v>0.31709382463167596</v>
      </c>
      <c r="AJ29" s="21">
        <f>('Ratios Calculated fix'!AJ29-'Ratios Calculated fix'!AJ$428)/('Ratios Calculated fix'!AJ$429-'Ratios Calculated fix'!AJ$428)</f>
        <v>0.20963606528298326</v>
      </c>
      <c r="AK29" s="21" t="e">
        <f>('Ratios Calculated fix'!AK29-'Ratios Calculated fix'!AK$428)/('Ratios Calculated fix'!AK$429-'Ratios Calculated fix'!AK$428)</f>
        <v>#DIV/0!</v>
      </c>
      <c r="AL29" s="21" t="e">
        <f>('Ratios Calculated fix'!AL29-'Ratios Calculated fix'!AL$428)/('Ratios Calculated fix'!AL$429-'Ratios Calculated fix'!AL$428)</f>
        <v>#DIV/0!</v>
      </c>
      <c r="AM29" s="21">
        <f>('Ratios Calculated fix'!AM29-'Ratios Calculated fix'!AM$428)/('Ratios Calculated fix'!AM$429-'Ratios Calculated fix'!AM$428)</f>
        <v>0.62559658353728387</v>
      </c>
      <c r="AN29" s="21">
        <f>('Ratios Calculated fix'!AN29-'Ratios Calculated fix'!AN$428)/('Ratios Calculated fix'!AN$429-'Ratios Calculated fix'!AN$428)</f>
        <v>0.62260043891384442</v>
      </c>
      <c r="AO29" s="21">
        <f>('Ratios Calculated fix'!AO29-'Ratios Calculated fix'!AO$428)/('Ratios Calculated fix'!AO$429-'Ratios Calculated fix'!AO$428)</f>
        <v>6.8579415908626346E-2</v>
      </c>
      <c r="AP29" s="21">
        <f>('Ratios Calculated fix'!AP29-'Ratios Calculated fix'!AP$428)/('Ratios Calculated fix'!AP$429-'Ratios Calculated fix'!AP$428)</f>
        <v>3.2103935693479635E-2</v>
      </c>
      <c r="AQ29" s="21">
        <f>('Ratios Calculated fix'!AQ29-'Ratios Calculated fix'!AQ$428)/('Ratios Calculated fix'!AQ$429-'Ratios Calculated fix'!AQ$428)</f>
        <v>0.65475889475299121</v>
      </c>
      <c r="AR29" s="21">
        <f>('Ratios Calculated fix'!AR29-'Ratios Calculated fix'!AR$428)/('Ratios Calculated fix'!AR$429-'Ratios Calculated fix'!AR$428)</f>
        <v>0.65499206703362745</v>
      </c>
      <c r="AS29" s="21">
        <f>('Ratios Calculated fix'!AS29-'Ratios Calculated fix'!AS$428)/('Ratios Calculated fix'!AS$429-'Ratios Calculated fix'!AS$428)</f>
        <v>0.21547505599630717</v>
      </c>
      <c r="AT29" s="21">
        <f>('Ratios Calculated fix'!AT29-'Ratios Calculated fix'!AT$428)/('Ratios Calculated fix'!AT$429-'Ratios Calculated fix'!AT$428)</f>
        <v>0.46984635852918816</v>
      </c>
      <c r="AU29" s="21">
        <f>('Ratios Calculated fix'!AU29-'Ratios Calculated fix'!AU$428)/('Ratios Calculated fix'!AU$429-'Ratios Calculated fix'!AU$428)</f>
        <v>0.65082457677630934</v>
      </c>
      <c r="AV29" s="21" t="e">
        <f>('Ratios Calculated fix'!AV29-'Ratios Calculated fix'!AV$428)/('Ratios Calculated fix'!AV$429-'Ratios Calculated fix'!AV$428)</f>
        <v>#DIV/0!</v>
      </c>
      <c r="AW29" s="21" t="e">
        <f>('Ratios Calculated fix'!AW29-'Ratios Calculated fix'!AW$428)/('Ratios Calculated fix'!AW$429-'Ratios Calculated fix'!AW$428)</f>
        <v>#DIV/0!</v>
      </c>
      <c r="AX29" s="21" t="e">
        <f>('Ratios Calculated fix'!AX29-'Ratios Calculated fix'!AX$428)/('Ratios Calculated fix'!AX$429-'Ratios Calculated fix'!AX$428)</f>
        <v>#DIV/0!</v>
      </c>
      <c r="AY29" s="21">
        <f>('Ratios Calculated fix'!AY29-'Ratios Calculated fix'!AY$428)/('Ratios Calculated fix'!AY$429-'Ratios Calculated fix'!AY$428)</f>
        <v>0.36468124089339277</v>
      </c>
      <c r="AZ29" s="21">
        <f>('Ratios Calculated fix'!AZ29-'Ratios Calculated fix'!AZ$428)/('Ratios Calculated fix'!AZ$429-'Ratios Calculated fix'!AZ$428)</f>
        <v>0.25056872340030634</v>
      </c>
      <c r="BA29" s="21">
        <f>('Ratios Calculated fix'!BA29-'Ratios Calculated fix'!BA$428)/('Ratios Calculated fix'!BA$429-'Ratios Calculated fix'!BA$428)</f>
        <v>0.52842220802029882</v>
      </c>
      <c r="BB29" s="21" t="e">
        <f>('Ratios Calculated fix'!BB29-'Ratios Calculated fix'!BB$428)/('Ratios Calculated fix'!BB$429-'Ratios Calculated fix'!BB$428)</f>
        <v>#DIV/0!</v>
      </c>
      <c r="BC29" s="21">
        <f>('Ratios Calculated fix'!BC29-'Ratios Calculated fix'!BC$428)/('Ratios Calculated fix'!BC$429-'Ratios Calculated fix'!BC$428)</f>
        <v>0.16885071075212674</v>
      </c>
    </row>
    <row r="30" spans="1:55" x14ac:dyDescent="0.2">
      <c r="A30" s="3" t="s">
        <v>111</v>
      </c>
      <c r="B30" s="3" t="s">
        <v>112</v>
      </c>
      <c r="C30" s="3" t="s">
        <v>113</v>
      </c>
      <c r="D30" s="3">
        <v>67872</v>
      </c>
      <c r="E30" s="3" t="s">
        <v>16</v>
      </c>
      <c r="F30" s="3">
        <v>2019</v>
      </c>
      <c r="G30" s="3" t="s">
        <v>17</v>
      </c>
      <c r="H30" s="4">
        <v>43830</v>
      </c>
      <c r="I30" s="4">
        <v>43887</v>
      </c>
      <c r="J30" s="4">
        <v>43887</v>
      </c>
      <c r="K30" s="5">
        <v>128800000</v>
      </c>
      <c r="L30" s="5">
        <v>131400000</v>
      </c>
      <c r="M30" s="3" t="s">
        <v>114</v>
      </c>
      <c r="N30" s="20">
        <f>('Ratios Calculated fix'!N30-'Ratios Calculated fix'!N$428)/('Ratios Calculated fix'!N$429-'Ratios Calculated fix'!N$428)</f>
        <v>1.8561487150282871E-2</v>
      </c>
      <c r="O30" s="21">
        <f>('Ratios Calculated fix'!O30-'Ratios Calculated fix'!O$428)/('Ratios Calculated fix'!O$429-'Ratios Calculated fix'!O$428)</f>
        <v>1.8561487150282871E-2</v>
      </c>
      <c r="P30" s="21">
        <f>('Ratios Calculated fix'!P30-'Ratios Calculated fix'!P$428)/('Ratios Calculated fix'!P$429-'Ratios Calculated fix'!P$428)</f>
        <v>4.784641645163467E-2</v>
      </c>
      <c r="Q30" s="21">
        <f>('Ratios Calculated fix'!Q30-'Ratios Calculated fix'!Q$428)/('Ratios Calculated fix'!Q$429-'Ratios Calculated fix'!Q$428)</f>
        <v>0.59409838850905028</v>
      </c>
      <c r="R30" s="21">
        <f>('Ratios Calculated fix'!R30-'Ratios Calculated fix'!R$428)/('Ratios Calculated fix'!R$429-'Ratios Calculated fix'!R$428)</f>
        <v>9.0085036116064904E-3</v>
      </c>
      <c r="S30" s="21">
        <f>('Ratios Calculated fix'!S30-'Ratios Calculated fix'!S$428)/('Ratios Calculated fix'!S$429-'Ratios Calculated fix'!S$428)</f>
        <v>2.4470889578677739E-3</v>
      </c>
      <c r="T30" s="21">
        <f>('Ratios Calculated fix'!T30-'Ratios Calculated fix'!T$428)/('Ratios Calculated fix'!T$429-'Ratios Calculated fix'!T$428)</f>
        <v>8.7207679318904181E-3</v>
      </c>
      <c r="U30" s="21">
        <f>('Ratios Calculated fix'!U30-'Ratios Calculated fix'!U$428)/('Ratios Calculated fix'!U$429-'Ratios Calculated fix'!U$428)</f>
        <v>0.79428450141420337</v>
      </c>
      <c r="V30" s="21">
        <f>('Ratios Calculated fix'!V30-'Ratios Calculated fix'!V$428)/('Ratios Calculated fix'!V$429-'Ratios Calculated fix'!V$428)</f>
        <v>0.7724967960265533</v>
      </c>
      <c r="W30" s="21">
        <f>('Ratios Calculated fix'!W30-'Ratios Calculated fix'!W$428)/('Ratios Calculated fix'!W$429-'Ratios Calculated fix'!W$428)</f>
        <v>0.76387989832768854</v>
      </c>
      <c r="X30" s="21">
        <f>('Ratios Calculated fix'!X30-'Ratios Calculated fix'!X$428)/('Ratios Calculated fix'!X$429-'Ratios Calculated fix'!X$428)</f>
        <v>0.3336902688223406</v>
      </c>
      <c r="Y30" s="21">
        <f>('Ratios Calculated fix'!Y30-'Ratios Calculated fix'!Y$428)/('Ratios Calculated fix'!Y$429-'Ratios Calculated fix'!Y$428)</f>
        <v>0.44811403923342663</v>
      </c>
      <c r="Z30" s="21">
        <f>('Ratios Calculated fix'!Z30-'Ratios Calculated fix'!Z$428)/('Ratios Calculated fix'!Z$429-'Ratios Calculated fix'!Z$428)</f>
        <v>0.66630973117765946</v>
      </c>
      <c r="AA30" s="21">
        <f>('Ratios Calculated fix'!AA30-'Ratios Calculated fix'!AA$428)/('Ratios Calculated fix'!AA$429-'Ratios Calculated fix'!AA$428)</f>
        <v>0</v>
      </c>
      <c r="AB30" s="21">
        <f>('Ratios Calculated fix'!AB30-'Ratios Calculated fix'!AB$428)/('Ratios Calculated fix'!AB$429-'Ratios Calculated fix'!AB$428)</f>
        <v>0.79919075405369344</v>
      </c>
      <c r="AC30" s="21">
        <f>('Ratios Calculated fix'!AC30-'Ratios Calculated fix'!AC$428)/('Ratios Calculated fix'!AC$429-'Ratios Calculated fix'!AC$428)</f>
        <v>1</v>
      </c>
      <c r="AD30" s="21">
        <f>('Ratios Calculated fix'!AD30-'Ratios Calculated fix'!AD$428)/('Ratios Calculated fix'!AD$429-'Ratios Calculated fix'!AD$428)</f>
        <v>0.44851028725960396</v>
      </c>
      <c r="AE30" s="21">
        <f>('Ratios Calculated fix'!AE30-'Ratios Calculated fix'!AE$428)/('Ratios Calculated fix'!AE$429-'Ratios Calculated fix'!AE$428)</f>
        <v>0.51415216619790338</v>
      </c>
      <c r="AF30" s="21">
        <f>('Ratios Calculated fix'!AF30-'Ratios Calculated fix'!AF$428)/('Ratios Calculated fix'!AF$429-'Ratios Calculated fix'!AF$428)</f>
        <v>0.64782618049203</v>
      </c>
      <c r="AG30" s="21" t="e">
        <f>('Ratios Calculated fix'!AG30-'Ratios Calculated fix'!AG$428)/('Ratios Calculated fix'!AG$429-'Ratios Calculated fix'!AG$428)</f>
        <v>#DIV/0!</v>
      </c>
      <c r="AH30" s="21" t="e">
        <f>('Ratios Calculated fix'!AH30-'Ratios Calculated fix'!AH$428)/('Ratios Calculated fix'!AH$429-'Ratios Calculated fix'!AH$428)</f>
        <v>#DIV/0!</v>
      </c>
      <c r="AI30" s="21">
        <f>('Ratios Calculated fix'!AI30-'Ratios Calculated fix'!AI$428)/('Ratios Calculated fix'!AI$429-'Ratios Calculated fix'!AI$428)</f>
        <v>0.39539897838081278</v>
      </c>
      <c r="AJ30" s="21">
        <f>('Ratios Calculated fix'!AJ30-'Ratios Calculated fix'!AJ$428)/('Ratios Calculated fix'!AJ$429-'Ratios Calculated fix'!AJ$428)</f>
        <v>7.2685039785146038E-2</v>
      </c>
      <c r="AK30" s="21" t="e">
        <f>('Ratios Calculated fix'!AK30-'Ratios Calculated fix'!AK$428)/('Ratios Calculated fix'!AK$429-'Ratios Calculated fix'!AK$428)</f>
        <v>#DIV/0!</v>
      </c>
      <c r="AL30" s="21" t="e">
        <f>('Ratios Calculated fix'!AL30-'Ratios Calculated fix'!AL$428)/('Ratios Calculated fix'!AL$429-'Ratios Calculated fix'!AL$428)</f>
        <v>#DIV/0!</v>
      </c>
      <c r="AM30" s="21">
        <f>('Ratios Calculated fix'!AM30-'Ratios Calculated fix'!AM$428)/('Ratios Calculated fix'!AM$429-'Ratios Calculated fix'!AM$428)</f>
        <v>0.62113412037204008</v>
      </c>
      <c r="AN30" s="21">
        <f>('Ratios Calculated fix'!AN30-'Ratios Calculated fix'!AN$428)/('Ratios Calculated fix'!AN$429-'Ratios Calculated fix'!AN$428)</f>
        <v>0.62321279582519151</v>
      </c>
      <c r="AO30" s="21">
        <f>('Ratios Calculated fix'!AO30-'Ratios Calculated fix'!AO$428)/('Ratios Calculated fix'!AO$429-'Ratios Calculated fix'!AO$428)</f>
        <v>8.6122228516620231E-3</v>
      </c>
      <c r="AP30" s="21">
        <f>('Ratios Calculated fix'!AP30-'Ratios Calculated fix'!AP$428)/('Ratios Calculated fix'!AP$429-'Ratios Calculated fix'!AP$428)</f>
        <v>3.1967976833423097E-2</v>
      </c>
      <c r="AQ30" s="21">
        <f>('Ratios Calculated fix'!AQ30-'Ratios Calculated fix'!AQ$428)/('Ratios Calculated fix'!AQ$429-'Ratios Calculated fix'!AQ$428)</f>
        <v>0.51402446456413331</v>
      </c>
      <c r="AR30" s="21">
        <f>('Ratios Calculated fix'!AR30-'Ratios Calculated fix'!AR$428)/('Ratios Calculated fix'!AR$429-'Ratios Calculated fix'!AR$428)</f>
        <v>0.37758256913501714</v>
      </c>
      <c r="AS30" s="21">
        <f>('Ratios Calculated fix'!AS30-'Ratios Calculated fix'!AS$428)/('Ratios Calculated fix'!AS$429-'Ratios Calculated fix'!AS$428)</f>
        <v>0.52206578633340139</v>
      </c>
      <c r="AT30" s="21">
        <f>('Ratios Calculated fix'!AT30-'Ratios Calculated fix'!AT$428)/('Ratios Calculated fix'!AT$429-'Ratios Calculated fix'!AT$428)</f>
        <v>0.22260071325507341</v>
      </c>
      <c r="AU30" s="21">
        <f>('Ratios Calculated fix'!AU30-'Ratios Calculated fix'!AU$428)/('Ratios Calculated fix'!AU$429-'Ratios Calculated fix'!AU$428)</f>
        <v>0.44487000785419939</v>
      </c>
      <c r="AV30" s="21" t="e">
        <f>('Ratios Calculated fix'!AV30-'Ratios Calculated fix'!AV$428)/('Ratios Calculated fix'!AV$429-'Ratios Calculated fix'!AV$428)</f>
        <v>#DIV/0!</v>
      </c>
      <c r="AW30" s="21" t="e">
        <f>('Ratios Calculated fix'!AW30-'Ratios Calculated fix'!AW$428)/('Ratios Calculated fix'!AW$429-'Ratios Calculated fix'!AW$428)</f>
        <v>#DIV/0!</v>
      </c>
      <c r="AX30" s="21" t="e">
        <f>('Ratios Calculated fix'!AX30-'Ratios Calculated fix'!AX$428)/('Ratios Calculated fix'!AX$429-'Ratios Calculated fix'!AX$428)</f>
        <v>#DIV/0!</v>
      </c>
      <c r="AY30" s="21">
        <f>('Ratios Calculated fix'!AY30-'Ratios Calculated fix'!AY$428)/('Ratios Calculated fix'!AY$429-'Ratios Calculated fix'!AY$428)</f>
        <v>0.34340933165365267</v>
      </c>
      <c r="AZ30" s="21">
        <f>('Ratios Calculated fix'!AZ30-'Ratios Calculated fix'!AZ$428)/('Ratios Calculated fix'!AZ$429-'Ratios Calculated fix'!AZ$428)</f>
        <v>2.8831030302287688E-2</v>
      </c>
      <c r="BA30" s="21">
        <f>('Ratios Calculated fix'!BA30-'Ratios Calculated fix'!BA$428)/('Ratios Calculated fix'!BA$429-'Ratios Calculated fix'!BA$428)</f>
        <v>0.5152497536688827</v>
      </c>
      <c r="BB30" s="21" t="e">
        <f>('Ratios Calculated fix'!BB30-'Ratios Calculated fix'!BB$428)/('Ratios Calculated fix'!BB$429-'Ratios Calculated fix'!BB$428)</f>
        <v>#DIV/0!</v>
      </c>
      <c r="BC30" s="21">
        <f>('Ratios Calculated fix'!BC30-'Ratios Calculated fix'!BC$428)/('Ratios Calculated fix'!BC$429-'Ratios Calculated fix'!BC$428)</f>
        <v>0.24289795280598295</v>
      </c>
    </row>
    <row r="31" spans="1:55" x14ac:dyDescent="0.2">
      <c r="A31" s="3" t="s">
        <v>105</v>
      </c>
      <c r="B31" s="3" t="s">
        <v>106</v>
      </c>
      <c r="C31" s="3" t="s">
        <v>72</v>
      </c>
      <c r="D31" s="3">
        <v>68339</v>
      </c>
      <c r="E31" s="3" t="s">
        <v>16</v>
      </c>
      <c r="F31" s="3">
        <v>2019</v>
      </c>
      <c r="G31" s="3" t="s">
        <v>17</v>
      </c>
      <c r="H31" s="4">
        <v>43830</v>
      </c>
      <c r="I31" s="4">
        <v>43886</v>
      </c>
      <c r="J31" s="4">
        <v>43886</v>
      </c>
      <c r="K31" s="5">
        <v>442959000</v>
      </c>
      <c r="L31" s="5">
        <v>446293000</v>
      </c>
      <c r="M31" s="3" t="s">
        <v>107</v>
      </c>
      <c r="N31" s="20">
        <f>('Ratios Calculated fix'!N31-'Ratios Calculated fix'!N$428)/('Ratios Calculated fix'!N$429-'Ratios Calculated fix'!N$428)</f>
        <v>2.1369333675076648E-2</v>
      </c>
      <c r="O31" s="21">
        <f>('Ratios Calculated fix'!O31-'Ratios Calculated fix'!O$428)/('Ratios Calculated fix'!O$429-'Ratios Calculated fix'!O$428)</f>
        <v>2.1369333675076648E-2</v>
      </c>
      <c r="P31" s="21">
        <f>('Ratios Calculated fix'!P31-'Ratios Calculated fix'!P$428)/('Ratios Calculated fix'!P$429-'Ratios Calculated fix'!P$428)</f>
        <v>3.8551757535641509E-2</v>
      </c>
      <c r="Q31" s="21">
        <f>('Ratios Calculated fix'!Q31-'Ratios Calculated fix'!Q$428)/('Ratios Calculated fix'!Q$429-'Ratios Calculated fix'!Q$428)</f>
        <v>0.56342626690125819</v>
      </c>
      <c r="R31" s="21">
        <f>('Ratios Calculated fix'!R31-'Ratios Calculated fix'!R$428)/('Ratios Calculated fix'!R$429-'Ratios Calculated fix'!R$428)</f>
        <v>0.16469669308794591</v>
      </c>
      <c r="S31" s="21">
        <f>('Ratios Calculated fix'!S31-'Ratios Calculated fix'!S$428)/('Ratios Calculated fix'!S$429-'Ratios Calculated fix'!S$428)</f>
        <v>0.13941122468477332</v>
      </c>
      <c r="T31" s="21">
        <f>('Ratios Calculated fix'!T31-'Ratios Calculated fix'!T$428)/('Ratios Calculated fix'!T$429-'Ratios Calculated fix'!T$428)</f>
        <v>0.14472579830707819</v>
      </c>
      <c r="U31" s="21">
        <f>('Ratios Calculated fix'!U31-'Ratios Calculated fix'!U$428)/('Ratios Calculated fix'!U$429-'Ratios Calculated fix'!U$428)</f>
        <v>0.80502802510287574</v>
      </c>
      <c r="V31" s="21">
        <f>('Ratios Calculated fix'!V31-'Ratios Calculated fix'!V$428)/('Ratios Calculated fix'!V$429-'Ratios Calculated fix'!V$428)</f>
        <v>0.78316094221911381</v>
      </c>
      <c r="W31" s="21">
        <f>('Ratios Calculated fix'!W31-'Ratios Calculated fix'!W$428)/('Ratios Calculated fix'!W$429-'Ratios Calculated fix'!W$428)</f>
        <v>0.77417118737100254</v>
      </c>
      <c r="X31" s="21">
        <f>('Ratios Calculated fix'!X31-'Ratios Calculated fix'!X$428)/('Ratios Calculated fix'!X$429-'Ratios Calculated fix'!X$428)</f>
        <v>5.535941101317933E-2</v>
      </c>
      <c r="Y31" s="21">
        <f>('Ratios Calculated fix'!Y31-'Ratios Calculated fix'!Y$428)/('Ratios Calculated fix'!Y$429-'Ratios Calculated fix'!Y$428)</f>
        <v>0.49426043891915156</v>
      </c>
      <c r="Z31" s="21">
        <f>('Ratios Calculated fix'!Z31-'Ratios Calculated fix'!Z$428)/('Ratios Calculated fix'!Z$429-'Ratios Calculated fix'!Z$428)</f>
        <v>0.94464058898682068</v>
      </c>
      <c r="AA31" s="21">
        <f>('Ratios Calculated fix'!AA31-'Ratios Calculated fix'!AA$428)/('Ratios Calculated fix'!AA$429-'Ratios Calculated fix'!AA$428)</f>
        <v>0.27192839546641745</v>
      </c>
      <c r="AB31" s="21">
        <f>('Ratios Calculated fix'!AB31-'Ratios Calculated fix'!AB$428)/('Ratios Calculated fix'!AB$429-'Ratios Calculated fix'!AB$428)</f>
        <v>0.83888821420140991</v>
      </c>
      <c r="AC31" s="21">
        <f>('Ratios Calculated fix'!AC31-'Ratios Calculated fix'!AC$428)/('Ratios Calculated fix'!AC$429-'Ratios Calculated fix'!AC$428)</f>
        <v>0.69902282024966189</v>
      </c>
      <c r="AD31" s="21">
        <f>('Ratios Calculated fix'!AD31-'Ratios Calculated fix'!AD$428)/('Ratios Calculated fix'!AD$429-'Ratios Calculated fix'!AD$428)</f>
        <v>0.69217503052335827</v>
      </c>
      <c r="AE31" s="21">
        <f>('Ratios Calculated fix'!AE31-'Ratios Calculated fix'!AE$428)/('Ratios Calculated fix'!AE$429-'Ratios Calculated fix'!AE$428)</f>
        <v>0.50490681971653417</v>
      </c>
      <c r="AF31" s="21">
        <f>('Ratios Calculated fix'!AF31-'Ratios Calculated fix'!AF$428)/('Ratios Calculated fix'!AF$429-'Ratios Calculated fix'!AF$428)</f>
        <v>0.64880487990813274</v>
      </c>
      <c r="AG31" s="21" t="e">
        <f>('Ratios Calculated fix'!AG31-'Ratios Calculated fix'!AG$428)/('Ratios Calculated fix'!AG$429-'Ratios Calculated fix'!AG$428)</f>
        <v>#DIV/0!</v>
      </c>
      <c r="AH31" s="21" t="e">
        <f>('Ratios Calculated fix'!AH31-'Ratios Calculated fix'!AH$428)/('Ratios Calculated fix'!AH$429-'Ratios Calculated fix'!AH$428)</f>
        <v>#DIV/0!</v>
      </c>
      <c r="AI31" s="21">
        <f>('Ratios Calculated fix'!AI31-'Ratios Calculated fix'!AI$428)/('Ratios Calculated fix'!AI$429-'Ratios Calculated fix'!AI$428)</f>
        <v>0.41227132724074811</v>
      </c>
      <c r="AJ31" s="21">
        <f>('Ratios Calculated fix'!AJ31-'Ratios Calculated fix'!AJ$428)/('Ratios Calculated fix'!AJ$429-'Ratios Calculated fix'!AJ$428)</f>
        <v>0.20322347086961332</v>
      </c>
      <c r="AK31" s="21" t="e">
        <f>('Ratios Calculated fix'!AK31-'Ratios Calculated fix'!AK$428)/('Ratios Calculated fix'!AK$429-'Ratios Calculated fix'!AK$428)</f>
        <v>#DIV/0!</v>
      </c>
      <c r="AL31" s="21" t="e">
        <f>('Ratios Calculated fix'!AL31-'Ratios Calculated fix'!AL$428)/('Ratios Calculated fix'!AL$429-'Ratios Calculated fix'!AL$428)</f>
        <v>#DIV/0!</v>
      </c>
      <c r="AM31" s="21">
        <f>('Ratios Calculated fix'!AM31-'Ratios Calculated fix'!AM$428)/('Ratios Calculated fix'!AM$429-'Ratios Calculated fix'!AM$428)</f>
        <v>0.61815382621504344</v>
      </c>
      <c r="AN31" s="21">
        <f>('Ratios Calculated fix'!AN31-'Ratios Calculated fix'!AN$428)/('Ratios Calculated fix'!AN$429-'Ratios Calculated fix'!AN$428)</f>
        <v>0.62133267415635907</v>
      </c>
      <c r="AO31" s="21">
        <f>('Ratios Calculated fix'!AO31-'Ratios Calculated fix'!AO$428)/('Ratios Calculated fix'!AO$429-'Ratios Calculated fix'!AO$428)</f>
        <v>3.8560050587258296E-2</v>
      </c>
      <c r="AP31" s="21">
        <f>('Ratios Calculated fix'!AP31-'Ratios Calculated fix'!AP$428)/('Ratios Calculated fix'!AP$429-'Ratios Calculated fix'!AP$428)</f>
        <v>3.1612708352232913E-2</v>
      </c>
      <c r="AQ31" s="21">
        <f>('Ratios Calculated fix'!AQ31-'Ratios Calculated fix'!AQ$428)/('Ratios Calculated fix'!AQ$429-'Ratios Calculated fix'!AQ$428)</f>
        <v>0.54174222928806093</v>
      </c>
      <c r="AR31" s="21">
        <f>('Ratios Calculated fix'!AR31-'Ratios Calculated fix'!AR$428)/('Ratios Calculated fix'!AR$429-'Ratios Calculated fix'!AR$428)</f>
        <v>0.68352611581208755</v>
      </c>
      <c r="AS31" s="21">
        <f>('Ratios Calculated fix'!AS31-'Ratios Calculated fix'!AS$428)/('Ratios Calculated fix'!AS$429-'Ratios Calculated fix'!AS$428)</f>
        <v>0.52810746996701508</v>
      </c>
      <c r="AT31" s="21">
        <f>('Ratios Calculated fix'!AT31-'Ratios Calculated fix'!AT$428)/('Ratios Calculated fix'!AT$429-'Ratios Calculated fix'!AT$428)</f>
        <v>0.37737785591994044</v>
      </c>
      <c r="AU31" s="21">
        <f>('Ratios Calculated fix'!AU31-'Ratios Calculated fix'!AU$428)/('Ratios Calculated fix'!AU$429-'Ratios Calculated fix'!AU$428)</f>
        <v>0.46641269416354775</v>
      </c>
      <c r="AV31" s="21" t="e">
        <f>('Ratios Calculated fix'!AV31-'Ratios Calculated fix'!AV$428)/('Ratios Calculated fix'!AV$429-'Ratios Calculated fix'!AV$428)</f>
        <v>#DIV/0!</v>
      </c>
      <c r="AW31" s="21" t="e">
        <f>('Ratios Calculated fix'!AW31-'Ratios Calculated fix'!AW$428)/('Ratios Calculated fix'!AW$429-'Ratios Calculated fix'!AW$428)</f>
        <v>#DIV/0!</v>
      </c>
      <c r="AX31" s="21" t="e">
        <f>('Ratios Calculated fix'!AX31-'Ratios Calculated fix'!AX$428)/('Ratios Calculated fix'!AX$429-'Ratios Calculated fix'!AX$428)</f>
        <v>#DIV/0!</v>
      </c>
      <c r="AY31" s="21">
        <f>('Ratios Calculated fix'!AY31-'Ratios Calculated fix'!AY$428)/('Ratios Calculated fix'!AY$429-'Ratios Calculated fix'!AY$428)</f>
        <v>0.38675140882677161</v>
      </c>
      <c r="AZ31" s="21">
        <f>('Ratios Calculated fix'!AZ31-'Ratios Calculated fix'!AZ$428)/('Ratios Calculated fix'!AZ$429-'Ratios Calculated fix'!AZ$428)</f>
        <v>0.34183393041712873</v>
      </c>
      <c r="BA31" s="21">
        <f>('Ratios Calculated fix'!BA31-'Ratios Calculated fix'!BA$428)/('Ratios Calculated fix'!BA$429-'Ratios Calculated fix'!BA$428)</f>
        <v>0.51434450301153489</v>
      </c>
      <c r="BB31" s="21" t="e">
        <f>('Ratios Calculated fix'!BB31-'Ratios Calculated fix'!BB$428)/('Ratios Calculated fix'!BB$429-'Ratios Calculated fix'!BB$428)</f>
        <v>#DIV/0!</v>
      </c>
      <c r="BC31" s="21">
        <f>('Ratios Calculated fix'!BC31-'Ratios Calculated fix'!BC$428)/('Ratios Calculated fix'!BC$429-'Ratios Calculated fix'!BC$428)</f>
        <v>0.10176852852269866</v>
      </c>
    </row>
    <row r="32" spans="1:55" x14ac:dyDescent="0.2">
      <c r="A32" s="3" t="s">
        <v>93</v>
      </c>
      <c r="B32" s="3" t="s">
        <v>94</v>
      </c>
      <c r="C32" s="3" t="s">
        <v>45</v>
      </c>
      <c r="D32" s="3">
        <v>62747</v>
      </c>
      <c r="E32" s="3" t="s">
        <v>16</v>
      </c>
      <c r="F32" s="3">
        <v>2019</v>
      </c>
      <c r="G32" s="3" t="s">
        <v>17</v>
      </c>
      <c r="H32" s="4">
        <v>43830</v>
      </c>
      <c r="I32" s="4">
        <v>43861</v>
      </c>
      <c r="J32" s="4">
        <v>43861</v>
      </c>
      <c r="K32" s="5">
        <v>497000000</v>
      </c>
      <c r="L32" s="5">
        <v>507000000</v>
      </c>
      <c r="M32" s="3" t="s">
        <v>95</v>
      </c>
      <c r="N32" s="20">
        <f>('Ratios Calculated fix'!N32-'Ratios Calculated fix'!N$428)/('Ratios Calculated fix'!N$429-'Ratios Calculated fix'!N$428)</f>
        <v>4.6962961804413582E-2</v>
      </c>
      <c r="O32" s="21">
        <f>('Ratios Calculated fix'!O32-'Ratios Calculated fix'!O$428)/('Ratios Calculated fix'!O$429-'Ratios Calculated fix'!O$428)</f>
        <v>3.6061551049720066E-2</v>
      </c>
      <c r="P32" s="21">
        <f>('Ratios Calculated fix'!P32-'Ratios Calculated fix'!P$428)/('Ratios Calculated fix'!P$429-'Ratios Calculated fix'!P$428)</f>
        <v>9.0222372113456337E-2</v>
      </c>
      <c r="Q32" s="21">
        <f>('Ratios Calculated fix'!Q32-'Ratios Calculated fix'!Q$428)/('Ratios Calculated fix'!Q$429-'Ratios Calculated fix'!Q$428)</f>
        <v>0.56180344258249193</v>
      </c>
      <c r="R32" s="21">
        <f>('Ratios Calculated fix'!R32-'Ratios Calculated fix'!R$428)/('Ratios Calculated fix'!R$429-'Ratios Calculated fix'!R$428)</f>
        <v>3.7114941221717587E-2</v>
      </c>
      <c r="S32" s="21">
        <f>('Ratios Calculated fix'!S32-'Ratios Calculated fix'!S$428)/('Ratios Calculated fix'!S$429-'Ratios Calculated fix'!S$428)</f>
        <v>0</v>
      </c>
      <c r="T32" s="21">
        <f>('Ratios Calculated fix'!T32-'Ratios Calculated fix'!T$428)/('Ratios Calculated fix'!T$429-'Ratios Calculated fix'!T$428)</f>
        <v>3.749602942009414E-2</v>
      </c>
      <c r="U32" s="21">
        <f>('Ratios Calculated fix'!U32-'Ratios Calculated fix'!U$428)/('Ratios Calculated fix'!U$429-'Ratios Calculated fix'!U$428)</f>
        <v>0.7927174195994463</v>
      </c>
      <c r="V32" s="21">
        <f>('Ratios Calculated fix'!V32-'Ratios Calculated fix'!V$428)/('Ratios Calculated fix'!V$429-'Ratios Calculated fix'!V$428)</f>
        <v>0.77144014205164946</v>
      </c>
      <c r="W32" s="21">
        <f>('Ratios Calculated fix'!W32-'Ratios Calculated fix'!W$428)/('Ratios Calculated fix'!W$429-'Ratios Calculated fix'!W$428)</f>
        <v>0.76228383894184371</v>
      </c>
      <c r="X32" s="21">
        <f>('Ratios Calculated fix'!X32-'Ratios Calculated fix'!X$428)/('Ratios Calculated fix'!X$429-'Ratios Calculated fix'!X$428)</f>
        <v>0.3754820177353978</v>
      </c>
      <c r="Y32" s="21">
        <f>('Ratios Calculated fix'!Y32-'Ratios Calculated fix'!Y$428)/('Ratios Calculated fix'!Y$429-'Ratios Calculated fix'!Y$428)</f>
        <v>0.47871875297592387</v>
      </c>
      <c r="Z32" s="21">
        <f>('Ratios Calculated fix'!Z32-'Ratios Calculated fix'!Z$428)/('Ratios Calculated fix'!Z$429-'Ratios Calculated fix'!Z$428)</f>
        <v>0.6245179822646022</v>
      </c>
      <c r="AA32" s="21">
        <f>('Ratios Calculated fix'!AA32-'Ratios Calculated fix'!AA$428)/('Ratios Calculated fix'!AA$429-'Ratios Calculated fix'!AA$428)</f>
        <v>0.1459308860639971</v>
      </c>
      <c r="AB32" s="21">
        <f>('Ratios Calculated fix'!AB32-'Ratios Calculated fix'!AB$428)/('Ratios Calculated fix'!AB$429-'Ratios Calculated fix'!AB$428)</f>
        <v>0.8526974049388869</v>
      </c>
      <c r="AC32" s="21">
        <f>('Ratios Calculated fix'!AC32-'Ratios Calculated fix'!AC$428)/('Ratios Calculated fix'!AC$429-'Ratios Calculated fix'!AC$428)</f>
        <v>0.3856002392857944</v>
      </c>
      <c r="AD32" s="21">
        <f>('Ratios Calculated fix'!AD32-'Ratios Calculated fix'!AD$428)/('Ratios Calculated fix'!AD$429-'Ratios Calculated fix'!AD$428)</f>
        <v>0.26058242416389771</v>
      </c>
      <c r="AE32" s="21">
        <f>('Ratios Calculated fix'!AE32-'Ratios Calculated fix'!AE$428)/('Ratios Calculated fix'!AE$429-'Ratios Calculated fix'!AE$428)</f>
        <v>0.29872005539846175</v>
      </c>
      <c r="AF32" s="21">
        <f>('Ratios Calculated fix'!AF32-'Ratios Calculated fix'!AF$428)/('Ratios Calculated fix'!AF$429-'Ratios Calculated fix'!AF$428)</f>
        <v>0.56712767920971174</v>
      </c>
      <c r="AG32" s="21" t="e">
        <f>('Ratios Calculated fix'!AG32-'Ratios Calculated fix'!AG$428)/('Ratios Calculated fix'!AG$429-'Ratios Calculated fix'!AG$428)</f>
        <v>#DIV/0!</v>
      </c>
      <c r="AH32" s="21" t="e">
        <f>('Ratios Calculated fix'!AH32-'Ratios Calculated fix'!AH$428)/('Ratios Calculated fix'!AH$429-'Ratios Calculated fix'!AH$428)</f>
        <v>#DIV/0!</v>
      </c>
      <c r="AI32" s="21">
        <f>('Ratios Calculated fix'!AI32-'Ratios Calculated fix'!AI$428)/('Ratios Calculated fix'!AI$429-'Ratios Calculated fix'!AI$428)</f>
        <v>0.40768929863426129</v>
      </c>
      <c r="AJ32" s="21">
        <f>('Ratios Calculated fix'!AJ32-'Ratios Calculated fix'!AJ$428)/('Ratios Calculated fix'!AJ$429-'Ratios Calculated fix'!AJ$428)</f>
        <v>0.14455654496266876</v>
      </c>
      <c r="AK32" s="21" t="e">
        <f>('Ratios Calculated fix'!AK32-'Ratios Calculated fix'!AK$428)/('Ratios Calculated fix'!AK$429-'Ratios Calculated fix'!AK$428)</f>
        <v>#DIV/0!</v>
      </c>
      <c r="AL32" s="21" t="e">
        <f>('Ratios Calculated fix'!AL32-'Ratios Calculated fix'!AL$428)/('Ratios Calculated fix'!AL$429-'Ratios Calculated fix'!AL$428)</f>
        <v>#DIV/0!</v>
      </c>
      <c r="AM32" s="21">
        <f>('Ratios Calculated fix'!AM32-'Ratios Calculated fix'!AM$428)/('Ratios Calculated fix'!AM$429-'Ratios Calculated fix'!AM$428)</f>
        <v>0.61896154357475675</v>
      </c>
      <c r="AN32" s="21">
        <f>('Ratios Calculated fix'!AN32-'Ratios Calculated fix'!AN$428)/('Ratios Calculated fix'!AN$429-'Ratios Calculated fix'!AN$428)</f>
        <v>0.62791706156158755</v>
      </c>
      <c r="AO32" s="21">
        <f>('Ratios Calculated fix'!AO32-'Ratios Calculated fix'!AO$428)/('Ratios Calculated fix'!AO$429-'Ratios Calculated fix'!AO$428)</f>
        <v>0.31259447305818056</v>
      </c>
      <c r="AP32" s="21">
        <f>('Ratios Calculated fix'!AP32-'Ratios Calculated fix'!AP$428)/('Ratios Calculated fix'!AP$429-'Ratios Calculated fix'!AP$428)</f>
        <v>3.6036738621263345E-2</v>
      </c>
      <c r="AQ32" s="21">
        <f>('Ratios Calculated fix'!AQ32-'Ratios Calculated fix'!AQ$428)/('Ratios Calculated fix'!AQ$429-'Ratios Calculated fix'!AQ$428)</f>
        <v>0.57310941066268783</v>
      </c>
      <c r="AR32" s="21">
        <f>('Ratios Calculated fix'!AR32-'Ratios Calculated fix'!AR$428)/('Ratios Calculated fix'!AR$429-'Ratios Calculated fix'!AR$428)</f>
        <v>0.30612020541812907</v>
      </c>
      <c r="AS32" s="21">
        <f>('Ratios Calculated fix'!AS32-'Ratios Calculated fix'!AS$428)/('Ratios Calculated fix'!AS$429-'Ratios Calculated fix'!AS$428)</f>
        <v>0.54569225030953894</v>
      </c>
      <c r="AT32" s="21">
        <f>('Ratios Calculated fix'!AT32-'Ratios Calculated fix'!AT$428)/('Ratios Calculated fix'!AT$429-'Ratios Calculated fix'!AT$428)</f>
        <v>0.500619467193819</v>
      </c>
      <c r="AU32" s="21">
        <f>('Ratios Calculated fix'!AU32-'Ratios Calculated fix'!AU$428)/('Ratios Calculated fix'!AU$429-'Ratios Calculated fix'!AU$428)</f>
        <v>0.47246651176076759</v>
      </c>
      <c r="AV32" s="21" t="e">
        <f>('Ratios Calculated fix'!AV32-'Ratios Calculated fix'!AV$428)/('Ratios Calculated fix'!AV$429-'Ratios Calculated fix'!AV$428)</f>
        <v>#DIV/0!</v>
      </c>
      <c r="AW32" s="21" t="e">
        <f>('Ratios Calculated fix'!AW32-'Ratios Calculated fix'!AW$428)/('Ratios Calculated fix'!AW$429-'Ratios Calculated fix'!AW$428)</f>
        <v>#DIV/0!</v>
      </c>
      <c r="AX32" s="21" t="e">
        <f>('Ratios Calculated fix'!AX32-'Ratios Calculated fix'!AX$428)/('Ratios Calculated fix'!AX$429-'Ratios Calculated fix'!AX$428)</f>
        <v>#DIV/0!</v>
      </c>
      <c r="AY32" s="21">
        <f>('Ratios Calculated fix'!AY32-'Ratios Calculated fix'!AY$428)/('Ratios Calculated fix'!AY$429-'Ratios Calculated fix'!AY$428)</f>
        <v>0.34878072862081322</v>
      </c>
      <c r="AZ32" s="21">
        <f>('Ratios Calculated fix'!AZ32-'Ratios Calculated fix'!AZ$428)/('Ratios Calculated fix'!AZ$429-'Ratios Calculated fix'!AZ$428)</f>
        <v>0.21258642846630077</v>
      </c>
      <c r="BA32" s="21">
        <f>('Ratios Calculated fix'!BA32-'Ratios Calculated fix'!BA$428)/('Ratios Calculated fix'!BA$429-'Ratios Calculated fix'!BA$428)</f>
        <v>0.52068012146505238</v>
      </c>
      <c r="BB32" s="21" t="e">
        <f>('Ratios Calculated fix'!BB32-'Ratios Calculated fix'!BB$428)/('Ratios Calculated fix'!BB$429-'Ratios Calculated fix'!BB$428)</f>
        <v>#DIV/0!</v>
      </c>
      <c r="BC32" s="21">
        <f>('Ratios Calculated fix'!BC32-'Ratios Calculated fix'!BC$428)/('Ratios Calculated fix'!BC$429-'Ratios Calculated fix'!BC$428)</f>
        <v>0.13594138851527765</v>
      </c>
    </row>
    <row r="33" spans="1:55" x14ac:dyDescent="0.2">
      <c r="A33" s="3" t="s">
        <v>152</v>
      </c>
      <c r="B33" s="3" t="s">
        <v>153</v>
      </c>
      <c r="C33" s="3" t="s">
        <v>34</v>
      </c>
      <c r="D33" s="3">
        <v>536189</v>
      </c>
      <c r="E33" s="3" t="s">
        <v>16</v>
      </c>
      <c r="F33" s="3">
        <v>2019</v>
      </c>
      <c r="G33" s="3" t="s">
        <v>17</v>
      </c>
      <c r="H33" s="4">
        <v>43830</v>
      </c>
      <c r="I33" s="4">
        <v>43875</v>
      </c>
      <c r="J33" s="4">
        <v>43875</v>
      </c>
      <c r="K33" s="5">
        <v>76350000</v>
      </c>
      <c r="L33" s="5">
        <v>80227000</v>
      </c>
      <c r="M33" s="3" t="s">
        <v>154</v>
      </c>
      <c r="N33" s="20">
        <f>('Ratios Calculated fix'!N33-'Ratios Calculated fix'!N$428)/('Ratios Calculated fix'!N$429-'Ratios Calculated fix'!N$428)</f>
        <v>0.1936104070920851</v>
      </c>
      <c r="O33" s="21">
        <f>('Ratios Calculated fix'!O33-'Ratios Calculated fix'!O$428)/('Ratios Calculated fix'!O$429-'Ratios Calculated fix'!O$428)</f>
        <v>0.17467407824847439</v>
      </c>
      <c r="P33" s="21">
        <f>('Ratios Calculated fix'!P33-'Ratios Calculated fix'!P$428)/('Ratios Calculated fix'!P$429-'Ratios Calculated fix'!P$428)</f>
        <v>0.48245527683596329</v>
      </c>
      <c r="Q33" s="21">
        <f>('Ratios Calculated fix'!Q33-'Ratios Calculated fix'!Q$428)/('Ratios Calculated fix'!Q$429-'Ratios Calculated fix'!Q$428)</f>
        <v>0.55824067711842151</v>
      </c>
      <c r="R33" s="21">
        <f>('Ratios Calculated fix'!R33-'Ratios Calculated fix'!R$428)/('Ratios Calculated fix'!R$429-'Ratios Calculated fix'!R$428)</f>
        <v>0</v>
      </c>
      <c r="S33" s="21">
        <f>('Ratios Calculated fix'!S33-'Ratios Calculated fix'!S$428)/('Ratios Calculated fix'!S$429-'Ratios Calculated fix'!S$428)</f>
        <v>0</v>
      </c>
      <c r="T33" s="21">
        <f>('Ratios Calculated fix'!T33-'Ratios Calculated fix'!T$428)/('Ratios Calculated fix'!T$429-'Ratios Calculated fix'!T$428)</f>
        <v>0</v>
      </c>
      <c r="U33" s="21">
        <f>('Ratios Calculated fix'!U33-'Ratios Calculated fix'!U$428)/('Ratios Calculated fix'!U$429-'Ratios Calculated fix'!U$428)</f>
        <v>0.79008725756879927</v>
      </c>
      <c r="V33" s="21">
        <f>('Ratios Calculated fix'!V33-'Ratios Calculated fix'!V$428)/('Ratios Calculated fix'!V$429-'Ratios Calculated fix'!V$428)</f>
        <v>0.77144014205164946</v>
      </c>
      <c r="W33" s="21">
        <f>('Ratios Calculated fix'!W33-'Ratios Calculated fix'!W$428)/('Ratios Calculated fix'!W$429-'Ratios Calculated fix'!W$428)</f>
        <v>0.75926751205282994</v>
      </c>
      <c r="X33" s="21">
        <f>('Ratios Calculated fix'!X33-'Ratios Calculated fix'!X$428)/('Ratios Calculated fix'!X$429-'Ratios Calculated fix'!X$428)</f>
        <v>0.71996286172831048</v>
      </c>
      <c r="Y33" s="21">
        <f>('Ratios Calculated fix'!Y33-'Ratios Calculated fix'!Y$428)/('Ratios Calculated fix'!Y$429-'Ratios Calculated fix'!Y$428)</f>
        <v>0.53039010980390822</v>
      </c>
      <c r="Z33" s="21">
        <f>('Ratios Calculated fix'!Z33-'Ratios Calculated fix'!Z$428)/('Ratios Calculated fix'!Z$429-'Ratios Calculated fix'!Z$428)</f>
        <v>0.28003713827168958</v>
      </c>
      <c r="AA33" s="21">
        <f>('Ratios Calculated fix'!AA33-'Ratios Calculated fix'!AA$428)/('Ratios Calculated fix'!AA$429-'Ratios Calculated fix'!AA$428)</f>
        <v>2.8418901269411417E-2</v>
      </c>
      <c r="AB33" s="21">
        <f>('Ratios Calculated fix'!AB33-'Ratios Calculated fix'!AB$428)/('Ratios Calculated fix'!AB$429-'Ratios Calculated fix'!AB$428)</f>
        <v>0.95350182063146638</v>
      </c>
      <c r="AC33" s="21">
        <f>('Ratios Calculated fix'!AC33-'Ratios Calculated fix'!AC$428)/('Ratios Calculated fix'!AC$429-'Ratios Calculated fix'!AC$428)</f>
        <v>0.62816131325088254</v>
      </c>
      <c r="AD33" s="21">
        <f>('Ratios Calculated fix'!AD33-'Ratios Calculated fix'!AD$428)/('Ratios Calculated fix'!AD$429-'Ratios Calculated fix'!AD$428)</f>
        <v>0.49303018233966039</v>
      </c>
      <c r="AE33" s="21">
        <f>('Ratios Calculated fix'!AE33-'Ratios Calculated fix'!AE$428)/('Ratios Calculated fix'!AE$429-'Ratios Calculated fix'!AE$428)</f>
        <v>0.56518778599198261</v>
      </c>
      <c r="AF33" s="21">
        <f>('Ratios Calculated fix'!AF33-'Ratios Calculated fix'!AF$428)/('Ratios Calculated fix'!AF$429-'Ratios Calculated fix'!AF$428)</f>
        <v>0.6404786027481485</v>
      </c>
      <c r="AG33" s="21" t="e">
        <f>('Ratios Calculated fix'!AG33-'Ratios Calculated fix'!AG$428)/('Ratios Calculated fix'!AG$429-'Ratios Calculated fix'!AG$428)</f>
        <v>#DIV/0!</v>
      </c>
      <c r="AH33" s="21" t="e">
        <f>('Ratios Calculated fix'!AH33-'Ratios Calculated fix'!AH$428)/('Ratios Calculated fix'!AH$429-'Ratios Calculated fix'!AH$428)</f>
        <v>#DIV/0!</v>
      </c>
      <c r="AI33" s="21">
        <f>('Ratios Calculated fix'!AI33-'Ratios Calculated fix'!AI$428)/('Ratios Calculated fix'!AI$429-'Ratios Calculated fix'!AI$428)</f>
        <v>0.42514129826429514</v>
      </c>
      <c r="AJ33" s="21">
        <f>('Ratios Calculated fix'!AJ33-'Ratios Calculated fix'!AJ$428)/('Ratios Calculated fix'!AJ$429-'Ratios Calculated fix'!AJ$428)</f>
        <v>0.20830421549440298</v>
      </c>
      <c r="AK33" s="21" t="e">
        <f>('Ratios Calculated fix'!AK33-'Ratios Calculated fix'!AK$428)/('Ratios Calculated fix'!AK$429-'Ratios Calculated fix'!AK$428)</f>
        <v>#DIV/0!</v>
      </c>
      <c r="AL33" s="21" t="e">
        <f>('Ratios Calculated fix'!AL33-'Ratios Calculated fix'!AL$428)/('Ratios Calculated fix'!AL$429-'Ratios Calculated fix'!AL$428)</f>
        <v>#DIV/0!</v>
      </c>
      <c r="AM33" s="21">
        <f>('Ratios Calculated fix'!AM33-'Ratios Calculated fix'!AM$428)/('Ratios Calculated fix'!AM$429-'Ratios Calculated fix'!AM$428)</f>
        <v>0.617782591735063</v>
      </c>
      <c r="AN33" s="21">
        <f>('Ratios Calculated fix'!AN33-'Ratios Calculated fix'!AN$428)/('Ratios Calculated fix'!AN$429-'Ratios Calculated fix'!AN$428)</f>
        <v>0.62121877629767841</v>
      </c>
      <c r="AO33" s="21">
        <f>('Ratios Calculated fix'!AO33-'Ratios Calculated fix'!AO$428)/('Ratios Calculated fix'!AO$429-'Ratios Calculated fix'!AO$428)</f>
        <v>0.14591978128237509</v>
      </c>
      <c r="AP33" s="21">
        <f>('Ratios Calculated fix'!AP33-'Ratios Calculated fix'!AP$428)/('Ratios Calculated fix'!AP$429-'Ratios Calculated fix'!AP$428)</f>
        <v>3.210816917799058E-2</v>
      </c>
      <c r="AQ33" s="21">
        <f>('Ratios Calculated fix'!AQ33-'Ratios Calculated fix'!AQ$428)/('Ratios Calculated fix'!AQ$429-'Ratios Calculated fix'!AQ$428)</f>
        <v>0.62952078467701877</v>
      </c>
      <c r="AR33" s="21">
        <f>('Ratios Calculated fix'!AR33-'Ratios Calculated fix'!AR$428)/('Ratios Calculated fix'!AR$429-'Ratios Calculated fix'!AR$428)</f>
        <v>0.40957400561186397</v>
      </c>
      <c r="AS33" s="21">
        <f>('Ratios Calculated fix'!AS33-'Ratios Calculated fix'!AS$428)/('Ratios Calculated fix'!AS$429-'Ratios Calculated fix'!AS$428)</f>
        <v>0.56481068691813774</v>
      </c>
      <c r="AT33" s="21">
        <f>('Ratios Calculated fix'!AT33-'Ratios Calculated fix'!AT$428)/('Ratios Calculated fix'!AT$429-'Ratios Calculated fix'!AT$428)</f>
        <v>0.45866733050143649</v>
      </c>
      <c r="AU33" s="21">
        <f>('Ratios Calculated fix'!AU33-'Ratios Calculated fix'!AU$428)/('Ratios Calculated fix'!AU$429-'Ratios Calculated fix'!AU$428)</f>
        <v>0.39773897003852293</v>
      </c>
      <c r="AV33" s="21" t="e">
        <f>('Ratios Calculated fix'!AV33-'Ratios Calculated fix'!AV$428)/('Ratios Calculated fix'!AV$429-'Ratios Calculated fix'!AV$428)</f>
        <v>#DIV/0!</v>
      </c>
      <c r="AW33" s="21" t="e">
        <f>('Ratios Calculated fix'!AW33-'Ratios Calculated fix'!AW$428)/('Ratios Calculated fix'!AW$429-'Ratios Calculated fix'!AW$428)</f>
        <v>#DIV/0!</v>
      </c>
      <c r="AX33" s="21" t="e">
        <f>('Ratios Calculated fix'!AX33-'Ratios Calculated fix'!AX$428)/('Ratios Calculated fix'!AX$429-'Ratios Calculated fix'!AX$428)</f>
        <v>#DIV/0!</v>
      </c>
      <c r="AY33" s="21">
        <f>('Ratios Calculated fix'!AY33-'Ratios Calculated fix'!AY$428)/('Ratios Calculated fix'!AY$429-'Ratios Calculated fix'!AY$428)</f>
        <v>0.32751608420844852</v>
      </c>
      <c r="AZ33" s="21">
        <f>('Ratios Calculated fix'!AZ33-'Ratios Calculated fix'!AZ$428)/('Ratios Calculated fix'!AZ$429-'Ratios Calculated fix'!AZ$428)</f>
        <v>0.18320673431156645</v>
      </c>
      <c r="BA33" s="21">
        <f>('Ratios Calculated fix'!BA33-'Ratios Calculated fix'!BA$428)/('Ratios Calculated fix'!BA$429-'Ratios Calculated fix'!BA$428)</f>
        <v>0.5044017534524422</v>
      </c>
      <c r="BB33" s="21" t="e">
        <f>('Ratios Calculated fix'!BB33-'Ratios Calculated fix'!BB$428)/('Ratios Calculated fix'!BB$429-'Ratios Calculated fix'!BB$428)</f>
        <v>#DIV/0!</v>
      </c>
      <c r="BC33" s="21">
        <f>('Ratios Calculated fix'!BC33-'Ratios Calculated fix'!BC$428)/('Ratios Calculated fix'!BC$429-'Ratios Calculated fix'!BC$428)</f>
        <v>0.21129203654773313</v>
      </c>
    </row>
    <row r="34" spans="1:55" x14ac:dyDescent="0.2">
      <c r="A34" s="3" t="s">
        <v>130</v>
      </c>
      <c r="B34" s="3" t="s">
        <v>131</v>
      </c>
      <c r="C34" s="3" t="s">
        <v>34</v>
      </c>
      <c r="D34" s="3">
        <v>126145</v>
      </c>
      <c r="E34" s="3" t="s">
        <v>16</v>
      </c>
      <c r="F34" s="3">
        <v>2019</v>
      </c>
      <c r="G34" s="3" t="s">
        <v>17</v>
      </c>
      <c r="H34" s="4">
        <v>43830</v>
      </c>
      <c r="I34" s="4">
        <v>43888</v>
      </c>
      <c r="J34" s="4">
        <v>43888</v>
      </c>
      <c r="K34" s="5">
        <v>85185000</v>
      </c>
      <c r="L34" s="5">
        <v>86991000</v>
      </c>
      <c r="M34" s="3" t="s">
        <v>132</v>
      </c>
      <c r="N34" s="20">
        <f>('Ratios Calculated fix'!N34-'Ratios Calculated fix'!N$428)/('Ratios Calculated fix'!N$429-'Ratios Calculated fix'!N$428)</f>
        <v>0.10776050745252867</v>
      </c>
      <c r="O34" s="21">
        <f>('Ratios Calculated fix'!O34-'Ratios Calculated fix'!O$428)/('Ratios Calculated fix'!O$429-'Ratios Calculated fix'!O$428)</f>
        <v>0.10776050745252867</v>
      </c>
      <c r="P34" s="21">
        <f>('Ratios Calculated fix'!P34-'Ratios Calculated fix'!P$428)/('Ratios Calculated fix'!P$429-'Ratios Calculated fix'!P$428)</f>
        <v>0.22158846560668424</v>
      </c>
      <c r="Q34" s="21">
        <f>('Ratios Calculated fix'!Q34-'Ratios Calculated fix'!Q$428)/('Ratios Calculated fix'!Q$429-'Ratios Calculated fix'!Q$428)</f>
        <v>0.55792231054211505</v>
      </c>
      <c r="R34" s="21">
        <f>('Ratios Calculated fix'!R34-'Ratios Calculated fix'!R$428)/('Ratios Calculated fix'!R$429-'Ratios Calculated fix'!R$428)</f>
        <v>0</v>
      </c>
      <c r="S34" s="21">
        <f>('Ratios Calculated fix'!S34-'Ratios Calculated fix'!S$428)/('Ratios Calculated fix'!S$429-'Ratios Calculated fix'!S$428)</f>
        <v>0</v>
      </c>
      <c r="T34" s="21">
        <f>('Ratios Calculated fix'!T34-'Ratios Calculated fix'!T$428)/('Ratios Calculated fix'!T$429-'Ratios Calculated fix'!T$428)</f>
        <v>0</v>
      </c>
      <c r="U34" s="21">
        <f>('Ratios Calculated fix'!U34-'Ratios Calculated fix'!U$428)/('Ratios Calculated fix'!U$429-'Ratios Calculated fix'!U$428)</f>
        <v>0.79008725756879927</v>
      </c>
      <c r="V34" s="21">
        <f>('Ratios Calculated fix'!V34-'Ratios Calculated fix'!V$428)/('Ratios Calculated fix'!V$429-'Ratios Calculated fix'!V$428)</f>
        <v>0.77144014205164946</v>
      </c>
      <c r="W34" s="21">
        <f>('Ratios Calculated fix'!W34-'Ratios Calculated fix'!W$428)/('Ratios Calculated fix'!W$429-'Ratios Calculated fix'!W$428)</f>
        <v>0.75926751205282994</v>
      </c>
      <c r="X34" s="21">
        <f>('Ratios Calculated fix'!X34-'Ratios Calculated fix'!X$428)/('Ratios Calculated fix'!X$429-'Ratios Calculated fix'!X$428)</f>
        <v>0.32594357099820892</v>
      </c>
      <c r="Y34" s="21">
        <f>('Ratios Calculated fix'!Y34-'Ratios Calculated fix'!Y$428)/('Ratios Calculated fix'!Y$429-'Ratios Calculated fix'!Y$428)</f>
        <v>0.65914772979352565</v>
      </c>
      <c r="Z34" s="21">
        <f>('Ratios Calculated fix'!Z34-'Ratios Calculated fix'!Z$428)/('Ratios Calculated fix'!Z$429-'Ratios Calculated fix'!Z$428)</f>
        <v>0.67405642900179108</v>
      </c>
      <c r="AA34" s="21">
        <f>('Ratios Calculated fix'!AA34-'Ratios Calculated fix'!AA$428)/('Ratios Calculated fix'!AA$429-'Ratios Calculated fix'!AA$428)</f>
        <v>0.78552405134635395</v>
      </c>
      <c r="AB34" s="21">
        <f>('Ratios Calculated fix'!AB34-'Ratios Calculated fix'!AB$428)/('Ratios Calculated fix'!AB$429-'Ratios Calculated fix'!AB$428)</f>
        <v>0.98079477598977383</v>
      </c>
      <c r="AC34" s="21">
        <f>('Ratios Calculated fix'!AC34-'Ratios Calculated fix'!AC$428)/('Ratios Calculated fix'!AC$429-'Ratios Calculated fix'!AC$428)</f>
        <v>0.87609564188153499</v>
      </c>
      <c r="AD34" s="21">
        <f>('Ratios Calculated fix'!AD34-'Ratios Calculated fix'!AD$428)/('Ratios Calculated fix'!AD$429-'Ratios Calculated fix'!AD$428)</f>
        <v>0.54959776803229043</v>
      </c>
      <c r="AE34" s="21">
        <f>('Ratios Calculated fix'!AE34-'Ratios Calculated fix'!AE$428)/('Ratios Calculated fix'!AE$429-'Ratios Calculated fix'!AE$428)</f>
        <v>0.61918770401501755</v>
      </c>
      <c r="AF34" s="21">
        <f>('Ratios Calculated fix'!AF34-'Ratios Calculated fix'!AF$428)/('Ratios Calculated fix'!AF$429-'Ratios Calculated fix'!AF$428)</f>
        <v>0.75572524626257143</v>
      </c>
      <c r="AG34" s="21" t="e">
        <f>('Ratios Calculated fix'!AG34-'Ratios Calculated fix'!AG$428)/('Ratios Calculated fix'!AG$429-'Ratios Calculated fix'!AG$428)</f>
        <v>#DIV/0!</v>
      </c>
      <c r="AH34" s="21" t="e">
        <f>('Ratios Calculated fix'!AH34-'Ratios Calculated fix'!AH$428)/('Ratios Calculated fix'!AH$429-'Ratios Calculated fix'!AH$428)</f>
        <v>#DIV/0!</v>
      </c>
      <c r="AI34" s="21">
        <f>('Ratios Calculated fix'!AI34-'Ratios Calculated fix'!AI$428)/('Ratios Calculated fix'!AI$429-'Ratios Calculated fix'!AI$428)</f>
        <v>0.39260598447777251</v>
      </c>
      <c r="AJ34" s="21">
        <f>('Ratios Calculated fix'!AJ34-'Ratios Calculated fix'!AJ$428)/('Ratios Calculated fix'!AJ$429-'Ratios Calculated fix'!AJ$428)</f>
        <v>0.22463339090706153</v>
      </c>
      <c r="AK34" s="21" t="e">
        <f>('Ratios Calculated fix'!AK34-'Ratios Calculated fix'!AK$428)/('Ratios Calculated fix'!AK$429-'Ratios Calculated fix'!AK$428)</f>
        <v>#DIV/0!</v>
      </c>
      <c r="AL34" s="21" t="e">
        <f>('Ratios Calculated fix'!AL34-'Ratios Calculated fix'!AL$428)/('Ratios Calculated fix'!AL$429-'Ratios Calculated fix'!AL$428)</f>
        <v>#DIV/0!</v>
      </c>
      <c r="AM34" s="21">
        <f>('Ratios Calculated fix'!AM34-'Ratios Calculated fix'!AM$428)/('Ratios Calculated fix'!AM$429-'Ratios Calculated fix'!AM$428)</f>
        <v>0.61786095862960821</v>
      </c>
      <c r="AN34" s="21">
        <f>('Ratios Calculated fix'!AN34-'Ratios Calculated fix'!AN$428)/('Ratios Calculated fix'!AN$429-'Ratios Calculated fix'!AN$428)</f>
        <v>0.62042392885870878</v>
      </c>
      <c r="AO34" s="21">
        <f>('Ratios Calculated fix'!AO34-'Ratios Calculated fix'!AO$428)/('Ratios Calculated fix'!AO$429-'Ratios Calculated fix'!AO$428)</f>
        <v>7.733491434664036E-2</v>
      </c>
      <c r="AP34" s="21">
        <f>('Ratios Calculated fix'!AP34-'Ratios Calculated fix'!AP$428)/('Ratios Calculated fix'!AP$429-'Ratios Calculated fix'!AP$428)</f>
        <v>3.2181005157110337E-2</v>
      </c>
      <c r="AQ34" s="21">
        <f>('Ratios Calculated fix'!AQ34-'Ratios Calculated fix'!AQ$428)/('Ratios Calculated fix'!AQ$429-'Ratios Calculated fix'!AQ$428)</f>
        <v>0.65732099269770716</v>
      </c>
      <c r="AR34" s="21">
        <f>('Ratios Calculated fix'!AR34-'Ratios Calculated fix'!AR$428)/('Ratios Calculated fix'!AR$429-'Ratios Calculated fix'!AR$428)</f>
        <v>0.55385169883790719</v>
      </c>
      <c r="AS34" s="21">
        <f>('Ratios Calculated fix'!AS34-'Ratios Calculated fix'!AS$428)/('Ratios Calculated fix'!AS$429-'Ratios Calculated fix'!AS$428)</f>
        <v>0.4842600392887485</v>
      </c>
      <c r="AT34" s="21">
        <f>('Ratios Calculated fix'!AT34-'Ratios Calculated fix'!AT$428)/('Ratios Calculated fix'!AT$429-'Ratios Calculated fix'!AT$428)</f>
        <v>0.43527002054472547</v>
      </c>
      <c r="AU34" s="21">
        <f>('Ratios Calculated fix'!AU34-'Ratios Calculated fix'!AU$428)/('Ratios Calculated fix'!AU$429-'Ratios Calculated fix'!AU$428)</f>
        <v>0.47911456801574664</v>
      </c>
      <c r="AV34" s="21" t="e">
        <f>('Ratios Calculated fix'!AV34-'Ratios Calculated fix'!AV$428)/('Ratios Calculated fix'!AV$429-'Ratios Calculated fix'!AV$428)</f>
        <v>#DIV/0!</v>
      </c>
      <c r="AW34" s="21" t="e">
        <f>('Ratios Calculated fix'!AW34-'Ratios Calculated fix'!AW$428)/('Ratios Calculated fix'!AW$429-'Ratios Calculated fix'!AW$428)</f>
        <v>#DIV/0!</v>
      </c>
      <c r="AX34" s="21" t="e">
        <f>('Ratios Calculated fix'!AX34-'Ratios Calculated fix'!AX$428)/('Ratios Calculated fix'!AX$429-'Ratios Calculated fix'!AX$428)</f>
        <v>#DIV/0!</v>
      </c>
      <c r="AY34" s="21">
        <f>('Ratios Calculated fix'!AY34-'Ratios Calculated fix'!AY$428)/('Ratios Calculated fix'!AY$429-'Ratios Calculated fix'!AY$428)</f>
        <v>0.32751608420844852</v>
      </c>
      <c r="AZ34" s="21">
        <f>('Ratios Calculated fix'!AZ34-'Ratios Calculated fix'!AZ$428)/('Ratios Calculated fix'!AZ$429-'Ratios Calculated fix'!AZ$428)</f>
        <v>0.20943829172048689</v>
      </c>
      <c r="BA34" s="21">
        <f>('Ratios Calculated fix'!BA34-'Ratios Calculated fix'!BA$428)/('Ratios Calculated fix'!BA$429-'Ratios Calculated fix'!BA$428)</f>
        <v>0.51181750559402828</v>
      </c>
      <c r="BB34" s="21" t="e">
        <f>('Ratios Calculated fix'!BB34-'Ratios Calculated fix'!BB$428)/('Ratios Calculated fix'!BB$429-'Ratios Calculated fix'!BB$428)</f>
        <v>#DIV/0!</v>
      </c>
      <c r="BC34" s="21">
        <f>('Ratios Calculated fix'!BC34-'Ratios Calculated fix'!BC$428)/('Ratios Calculated fix'!BC$429-'Ratios Calculated fix'!BC$428)</f>
        <v>0.15823065750202278</v>
      </c>
    </row>
    <row r="35" spans="1:55" x14ac:dyDescent="0.2">
      <c r="A35" s="3" t="s">
        <v>133</v>
      </c>
      <c r="B35" s="3" t="s">
        <v>134</v>
      </c>
      <c r="C35" s="3" t="s">
        <v>113</v>
      </c>
      <c r="D35" s="3">
        <v>67471</v>
      </c>
      <c r="E35" s="3" t="s">
        <v>16</v>
      </c>
      <c r="F35" s="3">
        <v>2019</v>
      </c>
      <c r="G35" s="3" t="s">
        <v>17</v>
      </c>
      <c r="H35" s="4">
        <v>43830</v>
      </c>
      <c r="I35" s="4">
        <v>43875</v>
      </c>
      <c r="J35" s="4">
        <v>43875</v>
      </c>
      <c r="K35" s="5">
        <v>234700000</v>
      </c>
      <c r="L35" s="5">
        <v>236800000</v>
      </c>
      <c r="M35" s="3" t="s">
        <v>135</v>
      </c>
      <c r="N35" s="20">
        <f>('Ratios Calculated fix'!N35-'Ratios Calculated fix'!N$428)/('Ratios Calculated fix'!N$429-'Ratios Calculated fix'!N$428)</f>
        <v>4.6216894187115672E-2</v>
      </c>
      <c r="O35" s="21">
        <f>('Ratios Calculated fix'!O35-'Ratios Calculated fix'!O$428)/('Ratios Calculated fix'!O$429-'Ratios Calculated fix'!O$428)</f>
        <v>4.6216894187115672E-2</v>
      </c>
      <c r="P35" s="21">
        <f>('Ratios Calculated fix'!P35-'Ratios Calculated fix'!P$428)/('Ratios Calculated fix'!P$429-'Ratios Calculated fix'!P$428)</f>
        <v>9.3153370382580911E-3</v>
      </c>
      <c r="Q35" s="21">
        <f>('Ratios Calculated fix'!Q35-'Ratios Calculated fix'!Q$428)/('Ratios Calculated fix'!Q$429-'Ratios Calculated fix'!Q$428)</f>
        <v>0.56572430851791444</v>
      </c>
      <c r="R35" s="21">
        <f>('Ratios Calculated fix'!R35-'Ratios Calculated fix'!R$428)/('Ratios Calculated fix'!R$429-'Ratios Calculated fix'!R$428)</f>
        <v>6.0718252135901762E-2</v>
      </c>
      <c r="S35" s="21">
        <f>('Ratios Calculated fix'!S35-'Ratios Calculated fix'!S$428)/('Ratios Calculated fix'!S$429-'Ratios Calculated fix'!S$428)</f>
        <v>1.5869618557944307E-2</v>
      </c>
      <c r="T35" s="21">
        <f>('Ratios Calculated fix'!T35-'Ratios Calculated fix'!T$428)/('Ratios Calculated fix'!T$429-'Ratios Calculated fix'!T$428)</f>
        <v>5.8875844383655986E-2</v>
      </c>
      <c r="U35" s="21">
        <f>('Ratios Calculated fix'!U35-'Ratios Calculated fix'!U$428)/('Ratios Calculated fix'!U$429-'Ratios Calculated fix'!U$428)</f>
        <v>0.79730229536507802</v>
      </c>
      <c r="V35" s="21">
        <f>('Ratios Calculated fix'!V35-'Ratios Calculated fix'!V$428)/('Ratios Calculated fix'!V$429-'Ratios Calculated fix'!V$428)</f>
        <v>0.77318780358441286</v>
      </c>
      <c r="W35" s="21">
        <f>('Ratios Calculated fix'!W35-'Ratios Calculated fix'!W$428)/('Ratios Calculated fix'!W$429-'Ratios Calculated fix'!W$428)</f>
        <v>0.7672092562706736</v>
      </c>
      <c r="X35" s="21">
        <f>('Ratios Calculated fix'!X35-'Ratios Calculated fix'!X$428)/('Ratios Calculated fix'!X$429-'Ratios Calculated fix'!X$428)</f>
        <v>0.44304395393847978</v>
      </c>
      <c r="Y35" s="21">
        <f>('Ratios Calculated fix'!Y35-'Ratios Calculated fix'!Y$428)/('Ratios Calculated fix'!Y$429-'Ratios Calculated fix'!Y$428)</f>
        <v>0.47299774499625924</v>
      </c>
      <c r="Z35" s="21">
        <f>('Ratios Calculated fix'!Z35-'Ratios Calculated fix'!Z$428)/('Ratios Calculated fix'!Z$429-'Ratios Calculated fix'!Z$428)</f>
        <v>0.55695604606152027</v>
      </c>
      <c r="AA35" s="21">
        <f>('Ratios Calculated fix'!AA35-'Ratios Calculated fix'!AA$428)/('Ratios Calculated fix'!AA$429-'Ratios Calculated fix'!AA$428)</f>
        <v>0.50454763715596185</v>
      </c>
      <c r="AB35" s="21">
        <f>('Ratios Calculated fix'!AB35-'Ratios Calculated fix'!AB$428)/('Ratios Calculated fix'!AB$429-'Ratios Calculated fix'!AB$428)</f>
        <v>0.82722632292911702</v>
      </c>
      <c r="AC35" s="21">
        <f>('Ratios Calculated fix'!AC35-'Ratios Calculated fix'!AC$428)/('Ratios Calculated fix'!AC$429-'Ratios Calculated fix'!AC$428)</f>
        <v>0.41733086362340671</v>
      </c>
      <c r="AD35" s="21">
        <f>('Ratios Calculated fix'!AD35-'Ratios Calculated fix'!AD$428)/('Ratios Calculated fix'!AD$429-'Ratios Calculated fix'!AD$428)</f>
        <v>0.4741735626309681</v>
      </c>
      <c r="AE35" s="21">
        <f>('Ratios Calculated fix'!AE35-'Ratios Calculated fix'!AE$428)/('Ratios Calculated fix'!AE$429-'Ratios Calculated fix'!AE$428)</f>
        <v>0.52694943154180429</v>
      </c>
      <c r="AF35" s="21">
        <f>('Ratios Calculated fix'!AF35-'Ratios Calculated fix'!AF$428)/('Ratios Calculated fix'!AF$429-'Ratios Calculated fix'!AF$428)</f>
        <v>0.60877694098936375</v>
      </c>
      <c r="AG35" s="21" t="e">
        <f>('Ratios Calculated fix'!AG35-'Ratios Calculated fix'!AG$428)/('Ratios Calculated fix'!AG$429-'Ratios Calculated fix'!AG$428)</f>
        <v>#DIV/0!</v>
      </c>
      <c r="AH35" s="21" t="e">
        <f>('Ratios Calculated fix'!AH35-'Ratios Calculated fix'!AH$428)/('Ratios Calculated fix'!AH$429-'Ratios Calculated fix'!AH$428)</f>
        <v>#DIV/0!</v>
      </c>
      <c r="AI35" s="21">
        <f>('Ratios Calculated fix'!AI35-'Ratios Calculated fix'!AI$428)/('Ratios Calculated fix'!AI$429-'Ratios Calculated fix'!AI$428)</f>
        <v>0.36826507372955752</v>
      </c>
      <c r="AJ35" s="21">
        <f>('Ratios Calculated fix'!AJ35-'Ratios Calculated fix'!AJ$428)/('Ratios Calculated fix'!AJ$429-'Ratios Calculated fix'!AJ$428)</f>
        <v>9.0512815295613613E-2</v>
      </c>
      <c r="AK35" s="21" t="e">
        <f>('Ratios Calculated fix'!AK35-'Ratios Calculated fix'!AK$428)/('Ratios Calculated fix'!AK$429-'Ratios Calculated fix'!AK$428)</f>
        <v>#DIV/0!</v>
      </c>
      <c r="AL35" s="21" t="e">
        <f>('Ratios Calculated fix'!AL35-'Ratios Calculated fix'!AL$428)/('Ratios Calculated fix'!AL$429-'Ratios Calculated fix'!AL$428)</f>
        <v>#DIV/0!</v>
      </c>
      <c r="AM35" s="21">
        <f>('Ratios Calculated fix'!AM35-'Ratios Calculated fix'!AM$428)/('Ratios Calculated fix'!AM$429-'Ratios Calculated fix'!AM$428)</f>
        <v>0.61952647044194176</v>
      </c>
      <c r="AN35" s="21">
        <f>('Ratios Calculated fix'!AN35-'Ratios Calculated fix'!AN$428)/('Ratios Calculated fix'!AN$429-'Ratios Calculated fix'!AN$428)</f>
        <v>0.62360731121604973</v>
      </c>
      <c r="AO35" s="21">
        <f>('Ratios Calculated fix'!AO35-'Ratios Calculated fix'!AO$428)/('Ratios Calculated fix'!AO$429-'Ratios Calculated fix'!AO$428)</f>
        <v>7.9951250425796483E-2</v>
      </c>
      <c r="AP35" s="21">
        <f>('Ratios Calculated fix'!AP35-'Ratios Calculated fix'!AP$428)/('Ratios Calculated fix'!AP$429-'Ratios Calculated fix'!AP$428)</f>
        <v>3.3156447584079395E-2</v>
      </c>
      <c r="AQ35" s="21">
        <f>('Ratios Calculated fix'!AQ35-'Ratios Calculated fix'!AQ$428)/('Ratios Calculated fix'!AQ$429-'Ratios Calculated fix'!AQ$428)</f>
        <v>0.54902458554646449</v>
      </c>
      <c r="AR35" s="21">
        <f>('Ratios Calculated fix'!AR35-'Ratios Calculated fix'!AR$428)/('Ratios Calculated fix'!AR$429-'Ratios Calculated fix'!AR$428)</f>
        <v>0.33111006966186673</v>
      </c>
      <c r="AS35" s="21">
        <f>('Ratios Calculated fix'!AS35-'Ratios Calculated fix'!AS$428)/('Ratios Calculated fix'!AS$429-'Ratios Calculated fix'!AS$428)</f>
        <v>0.5006247673305767</v>
      </c>
      <c r="AT35" s="21">
        <f>('Ratios Calculated fix'!AT35-'Ratios Calculated fix'!AT$428)/('Ratios Calculated fix'!AT$429-'Ratios Calculated fix'!AT$428)</f>
        <v>0.29601895548381296</v>
      </c>
      <c r="AU35" s="21">
        <f>('Ratios Calculated fix'!AU35-'Ratios Calculated fix'!AU$428)/('Ratios Calculated fix'!AU$429-'Ratios Calculated fix'!AU$428)</f>
        <v>0.45725206837362609</v>
      </c>
      <c r="AV35" s="21" t="e">
        <f>('Ratios Calculated fix'!AV35-'Ratios Calculated fix'!AV$428)/('Ratios Calculated fix'!AV$429-'Ratios Calculated fix'!AV$428)</f>
        <v>#DIV/0!</v>
      </c>
      <c r="AW35" s="21" t="e">
        <f>('Ratios Calculated fix'!AW35-'Ratios Calculated fix'!AW$428)/('Ratios Calculated fix'!AW$429-'Ratios Calculated fix'!AW$428)</f>
        <v>#DIV/0!</v>
      </c>
      <c r="AX35" s="21" t="e">
        <f>('Ratios Calculated fix'!AX35-'Ratios Calculated fix'!AX$428)/('Ratios Calculated fix'!AX$429-'Ratios Calculated fix'!AX$428)</f>
        <v>#DIV/0!</v>
      </c>
      <c r="AY35" s="21">
        <f>('Ratios Calculated fix'!AY35-'Ratios Calculated fix'!AY$428)/('Ratios Calculated fix'!AY$429-'Ratios Calculated fix'!AY$428)</f>
        <v>0.34968038668112306</v>
      </c>
      <c r="AZ35" s="21">
        <f>('Ratios Calculated fix'!AZ35-'Ratios Calculated fix'!AZ$428)/('Ratios Calculated fix'!AZ$429-'Ratios Calculated fix'!AZ$428)</f>
        <v>0.27601348494646893</v>
      </c>
      <c r="BA35" s="21">
        <f>('Ratios Calculated fix'!BA35-'Ratios Calculated fix'!BA$428)/('Ratios Calculated fix'!BA$429-'Ratios Calculated fix'!BA$428)</f>
        <v>0.51874446016304543</v>
      </c>
      <c r="BB35" s="21" t="e">
        <f>('Ratios Calculated fix'!BB35-'Ratios Calculated fix'!BB$428)/('Ratios Calculated fix'!BB$429-'Ratios Calculated fix'!BB$428)</f>
        <v>#DIV/0!</v>
      </c>
      <c r="BC35" s="21">
        <f>('Ratios Calculated fix'!BC35-'Ratios Calculated fix'!BC$428)/('Ratios Calculated fix'!BC$429-'Ratios Calculated fix'!BC$428)</f>
        <v>0.18684151697916185</v>
      </c>
    </row>
    <row r="36" spans="1:55" x14ac:dyDescent="0.2">
      <c r="A36" s="3" t="s">
        <v>19</v>
      </c>
      <c r="B36" s="3" t="s">
        <v>20</v>
      </c>
      <c r="C36" s="3" t="s">
        <v>15</v>
      </c>
      <c r="D36" s="3">
        <v>445771</v>
      </c>
      <c r="E36" s="3" t="s">
        <v>16</v>
      </c>
      <c r="F36" s="3">
        <v>2019</v>
      </c>
      <c r="G36" s="3" t="s">
        <v>17</v>
      </c>
      <c r="H36" s="4">
        <v>43830</v>
      </c>
      <c r="I36" s="4">
        <v>43885</v>
      </c>
      <c r="J36" s="4">
        <v>43885</v>
      </c>
      <c r="K36" s="5">
        <v>162873911</v>
      </c>
      <c r="L36" s="5">
        <v>164117933</v>
      </c>
      <c r="M36" s="3" t="s">
        <v>21</v>
      </c>
      <c r="N36" s="20">
        <f>('Ratios Calculated fix'!N36-'Ratios Calculated fix'!N$428)/('Ratios Calculated fix'!N$429-'Ratios Calculated fix'!N$428)</f>
        <v>8.9869314817699567E-2</v>
      </c>
      <c r="O36" s="21">
        <f>('Ratios Calculated fix'!O36-'Ratios Calculated fix'!O$428)/('Ratios Calculated fix'!O$429-'Ratios Calculated fix'!O$428)</f>
        <v>7.3025244106759646E-2</v>
      </c>
      <c r="P36" s="21">
        <f>('Ratios Calculated fix'!P36-'Ratios Calculated fix'!P$428)/('Ratios Calculated fix'!P$429-'Ratios Calculated fix'!P$428)</f>
        <v>0.12286080585397122</v>
      </c>
      <c r="Q36" s="21">
        <f>('Ratios Calculated fix'!Q36-'Ratios Calculated fix'!Q$428)/('Ratios Calculated fix'!Q$429-'Ratios Calculated fix'!Q$428)</f>
        <v>0.55878507368443975</v>
      </c>
      <c r="R36" s="21">
        <f>('Ratios Calculated fix'!R36-'Ratios Calculated fix'!R$428)/('Ratios Calculated fix'!R$429-'Ratios Calculated fix'!R$428)</f>
        <v>1.8520348388329475E-2</v>
      </c>
      <c r="S36" s="21">
        <f>('Ratios Calculated fix'!S36-'Ratios Calculated fix'!S$428)/('Ratios Calculated fix'!S$429-'Ratios Calculated fix'!S$428)</f>
        <v>0</v>
      </c>
      <c r="T36" s="21">
        <f>('Ratios Calculated fix'!T36-'Ratios Calculated fix'!T$428)/('Ratios Calculated fix'!T$429-'Ratios Calculated fix'!T$428)</f>
        <v>1.8710511324556481E-2</v>
      </c>
      <c r="U36" s="21">
        <f>('Ratios Calculated fix'!U36-'Ratios Calculated fix'!U$428)/('Ratios Calculated fix'!U$429-'Ratios Calculated fix'!U$428)</f>
        <v>0.79071588389214287</v>
      </c>
      <c r="V36" s="21">
        <f>('Ratios Calculated fix'!V36-'Ratios Calculated fix'!V$428)/('Ratios Calculated fix'!V$429-'Ratios Calculated fix'!V$428)</f>
        <v>0.77144014205164946</v>
      </c>
      <c r="W36" s="21">
        <f>('Ratios Calculated fix'!W36-'Ratios Calculated fix'!W$428)/('Ratios Calculated fix'!W$429-'Ratios Calculated fix'!W$428)</f>
        <v>0.7599884343610942</v>
      </c>
      <c r="X36" s="21">
        <f>('Ratios Calculated fix'!X36-'Ratios Calculated fix'!X$428)/('Ratios Calculated fix'!X$429-'Ratios Calculated fix'!X$428)</f>
        <v>0.43442381294700605</v>
      </c>
      <c r="Y36" s="21">
        <f>('Ratios Calculated fix'!Y36-'Ratios Calculated fix'!Y$428)/('Ratios Calculated fix'!Y$429-'Ratios Calculated fix'!Y$428)</f>
        <v>0.5347596227110949</v>
      </c>
      <c r="Z36" s="21">
        <f>('Ratios Calculated fix'!Z36-'Ratios Calculated fix'!Z$428)/('Ratios Calculated fix'!Z$429-'Ratios Calculated fix'!Z$428)</f>
        <v>0.56557618705299395</v>
      </c>
      <c r="AA36" s="21">
        <f>('Ratios Calculated fix'!AA36-'Ratios Calculated fix'!AA$428)/('Ratios Calculated fix'!AA$429-'Ratios Calculated fix'!AA$428)</f>
        <v>0.27249560361435016</v>
      </c>
      <c r="AB36" s="21">
        <f>('Ratios Calculated fix'!AB36-'Ratios Calculated fix'!AB$428)/('Ratios Calculated fix'!AB$429-'Ratios Calculated fix'!AB$428)</f>
        <v>0.92134315532056266</v>
      </c>
      <c r="AC36" s="21">
        <f>('Ratios Calculated fix'!AC36-'Ratios Calculated fix'!AC$428)/('Ratios Calculated fix'!AC$429-'Ratios Calculated fix'!AC$428)</f>
        <v>0.39284220906148842</v>
      </c>
      <c r="AD36" s="21">
        <f>('Ratios Calculated fix'!AD36-'Ratios Calculated fix'!AD$428)/('Ratios Calculated fix'!AD$429-'Ratios Calculated fix'!AD$428)</f>
        <v>0.36681404197969136</v>
      </c>
      <c r="AE36" s="21">
        <f>('Ratios Calculated fix'!AE36-'Ratios Calculated fix'!AE$428)/('Ratios Calculated fix'!AE$429-'Ratios Calculated fix'!AE$428)</f>
        <v>0.42049923855259025</v>
      </c>
      <c r="AF36" s="21">
        <f>('Ratios Calculated fix'!AF36-'Ratios Calculated fix'!AF$428)/('Ratios Calculated fix'!AF$429-'Ratios Calculated fix'!AF$428)</f>
        <v>0.63163371150129832</v>
      </c>
      <c r="AG36" s="21" t="e">
        <f>('Ratios Calculated fix'!AG36-'Ratios Calculated fix'!AG$428)/('Ratios Calculated fix'!AG$429-'Ratios Calculated fix'!AG$428)</f>
        <v>#DIV/0!</v>
      </c>
      <c r="AH36" s="21" t="e">
        <f>('Ratios Calculated fix'!AH36-'Ratios Calculated fix'!AH$428)/('Ratios Calculated fix'!AH$429-'Ratios Calculated fix'!AH$428)</f>
        <v>#DIV/0!</v>
      </c>
      <c r="AI36" s="21">
        <f>('Ratios Calculated fix'!AI36-'Ratios Calculated fix'!AI$428)/('Ratios Calculated fix'!AI$429-'Ratios Calculated fix'!AI$428)</f>
        <v>0.36006409968325415</v>
      </c>
      <c r="AJ36" s="21">
        <f>('Ratios Calculated fix'!AJ36-'Ratios Calculated fix'!AJ$428)/('Ratios Calculated fix'!AJ$429-'Ratios Calculated fix'!AJ$428)</f>
        <v>0.16507355547451583</v>
      </c>
      <c r="AK36" s="21" t="e">
        <f>('Ratios Calculated fix'!AK36-'Ratios Calculated fix'!AK$428)/('Ratios Calculated fix'!AK$429-'Ratios Calculated fix'!AK$428)</f>
        <v>#DIV/0!</v>
      </c>
      <c r="AL36" s="21" t="e">
        <f>('Ratios Calculated fix'!AL36-'Ratios Calculated fix'!AL$428)/('Ratios Calculated fix'!AL$429-'Ratios Calculated fix'!AL$428)</f>
        <v>#DIV/0!</v>
      </c>
      <c r="AM36" s="21">
        <f>('Ratios Calculated fix'!AM36-'Ratios Calculated fix'!AM$428)/('Ratios Calculated fix'!AM$429-'Ratios Calculated fix'!AM$428)</f>
        <v>0.61937458759156783</v>
      </c>
      <c r="AN36" s="21">
        <f>('Ratios Calculated fix'!AN36-'Ratios Calculated fix'!AN$428)/('Ratios Calculated fix'!AN$429-'Ratios Calculated fix'!AN$428)</f>
        <v>0.62253399325323122</v>
      </c>
      <c r="AO36" s="21">
        <f>('Ratios Calculated fix'!AO36-'Ratios Calculated fix'!AO$428)/('Ratios Calculated fix'!AO$429-'Ratios Calculated fix'!AO$428)</f>
        <v>0.2231129991611662</v>
      </c>
      <c r="AP36" s="21">
        <f>('Ratios Calculated fix'!AP36-'Ratios Calculated fix'!AP$428)/('Ratios Calculated fix'!AP$429-'Ratios Calculated fix'!AP$428)</f>
        <v>3.2424905270438779E-2</v>
      </c>
      <c r="AQ36" s="21">
        <f>('Ratios Calculated fix'!AQ36-'Ratios Calculated fix'!AQ$428)/('Ratios Calculated fix'!AQ$429-'Ratios Calculated fix'!AQ$428)</f>
        <v>0.67785838239005936</v>
      </c>
      <c r="AR36" s="21">
        <f>('Ratios Calculated fix'!AR36-'Ratios Calculated fix'!AR$428)/('Ratios Calculated fix'!AR$429-'Ratios Calculated fix'!AR$428)</f>
        <v>0.31514380869438829</v>
      </c>
      <c r="AS36" s="21">
        <f>('Ratios Calculated fix'!AS36-'Ratios Calculated fix'!AS$428)/('Ratios Calculated fix'!AS$429-'Ratios Calculated fix'!AS$428)</f>
        <v>0.49833573643458184</v>
      </c>
      <c r="AT36" s="21">
        <f>('Ratios Calculated fix'!AT36-'Ratios Calculated fix'!AT$428)/('Ratios Calculated fix'!AT$429-'Ratios Calculated fix'!AT$428)</f>
        <v>0.43070431706302037</v>
      </c>
      <c r="AU36" s="21">
        <f>('Ratios Calculated fix'!AU36-'Ratios Calculated fix'!AU$428)/('Ratios Calculated fix'!AU$429-'Ratios Calculated fix'!AU$428)</f>
        <v>0.50383774939787285</v>
      </c>
      <c r="AV36" s="21" t="e">
        <f>('Ratios Calculated fix'!AV36-'Ratios Calculated fix'!AV$428)/('Ratios Calculated fix'!AV$429-'Ratios Calculated fix'!AV$428)</f>
        <v>#DIV/0!</v>
      </c>
      <c r="AW36" s="21" t="e">
        <f>('Ratios Calculated fix'!AW36-'Ratios Calculated fix'!AW$428)/('Ratios Calculated fix'!AW$429-'Ratios Calculated fix'!AW$428)</f>
        <v>#DIV/0!</v>
      </c>
      <c r="AX36" s="21" t="e">
        <f>('Ratios Calculated fix'!AX36-'Ratios Calculated fix'!AX$428)/('Ratios Calculated fix'!AX$429-'Ratios Calculated fix'!AX$428)</f>
        <v>#DIV/0!</v>
      </c>
      <c r="AY36" s="21">
        <f>('Ratios Calculated fix'!AY36-'Ratios Calculated fix'!AY$428)/('Ratios Calculated fix'!AY$429-'Ratios Calculated fix'!AY$428)</f>
        <v>0.33202751053799012</v>
      </c>
      <c r="AZ36" s="21">
        <f>('Ratios Calculated fix'!AZ36-'Ratios Calculated fix'!AZ$428)/('Ratios Calculated fix'!AZ$429-'Ratios Calculated fix'!AZ$428)</f>
        <v>0.22595289467134116</v>
      </c>
      <c r="BA36" s="21">
        <f>('Ratios Calculated fix'!BA36-'Ratios Calculated fix'!BA$428)/('Ratios Calculated fix'!BA$429-'Ratios Calculated fix'!BA$428)</f>
        <v>0.51540017989681197</v>
      </c>
      <c r="BB36" s="21" t="e">
        <f>('Ratios Calculated fix'!BB36-'Ratios Calculated fix'!BB$428)/('Ratios Calculated fix'!BB$429-'Ratios Calculated fix'!BB$428)</f>
        <v>#DIV/0!</v>
      </c>
      <c r="BC36" s="21">
        <f>('Ratios Calculated fix'!BC36-'Ratios Calculated fix'!BC$428)/('Ratios Calculated fix'!BC$429-'Ratios Calculated fix'!BC$428)</f>
        <v>0.19396566471892199</v>
      </c>
    </row>
    <row r="37" spans="1:55" x14ac:dyDescent="0.2">
      <c r="A37" s="3" t="s">
        <v>136</v>
      </c>
      <c r="B37" s="3" t="s">
        <v>137</v>
      </c>
      <c r="C37" s="3" t="s">
        <v>138</v>
      </c>
      <c r="D37" s="3">
        <v>254576</v>
      </c>
      <c r="E37" s="3" t="s">
        <v>16</v>
      </c>
      <c r="F37" s="3">
        <v>2019</v>
      </c>
      <c r="G37" s="3" t="s">
        <v>17</v>
      </c>
      <c r="H37" s="4">
        <v>43830</v>
      </c>
      <c r="I37" s="4">
        <v>43889</v>
      </c>
      <c r="J37" s="4">
        <v>43889</v>
      </c>
      <c r="K37" s="5">
        <v>378000000</v>
      </c>
      <c r="L37" s="5">
        <v>378000000</v>
      </c>
      <c r="M37" s="3" t="s">
        <v>139</v>
      </c>
      <c r="N37" s="20">
        <f>('Ratios Calculated fix'!N37-'Ratios Calculated fix'!N$428)/('Ratios Calculated fix'!N$429-'Ratios Calculated fix'!N$428)</f>
        <v>5.2289462824605636E-2</v>
      </c>
      <c r="O37" s="21">
        <f>('Ratios Calculated fix'!O37-'Ratios Calculated fix'!O$428)/('Ratios Calculated fix'!O$429-'Ratios Calculated fix'!O$428)</f>
        <v>4.4380226920035383E-2</v>
      </c>
      <c r="P37" s="21">
        <f>('Ratios Calculated fix'!P37-'Ratios Calculated fix'!P$428)/('Ratios Calculated fix'!P$429-'Ratios Calculated fix'!P$428)</f>
        <v>4.8525208666748552E-2</v>
      </c>
      <c r="Q37" s="21">
        <f>('Ratios Calculated fix'!Q37-'Ratios Calculated fix'!Q$428)/('Ratios Calculated fix'!Q$429-'Ratios Calculated fix'!Q$428)</f>
        <v>0.55980924184823311</v>
      </c>
      <c r="R37" s="21">
        <f>('Ratios Calculated fix'!R37-'Ratios Calculated fix'!R$428)/('Ratios Calculated fix'!R$429-'Ratios Calculated fix'!R$428)</f>
        <v>9.7668837503868927E-2</v>
      </c>
      <c r="S37" s="21">
        <f>('Ratios Calculated fix'!S37-'Ratios Calculated fix'!S$428)/('Ratios Calculated fix'!S$429-'Ratios Calculated fix'!S$428)</f>
        <v>1.1610689893691968E-2</v>
      </c>
      <c r="T37" s="21">
        <f>('Ratios Calculated fix'!T37-'Ratios Calculated fix'!T$428)/('Ratios Calculated fix'!T$429-'Ratios Calculated fix'!T$428)</f>
        <v>9.6867590314732507E-2</v>
      </c>
      <c r="U37" s="21">
        <f>('Ratios Calculated fix'!U37-'Ratios Calculated fix'!U$428)/('Ratios Calculated fix'!U$429-'Ratios Calculated fix'!U$428)</f>
        <v>0.79462600906111436</v>
      </c>
      <c r="V37" s="21">
        <f>('Ratios Calculated fix'!V37-'Ratios Calculated fix'!V$428)/('Ratios Calculated fix'!V$429-'Ratios Calculated fix'!V$428)</f>
        <v>0.7719401879872938</v>
      </c>
      <c r="W37" s="21">
        <f>('Ratios Calculated fix'!W37-'Ratios Calculated fix'!W$428)/('Ratios Calculated fix'!W$429-'Ratios Calculated fix'!W$428)</f>
        <v>0.76437748122360394</v>
      </c>
      <c r="X37" s="21">
        <f>('Ratios Calculated fix'!X37-'Ratios Calculated fix'!X$428)/('Ratios Calculated fix'!X$429-'Ratios Calculated fix'!X$428)</f>
        <v>9.8303285157535975E-2</v>
      </c>
      <c r="Y37" s="21">
        <f>('Ratios Calculated fix'!Y37-'Ratios Calculated fix'!Y$428)/('Ratios Calculated fix'!Y$429-'Ratios Calculated fix'!Y$428)</f>
        <v>0.4925216396091458</v>
      </c>
      <c r="Z37" s="21">
        <f>('Ratios Calculated fix'!Z37-'Ratios Calculated fix'!Z$428)/('Ratios Calculated fix'!Z$429-'Ratios Calculated fix'!Z$428)</f>
        <v>0.90169671484246405</v>
      </c>
      <c r="AA37" s="21">
        <f>('Ratios Calculated fix'!AA37-'Ratios Calculated fix'!AA$428)/('Ratios Calculated fix'!AA$429-'Ratios Calculated fix'!AA$428)</f>
        <v>0</v>
      </c>
      <c r="AB37" s="21">
        <f>('Ratios Calculated fix'!AB37-'Ratios Calculated fix'!AB$428)/('Ratios Calculated fix'!AB$429-'Ratios Calculated fix'!AB$428)</f>
        <v>0.88582372824740019</v>
      </c>
      <c r="AC37" s="21">
        <f>('Ratios Calculated fix'!AC37-'Ratios Calculated fix'!AC$428)/('Ratios Calculated fix'!AC$429-'Ratios Calculated fix'!AC$428)</f>
        <v>1</v>
      </c>
      <c r="AD37" s="21">
        <f>('Ratios Calculated fix'!AD37-'Ratios Calculated fix'!AD$428)/('Ratios Calculated fix'!AD$429-'Ratios Calculated fix'!AD$428)</f>
        <v>0.74964936858186659</v>
      </c>
      <c r="AE37" s="21">
        <f>('Ratios Calculated fix'!AE37-'Ratios Calculated fix'!AE$428)/('Ratios Calculated fix'!AE$429-'Ratios Calculated fix'!AE$428)</f>
        <v>0.52985912565730919</v>
      </c>
      <c r="AF37" s="21">
        <f>('Ratios Calculated fix'!AF37-'Ratios Calculated fix'!AF$428)/('Ratios Calculated fix'!AF$429-'Ratios Calculated fix'!AF$428)</f>
        <v>0.54170782548822749</v>
      </c>
      <c r="AG37" s="21" t="e">
        <f>('Ratios Calculated fix'!AG37-'Ratios Calculated fix'!AG$428)/('Ratios Calculated fix'!AG$429-'Ratios Calculated fix'!AG$428)</f>
        <v>#DIV/0!</v>
      </c>
      <c r="AH37" s="21" t="e">
        <f>('Ratios Calculated fix'!AH37-'Ratios Calculated fix'!AH$428)/('Ratios Calculated fix'!AH$429-'Ratios Calculated fix'!AH$428)</f>
        <v>#DIV/0!</v>
      </c>
      <c r="AI37" s="21">
        <f>('Ratios Calculated fix'!AI37-'Ratios Calculated fix'!AI$428)/('Ratios Calculated fix'!AI$429-'Ratios Calculated fix'!AI$428)</f>
        <v>0.40986490504045525</v>
      </c>
      <c r="AJ37" s="21">
        <f>('Ratios Calculated fix'!AJ37-'Ratios Calculated fix'!AJ$428)/('Ratios Calculated fix'!AJ$429-'Ratios Calculated fix'!AJ$428)</f>
        <v>0.35689794178633416</v>
      </c>
      <c r="AK37" s="21" t="e">
        <f>('Ratios Calculated fix'!AK37-'Ratios Calculated fix'!AK$428)/('Ratios Calculated fix'!AK$429-'Ratios Calculated fix'!AK$428)</f>
        <v>#DIV/0!</v>
      </c>
      <c r="AL37" s="21" t="e">
        <f>('Ratios Calculated fix'!AL37-'Ratios Calculated fix'!AL$428)/('Ratios Calculated fix'!AL$429-'Ratios Calculated fix'!AL$428)</f>
        <v>#DIV/0!</v>
      </c>
      <c r="AM37" s="21">
        <f>('Ratios Calculated fix'!AM37-'Ratios Calculated fix'!AM$428)/('Ratios Calculated fix'!AM$429-'Ratios Calculated fix'!AM$428)</f>
        <v>0.61554372205876251</v>
      </c>
      <c r="AN37" s="21">
        <f>('Ratios Calculated fix'!AN37-'Ratios Calculated fix'!AN$428)/('Ratios Calculated fix'!AN$429-'Ratios Calculated fix'!AN$428)</f>
        <v>0.62097015580207238</v>
      </c>
      <c r="AO37" s="21">
        <f>('Ratios Calculated fix'!AO37-'Ratios Calculated fix'!AO$428)/('Ratios Calculated fix'!AO$429-'Ratios Calculated fix'!AO$428)</f>
        <v>6.5499629844840063E-2</v>
      </c>
      <c r="AP37" s="21">
        <f>('Ratios Calculated fix'!AP37-'Ratios Calculated fix'!AP$428)/('Ratios Calculated fix'!AP$429-'Ratios Calculated fix'!AP$428)</f>
        <v>3.3770616505975036E-2</v>
      </c>
      <c r="AQ37" s="21">
        <f>('Ratios Calculated fix'!AQ37-'Ratios Calculated fix'!AQ$428)/('Ratios Calculated fix'!AQ$429-'Ratios Calculated fix'!AQ$428)</f>
        <v>0.4970034313418058</v>
      </c>
      <c r="AR37" s="21">
        <f>('Ratios Calculated fix'!AR37-'Ratios Calculated fix'!AR$428)/('Ratios Calculated fix'!AR$429-'Ratios Calculated fix'!AR$428)</f>
        <v>0.68855826299637024</v>
      </c>
      <c r="AS37" s="21">
        <f>('Ratios Calculated fix'!AS37-'Ratios Calculated fix'!AS$428)/('Ratios Calculated fix'!AS$429-'Ratios Calculated fix'!AS$428)</f>
        <v>0.5193184779397485</v>
      </c>
      <c r="AT37" s="21">
        <f>('Ratios Calculated fix'!AT37-'Ratios Calculated fix'!AT$428)/('Ratios Calculated fix'!AT$429-'Ratios Calculated fix'!AT$428)</f>
        <v>0.47790633614154976</v>
      </c>
      <c r="AU37" s="21">
        <f>('Ratios Calculated fix'!AU37-'Ratios Calculated fix'!AU$428)/('Ratios Calculated fix'!AU$429-'Ratios Calculated fix'!AU$428)</f>
        <v>0.43484967765513904</v>
      </c>
      <c r="AV37" s="21" t="e">
        <f>('Ratios Calculated fix'!AV37-'Ratios Calculated fix'!AV$428)/('Ratios Calculated fix'!AV$429-'Ratios Calculated fix'!AV$428)</f>
        <v>#DIV/0!</v>
      </c>
      <c r="AW37" s="21" t="e">
        <f>('Ratios Calculated fix'!AW37-'Ratios Calculated fix'!AW$428)/('Ratios Calculated fix'!AW$429-'Ratios Calculated fix'!AW$428)</f>
        <v>#DIV/0!</v>
      </c>
      <c r="AX37" s="21" t="e">
        <f>('Ratios Calculated fix'!AX37-'Ratios Calculated fix'!AX$428)/('Ratios Calculated fix'!AX$429-'Ratios Calculated fix'!AX$428)</f>
        <v>#DIV/0!</v>
      </c>
      <c r="AY37" s="21">
        <f>('Ratios Calculated fix'!AY37-'Ratios Calculated fix'!AY$428)/('Ratios Calculated fix'!AY$429-'Ratios Calculated fix'!AY$428)</f>
        <v>0.34806609435785674</v>
      </c>
      <c r="AZ37" s="21">
        <f>('Ratios Calculated fix'!AZ37-'Ratios Calculated fix'!AZ$428)/('Ratios Calculated fix'!AZ$429-'Ratios Calculated fix'!AZ$428)</f>
        <v>0.27518031610945576</v>
      </c>
      <c r="BA37" s="21">
        <f>('Ratios Calculated fix'!BA37-'Ratios Calculated fix'!BA$428)/('Ratios Calculated fix'!BA$429-'Ratios Calculated fix'!BA$428)</f>
        <v>0.48298936199709791</v>
      </c>
      <c r="BB37" s="21" t="e">
        <f>('Ratios Calculated fix'!BB37-'Ratios Calculated fix'!BB$428)/('Ratios Calculated fix'!BB$429-'Ratios Calculated fix'!BB$428)</f>
        <v>#DIV/0!</v>
      </c>
      <c r="BC37" s="21">
        <f>('Ratios Calculated fix'!BC37-'Ratios Calculated fix'!BC$428)/('Ratios Calculated fix'!BC$429-'Ratios Calculated fix'!BC$428)</f>
        <v>0.1230685503736703</v>
      </c>
    </row>
    <row r="38" spans="1:55" x14ac:dyDescent="0.2">
      <c r="A38" s="3" t="s">
        <v>57</v>
      </c>
      <c r="B38" s="3" t="s">
        <v>58</v>
      </c>
      <c r="C38" s="3" t="s">
        <v>59</v>
      </c>
      <c r="D38" s="3">
        <v>185217</v>
      </c>
      <c r="E38" s="3" t="s">
        <v>16</v>
      </c>
      <c r="F38" s="3">
        <v>2019</v>
      </c>
      <c r="G38" s="3" t="s">
        <v>17</v>
      </c>
      <c r="H38" s="4">
        <v>43738</v>
      </c>
      <c r="I38" s="4">
        <v>43795</v>
      </c>
      <c r="J38" s="4">
        <v>43854</v>
      </c>
      <c r="K38" s="5">
        <v>220500000</v>
      </c>
      <c r="L38" s="5">
        <v>222100000</v>
      </c>
      <c r="M38" s="3" t="s">
        <v>60</v>
      </c>
      <c r="N38" s="20">
        <f>('Ratios Calculated fix'!N38-'Ratios Calculated fix'!N$428)/('Ratios Calculated fix'!N$429-'Ratios Calculated fix'!N$428)</f>
        <v>9.3645970413564344E-2</v>
      </c>
      <c r="O38" s="21">
        <f>('Ratios Calculated fix'!O38-'Ratios Calculated fix'!O$428)/('Ratios Calculated fix'!O$429-'Ratios Calculated fix'!O$428)</f>
        <v>8.6292119655455107E-2</v>
      </c>
      <c r="P38" s="21">
        <f>('Ratios Calculated fix'!P38-'Ratios Calculated fix'!P$428)/('Ratios Calculated fix'!P$429-'Ratios Calculated fix'!P$428)</f>
        <v>0.19038027052137182</v>
      </c>
      <c r="Q38" s="21">
        <f>('Ratios Calculated fix'!Q38-'Ratios Calculated fix'!Q$428)/('Ratios Calculated fix'!Q$429-'Ratios Calculated fix'!Q$428)</f>
        <v>0.55867200363970981</v>
      </c>
      <c r="R38" s="21">
        <f>('Ratios Calculated fix'!R38-'Ratios Calculated fix'!R$428)/('Ratios Calculated fix'!R$429-'Ratios Calculated fix'!R$428)</f>
        <v>5.1077918493360949E-2</v>
      </c>
      <c r="S38" s="21">
        <f>('Ratios Calculated fix'!S38-'Ratios Calculated fix'!S$428)/('Ratios Calculated fix'!S$429-'Ratios Calculated fix'!S$428)</f>
        <v>4.0147180924885839E-2</v>
      </c>
      <c r="T38" s="21">
        <f>('Ratios Calculated fix'!T38-'Ratios Calculated fix'!T$428)/('Ratios Calculated fix'!T$429-'Ratios Calculated fix'!T$428)</f>
        <v>4.5364234918457189E-2</v>
      </c>
      <c r="U38" s="21">
        <f>('Ratios Calculated fix'!U38-'Ratios Calculated fix'!U$428)/('Ratios Calculated fix'!U$429-'Ratios Calculated fix'!U$428)</f>
        <v>0.79175031954552</v>
      </c>
      <c r="V38" s="21">
        <f>('Ratios Calculated fix'!V38-'Ratios Calculated fix'!V$428)/('Ratios Calculated fix'!V$429-'Ratios Calculated fix'!V$428)</f>
        <v>0.77265158171436388</v>
      </c>
      <c r="W38" s="21">
        <f>('Ratios Calculated fix'!W38-'Ratios Calculated fix'!W$428)/('Ratios Calculated fix'!W$429-'Ratios Calculated fix'!W$428)</f>
        <v>0.76094418451595469</v>
      </c>
      <c r="X38" s="21">
        <f>('Ratios Calculated fix'!X38-'Ratios Calculated fix'!X$428)/('Ratios Calculated fix'!X$429-'Ratios Calculated fix'!X$428)</f>
        <v>0.2137778773145883</v>
      </c>
      <c r="Y38" s="21">
        <f>('Ratios Calculated fix'!Y38-'Ratios Calculated fix'!Y$428)/('Ratios Calculated fix'!Y$429-'Ratios Calculated fix'!Y$428)</f>
        <v>0.51841151811822006</v>
      </c>
      <c r="Z38" s="21">
        <f>('Ratios Calculated fix'!Z38-'Ratios Calculated fix'!Z$428)/('Ratios Calculated fix'!Z$429-'Ratios Calculated fix'!Z$428)</f>
        <v>0.7862221226854117</v>
      </c>
      <c r="AA38" s="21">
        <f>('Ratios Calculated fix'!AA38-'Ratios Calculated fix'!AA$428)/('Ratios Calculated fix'!AA$429-'Ratios Calculated fix'!AA$428)</f>
        <v>6.7112667762529846E-2</v>
      </c>
      <c r="AB38" s="21">
        <f>('Ratios Calculated fix'!AB38-'Ratios Calculated fix'!AB$428)/('Ratios Calculated fix'!AB$429-'Ratios Calculated fix'!AB$428)</f>
        <v>0.92694005325268292</v>
      </c>
      <c r="AC38" s="21">
        <f>('Ratios Calculated fix'!AC38-'Ratios Calculated fix'!AC$428)/('Ratios Calculated fix'!AC$429-'Ratios Calculated fix'!AC$428)</f>
        <v>0.2873295862678279</v>
      </c>
      <c r="AD38" s="21">
        <f>('Ratios Calculated fix'!AD38-'Ratios Calculated fix'!AD$428)/('Ratios Calculated fix'!AD$429-'Ratios Calculated fix'!AD$428)</f>
        <v>0.40855791677860509</v>
      </c>
      <c r="AE38" s="21">
        <f>('Ratios Calculated fix'!AE38-'Ratios Calculated fix'!AE$428)/('Ratios Calculated fix'!AE$429-'Ratios Calculated fix'!AE$428)</f>
        <v>0.46835255265268061</v>
      </c>
      <c r="AF38" s="21">
        <f>('Ratios Calculated fix'!AF38-'Ratios Calculated fix'!AF$428)/('Ratios Calculated fix'!AF$429-'Ratios Calculated fix'!AF$428)</f>
        <v>0.65068854950321731</v>
      </c>
      <c r="AG38" s="21" t="e">
        <f>('Ratios Calculated fix'!AG38-'Ratios Calculated fix'!AG$428)/('Ratios Calculated fix'!AG$429-'Ratios Calculated fix'!AG$428)</f>
        <v>#DIV/0!</v>
      </c>
      <c r="AH38" s="21" t="e">
        <f>('Ratios Calculated fix'!AH38-'Ratios Calculated fix'!AH$428)/('Ratios Calculated fix'!AH$429-'Ratios Calculated fix'!AH$428)</f>
        <v>#DIV/0!</v>
      </c>
      <c r="AI38" s="21">
        <f>('Ratios Calculated fix'!AI38-'Ratios Calculated fix'!AI$428)/('Ratios Calculated fix'!AI$429-'Ratios Calculated fix'!AI$428)</f>
        <v>0.3930079675420296</v>
      </c>
      <c r="AJ38" s="21">
        <f>('Ratios Calculated fix'!AJ38-'Ratios Calculated fix'!AJ$428)/('Ratios Calculated fix'!AJ$429-'Ratios Calculated fix'!AJ$428)</f>
        <v>0.25238899747783788</v>
      </c>
      <c r="AK38" s="21" t="e">
        <f>('Ratios Calculated fix'!AK38-'Ratios Calculated fix'!AK$428)/('Ratios Calculated fix'!AK$429-'Ratios Calculated fix'!AK$428)</f>
        <v>#DIV/0!</v>
      </c>
      <c r="AL38" s="21" t="e">
        <f>('Ratios Calculated fix'!AL38-'Ratios Calculated fix'!AL$428)/('Ratios Calculated fix'!AL$429-'Ratios Calculated fix'!AL$428)</f>
        <v>#DIV/0!</v>
      </c>
      <c r="AM38" s="21">
        <f>('Ratios Calculated fix'!AM38-'Ratios Calculated fix'!AM$428)/('Ratios Calculated fix'!AM$429-'Ratios Calculated fix'!AM$428)</f>
        <v>0.61749521615614411</v>
      </c>
      <c r="AN38" s="21">
        <f>('Ratios Calculated fix'!AN38-'Ratios Calculated fix'!AN$428)/('Ratios Calculated fix'!AN$429-'Ratios Calculated fix'!AN$428)</f>
        <v>0.62090314572685779</v>
      </c>
      <c r="AO38" s="21">
        <f>('Ratios Calculated fix'!AO38-'Ratios Calculated fix'!AO$428)/('Ratios Calculated fix'!AO$429-'Ratios Calculated fix'!AO$428)</f>
        <v>9.3131228428947208E-2</v>
      </c>
      <c r="AP38" s="21">
        <f>('Ratios Calculated fix'!AP38-'Ratios Calculated fix'!AP$428)/('Ratios Calculated fix'!AP$429-'Ratios Calculated fix'!AP$428)</f>
        <v>3.2368713311918734E-2</v>
      </c>
      <c r="AQ38" s="21">
        <f>('Ratios Calculated fix'!AQ38-'Ratios Calculated fix'!AQ$428)/('Ratios Calculated fix'!AQ$429-'Ratios Calculated fix'!AQ$428)</f>
        <v>0.59359008306476668</v>
      </c>
      <c r="AR38" s="21">
        <f>('Ratios Calculated fix'!AR38-'Ratios Calculated fix'!AR$428)/('Ratios Calculated fix'!AR$429-'Ratios Calculated fix'!AR$428)</f>
        <v>0.46256493329334164</v>
      </c>
      <c r="AS38" s="21">
        <f>('Ratios Calculated fix'!AS38-'Ratios Calculated fix'!AS$428)/('Ratios Calculated fix'!AS$429-'Ratios Calculated fix'!AS$428)</f>
        <v>0.50260564003454677</v>
      </c>
      <c r="AT38" s="21">
        <f>('Ratios Calculated fix'!AT38-'Ratios Calculated fix'!AT$428)/('Ratios Calculated fix'!AT$429-'Ratios Calculated fix'!AT$428)</f>
        <v>0.40953430437494359</v>
      </c>
      <c r="AU38" s="21">
        <f>('Ratios Calculated fix'!AU38-'Ratios Calculated fix'!AU$428)/('Ratios Calculated fix'!AU$429-'Ratios Calculated fix'!AU$428)</f>
        <v>0.48546151336450633</v>
      </c>
      <c r="AV38" s="21" t="e">
        <f>('Ratios Calculated fix'!AV38-'Ratios Calculated fix'!AV$428)/('Ratios Calculated fix'!AV$429-'Ratios Calculated fix'!AV$428)</f>
        <v>#DIV/0!</v>
      </c>
      <c r="AW38" s="21" t="e">
        <f>('Ratios Calculated fix'!AW38-'Ratios Calculated fix'!AW$428)/('Ratios Calculated fix'!AW$429-'Ratios Calculated fix'!AW$428)</f>
        <v>#DIV/0!</v>
      </c>
      <c r="AX38" s="21" t="e">
        <f>('Ratios Calculated fix'!AX38-'Ratios Calculated fix'!AX$428)/('Ratios Calculated fix'!AX$429-'Ratios Calculated fix'!AX$428)</f>
        <v>#DIV/0!</v>
      </c>
      <c r="AY38" s="21">
        <f>('Ratios Calculated fix'!AY38-'Ratios Calculated fix'!AY$428)/('Ratios Calculated fix'!AY$429-'Ratios Calculated fix'!AY$428)</f>
        <v>0.34932154845097757</v>
      </c>
      <c r="AZ38" s="21">
        <f>('Ratios Calculated fix'!AZ38-'Ratios Calculated fix'!AZ$428)/('Ratios Calculated fix'!AZ$429-'Ratios Calculated fix'!AZ$428)</f>
        <v>0.25006311053020214</v>
      </c>
      <c r="BA38" s="21">
        <f>('Ratios Calculated fix'!BA38-'Ratios Calculated fix'!BA$428)/('Ratios Calculated fix'!BA$429-'Ratios Calculated fix'!BA$428)</f>
        <v>0.51302847282693487</v>
      </c>
      <c r="BB38" s="21" t="e">
        <f>('Ratios Calculated fix'!BB38-'Ratios Calculated fix'!BB$428)/('Ratios Calculated fix'!BB$429-'Ratios Calculated fix'!BB$428)</f>
        <v>#DIV/0!</v>
      </c>
      <c r="BC38" s="21">
        <f>('Ratios Calculated fix'!BC38-'Ratios Calculated fix'!BC$428)/('Ratios Calculated fix'!BC$429-'Ratios Calculated fix'!BC$428)</f>
        <v>0.12796609885122892</v>
      </c>
    </row>
    <row r="39" spans="1:55" x14ac:dyDescent="0.2">
      <c r="A39" s="3" t="s">
        <v>124</v>
      </c>
      <c r="B39" s="3" t="s">
        <v>125</v>
      </c>
      <c r="C39" s="3" t="s">
        <v>34</v>
      </c>
      <c r="D39" s="3">
        <v>65820</v>
      </c>
      <c r="E39" s="3" t="s">
        <v>16</v>
      </c>
      <c r="F39" s="3">
        <v>2019</v>
      </c>
      <c r="G39" s="3" t="s">
        <v>17</v>
      </c>
      <c r="H39" s="4">
        <v>43830</v>
      </c>
      <c r="I39" s="4">
        <v>43873</v>
      </c>
      <c r="J39" s="4">
        <v>43873</v>
      </c>
      <c r="K39" s="5">
        <v>297300000</v>
      </c>
      <c r="L39" s="5">
        <v>308100000</v>
      </c>
      <c r="M39" s="3" t="s">
        <v>126</v>
      </c>
      <c r="N39" s="20">
        <f>('Ratios Calculated fix'!N39-'Ratios Calculated fix'!N$428)/('Ratios Calculated fix'!N$429-'Ratios Calculated fix'!N$428)</f>
        <v>8.0253801214429238E-2</v>
      </c>
      <c r="O39" s="21">
        <f>('Ratios Calculated fix'!O39-'Ratios Calculated fix'!O$428)/('Ratios Calculated fix'!O$429-'Ratios Calculated fix'!O$428)</f>
        <v>5.840344608688039E-2</v>
      </c>
      <c r="P39" s="21">
        <f>('Ratios Calculated fix'!P39-'Ratios Calculated fix'!P$428)/('Ratios Calculated fix'!P$429-'Ratios Calculated fix'!P$428)</f>
        <v>7.8823268010811881E-2</v>
      </c>
      <c r="Q39" s="21">
        <f>('Ratios Calculated fix'!Q39-'Ratios Calculated fix'!Q$428)/('Ratios Calculated fix'!Q$429-'Ratios Calculated fix'!Q$428)</f>
        <v>0.55984398076178088</v>
      </c>
      <c r="R39" s="21">
        <f>('Ratios Calculated fix'!R39-'Ratios Calculated fix'!R$428)/('Ratios Calculated fix'!R$429-'Ratios Calculated fix'!R$428)</f>
        <v>9.1333437006020049E-2</v>
      </c>
      <c r="S39" s="21">
        <f>('Ratios Calculated fix'!S39-'Ratios Calculated fix'!S$428)/('Ratios Calculated fix'!S$429-'Ratios Calculated fix'!S$428)</f>
        <v>0.12710911558238841</v>
      </c>
      <c r="T39" s="21">
        <f>('Ratios Calculated fix'!T39-'Ratios Calculated fix'!T$428)/('Ratios Calculated fix'!T$429-'Ratios Calculated fix'!T$428)</f>
        <v>7.2520787823856195E-2</v>
      </c>
      <c r="U39" s="21">
        <f>('Ratios Calculated fix'!U39-'Ratios Calculated fix'!U$428)/('Ratios Calculated fix'!U$429-'Ratios Calculated fix'!U$428)</f>
        <v>0.79437041002907671</v>
      </c>
      <c r="V39" s="21">
        <f>('Ratios Calculated fix'!V39-'Ratios Calculated fix'!V$428)/('Ratios Calculated fix'!V$429-'Ratios Calculated fix'!V$428)</f>
        <v>0.77696450137959805</v>
      </c>
      <c r="W39" s="21">
        <f>('Ratios Calculated fix'!W39-'Ratios Calculated fix'!W$428)/('Ratios Calculated fix'!W$429-'Ratios Calculated fix'!W$428)</f>
        <v>0.76312811949341774</v>
      </c>
      <c r="X39" s="21">
        <f>('Ratios Calculated fix'!X39-'Ratios Calculated fix'!X$428)/('Ratios Calculated fix'!X$429-'Ratios Calculated fix'!X$428)</f>
        <v>0.37003856491206988</v>
      </c>
      <c r="Y39" s="21">
        <f>('Ratios Calculated fix'!Y39-'Ratios Calculated fix'!Y$428)/('Ratios Calculated fix'!Y$429-'Ratios Calculated fix'!Y$428)</f>
        <v>0.53332887653877004</v>
      </c>
      <c r="Z39" s="21">
        <f>('Ratios Calculated fix'!Z39-'Ratios Calculated fix'!Z$428)/('Ratios Calculated fix'!Z$429-'Ratios Calculated fix'!Z$428)</f>
        <v>0.62996143508793012</v>
      </c>
      <c r="AA39" s="21">
        <f>('Ratios Calculated fix'!AA39-'Ratios Calculated fix'!AA$428)/('Ratios Calculated fix'!AA$429-'Ratios Calculated fix'!AA$428)</f>
        <v>0.66645330020738236</v>
      </c>
      <c r="AB39" s="21">
        <f>('Ratios Calculated fix'!AB39-'Ratios Calculated fix'!AB$428)/('Ratios Calculated fix'!AB$429-'Ratios Calculated fix'!AB$428)</f>
        <v>0.88495172000376587</v>
      </c>
      <c r="AC39" s="21">
        <f>('Ratios Calculated fix'!AC39-'Ratios Calculated fix'!AC$428)/('Ratios Calculated fix'!AC$429-'Ratios Calculated fix'!AC$428)</f>
        <v>0.30459056620452668</v>
      </c>
      <c r="AD39" s="21">
        <f>('Ratios Calculated fix'!AD39-'Ratios Calculated fix'!AD$428)/('Ratios Calculated fix'!AD$429-'Ratios Calculated fix'!AD$428)</f>
        <v>0.3966669974129623</v>
      </c>
      <c r="AE39" s="21">
        <f>('Ratios Calculated fix'!AE39-'Ratios Calculated fix'!AE$428)/('Ratios Calculated fix'!AE$429-'Ratios Calculated fix'!AE$428)</f>
        <v>0.45472133365147377</v>
      </c>
      <c r="AF39" s="21">
        <f>('Ratios Calculated fix'!AF39-'Ratios Calculated fix'!AF$428)/('Ratios Calculated fix'!AF$429-'Ratios Calculated fix'!AF$428)</f>
        <v>0.63671972874568894</v>
      </c>
      <c r="AG39" s="21" t="e">
        <f>('Ratios Calculated fix'!AG39-'Ratios Calculated fix'!AG$428)/('Ratios Calculated fix'!AG$429-'Ratios Calculated fix'!AG$428)</f>
        <v>#DIV/0!</v>
      </c>
      <c r="AH39" s="21" t="e">
        <f>('Ratios Calculated fix'!AH39-'Ratios Calculated fix'!AH$428)/('Ratios Calculated fix'!AH$429-'Ratios Calculated fix'!AH$428)</f>
        <v>#DIV/0!</v>
      </c>
      <c r="AI39" s="21">
        <f>('Ratios Calculated fix'!AI39-'Ratios Calculated fix'!AI$428)/('Ratios Calculated fix'!AI$429-'Ratios Calculated fix'!AI$428)</f>
        <v>0.37065880860732892</v>
      </c>
      <c r="AJ39" s="21">
        <f>('Ratios Calculated fix'!AJ39-'Ratios Calculated fix'!AJ$428)/('Ratios Calculated fix'!AJ$429-'Ratios Calculated fix'!AJ$428)</f>
        <v>0.14534378833183673</v>
      </c>
      <c r="AK39" s="21" t="e">
        <f>('Ratios Calculated fix'!AK39-'Ratios Calculated fix'!AK$428)/('Ratios Calculated fix'!AK$429-'Ratios Calculated fix'!AK$428)</f>
        <v>#DIV/0!</v>
      </c>
      <c r="AL39" s="21" t="e">
        <f>('Ratios Calculated fix'!AL39-'Ratios Calculated fix'!AL$428)/('Ratios Calculated fix'!AL$429-'Ratios Calculated fix'!AL$428)</f>
        <v>#DIV/0!</v>
      </c>
      <c r="AM39" s="21">
        <f>('Ratios Calculated fix'!AM39-'Ratios Calculated fix'!AM$428)/('Ratios Calculated fix'!AM$429-'Ratios Calculated fix'!AM$428)</f>
        <v>0.61994407930906126</v>
      </c>
      <c r="AN39" s="21">
        <f>('Ratios Calculated fix'!AN39-'Ratios Calculated fix'!AN$428)/('Ratios Calculated fix'!AN$429-'Ratios Calculated fix'!AN$428)</f>
        <v>0.62278293012738639</v>
      </c>
      <c r="AO39" s="21">
        <f>('Ratios Calculated fix'!AO39-'Ratios Calculated fix'!AO$428)/('Ratios Calculated fix'!AO$429-'Ratios Calculated fix'!AO$428)</f>
        <v>0.1728327720212845</v>
      </c>
      <c r="AP39" s="21">
        <f>('Ratios Calculated fix'!AP39-'Ratios Calculated fix'!AP$428)/('Ratios Calculated fix'!AP$429-'Ratios Calculated fix'!AP$428)</f>
        <v>3.2440289316976068E-2</v>
      </c>
      <c r="AQ39" s="21">
        <f>('Ratios Calculated fix'!AQ39-'Ratios Calculated fix'!AQ$428)/('Ratios Calculated fix'!AQ$429-'Ratios Calculated fix'!AQ$428)</f>
        <v>0.64662125471632959</v>
      </c>
      <c r="AR39" s="21">
        <f>('Ratios Calculated fix'!AR39-'Ratios Calculated fix'!AR$428)/('Ratios Calculated fix'!AR$429-'Ratios Calculated fix'!AR$428)</f>
        <v>0.30991551457295569</v>
      </c>
      <c r="AS39" s="21">
        <f>('Ratios Calculated fix'!AS39-'Ratios Calculated fix'!AS$428)/('Ratios Calculated fix'!AS$429-'Ratios Calculated fix'!AS$428)</f>
        <v>0.51048176239368492</v>
      </c>
      <c r="AT39" s="21">
        <f>('Ratios Calculated fix'!AT39-'Ratios Calculated fix'!AT$428)/('Ratios Calculated fix'!AT$429-'Ratios Calculated fix'!AT$428)</f>
        <v>0.37283636340404225</v>
      </c>
      <c r="AU39" s="21">
        <f>('Ratios Calculated fix'!AU39-'Ratios Calculated fix'!AU$428)/('Ratios Calculated fix'!AU$429-'Ratios Calculated fix'!AU$428)</f>
        <v>0.47304816254069737</v>
      </c>
      <c r="AV39" s="21" t="e">
        <f>('Ratios Calculated fix'!AV39-'Ratios Calculated fix'!AV$428)/('Ratios Calculated fix'!AV$429-'Ratios Calculated fix'!AV$428)</f>
        <v>#DIV/0!</v>
      </c>
      <c r="AW39" s="21" t="e">
        <f>('Ratios Calculated fix'!AW39-'Ratios Calculated fix'!AW$428)/('Ratios Calculated fix'!AW$429-'Ratios Calculated fix'!AW$428)</f>
        <v>#DIV/0!</v>
      </c>
      <c r="AX39" s="21" t="e">
        <f>('Ratios Calculated fix'!AX39-'Ratios Calculated fix'!AX$428)/('Ratios Calculated fix'!AX$429-'Ratios Calculated fix'!AX$428)</f>
        <v>#DIV/0!</v>
      </c>
      <c r="AY39" s="21">
        <f>('Ratios Calculated fix'!AY39-'Ratios Calculated fix'!AY$428)/('Ratios Calculated fix'!AY$429-'Ratios Calculated fix'!AY$428)</f>
        <v>0.35119274335325579</v>
      </c>
      <c r="AZ39" s="21">
        <f>('Ratios Calculated fix'!AZ39-'Ratios Calculated fix'!AZ$428)/('Ratios Calculated fix'!AZ$429-'Ratios Calculated fix'!AZ$428)</f>
        <v>0.26862119558317304</v>
      </c>
      <c r="BA39" s="21">
        <f>('Ratios Calculated fix'!BA39-'Ratios Calculated fix'!BA$428)/('Ratios Calculated fix'!BA$429-'Ratios Calculated fix'!BA$428)</f>
        <v>0.51272770197070605</v>
      </c>
      <c r="BB39" s="21" t="e">
        <f>('Ratios Calculated fix'!BB39-'Ratios Calculated fix'!BB$428)/('Ratios Calculated fix'!BB$429-'Ratios Calculated fix'!BB$428)</f>
        <v>#DIV/0!</v>
      </c>
      <c r="BC39" s="21">
        <f>('Ratios Calculated fix'!BC39-'Ratios Calculated fix'!BC$428)/('Ratios Calculated fix'!BC$429-'Ratios Calculated fix'!BC$428)</f>
        <v>0.18440410858990727</v>
      </c>
    </row>
    <row r="40" spans="1:55" x14ac:dyDescent="0.2">
      <c r="A40" s="3" t="s">
        <v>146</v>
      </c>
      <c r="B40" s="3" t="s">
        <v>147</v>
      </c>
      <c r="C40" s="3" t="s">
        <v>45</v>
      </c>
      <c r="D40" s="3">
        <v>378125</v>
      </c>
      <c r="E40" s="3" t="s">
        <v>16</v>
      </c>
      <c r="F40" s="3">
        <v>2019</v>
      </c>
      <c r="G40" s="3" t="s">
        <v>17</v>
      </c>
      <c r="H40" s="4">
        <v>43830</v>
      </c>
      <c r="I40" s="4">
        <v>43864</v>
      </c>
      <c r="J40" s="4">
        <v>43864</v>
      </c>
      <c r="K40" s="5">
        <v>255250000</v>
      </c>
      <c r="L40" s="5">
        <v>256310000</v>
      </c>
      <c r="M40" s="3" t="s">
        <v>148</v>
      </c>
      <c r="N40" s="20">
        <f>('Ratios Calculated fix'!N40-'Ratios Calculated fix'!N$428)/('Ratios Calculated fix'!N$429-'Ratios Calculated fix'!N$428)</f>
        <v>5.5431166292663446E-2</v>
      </c>
      <c r="O40" s="21">
        <f>('Ratios Calculated fix'!O40-'Ratios Calculated fix'!O$428)/('Ratios Calculated fix'!O$429-'Ratios Calculated fix'!O$428)</f>
        <v>4.0423809586601182E-2</v>
      </c>
      <c r="P40" s="21">
        <f>('Ratios Calculated fix'!P40-'Ratios Calculated fix'!P$428)/('Ratios Calculated fix'!P$429-'Ratios Calculated fix'!P$428)</f>
        <v>2.2960186434590798E-2</v>
      </c>
      <c r="Q40" s="21">
        <f>('Ratios Calculated fix'!Q40-'Ratios Calculated fix'!Q$428)/('Ratios Calculated fix'!Q$429-'Ratios Calculated fix'!Q$428)</f>
        <v>0.56128493642436761</v>
      </c>
      <c r="R40" s="21">
        <f>('Ratios Calculated fix'!R40-'Ratios Calculated fix'!R$428)/('Ratios Calculated fix'!R$429-'Ratios Calculated fix'!R$428)</f>
        <v>8.9432894374352645E-2</v>
      </c>
      <c r="S40" s="21">
        <f>('Ratios Calculated fix'!S40-'Ratios Calculated fix'!S$428)/('Ratios Calculated fix'!S$429-'Ratios Calculated fix'!S$428)</f>
        <v>4.0960504402463661E-2</v>
      </c>
      <c r="T40" s="21">
        <f>('Ratios Calculated fix'!T40-'Ratios Calculated fix'!T$428)/('Ratios Calculated fix'!T$429-'Ratios Calculated fix'!T$428)</f>
        <v>8.3986655752643871E-2</v>
      </c>
      <c r="U40" s="21">
        <f>('Ratios Calculated fix'!U40-'Ratios Calculated fix'!U$428)/('Ratios Calculated fix'!U$429-'Ratios Calculated fix'!U$428)</f>
        <v>0.79585769842123188</v>
      </c>
      <c r="V40" s="21">
        <f>('Ratios Calculated fix'!V40-'Ratios Calculated fix'!V$428)/('Ratios Calculated fix'!V$429-'Ratios Calculated fix'!V$428)</f>
        <v>0.77388947877132008</v>
      </c>
      <c r="W40" s="21">
        <f>('Ratios Calculated fix'!W40-'Ratios Calculated fix'!W$428)/('Ratios Calculated fix'!W$429-'Ratios Calculated fix'!W$428)</f>
        <v>0.76541901722561434</v>
      </c>
      <c r="X40" s="21">
        <f>('Ratios Calculated fix'!X40-'Ratios Calculated fix'!X$428)/('Ratios Calculated fix'!X$429-'Ratios Calculated fix'!X$428)</f>
        <v>0.31057827438239088</v>
      </c>
      <c r="Y40" s="21">
        <f>('Ratios Calculated fix'!Y40-'Ratios Calculated fix'!Y$428)/('Ratios Calculated fix'!Y$429-'Ratios Calculated fix'!Y$428)</f>
        <v>0.49489378991379362</v>
      </c>
      <c r="Z40" s="21">
        <f>('Ratios Calculated fix'!Z40-'Ratios Calculated fix'!Z$428)/('Ratios Calculated fix'!Z$429-'Ratios Calculated fix'!Z$428)</f>
        <v>0.68942172561760906</v>
      </c>
      <c r="AA40" s="21">
        <f>('Ratios Calculated fix'!AA40-'Ratios Calculated fix'!AA$428)/('Ratios Calculated fix'!AA$429-'Ratios Calculated fix'!AA$428)</f>
        <v>0.32996465333535241</v>
      </c>
      <c r="AB40" s="21">
        <f>('Ratios Calculated fix'!AB40-'Ratios Calculated fix'!AB$428)/('Ratios Calculated fix'!AB$429-'Ratios Calculated fix'!AB$428)</f>
        <v>0.85890076460169884</v>
      </c>
      <c r="AC40" s="21">
        <f>('Ratios Calculated fix'!AC40-'Ratios Calculated fix'!AC$428)/('Ratios Calculated fix'!AC$429-'Ratios Calculated fix'!AC$428)</f>
        <v>0.16615355931159137</v>
      </c>
      <c r="AD40" s="21">
        <f>('Ratios Calculated fix'!AD40-'Ratios Calculated fix'!AD$428)/('Ratios Calculated fix'!AD$429-'Ratios Calculated fix'!AD$428)</f>
        <v>0.31996738214778742</v>
      </c>
      <c r="AE40" s="21">
        <f>('Ratios Calculated fix'!AE40-'Ratios Calculated fix'!AE$428)/('Ratios Calculated fix'!AE$429-'Ratios Calculated fix'!AE$428)</f>
        <v>0.35594482891030216</v>
      </c>
      <c r="AF40" s="21">
        <f>('Ratios Calculated fix'!AF40-'Ratios Calculated fix'!AF$428)/('Ratios Calculated fix'!AF$429-'Ratios Calculated fix'!AF$428)</f>
        <v>0.58771395622371025</v>
      </c>
      <c r="AG40" s="21" t="e">
        <f>('Ratios Calculated fix'!AG40-'Ratios Calculated fix'!AG$428)/('Ratios Calculated fix'!AG$429-'Ratios Calculated fix'!AG$428)</f>
        <v>#DIV/0!</v>
      </c>
      <c r="AH40" s="21" t="e">
        <f>('Ratios Calculated fix'!AH40-'Ratios Calculated fix'!AH$428)/('Ratios Calculated fix'!AH$429-'Ratios Calculated fix'!AH$428)</f>
        <v>#DIV/0!</v>
      </c>
      <c r="AI40" s="21">
        <f>('Ratios Calculated fix'!AI40-'Ratios Calculated fix'!AI$428)/('Ratios Calculated fix'!AI$429-'Ratios Calculated fix'!AI$428)</f>
        <v>0.40296705941735395</v>
      </c>
      <c r="AJ40" s="21">
        <f>('Ratios Calculated fix'!AJ40-'Ratios Calculated fix'!AJ$428)/('Ratios Calculated fix'!AJ$429-'Ratios Calculated fix'!AJ$428)</f>
        <v>0.14312992529157448</v>
      </c>
      <c r="AK40" s="21" t="e">
        <f>('Ratios Calculated fix'!AK40-'Ratios Calculated fix'!AK$428)/('Ratios Calculated fix'!AK$429-'Ratios Calculated fix'!AK$428)</f>
        <v>#DIV/0!</v>
      </c>
      <c r="AL40" s="21" t="e">
        <f>('Ratios Calculated fix'!AL40-'Ratios Calculated fix'!AL$428)/('Ratios Calculated fix'!AL$429-'Ratios Calculated fix'!AL$428)</f>
        <v>#DIV/0!</v>
      </c>
      <c r="AM40" s="21">
        <f>('Ratios Calculated fix'!AM40-'Ratios Calculated fix'!AM$428)/('Ratios Calculated fix'!AM$429-'Ratios Calculated fix'!AM$428)</f>
        <v>0.61985732950760131</v>
      </c>
      <c r="AN40" s="21">
        <f>('Ratios Calculated fix'!AN40-'Ratios Calculated fix'!AN$428)/('Ratios Calculated fix'!AN$429-'Ratios Calculated fix'!AN$428)</f>
        <v>0.62573600920656813</v>
      </c>
      <c r="AO40" s="21">
        <f>('Ratios Calculated fix'!AO40-'Ratios Calculated fix'!AO$428)/('Ratios Calculated fix'!AO$429-'Ratios Calculated fix'!AO$428)</f>
        <v>0.25008665621563564</v>
      </c>
      <c r="AP40" s="21">
        <f>('Ratios Calculated fix'!AP40-'Ratios Calculated fix'!AP$428)/('Ratios Calculated fix'!AP$429-'Ratios Calculated fix'!AP$428)</f>
        <v>3.3543557583214895E-2</v>
      </c>
      <c r="AQ40" s="21">
        <f>('Ratios Calculated fix'!AQ40-'Ratios Calculated fix'!AQ$428)/('Ratios Calculated fix'!AQ$429-'Ratios Calculated fix'!AQ$428)</f>
        <v>0.60296192403282944</v>
      </c>
      <c r="AR40" s="21">
        <f>('Ratios Calculated fix'!AR40-'Ratios Calculated fix'!AR$428)/('Ratios Calculated fix'!AR$429-'Ratios Calculated fix'!AR$428)</f>
        <v>0.28669458867795911</v>
      </c>
      <c r="AS40" s="21">
        <f>('Ratios Calculated fix'!AS40-'Ratios Calculated fix'!AS$428)/('Ratios Calculated fix'!AS$429-'Ratios Calculated fix'!AS$428)</f>
        <v>0.5437251438067181</v>
      </c>
      <c r="AT40" s="21">
        <f>('Ratios Calculated fix'!AT40-'Ratios Calculated fix'!AT$428)/('Ratios Calculated fix'!AT$429-'Ratios Calculated fix'!AT$428)</f>
        <v>0.40502111996525231</v>
      </c>
      <c r="AU40" s="21">
        <f>('Ratios Calculated fix'!AU40-'Ratios Calculated fix'!AU$428)/('Ratios Calculated fix'!AU$429-'Ratios Calculated fix'!AU$428)</f>
        <v>0.4307165761756801</v>
      </c>
      <c r="AV40" s="21" t="e">
        <f>('Ratios Calculated fix'!AV40-'Ratios Calculated fix'!AV$428)/('Ratios Calculated fix'!AV$429-'Ratios Calculated fix'!AV$428)</f>
        <v>#DIV/0!</v>
      </c>
      <c r="AW40" s="21" t="e">
        <f>('Ratios Calculated fix'!AW40-'Ratios Calculated fix'!AW$428)/('Ratios Calculated fix'!AW$429-'Ratios Calculated fix'!AW$428)</f>
        <v>#DIV/0!</v>
      </c>
      <c r="AX40" s="21" t="e">
        <f>('Ratios Calculated fix'!AX40-'Ratios Calculated fix'!AX$428)/('Ratios Calculated fix'!AX$429-'Ratios Calculated fix'!AX$428)</f>
        <v>#DIV/0!</v>
      </c>
      <c r="AY40" s="21">
        <f>('Ratios Calculated fix'!AY40-'Ratios Calculated fix'!AY$428)/('Ratios Calculated fix'!AY$429-'Ratios Calculated fix'!AY$428)</f>
        <v>0.35564670607770943</v>
      </c>
      <c r="AZ40" s="21">
        <f>('Ratios Calculated fix'!AZ40-'Ratios Calculated fix'!AZ$428)/('Ratios Calculated fix'!AZ$429-'Ratios Calculated fix'!AZ$428)</f>
        <v>0.2854188541303172</v>
      </c>
      <c r="BA40" s="21">
        <f>('Ratios Calculated fix'!BA40-'Ratios Calculated fix'!BA$428)/('Ratios Calculated fix'!BA$429-'Ratios Calculated fix'!BA$428)</f>
        <v>0.50675465720616752</v>
      </c>
      <c r="BB40" s="21" t="e">
        <f>('Ratios Calculated fix'!BB40-'Ratios Calculated fix'!BB$428)/('Ratios Calculated fix'!BB$429-'Ratios Calculated fix'!BB$428)</f>
        <v>#DIV/0!</v>
      </c>
      <c r="BC40" s="21">
        <f>('Ratios Calculated fix'!BC40-'Ratios Calculated fix'!BC$428)/('Ratios Calculated fix'!BC$429-'Ratios Calculated fix'!BC$428)</f>
        <v>0.1615164661923966</v>
      </c>
    </row>
    <row r="41" spans="1:55" x14ac:dyDescent="0.2">
      <c r="A41" s="3" t="s">
        <v>70</v>
      </c>
      <c r="B41" s="3" t="s">
        <v>71</v>
      </c>
      <c r="C41" s="3" t="s">
        <v>72</v>
      </c>
      <c r="D41" s="3">
        <v>445788</v>
      </c>
      <c r="E41" s="3" t="s">
        <v>16</v>
      </c>
      <c r="F41" s="3">
        <v>2019</v>
      </c>
      <c r="G41" s="3" t="s">
        <v>17</v>
      </c>
      <c r="H41" s="4">
        <v>43830</v>
      </c>
      <c r="I41" s="4">
        <v>43865</v>
      </c>
      <c r="J41" s="4">
        <v>43865</v>
      </c>
      <c r="K41" s="5">
        <v>114209000</v>
      </c>
      <c r="L41" s="5">
        <v>115421000</v>
      </c>
      <c r="M41" s="3" t="s">
        <v>73</v>
      </c>
      <c r="N41" s="20">
        <f>('Ratios Calculated fix'!N41-'Ratios Calculated fix'!N$428)/('Ratios Calculated fix'!N$429-'Ratios Calculated fix'!N$428)</f>
        <v>6.3969354722251239E-3</v>
      </c>
      <c r="O41" s="21">
        <f>('Ratios Calculated fix'!O41-'Ratios Calculated fix'!O$428)/('Ratios Calculated fix'!O$429-'Ratios Calculated fix'!O$428)</f>
        <v>6.3969354722251239E-3</v>
      </c>
      <c r="P41" s="21">
        <f>('Ratios Calculated fix'!P41-'Ratios Calculated fix'!P$428)/('Ratios Calculated fix'!P$429-'Ratios Calculated fix'!P$428)</f>
        <v>2.0336354117152282E-2</v>
      </c>
      <c r="Q41" s="21">
        <f>('Ratios Calculated fix'!Q41-'Ratios Calculated fix'!Q$428)/('Ratios Calculated fix'!Q$429-'Ratios Calculated fix'!Q$428)</f>
        <v>0.55885232498421133</v>
      </c>
      <c r="R41" s="21">
        <f>('Ratios Calculated fix'!R41-'Ratios Calculated fix'!R$428)/('Ratios Calculated fix'!R$429-'Ratios Calculated fix'!R$428)</f>
        <v>9.7307694266509995E-2</v>
      </c>
      <c r="S41" s="21">
        <f>('Ratios Calculated fix'!S41-'Ratios Calculated fix'!S$428)/('Ratios Calculated fix'!S$429-'Ratios Calculated fix'!S$428)</f>
        <v>7.2821362726276803E-2</v>
      </c>
      <c r="T41" s="21">
        <f>('Ratios Calculated fix'!T41-'Ratios Calculated fix'!T$428)/('Ratios Calculated fix'!T$429-'Ratios Calculated fix'!T$428)</f>
        <v>8.6991715372626968E-2</v>
      </c>
      <c r="U41" s="21">
        <f>('Ratios Calculated fix'!U41-'Ratios Calculated fix'!U$428)/('Ratios Calculated fix'!U$429-'Ratios Calculated fix'!U$428)</f>
        <v>0.79347017255329444</v>
      </c>
      <c r="V41" s="21">
        <f>('Ratios Calculated fix'!V41-'Ratios Calculated fix'!V$428)/('Ratios Calculated fix'!V$429-'Ratios Calculated fix'!V$428)</f>
        <v>0.77378639155302709</v>
      </c>
      <c r="W41" s="21">
        <f>('Ratios Calculated fix'!W41-'Ratios Calculated fix'!W$428)/('Ratios Calculated fix'!W$429-'Ratios Calculated fix'!W$428)</f>
        <v>0.76270057047424566</v>
      </c>
      <c r="X41" s="21">
        <f>('Ratios Calculated fix'!X41-'Ratios Calculated fix'!X$428)/('Ratios Calculated fix'!X$429-'Ratios Calculated fix'!X$428)</f>
        <v>1.1993355836301034E-2</v>
      </c>
      <c r="Y41" s="21">
        <f>('Ratios Calculated fix'!Y41-'Ratios Calculated fix'!Y$428)/('Ratios Calculated fix'!Y$429-'Ratios Calculated fix'!Y$428)</f>
        <v>0.50913060115109654</v>
      </c>
      <c r="Z41" s="21">
        <f>('Ratios Calculated fix'!Z41-'Ratios Calculated fix'!Z$428)/('Ratios Calculated fix'!Z$429-'Ratios Calculated fix'!Z$428)</f>
        <v>0.98800664416369888</v>
      </c>
      <c r="AA41" s="21">
        <f>('Ratios Calculated fix'!AA41-'Ratios Calculated fix'!AA$428)/('Ratios Calculated fix'!AA$429-'Ratios Calculated fix'!AA$428)</f>
        <v>0</v>
      </c>
      <c r="AB41" s="21">
        <f>('Ratios Calculated fix'!AB41-'Ratios Calculated fix'!AB$428)/('Ratios Calculated fix'!AB$429-'Ratios Calculated fix'!AB$428)</f>
        <v>0.91822547309454672</v>
      </c>
      <c r="AC41" s="21">
        <f>('Ratios Calculated fix'!AC41-'Ratios Calculated fix'!AC$428)/('Ratios Calculated fix'!AC$429-'Ratios Calculated fix'!AC$428)</f>
        <v>0.70478734459305481</v>
      </c>
      <c r="AD41" s="21">
        <f>('Ratios Calculated fix'!AD41-'Ratios Calculated fix'!AD$428)/('Ratios Calculated fix'!AD$429-'Ratios Calculated fix'!AD$428)</f>
        <v>0.78537653037119803</v>
      </c>
      <c r="AE41" s="21">
        <f>('Ratios Calculated fix'!AE41-'Ratios Calculated fix'!AE$428)/('Ratios Calculated fix'!AE$429-'Ratios Calculated fix'!AE$428)</f>
        <v>0.53431801579685234</v>
      </c>
      <c r="AF41" s="21">
        <f>('Ratios Calculated fix'!AF41-'Ratios Calculated fix'!AF$428)/('Ratios Calculated fix'!AF$429-'Ratios Calculated fix'!AF$428)</f>
        <v>0.72216679234486214</v>
      </c>
      <c r="AG41" s="21" t="e">
        <f>('Ratios Calculated fix'!AG41-'Ratios Calculated fix'!AG$428)/('Ratios Calculated fix'!AG$429-'Ratios Calculated fix'!AG$428)</f>
        <v>#DIV/0!</v>
      </c>
      <c r="AH41" s="21" t="e">
        <f>('Ratios Calculated fix'!AH41-'Ratios Calculated fix'!AH$428)/('Ratios Calculated fix'!AH$429-'Ratios Calculated fix'!AH$428)</f>
        <v>#DIV/0!</v>
      </c>
      <c r="AI41" s="21">
        <f>('Ratios Calculated fix'!AI41-'Ratios Calculated fix'!AI$428)/('Ratios Calculated fix'!AI$429-'Ratios Calculated fix'!AI$428)</f>
        <v>0.56565059252560712</v>
      </c>
      <c r="AJ41" s="21">
        <f>('Ratios Calculated fix'!AJ41-'Ratios Calculated fix'!AJ$428)/('Ratios Calculated fix'!AJ$429-'Ratios Calculated fix'!AJ$428)</f>
        <v>0.1247572383896097</v>
      </c>
      <c r="AK41" s="21" t="e">
        <f>('Ratios Calculated fix'!AK41-'Ratios Calculated fix'!AK$428)/('Ratios Calculated fix'!AK$429-'Ratios Calculated fix'!AK$428)</f>
        <v>#DIV/0!</v>
      </c>
      <c r="AL41" s="21" t="e">
        <f>('Ratios Calculated fix'!AL41-'Ratios Calculated fix'!AL$428)/('Ratios Calculated fix'!AL$429-'Ratios Calculated fix'!AL$428)</f>
        <v>#DIV/0!</v>
      </c>
      <c r="AM41" s="21">
        <f>('Ratios Calculated fix'!AM41-'Ratios Calculated fix'!AM$428)/('Ratios Calculated fix'!AM$429-'Ratios Calculated fix'!AM$428)</f>
        <v>0.61617020346415086</v>
      </c>
      <c r="AN41" s="21">
        <f>('Ratios Calculated fix'!AN41-'Ratios Calculated fix'!AN$428)/('Ratios Calculated fix'!AN$429-'Ratios Calculated fix'!AN$428)</f>
        <v>0.61993033990143576</v>
      </c>
      <c r="AO41" s="21">
        <f>('Ratios Calculated fix'!AO41-'Ratios Calculated fix'!AO$428)/('Ratios Calculated fix'!AO$429-'Ratios Calculated fix'!AO$428)</f>
        <v>8.2106489013971801E-3</v>
      </c>
      <c r="AP41" s="21">
        <f>('Ratios Calculated fix'!AP41-'Ratios Calculated fix'!AP$428)/('Ratios Calculated fix'!AP$429-'Ratios Calculated fix'!AP$428)</f>
        <v>3.1881706836455512E-2</v>
      </c>
      <c r="AQ41" s="21">
        <f>('Ratios Calculated fix'!AQ41-'Ratios Calculated fix'!AQ$428)/('Ratios Calculated fix'!AQ$429-'Ratios Calculated fix'!AQ$428)</f>
        <v>0.52653188336101142</v>
      </c>
      <c r="AR41" s="21">
        <f>('Ratios Calculated fix'!AR41-'Ratios Calculated fix'!AR$428)/('Ratios Calculated fix'!AR$429-'Ratios Calculated fix'!AR$428)</f>
        <v>0.60827338665125841</v>
      </c>
      <c r="AS41" s="21">
        <f>('Ratios Calculated fix'!AS41-'Ratios Calculated fix'!AS$428)/('Ratios Calculated fix'!AS$429-'Ratios Calculated fix'!AS$428)</f>
        <v>0.98990080708756878</v>
      </c>
      <c r="AT41" s="21">
        <f>('Ratios Calculated fix'!AT41-'Ratios Calculated fix'!AT$428)/('Ratios Calculated fix'!AT$429-'Ratios Calculated fix'!AT$428)</f>
        <v>0.25613750813076158</v>
      </c>
      <c r="AU41" s="21">
        <f>('Ratios Calculated fix'!AU41-'Ratios Calculated fix'!AU$428)/('Ratios Calculated fix'!AU$429-'Ratios Calculated fix'!AU$428)</f>
        <v>0.34218434313944546</v>
      </c>
      <c r="AV41" s="21" t="e">
        <f>('Ratios Calculated fix'!AV41-'Ratios Calculated fix'!AV$428)/('Ratios Calculated fix'!AV$429-'Ratios Calculated fix'!AV$428)</f>
        <v>#DIV/0!</v>
      </c>
      <c r="AW41" s="21" t="e">
        <f>('Ratios Calculated fix'!AW41-'Ratios Calculated fix'!AW$428)/('Ratios Calculated fix'!AW$429-'Ratios Calculated fix'!AW$428)</f>
        <v>#DIV/0!</v>
      </c>
      <c r="AX41" s="21" t="e">
        <f>('Ratios Calculated fix'!AX41-'Ratios Calculated fix'!AX$428)/('Ratios Calculated fix'!AX$429-'Ratios Calculated fix'!AX$428)</f>
        <v>#DIV/0!</v>
      </c>
      <c r="AY41" s="21">
        <f>('Ratios Calculated fix'!AY41-'Ratios Calculated fix'!AY$428)/('Ratios Calculated fix'!AY$429-'Ratios Calculated fix'!AY$428)</f>
        <v>0.39946780798686232</v>
      </c>
      <c r="AZ41" s="21">
        <f>('Ratios Calculated fix'!AZ41-'Ratios Calculated fix'!AZ$428)/('Ratios Calculated fix'!AZ$429-'Ratios Calculated fix'!AZ$428)</f>
        <v>0.36523952638640073</v>
      </c>
      <c r="BA41" s="21">
        <f>('Ratios Calculated fix'!BA41-'Ratios Calculated fix'!BA$428)/('Ratios Calculated fix'!BA$429-'Ratios Calculated fix'!BA$428)</f>
        <v>0.48174974222606498</v>
      </c>
      <c r="BB41" s="21" t="e">
        <f>('Ratios Calculated fix'!BB41-'Ratios Calculated fix'!BB$428)/('Ratios Calculated fix'!BB$429-'Ratios Calculated fix'!BB$428)</f>
        <v>#DIV/0!</v>
      </c>
      <c r="BC41" s="21">
        <f>('Ratios Calculated fix'!BC41-'Ratios Calculated fix'!BC$428)/('Ratios Calculated fix'!BC$429-'Ratios Calculated fix'!BC$428)</f>
        <v>8.1862169334301571E-2</v>
      </c>
    </row>
    <row r="42" spans="1:55" x14ac:dyDescent="0.2">
      <c r="A42" s="3" t="s">
        <v>161</v>
      </c>
      <c r="B42" s="3" t="s">
        <v>162</v>
      </c>
      <c r="C42" s="3" t="s">
        <v>52</v>
      </c>
      <c r="D42" s="3">
        <v>445830</v>
      </c>
      <c r="E42" s="3" t="s">
        <v>16</v>
      </c>
      <c r="F42" s="3">
        <v>2019</v>
      </c>
      <c r="G42" s="3" t="s">
        <v>17</v>
      </c>
      <c r="H42" s="4">
        <v>43738</v>
      </c>
      <c r="I42" s="4">
        <v>43781</v>
      </c>
      <c r="J42" s="4">
        <v>43781</v>
      </c>
      <c r="K42" s="5">
        <v>119344000</v>
      </c>
      <c r="L42" s="5">
        <v>119826000</v>
      </c>
      <c r="M42" s="3" t="s">
        <v>163</v>
      </c>
      <c r="N42" s="20">
        <f>('Ratios Calculated fix'!N42-'Ratios Calculated fix'!N$428)/('Ratios Calculated fix'!N$429-'Ratios Calculated fix'!N$428)</f>
        <v>1.01462676673592E-2</v>
      </c>
      <c r="O42" s="21">
        <f>('Ratios Calculated fix'!O42-'Ratios Calculated fix'!O$428)/('Ratios Calculated fix'!O$429-'Ratios Calculated fix'!O$428)</f>
        <v>1.01462676673592E-2</v>
      </c>
      <c r="P42" s="21">
        <f>('Ratios Calculated fix'!P42-'Ratios Calculated fix'!P$428)/('Ratios Calculated fix'!P$429-'Ratios Calculated fix'!P$428)</f>
        <v>1.0756134753839954E-3</v>
      </c>
      <c r="Q42" s="21">
        <f>('Ratios Calculated fix'!Q42-'Ratios Calculated fix'!Q$428)/('Ratios Calculated fix'!Q$429-'Ratios Calculated fix'!Q$428)</f>
        <v>0.55987169716007568</v>
      </c>
      <c r="R42" s="21">
        <f>('Ratios Calculated fix'!R42-'Ratios Calculated fix'!R$428)/('Ratios Calculated fix'!R$429-'Ratios Calculated fix'!R$428)</f>
        <v>7.8857032128863788E-2</v>
      </c>
      <c r="S42" s="21">
        <f>('Ratios Calculated fix'!S42-'Ratios Calculated fix'!S$428)/('Ratios Calculated fix'!S$429-'Ratios Calculated fix'!S$428)</f>
        <v>0.16189660167621805</v>
      </c>
      <c r="T42" s="21">
        <f>('Ratios Calculated fix'!T42-'Ratios Calculated fix'!T$428)/('Ratios Calculated fix'!T$429-'Ratios Calculated fix'!T$428)</f>
        <v>5.4510936255567431E-2</v>
      </c>
      <c r="U42" s="21">
        <f>('Ratios Calculated fix'!U42-'Ratios Calculated fix'!U$428)/('Ratios Calculated fix'!U$429-'Ratios Calculated fix'!U$428)</f>
        <v>0.79381205555866596</v>
      </c>
      <c r="V42" s="21">
        <f>('Ratios Calculated fix'!V42-'Ratios Calculated fix'!V$428)/('Ratios Calculated fix'!V$429-'Ratios Calculated fix'!V$428)</f>
        <v>0.77852729032405243</v>
      </c>
      <c r="W42" s="21">
        <f>('Ratios Calculated fix'!W42-'Ratios Calculated fix'!W$428)/('Ratios Calculated fix'!W$429-'Ratios Calculated fix'!W$428)</f>
        <v>0.76219035402514723</v>
      </c>
      <c r="X42" s="21">
        <f>('Ratios Calculated fix'!X42-'Ratios Calculated fix'!X$428)/('Ratios Calculated fix'!X$429-'Ratios Calculated fix'!X$428)</f>
        <v>2.9118627629780073E-2</v>
      </c>
      <c r="Y42" s="21">
        <f>('Ratios Calculated fix'!Y42-'Ratios Calculated fix'!Y$428)/('Ratios Calculated fix'!Y$429-'Ratios Calculated fix'!Y$428)</f>
        <v>0.49490460262847741</v>
      </c>
      <c r="Z42" s="21">
        <f>('Ratios Calculated fix'!Z42-'Ratios Calculated fix'!Z$428)/('Ratios Calculated fix'!Z$429-'Ratios Calculated fix'!Z$428)</f>
        <v>0.97088137237021988</v>
      </c>
      <c r="AA42" s="21">
        <f>('Ratios Calculated fix'!AA42-'Ratios Calculated fix'!AA$428)/('Ratios Calculated fix'!AA$429-'Ratios Calculated fix'!AA$428)</f>
        <v>0.10035792851230811</v>
      </c>
      <c r="AB42" s="21">
        <f>('Ratios Calculated fix'!AB42-'Ratios Calculated fix'!AB$428)/('Ratios Calculated fix'!AB$429-'Ratios Calculated fix'!AB$428)</f>
        <v>0.88426724240050547</v>
      </c>
      <c r="AC42" s="21">
        <f>('Ratios Calculated fix'!AC42-'Ratios Calculated fix'!AC$428)/('Ratios Calculated fix'!AC$429-'Ratios Calculated fix'!AC$428)</f>
        <v>0.61456912476649928</v>
      </c>
      <c r="AD42" s="21">
        <f>('Ratios Calculated fix'!AD42-'Ratios Calculated fix'!AD$428)/('Ratios Calculated fix'!AD$429-'Ratios Calculated fix'!AD$428)</f>
        <v>0.52203820324159445</v>
      </c>
      <c r="AE42" s="21">
        <f>('Ratios Calculated fix'!AE42-'Ratios Calculated fix'!AE$428)/('Ratios Calculated fix'!AE$429-'Ratios Calculated fix'!AE$428)</f>
        <v>0.4805563418934044</v>
      </c>
      <c r="AF42" s="21">
        <f>('Ratios Calculated fix'!AF42-'Ratios Calculated fix'!AF$428)/('Ratios Calculated fix'!AF$429-'Ratios Calculated fix'!AF$428)</f>
        <v>0.66803782432533343</v>
      </c>
      <c r="AG42" s="21" t="e">
        <f>('Ratios Calculated fix'!AG42-'Ratios Calculated fix'!AG$428)/('Ratios Calculated fix'!AG$429-'Ratios Calculated fix'!AG$428)</f>
        <v>#DIV/0!</v>
      </c>
      <c r="AH42" s="21" t="e">
        <f>('Ratios Calculated fix'!AH42-'Ratios Calculated fix'!AH$428)/('Ratios Calculated fix'!AH$429-'Ratios Calculated fix'!AH$428)</f>
        <v>#DIV/0!</v>
      </c>
      <c r="AI42" s="21">
        <f>('Ratios Calculated fix'!AI42-'Ratios Calculated fix'!AI$428)/('Ratios Calculated fix'!AI$429-'Ratios Calculated fix'!AI$428)</f>
        <v>0.43580639388331183</v>
      </c>
      <c r="AJ42" s="21">
        <f>('Ratios Calculated fix'!AJ42-'Ratios Calculated fix'!AJ$428)/('Ratios Calculated fix'!AJ$429-'Ratios Calculated fix'!AJ$428)</f>
        <v>0.16769209628691314</v>
      </c>
      <c r="AK42" s="21" t="e">
        <f>('Ratios Calculated fix'!AK42-'Ratios Calculated fix'!AK$428)/('Ratios Calculated fix'!AK$429-'Ratios Calculated fix'!AK$428)</f>
        <v>#DIV/0!</v>
      </c>
      <c r="AL42" s="21" t="e">
        <f>('Ratios Calculated fix'!AL42-'Ratios Calculated fix'!AL$428)/('Ratios Calculated fix'!AL$429-'Ratios Calculated fix'!AL$428)</f>
        <v>#DIV/0!</v>
      </c>
      <c r="AM42" s="21">
        <f>('Ratios Calculated fix'!AM42-'Ratios Calculated fix'!AM$428)/('Ratios Calculated fix'!AM$429-'Ratios Calculated fix'!AM$428)</f>
        <v>0.61738087972458178</v>
      </c>
      <c r="AN42" s="21">
        <f>('Ratios Calculated fix'!AN42-'Ratios Calculated fix'!AN$428)/('Ratios Calculated fix'!AN$429-'Ratios Calculated fix'!AN$428)</f>
        <v>0.62067821988549754</v>
      </c>
      <c r="AO42" s="21">
        <f>('Ratios Calculated fix'!AO42-'Ratios Calculated fix'!AO$428)/('Ratios Calculated fix'!AO$429-'Ratios Calculated fix'!AO$428)</f>
        <v>4.6961399688908868E-2</v>
      </c>
      <c r="AP42" s="21">
        <f>('Ratios Calculated fix'!AP42-'Ratios Calculated fix'!AP$428)/('Ratios Calculated fix'!AP$429-'Ratios Calculated fix'!AP$428)</f>
        <v>3.1736197955322315E-2</v>
      </c>
      <c r="AQ42" s="21">
        <f>('Ratios Calculated fix'!AQ42-'Ratios Calculated fix'!AQ$428)/('Ratios Calculated fix'!AQ$429-'Ratios Calculated fix'!AQ$428)</f>
        <v>0.55899163270409047</v>
      </c>
      <c r="AR42" s="21">
        <f>('Ratios Calculated fix'!AR42-'Ratios Calculated fix'!AR$428)/('Ratios Calculated fix'!AR$429-'Ratios Calculated fix'!AR$428)</f>
        <v>0.53858883821640358</v>
      </c>
      <c r="AS42" s="21">
        <f>('Ratios Calculated fix'!AS42-'Ratios Calculated fix'!AS$428)/('Ratios Calculated fix'!AS$429-'Ratios Calculated fix'!AS$428)</f>
        <v>0.59544718062221358</v>
      </c>
      <c r="AT42" s="21">
        <f>('Ratios Calculated fix'!AT42-'Ratios Calculated fix'!AT$428)/('Ratios Calculated fix'!AT$429-'Ratios Calculated fix'!AT$428)</f>
        <v>0.3465669372523783</v>
      </c>
      <c r="AU42" s="21">
        <f>('Ratios Calculated fix'!AU42-'Ratios Calculated fix'!AU$428)/('Ratios Calculated fix'!AU$429-'Ratios Calculated fix'!AU$428)</f>
        <v>0.42380353468202697</v>
      </c>
      <c r="AV42" s="21" t="e">
        <f>('Ratios Calculated fix'!AV42-'Ratios Calculated fix'!AV$428)/('Ratios Calculated fix'!AV$429-'Ratios Calculated fix'!AV$428)</f>
        <v>#DIV/0!</v>
      </c>
      <c r="AW42" s="21" t="e">
        <f>('Ratios Calculated fix'!AW42-'Ratios Calculated fix'!AW$428)/('Ratios Calculated fix'!AW$429-'Ratios Calculated fix'!AW$428)</f>
        <v>#DIV/0!</v>
      </c>
      <c r="AX42" s="21" t="e">
        <f>('Ratios Calculated fix'!AX42-'Ratios Calculated fix'!AX$428)/('Ratios Calculated fix'!AX$429-'Ratios Calculated fix'!AX$428)</f>
        <v>#DIV/0!</v>
      </c>
      <c r="AY42" s="21">
        <f>('Ratios Calculated fix'!AY42-'Ratios Calculated fix'!AY$428)/('Ratios Calculated fix'!AY$429-'Ratios Calculated fix'!AY$428)</f>
        <v>0.36530412932514844</v>
      </c>
      <c r="AZ42" s="21">
        <f>('Ratios Calculated fix'!AZ42-'Ratios Calculated fix'!AZ$428)/('Ratios Calculated fix'!AZ$429-'Ratios Calculated fix'!AZ$428)</f>
        <v>0.30911571532421994</v>
      </c>
      <c r="BA42" s="21">
        <f>('Ratios Calculated fix'!BA42-'Ratios Calculated fix'!BA$428)/('Ratios Calculated fix'!BA$429-'Ratios Calculated fix'!BA$428)</f>
        <v>0.50569664833840933</v>
      </c>
      <c r="BB42" s="21" t="e">
        <f>('Ratios Calculated fix'!BB42-'Ratios Calculated fix'!BB$428)/('Ratios Calculated fix'!BB$429-'Ratios Calculated fix'!BB$428)</f>
        <v>#DIV/0!</v>
      </c>
      <c r="BC42" s="21">
        <f>('Ratios Calculated fix'!BC42-'Ratios Calculated fix'!BC$428)/('Ratios Calculated fix'!BC$429-'Ratios Calculated fix'!BC$428)</f>
        <v>0.10459883522614333</v>
      </c>
    </row>
    <row r="43" spans="1:55" x14ac:dyDescent="0.2">
      <c r="A43" s="3" t="s">
        <v>36</v>
      </c>
      <c r="B43" s="3" t="s">
        <v>37</v>
      </c>
      <c r="C43" s="3" t="s">
        <v>38</v>
      </c>
      <c r="D43" s="3">
        <v>243</v>
      </c>
      <c r="E43" s="3" t="s">
        <v>16</v>
      </c>
      <c r="F43" s="3">
        <v>2019</v>
      </c>
      <c r="G43" s="3" t="s">
        <v>17</v>
      </c>
      <c r="H43" s="4">
        <v>43830</v>
      </c>
      <c r="I43" s="4">
        <v>43888</v>
      </c>
      <c r="J43" s="4">
        <v>43888</v>
      </c>
      <c r="K43" s="5">
        <v>771000000</v>
      </c>
      <c r="L43" s="5">
        <v>773000000</v>
      </c>
      <c r="M43" s="3" t="s">
        <v>39</v>
      </c>
      <c r="N43" s="20">
        <f>('Ratios Calculated fix'!N43-'Ratios Calculated fix'!N$428)/('Ratios Calculated fix'!N$429-'Ratios Calculated fix'!N$428)</f>
        <v>9.9622444490825524E-2</v>
      </c>
      <c r="O43" s="21">
        <f>('Ratios Calculated fix'!O43-'Ratios Calculated fix'!O$428)/('Ratios Calculated fix'!O$429-'Ratios Calculated fix'!O$428)</f>
        <v>9.891588970659361E-2</v>
      </c>
      <c r="P43" s="21">
        <f>('Ratios Calculated fix'!P43-'Ratios Calculated fix'!P$428)/('Ratios Calculated fix'!P$429-'Ratios Calculated fix'!P$428)</f>
        <v>0.23921209929454851</v>
      </c>
      <c r="Q43" s="21">
        <f>('Ratios Calculated fix'!Q43-'Ratios Calculated fix'!Q$428)/('Ratios Calculated fix'!Q$429-'Ratios Calculated fix'!Q$428)</f>
        <v>0.55844619076646196</v>
      </c>
      <c r="R43" s="21">
        <f>('Ratios Calculated fix'!R43-'Ratios Calculated fix'!R$428)/('Ratios Calculated fix'!R$429-'Ratios Calculated fix'!R$428)</f>
        <v>3.8478916047323265E-2</v>
      </c>
      <c r="S43" s="21">
        <f>('Ratios Calculated fix'!S43-'Ratios Calculated fix'!S$428)/('Ratios Calculated fix'!S$429-'Ratios Calculated fix'!S$428)</f>
        <v>0</v>
      </c>
      <c r="T43" s="21">
        <f>('Ratios Calculated fix'!T43-'Ratios Calculated fix'!T$428)/('Ratios Calculated fix'!T$429-'Ratios Calculated fix'!T$428)</f>
        <v>3.887400924454424E-2</v>
      </c>
      <c r="U43" s="21">
        <f>('Ratios Calculated fix'!U43-'Ratios Calculated fix'!U$428)/('Ratios Calculated fix'!U$429-'Ratios Calculated fix'!U$428)</f>
        <v>0.79123381418227234</v>
      </c>
      <c r="V43" s="21">
        <f>('Ratios Calculated fix'!V43-'Ratios Calculated fix'!V$428)/('Ratios Calculated fix'!V$429-'Ratios Calculated fix'!V$428)</f>
        <v>0.77144014205164946</v>
      </c>
      <c r="W43" s="21">
        <f>('Ratios Calculated fix'!W43-'Ratios Calculated fix'!W$428)/('Ratios Calculated fix'!W$429-'Ratios Calculated fix'!W$428)</f>
        <v>0.76058240805645927</v>
      </c>
      <c r="X43" s="21">
        <f>('Ratios Calculated fix'!X43-'Ratios Calculated fix'!X$428)/('Ratios Calculated fix'!X$429-'Ratios Calculated fix'!X$428)</f>
        <v>0.27736334541011026</v>
      </c>
      <c r="Y43" s="21">
        <f>('Ratios Calculated fix'!Y43-'Ratios Calculated fix'!Y$428)/('Ratios Calculated fix'!Y$429-'Ratios Calculated fix'!Y$428)</f>
        <v>0.63017293710451783</v>
      </c>
      <c r="Z43" s="21">
        <f>('Ratios Calculated fix'!Z43-'Ratios Calculated fix'!Z$428)/('Ratios Calculated fix'!Z$429-'Ratios Calculated fix'!Z$428)</f>
        <v>0.72263665458988979</v>
      </c>
      <c r="AA43" s="21">
        <f>('Ratios Calculated fix'!AA43-'Ratios Calculated fix'!AA$428)/('Ratios Calculated fix'!AA$429-'Ratios Calculated fix'!AA$428)</f>
        <v>0.89301415742939416</v>
      </c>
      <c r="AB43" s="21">
        <f>('Ratios Calculated fix'!AB43-'Ratios Calculated fix'!AB$428)/('Ratios Calculated fix'!AB$429-'Ratios Calculated fix'!AB$428)</f>
        <v>0.93967271659730822</v>
      </c>
      <c r="AC43" s="21">
        <f>('Ratios Calculated fix'!AC43-'Ratios Calculated fix'!AC$428)/('Ratios Calculated fix'!AC$429-'Ratios Calculated fix'!AC$428)</f>
        <v>0.65492277264473286</v>
      </c>
      <c r="AD43" s="21">
        <f>('Ratios Calculated fix'!AD43-'Ratios Calculated fix'!AD$428)/('Ratios Calculated fix'!AD$429-'Ratios Calculated fix'!AD$428)</f>
        <v>0.44845018972373163</v>
      </c>
      <c r="AE43" s="21">
        <f>('Ratios Calculated fix'!AE43-'Ratios Calculated fix'!AE$428)/('Ratios Calculated fix'!AE$429-'Ratios Calculated fix'!AE$428)</f>
        <v>0.51408327306628609</v>
      </c>
      <c r="AF43" s="21">
        <f>('Ratios Calculated fix'!AF43-'Ratios Calculated fix'!AF$428)/('Ratios Calculated fix'!AF$429-'Ratios Calculated fix'!AF$428)</f>
        <v>0.70037404630110445</v>
      </c>
      <c r="AG43" s="21" t="e">
        <f>('Ratios Calculated fix'!AG43-'Ratios Calculated fix'!AG$428)/('Ratios Calculated fix'!AG$429-'Ratios Calculated fix'!AG$428)</f>
        <v>#DIV/0!</v>
      </c>
      <c r="AH43" s="21" t="e">
        <f>('Ratios Calculated fix'!AH43-'Ratios Calculated fix'!AH$428)/('Ratios Calculated fix'!AH$429-'Ratios Calculated fix'!AH$428)</f>
        <v>#DIV/0!</v>
      </c>
      <c r="AI43" s="21">
        <f>('Ratios Calculated fix'!AI43-'Ratios Calculated fix'!AI$428)/('Ratios Calculated fix'!AI$429-'Ratios Calculated fix'!AI$428)</f>
        <v>0.36197933064893595</v>
      </c>
      <c r="AJ43" s="21">
        <f>('Ratios Calculated fix'!AJ43-'Ratios Calculated fix'!AJ$428)/('Ratios Calculated fix'!AJ$429-'Ratios Calculated fix'!AJ$428)</f>
        <v>0.18282241989254108</v>
      </c>
      <c r="AK43" s="21" t="e">
        <f>('Ratios Calculated fix'!AK43-'Ratios Calculated fix'!AK$428)/('Ratios Calculated fix'!AK$429-'Ratios Calculated fix'!AK$428)</f>
        <v>#DIV/0!</v>
      </c>
      <c r="AL43" s="21" t="e">
        <f>('Ratios Calculated fix'!AL43-'Ratios Calculated fix'!AL$428)/('Ratios Calculated fix'!AL$429-'Ratios Calculated fix'!AL$428)</f>
        <v>#DIV/0!</v>
      </c>
      <c r="AM43" s="21">
        <f>('Ratios Calculated fix'!AM43-'Ratios Calculated fix'!AM$428)/('Ratios Calculated fix'!AM$429-'Ratios Calculated fix'!AM$428)</f>
        <v>0.61788138829112205</v>
      </c>
      <c r="AN43" s="21">
        <f>('Ratios Calculated fix'!AN43-'Ratios Calculated fix'!AN$428)/('Ratios Calculated fix'!AN$429-'Ratios Calculated fix'!AN$428)</f>
        <v>0.62068936009577946</v>
      </c>
      <c r="AO43" s="21">
        <f>('Ratios Calculated fix'!AO43-'Ratios Calculated fix'!AO$428)/('Ratios Calculated fix'!AO$429-'Ratios Calculated fix'!AO$428)</f>
        <v>8.2882841056239095E-2</v>
      </c>
      <c r="AP43" s="21">
        <f>('Ratios Calculated fix'!AP43-'Ratios Calculated fix'!AP$428)/('Ratios Calculated fix'!AP$429-'Ratios Calculated fix'!AP$428)</f>
        <v>3.2241663452032013E-2</v>
      </c>
      <c r="AQ43" s="21">
        <f>('Ratios Calculated fix'!AQ43-'Ratios Calculated fix'!AQ$428)/('Ratios Calculated fix'!AQ$429-'Ratios Calculated fix'!AQ$428)</f>
        <v>0.62342974980347277</v>
      </c>
      <c r="AR43" s="21">
        <f>('Ratios Calculated fix'!AR43-'Ratios Calculated fix'!AR$428)/('Ratios Calculated fix'!AR$429-'Ratios Calculated fix'!AR$428)</f>
        <v>0.41445223949222942</v>
      </c>
      <c r="AS43" s="21">
        <f>('Ratios Calculated fix'!AS43-'Ratios Calculated fix'!AS$428)/('Ratios Calculated fix'!AS$429-'Ratios Calculated fix'!AS$428)</f>
        <v>0.46031495956789836</v>
      </c>
      <c r="AT43" s="21">
        <f>('Ratios Calculated fix'!AT43-'Ratios Calculated fix'!AT$428)/('Ratios Calculated fix'!AT$429-'Ratios Calculated fix'!AT$428)</f>
        <v>0.35581139775660781</v>
      </c>
      <c r="AU43" s="21">
        <f>('Ratios Calculated fix'!AU43-'Ratios Calculated fix'!AU$428)/('Ratios Calculated fix'!AU$429-'Ratios Calculated fix'!AU$428)</f>
        <v>0.50766291369933081</v>
      </c>
      <c r="AV43" s="21" t="e">
        <f>('Ratios Calculated fix'!AV43-'Ratios Calculated fix'!AV$428)/('Ratios Calculated fix'!AV$429-'Ratios Calculated fix'!AV$428)</f>
        <v>#DIV/0!</v>
      </c>
      <c r="AW43" s="21" t="e">
        <f>('Ratios Calculated fix'!AW43-'Ratios Calculated fix'!AW$428)/('Ratios Calculated fix'!AW$429-'Ratios Calculated fix'!AW$428)</f>
        <v>#DIV/0!</v>
      </c>
      <c r="AX43" s="21" t="e">
        <f>('Ratios Calculated fix'!AX43-'Ratios Calculated fix'!AX$428)/('Ratios Calculated fix'!AX$429-'Ratios Calculated fix'!AX$428)</f>
        <v>#DIV/0!</v>
      </c>
      <c r="AY43" s="21">
        <f>('Ratios Calculated fix'!AY43-'Ratios Calculated fix'!AY$428)/('Ratios Calculated fix'!AY$429-'Ratios Calculated fix'!AY$428)</f>
        <v>0.34262025004117669</v>
      </c>
      <c r="AZ43" s="21">
        <f>('Ratios Calculated fix'!AZ43-'Ratios Calculated fix'!AZ$428)/('Ratios Calculated fix'!AZ$429-'Ratios Calculated fix'!AZ$428)</f>
        <v>0.22567245312585923</v>
      </c>
      <c r="BA43" s="21">
        <f>('Ratios Calculated fix'!BA43-'Ratios Calculated fix'!BA$428)/('Ratios Calculated fix'!BA$429-'Ratios Calculated fix'!BA$428)</f>
        <v>0.51463633517136453</v>
      </c>
      <c r="BB43" s="21" t="e">
        <f>('Ratios Calculated fix'!BB43-'Ratios Calculated fix'!BB$428)/('Ratios Calculated fix'!BB$429-'Ratios Calculated fix'!BB$428)</f>
        <v>#DIV/0!</v>
      </c>
      <c r="BC43" s="21">
        <f>('Ratios Calculated fix'!BC43-'Ratios Calculated fix'!BC$428)/('Ratios Calculated fix'!BC$429-'Ratios Calculated fix'!BC$428)</f>
        <v>0.13544966941005862</v>
      </c>
    </row>
    <row r="44" spans="1:55" x14ac:dyDescent="0.2">
      <c r="A44" s="3" t="s">
        <v>173</v>
      </c>
      <c r="B44" s="3" t="s">
        <v>174</v>
      </c>
      <c r="C44" s="3" t="s">
        <v>72</v>
      </c>
      <c r="D44" s="3">
        <v>66223</v>
      </c>
      <c r="E44" s="3" t="s">
        <v>16</v>
      </c>
      <c r="F44" s="3">
        <v>2019</v>
      </c>
      <c r="G44" s="3" t="s">
        <v>17</v>
      </c>
      <c r="H44" s="4">
        <v>43830</v>
      </c>
      <c r="I44" s="4">
        <v>43882</v>
      </c>
      <c r="J44" s="4">
        <v>43882</v>
      </c>
      <c r="K44" s="5">
        <v>139431984</v>
      </c>
      <c r="L44" s="5">
        <v>139983094</v>
      </c>
      <c r="M44" s="3" t="s">
        <v>175</v>
      </c>
      <c r="N44" s="20">
        <f>('Ratios Calculated fix'!N44-'Ratios Calculated fix'!N$428)/('Ratios Calculated fix'!N$429-'Ratios Calculated fix'!N$428)</f>
        <v>7.1053030186215909E-4</v>
      </c>
      <c r="O44" s="21">
        <f>('Ratios Calculated fix'!O44-'Ratios Calculated fix'!O$428)/('Ratios Calculated fix'!O$429-'Ratios Calculated fix'!O$428)</f>
        <v>7.1053030186215909E-4</v>
      </c>
      <c r="P44" s="21">
        <f>('Ratios Calculated fix'!P44-'Ratios Calculated fix'!P$428)/('Ratios Calculated fix'!P$429-'Ratios Calculated fix'!P$428)</f>
        <v>2.4177725964861338E-3</v>
      </c>
      <c r="Q44" s="21">
        <f>('Ratios Calculated fix'!Q44-'Ratios Calculated fix'!Q$428)/('Ratios Calculated fix'!Q$429-'Ratios Calculated fix'!Q$428)</f>
        <v>0.55869086053195616</v>
      </c>
      <c r="R44" s="21">
        <f>('Ratios Calculated fix'!R44-'Ratios Calculated fix'!R$428)/('Ratios Calculated fix'!R$429-'Ratios Calculated fix'!R$428)</f>
        <v>1.5855803976498141E-2</v>
      </c>
      <c r="S44" s="21">
        <f>('Ratios Calculated fix'!S44-'Ratios Calculated fix'!S$428)/('Ratios Calculated fix'!S$429-'Ratios Calculated fix'!S$428)</f>
        <v>0.10309192944779187</v>
      </c>
      <c r="T44" s="21">
        <f>('Ratios Calculated fix'!T44-'Ratios Calculated fix'!T$428)/('Ratios Calculated fix'!T$429-'Ratios Calculated fix'!T$428)</f>
        <v>0</v>
      </c>
      <c r="U44" s="21">
        <f>('Ratios Calculated fix'!U44-'Ratios Calculated fix'!U$428)/('Ratios Calculated fix'!U$429-'Ratios Calculated fix'!U$428)</f>
        <v>0.79060716914025475</v>
      </c>
      <c r="V44" s="21">
        <f>('Ratios Calculated fix'!V44-'Ratios Calculated fix'!V$428)/('Ratios Calculated fix'!V$429-'Ratios Calculated fix'!V$428)</f>
        <v>0.77457297597676489</v>
      </c>
      <c r="W44" s="21">
        <f>('Ratios Calculated fix'!W44-'Ratios Calculated fix'!W$428)/('Ratios Calculated fix'!W$429-'Ratios Calculated fix'!W$428)</f>
        <v>0.75926751205282994</v>
      </c>
      <c r="X44" s="21">
        <f>('Ratios Calculated fix'!X44-'Ratios Calculated fix'!X$428)/('Ratios Calculated fix'!X$429-'Ratios Calculated fix'!X$428)</f>
        <v>7.138967779989432E-3</v>
      </c>
      <c r="Y44" s="21">
        <f>('Ratios Calculated fix'!Y44-'Ratios Calculated fix'!Y$428)/('Ratios Calculated fix'!Y$429-'Ratios Calculated fix'!Y$428)</f>
        <v>0.51310237366029032</v>
      </c>
      <c r="Z44" s="21">
        <f>('Ratios Calculated fix'!Z44-'Ratios Calculated fix'!Z$428)/('Ratios Calculated fix'!Z$429-'Ratios Calculated fix'!Z$428)</f>
        <v>0.99286103222001065</v>
      </c>
      <c r="AA44" s="21">
        <f>('Ratios Calculated fix'!AA44-'Ratios Calculated fix'!AA$428)/('Ratios Calculated fix'!AA$429-'Ratios Calculated fix'!AA$428)</f>
        <v>0</v>
      </c>
      <c r="AB44" s="21">
        <f>('Ratios Calculated fix'!AB44-'Ratios Calculated fix'!AB$428)/('Ratios Calculated fix'!AB$429-'Ratios Calculated fix'!AB$428)</f>
        <v>0.92597384189585641</v>
      </c>
      <c r="AC44" s="21">
        <f>('Ratios Calculated fix'!AC44-'Ratios Calculated fix'!AC$428)/('Ratios Calculated fix'!AC$429-'Ratios Calculated fix'!AC$428)</f>
        <v>1</v>
      </c>
      <c r="AD44" s="21">
        <f>('Ratios Calculated fix'!AD44-'Ratios Calculated fix'!AD$428)/('Ratios Calculated fix'!AD$429-'Ratios Calculated fix'!AD$428)</f>
        <v>0.77938045665225408</v>
      </c>
      <c r="AE44" s="21">
        <f>('Ratios Calculated fix'!AE44-'Ratios Calculated fix'!AE$428)/('Ratios Calculated fix'!AE$429-'Ratios Calculated fix'!AE$428)</f>
        <v>0.61241746809870679</v>
      </c>
      <c r="AF44" s="21">
        <f>('Ratios Calculated fix'!AF44-'Ratios Calculated fix'!AF$428)/('Ratios Calculated fix'!AF$429-'Ratios Calculated fix'!AF$428)</f>
        <v>0.8244640115098204</v>
      </c>
      <c r="AG44" s="21" t="e">
        <f>('Ratios Calculated fix'!AG44-'Ratios Calculated fix'!AG$428)/('Ratios Calculated fix'!AG$429-'Ratios Calculated fix'!AG$428)</f>
        <v>#DIV/0!</v>
      </c>
      <c r="AH44" s="21" t="e">
        <f>('Ratios Calculated fix'!AH44-'Ratios Calculated fix'!AH$428)/('Ratios Calculated fix'!AH$429-'Ratios Calculated fix'!AH$428)</f>
        <v>#DIV/0!</v>
      </c>
      <c r="AI44" s="21">
        <f>('Ratios Calculated fix'!AI44-'Ratios Calculated fix'!AI$428)/('Ratios Calculated fix'!AI$429-'Ratios Calculated fix'!AI$428)</f>
        <v>0.39316977572834838</v>
      </c>
      <c r="AJ44" s="21">
        <f>('Ratios Calculated fix'!AJ44-'Ratios Calculated fix'!AJ$428)/('Ratios Calculated fix'!AJ$429-'Ratios Calculated fix'!AJ$428)</f>
        <v>9.7806461027175468E-2</v>
      </c>
      <c r="AK44" s="21" t="e">
        <f>('Ratios Calculated fix'!AK44-'Ratios Calculated fix'!AK$428)/('Ratios Calculated fix'!AK$429-'Ratios Calculated fix'!AK$428)</f>
        <v>#DIV/0!</v>
      </c>
      <c r="AL44" s="21" t="e">
        <f>('Ratios Calculated fix'!AL44-'Ratios Calculated fix'!AL$428)/('Ratios Calculated fix'!AL$429-'Ratios Calculated fix'!AL$428)</f>
        <v>#DIV/0!</v>
      </c>
      <c r="AM44" s="21">
        <f>('Ratios Calculated fix'!AM44-'Ratios Calculated fix'!AM$428)/('Ratios Calculated fix'!AM$429-'Ratios Calculated fix'!AM$428)</f>
        <v>0.6168563165552895</v>
      </c>
      <c r="AN44" s="21">
        <f>('Ratios Calculated fix'!AN44-'Ratios Calculated fix'!AN$428)/('Ratios Calculated fix'!AN$429-'Ratios Calculated fix'!AN$428)</f>
        <v>0.62000227348078318</v>
      </c>
      <c r="AO44" s="21">
        <f>('Ratios Calculated fix'!AO44-'Ratios Calculated fix'!AO$428)/('Ratios Calculated fix'!AO$429-'Ratios Calculated fix'!AO$428)</f>
        <v>1.559780043325726E-2</v>
      </c>
      <c r="AP44" s="21">
        <f>('Ratios Calculated fix'!AP44-'Ratios Calculated fix'!AP$428)/('Ratios Calculated fix'!AP$429-'Ratios Calculated fix'!AP$428)</f>
        <v>3.195311348123242E-2</v>
      </c>
      <c r="AQ44" s="21">
        <f>('Ratios Calculated fix'!AQ44-'Ratios Calculated fix'!AQ$428)/('Ratios Calculated fix'!AQ$429-'Ratios Calculated fix'!AQ$428)</f>
        <v>0.56182116319433051</v>
      </c>
      <c r="AR44" s="21">
        <f>('Ratios Calculated fix'!AR44-'Ratios Calculated fix'!AR$428)/('Ratios Calculated fix'!AR$429-'Ratios Calculated fix'!AR$428)</f>
        <v>0.75023674014231989</v>
      </c>
      <c r="AS44" s="21">
        <f>('Ratios Calculated fix'!AS44-'Ratios Calculated fix'!AS$428)/('Ratios Calculated fix'!AS$429-'Ratios Calculated fix'!AS$428)</f>
        <v>0.44873945827517642</v>
      </c>
      <c r="AT44" s="21">
        <f>('Ratios Calculated fix'!AT44-'Ratios Calculated fix'!AT$428)/('Ratios Calculated fix'!AT$429-'Ratios Calculated fix'!AT$428)</f>
        <v>0.30743351481268166</v>
      </c>
      <c r="AU44" s="21">
        <f>('Ratios Calculated fix'!AU44-'Ratios Calculated fix'!AU$428)/('Ratios Calculated fix'!AU$429-'Ratios Calculated fix'!AU$428)</f>
        <v>0.45321754469315295</v>
      </c>
      <c r="AV44" s="21" t="e">
        <f>('Ratios Calculated fix'!AV44-'Ratios Calculated fix'!AV$428)/('Ratios Calculated fix'!AV$429-'Ratios Calculated fix'!AV$428)</f>
        <v>#DIV/0!</v>
      </c>
      <c r="AW44" s="21" t="e">
        <f>('Ratios Calculated fix'!AW44-'Ratios Calculated fix'!AW$428)/('Ratios Calculated fix'!AW$429-'Ratios Calculated fix'!AW$428)</f>
        <v>#DIV/0!</v>
      </c>
      <c r="AX44" s="21" t="e">
        <f>('Ratios Calculated fix'!AX44-'Ratios Calculated fix'!AX$428)/('Ratios Calculated fix'!AX$429-'Ratios Calculated fix'!AX$428)</f>
        <v>#DIV/0!</v>
      </c>
      <c r="AY44" s="21">
        <f>('Ratios Calculated fix'!AY44-'Ratios Calculated fix'!AY$428)/('Ratios Calculated fix'!AY$429-'Ratios Calculated fix'!AY$428)</f>
        <v>0.33626419639471872</v>
      </c>
      <c r="AZ44" s="21">
        <f>('Ratios Calculated fix'!AZ44-'Ratios Calculated fix'!AZ$428)/('Ratios Calculated fix'!AZ$429-'Ratios Calculated fix'!AZ$428)</f>
        <v>0.25547413641174654</v>
      </c>
      <c r="BA44" s="21">
        <f>('Ratios Calculated fix'!BA44-'Ratios Calculated fix'!BA$428)/('Ratios Calculated fix'!BA$429-'Ratios Calculated fix'!BA$428)</f>
        <v>0.51377168653384397</v>
      </c>
      <c r="BB44" s="21" t="e">
        <f>('Ratios Calculated fix'!BB44-'Ratios Calculated fix'!BB$428)/('Ratios Calculated fix'!BB$429-'Ratios Calculated fix'!BB$428)</f>
        <v>#DIV/0!</v>
      </c>
      <c r="BC44" s="21">
        <f>('Ratios Calculated fix'!BC44-'Ratios Calculated fix'!BC$428)/('Ratios Calculated fix'!BC$429-'Ratios Calculated fix'!BC$428)</f>
        <v>0.10689348292575809</v>
      </c>
    </row>
    <row r="45" spans="1:55" x14ac:dyDescent="0.2">
      <c r="A45" s="3" t="s">
        <v>224</v>
      </c>
      <c r="B45" s="3" t="s">
        <v>225</v>
      </c>
      <c r="C45" s="3" t="s">
        <v>34</v>
      </c>
      <c r="D45" s="3">
        <v>686523</v>
      </c>
      <c r="E45" s="3" t="s">
        <v>16</v>
      </c>
      <c r="F45" s="3">
        <v>2019</v>
      </c>
      <c r="G45" s="3" t="s">
        <v>17</v>
      </c>
      <c r="H45" s="4">
        <v>43799</v>
      </c>
      <c r="I45" s="4">
        <v>43819</v>
      </c>
      <c r="J45" s="4">
        <v>43819</v>
      </c>
      <c r="K45" s="5">
        <v>396000000</v>
      </c>
      <c r="L45" s="5">
        <v>417000000</v>
      </c>
      <c r="M45" s="3" t="s">
        <v>226</v>
      </c>
      <c r="N45" s="20">
        <f>('Ratios Calculated fix'!N45-'Ratios Calculated fix'!N$428)/('Ratios Calculated fix'!N$429-'Ratios Calculated fix'!N$428)</f>
        <v>0.16839066106798675</v>
      </c>
      <c r="O45" s="21">
        <f>('Ratios Calculated fix'!O45-'Ratios Calculated fix'!O$428)/('Ratios Calculated fix'!O$429-'Ratios Calculated fix'!O$428)</f>
        <v>0.14752020192288753</v>
      </c>
      <c r="P45" s="21">
        <f>('Ratios Calculated fix'!P45-'Ratios Calculated fix'!P$428)/('Ratios Calculated fix'!P$429-'Ratios Calculated fix'!P$428)</f>
        <v>0.27460247602664073</v>
      </c>
      <c r="Q45" s="21">
        <f>('Ratios Calculated fix'!Q45-'Ratios Calculated fix'!Q$428)/('Ratios Calculated fix'!Q$429-'Ratios Calculated fix'!Q$428)</f>
        <v>0.55892693074657218</v>
      </c>
      <c r="R45" s="21">
        <f>('Ratios Calculated fix'!R45-'Ratios Calculated fix'!R$428)/('Ratios Calculated fix'!R$429-'Ratios Calculated fix'!R$428)</f>
        <v>8.9668649712369278E-2</v>
      </c>
      <c r="S45" s="21">
        <f>('Ratios Calculated fix'!S45-'Ratios Calculated fix'!S$428)/('Ratios Calculated fix'!S$429-'Ratios Calculated fix'!S$428)</f>
        <v>0</v>
      </c>
      <c r="T45" s="21">
        <f>('Ratios Calculated fix'!T45-'Ratios Calculated fix'!T$428)/('Ratios Calculated fix'!T$429-'Ratios Calculated fix'!T$428)</f>
        <v>9.0589348036141631E-2</v>
      </c>
      <c r="U45" s="21">
        <f>('Ratios Calculated fix'!U45-'Ratios Calculated fix'!U$428)/('Ratios Calculated fix'!U$429-'Ratios Calculated fix'!U$428)</f>
        <v>0.79328643454533221</v>
      </c>
      <c r="V45" s="21">
        <f>('Ratios Calculated fix'!V45-'Ratios Calculated fix'!V$428)/('Ratios Calculated fix'!V$429-'Ratios Calculated fix'!V$428)</f>
        <v>0.77144014205164946</v>
      </c>
      <c r="W45" s="21">
        <f>('Ratios Calculated fix'!W45-'Ratios Calculated fix'!W$428)/('Ratios Calculated fix'!W$429-'Ratios Calculated fix'!W$428)</f>
        <v>0.76293639762892351</v>
      </c>
      <c r="X45" s="21">
        <f>('Ratios Calculated fix'!X45-'Ratios Calculated fix'!X$428)/('Ratios Calculated fix'!X$429-'Ratios Calculated fix'!X$428)</f>
        <v>0.14530623935442999</v>
      </c>
      <c r="Y45" s="21">
        <f>('Ratios Calculated fix'!Y45-'Ratios Calculated fix'!Y$428)/('Ratios Calculated fix'!Y$429-'Ratios Calculated fix'!Y$428)</f>
        <v>0.70188629712810191</v>
      </c>
      <c r="Z45" s="21">
        <f>('Ratios Calculated fix'!Z45-'Ratios Calculated fix'!Z$428)/('Ratios Calculated fix'!Z$429-'Ratios Calculated fix'!Z$428)</f>
        <v>0.85469376064557001</v>
      </c>
      <c r="AA45" s="21">
        <f>('Ratios Calculated fix'!AA45-'Ratios Calculated fix'!AA$428)/('Ratios Calculated fix'!AA$429-'Ratios Calculated fix'!AA$428)</f>
        <v>0.87600996095353056</v>
      </c>
      <c r="AB45" s="21">
        <f>('Ratios Calculated fix'!AB45-'Ratios Calculated fix'!AB$428)/('Ratios Calculated fix'!AB$429-'Ratios Calculated fix'!AB$428)</f>
        <v>0.91493506842826955</v>
      </c>
      <c r="AC45" s="21">
        <f>('Ratios Calculated fix'!AC45-'Ratios Calculated fix'!AC$428)/('Ratios Calculated fix'!AC$429-'Ratios Calculated fix'!AC$428)</f>
        <v>0.5011202952646685</v>
      </c>
      <c r="AD45" s="21">
        <f>('Ratios Calculated fix'!AD45-'Ratios Calculated fix'!AD$428)/('Ratios Calculated fix'!AD$429-'Ratios Calculated fix'!AD$428)</f>
        <v>0.46474600086672768</v>
      </c>
      <c r="AE45" s="21">
        <f>('Ratios Calculated fix'!AE45-'Ratios Calculated fix'!AE$428)/('Ratios Calculated fix'!AE$429-'Ratios Calculated fix'!AE$428)</f>
        <v>0.53276406331151349</v>
      </c>
      <c r="AF45" s="21">
        <f>('Ratios Calculated fix'!AF45-'Ratios Calculated fix'!AF$428)/('Ratios Calculated fix'!AF$429-'Ratios Calculated fix'!AF$428)</f>
        <v>0.93284603201542482</v>
      </c>
      <c r="AG45" s="21" t="e">
        <f>('Ratios Calculated fix'!AG45-'Ratios Calculated fix'!AG$428)/('Ratios Calculated fix'!AG$429-'Ratios Calculated fix'!AG$428)</f>
        <v>#DIV/0!</v>
      </c>
      <c r="AH45" s="21" t="e">
        <f>('Ratios Calculated fix'!AH45-'Ratios Calculated fix'!AH$428)/('Ratios Calculated fix'!AH$429-'Ratios Calculated fix'!AH$428)</f>
        <v>#DIV/0!</v>
      </c>
      <c r="AI45" s="21">
        <f>('Ratios Calculated fix'!AI45-'Ratios Calculated fix'!AI$428)/('Ratios Calculated fix'!AI$429-'Ratios Calculated fix'!AI$428)</f>
        <v>0.35555024472562768</v>
      </c>
      <c r="AJ45" s="21">
        <f>('Ratios Calculated fix'!AJ45-'Ratios Calculated fix'!AJ$428)/('Ratios Calculated fix'!AJ$429-'Ratios Calculated fix'!AJ$428)</f>
        <v>0.7058933849133725</v>
      </c>
      <c r="AK45" s="21" t="e">
        <f>('Ratios Calculated fix'!AK45-'Ratios Calculated fix'!AK$428)/('Ratios Calculated fix'!AK$429-'Ratios Calculated fix'!AK$428)</f>
        <v>#DIV/0!</v>
      </c>
      <c r="AL45" s="21" t="e">
        <f>('Ratios Calculated fix'!AL45-'Ratios Calculated fix'!AL$428)/('Ratios Calculated fix'!AL$429-'Ratios Calculated fix'!AL$428)</f>
        <v>#DIV/0!</v>
      </c>
      <c r="AM45" s="21">
        <f>('Ratios Calculated fix'!AM45-'Ratios Calculated fix'!AM$428)/('Ratios Calculated fix'!AM$429-'Ratios Calculated fix'!AM$428)</f>
        <v>0.62240669292972162</v>
      </c>
      <c r="AN45" s="21">
        <f>('Ratios Calculated fix'!AN45-'Ratios Calculated fix'!AN$428)/('Ratios Calculated fix'!AN$429-'Ratios Calculated fix'!AN$428)</f>
        <v>0.62087701459029643</v>
      </c>
      <c r="AO45" s="21">
        <f>('Ratios Calculated fix'!AO45-'Ratios Calculated fix'!AO$428)/('Ratios Calculated fix'!AO$429-'Ratios Calculated fix'!AO$428)</f>
        <v>8.183960211651313E-2</v>
      </c>
      <c r="AP45" s="21">
        <f>('Ratios Calculated fix'!AP45-'Ratios Calculated fix'!AP$428)/('Ratios Calculated fix'!AP$429-'Ratios Calculated fix'!AP$428)</f>
        <v>3.234834667870215E-2</v>
      </c>
      <c r="AQ45" s="21">
        <f>('Ratios Calculated fix'!AQ45-'Ratios Calculated fix'!AQ$428)/('Ratios Calculated fix'!AQ$429-'Ratios Calculated fix'!AQ$428)</f>
        <v>0.80447840622316913</v>
      </c>
      <c r="AR45" s="21">
        <f>('Ratios Calculated fix'!AR45-'Ratios Calculated fix'!AR$428)/('Ratios Calculated fix'!AR$429-'Ratios Calculated fix'!AR$428)</f>
        <v>0.60451121838561006</v>
      </c>
      <c r="AS45" s="21">
        <f>('Ratios Calculated fix'!AS45-'Ratios Calculated fix'!AS$428)/('Ratios Calculated fix'!AS$429-'Ratios Calculated fix'!AS$428)</f>
        <v>0.36495777604998153</v>
      </c>
      <c r="AT45" s="21">
        <f>('Ratios Calculated fix'!AT45-'Ratios Calculated fix'!AT$428)/('Ratios Calculated fix'!AT$429-'Ratios Calculated fix'!AT$428)</f>
        <v>0.48142919270930373</v>
      </c>
      <c r="AU45" s="21">
        <f>('Ratios Calculated fix'!AU45-'Ratios Calculated fix'!AU$428)/('Ratios Calculated fix'!AU$429-'Ratios Calculated fix'!AU$428)</f>
        <v>0.63972181348847079</v>
      </c>
      <c r="AV45" s="21" t="e">
        <f>('Ratios Calculated fix'!AV45-'Ratios Calculated fix'!AV$428)/('Ratios Calculated fix'!AV$429-'Ratios Calculated fix'!AV$428)</f>
        <v>#DIV/0!</v>
      </c>
      <c r="AW45" s="21" t="e">
        <f>('Ratios Calculated fix'!AW45-'Ratios Calculated fix'!AW$428)/('Ratios Calculated fix'!AW$429-'Ratios Calculated fix'!AW$428)</f>
        <v>#DIV/0!</v>
      </c>
      <c r="AX45" s="21" t="e">
        <f>('Ratios Calculated fix'!AX45-'Ratios Calculated fix'!AX$428)/('Ratios Calculated fix'!AX$429-'Ratios Calculated fix'!AX$428)</f>
        <v>#DIV/0!</v>
      </c>
      <c r="AY45" s="21">
        <f>('Ratios Calculated fix'!AY45-'Ratios Calculated fix'!AY$428)/('Ratios Calculated fix'!AY$429-'Ratios Calculated fix'!AY$428)</f>
        <v>0.36079656129505983</v>
      </c>
      <c r="AZ45" s="21">
        <f>('Ratios Calculated fix'!AZ45-'Ratios Calculated fix'!AZ$428)/('Ratios Calculated fix'!AZ$429-'Ratios Calculated fix'!AZ$428)</f>
        <v>0.28659784003328254</v>
      </c>
      <c r="BA45" s="21">
        <f>('Ratios Calculated fix'!BA45-'Ratios Calculated fix'!BA$428)/('Ratios Calculated fix'!BA$429-'Ratios Calculated fix'!BA$428)</f>
        <v>0.51138483054956729</v>
      </c>
      <c r="BB45" s="21" t="e">
        <f>('Ratios Calculated fix'!BB45-'Ratios Calculated fix'!BB$428)/('Ratios Calculated fix'!BB$429-'Ratios Calculated fix'!BB$428)</f>
        <v>#DIV/0!</v>
      </c>
      <c r="BC45" s="21">
        <f>('Ratios Calculated fix'!BC45-'Ratios Calculated fix'!BC$428)/('Ratios Calculated fix'!BC$429-'Ratios Calculated fix'!BC$428)</f>
        <v>0.13163878441822696</v>
      </c>
    </row>
    <row r="46" spans="1:55" x14ac:dyDescent="0.2">
      <c r="A46" s="3" t="s">
        <v>176</v>
      </c>
      <c r="B46" s="3" t="s">
        <v>177</v>
      </c>
      <c r="C46" s="3" t="s">
        <v>59</v>
      </c>
      <c r="D46" s="3">
        <v>66346</v>
      </c>
      <c r="E46" s="3" t="s">
        <v>16</v>
      </c>
      <c r="F46" s="3">
        <v>2019</v>
      </c>
      <c r="G46" s="3" t="s">
        <v>17</v>
      </c>
      <c r="H46" s="4">
        <v>43830</v>
      </c>
      <c r="I46" s="4">
        <v>43887</v>
      </c>
      <c r="J46" s="4">
        <v>43887</v>
      </c>
      <c r="K46" s="5">
        <v>83400000</v>
      </c>
      <c r="L46" s="5">
        <v>85800000</v>
      </c>
      <c r="M46" s="3" t="s">
        <v>178</v>
      </c>
      <c r="N46" s="20">
        <f>('Ratios Calculated fix'!N46-'Ratios Calculated fix'!N$428)/('Ratios Calculated fix'!N$429-'Ratios Calculated fix'!N$428)</f>
        <v>4.9322191200940398E-2</v>
      </c>
      <c r="O46" s="21">
        <f>('Ratios Calculated fix'!O46-'Ratios Calculated fix'!O$428)/('Ratios Calculated fix'!O$429-'Ratios Calculated fix'!O$428)</f>
        <v>3.5140344080539579E-2</v>
      </c>
      <c r="P46" s="21">
        <f>('Ratios Calculated fix'!P46-'Ratios Calculated fix'!P$428)/('Ratios Calculated fix'!P$429-'Ratios Calculated fix'!P$428)</f>
        <v>1.7404120169977121E-2</v>
      </c>
      <c r="Q46" s="21">
        <f>('Ratios Calculated fix'!Q46-'Ratios Calculated fix'!Q$428)/('Ratios Calculated fix'!Q$429-'Ratios Calculated fix'!Q$428)</f>
        <v>0.56441871022446677</v>
      </c>
      <c r="R46" s="21">
        <f>('Ratios Calculated fix'!R46-'Ratios Calculated fix'!R$428)/('Ratios Calculated fix'!R$429-'Ratios Calculated fix'!R$428)</f>
        <v>0.10363222819458348</v>
      </c>
      <c r="S46" s="21">
        <f>('Ratios Calculated fix'!S46-'Ratios Calculated fix'!S$428)/('Ratios Calculated fix'!S$429-'Ratios Calculated fix'!S$428)</f>
        <v>6.2788655460472492E-2</v>
      </c>
      <c r="T46" s="21">
        <f>('Ratios Calculated fix'!T46-'Ratios Calculated fix'!T$428)/('Ratios Calculated fix'!T$429-'Ratios Calculated fix'!T$428)</f>
        <v>9.494008820525604E-2</v>
      </c>
      <c r="U46" s="21">
        <f>('Ratios Calculated fix'!U46-'Ratios Calculated fix'!U$428)/('Ratios Calculated fix'!U$429-'Ratios Calculated fix'!U$428)</f>
        <v>0.80074657228431778</v>
      </c>
      <c r="V46" s="21">
        <f>('Ratios Calculated fix'!V46-'Ratios Calculated fix'!V$428)/('Ratios Calculated fix'!V$429-'Ratios Calculated fix'!V$428)</f>
        <v>0.77742545857097434</v>
      </c>
      <c r="W46" s="21">
        <f>('Ratios Calculated fix'!W46-'Ratios Calculated fix'!W$428)/('Ratios Calculated fix'!W$429-'Ratios Calculated fix'!W$428)</f>
        <v>0.77035271062854394</v>
      </c>
      <c r="X46" s="21">
        <f>('Ratios Calculated fix'!X46-'Ratios Calculated fix'!X$428)/('Ratios Calculated fix'!X$429-'Ratios Calculated fix'!X$428)</f>
        <v>0.36077320213286312</v>
      </c>
      <c r="Y46" s="21">
        <f>('Ratios Calculated fix'!Y46-'Ratios Calculated fix'!Y$428)/('Ratios Calculated fix'!Y$429-'Ratios Calculated fix'!Y$428)</f>
        <v>0.47139427701375414</v>
      </c>
      <c r="Z46" s="21">
        <f>('Ratios Calculated fix'!Z46-'Ratios Calculated fix'!Z$428)/('Ratios Calculated fix'!Z$429-'Ratios Calculated fix'!Z$428)</f>
        <v>0.63922679786713699</v>
      </c>
      <c r="AA46" s="21">
        <f>('Ratios Calculated fix'!AA46-'Ratios Calculated fix'!AA$428)/('Ratios Calculated fix'!AA$429-'Ratios Calculated fix'!AA$428)</f>
        <v>0.29677767825248158</v>
      </c>
      <c r="AB46" s="21">
        <f>('Ratios Calculated fix'!AB46-'Ratios Calculated fix'!AB$428)/('Ratios Calculated fix'!AB$429-'Ratios Calculated fix'!AB$428)</f>
        <v>0.83306983913671151</v>
      </c>
      <c r="AC46" s="21">
        <f>('Ratios Calculated fix'!AC46-'Ratios Calculated fix'!AC$428)/('Ratios Calculated fix'!AC$429-'Ratios Calculated fix'!AC$428)</f>
        <v>0.24688160112963523</v>
      </c>
      <c r="AD46" s="21">
        <f>('Ratios Calculated fix'!AD46-'Ratios Calculated fix'!AD$428)/('Ratios Calculated fix'!AD$429-'Ratios Calculated fix'!AD$428)</f>
        <v>0.31092410066115389</v>
      </c>
      <c r="AE46" s="21">
        <f>('Ratios Calculated fix'!AE46-'Ratios Calculated fix'!AE$428)/('Ratios Calculated fix'!AE$429-'Ratios Calculated fix'!AE$428)</f>
        <v>0.35642950545198249</v>
      </c>
      <c r="AF46" s="21">
        <f>('Ratios Calculated fix'!AF46-'Ratios Calculated fix'!AF$428)/('Ratios Calculated fix'!AF$429-'Ratios Calculated fix'!AF$428)</f>
        <v>0.58192095667772203</v>
      </c>
      <c r="AG46" s="21" t="e">
        <f>('Ratios Calculated fix'!AG46-'Ratios Calculated fix'!AG$428)/('Ratios Calculated fix'!AG$429-'Ratios Calculated fix'!AG$428)</f>
        <v>#DIV/0!</v>
      </c>
      <c r="AH46" s="21" t="e">
        <f>('Ratios Calculated fix'!AH46-'Ratios Calculated fix'!AH$428)/('Ratios Calculated fix'!AH$429-'Ratios Calculated fix'!AH$428)</f>
        <v>#DIV/0!</v>
      </c>
      <c r="AI46" s="21">
        <f>('Ratios Calculated fix'!AI46-'Ratios Calculated fix'!AI$428)/('Ratios Calculated fix'!AI$429-'Ratios Calculated fix'!AI$428)</f>
        <v>0.39920477008315575</v>
      </c>
      <c r="AJ46" s="21">
        <f>('Ratios Calculated fix'!AJ46-'Ratios Calculated fix'!AJ$428)/('Ratios Calculated fix'!AJ$429-'Ratios Calculated fix'!AJ$428)</f>
        <v>0.10504290889388208</v>
      </c>
      <c r="AK46" s="21" t="e">
        <f>('Ratios Calculated fix'!AK46-'Ratios Calculated fix'!AK$428)/('Ratios Calculated fix'!AK$429-'Ratios Calculated fix'!AK$428)</f>
        <v>#DIV/0!</v>
      </c>
      <c r="AL46" s="21" t="e">
        <f>('Ratios Calculated fix'!AL46-'Ratios Calculated fix'!AL$428)/('Ratios Calculated fix'!AL$429-'Ratios Calculated fix'!AL$428)</f>
        <v>#DIV/0!</v>
      </c>
      <c r="AM46" s="21">
        <f>('Ratios Calculated fix'!AM46-'Ratios Calculated fix'!AM$428)/('Ratios Calculated fix'!AM$429-'Ratios Calculated fix'!AM$428)</f>
        <v>0.62285122663913561</v>
      </c>
      <c r="AN46" s="21">
        <f>('Ratios Calculated fix'!AN46-'Ratios Calculated fix'!AN$428)/('Ratios Calculated fix'!AN$429-'Ratios Calculated fix'!AN$428)</f>
        <v>0.63122898303444708</v>
      </c>
      <c r="AO46" s="21">
        <f>('Ratios Calculated fix'!AO46-'Ratios Calculated fix'!AO$428)/('Ratios Calculated fix'!AO$429-'Ratios Calculated fix'!AO$428)</f>
        <v>0.30143443639272433</v>
      </c>
      <c r="AP46" s="21">
        <f>('Ratios Calculated fix'!AP46-'Ratios Calculated fix'!AP$428)/('Ratios Calculated fix'!AP$429-'Ratios Calculated fix'!AP$428)</f>
        <v>3.4735483571451203E-2</v>
      </c>
      <c r="AQ46" s="21">
        <f>('Ratios Calculated fix'!AQ46-'Ratios Calculated fix'!AQ$428)/('Ratios Calculated fix'!AQ$429-'Ratios Calculated fix'!AQ$428)</f>
        <v>0.60901518973580759</v>
      </c>
      <c r="AR46" s="21">
        <f>('Ratios Calculated fix'!AR46-'Ratios Calculated fix'!AR$428)/('Ratios Calculated fix'!AR$429-'Ratios Calculated fix'!AR$428)</f>
        <v>0.23258371710542761</v>
      </c>
      <c r="AS46" s="21">
        <f>('Ratios Calculated fix'!AS46-'Ratios Calculated fix'!AS$428)/('Ratios Calculated fix'!AS$429-'Ratios Calculated fix'!AS$428)</f>
        <v>0.54873865578680558</v>
      </c>
      <c r="AT46" s="21">
        <f>('Ratios Calculated fix'!AT46-'Ratios Calculated fix'!AT$428)/('Ratios Calculated fix'!AT$429-'Ratios Calculated fix'!AT$428)</f>
        <v>0.32613386180426762</v>
      </c>
      <c r="AU46" s="21">
        <f>('Ratios Calculated fix'!AU46-'Ratios Calculated fix'!AU$428)/('Ratios Calculated fix'!AU$429-'Ratios Calculated fix'!AU$428)</f>
        <v>0.45372842899466898</v>
      </c>
      <c r="AV46" s="21" t="e">
        <f>('Ratios Calculated fix'!AV46-'Ratios Calculated fix'!AV$428)/('Ratios Calculated fix'!AV$429-'Ratios Calculated fix'!AV$428)</f>
        <v>#DIV/0!</v>
      </c>
      <c r="AW46" s="21" t="e">
        <f>('Ratios Calculated fix'!AW46-'Ratios Calculated fix'!AW$428)/('Ratios Calculated fix'!AW$429-'Ratios Calculated fix'!AW$428)</f>
        <v>#DIV/0!</v>
      </c>
      <c r="AX46" s="21" t="e">
        <f>('Ratios Calculated fix'!AX46-'Ratios Calculated fix'!AX$428)/('Ratios Calculated fix'!AX$429-'Ratios Calculated fix'!AX$428)</f>
        <v>#DIV/0!</v>
      </c>
      <c r="AY46" s="21">
        <f>('Ratios Calculated fix'!AY46-'Ratios Calculated fix'!AY$428)/('Ratios Calculated fix'!AY$429-'Ratios Calculated fix'!AY$428)</f>
        <v>0.35730851288060811</v>
      </c>
      <c r="AZ46" s="21">
        <f>('Ratios Calculated fix'!AZ46-'Ratios Calculated fix'!AZ$428)/('Ratios Calculated fix'!AZ$429-'Ratios Calculated fix'!AZ$428)</f>
        <v>0.28905569050549224</v>
      </c>
      <c r="BA46" s="21">
        <f>('Ratios Calculated fix'!BA46-'Ratios Calculated fix'!BA$428)/('Ratios Calculated fix'!BA$429-'Ratios Calculated fix'!BA$428)</f>
        <v>0.51182637508914208</v>
      </c>
      <c r="BB46" s="21" t="e">
        <f>('Ratios Calculated fix'!BB46-'Ratios Calculated fix'!BB$428)/('Ratios Calculated fix'!BB$429-'Ratios Calculated fix'!BB$428)</f>
        <v>#DIV/0!</v>
      </c>
      <c r="BC46" s="21">
        <f>('Ratios Calculated fix'!BC46-'Ratios Calculated fix'!BC$428)/('Ratios Calculated fix'!BC$429-'Ratios Calculated fix'!BC$428)</f>
        <v>0.19725455536097411</v>
      </c>
    </row>
    <row r="47" spans="1:55" x14ac:dyDescent="0.2">
      <c r="A47" s="3" t="s">
        <v>108</v>
      </c>
      <c r="B47" s="3" t="s">
        <v>109</v>
      </c>
      <c r="C47" s="3" t="s">
        <v>52</v>
      </c>
      <c r="D47" s="3">
        <v>168302</v>
      </c>
      <c r="E47" s="3" t="s">
        <v>16</v>
      </c>
      <c r="F47" s="3">
        <v>2019</v>
      </c>
      <c r="G47" s="3" t="s">
        <v>17</v>
      </c>
      <c r="H47" s="4">
        <v>43830</v>
      </c>
      <c r="I47" s="4">
        <v>43879</v>
      </c>
      <c r="J47" s="4">
        <v>43879</v>
      </c>
      <c r="K47" s="5">
        <v>181000000</v>
      </c>
      <c r="L47" s="5">
        <v>181000000</v>
      </c>
      <c r="M47" s="3" t="s">
        <v>110</v>
      </c>
      <c r="N47" s="20">
        <f>('Ratios Calculated fix'!N47-'Ratios Calculated fix'!N$428)/('Ratios Calculated fix'!N$429-'Ratios Calculated fix'!N$428)</f>
        <v>1.548307086159173E-2</v>
      </c>
      <c r="O47" s="21">
        <f>('Ratios Calculated fix'!O47-'Ratios Calculated fix'!O$428)/('Ratios Calculated fix'!O$429-'Ratios Calculated fix'!O$428)</f>
        <v>1.4633073889761129E-2</v>
      </c>
      <c r="P47" s="21">
        <f>('Ratios Calculated fix'!P47-'Ratios Calculated fix'!P$428)/('Ratios Calculated fix'!P$429-'Ratios Calculated fix'!P$428)</f>
        <v>9.2865824162250699E-3</v>
      </c>
      <c r="Q47" s="21">
        <f>('Ratios Calculated fix'!Q47-'Ratios Calculated fix'!Q$428)/('Ratios Calculated fix'!Q$429-'Ratios Calculated fix'!Q$428)</f>
        <v>0.56161740233757074</v>
      </c>
      <c r="R47" s="21">
        <f>('Ratios Calculated fix'!R47-'Ratios Calculated fix'!R$428)/('Ratios Calculated fix'!R$429-'Ratios Calculated fix'!R$428)</f>
        <v>0.10416352843050858</v>
      </c>
      <c r="S47" s="21">
        <f>('Ratios Calculated fix'!S47-'Ratios Calculated fix'!S$428)/('Ratios Calculated fix'!S$429-'Ratios Calculated fix'!S$428)</f>
        <v>8.1468933424636208E-2</v>
      </c>
      <c r="T47" s="21">
        <f>('Ratios Calculated fix'!T47-'Ratios Calculated fix'!T$428)/('Ratios Calculated fix'!T$429-'Ratios Calculated fix'!T$428)</f>
        <v>9.2574268795605194E-2</v>
      </c>
      <c r="U47" s="21">
        <f>('Ratios Calculated fix'!U47-'Ratios Calculated fix'!U$428)/('Ratios Calculated fix'!U$429-'Ratios Calculated fix'!U$428)</f>
        <v>0.79723178590156452</v>
      </c>
      <c r="V47" s="21">
        <f>('Ratios Calculated fix'!V47-'Ratios Calculated fix'!V$428)/('Ratios Calculated fix'!V$429-'Ratios Calculated fix'!V$428)</f>
        <v>0.77661884977023132</v>
      </c>
      <c r="W47" s="21">
        <f>('Ratios Calculated fix'!W47-'Ratios Calculated fix'!W$428)/('Ratios Calculated fix'!W$429-'Ratios Calculated fix'!W$428)</f>
        <v>0.76647539239043139</v>
      </c>
      <c r="X47" s="21">
        <f>('Ratios Calculated fix'!X47-'Ratios Calculated fix'!X$428)/('Ratios Calculated fix'!X$429-'Ratios Calculated fix'!X$428)</f>
        <v>2.6220018864859626E-2</v>
      </c>
      <c r="Y47" s="21">
        <f>('Ratios Calculated fix'!Y47-'Ratios Calculated fix'!Y$428)/('Ratios Calculated fix'!Y$429-'Ratios Calculated fix'!Y$428)</f>
        <v>0.47929353819746501</v>
      </c>
      <c r="Z47" s="21">
        <f>('Ratios Calculated fix'!Z47-'Ratios Calculated fix'!Z$428)/('Ratios Calculated fix'!Z$429-'Ratios Calculated fix'!Z$428)</f>
        <v>0.9737799811351403</v>
      </c>
      <c r="AA47" s="21">
        <f>('Ratios Calculated fix'!AA47-'Ratios Calculated fix'!AA$428)/('Ratios Calculated fix'!AA$429-'Ratios Calculated fix'!AA$428)</f>
        <v>0.1210783345259805</v>
      </c>
      <c r="AB47" s="21">
        <f>('Ratios Calculated fix'!AB47-'Ratios Calculated fix'!AB$428)/('Ratios Calculated fix'!AB$429-'Ratios Calculated fix'!AB$428)</f>
        <v>0.85479119808093262</v>
      </c>
      <c r="AC47" s="21">
        <f>('Ratios Calculated fix'!AC47-'Ratios Calculated fix'!AC$428)/('Ratios Calculated fix'!AC$429-'Ratios Calculated fix'!AC$428)</f>
        <v>1</v>
      </c>
      <c r="AD47" s="21">
        <f>('Ratios Calculated fix'!AD47-'Ratios Calculated fix'!AD$428)/('Ratios Calculated fix'!AD$429-'Ratios Calculated fix'!AD$428)</f>
        <v>0.64761887795551887</v>
      </c>
      <c r="AE47" s="21">
        <f>('Ratios Calculated fix'!AE47-'Ratios Calculated fix'!AE$428)/('Ratios Calculated fix'!AE$429-'Ratios Calculated fix'!AE$428)</f>
        <v>0.58125388072995032</v>
      </c>
      <c r="AF47" s="21">
        <f>('Ratios Calculated fix'!AF47-'Ratios Calculated fix'!AF$428)/('Ratios Calculated fix'!AF$429-'Ratios Calculated fix'!AF$428)</f>
        <v>0.64835310561673309</v>
      </c>
      <c r="AG47" s="21" t="e">
        <f>('Ratios Calculated fix'!AG47-'Ratios Calculated fix'!AG$428)/('Ratios Calculated fix'!AG$429-'Ratios Calculated fix'!AG$428)</f>
        <v>#DIV/0!</v>
      </c>
      <c r="AH47" s="21" t="e">
        <f>('Ratios Calculated fix'!AH47-'Ratios Calculated fix'!AH$428)/('Ratios Calculated fix'!AH$429-'Ratios Calculated fix'!AH$428)</f>
        <v>#DIV/0!</v>
      </c>
      <c r="AI47" s="21">
        <f>('Ratios Calculated fix'!AI47-'Ratios Calculated fix'!AI$428)/('Ratios Calculated fix'!AI$429-'Ratios Calculated fix'!AI$428)</f>
        <v>0.44796913948758038</v>
      </c>
      <c r="AJ47" s="21">
        <f>('Ratios Calculated fix'!AJ47-'Ratios Calculated fix'!AJ$428)/('Ratios Calculated fix'!AJ$429-'Ratios Calculated fix'!AJ$428)</f>
        <v>0.18020322492604002</v>
      </c>
      <c r="AK47" s="21" t="e">
        <f>('Ratios Calculated fix'!AK47-'Ratios Calculated fix'!AK$428)/('Ratios Calculated fix'!AK$429-'Ratios Calculated fix'!AK$428)</f>
        <v>#DIV/0!</v>
      </c>
      <c r="AL47" s="21" t="e">
        <f>('Ratios Calculated fix'!AL47-'Ratios Calculated fix'!AL$428)/('Ratios Calculated fix'!AL$429-'Ratios Calculated fix'!AL$428)</f>
        <v>#DIV/0!</v>
      </c>
      <c r="AM47" s="21">
        <f>('Ratios Calculated fix'!AM47-'Ratios Calculated fix'!AM$428)/('Ratios Calculated fix'!AM$429-'Ratios Calculated fix'!AM$428)</f>
        <v>0.61692578883433691</v>
      </c>
      <c r="AN47" s="21">
        <f>('Ratios Calculated fix'!AN47-'Ratios Calculated fix'!AN$428)/('Ratios Calculated fix'!AN$429-'Ratios Calculated fix'!AN$428)</f>
        <v>0.62057455295243447</v>
      </c>
      <c r="AO47" s="21">
        <f>('Ratios Calculated fix'!AO47-'Ratios Calculated fix'!AO$428)/('Ratios Calculated fix'!AO$429-'Ratios Calculated fix'!AO$428)</f>
        <v>2.4182536368849192E-2</v>
      </c>
      <c r="AP47" s="21">
        <f>('Ratios Calculated fix'!AP47-'Ratios Calculated fix'!AP$428)/('Ratios Calculated fix'!AP$429-'Ratios Calculated fix'!AP$428)</f>
        <v>3.1683628844192686E-2</v>
      </c>
      <c r="AQ47" s="21">
        <f>('Ratios Calculated fix'!AQ47-'Ratios Calculated fix'!AQ$428)/('Ratios Calculated fix'!AQ$429-'Ratios Calculated fix'!AQ$428)</f>
        <v>0.52838009005896502</v>
      </c>
      <c r="AR47" s="21">
        <f>('Ratios Calculated fix'!AR47-'Ratios Calculated fix'!AR$428)/('Ratios Calculated fix'!AR$429-'Ratios Calculated fix'!AR$428)</f>
        <v>0.58113546152270523</v>
      </c>
      <c r="AS47" s="21">
        <f>('Ratios Calculated fix'!AS47-'Ratios Calculated fix'!AS$428)/('Ratios Calculated fix'!AS$429-'Ratios Calculated fix'!AS$428)</f>
        <v>0.6338582864836414</v>
      </c>
      <c r="AT47" s="21">
        <f>('Ratios Calculated fix'!AT47-'Ratios Calculated fix'!AT$428)/('Ratios Calculated fix'!AT$429-'Ratios Calculated fix'!AT$428)</f>
        <v>0.29846608228116989</v>
      </c>
      <c r="AU47" s="21">
        <f>('Ratios Calculated fix'!AU47-'Ratios Calculated fix'!AU$428)/('Ratios Calculated fix'!AU$429-'Ratios Calculated fix'!AU$428)</f>
        <v>0.4092209821488732</v>
      </c>
      <c r="AV47" s="21" t="e">
        <f>('Ratios Calculated fix'!AV47-'Ratios Calculated fix'!AV$428)/('Ratios Calculated fix'!AV$429-'Ratios Calculated fix'!AV$428)</f>
        <v>#DIV/0!</v>
      </c>
      <c r="AW47" s="21" t="e">
        <f>('Ratios Calculated fix'!AW47-'Ratios Calculated fix'!AW$428)/('Ratios Calculated fix'!AW$429-'Ratios Calculated fix'!AW$428)</f>
        <v>#DIV/0!</v>
      </c>
      <c r="AX47" s="21" t="e">
        <f>('Ratios Calculated fix'!AX47-'Ratios Calculated fix'!AX$428)/('Ratios Calculated fix'!AX$429-'Ratios Calculated fix'!AX$428)</f>
        <v>#DIV/0!</v>
      </c>
      <c r="AY47" s="21">
        <f>('Ratios Calculated fix'!AY47-'Ratios Calculated fix'!AY$428)/('Ratios Calculated fix'!AY$429-'Ratios Calculated fix'!AY$428)</f>
        <v>0.38495385177076974</v>
      </c>
      <c r="AZ47" s="21">
        <f>('Ratios Calculated fix'!AZ47-'Ratios Calculated fix'!AZ$428)/('Ratios Calculated fix'!AZ$429-'Ratios Calculated fix'!AZ$428)</f>
        <v>0.34312468226843751</v>
      </c>
      <c r="BA47" s="21">
        <f>('Ratios Calculated fix'!BA47-'Ratios Calculated fix'!BA$428)/('Ratios Calculated fix'!BA$429-'Ratios Calculated fix'!BA$428)</f>
        <v>0.50199819879519991</v>
      </c>
      <c r="BB47" s="21" t="e">
        <f>('Ratios Calculated fix'!BB47-'Ratios Calculated fix'!BB$428)/('Ratios Calculated fix'!BB$429-'Ratios Calculated fix'!BB$428)</f>
        <v>#DIV/0!</v>
      </c>
      <c r="BC47" s="21">
        <f>('Ratios Calculated fix'!BC47-'Ratios Calculated fix'!BC$428)/('Ratios Calculated fix'!BC$429-'Ratios Calculated fix'!BC$428)</f>
        <v>9.7677749456430304E-2</v>
      </c>
    </row>
    <row r="48" spans="1:55" x14ac:dyDescent="0.2">
      <c r="A48" s="3" t="s">
        <v>170</v>
      </c>
      <c r="B48" s="3" t="s">
        <v>171</v>
      </c>
      <c r="C48" s="3" t="s">
        <v>45</v>
      </c>
      <c r="D48" s="3">
        <v>58197</v>
      </c>
      <c r="E48" s="3" t="s">
        <v>16</v>
      </c>
      <c r="F48" s="3">
        <v>2019</v>
      </c>
      <c r="G48" s="3" t="s">
        <v>17</v>
      </c>
      <c r="H48" s="4">
        <v>43708</v>
      </c>
      <c r="I48" s="4">
        <v>43766</v>
      </c>
      <c r="J48" s="4">
        <v>43907</v>
      </c>
      <c r="K48" s="5">
        <v>24233000</v>
      </c>
      <c r="L48" s="5">
        <v>24858000</v>
      </c>
      <c r="M48" s="3" t="s">
        <v>172</v>
      </c>
      <c r="N48" s="20">
        <f>('Ratios Calculated fix'!N48-'Ratios Calculated fix'!N$428)/('Ratios Calculated fix'!N$429-'Ratios Calculated fix'!N$428)</f>
        <v>3.9312603545470462E-2</v>
      </c>
      <c r="O48" s="21">
        <f>('Ratios Calculated fix'!O48-'Ratios Calculated fix'!O$428)/('Ratios Calculated fix'!O$429-'Ratios Calculated fix'!O$428)</f>
        <v>5.2673416536082786E-3</v>
      </c>
      <c r="P48" s="21">
        <f>('Ratios Calculated fix'!P48-'Ratios Calculated fix'!P$428)/('Ratios Calculated fix'!P$429-'Ratios Calculated fix'!P$428)</f>
        <v>6.4794909075138723E-3</v>
      </c>
      <c r="Q48" s="21">
        <f>('Ratios Calculated fix'!Q48-'Ratios Calculated fix'!Q$428)/('Ratios Calculated fix'!Q$429-'Ratios Calculated fix'!Q$428)</f>
        <v>0.54647433678065693</v>
      </c>
      <c r="R48" s="21">
        <f>('Ratios Calculated fix'!R48-'Ratios Calculated fix'!R$428)/('Ratios Calculated fix'!R$429-'Ratios Calculated fix'!R$428)</f>
        <v>0.13760541171540255</v>
      </c>
      <c r="S48" s="21">
        <f>('Ratios Calculated fix'!S48-'Ratios Calculated fix'!S$428)/('Ratios Calculated fix'!S$429-'Ratios Calculated fix'!S$428)</f>
        <v>0</v>
      </c>
      <c r="T48" s="21">
        <f>('Ratios Calculated fix'!T48-'Ratios Calculated fix'!T$428)/('Ratios Calculated fix'!T$429-'Ratios Calculated fix'!T$428)</f>
        <v>0.13901831435545312</v>
      </c>
      <c r="U48" s="21">
        <f>('Ratios Calculated fix'!U48-'Ratios Calculated fix'!U$428)/('Ratios Calculated fix'!U$429-'Ratios Calculated fix'!U$428)</f>
        <v>0.77403541073084259</v>
      </c>
      <c r="V48" s="21">
        <f>('Ratios Calculated fix'!V48-'Ratios Calculated fix'!V$428)/('Ratios Calculated fix'!V$429-'Ratios Calculated fix'!V$428)</f>
        <v>0.77144014205164946</v>
      </c>
      <c r="W48" s="21">
        <f>('Ratios Calculated fix'!W48-'Ratios Calculated fix'!W$428)/('Ratios Calculated fix'!W$429-'Ratios Calculated fix'!W$428)</f>
        <v>0.74085890578770652</v>
      </c>
      <c r="X48" s="21">
        <f>('Ratios Calculated fix'!X48-'Ratios Calculated fix'!X$428)/('Ratios Calculated fix'!X$429-'Ratios Calculated fix'!X$428)</f>
        <v>0.40362058162046394</v>
      </c>
      <c r="Y48" s="21">
        <f>('Ratios Calculated fix'!Y48-'Ratios Calculated fix'!Y$428)/('Ratios Calculated fix'!Y$429-'Ratios Calculated fix'!Y$428)</f>
        <v>0.42288575782388454</v>
      </c>
      <c r="Z48" s="21">
        <f>('Ratios Calculated fix'!Z48-'Ratios Calculated fix'!Z$428)/('Ratios Calculated fix'!Z$429-'Ratios Calculated fix'!Z$428)</f>
        <v>0.59637941837953601</v>
      </c>
      <c r="AA48" s="21">
        <f>('Ratios Calculated fix'!AA48-'Ratios Calculated fix'!AA$428)/('Ratios Calculated fix'!AA$429-'Ratios Calculated fix'!AA$428)</f>
        <v>5.2826865726915272E-2</v>
      </c>
      <c r="AB48" s="21">
        <f>('Ratios Calculated fix'!AB48-'Ratios Calculated fix'!AB$428)/('Ratios Calculated fix'!AB$429-'Ratios Calculated fix'!AB$428)</f>
        <v>0.75125674191225766</v>
      </c>
      <c r="AC48" s="21">
        <f>('Ratios Calculated fix'!AC48-'Ratios Calculated fix'!AC$428)/('Ratios Calculated fix'!AC$429-'Ratios Calculated fix'!AC$428)</f>
        <v>0.51916257203997451</v>
      </c>
      <c r="AD48" s="21">
        <f>('Ratios Calculated fix'!AD48-'Ratios Calculated fix'!AD$428)/('Ratios Calculated fix'!AD$429-'Ratios Calculated fix'!AD$428)</f>
        <v>0.35644980490947981</v>
      </c>
      <c r="AE48" s="21">
        <f>('Ratios Calculated fix'!AE48-'Ratios Calculated fix'!AE$428)/('Ratios Calculated fix'!AE$429-'Ratios Calculated fix'!AE$428)</f>
        <v>0.40861813996464752</v>
      </c>
      <c r="AF48" s="21">
        <f>('Ratios Calculated fix'!AF48-'Ratios Calculated fix'!AF$428)/('Ratios Calculated fix'!AF$429-'Ratios Calculated fix'!AF$428)</f>
        <v>0.61811252428563956</v>
      </c>
      <c r="AG48" s="21" t="e">
        <f>('Ratios Calculated fix'!AG48-'Ratios Calculated fix'!AG$428)/('Ratios Calculated fix'!AG$429-'Ratios Calculated fix'!AG$428)</f>
        <v>#DIV/0!</v>
      </c>
      <c r="AH48" s="21" t="e">
        <f>('Ratios Calculated fix'!AH48-'Ratios Calculated fix'!AH$428)/('Ratios Calculated fix'!AH$429-'Ratios Calculated fix'!AH$428)</f>
        <v>#DIV/0!</v>
      </c>
      <c r="AI48" s="21">
        <f>('Ratios Calculated fix'!AI48-'Ratios Calculated fix'!AI$428)/('Ratios Calculated fix'!AI$429-'Ratios Calculated fix'!AI$428)</f>
        <v>0.37987737331122273</v>
      </c>
      <c r="AJ48" s="21">
        <f>('Ratios Calculated fix'!AJ48-'Ratios Calculated fix'!AJ$428)/('Ratios Calculated fix'!AJ$429-'Ratios Calculated fix'!AJ$428)</f>
        <v>0.13859931779621035</v>
      </c>
      <c r="AK48" s="21" t="e">
        <f>('Ratios Calculated fix'!AK48-'Ratios Calculated fix'!AK$428)/('Ratios Calculated fix'!AK$429-'Ratios Calculated fix'!AK$428)</f>
        <v>#DIV/0!</v>
      </c>
      <c r="AL48" s="21" t="e">
        <f>('Ratios Calculated fix'!AL48-'Ratios Calculated fix'!AL$428)/('Ratios Calculated fix'!AL$429-'Ratios Calculated fix'!AL$428)</f>
        <v>#DIV/0!</v>
      </c>
      <c r="AM48" s="21">
        <f>('Ratios Calculated fix'!AM48-'Ratios Calculated fix'!AM$428)/('Ratios Calculated fix'!AM$429-'Ratios Calculated fix'!AM$428)</f>
        <v>0.60221550820828129</v>
      </c>
      <c r="AN48" s="21">
        <f>('Ratios Calculated fix'!AN48-'Ratios Calculated fix'!AN$428)/('Ratios Calculated fix'!AN$429-'Ratios Calculated fix'!AN$428)</f>
        <v>0.60829045229748124</v>
      </c>
      <c r="AO48" s="21">
        <f>('Ratios Calculated fix'!AO48-'Ratios Calculated fix'!AO$428)/('Ratios Calculated fix'!AO$429-'Ratios Calculated fix'!AO$428)</f>
        <v>0.26004723417120817</v>
      </c>
      <c r="AP48" s="21">
        <f>('Ratios Calculated fix'!AP48-'Ratios Calculated fix'!AP$428)/('Ratios Calculated fix'!AP$429-'Ratios Calculated fix'!AP$428)</f>
        <v>2.8657806748287457E-2</v>
      </c>
      <c r="AQ48" s="21">
        <f>('Ratios Calculated fix'!AQ48-'Ratios Calculated fix'!AQ$428)/('Ratios Calculated fix'!AQ$429-'Ratios Calculated fix'!AQ$428)</f>
        <v>0.67593071798110826</v>
      </c>
      <c r="AR48" s="21">
        <f>('Ratios Calculated fix'!AR48-'Ratios Calculated fix'!AR$428)/('Ratios Calculated fix'!AR$429-'Ratios Calculated fix'!AR$428)</f>
        <v>0.36038463065410153</v>
      </c>
      <c r="AS48" s="21">
        <f>('Ratios Calculated fix'!AS48-'Ratios Calculated fix'!AS$428)/('Ratios Calculated fix'!AS$429-'Ratios Calculated fix'!AS$428)</f>
        <v>0.50506783224362739</v>
      </c>
      <c r="AT48" s="21">
        <f>('Ratios Calculated fix'!AT48-'Ratios Calculated fix'!AT$428)/('Ratios Calculated fix'!AT$429-'Ratios Calculated fix'!AT$428)</f>
        <v>0.55569518667244955</v>
      </c>
      <c r="AU48" s="21">
        <f>('Ratios Calculated fix'!AU48-'Ratios Calculated fix'!AU$428)/('Ratios Calculated fix'!AU$429-'Ratios Calculated fix'!AU$428)</f>
        <v>0.47700575961384983</v>
      </c>
      <c r="AV48" s="21" t="e">
        <f>('Ratios Calculated fix'!AV48-'Ratios Calculated fix'!AV$428)/('Ratios Calculated fix'!AV$429-'Ratios Calculated fix'!AV$428)</f>
        <v>#DIV/0!</v>
      </c>
      <c r="AW48" s="21" t="e">
        <f>('Ratios Calculated fix'!AW48-'Ratios Calculated fix'!AW$428)/('Ratios Calculated fix'!AW$429-'Ratios Calculated fix'!AW$428)</f>
        <v>#DIV/0!</v>
      </c>
      <c r="AX48" s="21" t="e">
        <f>('Ratios Calculated fix'!AX48-'Ratios Calculated fix'!AX$428)/('Ratios Calculated fix'!AX$429-'Ratios Calculated fix'!AX$428)</f>
        <v>#DIV/0!</v>
      </c>
      <c r="AY48" s="21">
        <f>('Ratios Calculated fix'!AY48-'Ratios Calculated fix'!AY$428)/('Ratios Calculated fix'!AY$429-'Ratios Calculated fix'!AY$428)</f>
        <v>0.35859315615580256</v>
      </c>
      <c r="AZ48" s="21">
        <f>('Ratios Calculated fix'!AZ48-'Ratios Calculated fix'!AZ$428)/('Ratios Calculated fix'!AZ$429-'Ratios Calculated fix'!AZ$428)</f>
        <v>0.29488210828426703</v>
      </c>
      <c r="BA48" s="21">
        <f>('Ratios Calculated fix'!BA48-'Ratios Calculated fix'!BA$428)/('Ratios Calculated fix'!BA$429-'Ratios Calculated fix'!BA$428)</f>
        <v>0.51655131825285239</v>
      </c>
      <c r="BB48" s="21" t="e">
        <f>('Ratios Calculated fix'!BB48-'Ratios Calculated fix'!BB$428)/('Ratios Calculated fix'!BB$429-'Ratios Calculated fix'!BB$428)</f>
        <v>#DIV/0!</v>
      </c>
      <c r="BC48" s="21">
        <f>('Ratios Calculated fix'!BC48-'Ratios Calculated fix'!BC$428)/('Ratios Calculated fix'!BC$429-'Ratios Calculated fix'!BC$428)</f>
        <v>0.288268703791284</v>
      </c>
    </row>
    <row r="49" spans="1:55" x14ac:dyDescent="0.2">
      <c r="A49" s="3" t="s">
        <v>206</v>
      </c>
      <c r="B49" s="3" t="s">
        <v>207</v>
      </c>
      <c r="C49" s="3" t="s">
        <v>15</v>
      </c>
      <c r="D49" s="3">
        <v>70844</v>
      </c>
      <c r="E49" s="3" t="s">
        <v>16</v>
      </c>
      <c r="F49" s="3">
        <v>2019</v>
      </c>
      <c r="G49" s="3" t="s">
        <v>17</v>
      </c>
      <c r="H49" s="4">
        <v>43830</v>
      </c>
      <c r="I49" s="4">
        <v>43861</v>
      </c>
      <c r="J49" s="4">
        <v>43861</v>
      </c>
      <c r="K49" s="5">
        <v>565800000</v>
      </c>
      <c r="L49" s="5">
        <v>565800000</v>
      </c>
      <c r="M49" s="3" t="s">
        <v>208</v>
      </c>
      <c r="N49" s="20">
        <f>('Ratios Calculated fix'!N49-'Ratios Calculated fix'!N$428)/('Ratios Calculated fix'!N$429-'Ratios Calculated fix'!N$428)</f>
        <v>4.6023856745655317E-2</v>
      </c>
      <c r="O49" s="21">
        <f>('Ratios Calculated fix'!O49-'Ratios Calculated fix'!O$428)/('Ratios Calculated fix'!O$429-'Ratios Calculated fix'!O$428)</f>
        <v>1.273348861604723E-2</v>
      </c>
      <c r="P49" s="21">
        <f>('Ratios Calculated fix'!P49-'Ratios Calculated fix'!P$428)/('Ratios Calculated fix'!P$429-'Ratios Calculated fix'!P$428)</f>
        <v>1.5701059807054302E-2</v>
      </c>
      <c r="Q49" s="21">
        <f>('Ratios Calculated fix'!Q49-'Ratios Calculated fix'!Q$428)/('Ratios Calculated fix'!Q$429-'Ratios Calculated fix'!Q$428)</f>
        <v>1</v>
      </c>
      <c r="R49" s="21">
        <f>('Ratios Calculated fix'!R49-'Ratios Calculated fix'!R$428)/('Ratios Calculated fix'!R$429-'Ratios Calculated fix'!R$428)</f>
        <v>3.0315263468100772E-2</v>
      </c>
      <c r="S49" s="21">
        <f>('Ratios Calculated fix'!S49-'Ratios Calculated fix'!S$428)/('Ratios Calculated fix'!S$429-'Ratios Calculated fix'!S$428)</f>
        <v>4.5408038049702511E-2</v>
      </c>
      <c r="T49" s="21">
        <f>('Ratios Calculated fix'!T49-'Ratios Calculated fix'!T$428)/('Ratios Calculated fix'!T$429-'Ratios Calculated fix'!T$428)</f>
        <v>2.3570952069742714E-2</v>
      </c>
      <c r="U49" s="21">
        <f>('Ratios Calculated fix'!U49-'Ratios Calculated fix'!U$428)/('Ratios Calculated fix'!U$429-'Ratios Calculated fix'!U$428)</f>
        <v>0.95473549160898752</v>
      </c>
      <c r="V49" s="21">
        <f>('Ratios Calculated fix'!V49-'Ratios Calculated fix'!V$428)/('Ratios Calculated fix'!V$429-'Ratios Calculated fix'!V$428)</f>
        <v>1</v>
      </c>
      <c r="W49" s="21">
        <f>('Ratios Calculated fix'!W49-'Ratios Calculated fix'!W$428)/('Ratios Calculated fix'!W$429-'Ratios Calculated fix'!W$428)</f>
        <v>0.90458980852823567</v>
      </c>
      <c r="X49" s="21">
        <f>('Ratios Calculated fix'!X49-'Ratios Calculated fix'!X$428)/('Ratios Calculated fix'!X$429-'Ratios Calculated fix'!X$428)</f>
        <v>0.61108068308487162</v>
      </c>
      <c r="Y49" s="21">
        <f>('Ratios Calculated fix'!Y49-'Ratios Calculated fix'!Y$428)/('Ratios Calculated fix'!Y$429-'Ratios Calculated fix'!Y$428)</f>
        <v>0.44366100958257676</v>
      </c>
      <c r="Z49" s="21">
        <f>('Ratios Calculated fix'!Z49-'Ratios Calculated fix'!Z$428)/('Ratios Calculated fix'!Z$429-'Ratios Calculated fix'!Z$428)</f>
        <v>0.38891931691512832</v>
      </c>
      <c r="AA49" s="21">
        <f>('Ratios Calculated fix'!AA49-'Ratios Calculated fix'!AA$428)/('Ratios Calculated fix'!AA$429-'Ratios Calculated fix'!AA$428)</f>
        <v>0.10899142149330099</v>
      </c>
      <c r="AB49" s="21">
        <f>('Ratios Calculated fix'!AB49-'Ratios Calculated fix'!AB$428)/('Ratios Calculated fix'!AB$429-'Ratios Calculated fix'!AB$428)</f>
        <v>0.7904160600799609</v>
      </c>
      <c r="AC49" s="21">
        <f>('Ratios Calculated fix'!AC49-'Ratios Calculated fix'!AC$428)/('Ratios Calculated fix'!AC$429-'Ratios Calculated fix'!AC$428)</f>
        <v>0.17142554138398042</v>
      </c>
      <c r="AD49" s="21">
        <f>('Ratios Calculated fix'!AD49-'Ratios Calculated fix'!AD$428)/('Ratios Calculated fix'!AD$429-'Ratios Calculated fix'!AD$428)</f>
        <v>0.3168011720015651</v>
      </c>
      <c r="AE49" s="21">
        <f>('Ratios Calculated fix'!AE49-'Ratios Calculated fix'!AE$428)/('Ratios Calculated fix'!AE$429-'Ratios Calculated fix'!AE$428)</f>
        <v>0.36316671761055902</v>
      </c>
      <c r="AF49" s="21">
        <f>('Ratios Calculated fix'!AF49-'Ratios Calculated fix'!AF$428)/('Ratios Calculated fix'!AF$429-'Ratios Calculated fix'!AF$428)</f>
        <v>0.60752948294912046</v>
      </c>
      <c r="AG49" s="21" t="e">
        <f>('Ratios Calculated fix'!AG49-'Ratios Calculated fix'!AG$428)/('Ratios Calculated fix'!AG$429-'Ratios Calculated fix'!AG$428)</f>
        <v>#DIV/0!</v>
      </c>
      <c r="AH49" s="21" t="e">
        <f>('Ratios Calculated fix'!AH49-'Ratios Calculated fix'!AH$428)/('Ratios Calculated fix'!AH$429-'Ratios Calculated fix'!AH$428)</f>
        <v>#DIV/0!</v>
      </c>
      <c r="AI49" s="21">
        <f>('Ratios Calculated fix'!AI49-'Ratios Calculated fix'!AI$428)/('Ratios Calculated fix'!AI$429-'Ratios Calculated fix'!AI$428)</f>
        <v>0.38089405142051475</v>
      </c>
      <c r="AJ49" s="21">
        <f>('Ratios Calculated fix'!AJ49-'Ratios Calculated fix'!AJ$428)/('Ratios Calculated fix'!AJ$429-'Ratios Calculated fix'!AJ$428)</f>
        <v>0.10073546971650701</v>
      </c>
      <c r="AK49" s="21" t="e">
        <f>('Ratios Calculated fix'!AK49-'Ratios Calculated fix'!AK$428)/('Ratios Calculated fix'!AK$429-'Ratios Calculated fix'!AK$428)</f>
        <v>#DIV/0!</v>
      </c>
      <c r="AL49" s="21" t="e">
        <f>('Ratios Calculated fix'!AL49-'Ratios Calculated fix'!AL$428)/('Ratios Calculated fix'!AL$429-'Ratios Calculated fix'!AL$428)</f>
        <v>#DIV/0!</v>
      </c>
      <c r="AM49" s="21">
        <f>('Ratios Calculated fix'!AM49-'Ratios Calculated fix'!AM$428)/('Ratios Calculated fix'!AM$429-'Ratios Calculated fix'!AM$428)</f>
        <v>1</v>
      </c>
      <c r="AN49" s="21">
        <f>('Ratios Calculated fix'!AN49-'Ratios Calculated fix'!AN$428)/('Ratios Calculated fix'!AN$429-'Ratios Calculated fix'!AN$428)</f>
        <v>1</v>
      </c>
      <c r="AO49" s="21">
        <f>('Ratios Calculated fix'!AO49-'Ratios Calculated fix'!AO$428)/('Ratios Calculated fix'!AO$429-'Ratios Calculated fix'!AO$428)</f>
        <v>0.18308937616651474</v>
      </c>
      <c r="AP49" s="21">
        <f>('Ratios Calculated fix'!AP49-'Ratios Calculated fix'!AP$428)/('Ratios Calculated fix'!AP$429-'Ratios Calculated fix'!AP$428)</f>
        <v>3.387913458887172E-2</v>
      </c>
      <c r="AQ49" s="21">
        <f>('Ratios Calculated fix'!AQ49-'Ratios Calculated fix'!AQ$428)/('Ratios Calculated fix'!AQ$429-'Ratios Calculated fix'!AQ$428)</f>
        <v>0.60756218477462043</v>
      </c>
      <c r="AR49" s="21">
        <f>('Ratios Calculated fix'!AR49-'Ratios Calculated fix'!AR$428)/('Ratios Calculated fix'!AR$429-'Ratios Calculated fix'!AR$428)</f>
        <v>0.3260016948731857</v>
      </c>
      <c r="AS49" s="21">
        <f>('Ratios Calculated fix'!AS49-'Ratios Calculated fix'!AS$428)/('Ratios Calculated fix'!AS$429-'Ratios Calculated fix'!AS$428)</f>
        <v>0.51573976973893521</v>
      </c>
      <c r="AT49" s="21">
        <f>('Ratios Calculated fix'!AT49-'Ratios Calculated fix'!AT$428)/('Ratios Calculated fix'!AT$429-'Ratios Calculated fix'!AT$428)</f>
        <v>0.40519769705408093</v>
      </c>
      <c r="AU49" s="21">
        <f>('Ratios Calculated fix'!AU49-'Ratios Calculated fix'!AU$428)/('Ratios Calculated fix'!AU$429-'Ratios Calculated fix'!AU$428)</f>
        <v>0.45747271403323708</v>
      </c>
      <c r="AV49" s="21" t="e">
        <f>('Ratios Calculated fix'!AV49-'Ratios Calculated fix'!AV$428)/('Ratios Calculated fix'!AV$429-'Ratios Calculated fix'!AV$428)</f>
        <v>#DIV/0!</v>
      </c>
      <c r="AW49" s="21" t="e">
        <f>('Ratios Calculated fix'!AW49-'Ratios Calculated fix'!AW$428)/('Ratios Calculated fix'!AW$429-'Ratios Calculated fix'!AW$428)</f>
        <v>#DIV/0!</v>
      </c>
      <c r="AX49" s="21" t="e">
        <f>('Ratios Calculated fix'!AX49-'Ratios Calculated fix'!AX$428)/('Ratios Calculated fix'!AX$429-'Ratios Calculated fix'!AX$428)</f>
        <v>#DIV/0!</v>
      </c>
      <c r="AY49" s="21">
        <f>('Ratios Calculated fix'!AY49-'Ratios Calculated fix'!AY$428)/('Ratios Calculated fix'!AY$429-'Ratios Calculated fix'!AY$428)</f>
        <v>0.34070703557336129</v>
      </c>
      <c r="AZ49" s="21">
        <f>('Ratios Calculated fix'!AZ49-'Ratios Calculated fix'!AZ$428)/('Ratios Calculated fix'!AZ$429-'Ratios Calculated fix'!AZ$428)</f>
        <v>0.25050864060068423</v>
      </c>
      <c r="BA49" s="21">
        <f>('Ratios Calculated fix'!BA49-'Ratios Calculated fix'!BA$428)/('Ratios Calculated fix'!BA$429-'Ratios Calculated fix'!BA$428)</f>
        <v>0.51565817262969671</v>
      </c>
      <c r="BB49" s="21" t="e">
        <f>('Ratios Calculated fix'!BB49-'Ratios Calculated fix'!BB$428)/('Ratios Calculated fix'!BB$429-'Ratios Calculated fix'!BB$428)</f>
        <v>#DIV/0!</v>
      </c>
      <c r="BC49" s="21">
        <f>('Ratios Calculated fix'!BC49-'Ratios Calculated fix'!BC$428)/('Ratios Calculated fix'!BC$429-'Ratios Calculated fix'!BC$428)</f>
        <v>0.24090077091575132</v>
      </c>
    </row>
    <row r="50" spans="1:55" x14ac:dyDescent="0.2">
      <c r="A50" s="3" t="s">
        <v>185</v>
      </c>
      <c r="B50" s="3" t="s">
        <v>186</v>
      </c>
      <c r="C50" s="3" t="s">
        <v>24</v>
      </c>
      <c r="D50" s="3">
        <v>254808</v>
      </c>
      <c r="E50" s="3" t="s">
        <v>16</v>
      </c>
      <c r="F50" s="3">
        <v>2019</v>
      </c>
      <c r="G50" s="3" t="s">
        <v>17</v>
      </c>
      <c r="H50" s="4">
        <v>43830</v>
      </c>
      <c r="I50" s="4">
        <v>43907</v>
      </c>
      <c r="J50" s="4">
        <v>43907</v>
      </c>
      <c r="K50" s="5">
        <v>503000000</v>
      </c>
      <c r="L50" s="5">
        <v>515000000</v>
      </c>
      <c r="M50" s="3" t="s">
        <v>187</v>
      </c>
      <c r="N50" s="20">
        <f>('Ratios Calculated fix'!N50-'Ratios Calculated fix'!N$428)/('Ratios Calculated fix'!N$429-'Ratios Calculated fix'!N$428)</f>
        <v>8.9896695984922781E-2</v>
      </c>
      <c r="O50" s="21">
        <f>('Ratios Calculated fix'!O50-'Ratios Calculated fix'!O$428)/('Ratios Calculated fix'!O$429-'Ratios Calculated fix'!O$428)</f>
        <v>6.4593415700522322E-2</v>
      </c>
      <c r="P50" s="21">
        <f>('Ratios Calculated fix'!P50-'Ratios Calculated fix'!P$428)/('Ratios Calculated fix'!P$429-'Ratios Calculated fix'!P$428)</f>
        <v>9.6629222517581492E-2</v>
      </c>
      <c r="Q50" s="21">
        <f>('Ratios Calculated fix'!Q50-'Ratios Calculated fix'!Q$428)/('Ratios Calculated fix'!Q$429-'Ratios Calculated fix'!Q$428)</f>
        <v>0.55911433465747573</v>
      </c>
      <c r="R50" s="21">
        <f>('Ratios Calculated fix'!R50-'Ratios Calculated fix'!R$428)/('Ratios Calculated fix'!R$429-'Ratios Calculated fix'!R$428)</f>
        <v>5.7116584562461589E-2</v>
      </c>
      <c r="S50" s="21">
        <f>('Ratios Calculated fix'!S50-'Ratios Calculated fix'!S$428)/('Ratios Calculated fix'!S$429-'Ratios Calculated fix'!S$428)</f>
        <v>4.27222316195742E-4</v>
      </c>
      <c r="T50" s="21">
        <f>('Ratios Calculated fix'!T50-'Ratios Calculated fix'!T$428)/('Ratios Calculated fix'!T$429-'Ratios Calculated fix'!T$428)</f>
        <v>5.7636662747835743E-2</v>
      </c>
      <c r="U50" s="21">
        <f>('Ratios Calculated fix'!U50-'Ratios Calculated fix'!U$428)/('Ratios Calculated fix'!U$429-'Ratios Calculated fix'!U$428)</f>
        <v>0.79225598704133682</v>
      </c>
      <c r="V50" s="21">
        <f>('Ratios Calculated fix'!V50-'Ratios Calculated fix'!V$428)/('Ratios Calculated fix'!V$429-'Ratios Calculated fix'!V$428)</f>
        <v>0.77145517584484258</v>
      </c>
      <c r="W50" s="21">
        <f>('Ratios Calculated fix'!W50-'Ratios Calculated fix'!W$428)/('Ratios Calculated fix'!W$429-'Ratios Calculated fix'!W$428)</f>
        <v>0.76175179681638516</v>
      </c>
      <c r="X50" s="21">
        <f>('Ratios Calculated fix'!X50-'Ratios Calculated fix'!X$428)/('Ratios Calculated fix'!X$429-'Ratios Calculated fix'!X$428)</f>
        <v>0.30700794364958089</v>
      </c>
      <c r="Y50" s="21">
        <f>('Ratios Calculated fix'!Y50-'Ratios Calculated fix'!Y$428)/('Ratios Calculated fix'!Y$429-'Ratios Calculated fix'!Y$428)</f>
        <v>0.52686791593621762</v>
      </c>
      <c r="Z50" s="21">
        <f>('Ratios Calculated fix'!Z50-'Ratios Calculated fix'!Z$428)/('Ratios Calculated fix'!Z$429-'Ratios Calculated fix'!Z$428)</f>
        <v>0.69299205635041916</v>
      </c>
      <c r="AA50" s="21">
        <f>('Ratios Calculated fix'!AA50-'Ratios Calculated fix'!AA$428)/('Ratios Calculated fix'!AA$429-'Ratios Calculated fix'!AA$428)</f>
        <v>0.30855053802233517</v>
      </c>
      <c r="AB50" s="21">
        <f>('Ratios Calculated fix'!AB50-'Ratios Calculated fix'!AB$428)/('Ratios Calculated fix'!AB$429-'Ratios Calculated fix'!AB$428)</f>
        <v>0.90736750029457569</v>
      </c>
      <c r="AC50" s="21">
        <f>('Ratios Calculated fix'!AC50-'Ratios Calculated fix'!AC$428)/('Ratios Calculated fix'!AC$429-'Ratios Calculated fix'!AC$428)</f>
        <v>0.41356980009740041</v>
      </c>
      <c r="AD50" s="21">
        <f>('Ratios Calculated fix'!AD50-'Ratios Calculated fix'!AD$428)/('Ratios Calculated fix'!AD$429-'Ratios Calculated fix'!AD$428)</f>
        <v>0.34076660162811251</v>
      </c>
      <c r="AE50" s="21">
        <f>('Ratios Calculated fix'!AE50-'Ratios Calculated fix'!AE$428)/('Ratios Calculated fix'!AE$429-'Ratios Calculated fix'!AE$428)</f>
        <v>0.39063961601750385</v>
      </c>
      <c r="AF50" s="21">
        <f>('Ratios Calculated fix'!AF50-'Ratios Calculated fix'!AF$428)/('Ratios Calculated fix'!AF$429-'Ratios Calculated fix'!AF$428)</f>
        <v>0.63607249973311653</v>
      </c>
      <c r="AG50" s="21" t="e">
        <f>('Ratios Calculated fix'!AG50-'Ratios Calculated fix'!AG$428)/('Ratios Calculated fix'!AG$429-'Ratios Calculated fix'!AG$428)</f>
        <v>#DIV/0!</v>
      </c>
      <c r="AH50" s="21" t="e">
        <f>('Ratios Calculated fix'!AH50-'Ratios Calculated fix'!AH$428)/('Ratios Calculated fix'!AH$429-'Ratios Calculated fix'!AH$428)</f>
        <v>#DIV/0!</v>
      </c>
      <c r="AI50" s="21">
        <f>('Ratios Calculated fix'!AI50-'Ratios Calculated fix'!AI$428)/('Ratios Calculated fix'!AI$429-'Ratios Calculated fix'!AI$428)</f>
        <v>0.35607783625845524</v>
      </c>
      <c r="AJ50" s="21">
        <f>('Ratios Calculated fix'!AJ50-'Ratios Calculated fix'!AJ$428)/('Ratios Calculated fix'!AJ$429-'Ratios Calculated fix'!AJ$428)</f>
        <v>0.19313969695529823</v>
      </c>
      <c r="AK50" s="21" t="e">
        <f>('Ratios Calculated fix'!AK50-'Ratios Calculated fix'!AK$428)/('Ratios Calculated fix'!AK$429-'Ratios Calculated fix'!AK$428)</f>
        <v>#DIV/0!</v>
      </c>
      <c r="AL50" s="21" t="e">
        <f>('Ratios Calculated fix'!AL50-'Ratios Calculated fix'!AL$428)/('Ratios Calculated fix'!AL$429-'Ratios Calculated fix'!AL$428)</f>
        <v>#DIV/0!</v>
      </c>
      <c r="AM50" s="21">
        <f>('Ratios Calculated fix'!AM50-'Ratios Calculated fix'!AM$428)/('Ratios Calculated fix'!AM$429-'Ratios Calculated fix'!AM$428)</f>
        <v>0.61860698902310518</v>
      </c>
      <c r="AN50" s="21">
        <f>('Ratios Calculated fix'!AN50-'Ratios Calculated fix'!AN$428)/('Ratios Calculated fix'!AN$429-'Ratios Calculated fix'!AN$428)</f>
        <v>0.6218662422740856</v>
      </c>
      <c r="AO50" s="21">
        <f>('Ratios Calculated fix'!AO50-'Ratios Calculated fix'!AO$428)/('Ratios Calculated fix'!AO$429-'Ratios Calculated fix'!AO$428)</f>
        <v>0.14895266295534459</v>
      </c>
      <c r="AP50" s="21">
        <f>('Ratios Calculated fix'!AP50-'Ratios Calculated fix'!AP$428)/('Ratios Calculated fix'!AP$429-'Ratios Calculated fix'!AP$428)</f>
        <v>3.2410064578760077E-2</v>
      </c>
      <c r="AQ50" s="21">
        <f>('Ratios Calculated fix'!AQ50-'Ratios Calculated fix'!AQ$428)/('Ratios Calculated fix'!AQ$429-'Ratios Calculated fix'!AQ$428)</f>
        <v>0.62618580948723579</v>
      </c>
      <c r="AR50" s="21">
        <f>('Ratios Calculated fix'!AR50-'Ratios Calculated fix'!AR$428)/('Ratios Calculated fix'!AR$429-'Ratios Calculated fix'!AR$428)</f>
        <v>0.36340809909115585</v>
      </c>
      <c r="AS50" s="21">
        <f>('Ratios Calculated fix'!AS50-'Ratios Calculated fix'!AS$428)/('Ratios Calculated fix'!AS$429-'Ratios Calculated fix'!AS$428)</f>
        <v>0.47310288695132408</v>
      </c>
      <c r="AT50" s="21">
        <f>('Ratios Calculated fix'!AT50-'Ratios Calculated fix'!AT$428)/('Ratios Calculated fix'!AT$429-'Ratios Calculated fix'!AT$428)</f>
        <v>0.41084114230907443</v>
      </c>
      <c r="AU50" s="21">
        <f>('Ratios Calculated fix'!AU50-'Ratios Calculated fix'!AU$428)/('Ratios Calculated fix'!AU$429-'Ratios Calculated fix'!AU$428)</f>
        <v>0.48775972772335963</v>
      </c>
      <c r="AV50" s="21" t="e">
        <f>('Ratios Calculated fix'!AV50-'Ratios Calculated fix'!AV$428)/('Ratios Calculated fix'!AV$429-'Ratios Calculated fix'!AV$428)</f>
        <v>#DIV/0!</v>
      </c>
      <c r="AW50" s="21" t="e">
        <f>('Ratios Calculated fix'!AW50-'Ratios Calculated fix'!AW$428)/('Ratios Calculated fix'!AW$429-'Ratios Calculated fix'!AW$428)</f>
        <v>#DIV/0!</v>
      </c>
      <c r="AX50" s="21" t="e">
        <f>('Ratios Calculated fix'!AX50-'Ratios Calculated fix'!AX$428)/('Ratios Calculated fix'!AX$429-'Ratios Calculated fix'!AX$428)</f>
        <v>#DIV/0!</v>
      </c>
      <c r="AY50" s="21">
        <f>('Ratios Calculated fix'!AY50-'Ratios Calculated fix'!AY$428)/('Ratios Calculated fix'!AY$429-'Ratios Calculated fix'!AY$428)</f>
        <v>0.35196138943023675</v>
      </c>
      <c r="AZ50" s="21">
        <f>('Ratios Calculated fix'!AZ50-'Ratios Calculated fix'!AZ$428)/('Ratios Calculated fix'!AZ$429-'Ratios Calculated fix'!AZ$428)</f>
        <v>0.26224817428058667</v>
      </c>
      <c r="BA50" s="21">
        <f>('Ratios Calculated fix'!BA50-'Ratios Calculated fix'!BA$428)/('Ratios Calculated fix'!BA$429-'Ratios Calculated fix'!BA$428)</f>
        <v>0.51370996282050918</v>
      </c>
      <c r="BB50" s="21" t="e">
        <f>('Ratios Calculated fix'!BB50-'Ratios Calculated fix'!BB$428)/('Ratios Calculated fix'!BB$429-'Ratios Calculated fix'!BB$428)</f>
        <v>#DIV/0!</v>
      </c>
      <c r="BC50" s="21">
        <f>('Ratios Calculated fix'!BC50-'Ratios Calculated fix'!BC$428)/('Ratios Calculated fix'!BC$429-'Ratios Calculated fix'!BC$428)</f>
        <v>0.13228377797053636</v>
      </c>
    </row>
    <row r="51" spans="1:55" x14ac:dyDescent="0.2">
      <c r="A51" s="3" t="s">
        <v>194</v>
      </c>
      <c r="B51" s="3" t="s">
        <v>195</v>
      </c>
      <c r="C51" s="3" t="s">
        <v>45</v>
      </c>
      <c r="D51" s="3">
        <v>71192</v>
      </c>
      <c r="E51" s="3" t="s">
        <v>16</v>
      </c>
      <c r="F51" s="3">
        <v>2019</v>
      </c>
      <c r="G51" s="3" t="s">
        <v>17</v>
      </c>
      <c r="H51" s="4">
        <v>43890</v>
      </c>
      <c r="I51" s="4">
        <v>43913</v>
      </c>
      <c r="J51" s="4">
        <v>43913</v>
      </c>
      <c r="K51" s="5">
        <v>261700000</v>
      </c>
      <c r="L51" s="5">
        <v>266300000</v>
      </c>
      <c r="M51" s="3" t="s">
        <v>196</v>
      </c>
      <c r="N51" s="20">
        <f>('Ratios Calculated fix'!N51-'Ratios Calculated fix'!N$428)/('Ratios Calculated fix'!N$429-'Ratios Calculated fix'!N$428)</f>
        <v>5.0544799552008114E-2</v>
      </c>
      <c r="O51" s="21">
        <f>('Ratios Calculated fix'!O51-'Ratios Calculated fix'!O$428)/('Ratios Calculated fix'!O$429-'Ratios Calculated fix'!O$428)</f>
        <v>1.9290210590426671E-2</v>
      </c>
      <c r="P51" s="21">
        <f>('Ratios Calculated fix'!P51-'Ratios Calculated fix'!P$428)/('Ratios Calculated fix'!P$429-'Ratios Calculated fix'!P$428)</f>
        <v>3.9422216965013558E-2</v>
      </c>
      <c r="Q51" s="21">
        <f>('Ratios Calculated fix'!Q51-'Ratios Calculated fix'!Q$428)/('Ratios Calculated fix'!Q$429-'Ratios Calculated fix'!Q$428)</f>
        <v>0.56206320779891761</v>
      </c>
      <c r="R51" s="21">
        <f>('Ratios Calculated fix'!R51-'Ratios Calculated fix'!R$428)/('Ratios Calculated fix'!R$429-'Ratios Calculated fix'!R$428)</f>
        <v>2.7643189184286442E-2</v>
      </c>
      <c r="S51" s="21">
        <f>('Ratios Calculated fix'!S51-'Ratios Calculated fix'!S$428)/('Ratios Calculated fix'!S$429-'Ratios Calculated fix'!S$428)</f>
        <v>7.2514207787494319E-3</v>
      </c>
      <c r="T51" s="21">
        <f>('Ratios Calculated fix'!T51-'Ratios Calculated fix'!T$428)/('Ratios Calculated fix'!T$429-'Ratios Calculated fix'!T$428)</f>
        <v>2.6800284779523412E-2</v>
      </c>
      <c r="U51" s="21">
        <f>('Ratios Calculated fix'!U51-'Ratios Calculated fix'!U$428)/('Ratios Calculated fix'!U$429-'Ratios Calculated fix'!U$428)</f>
        <v>0.79213404083833994</v>
      </c>
      <c r="V51" s="21">
        <f>('Ratios Calculated fix'!V51-'Ratios Calculated fix'!V$428)/('Ratios Calculated fix'!V$429-'Ratios Calculated fix'!V$428)</f>
        <v>0.77193773968817758</v>
      </c>
      <c r="W51" s="21">
        <f>('Ratios Calculated fix'!W51-'Ratios Calculated fix'!W$428)/('Ratios Calculated fix'!W$429-'Ratios Calculated fix'!W$428)</f>
        <v>0.76152010395627812</v>
      </c>
      <c r="X51" s="21">
        <f>('Ratios Calculated fix'!X51-'Ratios Calculated fix'!X$428)/('Ratios Calculated fix'!X$429-'Ratios Calculated fix'!X$428)</f>
        <v>0.56107256926448157</v>
      </c>
      <c r="Y51" s="21">
        <f>('Ratios Calculated fix'!Y51-'Ratios Calculated fix'!Y$428)/('Ratios Calculated fix'!Y$429-'Ratios Calculated fix'!Y$428)</f>
        <v>0.47651642580645098</v>
      </c>
      <c r="Z51" s="21">
        <f>('Ratios Calculated fix'!Z51-'Ratios Calculated fix'!Z$428)/('Ratios Calculated fix'!Z$429-'Ratios Calculated fix'!Z$428)</f>
        <v>0.43892743073551843</v>
      </c>
      <c r="AA51" s="21">
        <f>('Ratios Calculated fix'!AA51-'Ratios Calculated fix'!AA$428)/('Ratios Calculated fix'!AA$429-'Ratios Calculated fix'!AA$428)</f>
        <v>0.11571519011987842</v>
      </c>
      <c r="AB51" s="21">
        <f>('Ratios Calculated fix'!AB51-'Ratios Calculated fix'!AB$428)/('Ratios Calculated fix'!AB$429-'Ratios Calculated fix'!AB$428)</f>
        <v>0.84998919682443175</v>
      </c>
      <c r="AC51" s="21">
        <f>('Ratios Calculated fix'!AC51-'Ratios Calculated fix'!AC$428)/('Ratios Calculated fix'!AC$429-'Ratios Calculated fix'!AC$428)</f>
        <v>0.21062541387002695</v>
      </c>
      <c r="AD51" s="21">
        <f>('Ratios Calculated fix'!AD51-'Ratios Calculated fix'!AD$428)/('Ratios Calculated fix'!AD$429-'Ratios Calculated fix'!AD$428)</f>
        <v>0.25352725359883571</v>
      </c>
      <c r="AE51" s="21">
        <f>('Ratios Calculated fix'!AE51-'Ratios Calculated fix'!AE$428)/('Ratios Calculated fix'!AE$429-'Ratios Calculated fix'!AE$428)</f>
        <v>0.29063232289384988</v>
      </c>
      <c r="AF51" s="21">
        <f>('Ratios Calculated fix'!AF51-'Ratios Calculated fix'!AF$428)/('Ratios Calculated fix'!AF$429-'Ratios Calculated fix'!AF$428)</f>
        <v>0.56101174506081086</v>
      </c>
      <c r="AG51" s="21" t="e">
        <f>('Ratios Calculated fix'!AG51-'Ratios Calculated fix'!AG$428)/('Ratios Calculated fix'!AG$429-'Ratios Calculated fix'!AG$428)</f>
        <v>#DIV/0!</v>
      </c>
      <c r="AH51" s="21" t="e">
        <f>('Ratios Calculated fix'!AH51-'Ratios Calculated fix'!AH$428)/('Ratios Calculated fix'!AH$429-'Ratios Calculated fix'!AH$428)</f>
        <v>#DIV/0!</v>
      </c>
      <c r="AI51" s="21">
        <f>('Ratios Calculated fix'!AI51-'Ratios Calculated fix'!AI$428)/('Ratios Calculated fix'!AI$429-'Ratios Calculated fix'!AI$428)</f>
        <v>0.37709515309412689</v>
      </c>
      <c r="AJ51" s="21">
        <f>('Ratios Calculated fix'!AJ51-'Ratios Calculated fix'!AJ$428)/('Ratios Calculated fix'!AJ$429-'Ratios Calculated fix'!AJ$428)</f>
        <v>0.12298156575018679</v>
      </c>
      <c r="AK51" s="21" t="e">
        <f>('Ratios Calculated fix'!AK51-'Ratios Calculated fix'!AK$428)/('Ratios Calculated fix'!AK$429-'Ratios Calculated fix'!AK$428)</f>
        <v>#DIV/0!</v>
      </c>
      <c r="AL51" s="21" t="e">
        <f>('Ratios Calculated fix'!AL51-'Ratios Calculated fix'!AL$428)/('Ratios Calculated fix'!AL$429-'Ratios Calculated fix'!AL$428)</f>
        <v>#DIV/0!</v>
      </c>
      <c r="AM51" s="21">
        <f>('Ratios Calculated fix'!AM51-'Ratios Calculated fix'!AM$428)/('Ratios Calculated fix'!AM$429-'Ratios Calculated fix'!AM$428)</f>
        <v>0.62214974235334541</v>
      </c>
      <c r="AN51" s="21">
        <f>('Ratios Calculated fix'!AN51-'Ratios Calculated fix'!AN$428)/('Ratios Calculated fix'!AN$429-'Ratios Calculated fix'!AN$428)</f>
        <v>0.63967050776457057</v>
      </c>
      <c r="AO51" s="21">
        <f>('Ratios Calculated fix'!AO51-'Ratios Calculated fix'!AO$428)/('Ratios Calculated fix'!AO$429-'Ratios Calculated fix'!AO$428)</f>
        <v>0.74230762397436079</v>
      </c>
      <c r="AP51" s="21">
        <f>('Ratios Calculated fix'!AP51-'Ratios Calculated fix'!AP$428)/('Ratios Calculated fix'!AP$429-'Ratios Calculated fix'!AP$428)</f>
        <v>3.5674159576808792E-2</v>
      </c>
      <c r="AQ51" s="21">
        <f>('Ratios Calculated fix'!AQ51-'Ratios Calculated fix'!AQ$428)/('Ratios Calculated fix'!AQ$429-'Ratios Calculated fix'!AQ$428)</f>
        <v>0.63841018749498135</v>
      </c>
      <c r="AR51" s="21">
        <f>('Ratios Calculated fix'!AR51-'Ratios Calculated fix'!AR$428)/('Ratios Calculated fix'!AR$429-'Ratios Calculated fix'!AR$428)</f>
        <v>0.22922896362204562</v>
      </c>
      <c r="AS51" s="21">
        <f>('Ratios Calculated fix'!AS51-'Ratios Calculated fix'!AS$428)/('Ratios Calculated fix'!AS$429-'Ratios Calculated fix'!AS$428)</f>
        <v>0.54061306473131832</v>
      </c>
      <c r="AT51" s="21">
        <f>('Ratios Calculated fix'!AT51-'Ratios Calculated fix'!AT$428)/('Ratios Calculated fix'!AT$429-'Ratios Calculated fix'!AT$428)</f>
        <v>0.49695481093424521</v>
      </c>
      <c r="AU51" s="21">
        <f>('Ratios Calculated fix'!AU51-'Ratios Calculated fix'!AU$428)/('Ratios Calculated fix'!AU$429-'Ratios Calculated fix'!AU$428)</f>
        <v>0.48555301226302849</v>
      </c>
      <c r="AV51" s="21" t="e">
        <f>('Ratios Calculated fix'!AV51-'Ratios Calculated fix'!AV$428)/('Ratios Calculated fix'!AV$429-'Ratios Calculated fix'!AV$428)</f>
        <v>#DIV/0!</v>
      </c>
      <c r="AW51" s="21" t="e">
        <f>('Ratios Calculated fix'!AW51-'Ratios Calculated fix'!AW$428)/('Ratios Calculated fix'!AW$429-'Ratios Calculated fix'!AW$428)</f>
        <v>#DIV/0!</v>
      </c>
      <c r="AX51" s="21" t="e">
        <f>('Ratios Calculated fix'!AX51-'Ratios Calculated fix'!AX$428)/('Ratios Calculated fix'!AX$429-'Ratios Calculated fix'!AX$428)</f>
        <v>#DIV/0!</v>
      </c>
      <c r="AY51" s="21">
        <f>('Ratios Calculated fix'!AY51-'Ratios Calculated fix'!AY$428)/('Ratios Calculated fix'!AY$429-'Ratios Calculated fix'!AY$428)</f>
        <v>0.33553445005361038</v>
      </c>
      <c r="AZ51" s="21">
        <f>('Ratios Calculated fix'!AZ51-'Ratios Calculated fix'!AZ$428)/('Ratios Calculated fix'!AZ$429-'Ratios Calculated fix'!AZ$428)</f>
        <v>0.23531865390220316</v>
      </c>
      <c r="BA51" s="21">
        <f>('Ratios Calculated fix'!BA51-'Ratios Calculated fix'!BA$428)/('Ratios Calculated fix'!BA$429-'Ratios Calculated fix'!BA$428)</f>
        <v>0.52174668641005018</v>
      </c>
      <c r="BB51" s="21" t="e">
        <f>('Ratios Calculated fix'!BB51-'Ratios Calculated fix'!BB$428)/('Ratios Calculated fix'!BB$429-'Ratios Calculated fix'!BB$428)</f>
        <v>#DIV/0!</v>
      </c>
      <c r="BC51" s="21">
        <f>('Ratios Calculated fix'!BC51-'Ratios Calculated fix'!BC$428)/('Ratios Calculated fix'!BC$429-'Ratios Calculated fix'!BC$428)</f>
        <v>0.25745446694930046</v>
      </c>
    </row>
    <row r="52" spans="1:55" x14ac:dyDescent="0.2">
      <c r="A52" s="3" t="s">
        <v>188</v>
      </c>
      <c r="B52" s="3" t="s">
        <v>189</v>
      </c>
      <c r="C52" s="3" t="s">
        <v>24</v>
      </c>
      <c r="D52" s="3">
        <v>71373</v>
      </c>
      <c r="E52" s="3" t="s">
        <v>16</v>
      </c>
      <c r="F52" s="3">
        <v>2019</v>
      </c>
      <c r="G52" s="3" t="s">
        <v>17</v>
      </c>
      <c r="H52" s="4">
        <v>43738</v>
      </c>
      <c r="I52" s="4">
        <v>43796</v>
      </c>
      <c r="J52" s="4">
        <v>43796</v>
      </c>
      <c r="K52" s="5">
        <v>270606000</v>
      </c>
      <c r="L52" s="5">
        <v>280626000</v>
      </c>
      <c r="M52" s="3" t="s">
        <v>190</v>
      </c>
      <c r="N52" s="20">
        <f>('Ratios Calculated fix'!N52-'Ratios Calculated fix'!N$428)/('Ratios Calculated fix'!N$429-'Ratios Calculated fix'!N$428)</f>
        <v>4.3883020899367256E-2</v>
      </c>
      <c r="O52" s="21">
        <f>('Ratios Calculated fix'!O52-'Ratios Calculated fix'!O$428)/('Ratios Calculated fix'!O$429-'Ratios Calculated fix'!O$428)</f>
        <v>2.9135562662829077E-2</v>
      </c>
      <c r="P52" s="21">
        <f>('Ratios Calculated fix'!P52-'Ratios Calculated fix'!P$428)/('Ratios Calculated fix'!P$429-'Ratios Calculated fix'!P$428)</f>
        <v>2.3987570597119912E-2</v>
      </c>
      <c r="Q52" s="21">
        <f>('Ratios Calculated fix'!Q52-'Ratios Calculated fix'!Q$428)/('Ratios Calculated fix'!Q$429-'Ratios Calculated fix'!Q$428)</f>
        <v>0.55999279185267159</v>
      </c>
      <c r="R52" s="21">
        <f>('Ratios Calculated fix'!R52-'Ratios Calculated fix'!R$428)/('Ratios Calculated fix'!R$429-'Ratios Calculated fix'!R$428)</f>
        <v>0.10245436221999818</v>
      </c>
      <c r="S52" s="21">
        <f>('Ratios Calculated fix'!S52-'Ratios Calculated fix'!S$428)/('Ratios Calculated fix'!S$429-'Ratios Calculated fix'!S$428)</f>
        <v>8.0606442946170961E-2</v>
      </c>
      <c r="T52" s="21">
        <f>('Ratios Calculated fix'!T52-'Ratios Calculated fix'!T$428)/('Ratios Calculated fix'!T$429-'Ratios Calculated fix'!T$428)</f>
        <v>9.0981568545184063E-2</v>
      </c>
      <c r="U52" s="21">
        <f>('Ratios Calculated fix'!U52-'Ratios Calculated fix'!U$428)/('Ratios Calculated fix'!U$429-'Ratios Calculated fix'!U$428)</f>
        <v>0.79507871645303929</v>
      </c>
      <c r="V52" s="21">
        <f>('Ratios Calculated fix'!V52-'Ratios Calculated fix'!V$428)/('Ratios Calculated fix'!V$429-'Ratios Calculated fix'!V$428)</f>
        <v>0.77507961328010166</v>
      </c>
      <c r="W52" s="21">
        <f>('Ratios Calculated fix'!W52-'Ratios Calculated fix'!W$428)/('Ratios Calculated fix'!W$429-'Ratios Calculated fix'!W$428)</f>
        <v>0.76429915553279604</v>
      </c>
      <c r="X52" s="21">
        <f>('Ratios Calculated fix'!X52-'Ratios Calculated fix'!X$428)/('Ratios Calculated fix'!X$429-'Ratios Calculated fix'!X$428)</f>
        <v>0.10897225193494402</v>
      </c>
      <c r="Y52" s="21">
        <f>('Ratios Calculated fix'!Y52-'Ratios Calculated fix'!Y$428)/('Ratios Calculated fix'!Y$429-'Ratios Calculated fix'!Y$428)</f>
        <v>0.62613599783386276</v>
      </c>
      <c r="Z52" s="21">
        <f>('Ratios Calculated fix'!Z52-'Ratios Calculated fix'!Z$428)/('Ratios Calculated fix'!Z$429-'Ratios Calculated fix'!Z$428)</f>
        <v>0.89102774806505602</v>
      </c>
      <c r="AA52" s="21">
        <f>('Ratios Calculated fix'!AA52-'Ratios Calculated fix'!AA$428)/('Ratios Calculated fix'!AA$429-'Ratios Calculated fix'!AA$428)</f>
        <v>0.71429170542555631</v>
      </c>
      <c r="AB52" s="21">
        <f>('Ratios Calculated fix'!AB52-'Ratios Calculated fix'!AB$428)/('Ratios Calculated fix'!AB$429-'Ratios Calculated fix'!AB$428)</f>
        <v>0.88138846279836269</v>
      </c>
      <c r="AC52" s="21">
        <f>('Ratios Calculated fix'!AC52-'Ratios Calculated fix'!AC$428)/('Ratios Calculated fix'!AC$429-'Ratios Calculated fix'!AC$428)</f>
        <v>0.43894900776851836</v>
      </c>
      <c r="AD52" s="21">
        <f>('Ratios Calculated fix'!AD52-'Ratios Calculated fix'!AD$428)/('Ratios Calculated fix'!AD$429-'Ratios Calculated fix'!AD$428)</f>
        <v>0.33766726851159984</v>
      </c>
      <c r="AE52" s="21">
        <f>('Ratios Calculated fix'!AE52-'Ratios Calculated fix'!AE$428)/('Ratios Calculated fix'!AE$429-'Ratios Calculated fix'!AE$428)</f>
        <v>0.38708667892578102</v>
      </c>
      <c r="AF52" s="21">
        <f>('Ratios Calculated fix'!AF52-'Ratios Calculated fix'!AF$428)/('Ratios Calculated fix'!AF$429-'Ratios Calculated fix'!AF$428)</f>
        <v>0.54481119524895472</v>
      </c>
      <c r="AG52" s="21" t="e">
        <f>('Ratios Calculated fix'!AG52-'Ratios Calculated fix'!AG$428)/('Ratios Calculated fix'!AG$429-'Ratios Calculated fix'!AG$428)</f>
        <v>#DIV/0!</v>
      </c>
      <c r="AH52" s="21" t="e">
        <f>('Ratios Calculated fix'!AH52-'Ratios Calculated fix'!AH$428)/('Ratios Calculated fix'!AH$429-'Ratios Calculated fix'!AH$428)</f>
        <v>#DIV/0!</v>
      </c>
      <c r="AI52" s="21">
        <f>('Ratios Calculated fix'!AI52-'Ratios Calculated fix'!AI$428)/('Ratios Calculated fix'!AI$429-'Ratios Calculated fix'!AI$428)</f>
        <v>0.41967340598854297</v>
      </c>
      <c r="AJ52" s="21">
        <f>('Ratios Calculated fix'!AJ52-'Ratios Calculated fix'!AJ$428)/('Ratios Calculated fix'!AJ$429-'Ratios Calculated fix'!AJ$428)</f>
        <v>0.13581751503691489</v>
      </c>
      <c r="AK52" s="21" t="e">
        <f>('Ratios Calculated fix'!AK52-'Ratios Calculated fix'!AK$428)/('Ratios Calculated fix'!AK$429-'Ratios Calculated fix'!AK$428)</f>
        <v>#DIV/0!</v>
      </c>
      <c r="AL52" s="21" t="e">
        <f>('Ratios Calculated fix'!AL52-'Ratios Calculated fix'!AL$428)/('Ratios Calculated fix'!AL$429-'Ratios Calculated fix'!AL$428)</f>
        <v>#DIV/0!</v>
      </c>
      <c r="AM52" s="21">
        <f>('Ratios Calculated fix'!AM52-'Ratios Calculated fix'!AM$428)/('Ratios Calculated fix'!AM$429-'Ratios Calculated fix'!AM$428)</f>
        <v>0.61559017395770488</v>
      </c>
      <c r="AN52" s="21">
        <f>('Ratios Calculated fix'!AN52-'Ratios Calculated fix'!AN$428)/('Ratios Calculated fix'!AN$429-'Ratios Calculated fix'!AN$428)</f>
        <v>0.62084498670509336</v>
      </c>
      <c r="AO52" s="21">
        <f>('Ratios Calculated fix'!AO52-'Ratios Calculated fix'!AO$428)/('Ratios Calculated fix'!AO$429-'Ratios Calculated fix'!AO$428)</f>
        <v>5.4713411513950275E-2</v>
      </c>
      <c r="AP52" s="21">
        <f>('Ratios Calculated fix'!AP52-'Ratios Calculated fix'!AP$428)/('Ratios Calculated fix'!AP$429-'Ratios Calculated fix'!AP$428)</f>
        <v>4.1499025191681076E-2</v>
      </c>
      <c r="AQ52" s="21">
        <f>('Ratios Calculated fix'!AQ52-'Ratios Calculated fix'!AQ$428)/('Ratios Calculated fix'!AQ$429-'Ratios Calculated fix'!AQ$428)</f>
        <v>0.49841563245763615</v>
      </c>
      <c r="AR52" s="21">
        <f>('Ratios Calculated fix'!AR52-'Ratios Calculated fix'!AR$428)/('Ratios Calculated fix'!AR$429-'Ratios Calculated fix'!AR$428)</f>
        <v>0.3541548089912212</v>
      </c>
      <c r="AS52" s="21">
        <f>('Ratios Calculated fix'!AS52-'Ratios Calculated fix'!AS$428)/('Ratios Calculated fix'!AS$429-'Ratios Calculated fix'!AS$428)</f>
        <v>0.55632668343666836</v>
      </c>
      <c r="AT52" s="21">
        <f>('Ratios Calculated fix'!AT52-'Ratios Calculated fix'!AT$428)/('Ratios Calculated fix'!AT$429-'Ratios Calculated fix'!AT$428)</f>
        <v>0.27857978470749778</v>
      </c>
      <c r="AU52" s="21">
        <f>('Ratios Calculated fix'!AU52-'Ratios Calculated fix'!AU$428)/('Ratios Calculated fix'!AU$429-'Ratios Calculated fix'!AU$428)</f>
        <v>0.24679595554857278</v>
      </c>
      <c r="AV52" s="21" t="e">
        <f>('Ratios Calculated fix'!AV52-'Ratios Calculated fix'!AV$428)/('Ratios Calculated fix'!AV$429-'Ratios Calculated fix'!AV$428)</f>
        <v>#DIV/0!</v>
      </c>
      <c r="AW52" s="21" t="e">
        <f>('Ratios Calculated fix'!AW52-'Ratios Calculated fix'!AW$428)/('Ratios Calculated fix'!AW$429-'Ratios Calculated fix'!AW$428)</f>
        <v>#DIV/0!</v>
      </c>
      <c r="AX52" s="21" t="e">
        <f>('Ratios Calculated fix'!AX52-'Ratios Calculated fix'!AX$428)/('Ratios Calculated fix'!AX$429-'Ratios Calculated fix'!AX$428)</f>
        <v>#DIV/0!</v>
      </c>
      <c r="AY52" s="21">
        <f>('Ratios Calculated fix'!AY52-'Ratios Calculated fix'!AY$428)/('Ratios Calculated fix'!AY$429-'Ratios Calculated fix'!AY$428)</f>
        <v>0.43534489863234721</v>
      </c>
      <c r="AZ52" s="21">
        <f>('Ratios Calculated fix'!AZ52-'Ratios Calculated fix'!AZ$428)/('Ratios Calculated fix'!AZ$429-'Ratios Calculated fix'!AZ$428)</f>
        <v>0.42481025312532239</v>
      </c>
      <c r="BA52" s="21">
        <f>('Ratios Calculated fix'!BA52-'Ratios Calculated fix'!BA$428)/('Ratios Calculated fix'!BA$429-'Ratios Calculated fix'!BA$428)</f>
        <v>0</v>
      </c>
      <c r="BB52" s="21" t="e">
        <f>('Ratios Calculated fix'!BB52-'Ratios Calculated fix'!BB$428)/('Ratios Calculated fix'!BB$429-'Ratios Calculated fix'!BB$428)</f>
        <v>#DIV/0!</v>
      </c>
      <c r="BC52" s="21">
        <f>('Ratios Calculated fix'!BC52-'Ratios Calculated fix'!BC$428)/('Ratios Calculated fix'!BC$429-'Ratios Calculated fix'!BC$428)</f>
        <v>9.1561877769655561E-2</v>
      </c>
    </row>
    <row r="53" spans="1:55" x14ac:dyDescent="0.2">
      <c r="A53" s="3" t="s">
        <v>230</v>
      </c>
      <c r="B53" s="3" t="s">
        <v>231</v>
      </c>
      <c r="C53" s="3" t="s">
        <v>91</v>
      </c>
      <c r="D53" s="3">
        <v>185450</v>
      </c>
      <c r="E53" s="3" t="s">
        <v>16</v>
      </c>
      <c r="F53" s="3">
        <v>2020</v>
      </c>
      <c r="G53" s="3" t="s">
        <v>17</v>
      </c>
      <c r="H53" s="4">
        <v>43951</v>
      </c>
      <c r="I53" s="4">
        <v>44001</v>
      </c>
      <c r="J53" s="4">
        <v>44001</v>
      </c>
      <c r="K53" s="5">
        <v>478113000</v>
      </c>
      <c r="L53" s="5">
        <v>480310000</v>
      </c>
      <c r="M53" s="3" t="s">
        <v>232</v>
      </c>
      <c r="N53" s="20">
        <f>('Ratios Calculated fix'!N53-'Ratios Calculated fix'!N$428)/('Ratios Calculated fix'!N$429-'Ratios Calculated fix'!N$428)</f>
        <v>0.16719684012406655</v>
      </c>
      <c r="O53" s="21">
        <f>('Ratios Calculated fix'!O53-'Ratios Calculated fix'!O$428)/('Ratios Calculated fix'!O$429-'Ratios Calculated fix'!O$428)</f>
        <v>0.13533252592877629</v>
      </c>
      <c r="P53" s="21">
        <f>('Ratios Calculated fix'!P53-'Ratios Calculated fix'!P$428)/('Ratios Calculated fix'!P$429-'Ratios Calculated fix'!P$428)</f>
        <v>6.5323928208005436E-2</v>
      </c>
      <c r="Q53" s="21">
        <f>('Ratios Calculated fix'!Q53-'Ratios Calculated fix'!Q$428)/('Ratios Calculated fix'!Q$429-'Ratios Calculated fix'!Q$428)</f>
        <v>0.56085012166613435</v>
      </c>
      <c r="R53" s="21">
        <f>('Ratios Calculated fix'!R53-'Ratios Calculated fix'!R$428)/('Ratios Calculated fix'!R$429-'Ratios Calculated fix'!R$428)</f>
        <v>0.12199253717071881</v>
      </c>
      <c r="S53" s="21">
        <f>('Ratios Calculated fix'!S53-'Ratios Calculated fix'!S$428)/('Ratios Calculated fix'!S$429-'Ratios Calculated fix'!S$428)</f>
        <v>4.8760830761949807E-2</v>
      </c>
      <c r="T53" s="21">
        <f>('Ratios Calculated fix'!T53-'Ratios Calculated fix'!T$428)/('Ratios Calculated fix'!T$429-'Ratios Calculated fix'!T$428)</f>
        <v>0.11566858529925812</v>
      </c>
      <c r="U53" s="21">
        <f>('Ratios Calculated fix'!U53-'Ratios Calculated fix'!U$428)/('Ratios Calculated fix'!U$429-'Ratios Calculated fix'!U$428)</f>
        <v>0.79730965642577623</v>
      </c>
      <c r="V53" s="21">
        <f>('Ratios Calculated fix'!V53-'Ratios Calculated fix'!V$428)/('Ratios Calculated fix'!V$429-'Ratios Calculated fix'!V$428)</f>
        <v>0.77411555479293526</v>
      </c>
      <c r="W53" s="21">
        <f>('Ratios Calculated fix'!W53-'Ratios Calculated fix'!W$428)/('Ratios Calculated fix'!W$429-'Ratios Calculated fix'!W$428)</f>
        <v>0.76704112702805638</v>
      </c>
      <c r="X53" s="21">
        <f>('Ratios Calculated fix'!X53-'Ratios Calculated fix'!X$428)/('Ratios Calculated fix'!X$429-'Ratios Calculated fix'!X$428)</f>
        <v>0.4308390981087088</v>
      </c>
      <c r="Y53" s="21">
        <f>('Ratios Calculated fix'!Y53-'Ratios Calculated fix'!Y$428)/('Ratios Calculated fix'!Y$429-'Ratios Calculated fix'!Y$428)</f>
        <v>0.49638196197570766</v>
      </c>
      <c r="Z53" s="21">
        <f>('Ratios Calculated fix'!Z53-'Ratios Calculated fix'!Z$428)/('Ratios Calculated fix'!Z$429-'Ratios Calculated fix'!Z$428)</f>
        <v>0.5691609018912912</v>
      </c>
      <c r="AA53" s="21">
        <f>('Ratios Calculated fix'!AA53-'Ratios Calculated fix'!AA$428)/('Ratios Calculated fix'!AA$429-'Ratios Calculated fix'!AA$428)</f>
        <v>0.2390611547196938</v>
      </c>
      <c r="AB53" s="21">
        <f>('Ratios Calculated fix'!AB53-'Ratios Calculated fix'!AB$428)/('Ratios Calculated fix'!AB$429-'Ratios Calculated fix'!AB$428)</f>
        <v>0.86512753484274074</v>
      </c>
      <c r="AC53" s="21">
        <f>('Ratios Calculated fix'!AC53-'Ratios Calculated fix'!AC$428)/('Ratios Calculated fix'!AC$429-'Ratios Calculated fix'!AC$428)</f>
        <v>0.64178654707788541</v>
      </c>
      <c r="AD53" s="21">
        <f>('Ratios Calculated fix'!AD53-'Ratios Calculated fix'!AD$428)/('Ratios Calculated fix'!AD$429-'Ratios Calculated fix'!AD$428)</f>
        <v>0.51462823747312869</v>
      </c>
      <c r="AE53" s="21">
        <f>('Ratios Calculated fix'!AE53-'Ratios Calculated fix'!AE$428)/('Ratios Calculated fix'!AE$429-'Ratios Calculated fix'!AE$428)</f>
        <v>0.58994683198930875</v>
      </c>
      <c r="AF53" s="21">
        <f>('Ratios Calculated fix'!AF53-'Ratios Calculated fix'!AF$428)/('Ratios Calculated fix'!AF$429-'Ratios Calculated fix'!AF$428)</f>
        <v>0.70673158414404669</v>
      </c>
      <c r="AG53" s="21" t="e">
        <f>('Ratios Calculated fix'!AG53-'Ratios Calculated fix'!AG$428)/('Ratios Calculated fix'!AG$429-'Ratios Calculated fix'!AG$428)</f>
        <v>#DIV/0!</v>
      </c>
      <c r="AH53" s="21" t="e">
        <f>('Ratios Calculated fix'!AH53-'Ratios Calculated fix'!AH$428)/('Ratios Calculated fix'!AH$429-'Ratios Calculated fix'!AH$428)</f>
        <v>#DIV/0!</v>
      </c>
      <c r="AI53" s="21">
        <f>('Ratios Calculated fix'!AI53-'Ratios Calculated fix'!AI$428)/('Ratios Calculated fix'!AI$429-'Ratios Calculated fix'!AI$428)</f>
        <v>0.3817420170342945</v>
      </c>
      <c r="AJ53" s="21">
        <f>('Ratios Calculated fix'!AJ53-'Ratios Calculated fix'!AJ$428)/('Ratios Calculated fix'!AJ$429-'Ratios Calculated fix'!AJ$428)</f>
        <v>0.26000462039370892</v>
      </c>
      <c r="AK53" s="21" t="e">
        <f>('Ratios Calculated fix'!AK53-'Ratios Calculated fix'!AK$428)/('Ratios Calculated fix'!AK$429-'Ratios Calculated fix'!AK$428)</f>
        <v>#DIV/0!</v>
      </c>
      <c r="AL53" s="21" t="e">
        <f>('Ratios Calculated fix'!AL53-'Ratios Calculated fix'!AL$428)/('Ratios Calculated fix'!AL$429-'Ratios Calculated fix'!AL$428)</f>
        <v>#DIV/0!</v>
      </c>
      <c r="AM53" s="21">
        <f>('Ratios Calculated fix'!AM53-'Ratios Calculated fix'!AM$428)/('Ratios Calculated fix'!AM$429-'Ratios Calculated fix'!AM$428)</f>
        <v>0.62311664117726751</v>
      </c>
      <c r="AN53" s="21">
        <f>('Ratios Calculated fix'!AN53-'Ratios Calculated fix'!AN$428)/('Ratios Calculated fix'!AN$429-'Ratios Calculated fix'!AN$428)</f>
        <v>0.62278309294596934</v>
      </c>
      <c r="AO53" s="21">
        <f>('Ratios Calculated fix'!AO53-'Ratios Calculated fix'!AO$428)/('Ratios Calculated fix'!AO$429-'Ratios Calculated fix'!AO$428)</f>
        <v>0.13428376652076943</v>
      </c>
      <c r="AP53" s="21">
        <f>('Ratios Calculated fix'!AP53-'Ratios Calculated fix'!AP$428)/('Ratios Calculated fix'!AP$429-'Ratios Calculated fix'!AP$428)</f>
        <v>3.2181450675604184E-2</v>
      </c>
      <c r="AQ53" s="21">
        <f>('Ratios Calculated fix'!AQ53-'Ratios Calculated fix'!AQ$428)/('Ratios Calculated fix'!AQ$429-'Ratios Calculated fix'!AQ$428)</f>
        <v>0.70048712712951899</v>
      </c>
      <c r="AR53" s="21">
        <f>('Ratios Calculated fix'!AR53-'Ratios Calculated fix'!AR$428)/('Ratios Calculated fix'!AR$429-'Ratios Calculated fix'!AR$428)</f>
        <v>0.41648931512165782</v>
      </c>
      <c r="AS53" s="21">
        <f>('Ratios Calculated fix'!AS53-'Ratios Calculated fix'!AS$428)/('Ratios Calculated fix'!AS$429-'Ratios Calculated fix'!AS$428)</f>
        <v>0.49251385756165367</v>
      </c>
      <c r="AT53" s="21">
        <f>('Ratios Calculated fix'!AT53-'Ratios Calculated fix'!AT$428)/('Ratios Calculated fix'!AT$429-'Ratios Calculated fix'!AT$428)</f>
        <v>0.44628009388673889</v>
      </c>
      <c r="AU53" s="21">
        <f>('Ratios Calculated fix'!AU53-'Ratios Calculated fix'!AU$428)/('Ratios Calculated fix'!AU$429-'Ratios Calculated fix'!AU$428)</f>
        <v>0.54899512134237982</v>
      </c>
      <c r="AV53" s="21" t="e">
        <f>('Ratios Calculated fix'!AV53-'Ratios Calculated fix'!AV$428)/('Ratios Calculated fix'!AV$429-'Ratios Calculated fix'!AV$428)</f>
        <v>#DIV/0!</v>
      </c>
      <c r="AW53" s="21" t="e">
        <f>('Ratios Calculated fix'!AW53-'Ratios Calculated fix'!AW$428)/('Ratios Calculated fix'!AW$429-'Ratios Calculated fix'!AW$428)</f>
        <v>#DIV/0!</v>
      </c>
      <c r="AX53" s="21" t="e">
        <f>('Ratios Calculated fix'!AX53-'Ratios Calculated fix'!AX$428)/('Ratios Calculated fix'!AX$429-'Ratios Calculated fix'!AX$428)</f>
        <v>#DIV/0!</v>
      </c>
      <c r="AY53" s="21">
        <f>('Ratios Calculated fix'!AY53-'Ratios Calculated fix'!AY$428)/('Ratios Calculated fix'!AY$429-'Ratios Calculated fix'!AY$428)</f>
        <v>0.35181210338370961</v>
      </c>
      <c r="AZ53" s="21">
        <f>('Ratios Calculated fix'!AZ53-'Ratios Calculated fix'!AZ$428)/('Ratios Calculated fix'!AZ$429-'Ratios Calculated fix'!AZ$428)</f>
        <v>0.27963269184230766</v>
      </c>
      <c r="BA53" s="21">
        <f>('Ratios Calculated fix'!BA53-'Ratios Calculated fix'!BA$428)/('Ratios Calculated fix'!BA$429-'Ratios Calculated fix'!BA$428)</f>
        <v>0.51435425036135296</v>
      </c>
      <c r="BB53" s="21" t="e">
        <f>('Ratios Calculated fix'!BB53-'Ratios Calculated fix'!BB$428)/('Ratios Calculated fix'!BB$429-'Ratios Calculated fix'!BB$428)</f>
        <v>#DIV/0!</v>
      </c>
      <c r="BC53" s="21">
        <f>('Ratios Calculated fix'!BC53-'Ratios Calculated fix'!BC$428)/('Ratios Calculated fix'!BC$429-'Ratios Calculated fix'!BC$428)</f>
        <v>0.20095313589650576</v>
      </c>
    </row>
    <row r="54" spans="1:55" x14ac:dyDescent="0.2">
      <c r="A54" s="3" t="s">
        <v>179</v>
      </c>
      <c r="B54" s="3" t="s">
        <v>180</v>
      </c>
      <c r="C54" s="3" t="s">
        <v>138</v>
      </c>
      <c r="D54" s="3">
        <v>679135</v>
      </c>
      <c r="E54" s="3" t="s">
        <v>16</v>
      </c>
      <c r="F54" s="3">
        <v>2019</v>
      </c>
      <c r="G54" s="3" t="s">
        <v>17</v>
      </c>
      <c r="H54" s="4">
        <v>43830</v>
      </c>
      <c r="I54" s="4">
        <v>43874</v>
      </c>
      <c r="J54" s="4">
        <v>43874</v>
      </c>
      <c r="K54" s="5">
        <v>652000000</v>
      </c>
      <c r="L54" s="5">
        <v>656000000</v>
      </c>
      <c r="M54" s="3" t="s">
        <v>181</v>
      </c>
      <c r="N54" s="20">
        <f>('Ratios Calculated fix'!N54-'Ratios Calculated fix'!N$428)/('Ratios Calculated fix'!N$429-'Ratios Calculated fix'!N$428)</f>
        <v>7.1345063997145464E-2</v>
      </c>
      <c r="O54" s="21">
        <f>('Ratios Calculated fix'!O54-'Ratios Calculated fix'!O$428)/('Ratios Calculated fix'!O$429-'Ratios Calculated fix'!O$428)</f>
        <v>4.9109628637669669E-2</v>
      </c>
      <c r="P54" s="21">
        <f>('Ratios Calculated fix'!P54-'Ratios Calculated fix'!P$428)/('Ratios Calculated fix'!P$429-'Ratios Calculated fix'!P$428)</f>
        <v>6.1741295946408689E-2</v>
      </c>
      <c r="Q54" s="21">
        <f>('Ratios Calculated fix'!Q54-'Ratios Calculated fix'!Q$428)/('Ratios Calculated fix'!Q$429-'Ratios Calculated fix'!Q$428)</f>
        <v>0.55833343146840808</v>
      </c>
      <c r="R54" s="21">
        <f>('Ratios Calculated fix'!R54-'Ratios Calculated fix'!R$428)/('Ratios Calculated fix'!R$429-'Ratios Calculated fix'!R$428)</f>
        <v>3.5409982213966497E-2</v>
      </c>
      <c r="S54" s="21">
        <f>('Ratios Calculated fix'!S54-'Ratios Calculated fix'!S$428)/('Ratios Calculated fix'!S$429-'Ratios Calculated fix'!S$428)</f>
        <v>3.0009237214934398E-2</v>
      </c>
      <c r="T54" s="21">
        <f>('Ratios Calculated fix'!T54-'Ratios Calculated fix'!T$428)/('Ratios Calculated fix'!T$429-'Ratios Calculated fix'!T$428)</f>
        <v>3.1110675437115477E-2</v>
      </c>
      <c r="U54" s="21">
        <f>('Ratios Calculated fix'!U54-'Ratios Calculated fix'!U$428)/('Ratios Calculated fix'!U$429-'Ratios Calculated fix'!U$428)</f>
        <v>0.79109352628796281</v>
      </c>
      <c r="V54" s="21">
        <f>('Ratios Calculated fix'!V54-'Ratios Calculated fix'!V$428)/('Ratios Calculated fix'!V$429-'Ratios Calculated fix'!V$428)</f>
        <v>0.7722304834119772</v>
      </c>
      <c r="W54" s="21">
        <f>('Ratios Calculated fix'!W54-'Ratios Calculated fix'!W$428)/('Ratios Calculated fix'!W$429-'Ratios Calculated fix'!W$428)</f>
        <v>0.76027110384645169</v>
      </c>
      <c r="X54" s="21">
        <f>('Ratios Calculated fix'!X54-'Ratios Calculated fix'!X$428)/('Ratios Calculated fix'!X$429-'Ratios Calculated fix'!X$428)</f>
        <v>0.23062389918820855</v>
      </c>
      <c r="Y54" s="21">
        <f>('Ratios Calculated fix'!Y54-'Ratios Calculated fix'!Y$428)/('Ratios Calculated fix'!Y$429-'Ratios Calculated fix'!Y$428)</f>
        <v>0.60586595164358137</v>
      </c>
      <c r="Z54" s="21">
        <f>('Ratios Calculated fix'!Z54-'Ratios Calculated fix'!Z$428)/('Ratios Calculated fix'!Z$429-'Ratios Calculated fix'!Z$428)</f>
        <v>0.76937610081179142</v>
      </c>
      <c r="AA54" s="21">
        <f>('Ratios Calculated fix'!AA54-'Ratios Calculated fix'!AA$428)/('Ratios Calculated fix'!AA$429-'Ratios Calculated fix'!AA$428)</f>
        <v>0.64456262489527283</v>
      </c>
      <c r="AB54" s="21">
        <f>('Ratios Calculated fix'!AB54-'Ratios Calculated fix'!AB$428)/('Ratios Calculated fix'!AB$429-'Ratios Calculated fix'!AB$428)</f>
        <v>0.94695738693502929</v>
      </c>
      <c r="AC54" s="21">
        <f>('Ratios Calculated fix'!AC54-'Ratios Calculated fix'!AC$428)/('Ratios Calculated fix'!AC$429-'Ratios Calculated fix'!AC$428)</f>
        <v>0.15091684774919911</v>
      </c>
      <c r="AD54" s="21">
        <f>('Ratios Calculated fix'!AD54-'Ratios Calculated fix'!AD$428)/('Ratios Calculated fix'!AD$429-'Ratios Calculated fix'!AD$428)</f>
        <v>0.26317553045149</v>
      </c>
      <c r="AE54" s="21">
        <f>('Ratios Calculated fix'!AE54-'Ratios Calculated fix'!AE$428)/('Ratios Calculated fix'!AE$429-'Ratios Calculated fix'!AE$428)</f>
        <v>0.30169267665781602</v>
      </c>
      <c r="AF54" s="21">
        <f>('Ratios Calculated fix'!AF54-'Ratios Calculated fix'!AF$428)/('Ratios Calculated fix'!AF$429-'Ratios Calculated fix'!AF$428)</f>
        <v>0.54381306467858725</v>
      </c>
      <c r="AG54" s="21" t="e">
        <f>('Ratios Calculated fix'!AG54-'Ratios Calculated fix'!AG$428)/('Ratios Calculated fix'!AG$429-'Ratios Calculated fix'!AG$428)</f>
        <v>#DIV/0!</v>
      </c>
      <c r="AH54" s="21" t="e">
        <f>('Ratios Calculated fix'!AH54-'Ratios Calculated fix'!AH$428)/('Ratios Calculated fix'!AH$429-'Ratios Calculated fix'!AH$428)</f>
        <v>#DIV/0!</v>
      </c>
      <c r="AI54" s="21">
        <f>('Ratios Calculated fix'!AI54-'Ratios Calculated fix'!AI$428)/('Ratios Calculated fix'!AI$429-'Ratios Calculated fix'!AI$428)</f>
        <v>0.29184317931275822</v>
      </c>
      <c r="AJ54" s="21">
        <f>('Ratios Calculated fix'!AJ54-'Ratios Calculated fix'!AJ$428)/('Ratios Calculated fix'!AJ$429-'Ratios Calculated fix'!AJ$428)</f>
        <v>0.10200116812854915</v>
      </c>
      <c r="AK54" s="21" t="e">
        <f>('Ratios Calculated fix'!AK54-'Ratios Calculated fix'!AK$428)/('Ratios Calculated fix'!AK$429-'Ratios Calculated fix'!AK$428)</f>
        <v>#DIV/0!</v>
      </c>
      <c r="AL54" s="21" t="e">
        <f>('Ratios Calculated fix'!AL54-'Ratios Calculated fix'!AL$428)/('Ratios Calculated fix'!AL$429-'Ratios Calculated fix'!AL$428)</f>
        <v>#DIV/0!</v>
      </c>
      <c r="AM54" s="21">
        <f>('Ratios Calculated fix'!AM54-'Ratios Calculated fix'!AM$428)/('Ratios Calculated fix'!AM$429-'Ratios Calculated fix'!AM$428)</f>
        <v>0.61555924785274907</v>
      </c>
      <c r="AN54" s="21">
        <f>('Ratios Calculated fix'!AN54-'Ratios Calculated fix'!AN$428)/('Ratios Calculated fix'!AN$429-'Ratios Calculated fix'!AN$428)</f>
        <v>0.62067856664065724</v>
      </c>
      <c r="AO54" s="21">
        <f>('Ratios Calculated fix'!AO54-'Ratios Calculated fix'!AO$428)/('Ratios Calculated fix'!AO$429-'Ratios Calculated fix'!AO$428)</f>
        <v>8.6457518685687657E-2</v>
      </c>
      <c r="AP54" s="21">
        <f>('Ratios Calculated fix'!AP54-'Ratios Calculated fix'!AP$428)/('Ratios Calculated fix'!AP$429-'Ratios Calculated fix'!AP$428)</f>
        <v>3.2437479638924037E-2</v>
      </c>
      <c r="AQ54" s="21">
        <f>('Ratios Calculated fix'!AQ54-'Ratios Calculated fix'!AQ$428)/('Ratios Calculated fix'!AQ$429-'Ratios Calculated fix'!AQ$428)</f>
        <v>0.49936625790105915</v>
      </c>
      <c r="AR54" s="21">
        <f>('Ratios Calculated fix'!AR54-'Ratios Calculated fix'!AR$428)/('Ratios Calculated fix'!AR$429-'Ratios Calculated fix'!AR$428)</f>
        <v>0.2504018358648526</v>
      </c>
      <c r="AS54" s="21">
        <f>('Ratios Calculated fix'!AS54-'Ratios Calculated fix'!AS$428)/('Ratios Calculated fix'!AS$429-'Ratios Calculated fix'!AS$428)</f>
        <v>0.48871662767799767</v>
      </c>
      <c r="AT54" s="21">
        <f>('Ratios Calculated fix'!AT54-'Ratios Calculated fix'!AT$428)/('Ratios Calculated fix'!AT$429-'Ratios Calculated fix'!AT$428)</f>
        <v>0.24660435964015809</v>
      </c>
      <c r="AU54" s="21">
        <f>('Ratios Calculated fix'!AU54-'Ratios Calculated fix'!AU$428)/('Ratios Calculated fix'!AU$429-'Ratios Calculated fix'!AU$428)</f>
        <v>0.45748452427880076</v>
      </c>
      <c r="AV54" s="21" t="e">
        <f>('Ratios Calculated fix'!AV54-'Ratios Calculated fix'!AV$428)/('Ratios Calculated fix'!AV$429-'Ratios Calculated fix'!AV$428)</f>
        <v>#DIV/0!</v>
      </c>
      <c r="AW54" s="21" t="e">
        <f>('Ratios Calculated fix'!AW54-'Ratios Calculated fix'!AW$428)/('Ratios Calculated fix'!AW$429-'Ratios Calculated fix'!AW$428)</f>
        <v>#DIV/0!</v>
      </c>
      <c r="AX54" s="21" t="e">
        <f>('Ratios Calculated fix'!AX54-'Ratios Calculated fix'!AX$428)/('Ratios Calculated fix'!AX$429-'Ratios Calculated fix'!AX$428)</f>
        <v>#DIV/0!</v>
      </c>
      <c r="AY54" s="21">
        <f>('Ratios Calculated fix'!AY54-'Ratios Calculated fix'!AY$428)/('Ratios Calculated fix'!AY$429-'Ratios Calculated fix'!AY$428)</f>
        <v>0.39064360666644005</v>
      </c>
      <c r="AZ54" s="21">
        <f>('Ratios Calculated fix'!AZ54-'Ratios Calculated fix'!AZ$428)/('Ratios Calculated fix'!AZ$429-'Ratios Calculated fix'!AZ$428)</f>
        <v>0.296467977059375</v>
      </c>
      <c r="BA54" s="21">
        <f>('Ratios Calculated fix'!BA54-'Ratios Calculated fix'!BA$428)/('Ratios Calculated fix'!BA$429-'Ratios Calculated fix'!BA$428)</f>
        <v>0.54738874934444137</v>
      </c>
      <c r="BB54" s="21" t="e">
        <f>('Ratios Calculated fix'!BB54-'Ratios Calculated fix'!BB$428)/('Ratios Calculated fix'!BB$429-'Ratios Calculated fix'!BB$428)</f>
        <v>#DIV/0!</v>
      </c>
      <c r="BC54" s="21">
        <f>('Ratios Calculated fix'!BC54-'Ratios Calculated fix'!BC$428)/('Ratios Calculated fix'!BC$429-'Ratios Calculated fix'!BC$428)</f>
        <v>8.1838484152758031E-2</v>
      </c>
    </row>
    <row r="55" spans="1:55" x14ac:dyDescent="0.2">
      <c r="A55" s="3" t="s">
        <v>200</v>
      </c>
      <c r="B55" s="3" t="s">
        <v>201</v>
      </c>
      <c r="C55" s="3" t="s">
        <v>24</v>
      </c>
      <c r="D55" s="3">
        <v>71079</v>
      </c>
      <c r="E55" s="3" t="s">
        <v>16</v>
      </c>
      <c r="F55" s="3">
        <v>2019</v>
      </c>
      <c r="G55" s="3" t="s">
        <v>17</v>
      </c>
      <c r="H55" s="4">
        <v>43830</v>
      </c>
      <c r="I55" s="4">
        <v>43867</v>
      </c>
      <c r="J55" s="4">
        <v>43867</v>
      </c>
      <c r="K55" s="5">
        <v>177500000</v>
      </c>
      <c r="L55" s="5">
        <v>178000000</v>
      </c>
      <c r="M55" s="3" t="s">
        <v>202</v>
      </c>
      <c r="N55" s="20">
        <f>('Ratios Calculated fix'!N55-'Ratios Calculated fix'!N$428)/('Ratios Calculated fix'!N$429-'Ratios Calculated fix'!N$428)</f>
        <v>9.9955375975782509E-2</v>
      </c>
      <c r="O55" s="21">
        <f>('Ratios Calculated fix'!O55-'Ratios Calculated fix'!O$428)/('Ratios Calculated fix'!O$429-'Ratios Calculated fix'!O$428)</f>
        <v>8.7704569825251322E-2</v>
      </c>
      <c r="P55" s="21">
        <f>('Ratios Calculated fix'!P55-'Ratios Calculated fix'!P$428)/('Ratios Calculated fix'!P$429-'Ratios Calculated fix'!P$428)</f>
        <v>0.16060730401455126</v>
      </c>
      <c r="Q55" s="21">
        <f>('Ratios Calculated fix'!Q55-'Ratios Calculated fix'!Q$428)/('Ratios Calculated fix'!Q$429-'Ratios Calculated fix'!Q$428)</f>
        <v>0.55902038660210818</v>
      </c>
      <c r="R55" s="21">
        <f>('Ratios Calculated fix'!R55-'Ratios Calculated fix'!R$428)/('Ratios Calculated fix'!R$429-'Ratios Calculated fix'!R$428)</f>
        <v>6.031461891044311E-2</v>
      </c>
      <c r="S55" s="21">
        <f>('Ratios Calculated fix'!S55-'Ratios Calculated fix'!S$428)/('Ratios Calculated fix'!S$429-'Ratios Calculated fix'!S$428)</f>
        <v>0</v>
      </c>
      <c r="T55" s="21">
        <f>('Ratios Calculated fix'!T55-'Ratios Calculated fix'!T$428)/('Ratios Calculated fix'!T$429-'Ratios Calculated fix'!T$428)</f>
        <v>6.0933916387409054E-2</v>
      </c>
      <c r="U55" s="21">
        <f>('Ratios Calculated fix'!U55-'Ratios Calculated fix'!U$428)/('Ratios Calculated fix'!U$429-'Ratios Calculated fix'!U$428)</f>
        <v>0.79230810115667405</v>
      </c>
      <c r="V55" s="21">
        <f>('Ratios Calculated fix'!V55-'Ratios Calculated fix'!V$428)/('Ratios Calculated fix'!V$429-'Ratios Calculated fix'!V$428)</f>
        <v>0.77144014205164946</v>
      </c>
      <c r="W55" s="21">
        <f>('Ratios Calculated fix'!W55-'Ratios Calculated fix'!W$428)/('Ratios Calculated fix'!W$429-'Ratios Calculated fix'!W$428)</f>
        <v>0.76181442366981211</v>
      </c>
      <c r="X55" s="21">
        <f>('Ratios Calculated fix'!X55-'Ratios Calculated fix'!X$428)/('Ratios Calculated fix'!X$429-'Ratios Calculated fix'!X$428)</f>
        <v>0.24430934703026463</v>
      </c>
      <c r="Y55" s="21">
        <f>('Ratios Calculated fix'!Y55-'Ratios Calculated fix'!Y$428)/('Ratios Calculated fix'!Y$429-'Ratios Calculated fix'!Y$428)</f>
        <v>0.53882726505804401</v>
      </c>
      <c r="Z55" s="21">
        <f>('Ratios Calculated fix'!Z55-'Ratios Calculated fix'!Z$428)/('Ratios Calculated fix'!Z$429-'Ratios Calculated fix'!Z$428)</f>
        <v>0.75569065296973537</v>
      </c>
      <c r="AA55" s="21">
        <f>('Ratios Calculated fix'!AA55-'Ratios Calculated fix'!AA$428)/('Ratios Calculated fix'!AA$429-'Ratios Calculated fix'!AA$428)</f>
        <v>0.36815010299543971</v>
      </c>
      <c r="AB55" s="21">
        <f>('Ratios Calculated fix'!AB55-'Ratios Calculated fix'!AB$428)/('Ratios Calculated fix'!AB$429-'Ratios Calculated fix'!AB$428)</f>
        <v>0.91104343455693593</v>
      </c>
      <c r="AC55" s="21">
        <f>('Ratios Calculated fix'!AC55-'Ratios Calculated fix'!AC$428)/('Ratios Calculated fix'!AC$429-'Ratios Calculated fix'!AC$428)</f>
        <v>0.86117553236050925</v>
      </c>
      <c r="AD55" s="21">
        <f>('Ratios Calculated fix'!AD55-'Ratios Calculated fix'!AD$428)/('Ratios Calculated fix'!AD$429-'Ratios Calculated fix'!AD$428)</f>
        <v>0.65833241840718137</v>
      </c>
      <c r="AE55" s="21">
        <f>('Ratios Calculated fix'!AE55-'Ratios Calculated fix'!AE$428)/('Ratios Calculated fix'!AE$429-'Ratios Calculated fix'!AE$428)</f>
        <v>0.69818079527022092</v>
      </c>
      <c r="AF55" s="21">
        <f>('Ratios Calculated fix'!AF55-'Ratios Calculated fix'!AF$428)/('Ratios Calculated fix'!AF$429-'Ratios Calculated fix'!AF$428)</f>
        <v>0.75919328484412674</v>
      </c>
      <c r="AG55" s="21" t="e">
        <f>('Ratios Calculated fix'!AG55-'Ratios Calculated fix'!AG$428)/('Ratios Calculated fix'!AG$429-'Ratios Calculated fix'!AG$428)</f>
        <v>#DIV/0!</v>
      </c>
      <c r="AH55" s="21" t="e">
        <f>('Ratios Calculated fix'!AH55-'Ratios Calculated fix'!AH$428)/('Ratios Calculated fix'!AH$429-'Ratios Calculated fix'!AH$428)</f>
        <v>#DIV/0!</v>
      </c>
      <c r="AI55" s="21">
        <f>('Ratios Calculated fix'!AI55-'Ratios Calculated fix'!AI$428)/('Ratios Calculated fix'!AI$429-'Ratios Calculated fix'!AI$428)</f>
        <v>0.38309646805127678</v>
      </c>
      <c r="AJ55" s="21">
        <f>('Ratios Calculated fix'!AJ55-'Ratios Calculated fix'!AJ$428)/('Ratios Calculated fix'!AJ$429-'Ratios Calculated fix'!AJ$428)</f>
        <v>0.38401089307040126</v>
      </c>
      <c r="AK55" s="21" t="e">
        <f>('Ratios Calculated fix'!AK55-'Ratios Calculated fix'!AK$428)/('Ratios Calculated fix'!AK$429-'Ratios Calculated fix'!AK$428)</f>
        <v>#DIV/0!</v>
      </c>
      <c r="AL55" s="21" t="e">
        <f>('Ratios Calculated fix'!AL55-'Ratios Calculated fix'!AL$428)/('Ratios Calculated fix'!AL$429-'Ratios Calculated fix'!AL$428)</f>
        <v>#DIV/0!</v>
      </c>
      <c r="AM55" s="21">
        <f>('Ratios Calculated fix'!AM55-'Ratios Calculated fix'!AM$428)/('Ratios Calculated fix'!AM$429-'Ratios Calculated fix'!AM$428)</f>
        <v>0.62059979966747802</v>
      </c>
      <c r="AN55" s="21">
        <f>('Ratios Calculated fix'!AN55-'Ratios Calculated fix'!AN$428)/('Ratios Calculated fix'!AN$429-'Ratios Calculated fix'!AN$428)</f>
        <v>0.62126288595838397</v>
      </c>
      <c r="AO55" s="21">
        <f>('Ratios Calculated fix'!AO55-'Ratios Calculated fix'!AO$428)/('Ratios Calculated fix'!AO$429-'Ratios Calculated fix'!AO$428)</f>
        <v>0.10819685463185141</v>
      </c>
      <c r="AP55" s="21">
        <f>('Ratios Calculated fix'!AP55-'Ratios Calculated fix'!AP$428)/('Ratios Calculated fix'!AP$429-'Ratios Calculated fix'!AP$428)</f>
        <v>3.2350184325839054E-2</v>
      </c>
      <c r="AQ55" s="21">
        <f>('Ratios Calculated fix'!AQ55-'Ratios Calculated fix'!AQ$428)/('Ratios Calculated fix'!AQ$429-'Ratios Calculated fix'!AQ$428)</f>
        <v>0.71660115370176436</v>
      </c>
      <c r="AR55" s="21">
        <f>('Ratios Calculated fix'!AR55-'Ratios Calculated fix'!AR$428)/('Ratios Calculated fix'!AR$429-'Ratios Calculated fix'!AR$428)</f>
        <v>0.63902985859760986</v>
      </c>
      <c r="AS55" s="21">
        <f>('Ratios Calculated fix'!AS55-'Ratios Calculated fix'!AS$428)/('Ratios Calculated fix'!AS$429-'Ratios Calculated fix'!AS$428)</f>
        <v>0.43752444868550716</v>
      </c>
      <c r="AT55" s="21">
        <f>('Ratios Calculated fix'!AT55-'Ratios Calculated fix'!AT$428)/('Ratios Calculated fix'!AT$429-'Ratios Calculated fix'!AT$428)</f>
        <v>0.59187337361916414</v>
      </c>
      <c r="AU55" s="21">
        <f>('Ratios Calculated fix'!AU55-'Ratios Calculated fix'!AU$428)/('Ratios Calculated fix'!AU$429-'Ratios Calculated fix'!AU$428)</f>
        <v>0.58047610835316843</v>
      </c>
      <c r="AV55" s="21" t="e">
        <f>('Ratios Calculated fix'!AV55-'Ratios Calculated fix'!AV$428)/('Ratios Calculated fix'!AV$429-'Ratios Calculated fix'!AV$428)</f>
        <v>#DIV/0!</v>
      </c>
      <c r="AW55" s="21" t="e">
        <f>('Ratios Calculated fix'!AW55-'Ratios Calculated fix'!AW$428)/('Ratios Calculated fix'!AW$429-'Ratios Calculated fix'!AW$428)</f>
        <v>#DIV/0!</v>
      </c>
      <c r="AX55" s="21" t="e">
        <f>('Ratios Calculated fix'!AX55-'Ratios Calculated fix'!AX$428)/('Ratios Calculated fix'!AX$429-'Ratios Calculated fix'!AX$428)</f>
        <v>#DIV/0!</v>
      </c>
      <c r="AY55" s="21">
        <f>('Ratios Calculated fix'!AY55-'Ratios Calculated fix'!AY$428)/('Ratios Calculated fix'!AY$429-'Ratios Calculated fix'!AY$428)</f>
        <v>0.33740589993523812</v>
      </c>
      <c r="AZ55" s="21">
        <f>('Ratios Calculated fix'!AZ55-'Ratios Calculated fix'!AZ$428)/('Ratios Calculated fix'!AZ$429-'Ratios Calculated fix'!AZ$428)</f>
        <v>0.24864515400415046</v>
      </c>
      <c r="BA55" s="21">
        <f>('Ratios Calculated fix'!BA55-'Ratios Calculated fix'!BA$428)/('Ratios Calculated fix'!BA$429-'Ratios Calculated fix'!BA$428)</f>
        <v>0.51510300463375014</v>
      </c>
      <c r="BB55" s="21" t="e">
        <f>('Ratios Calculated fix'!BB55-'Ratios Calculated fix'!BB$428)/('Ratios Calculated fix'!BB$429-'Ratios Calculated fix'!BB$428)</f>
        <v>#DIV/0!</v>
      </c>
      <c r="BC55" s="21">
        <f>('Ratios Calculated fix'!BC55-'Ratios Calculated fix'!BC$428)/('Ratios Calculated fix'!BC$429-'Ratios Calculated fix'!BC$428)</f>
        <v>0.21066443801980375</v>
      </c>
    </row>
    <row r="56" spans="1:55" x14ac:dyDescent="0.2">
      <c r="A56" s="3" t="s">
        <v>197</v>
      </c>
      <c r="B56" s="3" t="s">
        <v>198</v>
      </c>
      <c r="C56" s="3" t="s">
        <v>24</v>
      </c>
      <c r="D56" s="3">
        <v>130356</v>
      </c>
      <c r="E56" s="3" t="s">
        <v>16</v>
      </c>
      <c r="F56" s="3">
        <v>2019</v>
      </c>
      <c r="G56" s="3" t="s">
        <v>17</v>
      </c>
      <c r="H56" s="4">
        <v>43830</v>
      </c>
      <c r="I56" s="4">
        <v>43892</v>
      </c>
      <c r="J56" s="4">
        <v>43892</v>
      </c>
      <c r="K56" s="5">
        <v>29926000</v>
      </c>
      <c r="L56" s="5">
        <v>30647000</v>
      </c>
      <c r="M56" s="3" t="s">
        <v>199</v>
      </c>
      <c r="N56" s="20">
        <f>('Ratios Calculated fix'!N56-'Ratios Calculated fix'!N$428)/('Ratios Calculated fix'!N$429-'Ratios Calculated fix'!N$428)</f>
        <v>0.19415475991462666</v>
      </c>
      <c r="O56" s="21">
        <f>('Ratios Calculated fix'!O56-'Ratios Calculated fix'!O$428)/('Ratios Calculated fix'!O$429-'Ratios Calculated fix'!O$428)</f>
        <v>0.13793275123365756</v>
      </c>
      <c r="P56" s="21">
        <f>('Ratios Calculated fix'!P56-'Ratios Calculated fix'!P$428)/('Ratios Calculated fix'!P$429-'Ratios Calculated fix'!P$428)</f>
        <v>0.28032510973538022</v>
      </c>
      <c r="Q56" s="21">
        <f>('Ratios Calculated fix'!Q56-'Ratios Calculated fix'!Q$428)/('Ratios Calculated fix'!Q$429-'Ratios Calculated fix'!Q$428)</f>
        <v>0.55817517609913603</v>
      </c>
      <c r="R56" s="21">
        <f>('Ratios Calculated fix'!R56-'Ratios Calculated fix'!R$428)/('Ratios Calculated fix'!R$429-'Ratios Calculated fix'!R$428)</f>
        <v>2.0099197339516268E-2</v>
      </c>
      <c r="S56" s="21">
        <f>('Ratios Calculated fix'!S56-'Ratios Calculated fix'!S$428)/('Ratios Calculated fix'!S$429-'Ratios Calculated fix'!S$428)</f>
        <v>0</v>
      </c>
      <c r="T56" s="21">
        <f>('Ratios Calculated fix'!T56-'Ratios Calculated fix'!T$428)/('Ratios Calculated fix'!T$429-'Ratios Calculated fix'!T$428)</f>
        <v>2.0305571555689055E-2</v>
      </c>
      <c r="U56" s="21">
        <f>('Ratios Calculated fix'!U56-'Ratios Calculated fix'!U$428)/('Ratios Calculated fix'!U$429-'Ratios Calculated fix'!U$428)</f>
        <v>0.79061951976531541</v>
      </c>
      <c r="V56" s="21">
        <f>('Ratios Calculated fix'!V56-'Ratios Calculated fix'!V$428)/('Ratios Calculated fix'!V$429-'Ratios Calculated fix'!V$428)</f>
        <v>0.77144014205164946</v>
      </c>
      <c r="W56" s="21">
        <f>('Ratios Calculated fix'!W56-'Ratios Calculated fix'!W$428)/('Ratios Calculated fix'!W$429-'Ratios Calculated fix'!W$428)</f>
        <v>0.75987792188942926</v>
      </c>
      <c r="X56" s="21">
        <f>('Ratios Calculated fix'!X56-'Ratios Calculated fix'!X$428)/('Ratios Calculated fix'!X$429-'Ratios Calculated fix'!X$428)</f>
        <v>0.29237312549668004</v>
      </c>
      <c r="Y56" s="21">
        <f>('Ratios Calculated fix'!Y56-'Ratios Calculated fix'!Y$428)/('Ratios Calculated fix'!Y$429-'Ratios Calculated fix'!Y$428)</f>
        <v>0.53556461264814825</v>
      </c>
      <c r="Z56" s="21">
        <f>('Ratios Calculated fix'!Z56-'Ratios Calculated fix'!Z$428)/('Ratios Calculated fix'!Z$429-'Ratios Calculated fix'!Z$428)</f>
        <v>0.70762687450331996</v>
      </c>
      <c r="AA56" s="21">
        <f>('Ratios Calculated fix'!AA56-'Ratios Calculated fix'!AA$428)/('Ratios Calculated fix'!AA$429-'Ratios Calculated fix'!AA$428)</f>
        <v>6.3902158879199325E-2</v>
      </c>
      <c r="AB56" s="21">
        <f>('Ratios Calculated fix'!AB56-'Ratios Calculated fix'!AB$428)/('Ratios Calculated fix'!AB$429-'Ratios Calculated fix'!AB$428)</f>
        <v>0.9584611985074174</v>
      </c>
      <c r="AC56" s="21">
        <f>('Ratios Calculated fix'!AC56-'Ratios Calculated fix'!AC$428)/('Ratios Calculated fix'!AC$429-'Ratios Calculated fix'!AC$428)</f>
        <v>0.52111132112008685</v>
      </c>
      <c r="AD56" s="21">
        <f>('Ratios Calculated fix'!AD56-'Ratios Calculated fix'!AD$428)/('Ratios Calculated fix'!AD$429-'Ratios Calculated fix'!AD$428)</f>
        <v>0.28657481379021427</v>
      </c>
      <c r="AE56" s="21">
        <f>('Ratios Calculated fix'!AE56-'Ratios Calculated fix'!AE$428)/('Ratios Calculated fix'!AE$429-'Ratios Calculated fix'!AE$428)</f>
        <v>0.32851657024026132</v>
      </c>
      <c r="AF56" s="21">
        <f>('Ratios Calculated fix'!AF56-'Ratios Calculated fix'!AF$428)/('Ratios Calculated fix'!AF$429-'Ratios Calculated fix'!AF$428)</f>
        <v>0.64530081339705825</v>
      </c>
      <c r="AG56" s="21" t="e">
        <f>('Ratios Calculated fix'!AG56-'Ratios Calculated fix'!AG$428)/('Ratios Calculated fix'!AG$429-'Ratios Calculated fix'!AG$428)</f>
        <v>#DIV/0!</v>
      </c>
      <c r="AH56" s="21" t="e">
        <f>('Ratios Calculated fix'!AH56-'Ratios Calculated fix'!AH$428)/('Ratios Calculated fix'!AH$429-'Ratios Calculated fix'!AH$428)</f>
        <v>#DIV/0!</v>
      </c>
      <c r="AI56" s="21">
        <f>('Ratios Calculated fix'!AI56-'Ratios Calculated fix'!AI$428)/('Ratios Calculated fix'!AI$429-'Ratios Calculated fix'!AI$428)</f>
        <v>0.41183497032404676</v>
      </c>
      <c r="AJ56" s="21">
        <f>('Ratios Calculated fix'!AJ56-'Ratios Calculated fix'!AJ$428)/('Ratios Calculated fix'!AJ$429-'Ratios Calculated fix'!AJ$428)</f>
        <v>0.17541287500146199</v>
      </c>
      <c r="AK56" s="21" t="e">
        <f>('Ratios Calculated fix'!AK56-'Ratios Calculated fix'!AK$428)/('Ratios Calculated fix'!AK$429-'Ratios Calculated fix'!AK$428)</f>
        <v>#DIV/0!</v>
      </c>
      <c r="AL56" s="21" t="e">
        <f>('Ratios Calculated fix'!AL56-'Ratios Calculated fix'!AL$428)/('Ratios Calculated fix'!AL$429-'Ratios Calculated fix'!AL$428)</f>
        <v>#DIV/0!</v>
      </c>
      <c r="AM56" s="21">
        <f>('Ratios Calculated fix'!AM56-'Ratios Calculated fix'!AM$428)/('Ratios Calculated fix'!AM$429-'Ratios Calculated fix'!AM$428)</f>
        <v>0.61684598961748727</v>
      </c>
      <c r="AN56" s="21">
        <f>('Ratios Calculated fix'!AN56-'Ratios Calculated fix'!AN$428)/('Ratios Calculated fix'!AN$429-'Ratios Calculated fix'!AN$428)</f>
        <v>0.62054915435868974</v>
      </c>
      <c r="AO56" s="21">
        <f>('Ratios Calculated fix'!AO56-'Ratios Calculated fix'!AO$428)/('Ratios Calculated fix'!AO$429-'Ratios Calculated fix'!AO$428)</f>
        <v>8.0042747312990173E-2</v>
      </c>
      <c r="AP56" s="21">
        <f>('Ratios Calculated fix'!AP56-'Ratios Calculated fix'!AP$428)/('Ratios Calculated fix'!AP$429-'Ratios Calculated fix'!AP$428)</f>
        <v>3.2158934782210442E-2</v>
      </c>
      <c r="AQ56" s="21">
        <f>('Ratios Calculated fix'!AQ56-'Ratios Calculated fix'!AQ$428)/('Ratios Calculated fix'!AQ$429-'Ratios Calculated fix'!AQ$428)</f>
        <v>0.57719878641657052</v>
      </c>
      <c r="AR56" s="21">
        <f>('Ratios Calculated fix'!AR56-'Ratios Calculated fix'!AR$428)/('Ratios Calculated fix'!AR$429-'Ratios Calculated fix'!AR$428)</f>
        <v>0.29879218230113264</v>
      </c>
      <c r="AS56" s="21">
        <f>('Ratios Calculated fix'!AS56-'Ratios Calculated fix'!AS$428)/('Ratios Calculated fix'!AS$429-'Ratios Calculated fix'!AS$428)</f>
        <v>0.54993349499918909</v>
      </c>
      <c r="AT56" s="21">
        <f>('Ratios Calculated fix'!AT56-'Ratios Calculated fix'!AT$428)/('Ratios Calculated fix'!AT$429-'Ratios Calculated fix'!AT$428)</f>
        <v>0.27486905246495802</v>
      </c>
      <c r="AU56" s="21">
        <f>('Ratios Calculated fix'!AU56-'Ratios Calculated fix'!AU$428)/('Ratios Calculated fix'!AU$429-'Ratios Calculated fix'!AU$428)</f>
        <v>0.46702135756315055</v>
      </c>
      <c r="AV56" s="21" t="e">
        <f>('Ratios Calculated fix'!AV56-'Ratios Calculated fix'!AV$428)/('Ratios Calculated fix'!AV$429-'Ratios Calculated fix'!AV$428)</f>
        <v>#DIV/0!</v>
      </c>
      <c r="AW56" s="21" t="e">
        <f>('Ratios Calculated fix'!AW56-'Ratios Calculated fix'!AW$428)/('Ratios Calculated fix'!AW$429-'Ratios Calculated fix'!AW$428)</f>
        <v>#DIV/0!</v>
      </c>
      <c r="AX56" s="21" t="e">
        <f>('Ratios Calculated fix'!AX56-'Ratios Calculated fix'!AX$428)/('Ratios Calculated fix'!AX$429-'Ratios Calculated fix'!AX$428)</f>
        <v>#DIV/0!</v>
      </c>
      <c r="AY56" s="21">
        <f>('Ratios Calculated fix'!AY56-'Ratios Calculated fix'!AY$428)/('Ratios Calculated fix'!AY$429-'Ratios Calculated fix'!AY$428)</f>
        <v>0.35360070772761631</v>
      </c>
      <c r="AZ56" s="21">
        <f>('Ratios Calculated fix'!AZ56-'Ratios Calculated fix'!AZ$428)/('Ratios Calculated fix'!AZ$429-'Ratios Calculated fix'!AZ$428)</f>
        <v>0.19812114623565791</v>
      </c>
      <c r="BA56" s="21">
        <f>('Ratios Calculated fix'!BA56-'Ratios Calculated fix'!BA$428)/('Ratios Calculated fix'!BA$429-'Ratios Calculated fix'!BA$428)</f>
        <v>0.51092200737702187</v>
      </c>
      <c r="BB56" s="21" t="e">
        <f>('Ratios Calculated fix'!BB56-'Ratios Calculated fix'!BB$428)/('Ratios Calculated fix'!BB$429-'Ratios Calculated fix'!BB$428)</f>
        <v>#DIV/0!</v>
      </c>
      <c r="BC56" s="21">
        <f>('Ratios Calculated fix'!BC56-'Ratios Calculated fix'!BC$428)/('Ratios Calculated fix'!BC$429-'Ratios Calculated fix'!BC$428)</f>
        <v>8.5555944015754268E-2</v>
      </c>
    </row>
    <row r="57" spans="1:55" x14ac:dyDescent="0.2">
      <c r="A57" s="3" t="s">
        <v>209</v>
      </c>
      <c r="B57" s="3" t="s">
        <v>210</v>
      </c>
      <c r="C57" s="3" t="s">
        <v>45</v>
      </c>
      <c r="D57" s="3">
        <v>261036</v>
      </c>
      <c r="E57" s="3" t="s">
        <v>16</v>
      </c>
      <c r="F57" s="3">
        <v>2019</v>
      </c>
      <c r="G57" s="3" t="s">
        <v>17</v>
      </c>
      <c r="H57" s="4">
        <v>43830</v>
      </c>
      <c r="I57" s="4">
        <v>43887</v>
      </c>
      <c r="J57" s="4">
        <v>43887</v>
      </c>
      <c r="K57" s="5">
        <v>41681000</v>
      </c>
      <c r="L57" s="5">
        <v>42168000</v>
      </c>
      <c r="M57" s="3" t="s">
        <v>211</v>
      </c>
      <c r="N57" s="20">
        <f>('Ratios Calculated fix'!N57-'Ratios Calculated fix'!N$428)/('Ratios Calculated fix'!N$429-'Ratios Calculated fix'!N$428)</f>
        <v>0.10195411918858352</v>
      </c>
      <c r="O57" s="21">
        <f>('Ratios Calculated fix'!O57-'Ratios Calculated fix'!O$428)/('Ratios Calculated fix'!O$429-'Ratios Calculated fix'!O$428)</f>
        <v>0.10195411918858352</v>
      </c>
      <c r="P57" s="21">
        <f>('Ratios Calculated fix'!P57-'Ratios Calculated fix'!P$428)/('Ratios Calculated fix'!P$429-'Ratios Calculated fix'!P$428)</f>
        <v>0.26441483261722643</v>
      </c>
      <c r="Q57" s="21">
        <f>('Ratios Calculated fix'!Q57-'Ratios Calculated fix'!Q$428)/('Ratios Calculated fix'!Q$429-'Ratios Calculated fix'!Q$428)</f>
        <v>0.56001601905121223</v>
      </c>
      <c r="R57" s="21">
        <f>('Ratios Calculated fix'!R57-'Ratios Calculated fix'!R$428)/('Ratios Calculated fix'!R$429-'Ratios Calculated fix'!R$428)</f>
        <v>0.11115660861291583</v>
      </c>
      <c r="S57" s="21">
        <f>('Ratios Calculated fix'!S57-'Ratios Calculated fix'!S$428)/('Ratios Calculated fix'!S$429-'Ratios Calculated fix'!S$428)</f>
        <v>0</v>
      </c>
      <c r="T57" s="21">
        <f>('Ratios Calculated fix'!T57-'Ratios Calculated fix'!T$428)/('Ratios Calculated fix'!T$429-'Ratios Calculated fix'!T$428)</f>
        <v>0.11229794065654995</v>
      </c>
      <c r="U57" s="21">
        <f>('Ratios Calculated fix'!U57-'Ratios Calculated fix'!U$428)/('Ratios Calculated fix'!U$429-'Ratios Calculated fix'!U$428)</f>
        <v>0.79553396163565504</v>
      </c>
      <c r="V57" s="21">
        <f>('Ratios Calculated fix'!V57-'Ratios Calculated fix'!V$428)/('Ratios Calculated fix'!V$429-'Ratios Calculated fix'!V$428)</f>
        <v>0.77144014205164946</v>
      </c>
      <c r="W57" s="21">
        <f>('Ratios Calculated fix'!W57-'Ratios Calculated fix'!W$428)/('Ratios Calculated fix'!W$429-'Ratios Calculated fix'!W$428)</f>
        <v>0.76551391046552242</v>
      </c>
      <c r="X57" s="21">
        <f>('Ratios Calculated fix'!X57-'Ratios Calculated fix'!X$428)/('Ratios Calculated fix'!X$429-'Ratios Calculated fix'!X$428)</f>
        <v>0.3005445722583292</v>
      </c>
      <c r="Y57" s="21">
        <f>('Ratios Calculated fix'!Y57-'Ratios Calculated fix'!Y$428)/('Ratios Calculated fix'!Y$429-'Ratios Calculated fix'!Y$428)</f>
        <v>0.50331901453600925</v>
      </c>
      <c r="Z57" s="21">
        <f>('Ratios Calculated fix'!Z57-'Ratios Calculated fix'!Z$428)/('Ratios Calculated fix'!Z$429-'Ratios Calculated fix'!Z$428)</f>
        <v>0.6994554277416708</v>
      </c>
      <c r="AA57" s="21">
        <f>('Ratios Calculated fix'!AA57-'Ratios Calculated fix'!AA$428)/('Ratios Calculated fix'!AA$429-'Ratios Calculated fix'!AA$428)</f>
        <v>0.2092707700307109</v>
      </c>
      <c r="AB57" s="21">
        <f>('Ratios Calculated fix'!AB57-'Ratios Calculated fix'!AB$428)/('Ratios Calculated fix'!AB$429-'Ratios Calculated fix'!AB$428)</f>
        <v>0.88085617814531247</v>
      </c>
      <c r="AC57" s="21">
        <f>('Ratios Calculated fix'!AC57-'Ratios Calculated fix'!AC$428)/('Ratios Calculated fix'!AC$429-'Ratios Calculated fix'!AC$428)</f>
        <v>1</v>
      </c>
      <c r="AD57" s="21">
        <f>('Ratios Calculated fix'!AD57-'Ratios Calculated fix'!AD$428)/('Ratios Calculated fix'!AD$429-'Ratios Calculated fix'!AD$428)</f>
        <v>0.56550010768453107</v>
      </c>
      <c r="AE57" s="21">
        <f>('Ratios Calculated fix'!AE57-'Ratios Calculated fix'!AE$428)/('Ratios Calculated fix'!AE$429-'Ratios Calculated fix'!AE$428)</f>
        <v>0.61843641616493594</v>
      </c>
      <c r="AF57" s="21">
        <f>('Ratios Calculated fix'!AF57-'Ratios Calculated fix'!AF$428)/('Ratios Calculated fix'!AF$429-'Ratios Calculated fix'!AF$428)</f>
        <v>0.72284912671266555</v>
      </c>
      <c r="AG57" s="21" t="e">
        <f>('Ratios Calculated fix'!AG57-'Ratios Calculated fix'!AG$428)/('Ratios Calculated fix'!AG$429-'Ratios Calculated fix'!AG$428)</f>
        <v>#DIV/0!</v>
      </c>
      <c r="AH57" s="21" t="e">
        <f>('Ratios Calculated fix'!AH57-'Ratios Calculated fix'!AH$428)/('Ratios Calculated fix'!AH$429-'Ratios Calculated fix'!AH$428)</f>
        <v>#DIV/0!</v>
      </c>
      <c r="AI57" s="21">
        <f>('Ratios Calculated fix'!AI57-'Ratios Calculated fix'!AI$428)/('Ratios Calculated fix'!AI$429-'Ratios Calculated fix'!AI$428)</f>
        <v>0.34826079378885239</v>
      </c>
      <c r="AJ57" s="21">
        <f>('Ratios Calculated fix'!AJ57-'Ratios Calculated fix'!AJ$428)/('Ratios Calculated fix'!AJ$429-'Ratios Calculated fix'!AJ$428)</f>
        <v>0.32094523949824838</v>
      </c>
      <c r="AK57" s="21" t="e">
        <f>('Ratios Calculated fix'!AK57-'Ratios Calculated fix'!AK$428)/('Ratios Calculated fix'!AK$429-'Ratios Calculated fix'!AK$428)</f>
        <v>#DIV/0!</v>
      </c>
      <c r="AL57" s="21" t="e">
        <f>('Ratios Calculated fix'!AL57-'Ratios Calculated fix'!AL$428)/('Ratios Calculated fix'!AL$429-'Ratios Calculated fix'!AL$428)</f>
        <v>#DIV/0!</v>
      </c>
      <c r="AM57" s="21">
        <f>('Ratios Calculated fix'!AM57-'Ratios Calculated fix'!AM$428)/('Ratios Calculated fix'!AM$429-'Ratios Calculated fix'!AM$428)</f>
        <v>0.6223345680291642</v>
      </c>
      <c r="AN57" s="21">
        <f>('Ratios Calculated fix'!AN57-'Ratios Calculated fix'!AN$428)/('Ratios Calculated fix'!AN$429-'Ratios Calculated fix'!AN$428)</f>
        <v>0.62222088918956853</v>
      </c>
      <c r="AO57" s="21">
        <f>('Ratios Calculated fix'!AO57-'Ratios Calculated fix'!AO$428)/('Ratios Calculated fix'!AO$429-'Ratios Calculated fix'!AO$428)</f>
        <v>0.13280831657722988</v>
      </c>
      <c r="AP57" s="21">
        <f>('Ratios Calculated fix'!AP57-'Ratios Calculated fix'!AP$428)/('Ratios Calculated fix'!AP$429-'Ratios Calculated fix'!AP$428)</f>
        <v>3.2338329037808825E-2</v>
      </c>
      <c r="AQ57" s="21">
        <f>('Ratios Calculated fix'!AQ57-'Ratios Calculated fix'!AQ$428)/('Ratios Calculated fix'!AQ$429-'Ratios Calculated fix'!AQ$428)</f>
        <v>0.71789444252202983</v>
      </c>
      <c r="AR57" s="21">
        <f>('Ratios Calculated fix'!AR57-'Ratios Calculated fix'!AR$428)/('Ratios Calculated fix'!AR$429-'Ratios Calculated fix'!AR$428)</f>
        <v>0.54515485939208597</v>
      </c>
      <c r="AS57" s="21">
        <f>('Ratios Calculated fix'!AS57-'Ratios Calculated fix'!AS$428)/('Ratios Calculated fix'!AS$429-'Ratios Calculated fix'!AS$428)</f>
        <v>0.37281824249324813</v>
      </c>
      <c r="AT57" s="21">
        <f>('Ratios Calculated fix'!AT57-'Ratios Calculated fix'!AT$428)/('Ratios Calculated fix'!AT$429-'Ratios Calculated fix'!AT$428)</f>
        <v>0.57651135357384142</v>
      </c>
      <c r="AU57" s="21">
        <f>('Ratios Calculated fix'!AU57-'Ratios Calculated fix'!AU$428)/('Ratios Calculated fix'!AU$429-'Ratios Calculated fix'!AU$428)</f>
        <v>0.67530576797033404</v>
      </c>
      <c r="AV57" s="21" t="e">
        <f>('Ratios Calculated fix'!AV57-'Ratios Calculated fix'!AV$428)/('Ratios Calculated fix'!AV$429-'Ratios Calculated fix'!AV$428)</f>
        <v>#DIV/0!</v>
      </c>
      <c r="AW57" s="21" t="e">
        <f>('Ratios Calculated fix'!AW57-'Ratios Calculated fix'!AW$428)/('Ratios Calculated fix'!AW$429-'Ratios Calculated fix'!AW$428)</f>
        <v>#DIV/0!</v>
      </c>
      <c r="AX57" s="21" t="e">
        <f>('Ratios Calculated fix'!AX57-'Ratios Calculated fix'!AX$428)/('Ratios Calculated fix'!AX$429-'Ratios Calculated fix'!AX$428)</f>
        <v>#DIV/0!</v>
      </c>
      <c r="AY57" s="21">
        <f>('Ratios Calculated fix'!AY57-'Ratios Calculated fix'!AY$428)/('Ratios Calculated fix'!AY$429-'Ratios Calculated fix'!AY$428)</f>
        <v>0.34664893082043646</v>
      </c>
      <c r="AZ57" s="21">
        <f>('Ratios Calculated fix'!AZ57-'Ratios Calculated fix'!AZ$428)/('Ratios Calculated fix'!AZ$429-'Ratios Calculated fix'!AZ$428)</f>
        <v>0.2538340237263555</v>
      </c>
      <c r="BA57" s="21">
        <f>('Ratios Calculated fix'!BA57-'Ratios Calculated fix'!BA$428)/('Ratios Calculated fix'!BA$429-'Ratios Calculated fix'!BA$428)</f>
        <v>0.52110180805533501</v>
      </c>
      <c r="BB57" s="21" t="e">
        <f>('Ratios Calculated fix'!BB57-'Ratios Calculated fix'!BB$428)/('Ratios Calculated fix'!BB$429-'Ratios Calculated fix'!BB$428)</f>
        <v>#DIV/0!</v>
      </c>
      <c r="BC57" s="21">
        <f>('Ratios Calculated fix'!BC57-'Ratios Calculated fix'!BC$428)/('Ratios Calculated fix'!BC$429-'Ratios Calculated fix'!BC$428)</f>
        <v>0.21401434594229304</v>
      </c>
    </row>
    <row r="58" spans="1:55" x14ac:dyDescent="0.2">
      <c r="A58" s="3" t="s">
        <v>203</v>
      </c>
      <c r="B58" s="3" t="s">
        <v>204</v>
      </c>
      <c r="C58" s="3" t="s">
        <v>113</v>
      </c>
      <c r="D58" s="3">
        <v>914</v>
      </c>
      <c r="E58" s="3" t="s">
        <v>16</v>
      </c>
      <c r="F58" s="3">
        <v>2019</v>
      </c>
      <c r="G58" s="3" t="s">
        <v>17</v>
      </c>
      <c r="H58" s="4">
        <v>43890</v>
      </c>
      <c r="I58" s="4">
        <v>43890</v>
      </c>
      <c r="J58" s="4">
        <v>43890</v>
      </c>
      <c r="K58" s="5">
        <v>155153909</v>
      </c>
      <c r="L58" s="5">
        <v>157681625</v>
      </c>
      <c r="M58" s="3" t="s">
        <v>205</v>
      </c>
      <c r="N58" s="20">
        <f>('Ratios Calculated fix'!N58-'Ratios Calculated fix'!N$428)/('Ratios Calculated fix'!N$429-'Ratios Calculated fix'!N$428)</f>
        <v>5.1891680053743602E-2</v>
      </c>
      <c r="O58" s="21">
        <f>('Ratios Calculated fix'!O58-'Ratios Calculated fix'!O$428)/('Ratios Calculated fix'!O$429-'Ratios Calculated fix'!O$428)</f>
        <v>5.1891680053743602E-2</v>
      </c>
      <c r="P58" s="21">
        <f>('Ratios Calculated fix'!P58-'Ratios Calculated fix'!P$428)/('Ratios Calculated fix'!P$429-'Ratios Calculated fix'!P$428)</f>
        <v>9.7923513912253988E-3</v>
      </c>
      <c r="Q58" s="21">
        <f>('Ratios Calculated fix'!Q58-'Ratios Calculated fix'!Q$428)/('Ratios Calculated fix'!Q$429-'Ratios Calculated fix'!Q$428)</f>
        <v>0.5633900101476399</v>
      </c>
      <c r="R58" s="21">
        <f>('Ratios Calculated fix'!R58-'Ratios Calculated fix'!R$428)/('Ratios Calculated fix'!R$429-'Ratios Calculated fix'!R$428)</f>
        <v>1.0093944558222932E-2</v>
      </c>
      <c r="S58" s="21">
        <f>('Ratios Calculated fix'!S58-'Ratios Calculated fix'!S$428)/('Ratios Calculated fix'!S$429-'Ratios Calculated fix'!S$428)</f>
        <v>0</v>
      </c>
      <c r="T58" s="21">
        <f>('Ratios Calculated fix'!T58-'Ratios Calculated fix'!T$428)/('Ratios Calculated fix'!T$429-'Ratios Calculated fix'!T$428)</f>
        <v>1.0197587000311863E-2</v>
      </c>
      <c r="U58" s="21">
        <f>('Ratios Calculated fix'!U58-'Ratios Calculated fix'!U$428)/('Ratios Calculated fix'!U$429-'Ratios Calculated fix'!U$428)</f>
        <v>0.79099847171439286</v>
      </c>
      <c r="V58" s="21">
        <f>('Ratios Calculated fix'!V58-'Ratios Calculated fix'!V$428)/('Ratios Calculated fix'!V$429-'Ratios Calculated fix'!V$428)</f>
        <v>0.77144014205164946</v>
      </c>
      <c r="W58" s="21">
        <f>('Ratios Calculated fix'!W58-'Ratios Calculated fix'!W$428)/('Ratios Calculated fix'!W$429-'Ratios Calculated fix'!W$428)</f>
        <v>0.76031251220756468</v>
      </c>
      <c r="X58" s="21">
        <f>('Ratios Calculated fix'!X58-'Ratios Calculated fix'!X$428)/('Ratios Calculated fix'!X$429-'Ratios Calculated fix'!X$428)</f>
        <v>0.61449338535300957</v>
      </c>
      <c r="Y58" s="21">
        <f>('Ratios Calculated fix'!Y58-'Ratios Calculated fix'!Y$428)/('Ratios Calculated fix'!Y$429-'Ratios Calculated fix'!Y$428)</f>
        <v>0.47479901860627177</v>
      </c>
      <c r="Z58" s="21">
        <f>('Ratios Calculated fix'!Z58-'Ratios Calculated fix'!Z$428)/('Ratios Calculated fix'!Z$429-'Ratios Calculated fix'!Z$428)</f>
        <v>0.38550661464699043</v>
      </c>
      <c r="AA58" s="21">
        <f>('Ratios Calculated fix'!AA58-'Ratios Calculated fix'!AA$428)/('Ratios Calculated fix'!AA$429-'Ratios Calculated fix'!AA$428)</f>
        <v>0.13829377367930307</v>
      </c>
      <c r="AB58" s="21">
        <f>('Ratios Calculated fix'!AB58-'Ratios Calculated fix'!AB$428)/('Ratios Calculated fix'!AB$429-'Ratios Calculated fix'!AB$428)</f>
        <v>0.83913040621906021</v>
      </c>
      <c r="AC58" s="21">
        <f>('Ratios Calculated fix'!AC58-'Ratios Calculated fix'!AC$428)/('Ratios Calculated fix'!AC$429-'Ratios Calculated fix'!AC$428)</f>
        <v>1</v>
      </c>
      <c r="AD58" s="21">
        <f>('Ratios Calculated fix'!AD58-'Ratios Calculated fix'!AD$428)/('Ratios Calculated fix'!AD$429-'Ratios Calculated fix'!AD$428)</f>
        <v>0.556565821503469</v>
      </c>
      <c r="AE58" s="21">
        <f>('Ratios Calculated fix'!AE58-'Ratios Calculated fix'!AE$428)/('Ratios Calculated fix'!AE$429-'Ratios Calculated fix'!AE$428)</f>
        <v>0.63440965034595553</v>
      </c>
      <c r="AF58" s="21">
        <f>('Ratios Calculated fix'!AF58-'Ratios Calculated fix'!AF$428)/('Ratios Calculated fix'!AF$429-'Ratios Calculated fix'!AF$428)</f>
        <v>0.74338154806148193</v>
      </c>
      <c r="AG58" s="21" t="e">
        <f>('Ratios Calculated fix'!AG58-'Ratios Calculated fix'!AG$428)/('Ratios Calculated fix'!AG$429-'Ratios Calculated fix'!AG$428)</f>
        <v>#DIV/0!</v>
      </c>
      <c r="AH58" s="21" t="e">
        <f>('Ratios Calculated fix'!AH58-'Ratios Calculated fix'!AH$428)/('Ratios Calculated fix'!AH$429-'Ratios Calculated fix'!AH$428)</f>
        <v>#DIV/0!</v>
      </c>
      <c r="AI58" s="21">
        <f>('Ratios Calculated fix'!AI58-'Ratios Calculated fix'!AI$428)/('Ratios Calculated fix'!AI$429-'Ratios Calculated fix'!AI$428)</f>
        <v>0.37391290657174586</v>
      </c>
      <c r="AJ58" s="21">
        <f>('Ratios Calculated fix'!AJ58-'Ratios Calculated fix'!AJ$428)/('Ratios Calculated fix'!AJ$429-'Ratios Calculated fix'!AJ$428)</f>
        <v>7.4458533151401107E-2</v>
      </c>
      <c r="AK58" s="21" t="e">
        <f>('Ratios Calculated fix'!AK58-'Ratios Calculated fix'!AK$428)/('Ratios Calculated fix'!AK$429-'Ratios Calculated fix'!AK$428)</f>
        <v>#DIV/0!</v>
      </c>
      <c r="AL58" s="21" t="e">
        <f>('Ratios Calculated fix'!AL58-'Ratios Calculated fix'!AL$428)/('Ratios Calculated fix'!AL$429-'Ratios Calculated fix'!AL$428)</f>
        <v>#DIV/0!</v>
      </c>
      <c r="AM58" s="21">
        <f>('Ratios Calculated fix'!AM58-'Ratios Calculated fix'!AM$428)/('Ratios Calculated fix'!AM$429-'Ratios Calculated fix'!AM$428)</f>
        <v>0.61740988455451362</v>
      </c>
      <c r="AN58" s="21">
        <f>('Ratios Calculated fix'!AN58-'Ratios Calculated fix'!AN$428)/('Ratios Calculated fix'!AN$429-'Ratios Calculated fix'!AN$428)</f>
        <v>0.62031828788933596</v>
      </c>
      <c r="AO58" s="21">
        <f>('Ratios Calculated fix'!AO58-'Ratios Calculated fix'!AO$428)/('Ratios Calculated fix'!AO$429-'Ratios Calculated fix'!AO$428)</f>
        <v>7.4048167350928892E-3</v>
      </c>
      <c r="AP58" s="21">
        <f>('Ratios Calculated fix'!AP58-'Ratios Calculated fix'!AP$428)/('Ratios Calculated fix'!AP$429-'Ratios Calculated fix'!AP$428)</f>
        <v>3.2067436108238076E-2</v>
      </c>
      <c r="AQ58" s="21">
        <f>('Ratios Calculated fix'!AQ58-'Ratios Calculated fix'!AQ$428)/('Ratios Calculated fix'!AQ$429-'Ratios Calculated fix'!AQ$428)</f>
        <v>0.52883130393229505</v>
      </c>
      <c r="AR58" s="21">
        <f>('Ratios Calculated fix'!AR58-'Ratios Calculated fix'!AR$428)/('Ratios Calculated fix'!AR$429-'Ratios Calculated fix'!AR$428)</f>
        <v>0.39391042442900609</v>
      </c>
      <c r="AS58" s="21">
        <f>('Ratios Calculated fix'!AS58-'Ratios Calculated fix'!AS$428)/('Ratios Calculated fix'!AS$429-'Ratios Calculated fix'!AS$428)</f>
        <v>0.48666098011589359</v>
      </c>
      <c r="AT58" s="21">
        <f>('Ratios Calculated fix'!AT58-'Ratios Calculated fix'!AT$428)/('Ratios Calculated fix'!AT$429-'Ratios Calculated fix'!AT$428)</f>
        <v>0.22316309835223574</v>
      </c>
      <c r="AU58" s="21">
        <f>('Ratios Calculated fix'!AU58-'Ratios Calculated fix'!AU$428)/('Ratios Calculated fix'!AU$429-'Ratios Calculated fix'!AU$428)</f>
        <v>0.44564031047582719</v>
      </c>
      <c r="AV58" s="21" t="e">
        <f>('Ratios Calculated fix'!AV58-'Ratios Calculated fix'!AV$428)/('Ratios Calculated fix'!AV$429-'Ratios Calculated fix'!AV$428)</f>
        <v>#DIV/0!</v>
      </c>
      <c r="AW58" s="21" t="e">
        <f>('Ratios Calculated fix'!AW58-'Ratios Calculated fix'!AW$428)/('Ratios Calculated fix'!AW$429-'Ratios Calculated fix'!AW$428)</f>
        <v>#DIV/0!</v>
      </c>
      <c r="AX58" s="21" t="e">
        <f>('Ratios Calculated fix'!AX58-'Ratios Calculated fix'!AX$428)/('Ratios Calculated fix'!AX$429-'Ratios Calculated fix'!AX$428)</f>
        <v>#DIV/0!</v>
      </c>
      <c r="AY58" s="21">
        <f>('Ratios Calculated fix'!AY58-'Ratios Calculated fix'!AY$428)/('Ratios Calculated fix'!AY$429-'Ratios Calculated fix'!AY$428)</f>
        <v>0.34045447104890847</v>
      </c>
      <c r="AZ58" s="21">
        <f>('Ratios Calculated fix'!AZ58-'Ratios Calculated fix'!AZ$428)/('Ratios Calculated fix'!AZ$429-'Ratios Calculated fix'!AZ$428)</f>
        <v>0.24065227002657966</v>
      </c>
      <c r="BA58" s="21">
        <f>('Ratios Calculated fix'!BA58-'Ratios Calculated fix'!BA$428)/('Ratios Calculated fix'!BA$429-'Ratios Calculated fix'!BA$428)</f>
        <v>0.51253811054441212</v>
      </c>
      <c r="BB58" s="21" t="e">
        <f>('Ratios Calculated fix'!BB58-'Ratios Calculated fix'!BB$428)/('Ratios Calculated fix'!BB$429-'Ratios Calculated fix'!BB$428)</f>
        <v>#DIV/0!</v>
      </c>
      <c r="BC58" s="21">
        <f>('Ratios Calculated fix'!BC58-'Ratios Calculated fix'!BC$428)/('Ratios Calculated fix'!BC$429-'Ratios Calculated fix'!BC$428)</f>
        <v>0.11341897678511699</v>
      </c>
    </row>
    <row r="59" spans="1:55" x14ac:dyDescent="0.2">
      <c r="A59" s="3" t="s">
        <v>182</v>
      </c>
      <c r="B59" s="3" t="s">
        <v>183</v>
      </c>
      <c r="C59" s="3" t="s">
        <v>59</v>
      </c>
      <c r="D59" s="3">
        <v>247618</v>
      </c>
      <c r="E59" s="3" t="s">
        <v>16</v>
      </c>
      <c r="F59" s="3">
        <v>2019</v>
      </c>
      <c r="G59" s="3" t="s">
        <v>17</v>
      </c>
      <c r="H59" s="4">
        <v>43830</v>
      </c>
      <c r="I59" s="4">
        <v>43880</v>
      </c>
      <c r="J59" s="4">
        <v>43880</v>
      </c>
      <c r="K59" s="5">
        <v>326196000</v>
      </c>
      <c r="L59" s="5">
        <v>335539000</v>
      </c>
      <c r="M59" s="3" t="s">
        <v>184</v>
      </c>
      <c r="N59" s="20">
        <f>('Ratios Calculated fix'!N59-'Ratios Calculated fix'!N$428)/('Ratios Calculated fix'!N$429-'Ratios Calculated fix'!N$428)</f>
        <v>4.1060514806846464E-2</v>
      </c>
      <c r="O59" s="21">
        <f>('Ratios Calculated fix'!O59-'Ratios Calculated fix'!O$428)/('Ratios Calculated fix'!O$429-'Ratios Calculated fix'!O$428)</f>
        <v>2.7586350355219707E-2</v>
      </c>
      <c r="P59" s="21">
        <f>('Ratios Calculated fix'!P59-'Ratios Calculated fix'!P$428)/('Ratios Calculated fix'!P$429-'Ratios Calculated fix'!P$428)</f>
        <v>2.6337260600871215E-2</v>
      </c>
      <c r="Q59" s="21">
        <f>('Ratios Calculated fix'!Q59-'Ratios Calculated fix'!Q$428)/('Ratios Calculated fix'!Q$429-'Ratios Calculated fix'!Q$428)</f>
        <v>0.56321891865259766</v>
      </c>
      <c r="R59" s="21">
        <f>('Ratios Calculated fix'!R59-'Ratios Calculated fix'!R$428)/('Ratios Calculated fix'!R$429-'Ratios Calculated fix'!R$428)</f>
        <v>0.10444066598962908</v>
      </c>
      <c r="S59" s="21">
        <f>('Ratios Calculated fix'!S59-'Ratios Calculated fix'!S$428)/('Ratios Calculated fix'!S$429-'Ratios Calculated fix'!S$428)</f>
        <v>2.2100373780177821E-2</v>
      </c>
      <c r="T59" s="21">
        <f>('Ratios Calculated fix'!T59-'Ratios Calculated fix'!T$428)/('Ratios Calculated fix'!T$429-'Ratios Calculated fix'!T$428)</f>
        <v>0.10207904467323027</v>
      </c>
      <c r="U59" s="21">
        <f>('Ratios Calculated fix'!U59-'Ratios Calculated fix'!U$428)/('Ratios Calculated fix'!U$429-'Ratios Calculated fix'!U$428)</f>
        <v>0.79929688061436432</v>
      </c>
      <c r="V59" s="21">
        <f>('Ratios Calculated fix'!V59-'Ratios Calculated fix'!V$428)/('Ratios Calculated fix'!V$429-'Ratios Calculated fix'!V$428)</f>
        <v>0.77324624844860357</v>
      </c>
      <c r="W59" s="21">
        <f>('Ratios Calculated fix'!W59-'Ratios Calculated fix'!W$428)/('Ratios Calculated fix'!W$429-'Ratios Calculated fix'!W$428)</f>
        <v>0.76948556659702749</v>
      </c>
      <c r="X59" s="21">
        <f>('Ratios Calculated fix'!X59-'Ratios Calculated fix'!X$428)/('Ratios Calculated fix'!X$429-'Ratios Calculated fix'!X$428)</f>
        <v>0.19159579231107801</v>
      </c>
      <c r="Y59" s="21">
        <f>('Ratios Calculated fix'!Y59-'Ratios Calculated fix'!Y$428)/('Ratios Calculated fix'!Y$429-'Ratios Calculated fix'!Y$428)</f>
        <v>0.49392847285456482</v>
      </c>
      <c r="Z59" s="21">
        <f>('Ratios Calculated fix'!Z59-'Ratios Calculated fix'!Z$428)/('Ratios Calculated fix'!Z$429-'Ratios Calculated fix'!Z$428)</f>
        <v>0.80840420768892196</v>
      </c>
      <c r="AA59" s="21">
        <f>('Ratios Calculated fix'!AA59-'Ratios Calculated fix'!AA$428)/('Ratios Calculated fix'!AA$429-'Ratios Calculated fix'!AA$428)</f>
        <v>0.44104483773397141</v>
      </c>
      <c r="AB59" s="21">
        <f>('Ratios Calculated fix'!AB59-'Ratios Calculated fix'!AB$428)/('Ratios Calculated fix'!AB$429-'Ratios Calculated fix'!AB$428)</f>
        <v>0.8403061566279324</v>
      </c>
      <c r="AC59" s="21">
        <f>('Ratios Calculated fix'!AC59-'Ratios Calculated fix'!AC$428)/('Ratios Calculated fix'!AC$429-'Ratios Calculated fix'!AC$428)</f>
        <v>0.17555240932421362</v>
      </c>
      <c r="AD59" s="21">
        <f>('Ratios Calculated fix'!AD59-'Ratios Calculated fix'!AD$428)/('Ratios Calculated fix'!AD$429-'Ratios Calculated fix'!AD$428)</f>
        <v>0.35266310035891707</v>
      </c>
      <c r="AE59" s="21">
        <f>('Ratios Calculated fix'!AE59-'Ratios Calculated fix'!AE$428)/('Ratios Calculated fix'!AE$429-'Ratios Calculated fix'!AE$428)</f>
        <v>0.3429072212809155</v>
      </c>
      <c r="AF59" s="21">
        <f>('Ratios Calculated fix'!AF59-'Ratios Calculated fix'!AF$428)/('Ratios Calculated fix'!AF$429-'Ratios Calculated fix'!AF$428)</f>
        <v>0.56428624078219158</v>
      </c>
      <c r="AG59" s="21" t="e">
        <f>('Ratios Calculated fix'!AG59-'Ratios Calculated fix'!AG$428)/('Ratios Calculated fix'!AG$429-'Ratios Calculated fix'!AG$428)</f>
        <v>#DIV/0!</v>
      </c>
      <c r="AH59" s="21" t="e">
        <f>('Ratios Calculated fix'!AH59-'Ratios Calculated fix'!AH$428)/('Ratios Calculated fix'!AH$429-'Ratios Calculated fix'!AH$428)</f>
        <v>#DIV/0!</v>
      </c>
      <c r="AI59" s="21">
        <f>('Ratios Calculated fix'!AI59-'Ratios Calculated fix'!AI$428)/('Ratios Calculated fix'!AI$429-'Ratios Calculated fix'!AI$428)</f>
        <v>0.38614676618168198</v>
      </c>
      <c r="AJ59" s="21">
        <f>('Ratios Calculated fix'!AJ59-'Ratios Calculated fix'!AJ$428)/('Ratios Calculated fix'!AJ$429-'Ratios Calculated fix'!AJ$428)</f>
        <v>0.13335824510236446</v>
      </c>
      <c r="AK59" s="21" t="e">
        <f>('Ratios Calculated fix'!AK59-'Ratios Calculated fix'!AK$428)/('Ratios Calculated fix'!AK$429-'Ratios Calculated fix'!AK$428)</f>
        <v>#DIV/0!</v>
      </c>
      <c r="AL59" s="21" t="e">
        <f>('Ratios Calculated fix'!AL59-'Ratios Calculated fix'!AL$428)/('Ratios Calculated fix'!AL$429-'Ratios Calculated fix'!AL$428)</f>
        <v>#DIV/0!</v>
      </c>
      <c r="AM59" s="21">
        <f>('Ratios Calculated fix'!AM59-'Ratios Calculated fix'!AM$428)/('Ratios Calculated fix'!AM$429-'Ratios Calculated fix'!AM$428)</f>
        <v>0.61739635396447679</v>
      </c>
      <c r="AN59" s="21">
        <f>('Ratios Calculated fix'!AN59-'Ratios Calculated fix'!AN$428)/('Ratios Calculated fix'!AN$429-'Ratios Calculated fix'!AN$428)</f>
        <v>0.62470779366614282</v>
      </c>
      <c r="AO59" s="21">
        <f>('Ratios Calculated fix'!AO59-'Ratios Calculated fix'!AO$428)/('Ratios Calculated fix'!AO$429-'Ratios Calculated fix'!AO$428)</f>
        <v>0.14701101955500606</v>
      </c>
      <c r="AP59" s="21">
        <f>('Ratios Calculated fix'!AP59-'Ratios Calculated fix'!AP$428)/('Ratios Calculated fix'!AP$429-'Ratios Calculated fix'!AP$428)</f>
        <v>2.3235167906521956E-2</v>
      </c>
      <c r="AQ59" s="21">
        <f>('Ratios Calculated fix'!AQ59-'Ratios Calculated fix'!AQ$428)/('Ratios Calculated fix'!AQ$429-'Ratios Calculated fix'!AQ$428)</f>
        <v>0.52939774519706073</v>
      </c>
      <c r="AR59" s="21">
        <f>('Ratios Calculated fix'!AR59-'Ratios Calculated fix'!AR$428)/('Ratios Calculated fix'!AR$429-'Ratios Calculated fix'!AR$428)</f>
        <v>0.3088314911809425</v>
      </c>
      <c r="AS59" s="21">
        <f>('Ratios Calculated fix'!AS59-'Ratios Calculated fix'!AS$428)/('Ratios Calculated fix'!AS$429-'Ratios Calculated fix'!AS$428)</f>
        <v>0.52532341143849492</v>
      </c>
      <c r="AT59" s="21">
        <f>('Ratios Calculated fix'!AT59-'Ratios Calculated fix'!AT$428)/('Ratios Calculated fix'!AT$429-'Ratios Calculated fix'!AT$428)</f>
        <v>0.34638148353099851</v>
      </c>
      <c r="AU59" s="21">
        <f>('Ratios Calculated fix'!AU59-'Ratios Calculated fix'!AU$428)/('Ratios Calculated fix'!AU$429-'Ratios Calculated fix'!AU$428)</f>
        <v>0.47943203896065018</v>
      </c>
      <c r="AV59" s="21" t="e">
        <f>('Ratios Calculated fix'!AV59-'Ratios Calculated fix'!AV$428)/('Ratios Calculated fix'!AV$429-'Ratios Calculated fix'!AV$428)</f>
        <v>#DIV/0!</v>
      </c>
      <c r="AW59" s="21" t="e">
        <f>('Ratios Calculated fix'!AW59-'Ratios Calculated fix'!AW$428)/('Ratios Calculated fix'!AW$429-'Ratios Calculated fix'!AW$428)</f>
        <v>#DIV/0!</v>
      </c>
      <c r="AX59" s="21" t="e">
        <f>('Ratios Calculated fix'!AX59-'Ratios Calculated fix'!AX$428)/('Ratios Calculated fix'!AX$429-'Ratios Calculated fix'!AX$428)</f>
        <v>#DIV/0!</v>
      </c>
      <c r="AY59" s="21">
        <f>('Ratios Calculated fix'!AY59-'Ratios Calculated fix'!AY$428)/('Ratios Calculated fix'!AY$429-'Ratios Calculated fix'!AY$428)</f>
        <v>0.36889828409797315</v>
      </c>
      <c r="AZ59" s="21">
        <f>('Ratios Calculated fix'!AZ59-'Ratios Calculated fix'!AZ$428)/('Ratios Calculated fix'!AZ$429-'Ratios Calculated fix'!AZ$428)</f>
        <v>0.30786300416626983</v>
      </c>
      <c r="BA59" s="21">
        <f>('Ratios Calculated fix'!BA59-'Ratios Calculated fix'!BA$428)/('Ratios Calculated fix'!BA$429-'Ratios Calculated fix'!BA$428)</f>
        <v>0.52805534723963088</v>
      </c>
      <c r="BB59" s="21" t="e">
        <f>('Ratios Calculated fix'!BB59-'Ratios Calculated fix'!BB$428)/('Ratios Calculated fix'!BB$429-'Ratios Calculated fix'!BB$428)</f>
        <v>#DIV/0!</v>
      </c>
      <c r="BC59" s="21">
        <f>('Ratios Calculated fix'!BC59-'Ratios Calculated fix'!BC$428)/('Ratios Calculated fix'!BC$429-'Ratios Calculated fix'!BC$428)</f>
        <v>0.11401051051175198</v>
      </c>
    </row>
    <row r="60" spans="1:55" x14ac:dyDescent="0.2">
      <c r="A60" s="3" t="s">
        <v>221</v>
      </c>
      <c r="B60" s="3" t="s">
        <v>222</v>
      </c>
      <c r="C60" s="3" t="s">
        <v>24</v>
      </c>
      <c r="D60" s="3">
        <v>255210</v>
      </c>
      <c r="E60" s="3" t="s">
        <v>16</v>
      </c>
      <c r="F60" s="3">
        <v>2019</v>
      </c>
      <c r="G60" s="3" t="s">
        <v>17</v>
      </c>
      <c r="H60" s="4">
        <v>43830</v>
      </c>
      <c r="I60" s="4">
        <v>43885</v>
      </c>
      <c r="J60" s="4">
        <v>43885</v>
      </c>
      <c r="K60" s="5">
        <v>1918000000</v>
      </c>
      <c r="L60" s="5">
        <v>1940000000</v>
      </c>
      <c r="M60" s="3" t="s">
        <v>223</v>
      </c>
      <c r="N60" s="20">
        <f>('Ratios Calculated fix'!N60-'Ratios Calculated fix'!N$428)/('Ratios Calculated fix'!N$429-'Ratios Calculated fix'!N$428)</f>
        <v>6.9213817782205631E-2</v>
      </c>
      <c r="O60" s="21">
        <f>('Ratios Calculated fix'!O60-'Ratios Calculated fix'!O$428)/('Ratios Calculated fix'!O$429-'Ratios Calculated fix'!O$428)</f>
        <v>6.4344530345170944E-2</v>
      </c>
      <c r="P60" s="21">
        <f>('Ratios Calculated fix'!P60-'Ratios Calculated fix'!P$428)/('Ratios Calculated fix'!P$429-'Ratios Calculated fix'!P$428)</f>
        <v>0.12473407185524175</v>
      </c>
      <c r="Q60" s="21">
        <f>('Ratios Calculated fix'!Q60-'Ratios Calculated fix'!Q$428)/('Ratios Calculated fix'!Q$429-'Ratios Calculated fix'!Q$428)</f>
        <v>0.5598517018025182</v>
      </c>
      <c r="R60" s="21">
        <f>('Ratios Calculated fix'!R60-'Ratios Calculated fix'!R$428)/('Ratios Calculated fix'!R$429-'Ratios Calculated fix'!R$428)</f>
        <v>5.397044645698866E-2</v>
      </c>
      <c r="S60" s="21">
        <f>('Ratios Calculated fix'!S60-'Ratios Calculated fix'!S$428)/('Ratios Calculated fix'!S$429-'Ratios Calculated fix'!S$428)</f>
        <v>8.1316524993517228E-2</v>
      </c>
      <c r="T60" s="21">
        <f>('Ratios Calculated fix'!T60-'Ratios Calculated fix'!T$428)/('Ratios Calculated fix'!T$429-'Ratios Calculated fix'!T$428)</f>
        <v>4.1889496593764175E-2</v>
      </c>
      <c r="U60" s="21">
        <f>('Ratios Calculated fix'!U60-'Ratios Calculated fix'!U$428)/('Ratios Calculated fix'!U$429-'Ratios Calculated fix'!U$428)</f>
        <v>0.79262334104087029</v>
      </c>
      <c r="V60" s="21">
        <f>('Ratios Calculated fix'!V60-'Ratios Calculated fix'!V$428)/('Ratios Calculated fix'!V$429-'Ratios Calculated fix'!V$428)</f>
        <v>0.77498140221477951</v>
      </c>
      <c r="W60" s="21">
        <f>('Ratios Calculated fix'!W60-'Ratios Calculated fix'!W$428)/('Ratios Calculated fix'!W$429-'Ratios Calculated fix'!W$428)</f>
        <v>0.76150196941473558</v>
      </c>
      <c r="X60" s="21">
        <f>('Ratios Calculated fix'!X60-'Ratios Calculated fix'!X$428)/('Ratios Calculated fix'!X$429-'Ratios Calculated fix'!X$428)</f>
        <v>0.39910570444627846</v>
      </c>
      <c r="Y60" s="21">
        <f>('Ratios Calculated fix'!Y60-'Ratios Calculated fix'!Y$428)/('Ratios Calculated fix'!Y$429-'Ratios Calculated fix'!Y$428)</f>
        <v>0.50558023705545041</v>
      </c>
      <c r="Z60" s="21">
        <f>('Ratios Calculated fix'!Z60-'Ratios Calculated fix'!Z$428)/('Ratios Calculated fix'!Z$429-'Ratios Calculated fix'!Z$428)</f>
        <v>0.60089429555372154</v>
      </c>
      <c r="AA60" s="21">
        <f>('Ratios Calculated fix'!AA60-'Ratios Calculated fix'!AA$428)/('Ratios Calculated fix'!AA$429-'Ratios Calculated fix'!AA$428)</f>
        <v>0.30489006917869643</v>
      </c>
      <c r="AB60" s="21">
        <f>('Ratios Calculated fix'!AB60-'Ratios Calculated fix'!AB$428)/('Ratios Calculated fix'!AB$429-'Ratios Calculated fix'!AB$428)</f>
        <v>0.88476005048356665</v>
      </c>
      <c r="AC60" s="21">
        <f>('Ratios Calculated fix'!AC60-'Ratios Calculated fix'!AC$428)/('Ratios Calculated fix'!AC$429-'Ratios Calculated fix'!AC$428)</f>
        <v>0.70161406832788831</v>
      </c>
      <c r="AD60" s="21">
        <f>('Ratios Calculated fix'!AD60-'Ratios Calculated fix'!AD$428)/('Ratios Calculated fix'!AD$429-'Ratios Calculated fix'!AD$428)</f>
        <v>0.41454233627357157</v>
      </c>
      <c r="AE60" s="21">
        <f>('Ratios Calculated fix'!AE60-'Ratios Calculated fix'!AE$428)/('Ratios Calculated fix'!AE$429-'Ratios Calculated fix'!AE$428)</f>
        <v>0.47521282394227315</v>
      </c>
      <c r="AF60" s="21">
        <f>('Ratios Calculated fix'!AF60-'Ratios Calculated fix'!AF$428)/('Ratios Calculated fix'!AF$429-'Ratios Calculated fix'!AF$428)</f>
        <v>0.68449174648048849</v>
      </c>
      <c r="AG60" s="21" t="e">
        <f>('Ratios Calculated fix'!AG60-'Ratios Calculated fix'!AG$428)/('Ratios Calculated fix'!AG$429-'Ratios Calculated fix'!AG$428)</f>
        <v>#DIV/0!</v>
      </c>
      <c r="AH60" s="21" t="e">
        <f>('Ratios Calculated fix'!AH60-'Ratios Calculated fix'!AH$428)/('Ratios Calculated fix'!AH$429-'Ratios Calculated fix'!AH$428)</f>
        <v>#DIV/0!</v>
      </c>
      <c r="AI60" s="21">
        <f>('Ratios Calculated fix'!AI60-'Ratios Calculated fix'!AI$428)/('Ratios Calculated fix'!AI$429-'Ratios Calculated fix'!AI$428)</f>
        <v>0.38973741162588421</v>
      </c>
      <c r="AJ60" s="21">
        <f>('Ratios Calculated fix'!AJ60-'Ratios Calculated fix'!AJ$428)/('Ratios Calculated fix'!AJ$429-'Ratios Calculated fix'!AJ$428)</f>
        <v>0.16271154006797972</v>
      </c>
      <c r="AK60" s="21" t="e">
        <f>('Ratios Calculated fix'!AK60-'Ratios Calculated fix'!AK$428)/('Ratios Calculated fix'!AK$429-'Ratios Calculated fix'!AK$428)</f>
        <v>#DIV/0!</v>
      </c>
      <c r="AL60" s="21" t="e">
        <f>('Ratios Calculated fix'!AL60-'Ratios Calculated fix'!AL$428)/('Ratios Calculated fix'!AL$429-'Ratios Calculated fix'!AL$428)</f>
        <v>#DIV/0!</v>
      </c>
      <c r="AM60" s="21">
        <f>('Ratios Calculated fix'!AM60-'Ratios Calculated fix'!AM$428)/('Ratios Calculated fix'!AM$429-'Ratios Calculated fix'!AM$428)</f>
        <v>0.62072448660392621</v>
      </c>
      <c r="AN60" s="21">
        <f>('Ratios Calculated fix'!AN60-'Ratios Calculated fix'!AN$428)/('Ratios Calculated fix'!AN$429-'Ratios Calculated fix'!AN$428)</f>
        <v>0.62213361164356484</v>
      </c>
      <c r="AO60" s="21">
        <f>('Ratios Calculated fix'!AO60-'Ratios Calculated fix'!AO$428)/('Ratios Calculated fix'!AO$429-'Ratios Calculated fix'!AO$428)</f>
        <v>0.13383845916238268</v>
      </c>
      <c r="AP60" s="21">
        <f>('Ratios Calculated fix'!AP60-'Ratios Calculated fix'!AP$428)/('Ratios Calculated fix'!AP$429-'Ratios Calculated fix'!AP$428)</f>
        <v>3.2393571661420983E-2</v>
      </c>
      <c r="AQ60" s="21">
        <f>('Ratios Calculated fix'!AQ60-'Ratios Calculated fix'!AQ$428)/('Ratios Calculated fix'!AQ$429-'Ratios Calculated fix'!AQ$428)</f>
        <v>0.6728010931037085</v>
      </c>
      <c r="AR60" s="21">
        <f>('Ratios Calculated fix'!AR60-'Ratios Calculated fix'!AR$428)/('Ratios Calculated fix'!AR$429-'Ratios Calculated fix'!AR$428)</f>
        <v>0.43943796588164596</v>
      </c>
      <c r="AS60" s="21">
        <f>('Ratios Calculated fix'!AS60-'Ratios Calculated fix'!AS$428)/('Ratios Calculated fix'!AS$429-'Ratios Calculated fix'!AS$428)</f>
        <v>0.50101012646558085</v>
      </c>
      <c r="AT60" s="21">
        <f>('Ratios Calculated fix'!AT60-'Ratios Calculated fix'!AT$428)/('Ratios Calculated fix'!AT$429-'Ratios Calculated fix'!AT$428)</f>
        <v>0.46936005561409444</v>
      </c>
      <c r="AU60" s="21">
        <f>('Ratios Calculated fix'!AU60-'Ratios Calculated fix'!AU$428)/('Ratios Calculated fix'!AU$429-'Ratios Calculated fix'!AU$428)</f>
        <v>0.49510081783547899</v>
      </c>
      <c r="AV60" s="21" t="e">
        <f>('Ratios Calculated fix'!AV60-'Ratios Calculated fix'!AV$428)/('Ratios Calculated fix'!AV$429-'Ratios Calculated fix'!AV$428)</f>
        <v>#DIV/0!</v>
      </c>
      <c r="AW60" s="21" t="e">
        <f>('Ratios Calculated fix'!AW60-'Ratios Calculated fix'!AW$428)/('Ratios Calculated fix'!AW$429-'Ratios Calculated fix'!AW$428)</f>
        <v>#DIV/0!</v>
      </c>
      <c r="AX60" s="21" t="e">
        <f>('Ratios Calculated fix'!AX60-'Ratios Calculated fix'!AX$428)/('Ratios Calculated fix'!AX$429-'Ratios Calculated fix'!AX$428)</f>
        <v>#DIV/0!</v>
      </c>
      <c r="AY60" s="21">
        <f>('Ratios Calculated fix'!AY60-'Ratios Calculated fix'!AY$428)/('Ratios Calculated fix'!AY$429-'Ratios Calculated fix'!AY$428)</f>
        <v>0.34365845069650608</v>
      </c>
      <c r="AZ60" s="21">
        <f>('Ratios Calculated fix'!AZ60-'Ratios Calculated fix'!AZ$428)/('Ratios Calculated fix'!AZ$429-'Ratios Calculated fix'!AZ$428)</f>
        <v>0.23540536142493729</v>
      </c>
      <c r="BA60" s="21">
        <f>('Ratios Calculated fix'!BA60-'Ratios Calculated fix'!BA$428)/('Ratios Calculated fix'!BA$429-'Ratios Calculated fix'!BA$428)</f>
        <v>0.51569987025322905</v>
      </c>
      <c r="BB60" s="21" t="e">
        <f>('Ratios Calculated fix'!BB60-'Ratios Calculated fix'!BB$428)/('Ratios Calculated fix'!BB$429-'Ratios Calculated fix'!BB$428)</f>
        <v>#DIV/0!</v>
      </c>
      <c r="BC60" s="21">
        <f>('Ratios Calculated fix'!BC60-'Ratios Calculated fix'!BC$428)/('Ratios Calculated fix'!BC$429-'Ratios Calculated fix'!BC$428)</f>
        <v>0.17755670745966978</v>
      </c>
    </row>
    <row r="61" spans="1:55" x14ac:dyDescent="0.2">
      <c r="A61" s="3" t="s">
        <v>227</v>
      </c>
      <c r="B61" s="3" t="s">
        <v>228</v>
      </c>
      <c r="C61" s="3" t="s">
        <v>34</v>
      </c>
      <c r="D61" s="3">
        <v>143497</v>
      </c>
      <c r="E61" s="3" t="s">
        <v>16</v>
      </c>
      <c r="F61" s="3">
        <v>2020</v>
      </c>
      <c r="G61" s="3" t="s">
        <v>17</v>
      </c>
      <c r="H61" s="4">
        <v>44012</v>
      </c>
      <c r="I61" s="4">
        <v>44054</v>
      </c>
      <c r="J61" s="4">
        <v>44054</v>
      </c>
      <c r="K61" s="5">
        <v>115100000</v>
      </c>
      <c r="L61" s="5">
        <v>116700000</v>
      </c>
      <c r="M61" s="3" t="s">
        <v>229</v>
      </c>
      <c r="N61" s="20">
        <f>('Ratios Calculated fix'!N61-'Ratios Calculated fix'!N$428)/('Ratios Calculated fix'!N$429-'Ratios Calculated fix'!N$428)</f>
        <v>5.5674310257478314E-2</v>
      </c>
      <c r="O61" s="21">
        <f>('Ratios Calculated fix'!O61-'Ratios Calculated fix'!O$428)/('Ratios Calculated fix'!O$429-'Ratios Calculated fix'!O$428)</f>
        <v>5.5674310257478314E-2</v>
      </c>
      <c r="P61" s="21">
        <f>('Ratios Calculated fix'!P61-'Ratios Calculated fix'!P$428)/('Ratios Calculated fix'!P$429-'Ratios Calculated fix'!P$428)</f>
        <v>5.0917934960800201E-2</v>
      </c>
      <c r="Q61" s="21">
        <f>('Ratios Calculated fix'!Q61-'Ratios Calculated fix'!Q$428)/('Ratios Calculated fix'!Q$429-'Ratios Calculated fix'!Q$428)</f>
        <v>0.56134868828297824</v>
      </c>
      <c r="R61" s="21">
        <f>('Ratios Calculated fix'!R61-'Ratios Calculated fix'!R$428)/('Ratios Calculated fix'!R$429-'Ratios Calculated fix'!R$428)</f>
        <v>9.7352582914976504E-2</v>
      </c>
      <c r="S61" s="21">
        <f>('Ratios Calculated fix'!S61-'Ratios Calculated fix'!S$428)/('Ratios Calculated fix'!S$429-'Ratios Calculated fix'!S$428)</f>
        <v>0</v>
      </c>
      <c r="T61" s="21">
        <f>('Ratios Calculated fix'!T61-'Ratios Calculated fix'!T$428)/('Ratios Calculated fix'!T$429-'Ratios Calculated fix'!T$428)</f>
        <v>9.8352178204882651E-2</v>
      </c>
      <c r="U61" s="21">
        <f>('Ratios Calculated fix'!U61-'Ratios Calculated fix'!U$428)/('Ratios Calculated fix'!U$429-'Ratios Calculated fix'!U$428)</f>
        <v>0.79644445454780477</v>
      </c>
      <c r="V61" s="21">
        <f>('Ratios Calculated fix'!V61-'Ratios Calculated fix'!V$428)/('Ratios Calculated fix'!V$429-'Ratios Calculated fix'!V$428)</f>
        <v>0.77144014205164946</v>
      </c>
      <c r="W61" s="21">
        <f>('Ratios Calculated fix'!W61-'Ratios Calculated fix'!W$428)/('Ratios Calculated fix'!W$429-'Ratios Calculated fix'!W$428)</f>
        <v>0.7665580834940936</v>
      </c>
      <c r="X61" s="21">
        <f>('Ratios Calculated fix'!X61-'Ratios Calculated fix'!X$428)/('Ratios Calculated fix'!X$429-'Ratios Calculated fix'!X$428)</f>
        <v>0.21674818735153117</v>
      </c>
      <c r="Y61" s="21">
        <f>('Ratios Calculated fix'!Y61-'Ratios Calculated fix'!Y$428)/('Ratios Calculated fix'!Y$429-'Ratios Calculated fix'!Y$428)</f>
        <v>0.51785922542314378</v>
      </c>
      <c r="Z61" s="21">
        <f>('Ratios Calculated fix'!Z61-'Ratios Calculated fix'!Z$428)/('Ratios Calculated fix'!Z$429-'Ratios Calculated fix'!Z$428)</f>
        <v>0.78325181264846888</v>
      </c>
      <c r="AA61" s="21">
        <f>('Ratios Calculated fix'!AA61-'Ratios Calculated fix'!AA$428)/('Ratios Calculated fix'!AA$429-'Ratios Calculated fix'!AA$428)</f>
        <v>0.63062886142163455</v>
      </c>
      <c r="AB61" s="21">
        <f>('Ratios Calculated fix'!AB61-'Ratios Calculated fix'!AB$428)/('Ratios Calculated fix'!AB$429-'Ratios Calculated fix'!AB$428)</f>
        <v>0.85807306977708397</v>
      </c>
      <c r="AC61" s="21">
        <f>('Ratios Calculated fix'!AC61-'Ratios Calculated fix'!AC$428)/('Ratios Calculated fix'!AC$429-'Ratios Calculated fix'!AC$428)</f>
        <v>0.26176154980439476</v>
      </c>
      <c r="AD61" s="21">
        <f>('Ratios Calculated fix'!AD61-'Ratios Calculated fix'!AD$428)/('Ratios Calculated fix'!AD$429-'Ratios Calculated fix'!AD$428)</f>
        <v>0.34604133257405795</v>
      </c>
      <c r="AE61" s="21">
        <f>('Ratios Calculated fix'!AE61-'Ratios Calculated fix'!AE$428)/('Ratios Calculated fix'!AE$429-'Ratios Calculated fix'!AE$428)</f>
        <v>0.39668633204388393</v>
      </c>
      <c r="AF61" s="21">
        <f>('Ratios Calculated fix'!AF61-'Ratios Calculated fix'!AF$428)/('Ratios Calculated fix'!AF$429-'Ratios Calculated fix'!AF$428)</f>
        <v>0.6122847508890551</v>
      </c>
      <c r="AG61" s="21" t="e">
        <f>('Ratios Calculated fix'!AG61-'Ratios Calculated fix'!AG$428)/('Ratios Calculated fix'!AG$429-'Ratios Calculated fix'!AG$428)</f>
        <v>#DIV/0!</v>
      </c>
      <c r="AH61" s="21" t="e">
        <f>('Ratios Calculated fix'!AH61-'Ratios Calculated fix'!AH$428)/('Ratios Calculated fix'!AH$429-'Ratios Calculated fix'!AH$428)</f>
        <v>#DIV/0!</v>
      </c>
      <c r="AI61" s="21">
        <f>('Ratios Calculated fix'!AI61-'Ratios Calculated fix'!AI$428)/('Ratios Calculated fix'!AI$429-'Ratios Calculated fix'!AI$428)</f>
        <v>0.40611430925842984</v>
      </c>
      <c r="AJ61" s="21">
        <f>('Ratios Calculated fix'!AJ61-'Ratios Calculated fix'!AJ$428)/('Ratios Calculated fix'!AJ$429-'Ratios Calculated fix'!AJ$428)</f>
        <v>0.19809414436290923</v>
      </c>
      <c r="AK61" s="21" t="e">
        <f>('Ratios Calculated fix'!AK61-'Ratios Calculated fix'!AK$428)/('Ratios Calculated fix'!AK$429-'Ratios Calculated fix'!AK$428)</f>
        <v>#DIV/0!</v>
      </c>
      <c r="AL61" s="21" t="e">
        <f>('Ratios Calculated fix'!AL61-'Ratios Calculated fix'!AL$428)/('Ratios Calculated fix'!AL$429-'Ratios Calculated fix'!AL$428)</f>
        <v>#DIV/0!</v>
      </c>
      <c r="AM61" s="21">
        <f>('Ratios Calculated fix'!AM61-'Ratios Calculated fix'!AM$428)/('Ratios Calculated fix'!AM$429-'Ratios Calculated fix'!AM$428)</f>
        <v>0.62191934902502333</v>
      </c>
      <c r="AN61" s="21">
        <f>('Ratios Calculated fix'!AN61-'Ratios Calculated fix'!AN$428)/('Ratios Calculated fix'!AN$429-'Ratios Calculated fix'!AN$428)</f>
        <v>0.6256362867407752</v>
      </c>
      <c r="AO61" s="21">
        <f>('Ratios Calculated fix'!AO61-'Ratios Calculated fix'!AO$428)/('Ratios Calculated fix'!AO$429-'Ratios Calculated fix'!AO$428)</f>
        <v>0.24268757603408864</v>
      </c>
      <c r="AP61" s="21">
        <f>('Ratios Calculated fix'!AP61-'Ratios Calculated fix'!AP$428)/('Ratios Calculated fix'!AP$429-'Ratios Calculated fix'!AP$428)</f>
        <v>3.4110594604739204E-2</v>
      </c>
      <c r="AQ61" s="21">
        <f>('Ratios Calculated fix'!AQ61-'Ratios Calculated fix'!AQ$428)/('Ratios Calculated fix'!AQ$429-'Ratios Calculated fix'!AQ$428)</f>
        <v>0.65202891021682507</v>
      </c>
      <c r="AR61" s="21">
        <f>('Ratios Calculated fix'!AR61-'Ratios Calculated fix'!AR$428)/('Ratios Calculated fix'!AR$429-'Ratios Calculated fix'!AR$428)</f>
        <v>0.31575858428657594</v>
      </c>
      <c r="AS61" s="21">
        <f>('Ratios Calculated fix'!AS61-'Ratios Calculated fix'!AS$428)/('Ratios Calculated fix'!AS$429-'Ratios Calculated fix'!AS$428)</f>
        <v>0.54328777330650868</v>
      </c>
      <c r="AT61" s="21">
        <f>('Ratios Calculated fix'!AT61-'Ratios Calculated fix'!AT$428)/('Ratios Calculated fix'!AT$429-'Ratios Calculated fix'!AT$428)</f>
        <v>0.45166795158006245</v>
      </c>
      <c r="AU61" s="21">
        <f>('Ratios Calculated fix'!AU61-'Ratios Calculated fix'!AU$428)/('Ratios Calculated fix'!AU$429-'Ratios Calculated fix'!AU$428)</f>
        <v>0.46809709402345823</v>
      </c>
      <c r="AV61" s="21" t="e">
        <f>('Ratios Calculated fix'!AV61-'Ratios Calculated fix'!AV$428)/('Ratios Calculated fix'!AV$429-'Ratios Calculated fix'!AV$428)</f>
        <v>#DIV/0!</v>
      </c>
      <c r="AW61" s="21" t="e">
        <f>('Ratios Calculated fix'!AW61-'Ratios Calculated fix'!AW$428)/('Ratios Calculated fix'!AW$429-'Ratios Calculated fix'!AW$428)</f>
        <v>#DIV/0!</v>
      </c>
      <c r="AX61" s="21" t="e">
        <f>('Ratios Calculated fix'!AX61-'Ratios Calculated fix'!AX$428)/('Ratios Calculated fix'!AX$429-'Ratios Calculated fix'!AX$428)</f>
        <v>#DIV/0!</v>
      </c>
      <c r="AY61" s="21">
        <f>('Ratios Calculated fix'!AY61-'Ratios Calculated fix'!AY$428)/('Ratios Calculated fix'!AY$429-'Ratios Calculated fix'!AY$428)</f>
        <v>0.35283788486670886</v>
      </c>
      <c r="AZ61" s="21">
        <f>('Ratios Calculated fix'!AZ61-'Ratios Calculated fix'!AZ$428)/('Ratios Calculated fix'!AZ$429-'Ratios Calculated fix'!AZ$428)</f>
        <v>0.27851475856094227</v>
      </c>
      <c r="BA61" s="21">
        <f>('Ratios Calculated fix'!BA61-'Ratios Calculated fix'!BA$428)/('Ratios Calculated fix'!BA$429-'Ratios Calculated fix'!BA$428)</f>
        <v>0.51161810281769615</v>
      </c>
      <c r="BB61" s="21" t="e">
        <f>('Ratios Calculated fix'!BB61-'Ratios Calculated fix'!BB$428)/('Ratios Calculated fix'!BB$429-'Ratios Calculated fix'!BB$428)</f>
        <v>#DIV/0!</v>
      </c>
      <c r="BC61" s="21">
        <f>('Ratios Calculated fix'!BC61-'Ratios Calculated fix'!BC$428)/('Ratios Calculated fix'!BC$429-'Ratios Calculated fix'!BC$428)</f>
        <v>0.17847765654517184</v>
      </c>
    </row>
    <row r="62" spans="1:55" x14ac:dyDescent="0.2">
      <c r="A62" s="3" t="s">
        <v>191</v>
      </c>
      <c r="B62" s="3" t="s">
        <v>192</v>
      </c>
      <c r="C62" s="3" t="s">
        <v>113</v>
      </c>
      <c r="D62" s="3">
        <v>71306</v>
      </c>
      <c r="E62" s="3" t="s">
        <v>16</v>
      </c>
      <c r="F62" s="3">
        <v>2019</v>
      </c>
      <c r="G62" s="3" t="s">
        <v>17</v>
      </c>
      <c r="H62" s="4">
        <v>43830</v>
      </c>
      <c r="I62" s="4">
        <v>43885</v>
      </c>
      <c r="J62" s="4">
        <v>43885</v>
      </c>
      <c r="K62" s="5">
        <v>3259440</v>
      </c>
      <c r="L62" s="5">
        <v>3259440</v>
      </c>
      <c r="M62" s="3" t="s">
        <v>193</v>
      </c>
      <c r="N62" s="20">
        <f>('Ratios Calculated fix'!N62-'Ratios Calculated fix'!N$428)/('Ratios Calculated fix'!N$429-'Ratios Calculated fix'!N$428)</f>
        <v>9.401800115954298E-2</v>
      </c>
      <c r="O62" s="21">
        <f>('Ratios Calculated fix'!O62-'Ratios Calculated fix'!O$428)/('Ratios Calculated fix'!O$429-'Ratios Calculated fix'!O$428)</f>
        <v>8.4117337391910796E-2</v>
      </c>
      <c r="P62" s="21">
        <f>('Ratios Calculated fix'!P62-'Ratios Calculated fix'!P$428)/('Ratios Calculated fix'!P$429-'Ratios Calculated fix'!P$428)</f>
        <v>0.20013241124046316</v>
      </c>
      <c r="Q62" s="21">
        <f>('Ratios Calculated fix'!Q62-'Ratios Calculated fix'!Q$428)/('Ratios Calculated fix'!Q$429-'Ratios Calculated fix'!Q$428)</f>
        <v>0.55912484299539245</v>
      </c>
      <c r="R62" s="21">
        <f>('Ratios Calculated fix'!R62-'Ratios Calculated fix'!R$428)/('Ratios Calculated fix'!R$429-'Ratios Calculated fix'!R$428)</f>
        <v>3.5389566978207089E-2</v>
      </c>
      <c r="S62" s="21">
        <f>('Ratios Calculated fix'!S62-'Ratios Calculated fix'!S$428)/('Ratios Calculated fix'!S$429-'Ratios Calculated fix'!S$428)</f>
        <v>0</v>
      </c>
      <c r="T62" s="21">
        <f>('Ratios Calculated fix'!T62-'Ratios Calculated fix'!T$428)/('Ratios Calculated fix'!T$429-'Ratios Calculated fix'!T$428)</f>
        <v>3.5752939406590717E-2</v>
      </c>
      <c r="U62" s="21">
        <f>('Ratios Calculated fix'!U62-'Ratios Calculated fix'!U$428)/('Ratios Calculated fix'!U$429-'Ratios Calculated fix'!U$428)</f>
        <v>0.7914355565009481</v>
      </c>
      <c r="V62" s="21">
        <f>('Ratios Calculated fix'!V62-'Ratios Calculated fix'!V$428)/('Ratios Calculated fix'!V$429-'Ratios Calculated fix'!V$428)</f>
        <v>0.77144014205164946</v>
      </c>
      <c r="W62" s="21">
        <f>('Ratios Calculated fix'!W62-'Ratios Calculated fix'!W$428)/('Ratios Calculated fix'!W$429-'Ratios Calculated fix'!W$428)</f>
        <v>0.76081377052515253</v>
      </c>
      <c r="X62" s="21">
        <f>('Ratios Calculated fix'!X62-'Ratios Calculated fix'!X$428)/('Ratios Calculated fix'!X$429-'Ratios Calculated fix'!X$428)</f>
        <v>0.20783520210945217</v>
      </c>
      <c r="Y62" s="21">
        <f>('Ratios Calculated fix'!Y62-'Ratios Calculated fix'!Y$428)/('Ratios Calculated fix'!Y$429-'Ratios Calculated fix'!Y$428)</f>
        <v>0.5147345602087473</v>
      </c>
      <c r="Z62" s="21">
        <f>('Ratios Calculated fix'!Z62-'Ratios Calculated fix'!Z$428)/('Ratios Calculated fix'!Z$429-'Ratios Calculated fix'!Z$428)</f>
        <v>0.79216479789054783</v>
      </c>
      <c r="AA62" s="21">
        <f>('Ratios Calculated fix'!AA62-'Ratios Calculated fix'!AA$428)/('Ratios Calculated fix'!AA$429-'Ratios Calculated fix'!AA$428)</f>
        <v>0.18676901024836501</v>
      </c>
      <c r="AB62" s="21">
        <f>('Ratios Calculated fix'!AB62-'Ratios Calculated fix'!AB$428)/('Ratios Calculated fix'!AB$429-'Ratios Calculated fix'!AB$428)</f>
        <v>0.90697012724094073</v>
      </c>
      <c r="AC62" s="21">
        <f>('Ratios Calculated fix'!AC62-'Ratios Calculated fix'!AC$428)/('Ratios Calculated fix'!AC$429-'Ratios Calculated fix'!AC$428)</f>
        <v>0.16617981824091063</v>
      </c>
      <c r="AD62" s="21">
        <f>('Ratios Calculated fix'!AD62-'Ratios Calculated fix'!AD$428)/('Ratios Calculated fix'!AD$429-'Ratios Calculated fix'!AD$428)</f>
        <v>0.31573321144037647</v>
      </c>
      <c r="AE62" s="21">
        <f>('Ratios Calculated fix'!AE62-'Ratios Calculated fix'!AE$428)/('Ratios Calculated fix'!AE$429-'Ratios Calculated fix'!AE$428)</f>
        <v>0.36194245531034724</v>
      </c>
      <c r="AF62" s="21">
        <f>('Ratios Calculated fix'!AF62-'Ratios Calculated fix'!AF$428)/('Ratios Calculated fix'!AF$429-'Ratios Calculated fix'!AF$428)</f>
        <v>0.54898267543685464</v>
      </c>
      <c r="AG62" s="21" t="e">
        <f>('Ratios Calculated fix'!AG62-'Ratios Calculated fix'!AG$428)/('Ratios Calculated fix'!AG$429-'Ratios Calculated fix'!AG$428)</f>
        <v>#DIV/0!</v>
      </c>
      <c r="AH62" s="21" t="e">
        <f>('Ratios Calculated fix'!AH62-'Ratios Calculated fix'!AH$428)/('Ratios Calculated fix'!AH$429-'Ratios Calculated fix'!AH$428)</f>
        <v>#DIV/0!</v>
      </c>
      <c r="AI62" s="21">
        <f>('Ratios Calculated fix'!AI62-'Ratios Calculated fix'!AI$428)/('Ratios Calculated fix'!AI$429-'Ratios Calculated fix'!AI$428)</f>
        <v>0.41262135237483294</v>
      </c>
      <c r="AJ62" s="21">
        <f>('Ratios Calculated fix'!AJ62-'Ratios Calculated fix'!AJ$428)/('Ratios Calculated fix'!AJ$429-'Ratios Calculated fix'!AJ$428)</f>
        <v>0.14423355883562344</v>
      </c>
      <c r="AK62" s="21" t="e">
        <f>('Ratios Calculated fix'!AK62-'Ratios Calculated fix'!AK$428)/('Ratios Calculated fix'!AK$429-'Ratios Calculated fix'!AK$428)</f>
        <v>#DIV/0!</v>
      </c>
      <c r="AL62" s="21" t="e">
        <f>('Ratios Calculated fix'!AL62-'Ratios Calculated fix'!AL$428)/('Ratios Calculated fix'!AL$429-'Ratios Calculated fix'!AL$428)</f>
        <v>#DIV/0!</v>
      </c>
      <c r="AM62" s="21">
        <f>('Ratios Calculated fix'!AM62-'Ratios Calculated fix'!AM$428)/('Ratios Calculated fix'!AM$429-'Ratios Calculated fix'!AM$428)</f>
        <v>0.61564723527204324</v>
      </c>
      <c r="AN62" s="21">
        <f>('Ratios Calculated fix'!AN62-'Ratios Calculated fix'!AN$428)/('Ratios Calculated fix'!AN$429-'Ratios Calculated fix'!AN$428)</f>
        <v>0.62075519919256739</v>
      </c>
      <c r="AO62" s="21">
        <f>('Ratios Calculated fix'!AO62-'Ratios Calculated fix'!AO$428)/('Ratios Calculated fix'!AO$429-'Ratios Calculated fix'!AO$428)</f>
        <v>6.6899665732573652E-2</v>
      </c>
      <c r="AP62" s="21">
        <f>('Ratios Calculated fix'!AP62-'Ratios Calculated fix'!AP$428)/('Ratios Calculated fix'!AP$429-'Ratios Calculated fix'!AP$428)</f>
        <v>3.2281606513605635E-2</v>
      </c>
      <c r="AQ62" s="21">
        <f>('Ratios Calculated fix'!AQ62-'Ratios Calculated fix'!AQ$428)/('Ratios Calculated fix'!AQ$429-'Ratios Calculated fix'!AQ$428)</f>
        <v>0.5018522353948367</v>
      </c>
      <c r="AR62" s="21">
        <f>('Ratios Calculated fix'!AR62-'Ratios Calculated fix'!AR$428)/('Ratios Calculated fix'!AR$429-'Ratios Calculated fix'!AR$428)</f>
        <v>0.32538584996299347</v>
      </c>
      <c r="AS62" s="21">
        <f>('Ratios Calculated fix'!AS62-'Ratios Calculated fix'!AS$428)/('Ratios Calculated fix'!AS$429-'Ratios Calculated fix'!AS$428)</f>
        <v>0.54914311597550325</v>
      </c>
      <c r="AT62" s="21">
        <f>('Ratios Calculated fix'!AT62-'Ratios Calculated fix'!AT$428)/('Ratios Calculated fix'!AT$429-'Ratios Calculated fix'!AT$428)</f>
        <v>0.27807462995808663</v>
      </c>
      <c r="AU62" s="21">
        <f>('Ratios Calculated fix'!AU62-'Ratios Calculated fix'!AU$428)/('Ratios Calculated fix'!AU$429-'Ratios Calculated fix'!AU$428)</f>
        <v>0.44908850918047921</v>
      </c>
      <c r="AV62" s="21" t="e">
        <f>('Ratios Calculated fix'!AV62-'Ratios Calculated fix'!AV$428)/('Ratios Calculated fix'!AV$429-'Ratios Calculated fix'!AV$428)</f>
        <v>#DIV/0!</v>
      </c>
      <c r="AW62" s="21" t="e">
        <f>('Ratios Calculated fix'!AW62-'Ratios Calculated fix'!AW$428)/('Ratios Calculated fix'!AW$429-'Ratios Calculated fix'!AW$428)</f>
        <v>#DIV/0!</v>
      </c>
      <c r="AX62" s="21" t="e">
        <f>('Ratios Calculated fix'!AX62-'Ratios Calculated fix'!AX$428)/('Ratios Calculated fix'!AX$429-'Ratios Calculated fix'!AX$428)</f>
        <v>#DIV/0!</v>
      </c>
      <c r="AY62" s="21">
        <f>('Ratios Calculated fix'!AY62-'Ratios Calculated fix'!AY$428)/('Ratios Calculated fix'!AY$429-'Ratios Calculated fix'!AY$428)</f>
        <v>0.36580597759219857</v>
      </c>
      <c r="AZ62" s="21">
        <f>('Ratios Calculated fix'!AZ62-'Ratios Calculated fix'!AZ$428)/('Ratios Calculated fix'!AZ$429-'Ratios Calculated fix'!AZ$428)</f>
        <v>0.23131705830148647</v>
      </c>
      <c r="BA62" s="21">
        <f>('Ratios Calculated fix'!BA62-'Ratios Calculated fix'!BA$428)/('Ratios Calculated fix'!BA$429-'Ratios Calculated fix'!BA$428)</f>
        <v>0.51634176035760315</v>
      </c>
      <c r="BB62" s="21" t="e">
        <f>('Ratios Calculated fix'!BB62-'Ratios Calculated fix'!BB$428)/('Ratios Calculated fix'!BB$429-'Ratios Calculated fix'!BB$428)</f>
        <v>#DIV/0!</v>
      </c>
      <c r="BC62" s="21">
        <f>('Ratios Calculated fix'!BC62-'Ratios Calculated fix'!BC$428)/('Ratios Calculated fix'!BC$429-'Ratios Calculated fix'!BC$428)</f>
        <v>9.0428010333327022E-2</v>
      </c>
    </row>
    <row r="63" spans="1:55" x14ac:dyDescent="0.2">
      <c r="A63" s="3" t="s">
        <v>218</v>
      </c>
      <c r="B63" s="3" t="s">
        <v>219</v>
      </c>
      <c r="C63" s="3" t="s">
        <v>24</v>
      </c>
      <c r="D63" s="3">
        <v>239516</v>
      </c>
      <c r="E63" s="3" t="s">
        <v>16</v>
      </c>
      <c r="F63" s="3">
        <v>2019</v>
      </c>
      <c r="G63" s="3" t="s">
        <v>17</v>
      </c>
      <c r="H63" s="4">
        <v>43830</v>
      </c>
      <c r="I63" s="4">
        <v>43886</v>
      </c>
      <c r="J63" s="4">
        <v>43886</v>
      </c>
      <c r="K63" s="5">
        <v>1394200000</v>
      </c>
      <c r="L63" s="5">
        <v>1413200000</v>
      </c>
      <c r="M63" s="3" t="s">
        <v>220</v>
      </c>
      <c r="N63" s="20">
        <f>('Ratios Calculated fix'!N63-'Ratios Calculated fix'!N$428)/('Ratios Calculated fix'!N$429-'Ratios Calculated fix'!N$428)</f>
        <v>3.2321130136713304E-2</v>
      </c>
      <c r="O63" s="21">
        <f>('Ratios Calculated fix'!O63-'Ratios Calculated fix'!O$428)/('Ratios Calculated fix'!O$429-'Ratios Calculated fix'!O$428)</f>
        <v>2.2697852725930216E-2</v>
      </c>
      <c r="P63" s="21">
        <f>('Ratios Calculated fix'!P63-'Ratios Calculated fix'!P$428)/('Ratios Calculated fix'!P$429-'Ratios Calculated fix'!P$428)</f>
        <v>4.1519905273734916E-3</v>
      </c>
      <c r="Q63" s="21">
        <f>('Ratios Calculated fix'!Q63-'Ratios Calculated fix'!Q$428)/('Ratios Calculated fix'!Q$429-'Ratios Calculated fix'!Q$428)</f>
        <v>0.55974330036595654</v>
      </c>
      <c r="R63" s="21">
        <f>('Ratios Calculated fix'!R63-'Ratios Calculated fix'!R$428)/('Ratios Calculated fix'!R$429-'Ratios Calculated fix'!R$428)</f>
        <v>8.633402995691844E-2</v>
      </c>
      <c r="S63" s="21">
        <f>('Ratios Calculated fix'!S63-'Ratios Calculated fix'!S$428)/('Ratios Calculated fix'!S$429-'Ratios Calculated fix'!S$428)</f>
        <v>0.17923426246347987</v>
      </c>
      <c r="T63" s="21">
        <f>('Ratios Calculated fix'!T63-'Ratios Calculated fix'!T$428)/('Ratios Calculated fix'!T$429-'Ratios Calculated fix'!T$428)</f>
        <v>5.9370749613017929E-2</v>
      </c>
      <c r="U63" s="21">
        <f>('Ratios Calculated fix'!U63-'Ratios Calculated fix'!U$428)/('Ratios Calculated fix'!U$429-'Ratios Calculated fix'!U$428)</f>
        <v>0.79402981817349938</v>
      </c>
      <c r="V63" s="21">
        <f>('Ratios Calculated fix'!V63-'Ratios Calculated fix'!V$428)/('Ratios Calculated fix'!V$429-'Ratios Calculated fix'!V$428)</f>
        <v>0.77902572369854495</v>
      </c>
      <c r="W63" s="21">
        <f>('Ratios Calculated fix'!W63-'Ratios Calculated fix'!W$428)/('Ratios Calculated fix'!W$429-'Ratios Calculated fix'!W$428)</f>
        <v>0.76234522629463086</v>
      </c>
      <c r="X63" s="21">
        <f>('Ratios Calculated fix'!X63-'Ratios Calculated fix'!X$428)/('Ratios Calculated fix'!X$429-'Ratios Calculated fix'!X$428)</f>
        <v>0.15261391300544153</v>
      </c>
      <c r="Y63" s="21">
        <f>('Ratios Calculated fix'!Y63-'Ratios Calculated fix'!Y$428)/('Ratios Calculated fix'!Y$429-'Ratios Calculated fix'!Y$428)</f>
        <v>0.60014408996635682</v>
      </c>
      <c r="Z63" s="21">
        <f>('Ratios Calculated fix'!Z63-'Ratios Calculated fix'!Z$428)/('Ratios Calculated fix'!Z$429-'Ratios Calculated fix'!Z$428)</f>
        <v>0.84738608699455853</v>
      </c>
      <c r="AA63" s="21">
        <f>('Ratios Calculated fix'!AA63-'Ratios Calculated fix'!AA$428)/('Ratios Calculated fix'!AA$429-'Ratios Calculated fix'!AA$428)</f>
        <v>0.61464651756583044</v>
      </c>
      <c r="AB63" s="21">
        <f>('Ratios Calculated fix'!AB63-'Ratios Calculated fix'!AB$428)/('Ratios Calculated fix'!AB$429-'Ratios Calculated fix'!AB$428)</f>
        <v>0.88752361940316238</v>
      </c>
      <c r="AC63" s="21">
        <f>('Ratios Calculated fix'!AC63-'Ratios Calculated fix'!AC$428)/('Ratios Calculated fix'!AC$429-'Ratios Calculated fix'!AC$428)</f>
        <v>0.70554432023988889</v>
      </c>
      <c r="AD63" s="21">
        <f>('Ratios Calculated fix'!AD63-'Ratios Calculated fix'!AD$428)/('Ratios Calculated fix'!AD$429-'Ratios Calculated fix'!AD$428)</f>
        <v>0.4235422748320819</v>
      </c>
      <c r="AE63" s="21">
        <f>('Ratios Calculated fix'!AE63-'Ratios Calculated fix'!AE$428)/('Ratios Calculated fix'!AE$429-'Ratios Calculated fix'!AE$428)</f>
        <v>0.42350475559986167</v>
      </c>
      <c r="AF63" s="21">
        <f>('Ratios Calculated fix'!AF63-'Ratios Calculated fix'!AF$428)/('Ratios Calculated fix'!AF$429-'Ratios Calculated fix'!AF$428)</f>
        <v>0.65222331830443248</v>
      </c>
      <c r="AG63" s="21" t="e">
        <f>('Ratios Calculated fix'!AG63-'Ratios Calculated fix'!AG$428)/('Ratios Calculated fix'!AG$429-'Ratios Calculated fix'!AG$428)</f>
        <v>#DIV/0!</v>
      </c>
      <c r="AH63" s="21" t="e">
        <f>('Ratios Calculated fix'!AH63-'Ratios Calculated fix'!AH$428)/('Ratios Calculated fix'!AH$429-'Ratios Calculated fix'!AH$428)</f>
        <v>#DIV/0!</v>
      </c>
      <c r="AI63" s="21">
        <f>('Ratios Calculated fix'!AI63-'Ratios Calculated fix'!AI$428)/('Ratios Calculated fix'!AI$429-'Ratios Calculated fix'!AI$428)</f>
        <v>0.660171036794446</v>
      </c>
      <c r="AJ63" s="21">
        <f>('Ratios Calculated fix'!AJ63-'Ratios Calculated fix'!AJ$428)/('Ratios Calculated fix'!AJ$429-'Ratios Calculated fix'!AJ$428)</f>
        <v>7.9168454886737377E-2</v>
      </c>
      <c r="AK63" s="21" t="e">
        <f>('Ratios Calculated fix'!AK63-'Ratios Calculated fix'!AK$428)/('Ratios Calculated fix'!AK$429-'Ratios Calculated fix'!AK$428)</f>
        <v>#DIV/0!</v>
      </c>
      <c r="AL63" s="21" t="e">
        <f>('Ratios Calculated fix'!AL63-'Ratios Calculated fix'!AL$428)/('Ratios Calculated fix'!AL$429-'Ratios Calculated fix'!AL$428)</f>
        <v>#DIV/0!</v>
      </c>
      <c r="AM63" s="21">
        <f>('Ratios Calculated fix'!AM63-'Ratios Calculated fix'!AM$428)/('Ratios Calculated fix'!AM$429-'Ratios Calculated fix'!AM$428)</f>
        <v>0.61836018333782183</v>
      </c>
      <c r="AN63" s="21">
        <f>('Ratios Calculated fix'!AN63-'Ratios Calculated fix'!AN$428)/('Ratios Calculated fix'!AN$429-'Ratios Calculated fix'!AN$428)</f>
        <v>0.62140708513703913</v>
      </c>
      <c r="AO63" s="21">
        <f>('Ratios Calculated fix'!AO63-'Ratios Calculated fix'!AO$428)/('Ratios Calculated fix'!AO$429-'Ratios Calculated fix'!AO$428)</f>
        <v>9.3618061766734387E-2</v>
      </c>
      <c r="AP63" s="21">
        <f>('Ratios Calculated fix'!AP63-'Ratios Calculated fix'!AP$428)/('Ratios Calculated fix'!AP$429-'Ratios Calculated fix'!AP$428)</f>
        <v>3.107855097540152E-2</v>
      </c>
      <c r="AQ63" s="21">
        <f>('Ratios Calculated fix'!AQ63-'Ratios Calculated fix'!AQ$428)/('Ratios Calculated fix'!AQ$429-'Ratios Calculated fix'!AQ$428)</f>
        <v>0.59540021243711427</v>
      </c>
      <c r="AR63" s="21">
        <f>('Ratios Calculated fix'!AR63-'Ratios Calculated fix'!AR$428)/('Ratios Calculated fix'!AR$429-'Ratios Calculated fix'!AR$428)</f>
        <v>0.20436694834054622</v>
      </c>
      <c r="AS63" s="21">
        <f>('Ratios Calculated fix'!AS63-'Ratios Calculated fix'!AS$428)/('Ratios Calculated fix'!AS$429-'Ratios Calculated fix'!AS$428)</f>
        <v>0.61024326461869616</v>
      </c>
      <c r="AT63" s="21">
        <f>('Ratios Calculated fix'!AT63-'Ratios Calculated fix'!AT$428)/('Ratios Calculated fix'!AT$429-'Ratios Calculated fix'!AT$428)</f>
        <v>0.21586782935301793</v>
      </c>
      <c r="AU63" s="21">
        <f>('Ratios Calculated fix'!AU63-'Ratios Calculated fix'!AU$428)/('Ratios Calculated fix'!AU$429-'Ratios Calculated fix'!AU$428)</f>
        <v>0.40967304133217536</v>
      </c>
      <c r="AV63" s="21" t="e">
        <f>('Ratios Calculated fix'!AV63-'Ratios Calculated fix'!AV$428)/('Ratios Calculated fix'!AV$429-'Ratios Calculated fix'!AV$428)</f>
        <v>#DIV/0!</v>
      </c>
      <c r="AW63" s="21" t="e">
        <f>('Ratios Calculated fix'!AW63-'Ratios Calculated fix'!AW$428)/('Ratios Calculated fix'!AW$429-'Ratios Calculated fix'!AW$428)</f>
        <v>#DIV/0!</v>
      </c>
      <c r="AX63" s="21" t="e">
        <f>('Ratios Calculated fix'!AX63-'Ratios Calculated fix'!AX$428)/('Ratios Calculated fix'!AX$429-'Ratios Calculated fix'!AX$428)</f>
        <v>#DIV/0!</v>
      </c>
      <c r="AY63" s="21">
        <f>('Ratios Calculated fix'!AY63-'Ratios Calculated fix'!AY$428)/('Ratios Calculated fix'!AY$429-'Ratios Calculated fix'!AY$428)</f>
        <v>0.3615894341356401</v>
      </c>
      <c r="AZ63" s="21">
        <f>('Ratios Calculated fix'!AZ63-'Ratios Calculated fix'!AZ$428)/('Ratios Calculated fix'!AZ$429-'Ratios Calculated fix'!AZ$428)</f>
        <v>0.3014297502404919</v>
      </c>
      <c r="BA63" s="21">
        <f>('Ratios Calculated fix'!BA63-'Ratios Calculated fix'!BA$428)/('Ratios Calculated fix'!BA$429-'Ratios Calculated fix'!BA$428)</f>
        <v>0.50316574352427335</v>
      </c>
      <c r="BB63" s="21" t="e">
        <f>('Ratios Calculated fix'!BB63-'Ratios Calculated fix'!BB$428)/('Ratios Calculated fix'!BB$429-'Ratios Calculated fix'!BB$428)</f>
        <v>#DIV/0!</v>
      </c>
      <c r="BC63" s="21">
        <f>('Ratios Calculated fix'!BC63-'Ratios Calculated fix'!BC$428)/('Ratios Calculated fix'!BC$429-'Ratios Calculated fix'!BC$428)</f>
        <v>0.12432826032240252</v>
      </c>
    </row>
    <row r="64" spans="1:55" x14ac:dyDescent="0.2">
      <c r="A64" s="3" t="s">
        <v>212</v>
      </c>
      <c r="B64" s="3" t="s">
        <v>213</v>
      </c>
      <c r="C64" s="3" t="s">
        <v>45</v>
      </c>
      <c r="D64" s="3">
        <v>70746</v>
      </c>
      <c r="E64" s="3" t="s">
        <v>16</v>
      </c>
      <c r="F64" s="3">
        <v>2019</v>
      </c>
      <c r="G64" s="3" t="s">
        <v>17</v>
      </c>
      <c r="H64" s="4">
        <v>43830</v>
      </c>
      <c r="I64" s="4">
        <v>43874</v>
      </c>
      <c r="J64" s="4">
        <v>43874</v>
      </c>
      <c r="K64" s="5">
        <v>205300000</v>
      </c>
      <c r="L64" s="5">
        <v>207000000</v>
      </c>
      <c r="M64" s="3" t="s">
        <v>214</v>
      </c>
      <c r="N64" s="20">
        <f>('Ratios Calculated fix'!N64-'Ratios Calculated fix'!N$428)/('Ratios Calculated fix'!N$429-'Ratios Calculated fix'!N$428)</f>
        <v>6.7291616460311385E-2</v>
      </c>
      <c r="O64" s="21">
        <f>('Ratios Calculated fix'!O64-'Ratios Calculated fix'!O$428)/('Ratios Calculated fix'!O$429-'Ratios Calculated fix'!O$428)</f>
        <v>5.3161756443600806E-2</v>
      </c>
      <c r="P64" s="21">
        <f>('Ratios Calculated fix'!P64-'Ratios Calculated fix'!P$428)/('Ratios Calculated fix'!P$429-'Ratios Calculated fix'!P$428)</f>
        <v>4.6105904266179616E-2</v>
      </c>
      <c r="Q64" s="21">
        <f>('Ratios Calculated fix'!Q64-'Ratios Calculated fix'!Q$428)/('Ratios Calculated fix'!Q$429-'Ratios Calculated fix'!Q$428)</f>
        <v>0.55961438614802061</v>
      </c>
      <c r="R64" s="21">
        <f>('Ratios Calculated fix'!R64-'Ratios Calculated fix'!R$428)/('Ratios Calculated fix'!R$429-'Ratios Calculated fix'!R$428)</f>
        <v>5.3785347491601784E-2</v>
      </c>
      <c r="S64" s="21">
        <f>('Ratios Calculated fix'!S64-'Ratios Calculated fix'!S$428)/('Ratios Calculated fix'!S$429-'Ratios Calculated fix'!S$428)</f>
        <v>2.8561434557140403E-2</v>
      </c>
      <c r="T64" s="21">
        <f>('Ratios Calculated fix'!T64-'Ratios Calculated fix'!T$428)/('Ratios Calculated fix'!T$429-'Ratios Calculated fix'!T$428)</f>
        <v>4.9899677156026154E-2</v>
      </c>
      <c r="U64" s="21">
        <f>('Ratios Calculated fix'!U64-'Ratios Calculated fix'!U$428)/('Ratios Calculated fix'!U$429-'Ratios Calculated fix'!U$428)</f>
        <v>0.79245850353305614</v>
      </c>
      <c r="V64" s="21">
        <f>('Ratios Calculated fix'!V64-'Ratios Calculated fix'!V$428)/('Ratios Calculated fix'!V$429-'Ratios Calculated fix'!V$428)</f>
        <v>0.77260712398541442</v>
      </c>
      <c r="W64" s="21">
        <f>('Ratios Calculated fix'!W64-'Ratios Calculated fix'!W$428)/('Ratios Calculated fix'!W$429-'Ratios Calculated fix'!W$428)</f>
        <v>0.76176480654462908</v>
      </c>
      <c r="X64" s="21">
        <f>('Ratios Calculated fix'!X64-'Ratios Calculated fix'!X$428)/('Ratios Calculated fix'!X$429-'Ratios Calculated fix'!X$428)</f>
        <v>0.30189921984135443</v>
      </c>
      <c r="Y64" s="21">
        <f>('Ratios Calculated fix'!Y64-'Ratios Calculated fix'!Y$428)/('Ratios Calculated fix'!Y$429-'Ratios Calculated fix'!Y$428)</f>
        <v>0.51046824541902946</v>
      </c>
      <c r="Z64" s="21">
        <f>('Ratios Calculated fix'!Z64-'Ratios Calculated fix'!Z$428)/('Ratios Calculated fix'!Z$429-'Ratios Calculated fix'!Z$428)</f>
        <v>0.69810078015864563</v>
      </c>
      <c r="AA64" s="21">
        <f>('Ratios Calculated fix'!AA64-'Ratios Calculated fix'!AA$428)/('Ratios Calculated fix'!AA$429-'Ratios Calculated fix'!AA$428)</f>
        <v>0.29953155682985139</v>
      </c>
      <c r="AB64" s="21">
        <f>('Ratios Calculated fix'!AB64-'Ratios Calculated fix'!AB$428)/('Ratios Calculated fix'!AB$429-'Ratios Calculated fix'!AB$428)</f>
        <v>0.89102654560229078</v>
      </c>
      <c r="AC64" s="21">
        <f>('Ratios Calculated fix'!AC64-'Ratios Calculated fix'!AC$428)/('Ratios Calculated fix'!AC$429-'Ratios Calculated fix'!AC$428)</f>
        <v>0.18946638399430854</v>
      </c>
      <c r="AD64" s="21">
        <f>('Ratios Calculated fix'!AD64-'Ratios Calculated fix'!AD$428)/('Ratios Calculated fix'!AD$429-'Ratios Calculated fix'!AD$428)</f>
        <v>0.31352741621757513</v>
      </c>
      <c r="AE64" s="21">
        <f>('Ratios Calculated fix'!AE64-'Ratios Calculated fix'!AE$428)/('Ratios Calculated fix'!AE$429-'Ratios Calculated fix'!AE$428)</f>
        <v>0.35941383016125261</v>
      </c>
      <c r="AF64" s="21">
        <f>('Ratios Calculated fix'!AF64-'Ratios Calculated fix'!AF$428)/('Ratios Calculated fix'!AF$429-'Ratios Calculated fix'!AF$428)</f>
        <v>0.59742904340164349</v>
      </c>
      <c r="AG64" s="21" t="e">
        <f>('Ratios Calculated fix'!AG64-'Ratios Calculated fix'!AG$428)/('Ratios Calculated fix'!AG$429-'Ratios Calculated fix'!AG$428)</f>
        <v>#DIV/0!</v>
      </c>
      <c r="AH64" s="21" t="e">
        <f>('Ratios Calculated fix'!AH64-'Ratios Calculated fix'!AH$428)/('Ratios Calculated fix'!AH$429-'Ratios Calculated fix'!AH$428)</f>
        <v>#DIV/0!</v>
      </c>
      <c r="AI64" s="21">
        <f>('Ratios Calculated fix'!AI64-'Ratios Calculated fix'!AI$428)/('Ratios Calculated fix'!AI$429-'Ratios Calculated fix'!AI$428)</f>
        <v>0.40271916320310458</v>
      </c>
      <c r="AJ64" s="21">
        <f>('Ratios Calculated fix'!AJ64-'Ratios Calculated fix'!AJ$428)/('Ratios Calculated fix'!AJ$429-'Ratios Calculated fix'!AJ$428)</f>
        <v>0.1479700074026549</v>
      </c>
      <c r="AK64" s="21" t="e">
        <f>('Ratios Calculated fix'!AK64-'Ratios Calculated fix'!AK$428)/('Ratios Calculated fix'!AK$429-'Ratios Calculated fix'!AK$428)</f>
        <v>#DIV/0!</v>
      </c>
      <c r="AL64" s="21" t="e">
        <f>('Ratios Calculated fix'!AL64-'Ratios Calculated fix'!AL$428)/('Ratios Calculated fix'!AL$429-'Ratios Calculated fix'!AL$428)</f>
        <v>#DIV/0!</v>
      </c>
      <c r="AM64" s="21">
        <f>('Ratios Calculated fix'!AM64-'Ratios Calculated fix'!AM$428)/('Ratios Calculated fix'!AM$429-'Ratios Calculated fix'!AM$428)</f>
        <v>0.61870392092798376</v>
      </c>
      <c r="AN64" s="21">
        <f>('Ratios Calculated fix'!AN64-'Ratios Calculated fix'!AN$428)/('Ratios Calculated fix'!AN$429-'Ratios Calculated fix'!AN$428)</f>
        <v>0.62340802251745386</v>
      </c>
      <c r="AO64" s="21">
        <f>('Ratios Calculated fix'!AO64-'Ratios Calculated fix'!AO$428)/('Ratios Calculated fix'!AO$429-'Ratios Calculated fix'!AO$428)</f>
        <v>0.22427668477437834</v>
      </c>
      <c r="AP64" s="21">
        <f>('Ratios Calculated fix'!AP64-'Ratios Calculated fix'!AP$428)/('Ratios Calculated fix'!AP$429-'Ratios Calculated fix'!AP$428)</f>
        <v>3.2892941603934432E-2</v>
      </c>
      <c r="AQ64" s="21">
        <f>('Ratios Calculated fix'!AQ64-'Ratios Calculated fix'!AQ$428)/('Ratios Calculated fix'!AQ$429-'Ratios Calculated fix'!AQ$428)</f>
        <v>0.61144259263305245</v>
      </c>
      <c r="AR64" s="21">
        <f>('Ratios Calculated fix'!AR64-'Ratios Calculated fix'!AR$428)/('Ratios Calculated fix'!AR$429-'Ratios Calculated fix'!AR$428)</f>
        <v>0.28081104632741377</v>
      </c>
      <c r="AS64" s="21">
        <f>('Ratios Calculated fix'!AS64-'Ratios Calculated fix'!AS$428)/('Ratios Calculated fix'!AS$429-'Ratios Calculated fix'!AS$428)</f>
        <v>0.54425502746778598</v>
      </c>
      <c r="AT64" s="21">
        <f>('Ratios Calculated fix'!AT64-'Ratios Calculated fix'!AT$428)/('Ratios Calculated fix'!AT$429-'Ratios Calculated fix'!AT$428)</f>
        <v>0.3741677638262495</v>
      </c>
      <c r="AU64" s="21">
        <f>('Ratios Calculated fix'!AU64-'Ratios Calculated fix'!AU$428)/('Ratios Calculated fix'!AU$429-'Ratios Calculated fix'!AU$428)</f>
        <v>0.4712917540481294</v>
      </c>
      <c r="AV64" s="21" t="e">
        <f>('Ratios Calculated fix'!AV64-'Ratios Calculated fix'!AV$428)/('Ratios Calculated fix'!AV$429-'Ratios Calculated fix'!AV$428)</f>
        <v>#DIV/0!</v>
      </c>
      <c r="AW64" s="21" t="e">
        <f>('Ratios Calculated fix'!AW64-'Ratios Calculated fix'!AW$428)/('Ratios Calculated fix'!AW$429-'Ratios Calculated fix'!AW$428)</f>
        <v>#DIV/0!</v>
      </c>
      <c r="AX64" s="21" t="e">
        <f>('Ratios Calculated fix'!AX64-'Ratios Calculated fix'!AX$428)/('Ratios Calculated fix'!AX$429-'Ratios Calculated fix'!AX$428)</f>
        <v>#DIV/0!</v>
      </c>
      <c r="AY64" s="21">
        <f>('Ratios Calculated fix'!AY64-'Ratios Calculated fix'!AY$428)/('Ratios Calculated fix'!AY$429-'Ratios Calculated fix'!AY$428)</f>
        <v>0.34748203175251696</v>
      </c>
      <c r="AZ64" s="21">
        <f>('Ratios Calculated fix'!AZ64-'Ratios Calculated fix'!AZ$428)/('Ratios Calculated fix'!AZ$429-'Ratios Calculated fix'!AZ$428)</f>
        <v>0.26479099548194635</v>
      </c>
      <c r="BA64" s="21">
        <f>('Ratios Calculated fix'!BA64-'Ratios Calculated fix'!BA$428)/('Ratios Calculated fix'!BA$429-'Ratios Calculated fix'!BA$428)</f>
        <v>0.51340176812314042</v>
      </c>
      <c r="BB64" s="21" t="e">
        <f>('Ratios Calculated fix'!BB64-'Ratios Calculated fix'!BB$428)/('Ratios Calculated fix'!BB$429-'Ratios Calculated fix'!BB$428)</f>
        <v>#DIV/0!</v>
      </c>
      <c r="BC64" s="21">
        <f>('Ratios Calculated fix'!BC64-'Ratios Calculated fix'!BC$428)/('Ratios Calculated fix'!BC$429-'Ratios Calculated fix'!BC$428)</f>
        <v>0.14803296745554997</v>
      </c>
    </row>
    <row r="65" spans="1:55" x14ac:dyDescent="0.2">
      <c r="A65" s="3" t="s">
        <v>215</v>
      </c>
      <c r="B65" s="3" t="s">
        <v>216</v>
      </c>
      <c r="C65" s="3" t="s">
        <v>72</v>
      </c>
      <c r="D65" s="3">
        <v>70579</v>
      </c>
      <c r="E65" s="3" t="s">
        <v>16</v>
      </c>
      <c r="F65" s="3">
        <v>2019</v>
      </c>
      <c r="G65" s="3" t="s">
        <v>17</v>
      </c>
      <c r="H65" s="4">
        <v>43830</v>
      </c>
      <c r="I65" s="4">
        <v>43892</v>
      </c>
      <c r="J65" s="4">
        <v>43892</v>
      </c>
      <c r="K65" s="5">
        <v>154671000</v>
      </c>
      <c r="L65" s="5">
        <v>154994000</v>
      </c>
      <c r="M65" s="3" t="s">
        <v>217</v>
      </c>
      <c r="N65" s="20">
        <f>('Ratios Calculated fix'!N65-'Ratios Calculated fix'!N$428)/('Ratios Calculated fix'!N$429-'Ratios Calculated fix'!N$428)</f>
        <v>2.1456827963824902E-3</v>
      </c>
      <c r="O65" s="21">
        <f>('Ratios Calculated fix'!O65-'Ratios Calculated fix'!O$428)/('Ratios Calculated fix'!O$429-'Ratios Calculated fix'!O$428)</f>
        <v>2.1456827963824902E-3</v>
      </c>
      <c r="P65" s="21">
        <f>('Ratios Calculated fix'!P65-'Ratios Calculated fix'!P$428)/('Ratios Calculated fix'!P$429-'Ratios Calculated fix'!P$428)</f>
        <v>7.3619934938990829E-3</v>
      </c>
      <c r="Q65" s="21">
        <f>('Ratios Calculated fix'!Q65-'Ratios Calculated fix'!Q$428)/('Ratios Calculated fix'!Q$429-'Ratios Calculated fix'!Q$428)</f>
        <v>0.5598355191326102</v>
      </c>
      <c r="R65" s="21">
        <f>('Ratios Calculated fix'!R65-'Ratios Calculated fix'!R$428)/('Ratios Calculated fix'!R$429-'Ratios Calculated fix'!R$428)</f>
        <v>0.13962302339548044</v>
      </c>
      <c r="S65" s="21">
        <f>('Ratios Calculated fix'!S65-'Ratios Calculated fix'!S$428)/('Ratios Calculated fix'!S$429-'Ratios Calculated fix'!S$428)</f>
        <v>0.8666966393778105</v>
      </c>
      <c r="T65" s="21">
        <f>('Ratios Calculated fix'!T65-'Ratios Calculated fix'!T$428)/('Ratios Calculated fix'!T$429-'Ratios Calculated fix'!T$428)</f>
        <v>6.38777214784364E-3</v>
      </c>
      <c r="U65" s="21">
        <f>('Ratios Calculated fix'!U65-'Ratios Calculated fix'!U$428)/('Ratios Calculated fix'!U$429-'Ratios Calculated fix'!U$428)</f>
        <v>0.79662053452007398</v>
      </c>
      <c r="V65" s="21">
        <f>('Ratios Calculated fix'!V65-'Ratios Calculated fix'!V$428)/('Ratios Calculated fix'!V$429-'Ratios Calculated fix'!V$428)</f>
        <v>0.80902497576204513</v>
      </c>
      <c r="W65" s="21">
        <f>('Ratios Calculated fix'!W65-'Ratios Calculated fix'!W$428)/('Ratios Calculated fix'!W$429-'Ratios Calculated fix'!W$428)</f>
        <v>0.75960681125987251</v>
      </c>
      <c r="X65" s="21">
        <f>('Ratios Calculated fix'!X65-'Ratios Calculated fix'!X$428)/('Ratios Calculated fix'!X$429-'Ratios Calculated fix'!X$428)</f>
        <v>2.5424131873050246E-2</v>
      </c>
      <c r="Y65" s="21">
        <f>('Ratios Calculated fix'!Y65-'Ratios Calculated fix'!Y$428)/('Ratios Calculated fix'!Y$429-'Ratios Calculated fix'!Y$428)</f>
        <v>0.49218278822790906</v>
      </c>
      <c r="Z65" s="21">
        <f>('Ratios Calculated fix'!Z65-'Ratios Calculated fix'!Z$428)/('Ratios Calculated fix'!Z$429-'Ratios Calculated fix'!Z$428)</f>
        <v>0.97457586812694985</v>
      </c>
      <c r="AA65" s="21">
        <f>('Ratios Calculated fix'!AA65-'Ratios Calculated fix'!AA$428)/('Ratios Calculated fix'!AA$429-'Ratios Calculated fix'!AA$428)</f>
        <v>0</v>
      </c>
      <c r="AB65" s="21">
        <f>('Ratios Calculated fix'!AB65-'Ratios Calculated fix'!AB$428)/('Ratios Calculated fix'!AB$429-'Ratios Calculated fix'!AB$428)</f>
        <v>0.88516266277071221</v>
      </c>
      <c r="AC65" s="21">
        <f>('Ratios Calculated fix'!AC65-'Ratios Calculated fix'!AC$428)/('Ratios Calculated fix'!AC$429-'Ratios Calculated fix'!AC$428)</f>
        <v>0.61663892976641177</v>
      </c>
      <c r="AD65" s="21">
        <f>('Ratios Calculated fix'!AD65-'Ratios Calculated fix'!AD$428)/('Ratios Calculated fix'!AD$429-'Ratios Calculated fix'!AD$428)</f>
        <v>0.72685778564306125</v>
      </c>
      <c r="AE65" s="21">
        <f>('Ratios Calculated fix'!AE65-'Ratios Calculated fix'!AE$428)/('Ratios Calculated fix'!AE$429-'Ratios Calculated fix'!AE$428)</f>
        <v>0.59153535420564363</v>
      </c>
      <c r="AF65" s="21">
        <f>('Ratios Calculated fix'!AF65-'Ratios Calculated fix'!AF$428)/('Ratios Calculated fix'!AF$429-'Ratios Calculated fix'!AF$428)</f>
        <v>0.67950556131794926</v>
      </c>
      <c r="AG65" s="21" t="e">
        <f>('Ratios Calculated fix'!AG65-'Ratios Calculated fix'!AG$428)/('Ratios Calculated fix'!AG$429-'Ratios Calculated fix'!AG$428)</f>
        <v>#DIV/0!</v>
      </c>
      <c r="AH65" s="21" t="e">
        <f>('Ratios Calculated fix'!AH65-'Ratios Calculated fix'!AH$428)/('Ratios Calculated fix'!AH$429-'Ratios Calculated fix'!AH$428)</f>
        <v>#DIV/0!</v>
      </c>
      <c r="AI65" s="21">
        <f>('Ratios Calculated fix'!AI65-'Ratios Calculated fix'!AI$428)/('Ratios Calculated fix'!AI$429-'Ratios Calculated fix'!AI$428)</f>
        <v>0.42443936441090568</v>
      </c>
      <c r="AJ65" s="21">
        <f>('Ratios Calculated fix'!AJ65-'Ratios Calculated fix'!AJ$428)/('Ratios Calculated fix'!AJ$429-'Ratios Calculated fix'!AJ$428)</f>
        <v>8.6721452245689973E-2</v>
      </c>
      <c r="AK65" s="21" t="e">
        <f>('Ratios Calculated fix'!AK65-'Ratios Calculated fix'!AK$428)/('Ratios Calculated fix'!AK$429-'Ratios Calculated fix'!AK$428)</f>
        <v>#DIV/0!</v>
      </c>
      <c r="AL65" s="21" t="e">
        <f>('Ratios Calculated fix'!AL65-'Ratios Calculated fix'!AL$428)/('Ratios Calculated fix'!AL$429-'Ratios Calculated fix'!AL$428)</f>
        <v>#DIV/0!</v>
      </c>
      <c r="AM65" s="21">
        <f>('Ratios Calculated fix'!AM65-'Ratios Calculated fix'!AM$428)/('Ratios Calculated fix'!AM$429-'Ratios Calculated fix'!AM$428)</f>
        <v>0.6165255315046867</v>
      </c>
      <c r="AN65" s="21">
        <f>('Ratios Calculated fix'!AN65-'Ratios Calculated fix'!AN$428)/('Ratios Calculated fix'!AN$429-'Ratios Calculated fix'!AN$428)</f>
        <v>0.62018112904266898</v>
      </c>
      <c r="AO65" s="21">
        <f>('Ratios Calculated fix'!AO65-'Ratios Calculated fix'!AO$428)/('Ratios Calculated fix'!AO$429-'Ratios Calculated fix'!AO$428)</f>
        <v>1.7832952244624348E-2</v>
      </c>
      <c r="AP65" s="21">
        <f>('Ratios Calculated fix'!AP65-'Ratios Calculated fix'!AP$428)/('Ratios Calculated fix'!AP$429-'Ratios Calculated fix'!AP$428)</f>
        <v>3.1958446689054426E-2</v>
      </c>
      <c r="AQ65" s="21">
        <f>('Ratios Calculated fix'!AQ65-'Ratios Calculated fix'!AQ$428)/('Ratios Calculated fix'!AQ$429-'Ratios Calculated fix'!AQ$428)</f>
        <v>0.53044869884733215</v>
      </c>
      <c r="AR65" s="21">
        <f>('Ratios Calculated fix'!AR65-'Ratios Calculated fix'!AR$428)/('Ratios Calculated fix'!AR$429-'Ratios Calculated fix'!AR$428)</f>
        <v>0.60187167597069291</v>
      </c>
      <c r="AS65" s="21">
        <f>('Ratios Calculated fix'!AS65-'Ratios Calculated fix'!AS$428)/('Ratios Calculated fix'!AS$429-'Ratios Calculated fix'!AS$428)</f>
        <v>0.56857801042324485</v>
      </c>
      <c r="AT65" s="21">
        <f>('Ratios Calculated fix'!AT65-'Ratios Calculated fix'!AT$428)/('Ratios Calculated fix'!AT$429-'Ratios Calculated fix'!AT$428)</f>
        <v>0.28452567726415351</v>
      </c>
      <c r="AU65" s="21">
        <f>('Ratios Calculated fix'!AU65-'Ratios Calculated fix'!AU$428)/('Ratios Calculated fix'!AU$429-'Ratios Calculated fix'!AU$428)</f>
        <v>0.443649235523293</v>
      </c>
      <c r="AV65" s="21" t="e">
        <f>('Ratios Calculated fix'!AV65-'Ratios Calculated fix'!AV$428)/('Ratios Calculated fix'!AV$429-'Ratios Calculated fix'!AV$428)</f>
        <v>#DIV/0!</v>
      </c>
      <c r="AW65" s="21" t="e">
        <f>('Ratios Calculated fix'!AW65-'Ratios Calculated fix'!AW$428)/('Ratios Calculated fix'!AW$429-'Ratios Calculated fix'!AW$428)</f>
        <v>#DIV/0!</v>
      </c>
      <c r="AX65" s="21" t="e">
        <f>('Ratios Calculated fix'!AX65-'Ratios Calculated fix'!AX$428)/('Ratios Calculated fix'!AX$429-'Ratios Calculated fix'!AX$428)</f>
        <v>#DIV/0!</v>
      </c>
      <c r="AY65" s="21">
        <f>('Ratios Calculated fix'!AY65-'Ratios Calculated fix'!AY$428)/('Ratios Calculated fix'!AY$429-'Ratios Calculated fix'!AY$428)</f>
        <v>0.40619862529440931</v>
      </c>
      <c r="AZ65" s="21">
        <f>('Ratios Calculated fix'!AZ65-'Ratios Calculated fix'!AZ$428)/('Ratios Calculated fix'!AZ$429-'Ratios Calculated fix'!AZ$428)</f>
        <v>0.37588299951374199</v>
      </c>
      <c r="BA65" s="21">
        <f>('Ratios Calculated fix'!BA65-'Ratios Calculated fix'!BA$428)/('Ratios Calculated fix'!BA$429-'Ratios Calculated fix'!BA$428)</f>
        <v>0.50979260994201769</v>
      </c>
      <c r="BB65" s="21" t="e">
        <f>('Ratios Calculated fix'!BB65-'Ratios Calculated fix'!BB$428)/('Ratios Calculated fix'!BB$429-'Ratios Calculated fix'!BB$428)</f>
        <v>#DIV/0!</v>
      </c>
      <c r="BC65" s="21">
        <f>('Ratios Calculated fix'!BC65-'Ratios Calculated fix'!BC$428)/('Ratios Calculated fix'!BC$429-'Ratios Calculated fix'!BC$428)</f>
        <v>0.11942336854846763</v>
      </c>
    </row>
    <row r="66" spans="1:55" x14ac:dyDescent="0.2">
      <c r="A66" s="3" t="s">
        <v>322</v>
      </c>
      <c r="B66" s="3" t="s">
        <v>323</v>
      </c>
      <c r="C66" s="3" t="s">
        <v>91</v>
      </c>
      <c r="D66" s="3">
        <v>326285</v>
      </c>
      <c r="E66" s="3" t="s">
        <v>16</v>
      </c>
      <c r="F66" s="3">
        <v>2020</v>
      </c>
      <c r="G66" s="3" t="s">
        <v>17</v>
      </c>
      <c r="H66" s="4">
        <v>43982</v>
      </c>
      <c r="I66" s="4">
        <v>44036</v>
      </c>
      <c r="J66" s="4">
        <v>44036</v>
      </c>
      <c r="K66" s="5">
        <v>487700000</v>
      </c>
      <c r="L66" s="5">
        <v>489400000</v>
      </c>
      <c r="M66" s="3" t="s">
        <v>324</v>
      </c>
      <c r="N66" s="20">
        <f>('Ratios Calculated fix'!N66-'Ratios Calculated fix'!N$428)/('Ratios Calculated fix'!N$429-'Ratios Calculated fix'!N$428)</f>
        <v>5.4682235567569432E-2</v>
      </c>
      <c r="O66" s="21">
        <f>('Ratios Calculated fix'!O66-'Ratios Calculated fix'!O$428)/('Ratios Calculated fix'!O$429-'Ratios Calculated fix'!O$428)</f>
        <v>2.3007614613139153E-2</v>
      </c>
      <c r="P66" s="21">
        <f>('Ratios Calculated fix'!P66-'Ratios Calculated fix'!P$428)/('Ratios Calculated fix'!P$429-'Ratios Calculated fix'!P$428)</f>
        <v>1.6518206158324951E-2</v>
      </c>
      <c r="Q66" s="21">
        <f>('Ratios Calculated fix'!Q66-'Ratios Calculated fix'!Q$428)/('Ratios Calculated fix'!Q$429-'Ratios Calculated fix'!Q$428)</f>
        <v>0.56062680402546805</v>
      </c>
      <c r="R66" s="21">
        <f>('Ratios Calculated fix'!R66-'Ratios Calculated fix'!R$428)/('Ratios Calculated fix'!R$429-'Ratios Calculated fix'!R$428)</f>
        <v>0.12349820432008177</v>
      </c>
      <c r="S66" s="21">
        <f>('Ratios Calculated fix'!S66-'Ratios Calculated fix'!S$428)/('Ratios Calculated fix'!S$429-'Ratios Calculated fix'!S$428)</f>
        <v>1.6243864146222187E-3</v>
      </c>
      <c r="T66" s="21">
        <f>('Ratios Calculated fix'!T66-'Ratios Calculated fix'!T$428)/('Ratios Calculated fix'!T$429-'Ratios Calculated fix'!T$428)</f>
        <v>0.124513857142708</v>
      </c>
      <c r="U66" s="21">
        <f>('Ratios Calculated fix'!U66-'Ratios Calculated fix'!U$428)/('Ratios Calculated fix'!U$429-'Ratios Calculated fix'!U$428)</f>
        <v>0.79706142728864726</v>
      </c>
      <c r="V66" s="21">
        <f>('Ratios Calculated fix'!V66-'Ratios Calculated fix'!V$428)/('Ratios Calculated fix'!V$429-'Ratios Calculated fix'!V$428)</f>
        <v>0.77152515649341757</v>
      </c>
      <c r="W66" s="21">
        <f>('Ratios Calculated fix'!W66-'Ratios Calculated fix'!W$428)/('Ratios Calculated fix'!W$429-'Ratios Calculated fix'!W$428)</f>
        <v>0.76724946113902637</v>
      </c>
      <c r="X66" s="21">
        <f>('Ratios Calculated fix'!X66-'Ratios Calculated fix'!X$428)/('Ratios Calculated fix'!X$429-'Ratios Calculated fix'!X$428)</f>
        <v>9.7124455726032982E-2</v>
      </c>
      <c r="Y66" s="21">
        <f>('Ratios Calculated fix'!Y66-'Ratios Calculated fix'!Y$428)/('Ratios Calculated fix'!Y$429-'Ratios Calculated fix'!Y$428)</f>
        <v>0.58876531237311525</v>
      </c>
      <c r="Z66" s="21">
        <f>('Ratios Calculated fix'!Z66-'Ratios Calculated fix'!Z$428)/('Ratios Calculated fix'!Z$429-'Ratios Calculated fix'!Z$428)</f>
        <v>0.9028755442739671</v>
      </c>
      <c r="AA66" s="21">
        <f>('Ratios Calculated fix'!AA66-'Ratios Calculated fix'!AA$428)/('Ratios Calculated fix'!AA$429-'Ratios Calculated fix'!AA$428)</f>
        <v>0.84170169985052146</v>
      </c>
      <c r="AB66" s="21">
        <f>('Ratios Calculated fix'!AB66-'Ratios Calculated fix'!AB$428)/('Ratios Calculated fix'!AB$429-'Ratios Calculated fix'!AB$428)</f>
        <v>0.86878147503337677</v>
      </c>
      <c r="AC66" s="21">
        <f>('Ratios Calculated fix'!AC66-'Ratios Calculated fix'!AC$428)/('Ratios Calculated fix'!AC$429-'Ratios Calculated fix'!AC$428)</f>
        <v>0.25775378440445146</v>
      </c>
      <c r="AD66" s="21">
        <f>('Ratios Calculated fix'!AD66-'Ratios Calculated fix'!AD$428)/('Ratios Calculated fix'!AD$429-'Ratios Calculated fix'!AD$428)</f>
        <v>0.32625397669263706</v>
      </c>
      <c r="AE66" s="21">
        <f>('Ratios Calculated fix'!AE66-'Ratios Calculated fix'!AE$428)/('Ratios Calculated fix'!AE$429-'Ratios Calculated fix'!AE$428)</f>
        <v>0.3740029908168126</v>
      </c>
      <c r="AF66" s="21">
        <f>('Ratios Calculated fix'!AF66-'Ratios Calculated fix'!AF$428)/('Ratios Calculated fix'!AF$429-'Ratios Calculated fix'!AF$428)</f>
        <v>0.58583086611922897</v>
      </c>
      <c r="AG66" s="21" t="e">
        <f>('Ratios Calculated fix'!AG66-'Ratios Calculated fix'!AG$428)/('Ratios Calculated fix'!AG$429-'Ratios Calculated fix'!AG$428)</f>
        <v>#DIV/0!</v>
      </c>
      <c r="AH66" s="21" t="e">
        <f>('Ratios Calculated fix'!AH66-'Ratios Calculated fix'!AH$428)/('Ratios Calculated fix'!AH$429-'Ratios Calculated fix'!AH$428)</f>
        <v>#DIV/0!</v>
      </c>
      <c r="AI66" s="21">
        <f>('Ratios Calculated fix'!AI66-'Ratios Calculated fix'!AI$428)/('Ratios Calculated fix'!AI$429-'Ratios Calculated fix'!AI$428)</f>
        <v>0.61259310775453113</v>
      </c>
      <c r="AJ66" s="21">
        <f>('Ratios Calculated fix'!AJ66-'Ratios Calculated fix'!AJ$428)/('Ratios Calculated fix'!AJ$429-'Ratios Calculated fix'!AJ$428)</f>
        <v>0.15730739602439561</v>
      </c>
      <c r="AK66" s="21" t="e">
        <f>('Ratios Calculated fix'!AK66-'Ratios Calculated fix'!AK$428)/('Ratios Calculated fix'!AK$429-'Ratios Calculated fix'!AK$428)</f>
        <v>#DIV/0!</v>
      </c>
      <c r="AL66" s="21" t="e">
        <f>('Ratios Calculated fix'!AL66-'Ratios Calculated fix'!AL$428)/('Ratios Calculated fix'!AL$429-'Ratios Calculated fix'!AL$428)</f>
        <v>#DIV/0!</v>
      </c>
      <c r="AM66" s="21">
        <f>('Ratios Calculated fix'!AM66-'Ratios Calculated fix'!AM$428)/('Ratios Calculated fix'!AM$429-'Ratios Calculated fix'!AM$428)</f>
        <v>0.61684506403791273</v>
      </c>
      <c r="AN66" s="21">
        <f>('Ratios Calculated fix'!AN66-'Ratios Calculated fix'!AN$428)/('Ratios Calculated fix'!AN$429-'Ratios Calculated fix'!AN$428)</f>
        <v>0.62164166016188216</v>
      </c>
      <c r="AO66" s="21">
        <f>('Ratios Calculated fix'!AO66-'Ratios Calculated fix'!AO$428)/('Ratios Calculated fix'!AO$429-'Ratios Calculated fix'!AO$428)</f>
        <v>8.4897405285412231E-2</v>
      </c>
      <c r="AP66" s="21">
        <f>('Ratios Calculated fix'!AP66-'Ratios Calculated fix'!AP$428)/('Ratios Calculated fix'!AP$429-'Ratios Calculated fix'!AP$428)</f>
        <v>3.3870704714677631E-2</v>
      </c>
      <c r="AQ66" s="21">
        <f>('Ratios Calculated fix'!AQ66-'Ratios Calculated fix'!AQ$428)/('Ratios Calculated fix'!AQ$429-'Ratios Calculated fix'!AQ$428)</f>
        <v>0.53333704830978834</v>
      </c>
      <c r="AR66" s="21">
        <f>('Ratios Calculated fix'!AR66-'Ratios Calculated fix'!AR$428)/('Ratios Calculated fix'!AR$429-'Ratios Calculated fix'!AR$428)</f>
        <v>0.29198745602254439</v>
      </c>
      <c r="AS66" s="21">
        <f>('Ratios Calculated fix'!AS66-'Ratios Calculated fix'!AS$428)/('Ratios Calculated fix'!AS$429-'Ratios Calculated fix'!AS$428)</f>
        <v>0.71478690491562802</v>
      </c>
      <c r="AT66" s="21">
        <f>('Ratios Calculated fix'!AT66-'Ratios Calculated fix'!AT$428)/('Ratios Calculated fix'!AT$429-'Ratios Calculated fix'!AT$428)</f>
        <v>0.27451932195210105</v>
      </c>
      <c r="AU66" s="21">
        <f>('Ratios Calculated fix'!AU66-'Ratios Calculated fix'!AU$428)/('Ratios Calculated fix'!AU$429-'Ratios Calculated fix'!AU$428)</f>
        <v>0.23707267208329746</v>
      </c>
      <c r="AV66" s="21" t="e">
        <f>('Ratios Calculated fix'!AV66-'Ratios Calculated fix'!AV$428)/('Ratios Calculated fix'!AV$429-'Ratios Calculated fix'!AV$428)</f>
        <v>#DIV/0!</v>
      </c>
      <c r="AW66" s="21" t="e">
        <f>('Ratios Calculated fix'!AW66-'Ratios Calculated fix'!AW$428)/('Ratios Calculated fix'!AW$429-'Ratios Calculated fix'!AW$428)</f>
        <v>#DIV/0!</v>
      </c>
      <c r="AX66" s="21" t="e">
        <f>('Ratios Calculated fix'!AX66-'Ratios Calculated fix'!AX$428)/('Ratios Calculated fix'!AX$429-'Ratios Calculated fix'!AX$428)</f>
        <v>#DIV/0!</v>
      </c>
      <c r="AY66" s="21">
        <f>('Ratios Calculated fix'!AY66-'Ratios Calculated fix'!AY$428)/('Ratios Calculated fix'!AY$429-'Ratios Calculated fix'!AY$428)</f>
        <v>0.42633308104321882</v>
      </c>
      <c r="AZ66" s="21">
        <f>('Ratios Calculated fix'!AZ66-'Ratios Calculated fix'!AZ$428)/('Ratios Calculated fix'!AZ$429-'Ratios Calculated fix'!AZ$428)</f>
        <v>0.41511060925091858</v>
      </c>
      <c r="BA66" s="21">
        <f>('Ratios Calculated fix'!BA66-'Ratios Calculated fix'!BA$428)/('Ratios Calculated fix'!BA$429-'Ratios Calculated fix'!BA$428)</f>
        <v>0.47179102409109275</v>
      </c>
      <c r="BB66" s="21" t="e">
        <f>('Ratios Calculated fix'!BB66-'Ratios Calculated fix'!BB$428)/('Ratios Calculated fix'!BB$429-'Ratios Calculated fix'!BB$428)</f>
        <v>#DIV/0!</v>
      </c>
      <c r="BC66" s="21">
        <f>('Ratios Calculated fix'!BC66-'Ratios Calculated fix'!BC$428)/('Ratios Calculated fix'!BC$429-'Ratios Calculated fix'!BC$428)</f>
        <v>9.8194985041653748E-2</v>
      </c>
    </row>
    <row r="67" spans="1:55" x14ac:dyDescent="0.2">
      <c r="A67" s="3" t="s">
        <v>245</v>
      </c>
      <c r="B67" s="3" t="s">
        <v>246</v>
      </c>
      <c r="C67" s="3" t="s">
        <v>24</v>
      </c>
      <c r="D67" s="3">
        <v>159950</v>
      </c>
      <c r="E67" s="3" t="s">
        <v>16</v>
      </c>
      <c r="F67" s="3">
        <v>2020</v>
      </c>
      <c r="G67" s="3" t="s">
        <v>17</v>
      </c>
      <c r="H67" s="4">
        <v>44012</v>
      </c>
      <c r="I67" s="4">
        <v>44056</v>
      </c>
      <c r="J67" s="4">
        <v>44056</v>
      </c>
      <c r="K67" s="5">
        <v>292000000</v>
      </c>
      <c r="L67" s="5">
        <v>288000000</v>
      </c>
      <c r="M67" s="3" t="s">
        <v>247</v>
      </c>
      <c r="N67" s="20">
        <f>('Ratios Calculated fix'!N67-'Ratios Calculated fix'!N$428)/('Ratios Calculated fix'!N$429-'Ratios Calculated fix'!N$428)</f>
        <v>4.565318181743061E-2</v>
      </c>
      <c r="O67" s="21">
        <f>('Ratios Calculated fix'!O67-'Ratios Calculated fix'!O$428)/('Ratios Calculated fix'!O$429-'Ratios Calculated fix'!O$428)</f>
        <v>2.2565157310978474E-2</v>
      </c>
      <c r="P67" s="21">
        <f>('Ratios Calculated fix'!P67-'Ratios Calculated fix'!P$428)/('Ratios Calculated fix'!P$429-'Ratios Calculated fix'!P$428)</f>
        <v>1.5703707252607575E-2</v>
      </c>
      <c r="Q67" s="21">
        <f>('Ratios Calculated fix'!Q67-'Ratios Calculated fix'!Q$428)/('Ratios Calculated fix'!Q$429-'Ratios Calculated fix'!Q$428)</f>
        <v>0.56604790954100004</v>
      </c>
      <c r="R67" s="21">
        <f>('Ratios Calculated fix'!R67-'Ratios Calculated fix'!R$428)/('Ratios Calculated fix'!R$429-'Ratios Calculated fix'!R$428)</f>
        <v>5.037324464007225E-2</v>
      </c>
      <c r="S67" s="21">
        <f>('Ratios Calculated fix'!S67-'Ratios Calculated fix'!S$428)/('Ratios Calculated fix'!S$429-'Ratios Calculated fix'!S$428)</f>
        <v>1.8433386714371235E-2</v>
      </c>
      <c r="T67" s="21">
        <f>('Ratios Calculated fix'!T67-'Ratios Calculated fix'!T$428)/('Ratios Calculated fix'!T$429-'Ratios Calculated fix'!T$428)</f>
        <v>4.8026253715010195E-2</v>
      </c>
      <c r="U67" s="21">
        <f>('Ratios Calculated fix'!U67-'Ratios Calculated fix'!U$428)/('Ratios Calculated fix'!U$429-'Ratios Calculated fix'!U$428)</f>
        <v>0.7962724206847166</v>
      </c>
      <c r="V67" s="21">
        <f>('Ratios Calculated fix'!V67-'Ratios Calculated fix'!V$428)/('Ratios Calculated fix'!V$429-'Ratios Calculated fix'!V$428)</f>
        <v>0.77353776707826749</v>
      </c>
      <c r="W67" s="21">
        <f>('Ratios Calculated fix'!W67-'Ratios Calculated fix'!W$428)/('Ratios Calculated fix'!W$429-'Ratios Calculated fix'!W$428)</f>
        <v>0.76596156803817428</v>
      </c>
      <c r="X67" s="21">
        <f>('Ratios Calculated fix'!X67-'Ratios Calculated fix'!X$428)/('Ratios Calculated fix'!X$429-'Ratios Calculated fix'!X$428)</f>
        <v>0.51257928006371833</v>
      </c>
      <c r="Y67" s="21">
        <f>('Ratios Calculated fix'!Y67-'Ratios Calculated fix'!Y$428)/('Ratios Calculated fix'!Y$429-'Ratios Calculated fix'!Y$428)</f>
        <v>0.46942404975715446</v>
      </c>
      <c r="Z67" s="21">
        <f>('Ratios Calculated fix'!Z67-'Ratios Calculated fix'!Z$428)/('Ratios Calculated fix'!Z$429-'Ratios Calculated fix'!Z$428)</f>
        <v>0.48742071993628172</v>
      </c>
      <c r="AA67" s="21">
        <f>('Ratios Calculated fix'!AA67-'Ratios Calculated fix'!AA$428)/('Ratios Calculated fix'!AA$429-'Ratios Calculated fix'!AA$428)</f>
        <v>0.47030245240995705</v>
      </c>
      <c r="AB67" s="21">
        <f>('Ratios Calculated fix'!AB67-'Ratios Calculated fix'!AB$428)/('Ratios Calculated fix'!AB$429-'Ratios Calculated fix'!AB$428)</f>
        <v>0.82601305202647124</v>
      </c>
      <c r="AC67" s="21">
        <f>('Ratios Calculated fix'!AC67-'Ratios Calculated fix'!AC$428)/('Ratios Calculated fix'!AC$429-'Ratios Calculated fix'!AC$428)</f>
        <v>2.0044527107470036E-2</v>
      </c>
      <c r="AD67" s="21">
        <f>('Ratios Calculated fix'!AD67-'Ratios Calculated fix'!AD$428)/('Ratios Calculated fix'!AD$429-'Ratios Calculated fix'!AD$428)</f>
        <v>0.2238246011070914</v>
      </c>
      <c r="AE67" s="21">
        <f>('Ratios Calculated fix'!AE67-'Ratios Calculated fix'!AE$428)/('Ratios Calculated fix'!AE$429-'Ratios Calculated fix'!AE$428)</f>
        <v>0.25658252837572676</v>
      </c>
      <c r="AF67" s="21">
        <f>('Ratios Calculated fix'!AF67-'Ratios Calculated fix'!AF$428)/('Ratios Calculated fix'!AF$429-'Ratios Calculated fix'!AF$428)</f>
        <v>0.54437810073802373</v>
      </c>
      <c r="AG67" s="21" t="e">
        <f>('Ratios Calculated fix'!AG67-'Ratios Calculated fix'!AG$428)/('Ratios Calculated fix'!AG$429-'Ratios Calculated fix'!AG$428)</f>
        <v>#DIV/0!</v>
      </c>
      <c r="AH67" s="21" t="e">
        <f>('Ratios Calculated fix'!AH67-'Ratios Calculated fix'!AH$428)/('Ratios Calculated fix'!AH$429-'Ratios Calculated fix'!AH$428)</f>
        <v>#DIV/0!</v>
      </c>
      <c r="AI67" s="21">
        <f>('Ratios Calculated fix'!AI67-'Ratios Calculated fix'!AI$428)/('Ratios Calculated fix'!AI$429-'Ratios Calculated fix'!AI$428)</f>
        <v>0.37686848579771332</v>
      </c>
      <c r="AJ67" s="21">
        <f>('Ratios Calculated fix'!AJ67-'Ratios Calculated fix'!AJ$428)/('Ratios Calculated fix'!AJ$429-'Ratios Calculated fix'!AJ$428)</f>
        <v>8.8182721576034129E-2</v>
      </c>
      <c r="AK67" s="21" t="e">
        <f>('Ratios Calculated fix'!AK67-'Ratios Calculated fix'!AK$428)/('Ratios Calculated fix'!AK$429-'Ratios Calculated fix'!AK$428)</f>
        <v>#DIV/0!</v>
      </c>
      <c r="AL67" s="21" t="e">
        <f>('Ratios Calculated fix'!AL67-'Ratios Calculated fix'!AL$428)/('Ratios Calculated fix'!AL$429-'Ratios Calculated fix'!AL$428)</f>
        <v>#DIV/0!</v>
      </c>
      <c r="AM67" s="21">
        <f>('Ratios Calculated fix'!AM67-'Ratios Calculated fix'!AM$428)/('Ratios Calculated fix'!AM$429-'Ratios Calculated fix'!AM$428)</f>
        <v>0.61872070779905342</v>
      </c>
      <c r="AN67" s="21">
        <f>('Ratios Calculated fix'!AN67-'Ratios Calculated fix'!AN$428)/('Ratios Calculated fix'!AN$429-'Ratios Calculated fix'!AN$428)</f>
        <v>0.65512274773597579</v>
      </c>
      <c r="AO67" s="21">
        <f>('Ratios Calculated fix'!AO67-'Ratios Calculated fix'!AO$428)/('Ratios Calculated fix'!AO$429-'Ratios Calculated fix'!AO$428)</f>
        <v>0.79434979021967755</v>
      </c>
      <c r="AP67" s="21">
        <f>('Ratios Calculated fix'!AP67-'Ratios Calculated fix'!AP$428)/('Ratios Calculated fix'!AP$429-'Ratios Calculated fix'!AP$428)</f>
        <v>4.2350661034120163E-2</v>
      </c>
      <c r="AQ67" s="21">
        <f>('Ratios Calculated fix'!AQ67-'Ratios Calculated fix'!AQ$428)/('Ratios Calculated fix'!AQ$429-'Ratios Calculated fix'!AQ$428)</f>
        <v>0.53680660120352353</v>
      </c>
      <c r="AR67" s="21">
        <f>('Ratios Calculated fix'!AR67-'Ratios Calculated fix'!AR$428)/('Ratios Calculated fix'!AR$429-'Ratios Calculated fix'!AR$428)</f>
        <v>0.19121737225608462</v>
      </c>
      <c r="AS67" s="21">
        <f>('Ratios Calculated fix'!AS67-'Ratios Calculated fix'!AS$428)/('Ratios Calculated fix'!AS$429-'Ratios Calculated fix'!AS$428)</f>
        <v>0.5519230790785693</v>
      </c>
      <c r="AT67" s="21">
        <f>('Ratios Calculated fix'!AT67-'Ratios Calculated fix'!AT$428)/('Ratios Calculated fix'!AT$429-'Ratios Calculated fix'!AT$428)</f>
        <v>0.30033687280527116</v>
      </c>
      <c r="AU67" s="21">
        <f>('Ratios Calculated fix'!AU67-'Ratios Calculated fix'!AU$428)/('Ratios Calculated fix'!AU$429-'Ratios Calculated fix'!AU$428)</f>
        <v>0.45701024208700736</v>
      </c>
      <c r="AV67" s="21" t="e">
        <f>('Ratios Calculated fix'!AV67-'Ratios Calculated fix'!AV$428)/('Ratios Calculated fix'!AV$429-'Ratios Calculated fix'!AV$428)</f>
        <v>#DIV/0!</v>
      </c>
      <c r="AW67" s="21" t="e">
        <f>('Ratios Calculated fix'!AW67-'Ratios Calculated fix'!AW$428)/('Ratios Calculated fix'!AW$429-'Ratios Calculated fix'!AW$428)</f>
        <v>#DIV/0!</v>
      </c>
      <c r="AX67" s="21" t="e">
        <f>('Ratios Calculated fix'!AX67-'Ratios Calculated fix'!AX$428)/('Ratios Calculated fix'!AX$429-'Ratios Calculated fix'!AX$428)</f>
        <v>#DIV/0!</v>
      </c>
      <c r="AY67" s="21">
        <f>('Ratios Calculated fix'!AY67-'Ratios Calculated fix'!AY$428)/('Ratios Calculated fix'!AY$429-'Ratios Calculated fix'!AY$428)</f>
        <v>0.3796127945387941</v>
      </c>
      <c r="AZ67" s="21">
        <f>('Ratios Calculated fix'!AZ67-'Ratios Calculated fix'!AZ$428)/('Ratios Calculated fix'!AZ$429-'Ratios Calculated fix'!AZ$428)</f>
        <v>0.30558083584671214</v>
      </c>
      <c r="BA67" s="21">
        <f>('Ratios Calculated fix'!BA67-'Ratios Calculated fix'!BA$428)/('Ratios Calculated fix'!BA$429-'Ratios Calculated fix'!BA$428)</f>
        <v>0.52333828505842694</v>
      </c>
      <c r="BB67" s="21" t="e">
        <f>('Ratios Calculated fix'!BB67-'Ratios Calculated fix'!BB$428)/('Ratios Calculated fix'!BB$429-'Ratios Calculated fix'!BB$428)</f>
        <v>#DIV/0!</v>
      </c>
      <c r="BC67" s="21">
        <f>('Ratios Calculated fix'!BC67-'Ratios Calculated fix'!BC$428)/('Ratios Calculated fix'!BC$429-'Ratios Calculated fix'!BC$428)</f>
        <v>0.12060426030636842</v>
      </c>
    </row>
    <row r="68" spans="1:55" x14ac:dyDescent="0.2">
      <c r="A68" s="3" t="s">
        <v>254</v>
      </c>
      <c r="B68" s="3" t="s">
        <v>255</v>
      </c>
      <c r="C68" s="3" t="s">
        <v>15</v>
      </c>
      <c r="D68" s="3">
        <v>253953</v>
      </c>
      <c r="E68" s="3" t="s">
        <v>16</v>
      </c>
      <c r="F68" s="3">
        <v>2019</v>
      </c>
      <c r="G68" s="3" t="s">
        <v>17</v>
      </c>
      <c r="H68" s="4">
        <v>43830</v>
      </c>
      <c r="I68" s="4">
        <v>43880</v>
      </c>
      <c r="J68" s="4">
        <v>43880</v>
      </c>
      <c r="K68" s="5">
        <v>549900000</v>
      </c>
      <c r="L68" s="5">
        <v>556900000</v>
      </c>
      <c r="M68" s="3" t="s">
        <v>256</v>
      </c>
      <c r="N68" s="20">
        <f>('Ratios Calculated fix'!N68-'Ratios Calculated fix'!N$428)/('Ratios Calculated fix'!N$429-'Ratios Calculated fix'!N$428)</f>
        <v>5.8680530323090979E-2</v>
      </c>
      <c r="O68" s="21">
        <f>('Ratios Calculated fix'!O68-'Ratios Calculated fix'!O$428)/('Ratios Calculated fix'!O$429-'Ratios Calculated fix'!O$428)</f>
        <v>4.0943716427476816E-2</v>
      </c>
      <c r="P68" s="21">
        <f>('Ratios Calculated fix'!P68-'Ratios Calculated fix'!P$428)/('Ratios Calculated fix'!P$429-'Ratios Calculated fix'!P$428)</f>
        <v>4.1650456562020731E-2</v>
      </c>
      <c r="Q68" s="21">
        <f>('Ratios Calculated fix'!Q68-'Ratios Calculated fix'!Q$428)/('Ratios Calculated fix'!Q$429-'Ratios Calculated fix'!Q$428)</f>
        <v>0.56465916972248453</v>
      </c>
      <c r="R68" s="21">
        <f>('Ratios Calculated fix'!R68-'Ratios Calculated fix'!R$428)/('Ratios Calculated fix'!R$429-'Ratios Calculated fix'!R$428)</f>
        <v>9.3395541210128608E-2</v>
      </c>
      <c r="S68" s="21">
        <f>('Ratios Calculated fix'!S68-'Ratios Calculated fix'!S$428)/('Ratios Calculated fix'!S$429-'Ratios Calculated fix'!S$428)</f>
        <v>0.24561659418108103</v>
      </c>
      <c r="T68" s="21">
        <f>('Ratios Calculated fix'!T68-'Ratios Calculated fix'!T$428)/('Ratios Calculated fix'!T$429-'Ratios Calculated fix'!T$428)</f>
        <v>5.6190161788809589E-2</v>
      </c>
      <c r="U68" s="21">
        <f>('Ratios Calculated fix'!U68-'Ratios Calculated fix'!U$428)/('Ratios Calculated fix'!U$429-'Ratios Calculated fix'!U$428)</f>
        <v>0.79996837635727747</v>
      </c>
      <c r="V68" s="21">
        <f>('Ratios Calculated fix'!V68-'Ratios Calculated fix'!V$428)/('Ratios Calculated fix'!V$429-'Ratios Calculated fix'!V$428)</f>
        <v>0.79552306365774506</v>
      </c>
      <c r="W68" s="21">
        <f>('Ratios Calculated fix'!W68-'Ratios Calculated fix'!W$428)/('Ratios Calculated fix'!W$429-'Ratios Calculated fix'!W$428)</f>
        <v>0.76601589403638137</v>
      </c>
      <c r="X68" s="21">
        <f>('Ratios Calculated fix'!X68-'Ratios Calculated fix'!X$428)/('Ratios Calculated fix'!X$429-'Ratios Calculated fix'!X$428)</f>
        <v>0.40010817201223192</v>
      </c>
      <c r="Y68" s="21">
        <f>('Ratios Calculated fix'!Y68-'Ratios Calculated fix'!Y$428)/('Ratios Calculated fix'!Y$429-'Ratios Calculated fix'!Y$428)</f>
        <v>0.4673580351592812</v>
      </c>
      <c r="Z68" s="21">
        <f>('Ratios Calculated fix'!Z68-'Ratios Calculated fix'!Z$428)/('Ratios Calculated fix'!Z$429-'Ratios Calculated fix'!Z$428)</f>
        <v>0.59989182798776808</v>
      </c>
      <c r="AA68" s="21">
        <f>('Ratios Calculated fix'!AA68-'Ratios Calculated fix'!AA$428)/('Ratios Calculated fix'!AA$429-'Ratios Calculated fix'!AA$428)</f>
        <v>0.12919748991665694</v>
      </c>
      <c r="AB68" s="21">
        <f>('Ratios Calculated fix'!AB68-'Ratios Calculated fix'!AB$428)/('Ratios Calculated fix'!AB$429-'Ratios Calculated fix'!AB$428)</f>
        <v>0.831861062694769</v>
      </c>
      <c r="AC68" s="21">
        <f>('Ratios Calculated fix'!AC68-'Ratios Calculated fix'!AC$428)/('Ratios Calculated fix'!AC$429-'Ratios Calculated fix'!AC$428)</f>
        <v>0.30481739664255403</v>
      </c>
      <c r="AD68" s="21">
        <f>('Ratios Calculated fix'!AD68-'Ratios Calculated fix'!AD$428)/('Ratios Calculated fix'!AD$429-'Ratios Calculated fix'!AD$428)</f>
        <v>0.3594327992409343</v>
      </c>
      <c r="AE68" s="21">
        <f>('Ratios Calculated fix'!AE68-'Ratios Calculated fix'!AE$428)/('Ratios Calculated fix'!AE$429-'Ratios Calculated fix'!AE$428)</f>
        <v>0.412037711468</v>
      </c>
      <c r="AF68" s="21">
        <f>('Ratios Calculated fix'!AF68-'Ratios Calculated fix'!AF$428)/('Ratios Calculated fix'!AF$429-'Ratios Calculated fix'!AF$428)</f>
        <v>0.61350240736053685</v>
      </c>
      <c r="AG68" s="21" t="e">
        <f>('Ratios Calculated fix'!AG68-'Ratios Calculated fix'!AG$428)/('Ratios Calculated fix'!AG$429-'Ratios Calculated fix'!AG$428)</f>
        <v>#DIV/0!</v>
      </c>
      <c r="AH68" s="21" t="e">
        <f>('Ratios Calculated fix'!AH68-'Ratios Calculated fix'!AH$428)/('Ratios Calculated fix'!AH$429-'Ratios Calculated fix'!AH$428)</f>
        <v>#DIV/0!</v>
      </c>
      <c r="AI68" s="21">
        <f>('Ratios Calculated fix'!AI68-'Ratios Calculated fix'!AI$428)/('Ratios Calculated fix'!AI$429-'Ratios Calculated fix'!AI$428)</f>
        <v>0.3917434255180543</v>
      </c>
      <c r="AJ68" s="21">
        <f>('Ratios Calculated fix'!AJ68-'Ratios Calculated fix'!AJ$428)/('Ratios Calculated fix'!AJ$429-'Ratios Calculated fix'!AJ$428)</f>
        <v>0.10821331137191888</v>
      </c>
      <c r="AK68" s="21" t="e">
        <f>('Ratios Calculated fix'!AK68-'Ratios Calculated fix'!AK$428)/('Ratios Calculated fix'!AK$429-'Ratios Calculated fix'!AK$428)</f>
        <v>#DIV/0!</v>
      </c>
      <c r="AL68" s="21" t="e">
        <f>('Ratios Calculated fix'!AL68-'Ratios Calculated fix'!AL$428)/('Ratios Calculated fix'!AL$429-'Ratios Calculated fix'!AL$428)</f>
        <v>#DIV/0!</v>
      </c>
      <c r="AM68" s="21">
        <f>('Ratios Calculated fix'!AM68-'Ratios Calculated fix'!AM$428)/('Ratios Calculated fix'!AM$429-'Ratios Calculated fix'!AM$428)</f>
        <v>0.62205547315838516</v>
      </c>
      <c r="AN68" s="21">
        <f>('Ratios Calculated fix'!AN68-'Ratios Calculated fix'!AN$428)/('Ratios Calculated fix'!AN$429-'Ratios Calculated fix'!AN$428)</f>
        <v>0.62566394239530421</v>
      </c>
      <c r="AO68" s="21">
        <f>('Ratios Calculated fix'!AO68-'Ratios Calculated fix'!AO$428)/('Ratios Calculated fix'!AO$429-'Ratios Calculated fix'!AO$428)</f>
        <v>0.14568551547921266</v>
      </c>
      <c r="AP68" s="21">
        <f>('Ratios Calculated fix'!AP68-'Ratios Calculated fix'!AP$428)/('Ratios Calculated fix'!AP$429-'Ratios Calculated fix'!AP$428)</f>
        <v>3.2603674670252179E-2</v>
      </c>
      <c r="AQ68" s="21">
        <f>('Ratios Calculated fix'!AQ68-'Ratios Calculated fix'!AQ$428)/('Ratios Calculated fix'!AQ$429-'Ratios Calculated fix'!AQ$428)</f>
        <v>0.5938409975482154</v>
      </c>
      <c r="AR68" s="21">
        <f>('Ratios Calculated fix'!AR68-'Ratios Calculated fix'!AR$428)/('Ratios Calculated fix'!AR$429-'Ratios Calculated fix'!AR$428)</f>
        <v>0.29386028627531241</v>
      </c>
      <c r="AS68" s="21">
        <f>('Ratios Calculated fix'!AS68-'Ratios Calculated fix'!AS$428)/('Ratios Calculated fix'!AS$429-'Ratios Calculated fix'!AS$428)</f>
        <v>0.53351854643667374</v>
      </c>
      <c r="AT68" s="21">
        <f>('Ratios Calculated fix'!AT68-'Ratios Calculated fix'!AT$428)/('Ratios Calculated fix'!AT$429-'Ratios Calculated fix'!AT$428)</f>
        <v>0.32827777188453677</v>
      </c>
      <c r="AU68" s="21">
        <f>('Ratios Calculated fix'!AU68-'Ratios Calculated fix'!AU$428)/('Ratios Calculated fix'!AU$429-'Ratios Calculated fix'!AU$428)</f>
        <v>0.45609815823402716</v>
      </c>
      <c r="AV68" s="21" t="e">
        <f>('Ratios Calculated fix'!AV68-'Ratios Calculated fix'!AV$428)/('Ratios Calculated fix'!AV$429-'Ratios Calculated fix'!AV$428)</f>
        <v>#DIV/0!</v>
      </c>
      <c r="AW68" s="21" t="e">
        <f>('Ratios Calculated fix'!AW68-'Ratios Calculated fix'!AW$428)/('Ratios Calculated fix'!AW$429-'Ratios Calculated fix'!AW$428)</f>
        <v>#DIV/0!</v>
      </c>
      <c r="AX68" s="21" t="e">
        <f>('Ratios Calculated fix'!AX68-'Ratios Calculated fix'!AX$428)/('Ratios Calculated fix'!AX$429-'Ratios Calculated fix'!AX$428)</f>
        <v>#DIV/0!</v>
      </c>
      <c r="AY68" s="21">
        <f>('Ratios Calculated fix'!AY68-'Ratios Calculated fix'!AY$428)/('Ratios Calculated fix'!AY$429-'Ratios Calculated fix'!AY$428)</f>
        <v>0.36310354812593776</v>
      </c>
      <c r="AZ68" s="21">
        <f>('Ratios Calculated fix'!AZ68-'Ratios Calculated fix'!AZ$428)/('Ratios Calculated fix'!AZ$429-'Ratios Calculated fix'!AZ$428)</f>
        <v>0.28781030509135691</v>
      </c>
      <c r="BA68" s="21">
        <f>('Ratios Calculated fix'!BA68-'Ratios Calculated fix'!BA$428)/('Ratios Calculated fix'!BA$429-'Ratios Calculated fix'!BA$428)</f>
        <v>0.51264956316787447</v>
      </c>
      <c r="BB68" s="21" t="e">
        <f>('Ratios Calculated fix'!BB68-'Ratios Calculated fix'!BB$428)/('Ratios Calculated fix'!BB$429-'Ratios Calculated fix'!BB$428)</f>
        <v>#DIV/0!</v>
      </c>
      <c r="BC68" s="21">
        <f>('Ratios Calculated fix'!BC68-'Ratios Calculated fix'!BC$428)/('Ratios Calculated fix'!BC$429-'Ratios Calculated fix'!BC$428)</f>
        <v>0.16109139457505992</v>
      </c>
    </row>
    <row r="69" spans="1:55" x14ac:dyDescent="0.2">
      <c r="A69" s="3" t="s">
        <v>260</v>
      </c>
      <c r="B69" s="3" t="s">
        <v>261</v>
      </c>
      <c r="C69" s="3" t="s">
        <v>72</v>
      </c>
      <c r="D69" s="3">
        <v>378105</v>
      </c>
      <c r="E69" s="3" t="s">
        <v>16</v>
      </c>
      <c r="F69" s="3">
        <v>2019</v>
      </c>
      <c r="G69" s="3" t="s">
        <v>17</v>
      </c>
      <c r="H69" s="4">
        <v>43830</v>
      </c>
      <c r="I69" s="4">
        <v>43892</v>
      </c>
      <c r="J69" s="4">
        <v>43892</v>
      </c>
      <c r="K69" s="5">
        <v>334735967</v>
      </c>
      <c r="L69" s="5">
        <v>340323972</v>
      </c>
      <c r="M69" s="3" t="s">
        <v>262</v>
      </c>
      <c r="N69" s="20">
        <f>('Ratios Calculated fix'!N69-'Ratios Calculated fix'!N$428)/('Ratios Calculated fix'!N$429-'Ratios Calculated fix'!N$428)</f>
        <v>4.9816365876799065E-2</v>
      </c>
      <c r="O69" s="21">
        <f>('Ratios Calculated fix'!O69-'Ratios Calculated fix'!O$428)/('Ratios Calculated fix'!O$429-'Ratios Calculated fix'!O$428)</f>
        <v>4.9816365876799065E-2</v>
      </c>
      <c r="P69" s="21">
        <f>('Ratios Calculated fix'!P69-'Ratios Calculated fix'!P$428)/('Ratios Calculated fix'!P$429-'Ratios Calculated fix'!P$428)</f>
        <v>2.0033260693985405E-2</v>
      </c>
      <c r="Q69" s="21">
        <f>('Ratios Calculated fix'!Q69-'Ratios Calculated fix'!Q$428)/('Ratios Calculated fix'!Q$429-'Ratios Calculated fix'!Q$428)</f>
        <v>0.56017666519092046</v>
      </c>
      <c r="R69" s="21">
        <f>('Ratios Calculated fix'!R69-'Ratios Calculated fix'!R$428)/('Ratios Calculated fix'!R$429-'Ratios Calculated fix'!R$428)</f>
        <v>5.9173255359012487E-2</v>
      </c>
      <c r="S69" s="21">
        <f>('Ratios Calculated fix'!S69-'Ratios Calculated fix'!S$428)/('Ratios Calculated fix'!S$429-'Ratios Calculated fix'!S$428)</f>
        <v>0.16534489262582133</v>
      </c>
      <c r="T69" s="21">
        <f>('Ratios Calculated fix'!T69-'Ratios Calculated fix'!T$428)/('Ratios Calculated fix'!T$429-'Ratios Calculated fix'!T$428)</f>
        <v>3.4089249117612304E-2</v>
      </c>
      <c r="U69" s="21">
        <f>('Ratios Calculated fix'!U69-'Ratios Calculated fix'!U$428)/('Ratios Calculated fix'!U$429-'Ratios Calculated fix'!U$428)</f>
        <v>0.79310304682653454</v>
      </c>
      <c r="V69" s="21">
        <f>('Ratios Calculated fix'!V69-'Ratios Calculated fix'!V$428)/('Ratios Calculated fix'!V$429-'Ratios Calculated fix'!V$428)</f>
        <v>0.77924990410266848</v>
      </c>
      <c r="W69" s="21">
        <f>('Ratios Calculated fix'!W69-'Ratios Calculated fix'!W$428)/('Ratios Calculated fix'!W$429-'Ratios Calculated fix'!W$428)</f>
        <v>0.76123971843726623</v>
      </c>
      <c r="X69" s="21">
        <f>('Ratios Calculated fix'!X69-'Ratios Calculated fix'!X$428)/('Ratios Calculated fix'!X$429-'Ratios Calculated fix'!X$428)</f>
        <v>0.40850534298242569</v>
      </c>
      <c r="Y69" s="21">
        <f>('Ratios Calculated fix'!Y69-'Ratios Calculated fix'!Y$428)/('Ratios Calculated fix'!Y$429-'Ratios Calculated fix'!Y$428)</f>
        <v>0.51556510389140675</v>
      </c>
      <c r="Z69" s="21">
        <f>('Ratios Calculated fix'!Z69-'Ratios Calculated fix'!Z$428)/('Ratios Calculated fix'!Z$429-'Ratios Calculated fix'!Z$428)</f>
        <v>0.59149465701757431</v>
      </c>
      <c r="AA69" s="21">
        <f>('Ratios Calculated fix'!AA69-'Ratios Calculated fix'!AA$428)/('Ratios Calculated fix'!AA$429-'Ratios Calculated fix'!AA$428)</f>
        <v>0.44281119902286364</v>
      </c>
      <c r="AB69" s="21">
        <f>('Ratios Calculated fix'!AB69-'Ratios Calculated fix'!AB$428)/('Ratios Calculated fix'!AB$429-'Ratios Calculated fix'!AB$428)</f>
        <v>0.8773372147275833</v>
      </c>
      <c r="AC69" s="21">
        <f>('Ratios Calculated fix'!AC69-'Ratios Calculated fix'!AC$428)/('Ratios Calculated fix'!AC$429-'Ratios Calculated fix'!AC$428)</f>
        <v>0.20741976182968039</v>
      </c>
      <c r="AD69" s="21">
        <f>('Ratios Calculated fix'!AD69-'Ratios Calculated fix'!AD$428)/('Ratios Calculated fix'!AD$429-'Ratios Calculated fix'!AD$428)</f>
        <v>0.27667051952943078</v>
      </c>
      <c r="AE69" s="21">
        <f>('Ratios Calculated fix'!AE69-'Ratios Calculated fix'!AE$428)/('Ratios Calculated fix'!AE$429-'Ratios Calculated fix'!AE$428)</f>
        <v>0.29561923426830305</v>
      </c>
      <c r="AF69" s="21">
        <f>('Ratios Calculated fix'!AF69-'Ratios Calculated fix'!AF$428)/('Ratios Calculated fix'!AF$429-'Ratios Calculated fix'!AF$428)</f>
        <v>0.57153824907516793</v>
      </c>
      <c r="AG69" s="21" t="e">
        <f>('Ratios Calculated fix'!AG69-'Ratios Calculated fix'!AG$428)/('Ratios Calculated fix'!AG$429-'Ratios Calculated fix'!AG$428)</f>
        <v>#DIV/0!</v>
      </c>
      <c r="AH69" s="21" t="e">
        <f>('Ratios Calculated fix'!AH69-'Ratios Calculated fix'!AH$428)/('Ratios Calculated fix'!AH$429-'Ratios Calculated fix'!AH$428)</f>
        <v>#DIV/0!</v>
      </c>
      <c r="AI69" s="21">
        <f>('Ratios Calculated fix'!AI69-'Ratios Calculated fix'!AI$428)/('Ratios Calculated fix'!AI$429-'Ratios Calculated fix'!AI$428)</f>
        <v>0.39740296581539447</v>
      </c>
      <c r="AJ69" s="21">
        <f>('Ratios Calculated fix'!AJ69-'Ratios Calculated fix'!AJ$428)/('Ratios Calculated fix'!AJ$429-'Ratios Calculated fix'!AJ$428)</f>
        <v>0.10193171593545915</v>
      </c>
      <c r="AK69" s="21" t="e">
        <f>('Ratios Calculated fix'!AK69-'Ratios Calculated fix'!AK$428)/('Ratios Calculated fix'!AK$429-'Ratios Calculated fix'!AK$428)</f>
        <v>#DIV/0!</v>
      </c>
      <c r="AL69" s="21" t="e">
        <f>('Ratios Calculated fix'!AL69-'Ratios Calculated fix'!AL$428)/('Ratios Calculated fix'!AL$429-'Ratios Calculated fix'!AL$428)</f>
        <v>#DIV/0!</v>
      </c>
      <c r="AM69" s="21">
        <f>('Ratios Calculated fix'!AM69-'Ratios Calculated fix'!AM$428)/('Ratios Calculated fix'!AM$429-'Ratios Calculated fix'!AM$428)</f>
        <v>0.61867397884863362</v>
      </c>
      <c r="AN69" s="21">
        <f>('Ratios Calculated fix'!AN69-'Ratios Calculated fix'!AN$428)/('Ratios Calculated fix'!AN$429-'Ratios Calculated fix'!AN$428)</f>
        <v>0.62623921500170987</v>
      </c>
      <c r="AO69" s="21">
        <f>('Ratios Calculated fix'!AO69-'Ratios Calculated fix'!AO$428)/('Ratios Calculated fix'!AO$429-'Ratios Calculated fix'!AO$428)</f>
        <v>0.34756846856772627</v>
      </c>
      <c r="AP69" s="21">
        <f>('Ratios Calculated fix'!AP69-'Ratios Calculated fix'!AP$428)/('Ratios Calculated fix'!AP$429-'Ratios Calculated fix'!AP$428)</f>
        <v>3.4606537174312418E-2</v>
      </c>
      <c r="AQ69" s="21">
        <f>('Ratios Calculated fix'!AQ69-'Ratios Calculated fix'!AQ$428)/('Ratios Calculated fix'!AQ$429-'Ratios Calculated fix'!AQ$428)</f>
        <v>0.59474431858566967</v>
      </c>
      <c r="AR69" s="21">
        <f>('Ratios Calculated fix'!AR69-'Ratios Calculated fix'!AR$428)/('Ratios Calculated fix'!AR$429-'Ratios Calculated fix'!AR$428)</f>
        <v>0.22603463382182726</v>
      </c>
      <c r="AS69" s="21">
        <f>('Ratios Calculated fix'!AS69-'Ratios Calculated fix'!AS$428)/('Ratios Calculated fix'!AS$429-'Ratios Calculated fix'!AS$428)</f>
        <v>0.54903890564026736</v>
      </c>
      <c r="AT69" s="21">
        <f>('Ratios Calculated fix'!AT69-'Ratios Calculated fix'!AT$428)/('Ratios Calculated fix'!AT$429-'Ratios Calculated fix'!AT$428)</f>
        <v>0.3291503523134568</v>
      </c>
      <c r="AU69" s="21">
        <f>('Ratios Calculated fix'!AU69-'Ratios Calculated fix'!AU$428)/('Ratios Calculated fix'!AU$429-'Ratios Calculated fix'!AU$428)</f>
        <v>0.45388417823929039</v>
      </c>
      <c r="AV69" s="21" t="e">
        <f>('Ratios Calculated fix'!AV69-'Ratios Calculated fix'!AV$428)/('Ratios Calculated fix'!AV$429-'Ratios Calculated fix'!AV$428)</f>
        <v>#DIV/0!</v>
      </c>
      <c r="AW69" s="21" t="e">
        <f>('Ratios Calculated fix'!AW69-'Ratios Calculated fix'!AW$428)/('Ratios Calculated fix'!AW$429-'Ratios Calculated fix'!AW$428)</f>
        <v>#DIV/0!</v>
      </c>
      <c r="AX69" s="21" t="e">
        <f>('Ratios Calculated fix'!AX69-'Ratios Calculated fix'!AX$428)/('Ratios Calculated fix'!AX$429-'Ratios Calculated fix'!AX$428)</f>
        <v>#DIV/0!</v>
      </c>
      <c r="AY69" s="21">
        <f>('Ratios Calculated fix'!AY69-'Ratios Calculated fix'!AY$428)/('Ratios Calculated fix'!AY$429-'Ratios Calculated fix'!AY$428)</f>
        <v>0.35036076220514745</v>
      </c>
      <c r="AZ69" s="21">
        <f>('Ratios Calculated fix'!AZ69-'Ratios Calculated fix'!AZ$428)/('Ratios Calculated fix'!AZ$429-'Ratios Calculated fix'!AZ$428)</f>
        <v>0.27222249693144701</v>
      </c>
      <c r="BA69" s="21">
        <f>('Ratios Calculated fix'!BA69-'Ratios Calculated fix'!BA$428)/('Ratios Calculated fix'!BA$429-'Ratios Calculated fix'!BA$428)</f>
        <v>0.51260122424931331</v>
      </c>
      <c r="BB69" s="21" t="e">
        <f>('Ratios Calculated fix'!BB69-'Ratios Calculated fix'!BB$428)/('Ratios Calculated fix'!BB$429-'Ratios Calculated fix'!BB$428)</f>
        <v>#DIV/0!</v>
      </c>
      <c r="BC69" s="21">
        <f>('Ratios Calculated fix'!BC69-'Ratios Calculated fix'!BC$428)/('Ratios Calculated fix'!BC$429-'Ratios Calculated fix'!BC$428)</f>
        <v>0.14040998110707156</v>
      </c>
    </row>
    <row r="70" spans="1:55" x14ac:dyDescent="0.2">
      <c r="A70" s="3" t="s">
        <v>257</v>
      </c>
      <c r="B70" s="3" t="s">
        <v>258</v>
      </c>
      <c r="C70" s="3" t="s">
        <v>113</v>
      </c>
      <c r="D70" s="3">
        <v>120616</v>
      </c>
      <c r="E70" s="3" t="s">
        <v>16</v>
      </c>
      <c r="F70" s="3">
        <v>2019</v>
      </c>
      <c r="G70" s="3" t="s">
        <v>17</v>
      </c>
      <c r="H70" s="4">
        <v>43830</v>
      </c>
      <c r="I70" s="4">
        <v>43882</v>
      </c>
      <c r="J70" s="4">
        <v>43882</v>
      </c>
      <c r="K70" s="5">
        <v>111000000</v>
      </c>
      <c r="L70" s="5">
        <v>112000000</v>
      </c>
      <c r="M70" s="3" t="s">
        <v>259</v>
      </c>
      <c r="N70" s="20">
        <f>('Ratios Calculated fix'!N70-'Ratios Calculated fix'!N$428)/('Ratios Calculated fix'!N$429-'Ratios Calculated fix'!N$428)</f>
        <v>4.910004248357188E-2</v>
      </c>
      <c r="O70" s="21">
        <f>('Ratios Calculated fix'!O70-'Ratios Calculated fix'!O$428)/('Ratios Calculated fix'!O$429-'Ratios Calculated fix'!O$428)</f>
        <v>4.910004248357188E-2</v>
      </c>
      <c r="P70" s="21">
        <f>('Ratios Calculated fix'!P70-'Ratios Calculated fix'!P$428)/('Ratios Calculated fix'!P$429-'Ratios Calculated fix'!P$428)</f>
        <v>7.8018369015606687E-2</v>
      </c>
      <c r="Q70" s="21">
        <f>('Ratios Calculated fix'!Q70-'Ratios Calculated fix'!Q$428)/('Ratios Calculated fix'!Q$429-'Ratios Calculated fix'!Q$428)</f>
        <v>0.55854954405719537</v>
      </c>
      <c r="R70" s="21">
        <f>('Ratios Calculated fix'!R70-'Ratios Calculated fix'!R$428)/('Ratios Calculated fix'!R$429-'Ratios Calculated fix'!R$428)</f>
        <v>5.8687826829943973E-2</v>
      </c>
      <c r="S70" s="21">
        <f>('Ratios Calculated fix'!S70-'Ratios Calculated fix'!S$428)/('Ratios Calculated fix'!S$429-'Ratios Calculated fix'!S$428)</f>
        <v>9.4123230475275169E-2</v>
      </c>
      <c r="T70" s="21">
        <f>('Ratios Calculated fix'!T70-'Ratios Calculated fix'!T$428)/('Ratios Calculated fix'!T$429-'Ratios Calculated fix'!T$428)</f>
        <v>4.4665385260289729E-2</v>
      </c>
      <c r="U70" s="21">
        <f>('Ratios Calculated fix'!U70-'Ratios Calculated fix'!U$428)/('Ratios Calculated fix'!U$429-'Ratios Calculated fix'!U$428)</f>
        <v>0.79191017779716177</v>
      </c>
      <c r="V70" s="21">
        <f>('Ratios Calculated fix'!V70-'Ratios Calculated fix'!V$428)/('Ratios Calculated fix'!V$429-'Ratios Calculated fix'!V$428)</f>
        <v>0.77414963453362573</v>
      </c>
      <c r="W70" s="21">
        <f>('Ratios Calculated fix'!W70-'Ratios Calculated fix'!W$428)/('Ratios Calculated fix'!W$429-'Ratios Calculated fix'!W$428)</f>
        <v>0.76084240166293104</v>
      </c>
      <c r="X70" s="21">
        <f>('Ratios Calculated fix'!X70-'Ratios Calculated fix'!X$428)/('Ratios Calculated fix'!X$429-'Ratios Calculated fix'!X$428)</f>
        <v>0.10158186990828906</v>
      </c>
      <c r="Y70" s="21">
        <f>('Ratios Calculated fix'!Y70-'Ratios Calculated fix'!Y$428)/('Ratios Calculated fix'!Y$429-'Ratios Calculated fix'!Y$428)</f>
        <v>0.87499980068849037</v>
      </c>
      <c r="Z70" s="21">
        <f>('Ratios Calculated fix'!Z70-'Ratios Calculated fix'!Z$428)/('Ratios Calculated fix'!Z$429-'Ratios Calculated fix'!Z$428)</f>
        <v>0.8984181300917109</v>
      </c>
      <c r="AA70" s="21">
        <f>('Ratios Calculated fix'!AA70-'Ratios Calculated fix'!AA$428)/('Ratios Calculated fix'!AA$429-'Ratios Calculated fix'!AA$428)</f>
        <v>0.82523500852815479</v>
      </c>
      <c r="AB70" s="21">
        <f>('Ratios Calculated fix'!AB70-'Ratios Calculated fix'!AB$428)/('Ratios Calculated fix'!AB$429-'Ratios Calculated fix'!AB$428)</f>
        <v>0.93356399298522208</v>
      </c>
      <c r="AC70" s="21">
        <f>('Ratios Calculated fix'!AC70-'Ratios Calculated fix'!AC$428)/('Ratios Calculated fix'!AC$429-'Ratios Calculated fix'!AC$428)</f>
        <v>0.4236762797583779</v>
      </c>
      <c r="AD70" s="21">
        <f>('Ratios Calculated fix'!AD70-'Ratios Calculated fix'!AD$428)/('Ratios Calculated fix'!AD$429-'Ratios Calculated fix'!AD$428)</f>
        <v>0.48033070245469667</v>
      </c>
      <c r="AE70" s="21">
        <f>('Ratios Calculated fix'!AE70-'Ratios Calculated fix'!AE$428)/('Ratios Calculated fix'!AE$429-'Ratios Calculated fix'!AE$428)</f>
        <v>0.47568788168423543</v>
      </c>
      <c r="AF70" s="21">
        <f>('Ratios Calculated fix'!AF70-'Ratios Calculated fix'!AF$428)/('Ratios Calculated fix'!AF$429-'Ratios Calculated fix'!AF$428)</f>
        <v>0.64043442848006782</v>
      </c>
      <c r="AG70" s="21" t="e">
        <f>('Ratios Calculated fix'!AG70-'Ratios Calculated fix'!AG$428)/('Ratios Calculated fix'!AG$429-'Ratios Calculated fix'!AG$428)</f>
        <v>#DIV/0!</v>
      </c>
      <c r="AH70" s="21" t="e">
        <f>('Ratios Calculated fix'!AH70-'Ratios Calculated fix'!AH$428)/('Ratios Calculated fix'!AH$429-'Ratios Calculated fix'!AH$428)</f>
        <v>#DIV/0!</v>
      </c>
      <c r="AI70" s="21">
        <f>('Ratios Calculated fix'!AI70-'Ratios Calculated fix'!AI$428)/('Ratios Calculated fix'!AI$429-'Ratios Calculated fix'!AI$428)</f>
        <v>0.38465754167536259</v>
      </c>
      <c r="AJ70" s="21">
        <f>('Ratios Calculated fix'!AJ70-'Ratios Calculated fix'!AJ$428)/('Ratios Calculated fix'!AJ$429-'Ratios Calculated fix'!AJ$428)</f>
        <v>0.21856482811705721</v>
      </c>
      <c r="AK70" s="21" t="e">
        <f>('Ratios Calculated fix'!AK70-'Ratios Calculated fix'!AK$428)/('Ratios Calculated fix'!AK$429-'Ratios Calculated fix'!AK$428)</f>
        <v>#DIV/0!</v>
      </c>
      <c r="AL70" s="21" t="e">
        <f>('Ratios Calculated fix'!AL70-'Ratios Calculated fix'!AL$428)/('Ratios Calculated fix'!AL$429-'Ratios Calculated fix'!AL$428)</f>
        <v>#DIV/0!</v>
      </c>
      <c r="AM70" s="21">
        <f>('Ratios Calculated fix'!AM70-'Ratios Calculated fix'!AM$428)/('Ratios Calculated fix'!AM$429-'Ratios Calculated fix'!AM$428)</f>
        <v>0.61743259437215448</v>
      </c>
      <c r="AN70" s="21">
        <f>('Ratios Calculated fix'!AN70-'Ratios Calculated fix'!AN$428)/('Ratios Calculated fix'!AN$429-'Ratios Calculated fix'!AN$428)</f>
        <v>0.62098456721906203</v>
      </c>
      <c r="AO70" s="21">
        <f>('Ratios Calculated fix'!AO70-'Ratios Calculated fix'!AO$428)/('Ratios Calculated fix'!AO$429-'Ratios Calculated fix'!AO$428)</f>
        <v>0.10555857480014777</v>
      </c>
      <c r="AP70" s="21">
        <f>('Ratios Calculated fix'!AP70-'Ratios Calculated fix'!AP$428)/('Ratios Calculated fix'!AP$429-'Ratios Calculated fix'!AP$428)</f>
        <v>3.5666804227285853E-2</v>
      </c>
      <c r="AQ70" s="21">
        <f>('Ratios Calculated fix'!AQ70-'Ratios Calculated fix'!AQ$428)/('Ratios Calculated fix'!AQ$429-'Ratios Calculated fix'!AQ$428)</f>
        <v>0.59514634496780705</v>
      </c>
      <c r="AR70" s="21">
        <f>('Ratios Calculated fix'!AR70-'Ratios Calculated fix'!AR$428)/('Ratios Calculated fix'!AR$429-'Ratios Calculated fix'!AR$428)</f>
        <v>0.36679470216033411</v>
      </c>
      <c r="AS70" s="21">
        <f>('Ratios Calculated fix'!AS70-'Ratios Calculated fix'!AS$428)/('Ratios Calculated fix'!AS$429-'Ratios Calculated fix'!AS$428)</f>
        <v>0.5096389238254152</v>
      </c>
      <c r="AT70" s="21">
        <f>('Ratios Calculated fix'!AT70-'Ratios Calculated fix'!AT$428)/('Ratios Calculated fix'!AT$429-'Ratios Calculated fix'!AT$428)</f>
        <v>0.35481561976587961</v>
      </c>
      <c r="AU70" s="21">
        <f>('Ratios Calculated fix'!AU70-'Ratios Calculated fix'!AU$428)/('Ratios Calculated fix'!AU$429-'Ratios Calculated fix'!AU$428)</f>
        <v>0.53578255223882776</v>
      </c>
      <c r="AV70" s="21" t="e">
        <f>('Ratios Calculated fix'!AV70-'Ratios Calculated fix'!AV$428)/('Ratios Calculated fix'!AV$429-'Ratios Calculated fix'!AV$428)</f>
        <v>#DIV/0!</v>
      </c>
      <c r="AW70" s="21" t="e">
        <f>('Ratios Calculated fix'!AW70-'Ratios Calculated fix'!AW$428)/('Ratios Calculated fix'!AW$429-'Ratios Calculated fix'!AW$428)</f>
        <v>#DIV/0!</v>
      </c>
      <c r="AX70" s="21" t="e">
        <f>('Ratios Calculated fix'!AX70-'Ratios Calculated fix'!AX$428)/('Ratios Calculated fix'!AX$429-'Ratios Calculated fix'!AX$428)</f>
        <v>#DIV/0!</v>
      </c>
      <c r="AY70" s="21">
        <f>('Ratios Calculated fix'!AY70-'Ratios Calculated fix'!AY$428)/('Ratios Calculated fix'!AY$429-'Ratios Calculated fix'!AY$428)</f>
        <v>0.34391084079790646</v>
      </c>
      <c r="AZ70" s="21">
        <f>('Ratios Calculated fix'!AZ70-'Ratios Calculated fix'!AZ$428)/('Ratios Calculated fix'!AZ$429-'Ratios Calculated fix'!AZ$428)</f>
        <v>0.26339295084019521</v>
      </c>
      <c r="BA70" s="21">
        <f>('Ratios Calculated fix'!BA70-'Ratios Calculated fix'!BA$428)/('Ratios Calculated fix'!BA$429-'Ratios Calculated fix'!BA$428)</f>
        <v>0.5167506815317835</v>
      </c>
      <c r="BB70" s="21" t="e">
        <f>('Ratios Calculated fix'!BB70-'Ratios Calculated fix'!BB$428)/('Ratios Calculated fix'!BB$429-'Ratios Calculated fix'!BB$428)</f>
        <v>#DIV/0!</v>
      </c>
      <c r="BC70" s="21">
        <f>('Ratios Calculated fix'!BC70-'Ratios Calculated fix'!BC$428)/('Ratios Calculated fix'!BC$429-'Ratios Calculated fix'!BC$428)</f>
        <v>0.13669650181743701</v>
      </c>
    </row>
    <row r="71" spans="1:55" x14ac:dyDescent="0.2">
      <c r="A71" s="3" t="s">
        <v>349</v>
      </c>
      <c r="B71" s="3" t="s">
        <v>350</v>
      </c>
      <c r="C71" s="3" t="s">
        <v>72</v>
      </c>
      <c r="D71" s="3">
        <v>378122</v>
      </c>
      <c r="E71" s="3" t="s">
        <v>16</v>
      </c>
      <c r="F71" s="3">
        <v>2019</v>
      </c>
      <c r="G71" s="3" t="s">
        <v>17</v>
      </c>
      <c r="H71" s="4">
        <v>43830</v>
      </c>
      <c r="I71" s="4">
        <v>43900</v>
      </c>
      <c r="J71" s="4">
        <v>43900</v>
      </c>
      <c r="K71" s="5">
        <v>417000000</v>
      </c>
      <c r="L71" s="5">
        <v>419000000</v>
      </c>
      <c r="M71" s="3" t="s">
        <v>351</v>
      </c>
      <c r="N71" s="20">
        <f>('Ratios Calculated fix'!N71-'Ratios Calculated fix'!N$428)/('Ratios Calculated fix'!N$429-'Ratios Calculated fix'!N$428)</f>
        <v>3.6944027677481429E-2</v>
      </c>
      <c r="O71" s="21">
        <f>('Ratios Calculated fix'!O71-'Ratios Calculated fix'!O$428)/('Ratios Calculated fix'!O$429-'Ratios Calculated fix'!O$428)</f>
        <v>3.6944027677481429E-2</v>
      </c>
      <c r="P71" s="21">
        <f>('Ratios Calculated fix'!P71-'Ratios Calculated fix'!P$428)/('Ratios Calculated fix'!P$429-'Ratios Calculated fix'!P$428)</f>
        <v>2.9241467301136519E-2</v>
      </c>
      <c r="Q71" s="21">
        <f>('Ratios Calculated fix'!Q71-'Ratios Calculated fix'!Q$428)/('Ratios Calculated fix'!Q$429-'Ratios Calculated fix'!Q$428)</f>
        <v>0.56023611137467266</v>
      </c>
      <c r="R71" s="21">
        <f>('Ratios Calculated fix'!R71-'Ratios Calculated fix'!R$428)/('Ratios Calculated fix'!R$429-'Ratios Calculated fix'!R$428)</f>
        <v>0.13073593702407946</v>
      </c>
      <c r="S71" s="21">
        <f>('Ratios Calculated fix'!S71-'Ratios Calculated fix'!S$428)/('Ratios Calculated fix'!S$429-'Ratios Calculated fix'!S$428)</f>
        <v>5.4521405711078488E-3</v>
      </c>
      <c r="T71" s="21">
        <f>('Ratios Calculated fix'!T71-'Ratios Calculated fix'!T$428)/('Ratios Calculated fix'!T$429-'Ratios Calculated fix'!T$428)</f>
        <v>0.13123114205175057</v>
      </c>
      <c r="U71" s="21">
        <f>('Ratios Calculated fix'!U71-'Ratios Calculated fix'!U$428)/('Ratios Calculated fix'!U$429-'Ratios Calculated fix'!U$428)</f>
        <v>0.79684533792189538</v>
      </c>
      <c r="V71" s="21">
        <f>('Ratios Calculated fix'!V71-'Ratios Calculated fix'!V$428)/('Ratios Calculated fix'!V$429-'Ratios Calculated fix'!V$428)</f>
        <v>0.77170133828010445</v>
      </c>
      <c r="W71" s="21">
        <f>('Ratios Calculated fix'!W71-'Ratios Calculated fix'!W$428)/('Ratios Calculated fix'!W$429-'Ratios Calculated fix'!W$428)</f>
        <v>0.7669681139699992</v>
      </c>
      <c r="X71" s="21">
        <f>('Ratios Calculated fix'!X71-'Ratios Calculated fix'!X$428)/('Ratios Calculated fix'!X$429-'Ratios Calculated fix'!X$428)</f>
        <v>2.6784635336102675E-2</v>
      </c>
      <c r="Y71" s="21">
        <f>('Ratios Calculated fix'!Y71-'Ratios Calculated fix'!Y$428)/('Ratios Calculated fix'!Y$429-'Ratios Calculated fix'!Y$428)</f>
        <v>0.50809767276228823</v>
      </c>
      <c r="Z71" s="21">
        <f>('Ratios Calculated fix'!Z71-'Ratios Calculated fix'!Z$428)/('Ratios Calculated fix'!Z$429-'Ratios Calculated fix'!Z$428)</f>
        <v>0.97321536466389735</v>
      </c>
      <c r="AA71" s="21">
        <f>('Ratios Calculated fix'!AA71-'Ratios Calculated fix'!AA$428)/('Ratios Calculated fix'!AA$429-'Ratios Calculated fix'!AA$428)</f>
        <v>0.50152411521825724</v>
      </c>
      <c r="AB71" s="21">
        <f>('Ratios Calculated fix'!AB71-'Ratios Calculated fix'!AB$428)/('Ratios Calculated fix'!AB$429-'Ratios Calculated fix'!AB$428)</f>
        <v>0.87610286404374293</v>
      </c>
      <c r="AC71" s="21">
        <f>('Ratios Calculated fix'!AC71-'Ratios Calculated fix'!AC$428)/('Ratios Calculated fix'!AC$429-'Ratios Calculated fix'!AC$428)</f>
        <v>0.64979556739131772</v>
      </c>
      <c r="AD71" s="21">
        <f>('Ratios Calculated fix'!AD71-'Ratios Calculated fix'!AD$428)/('Ratios Calculated fix'!AD$429-'Ratios Calculated fix'!AD$428)</f>
        <v>0.70623480255546245</v>
      </c>
      <c r="AE71" s="21">
        <f>('Ratios Calculated fix'!AE71-'Ratios Calculated fix'!AE$428)/('Ratios Calculated fix'!AE$429-'Ratios Calculated fix'!AE$428)</f>
        <v>0.52300064145349867</v>
      </c>
      <c r="AF71" s="21">
        <f>('Ratios Calculated fix'!AF71-'Ratios Calculated fix'!AF$428)/('Ratios Calculated fix'!AF$429-'Ratios Calculated fix'!AF$428)</f>
        <v>0.60716748802828047</v>
      </c>
      <c r="AG71" s="21" t="e">
        <f>('Ratios Calculated fix'!AG71-'Ratios Calculated fix'!AG$428)/('Ratios Calculated fix'!AG$429-'Ratios Calculated fix'!AG$428)</f>
        <v>#DIV/0!</v>
      </c>
      <c r="AH71" s="21" t="e">
        <f>('Ratios Calculated fix'!AH71-'Ratios Calculated fix'!AH$428)/('Ratios Calculated fix'!AH$429-'Ratios Calculated fix'!AH$428)</f>
        <v>#DIV/0!</v>
      </c>
      <c r="AI71" s="21">
        <f>('Ratios Calculated fix'!AI71-'Ratios Calculated fix'!AI$428)/('Ratios Calculated fix'!AI$429-'Ratios Calculated fix'!AI$428)</f>
        <v>0.40546215498086496</v>
      </c>
      <c r="AJ71" s="21">
        <f>('Ratios Calculated fix'!AJ71-'Ratios Calculated fix'!AJ$428)/('Ratios Calculated fix'!AJ$429-'Ratios Calculated fix'!AJ$428)</f>
        <v>0.36522255887966348</v>
      </c>
      <c r="AK71" s="21" t="e">
        <f>('Ratios Calculated fix'!AK71-'Ratios Calculated fix'!AK$428)/('Ratios Calculated fix'!AK$429-'Ratios Calculated fix'!AK$428)</f>
        <v>#DIV/0!</v>
      </c>
      <c r="AL71" s="21" t="e">
        <f>('Ratios Calculated fix'!AL71-'Ratios Calculated fix'!AL$428)/('Ratios Calculated fix'!AL$429-'Ratios Calculated fix'!AL$428)</f>
        <v>#DIV/0!</v>
      </c>
      <c r="AM71" s="21">
        <f>('Ratios Calculated fix'!AM71-'Ratios Calculated fix'!AM$428)/('Ratios Calculated fix'!AM$429-'Ratios Calculated fix'!AM$428)</f>
        <v>0.61617418215359476</v>
      </c>
      <c r="AN71" s="21">
        <f>('Ratios Calculated fix'!AN71-'Ratios Calculated fix'!AN$428)/('Ratios Calculated fix'!AN$429-'Ratios Calculated fix'!AN$428)</f>
        <v>0.62036593821568009</v>
      </c>
      <c r="AO71" s="21">
        <f>('Ratios Calculated fix'!AO71-'Ratios Calculated fix'!AO$428)/('Ratios Calculated fix'!AO$429-'Ratios Calculated fix'!AO$428)</f>
        <v>2.4937254305105957E-2</v>
      </c>
      <c r="AP71" s="21">
        <f>('Ratios Calculated fix'!AP71-'Ratios Calculated fix'!AP$428)/('Ratios Calculated fix'!AP$429-'Ratios Calculated fix'!AP$428)</f>
        <v>2.8625185808837942E-2</v>
      </c>
      <c r="AQ71" s="21">
        <f>('Ratios Calculated fix'!AQ71-'Ratios Calculated fix'!AQ$428)/('Ratios Calculated fix'!AQ$429-'Ratios Calculated fix'!AQ$428)</f>
        <v>0.51621628290159538</v>
      </c>
      <c r="AR71" s="21">
        <f>('Ratios Calculated fix'!AR71-'Ratios Calculated fix'!AR$428)/('Ratios Calculated fix'!AR$429-'Ratios Calculated fix'!AR$428)</f>
        <v>0.64046628462356858</v>
      </c>
      <c r="AS71" s="21">
        <f>('Ratios Calculated fix'!AS71-'Ratios Calculated fix'!AS$428)/('Ratios Calculated fix'!AS$429-'Ratios Calculated fix'!AS$428)</f>
        <v>0.50878496224881598</v>
      </c>
      <c r="AT71" s="21">
        <f>('Ratios Calculated fix'!AT71-'Ratios Calculated fix'!AT$428)/('Ratios Calculated fix'!AT$429-'Ratios Calculated fix'!AT$428)</f>
        <v>0.31647363405145873</v>
      </c>
      <c r="AU71" s="21">
        <f>('Ratios Calculated fix'!AU71-'Ratios Calculated fix'!AU$428)/('Ratios Calculated fix'!AU$429-'Ratios Calculated fix'!AU$428)</f>
        <v>0.49766212009716587</v>
      </c>
      <c r="AV71" s="21" t="e">
        <f>('Ratios Calculated fix'!AV71-'Ratios Calculated fix'!AV$428)/('Ratios Calculated fix'!AV$429-'Ratios Calculated fix'!AV$428)</f>
        <v>#DIV/0!</v>
      </c>
      <c r="AW71" s="21" t="e">
        <f>('Ratios Calculated fix'!AW71-'Ratios Calculated fix'!AW$428)/('Ratios Calculated fix'!AW$429-'Ratios Calculated fix'!AW$428)</f>
        <v>#DIV/0!</v>
      </c>
      <c r="AX71" s="21" t="e">
        <f>('Ratios Calculated fix'!AX71-'Ratios Calculated fix'!AX$428)/('Ratios Calculated fix'!AX$429-'Ratios Calculated fix'!AX$428)</f>
        <v>#DIV/0!</v>
      </c>
      <c r="AY71" s="21">
        <f>('Ratios Calculated fix'!AY71-'Ratios Calculated fix'!AY$428)/('Ratios Calculated fix'!AY$429-'Ratios Calculated fix'!AY$428)</f>
        <v>0.38975875539756416</v>
      </c>
      <c r="AZ71" s="21">
        <f>('Ratios Calculated fix'!AZ71-'Ratios Calculated fix'!AZ$428)/('Ratios Calculated fix'!AZ$429-'Ratios Calculated fix'!AZ$428)</f>
        <v>0.35146169416643114</v>
      </c>
      <c r="BA71" s="21">
        <f>('Ratios Calculated fix'!BA71-'Ratios Calculated fix'!BA$428)/('Ratios Calculated fix'!BA$429-'Ratios Calculated fix'!BA$428)</f>
        <v>0.51719157703939944</v>
      </c>
      <c r="BB71" s="21" t="e">
        <f>('Ratios Calculated fix'!BB71-'Ratios Calculated fix'!BB$428)/('Ratios Calculated fix'!BB$429-'Ratios Calculated fix'!BB$428)</f>
        <v>#DIV/0!</v>
      </c>
      <c r="BC71" s="21">
        <f>('Ratios Calculated fix'!BC71-'Ratios Calculated fix'!BC$428)/('Ratios Calculated fix'!BC$429-'Ratios Calculated fix'!BC$428)</f>
        <v>9.121428638969023E-2</v>
      </c>
    </row>
    <row r="72" spans="1:55" x14ac:dyDescent="0.2">
      <c r="A72" s="3" t="s">
        <v>251</v>
      </c>
      <c r="B72" s="3" t="s">
        <v>252</v>
      </c>
      <c r="C72" s="3" t="s">
        <v>45</v>
      </c>
      <c r="D72" s="3">
        <v>288836</v>
      </c>
      <c r="E72" s="3" t="s">
        <v>16</v>
      </c>
      <c r="F72" s="3">
        <v>2019</v>
      </c>
      <c r="G72" s="3" t="s">
        <v>17</v>
      </c>
      <c r="H72" s="4">
        <v>43799</v>
      </c>
      <c r="I72" s="4">
        <v>43858</v>
      </c>
      <c r="J72" s="4">
        <v>43858</v>
      </c>
      <c r="K72" s="5">
        <v>687000000</v>
      </c>
      <c r="L72" s="5">
        <v>689000000</v>
      </c>
      <c r="M72" s="3" t="s">
        <v>253</v>
      </c>
      <c r="N72" s="20">
        <f>('Ratios Calculated fix'!N72-'Ratios Calculated fix'!N$428)/('Ratios Calculated fix'!N$429-'Ratios Calculated fix'!N$428)</f>
        <v>9.7897859416551311E-3</v>
      </c>
      <c r="O72" s="21">
        <f>('Ratios Calculated fix'!O72-'Ratios Calculated fix'!O$428)/('Ratios Calculated fix'!O$429-'Ratios Calculated fix'!O$428)</f>
        <v>7.667524322026417E-3</v>
      </c>
      <c r="P72" s="21">
        <f>('Ratios Calculated fix'!P72-'Ratios Calculated fix'!P$428)/('Ratios Calculated fix'!P$429-'Ratios Calculated fix'!P$428)</f>
        <v>1.5957944023016708E-2</v>
      </c>
      <c r="Q72" s="21">
        <f>('Ratios Calculated fix'!Q72-'Ratios Calculated fix'!Q$428)/('Ratios Calculated fix'!Q$429-'Ratios Calculated fix'!Q$428)</f>
        <v>0.55870102400841537</v>
      </c>
      <c r="R72" s="21">
        <f>('Ratios Calculated fix'!R72-'Ratios Calculated fix'!R$428)/('Ratios Calculated fix'!R$429-'Ratios Calculated fix'!R$428)</f>
        <v>6.2553538712504311E-2</v>
      </c>
      <c r="S72" s="21">
        <f>('Ratios Calculated fix'!S72-'Ratios Calculated fix'!S$428)/('Ratios Calculated fix'!S$429-'Ratios Calculated fix'!S$428)</f>
        <v>9.5581348227166213E-2</v>
      </c>
      <c r="T72" s="21">
        <f>('Ratios Calculated fix'!T72-'Ratios Calculated fix'!T$428)/('Ratios Calculated fix'!T$429-'Ratios Calculated fix'!T$428)</f>
        <v>4.8344224499301196E-2</v>
      </c>
      <c r="U72" s="21">
        <f>('Ratios Calculated fix'!U72-'Ratios Calculated fix'!U$428)/('Ratios Calculated fix'!U$429-'Ratios Calculated fix'!U$428)</f>
        <v>0.79214616424127748</v>
      </c>
      <c r="V72" s="21">
        <f>('Ratios Calculated fix'!V72-'Ratios Calculated fix'!V$428)/('Ratios Calculated fix'!V$429-'Ratios Calculated fix'!V$428)</f>
        <v>0.77435575197628004</v>
      </c>
      <c r="W72" s="21">
        <f>('Ratios Calculated fix'!W72-'Ratios Calculated fix'!W$428)/('Ratios Calculated fix'!W$429-'Ratios Calculated fix'!W$428)</f>
        <v>0.76107380744241682</v>
      </c>
      <c r="X72" s="21">
        <f>('Ratios Calculated fix'!X72-'Ratios Calculated fix'!X$428)/('Ratios Calculated fix'!X$429-'Ratios Calculated fix'!X$428)</f>
        <v>3.9123227103673643E-2</v>
      </c>
      <c r="Y72" s="21">
        <f>('Ratios Calculated fix'!Y72-'Ratios Calculated fix'!Y$428)/('Ratios Calculated fix'!Y$429-'Ratios Calculated fix'!Y$428)</f>
        <v>0.5202955117045639</v>
      </c>
      <c r="Z72" s="21">
        <f>('Ratios Calculated fix'!Z72-'Ratios Calculated fix'!Z$428)/('Ratios Calculated fix'!Z$429-'Ratios Calculated fix'!Z$428)</f>
        <v>0.96087677289632645</v>
      </c>
      <c r="AA72" s="21">
        <f>('Ratios Calculated fix'!AA72-'Ratios Calculated fix'!AA$428)/('Ratios Calculated fix'!AA$429-'Ratios Calculated fix'!AA$428)</f>
        <v>0.11254920341293666</v>
      </c>
      <c r="AB72" s="21">
        <f>('Ratios Calculated fix'!AB72-'Ratios Calculated fix'!AB$428)/('Ratios Calculated fix'!AB$429-'Ratios Calculated fix'!AB$428)</f>
        <v>0.92545869063203734</v>
      </c>
      <c r="AC72" s="21">
        <f>('Ratios Calculated fix'!AC72-'Ratios Calculated fix'!AC$428)/('Ratios Calculated fix'!AC$429-'Ratios Calculated fix'!AC$428)</f>
        <v>0.39605011676072555</v>
      </c>
      <c r="AD72" s="21">
        <f>('Ratios Calculated fix'!AD72-'Ratios Calculated fix'!AD$428)/('Ratios Calculated fix'!AD$429-'Ratios Calculated fix'!AD$428)</f>
        <v>0.46425311297961458</v>
      </c>
      <c r="AE72" s="21">
        <f>('Ratios Calculated fix'!AE72-'Ratios Calculated fix'!AE$428)/('Ratios Calculated fix'!AE$429-'Ratios Calculated fix'!AE$428)</f>
        <v>0.42353987117879144</v>
      </c>
      <c r="AF72" s="21">
        <f>('Ratios Calculated fix'!AF72-'Ratios Calculated fix'!AF$428)/('Ratios Calculated fix'!AF$429-'Ratios Calculated fix'!AF$428)</f>
        <v>0.65016310002441857</v>
      </c>
      <c r="AG72" s="21" t="e">
        <f>('Ratios Calculated fix'!AG72-'Ratios Calculated fix'!AG$428)/('Ratios Calculated fix'!AG$429-'Ratios Calculated fix'!AG$428)</f>
        <v>#DIV/0!</v>
      </c>
      <c r="AH72" s="21" t="e">
        <f>('Ratios Calculated fix'!AH72-'Ratios Calculated fix'!AH$428)/('Ratios Calculated fix'!AH$429-'Ratios Calculated fix'!AH$428)</f>
        <v>#DIV/0!</v>
      </c>
      <c r="AI72" s="21">
        <f>('Ratios Calculated fix'!AI72-'Ratios Calculated fix'!AI$428)/('Ratios Calculated fix'!AI$429-'Ratios Calculated fix'!AI$428)</f>
        <v>0.40702526937830891</v>
      </c>
      <c r="AJ72" s="21">
        <f>('Ratios Calculated fix'!AJ72-'Ratios Calculated fix'!AJ$428)/('Ratios Calculated fix'!AJ$429-'Ratios Calculated fix'!AJ$428)</f>
        <v>0.17030256627013288</v>
      </c>
      <c r="AK72" s="21" t="e">
        <f>('Ratios Calculated fix'!AK72-'Ratios Calculated fix'!AK$428)/('Ratios Calculated fix'!AK$429-'Ratios Calculated fix'!AK$428)</f>
        <v>#DIV/0!</v>
      </c>
      <c r="AL72" s="21" t="e">
        <f>('Ratios Calculated fix'!AL72-'Ratios Calculated fix'!AL$428)/('Ratios Calculated fix'!AL$429-'Ratios Calculated fix'!AL$428)</f>
        <v>#DIV/0!</v>
      </c>
      <c r="AM72" s="21">
        <f>('Ratios Calculated fix'!AM72-'Ratios Calculated fix'!AM$428)/('Ratios Calculated fix'!AM$429-'Ratios Calculated fix'!AM$428)</f>
        <v>0.61741891084643907</v>
      </c>
      <c r="AN72" s="21">
        <f>('Ratios Calculated fix'!AN72-'Ratios Calculated fix'!AN$428)/('Ratios Calculated fix'!AN$429-'Ratios Calculated fix'!AN$428)</f>
        <v>0.62086216030149188</v>
      </c>
      <c r="AO72" s="21">
        <f>('Ratios Calculated fix'!AO72-'Ratios Calculated fix'!AO$428)/('Ratios Calculated fix'!AO$429-'Ratios Calculated fix'!AO$428)</f>
        <v>8.8510136987562979E-2</v>
      </c>
      <c r="AP72" s="21">
        <f>('Ratios Calculated fix'!AP72-'Ratios Calculated fix'!AP$428)/('Ratios Calculated fix'!AP$429-'Ratios Calculated fix'!AP$428)</f>
        <v>3.1673663971252632E-2</v>
      </c>
      <c r="AQ72" s="21">
        <f>('Ratios Calculated fix'!AQ72-'Ratios Calculated fix'!AQ$428)/('Ratios Calculated fix'!AQ$429-'Ratios Calculated fix'!AQ$428)</f>
        <v>0.58882592591468774</v>
      </c>
      <c r="AR72" s="21">
        <f>('Ratios Calculated fix'!AR72-'Ratios Calculated fix'!AR$428)/('Ratios Calculated fix'!AR$429-'Ratios Calculated fix'!AR$428)</f>
        <v>0.47050034669710777</v>
      </c>
      <c r="AS72" s="21">
        <f>('Ratios Calculated fix'!AS72-'Ratios Calculated fix'!AS$428)/('Ratios Calculated fix'!AS$429-'Ratios Calculated fix'!AS$428)</f>
        <v>0.52969903460182166</v>
      </c>
      <c r="AT72" s="21">
        <f>('Ratios Calculated fix'!AT72-'Ratios Calculated fix'!AT$428)/('Ratios Calculated fix'!AT$429-'Ratios Calculated fix'!AT$428)</f>
        <v>0.40570949549565372</v>
      </c>
      <c r="AU72" s="21">
        <f>('Ratios Calculated fix'!AU72-'Ratios Calculated fix'!AU$428)/('Ratios Calculated fix'!AU$429-'Ratios Calculated fix'!AU$428)</f>
        <v>0.46745292627756041</v>
      </c>
      <c r="AV72" s="21" t="e">
        <f>('Ratios Calculated fix'!AV72-'Ratios Calculated fix'!AV$428)/('Ratios Calculated fix'!AV$429-'Ratios Calculated fix'!AV$428)</f>
        <v>#DIV/0!</v>
      </c>
      <c r="AW72" s="21" t="e">
        <f>('Ratios Calculated fix'!AW72-'Ratios Calculated fix'!AW$428)/('Ratios Calculated fix'!AW$429-'Ratios Calculated fix'!AW$428)</f>
        <v>#DIV/0!</v>
      </c>
      <c r="AX72" s="21" t="e">
        <f>('Ratios Calculated fix'!AX72-'Ratios Calculated fix'!AX$428)/('Ratios Calculated fix'!AX$429-'Ratios Calculated fix'!AX$428)</f>
        <v>#DIV/0!</v>
      </c>
      <c r="AY72" s="21">
        <f>('Ratios Calculated fix'!AY72-'Ratios Calculated fix'!AY$428)/('Ratios Calculated fix'!AY$429-'Ratios Calculated fix'!AY$428)</f>
        <v>0.34924422599693922</v>
      </c>
      <c r="AZ72" s="21">
        <f>('Ratios Calculated fix'!AZ72-'Ratios Calculated fix'!AZ$428)/('Ratios Calculated fix'!AZ$429-'Ratios Calculated fix'!AZ$428)</f>
        <v>0.27679709112833545</v>
      </c>
      <c r="BA72" s="21">
        <f>('Ratios Calculated fix'!BA72-'Ratios Calculated fix'!BA$428)/('Ratios Calculated fix'!BA$429-'Ratios Calculated fix'!BA$428)</f>
        <v>0.51331208269330497</v>
      </c>
      <c r="BB72" s="21" t="e">
        <f>('Ratios Calculated fix'!BB72-'Ratios Calculated fix'!BB$428)/('Ratios Calculated fix'!BB$429-'Ratios Calculated fix'!BB$428)</f>
        <v>#DIV/0!</v>
      </c>
      <c r="BC72" s="21">
        <f>('Ratios Calculated fix'!BC72-'Ratios Calculated fix'!BC$428)/('Ratios Calculated fix'!BC$429-'Ratios Calculated fix'!BC$428)</f>
        <v>0.11917843180273716</v>
      </c>
    </row>
    <row r="73" spans="1:55" x14ac:dyDescent="0.2">
      <c r="A73" s="3" t="s">
        <v>239</v>
      </c>
      <c r="B73" s="3" t="s">
        <v>240</v>
      </c>
      <c r="C73" s="3" t="s">
        <v>34</v>
      </c>
      <c r="D73" s="3">
        <v>107614</v>
      </c>
      <c r="E73" s="3" t="s">
        <v>16</v>
      </c>
      <c r="F73" s="3">
        <v>2019</v>
      </c>
      <c r="G73" s="3" t="s">
        <v>17</v>
      </c>
      <c r="H73" s="4">
        <v>43830</v>
      </c>
      <c r="I73" s="4">
        <v>43885</v>
      </c>
      <c r="J73" s="4">
        <v>43885</v>
      </c>
      <c r="K73" s="5">
        <v>273402000</v>
      </c>
      <c r="L73" s="5">
        <v>279725000</v>
      </c>
      <c r="M73" s="3" t="s">
        <v>241</v>
      </c>
      <c r="N73" s="20">
        <f>('Ratios Calculated fix'!N73-'Ratios Calculated fix'!N$428)/('Ratios Calculated fix'!N$429-'Ratios Calculated fix'!N$428)</f>
        <v>5.7528467176682703E-2</v>
      </c>
      <c r="O73" s="21">
        <f>('Ratios Calculated fix'!O73-'Ratios Calculated fix'!O$428)/('Ratios Calculated fix'!O$429-'Ratios Calculated fix'!O$428)</f>
        <v>5.5804065310993863E-2</v>
      </c>
      <c r="P73" s="21">
        <f>('Ratios Calculated fix'!P73-'Ratios Calculated fix'!P$428)/('Ratios Calculated fix'!P$429-'Ratios Calculated fix'!P$428)</f>
        <v>0.11251851405124474</v>
      </c>
      <c r="Q73" s="21">
        <f>('Ratios Calculated fix'!Q73-'Ratios Calculated fix'!Q$428)/('Ratios Calculated fix'!Q$429-'Ratios Calculated fix'!Q$428)</f>
        <v>0.5589823495589189</v>
      </c>
      <c r="R73" s="21">
        <f>('Ratios Calculated fix'!R73-'Ratios Calculated fix'!R$428)/('Ratios Calculated fix'!R$429-'Ratios Calculated fix'!R$428)</f>
        <v>3.5937436039385609E-2</v>
      </c>
      <c r="S73" s="21">
        <f>('Ratios Calculated fix'!S73-'Ratios Calculated fix'!S$428)/('Ratios Calculated fix'!S$429-'Ratios Calculated fix'!S$428)</f>
        <v>0</v>
      </c>
      <c r="T73" s="21">
        <f>('Ratios Calculated fix'!T73-'Ratios Calculated fix'!T$428)/('Ratios Calculated fix'!T$429-'Ratios Calculated fix'!T$428)</f>
        <v>3.6306433868931093E-2</v>
      </c>
      <c r="U73" s="21">
        <f>('Ratios Calculated fix'!U73-'Ratios Calculated fix'!U$428)/('Ratios Calculated fix'!U$429-'Ratios Calculated fix'!U$428)</f>
        <v>0.79139378775118341</v>
      </c>
      <c r="V73" s="21">
        <f>('Ratios Calculated fix'!V73-'Ratios Calculated fix'!V$428)/('Ratios Calculated fix'!V$429-'Ratios Calculated fix'!V$428)</f>
        <v>0.77144014205164946</v>
      </c>
      <c r="W73" s="21">
        <f>('Ratios Calculated fix'!W73-'Ratios Calculated fix'!W$428)/('Ratios Calculated fix'!W$429-'Ratios Calculated fix'!W$428)</f>
        <v>0.76076586921657618</v>
      </c>
      <c r="X73" s="21">
        <f>('Ratios Calculated fix'!X73-'Ratios Calculated fix'!X$428)/('Ratios Calculated fix'!X$429-'Ratios Calculated fix'!X$428)</f>
        <v>0.31262893951018739</v>
      </c>
      <c r="Y73" s="21">
        <f>('Ratios Calculated fix'!Y73-'Ratios Calculated fix'!Y$428)/('Ratios Calculated fix'!Y$429-'Ratios Calculated fix'!Y$428)</f>
        <v>0.54165104589024116</v>
      </c>
      <c r="Z73" s="21">
        <f>('Ratios Calculated fix'!Z73-'Ratios Calculated fix'!Z$428)/('Ratios Calculated fix'!Z$429-'Ratios Calculated fix'!Z$428)</f>
        <v>0.68737106048981256</v>
      </c>
      <c r="AA73" s="21">
        <f>('Ratios Calculated fix'!AA73-'Ratios Calculated fix'!AA$428)/('Ratios Calculated fix'!AA$429-'Ratios Calculated fix'!AA$428)</f>
        <v>0.43769221669094754</v>
      </c>
      <c r="AB73" s="21">
        <f>('Ratios Calculated fix'!AB73-'Ratios Calculated fix'!AB$428)/('Ratios Calculated fix'!AB$429-'Ratios Calculated fix'!AB$428)</f>
        <v>0.91259781557733499</v>
      </c>
      <c r="AC73" s="21">
        <f>('Ratios Calculated fix'!AC73-'Ratios Calculated fix'!AC$428)/('Ratios Calculated fix'!AC$429-'Ratios Calculated fix'!AC$428)</f>
        <v>0.87556071670585267</v>
      </c>
      <c r="AD73" s="21">
        <f>('Ratios Calculated fix'!AD73-'Ratios Calculated fix'!AD$428)/('Ratios Calculated fix'!AD$429-'Ratios Calculated fix'!AD$428)</f>
        <v>0.38813560345120457</v>
      </c>
      <c r="AE73" s="21">
        <f>('Ratios Calculated fix'!AE73-'Ratios Calculated fix'!AE$428)/('Ratios Calculated fix'!AE$429-'Ratios Calculated fix'!AE$428)</f>
        <v>0.43823999492139448</v>
      </c>
      <c r="AF73" s="21">
        <f>('Ratios Calculated fix'!AF73-'Ratios Calculated fix'!AF$428)/('Ratios Calculated fix'!AF$429-'Ratios Calculated fix'!AF$428)</f>
        <v>0.64666358861106976</v>
      </c>
      <c r="AG73" s="21" t="e">
        <f>('Ratios Calculated fix'!AG73-'Ratios Calculated fix'!AG$428)/('Ratios Calculated fix'!AG$429-'Ratios Calculated fix'!AG$428)</f>
        <v>#DIV/0!</v>
      </c>
      <c r="AH73" s="21" t="e">
        <f>('Ratios Calculated fix'!AH73-'Ratios Calculated fix'!AH$428)/('Ratios Calculated fix'!AH$429-'Ratios Calculated fix'!AH$428)</f>
        <v>#DIV/0!</v>
      </c>
      <c r="AI73" s="21">
        <f>('Ratios Calculated fix'!AI73-'Ratios Calculated fix'!AI$428)/('Ratios Calculated fix'!AI$429-'Ratios Calculated fix'!AI$428)</f>
        <v>0.37183424376193686</v>
      </c>
      <c r="AJ73" s="21">
        <f>('Ratios Calculated fix'!AJ73-'Ratios Calculated fix'!AJ$428)/('Ratios Calculated fix'!AJ$429-'Ratios Calculated fix'!AJ$428)</f>
        <v>0.21223412303789954</v>
      </c>
      <c r="AK73" s="21" t="e">
        <f>('Ratios Calculated fix'!AK73-'Ratios Calculated fix'!AK$428)/('Ratios Calculated fix'!AK$429-'Ratios Calculated fix'!AK$428)</f>
        <v>#DIV/0!</v>
      </c>
      <c r="AL73" s="21" t="e">
        <f>('Ratios Calculated fix'!AL73-'Ratios Calculated fix'!AL$428)/('Ratios Calculated fix'!AL$429-'Ratios Calculated fix'!AL$428)</f>
        <v>#DIV/0!</v>
      </c>
      <c r="AM73" s="21">
        <f>('Ratios Calculated fix'!AM73-'Ratios Calculated fix'!AM$428)/('Ratios Calculated fix'!AM$429-'Ratios Calculated fix'!AM$428)</f>
        <v>0.61952033269065576</v>
      </c>
      <c r="AN73" s="21">
        <f>('Ratios Calculated fix'!AN73-'Ratios Calculated fix'!AN$428)/('Ratios Calculated fix'!AN$429-'Ratios Calculated fix'!AN$428)</f>
        <v>0.62222986995350238</v>
      </c>
      <c r="AO73" s="21">
        <f>('Ratios Calculated fix'!AO73-'Ratios Calculated fix'!AO$428)/('Ratios Calculated fix'!AO$429-'Ratios Calculated fix'!AO$428)</f>
        <v>0.18408391877280861</v>
      </c>
      <c r="AP73" s="21">
        <f>('Ratios Calculated fix'!AP73-'Ratios Calculated fix'!AP$428)/('Ratios Calculated fix'!AP$429-'Ratios Calculated fix'!AP$428)</f>
        <v>3.3019010600004985E-2</v>
      </c>
      <c r="AQ73" s="21">
        <f>('Ratios Calculated fix'!AQ73-'Ratios Calculated fix'!AQ$428)/('Ratios Calculated fix'!AQ$429-'Ratios Calculated fix'!AQ$428)</f>
        <v>0.67209085121660406</v>
      </c>
      <c r="AR73" s="21">
        <f>('Ratios Calculated fix'!AR73-'Ratios Calculated fix'!AR$428)/('Ratios Calculated fix'!AR$429-'Ratios Calculated fix'!AR$428)</f>
        <v>0.45929820418340123</v>
      </c>
      <c r="AS73" s="21">
        <f>('Ratios Calculated fix'!AS73-'Ratios Calculated fix'!AS$428)/('Ratios Calculated fix'!AS$429-'Ratios Calculated fix'!AS$428)</f>
        <v>0.46165009577182653</v>
      </c>
      <c r="AT73" s="21">
        <f>('Ratios Calculated fix'!AT73-'Ratios Calculated fix'!AT$428)/('Ratios Calculated fix'!AT$429-'Ratios Calculated fix'!AT$428)</f>
        <v>0.59235016246951566</v>
      </c>
      <c r="AU73" s="21">
        <f>('Ratios Calculated fix'!AU73-'Ratios Calculated fix'!AU$428)/('Ratios Calculated fix'!AU$429-'Ratios Calculated fix'!AU$428)</f>
        <v>0.50955548749032697</v>
      </c>
      <c r="AV73" s="21" t="e">
        <f>('Ratios Calculated fix'!AV73-'Ratios Calculated fix'!AV$428)/('Ratios Calculated fix'!AV$429-'Ratios Calculated fix'!AV$428)</f>
        <v>#DIV/0!</v>
      </c>
      <c r="AW73" s="21" t="e">
        <f>('Ratios Calculated fix'!AW73-'Ratios Calculated fix'!AW$428)/('Ratios Calculated fix'!AW$429-'Ratios Calculated fix'!AW$428)</f>
        <v>#DIV/0!</v>
      </c>
      <c r="AX73" s="21" t="e">
        <f>('Ratios Calculated fix'!AX73-'Ratios Calculated fix'!AX$428)/('Ratios Calculated fix'!AX$429-'Ratios Calculated fix'!AX$428)</f>
        <v>#DIV/0!</v>
      </c>
      <c r="AY73" s="21">
        <f>('Ratios Calculated fix'!AY73-'Ratios Calculated fix'!AY$428)/('Ratios Calculated fix'!AY$429-'Ratios Calculated fix'!AY$428)</f>
        <v>0.33672792565907184</v>
      </c>
      <c r="AZ73" s="21">
        <f>('Ratios Calculated fix'!AZ73-'Ratios Calculated fix'!AZ$428)/('Ratios Calculated fix'!AZ$429-'Ratios Calculated fix'!AZ$428)</f>
        <v>0.23245087888881286</v>
      </c>
      <c r="BA73" s="21">
        <f>('Ratios Calculated fix'!BA73-'Ratios Calculated fix'!BA$428)/('Ratios Calculated fix'!BA$429-'Ratios Calculated fix'!BA$428)</f>
        <v>0.51706067126216171</v>
      </c>
      <c r="BB73" s="21" t="e">
        <f>('Ratios Calculated fix'!BB73-'Ratios Calculated fix'!BB$428)/('Ratios Calculated fix'!BB$429-'Ratios Calculated fix'!BB$428)</f>
        <v>#DIV/0!</v>
      </c>
      <c r="BC73" s="21">
        <f>('Ratios Calculated fix'!BC73-'Ratios Calculated fix'!BC$428)/('Ratios Calculated fix'!BC$429-'Ratios Calculated fix'!BC$428)</f>
        <v>0.18874535272115026</v>
      </c>
    </row>
    <row r="74" spans="1:55" x14ac:dyDescent="0.2">
      <c r="A74" s="3" t="s">
        <v>263</v>
      </c>
      <c r="B74" s="3" t="s">
        <v>263</v>
      </c>
      <c r="C74" s="3" t="s">
        <v>34</v>
      </c>
      <c r="D74" s="3">
        <v>683318</v>
      </c>
      <c r="E74" s="3" t="s">
        <v>16</v>
      </c>
      <c r="F74" s="3">
        <v>2019</v>
      </c>
      <c r="G74" s="3" t="s">
        <v>17</v>
      </c>
      <c r="H74" s="4">
        <v>43830</v>
      </c>
      <c r="I74" s="4">
        <v>43889</v>
      </c>
      <c r="J74" s="4">
        <v>43889</v>
      </c>
      <c r="K74" s="5">
        <v>143200000</v>
      </c>
      <c r="L74" s="5">
        <v>146500000</v>
      </c>
      <c r="M74" s="3" t="s">
        <v>264</v>
      </c>
      <c r="N74" s="20">
        <f>('Ratios Calculated fix'!N74-'Ratios Calculated fix'!N$428)/('Ratios Calculated fix'!N$429-'Ratios Calculated fix'!N$428)</f>
        <v>5.8093290199536858E-2</v>
      </c>
      <c r="O74" s="21">
        <f>('Ratios Calculated fix'!O74-'Ratios Calculated fix'!O$428)/('Ratios Calculated fix'!O$429-'Ratios Calculated fix'!O$428)</f>
        <v>5.1057476285414495E-2</v>
      </c>
      <c r="P74" s="21">
        <f>('Ratios Calculated fix'!P74-'Ratios Calculated fix'!P$428)/('Ratios Calculated fix'!P$429-'Ratios Calculated fix'!P$428)</f>
        <v>1.0982368741960402E-2</v>
      </c>
      <c r="Q74" s="21">
        <f>('Ratios Calculated fix'!Q74-'Ratios Calculated fix'!Q$428)/('Ratios Calculated fix'!Q$429-'Ratios Calculated fix'!Q$428)</f>
        <v>0.56741091151796097</v>
      </c>
      <c r="R74" s="21">
        <f>('Ratios Calculated fix'!R74-'Ratios Calculated fix'!R$428)/('Ratios Calculated fix'!R$429-'Ratios Calculated fix'!R$428)</f>
        <v>0.11501588205480504</v>
      </c>
      <c r="S74" s="21">
        <f>('Ratios Calculated fix'!S74-'Ratios Calculated fix'!S$428)/('Ratios Calculated fix'!S$429-'Ratios Calculated fix'!S$428)</f>
        <v>5.8965658950822899E-3</v>
      </c>
      <c r="T74" s="21">
        <f>('Ratios Calculated fix'!T74-'Ratios Calculated fix'!T$428)/('Ratios Calculated fix'!T$429-'Ratios Calculated fix'!T$428)</f>
        <v>0.11528062135428244</v>
      </c>
      <c r="U74" s="21">
        <f>('Ratios Calculated fix'!U74-'Ratios Calculated fix'!U$428)/('Ratios Calculated fix'!U$429-'Ratios Calculated fix'!U$428)</f>
        <v>0.80612735965702198</v>
      </c>
      <c r="V74" s="21">
        <f>('Ratios Calculated fix'!V74-'Ratios Calculated fix'!V$428)/('Ratios Calculated fix'!V$429-'Ratios Calculated fix'!V$428)</f>
        <v>0.77220225608677329</v>
      </c>
      <c r="W74" s="21">
        <f>('Ratios Calculated fix'!W74-'Ratios Calculated fix'!W$428)/('Ratios Calculated fix'!W$429-'Ratios Calculated fix'!W$428)</f>
        <v>0.77751760244427659</v>
      </c>
      <c r="X74" s="21">
        <f>('Ratios Calculated fix'!X74-'Ratios Calculated fix'!X$428)/('Ratios Calculated fix'!X$429-'Ratios Calculated fix'!X$428)</f>
        <v>0.43134737255257655</v>
      </c>
      <c r="Y74" s="21">
        <f>('Ratios Calculated fix'!Y74-'Ratios Calculated fix'!Y$428)/('Ratios Calculated fix'!Y$429-'Ratios Calculated fix'!Y$428)</f>
        <v>0.47270169227394421</v>
      </c>
      <c r="Z74" s="21">
        <f>('Ratios Calculated fix'!Z74-'Ratios Calculated fix'!Z$428)/('Ratios Calculated fix'!Z$429-'Ratios Calculated fix'!Z$428)</f>
        <v>0.56865262744742351</v>
      </c>
      <c r="AA74" s="21">
        <f>('Ratios Calculated fix'!AA74-'Ratios Calculated fix'!AA$428)/('Ratios Calculated fix'!AA$429-'Ratios Calculated fix'!AA$428)</f>
        <v>0.5605856539177736</v>
      </c>
      <c r="AB74" s="21">
        <f>('Ratios Calculated fix'!AB74-'Ratios Calculated fix'!AB$428)/('Ratios Calculated fix'!AB$429-'Ratios Calculated fix'!AB$428)</f>
        <v>0.82165879142850085</v>
      </c>
      <c r="AC74" s="21">
        <f>('Ratios Calculated fix'!AC74-'Ratios Calculated fix'!AC$428)/('Ratios Calculated fix'!AC$429-'Ratios Calculated fix'!AC$428)</f>
        <v>0.14314311997063298</v>
      </c>
      <c r="AD74" s="21">
        <f>('Ratios Calculated fix'!AD74-'Ratios Calculated fix'!AD$428)/('Ratios Calculated fix'!AD$429-'Ratios Calculated fix'!AD$428)</f>
        <v>0.26719947342726907</v>
      </c>
      <c r="AE74" s="21">
        <f>('Ratios Calculated fix'!AE74-'Ratios Calculated fix'!AE$428)/('Ratios Calculated fix'!AE$429-'Ratios Calculated fix'!AE$428)</f>
        <v>0.30630554520603759</v>
      </c>
      <c r="AF74" s="21">
        <f>('Ratios Calculated fix'!AF74-'Ratios Calculated fix'!AF$428)/('Ratios Calculated fix'!AF$429-'Ratios Calculated fix'!AF$428)</f>
        <v>0.5646703630987242</v>
      </c>
      <c r="AG74" s="21" t="e">
        <f>('Ratios Calculated fix'!AG74-'Ratios Calculated fix'!AG$428)/('Ratios Calculated fix'!AG$429-'Ratios Calculated fix'!AG$428)</f>
        <v>#DIV/0!</v>
      </c>
      <c r="AH74" s="21" t="e">
        <f>('Ratios Calculated fix'!AH74-'Ratios Calculated fix'!AH$428)/('Ratios Calculated fix'!AH$429-'Ratios Calculated fix'!AH$428)</f>
        <v>#DIV/0!</v>
      </c>
      <c r="AI74" s="21">
        <f>('Ratios Calculated fix'!AI74-'Ratios Calculated fix'!AI$428)/('Ratios Calculated fix'!AI$429-'Ratios Calculated fix'!AI$428)</f>
        <v>0.37734679497587004</v>
      </c>
      <c r="AJ74" s="21">
        <f>('Ratios Calculated fix'!AJ74-'Ratios Calculated fix'!AJ$428)/('Ratios Calculated fix'!AJ$429-'Ratios Calculated fix'!AJ$428)</f>
        <v>0.12342857054282938</v>
      </c>
      <c r="AK74" s="21" t="e">
        <f>('Ratios Calculated fix'!AK74-'Ratios Calculated fix'!AK$428)/('Ratios Calculated fix'!AK$429-'Ratios Calculated fix'!AK$428)</f>
        <v>#DIV/0!</v>
      </c>
      <c r="AL74" s="21" t="e">
        <f>('Ratios Calculated fix'!AL74-'Ratios Calculated fix'!AL$428)/('Ratios Calculated fix'!AL$429-'Ratios Calculated fix'!AL$428)</f>
        <v>#DIV/0!</v>
      </c>
      <c r="AM74" s="21">
        <f>('Ratios Calculated fix'!AM74-'Ratios Calculated fix'!AM$428)/('Ratios Calculated fix'!AM$429-'Ratios Calculated fix'!AM$428)</f>
        <v>0.62541318402106882</v>
      </c>
      <c r="AN74" s="21">
        <f>('Ratios Calculated fix'!AN74-'Ratios Calculated fix'!AN$428)/('Ratios Calculated fix'!AN$429-'Ratios Calculated fix'!AN$428)</f>
        <v>0.64535028336035738</v>
      </c>
      <c r="AO74" s="21">
        <f>('Ratios Calculated fix'!AO74-'Ratios Calculated fix'!AO$428)/('Ratios Calculated fix'!AO$429-'Ratios Calculated fix'!AO$428)</f>
        <v>0.50201561675829098</v>
      </c>
      <c r="AP74" s="21">
        <f>('Ratios Calculated fix'!AP74-'Ratios Calculated fix'!AP$428)/('Ratios Calculated fix'!AP$429-'Ratios Calculated fix'!AP$428)</f>
        <v>3.3895136419605815E-2</v>
      </c>
      <c r="AQ74" s="21">
        <f>('Ratios Calculated fix'!AQ74-'Ratios Calculated fix'!AQ$428)/('Ratios Calculated fix'!AQ$429-'Ratios Calculated fix'!AQ$428)</f>
        <v>0.60829662454166922</v>
      </c>
      <c r="AR74" s="21">
        <f>('Ratios Calculated fix'!AR74-'Ratios Calculated fix'!AR$428)/('Ratios Calculated fix'!AR$429-'Ratios Calculated fix'!AR$428)</f>
        <v>0.22884562161268387</v>
      </c>
      <c r="AS74" s="21">
        <f>('Ratios Calculated fix'!AS74-'Ratios Calculated fix'!AS$428)/('Ratios Calculated fix'!AS$429-'Ratios Calculated fix'!AS$428)</f>
        <v>0.54082485973727912</v>
      </c>
      <c r="AT74" s="21">
        <f>('Ratios Calculated fix'!AT74-'Ratios Calculated fix'!AT$428)/('Ratios Calculated fix'!AT$429-'Ratios Calculated fix'!AT$428)</f>
        <v>0.39837631235879223</v>
      </c>
      <c r="AU74" s="21">
        <f>('Ratios Calculated fix'!AU74-'Ratios Calculated fix'!AU$428)/('Ratios Calculated fix'!AU$429-'Ratios Calculated fix'!AU$428)</f>
        <v>0.47509927980732158</v>
      </c>
      <c r="AV74" s="21" t="e">
        <f>('Ratios Calculated fix'!AV74-'Ratios Calculated fix'!AV$428)/('Ratios Calculated fix'!AV$429-'Ratios Calculated fix'!AV$428)</f>
        <v>#DIV/0!</v>
      </c>
      <c r="AW74" s="21" t="e">
        <f>('Ratios Calculated fix'!AW74-'Ratios Calculated fix'!AW$428)/('Ratios Calculated fix'!AW$429-'Ratios Calculated fix'!AW$428)</f>
        <v>#DIV/0!</v>
      </c>
      <c r="AX74" s="21" t="e">
        <f>('Ratios Calculated fix'!AX74-'Ratios Calculated fix'!AX$428)/('Ratios Calculated fix'!AX$429-'Ratios Calculated fix'!AX$428)</f>
        <v>#DIV/0!</v>
      </c>
      <c r="AY74" s="21">
        <f>('Ratios Calculated fix'!AY74-'Ratios Calculated fix'!AY$428)/('Ratios Calculated fix'!AY$429-'Ratios Calculated fix'!AY$428)</f>
        <v>0.36405079546973057</v>
      </c>
      <c r="AZ74" s="21">
        <f>('Ratios Calculated fix'!AZ74-'Ratios Calculated fix'!AZ$428)/('Ratios Calculated fix'!AZ$429-'Ratios Calculated fix'!AZ$428)</f>
        <v>0.30290883456056206</v>
      </c>
      <c r="BA74" s="21">
        <f>('Ratios Calculated fix'!BA74-'Ratios Calculated fix'!BA$428)/('Ratios Calculated fix'!BA$429-'Ratios Calculated fix'!BA$428)</f>
        <v>0.51724145365796459</v>
      </c>
      <c r="BB74" s="21" t="e">
        <f>('Ratios Calculated fix'!BB74-'Ratios Calculated fix'!BB$428)/('Ratios Calculated fix'!BB$429-'Ratios Calculated fix'!BB$428)</f>
        <v>#DIV/0!</v>
      </c>
      <c r="BC74" s="21">
        <f>('Ratios Calculated fix'!BC74-'Ratios Calculated fix'!BC$428)/('Ratios Calculated fix'!BC$429-'Ratios Calculated fix'!BC$428)</f>
        <v>0.18596110691918602</v>
      </c>
    </row>
    <row r="75" spans="1:55" x14ac:dyDescent="0.2">
      <c r="A75" s="3" t="s">
        <v>265</v>
      </c>
      <c r="B75" s="3" t="s">
        <v>266</v>
      </c>
      <c r="C75" s="3" t="s">
        <v>59</v>
      </c>
      <c r="D75" s="3">
        <v>109593</v>
      </c>
      <c r="E75" s="3" t="s">
        <v>16</v>
      </c>
      <c r="F75" s="3">
        <v>2019</v>
      </c>
      <c r="G75" s="3" t="s">
        <v>17</v>
      </c>
      <c r="H75" s="4">
        <v>43830</v>
      </c>
      <c r="I75" s="4">
        <v>43867</v>
      </c>
      <c r="J75" s="4">
        <v>43867</v>
      </c>
      <c r="K75" s="5">
        <v>120170634</v>
      </c>
      <c r="L75" s="5">
        <v>121243778</v>
      </c>
      <c r="M75" s="3" t="s">
        <v>267</v>
      </c>
      <c r="N75" s="20">
        <f>('Ratios Calculated fix'!N75-'Ratios Calculated fix'!N$428)/('Ratios Calculated fix'!N$429-'Ratios Calculated fix'!N$428)</f>
        <v>6.9424438762710386E-2</v>
      </c>
      <c r="O75" s="21">
        <f>('Ratios Calculated fix'!O75-'Ratios Calculated fix'!O$428)/('Ratios Calculated fix'!O$429-'Ratios Calculated fix'!O$428)</f>
        <v>4.3899427899826496E-2</v>
      </c>
      <c r="P75" s="21">
        <f>('Ratios Calculated fix'!P75-'Ratios Calculated fix'!P$428)/('Ratios Calculated fix'!P$429-'Ratios Calculated fix'!P$428)</f>
        <v>3.9519473699141217E-2</v>
      </c>
      <c r="Q75" s="21">
        <f>('Ratios Calculated fix'!Q75-'Ratios Calculated fix'!Q$428)/('Ratios Calculated fix'!Q$429-'Ratios Calculated fix'!Q$428)</f>
        <v>0.56028540006859939</v>
      </c>
      <c r="R75" s="21">
        <f>('Ratios Calculated fix'!R75-'Ratios Calculated fix'!R$428)/('Ratios Calculated fix'!R$429-'Ratios Calculated fix'!R$428)</f>
        <v>9.7415972337507414E-2</v>
      </c>
      <c r="S75" s="21">
        <f>('Ratios Calculated fix'!S75-'Ratios Calculated fix'!S$428)/('Ratios Calculated fix'!S$429-'Ratios Calculated fix'!S$428)</f>
        <v>0.10063098257579389</v>
      </c>
      <c r="T75" s="21">
        <f>('Ratios Calculated fix'!T75-'Ratios Calculated fix'!T$428)/('Ratios Calculated fix'!T$429-'Ratios Calculated fix'!T$428)</f>
        <v>8.2779996866055E-2</v>
      </c>
      <c r="U75" s="21">
        <f>('Ratios Calculated fix'!U75-'Ratios Calculated fix'!U$428)/('Ratios Calculated fix'!U$429-'Ratios Calculated fix'!U$428)</f>
        <v>0.79518167781019911</v>
      </c>
      <c r="V75" s="21">
        <f>('Ratios Calculated fix'!V75-'Ratios Calculated fix'!V$428)/('Ratios Calculated fix'!V$429-'Ratios Calculated fix'!V$428)</f>
        <v>0.77631731100563506</v>
      </c>
      <c r="W75" s="21">
        <f>('Ratios Calculated fix'!W75-'Ratios Calculated fix'!W$428)/('Ratios Calculated fix'!W$429-'Ratios Calculated fix'!W$428)</f>
        <v>0.76418167327681263</v>
      </c>
      <c r="X75" s="21">
        <f>('Ratios Calculated fix'!X75-'Ratios Calculated fix'!X$428)/('Ratios Calculated fix'!X$429-'Ratios Calculated fix'!X$428)</f>
        <v>0.24961597353809178</v>
      </c>
      <c r="Y75" s="21">
        <f>('Ratios Calculated fix'!Y75-'Ratios Calculated fix'!Y$428)/('Ratios Calculated fix'!Y$429-'Ratios Calculated fix'!Y$428)</f>
        <v>0.49456844269737493</v>
      </c>
      <c r="Z75" s="21">
        <f>('Ratios Calculated fix'!Z75-'Ratios Calculated fix'!Z$428)/('Ratios Calculated fix'!Z$429-'Ratios Calculated fix'!Z$428)</f>
        <v>0.75038402646190816</v>
      </c>
      <c r="AA75" s="21">
        <f>('Ratios Calculated fix'!AA75-'Ratios Calculated fix'!AA$428)/('Ratios Calculated fix'!AA$429-'Ratios Calculated fix'!AA$428)</f>
        <v>0.18517316035667106</v>
      </c>
      <c r="AB75" s="21">
        <f>('Ratios Calculated fix'!AB75-'Ratios Calculated fix'!AB$428)/('Ratios Calculated fix'!AB$429-'Ratios Calculated fix'!AB$428)</f>
        <v>0.87510545610020485</v>
      </c>
      <c r="AC75" s="21">
        <f>('Ratios Calculated fix'!AC75-'Ratios Calculated fix'!AC$428)/('Ratios Calculated fix'!AC$429-'Ratios Calculated fix'!AC$428)</f>
        <v>0.25515497993836894</v>
      </c>
      <c r="AD75" s="21">
        <f>('Ratios Calculated fix'!AD75-'Ratios Calculated fix'!AD$428)/('Ratios Calculated fix'!AD$429-'Ratios Calculated fix'!AD$428)</f>
        <v>0.38228442746648761</v>
      </c>
      <c r="AE75" s="21">
        <f>('Ratios Calculated fix'!AE75-'Ratios Calculated fix'!AE$428)/('Ratios Calculated fix'!AE$429-'Ratios Calculated fix'!AE$428)</f>
        <v>0.43482197013992913</v>
      </c>
      <c r="AF75" s="21">
        <f>('Ratios Calculated fix'!AF75-'Ratios Calculated fix'!AF$428)/('Ratios Calculated fix'!AF$429-'Ratios Calculated fix'!AF$428)</f>
        <v>0.65133988529814746</v>
      </c>
      <c r="AG75" s="21" t="e">
        <f>('Ratios Calculated fix'!AG75-'Ratios Calculated fix'!AG$428)/('Ratios Calculated fix'!AG$429-'Ratios Calculated fix'!AG$428)</f>
        <v>#DIV/0!</v>
      </c>
      <c r="AH75" s="21" t="e">
        <f>('Ratios Calculated fix'!AH75-'Ratios Calculated fix'!AH$428)/('Ratios Calculated fix'!AH$429-'Ratios Calculated fix'!AH$428)</f>
        <v>#DIV/0!</v>
      </c>
      <c r="AI75" s="21">
        <f>('Ratios Calculated fix'!AI75-'Ratios Calculated fix'!AI$428)/('Ratios Calculated fix'!AI$429-'Ratios Calculated fix'!AI$428)</f>
        <v>0.38179387577129209</v>
      </c>
      <c r="AJ75" s="21">
        <f>('Ratios Calculated fix'!AJ75-'Ratios Calculated fix'!AJ$428)/('Ratios Calculated fix'!AJ$429-'Ratios Calculated fix'!AJ$428)</f>
        <v>0.21605380402186614</v>
      </c>
      <c r="AK75" s="21" t="e">
        <f>('Ratios Calculated fix'!AK75-'Ratios Calculated fix'!AK$428)/('Ratios Calculated fix'!AK$429-'Ratios Calculated fix'!AK$428)</f>
        <v>#DIV/0!</v>
      </c>
      <c r="AL75" s="21" t="e">
        <f>('Ratios Calculated fix'!AL75-'Ratios Calculated fix'!AL$428)/('Ratios Calculated fix'!AL$429-'Ratios Calculated fix'!AL$428)</f>
        <v>#DIV/0!</v>
      </c>
      <c r="AM75" s="21">
        <f>('Ratios Calculated fix'!AM75-'Ratios Calculated fix'!AM$428)/('Ratios Calculated fix'!AM$429-'Ratios Calculated fix'!AM$428)</f>
        <v>0.62085918681755969</v>
      </c>
      <c r="AN75" s="21">
        <f>('Ratios Calculated fix'!AN75-'Ratios Calculated fix'!AN$428)/('Ratios Calculated fix'!AN$429-'Ratios Calculated fix'!AN$428)</f>
        <v>0.62293617276678559</v>
      </c>
      <c r="AO75" s="21">
        <f>('Ratios Calculated fix'!AO75-'Ratios Calculated fix'!AO$428)/('Ratios Calculated fix'!AO$429-'Ratios Calculated fix'!AO$428)</f>
        <v>0.161872653466201</v>
      </c>
      <c r="AP75" s="21">
        <f>('Ratios Calculated fix'!AP75-'Ratios Calculated fix'!AP$428)/('Ratios Calculated fix'!AP$429-'Ratios Calculated fix'!AP$428)</f>
        <v>3.2751188735343044E-2</v>
      </c>
      <c r="AQ75" s="21">
        <f>('Ratios Calculated fix'!AQ75-'Ratios Calculated fix'!AQ$428)/('Ratios Calculated fix'!AQ$429-'Ratios Calculated fix'!AQ$428)</f>
        <v>0.65883614373374721</v>
      </c>
      <c r="AR75" s="21">
        <f>('Ratios Calculated fix'!AR75-'Ratios Calculated fix'!AR$428)/('Ratios Calculated fix'!AR$429-'Ratios Calculated fix'!AR$428)</f>
        <v>0.39322428082269428</v>
      </c>
      <c r="AS75" s="21">
        <f>('Ratios Calculated fix'!AS75-'Ratios Calculated fix'!AS$428)/('Ratios Calculated fix'!AS$429-'Ratios Calculated fix'!AS$428)</f>
        <v>0.49879309928539245</v>
      </c>
      <c r="AT75" s="21">
        <f>('Ratios Calculated fix'!AT75-'Ratios Calculated fix'!AT$428)/('Ratios Calculated fix'!AT$429-'Ratios Calculated fix'!AT$428)</f>
        <v>0.46528845108948363</v>
      </c>
      <c r="AU75" s="21">
        <f>('Ratios Calculated fix'!AU75-'Ratios Calculated fix'!AU$428)/('Ratios Calculated fix'!AU$429-'Ratios Calculated fix'!AU$428)</f>
        <v>0.5076978340006979</v>
      </c>
      <c r="AV75" s="21" t="e">
        <f>('Ratios Calculated fix'!AV75-'Ratios Calculated fix'!AV$428)/('Ratios Calculated fix'!AV$429-'Ratios Calculated fix'!AV$428)</f>
        <v>#DIV/0!</v>
      </c>
      <c r="AW75" s="21" t="e">
        <f>('Ratios Calculated fix'!AW75-'Ratios Calculated fix'!AW$428)/('Ratios Calculated fix'!AW$429-'Ratios Calculated fix'!AW$428)</f>
        <v>#DIV/0!</v>
      </c>
      <c r="AX75" s="21" t="e">
        <f>('Ratios Calculated fix'!AX75-'Ratios Calculated fix'!AX$428)/('Ratios Calculated fix'!AX$429-'Ratios Calculated fix'!AX$428)</f>
        <v>#DIV/0!</v>
      </c>
      <c r="AY75" s="21">
        <f>('Ratios Calculated fix'!AY75-'Ratios Calculated fix'!AY$428)/('Ratios Calculated fix'!AY$429-'Ratios Calculated fix'!AY$428)</f>
        <v>0.35663941874838545</v>
      </c>
      <c r="AZ75" s="21">
        <f>('Ratios Calculated fix'!AZ75-'Ratios Calculated fix'!AZ$428)/('Ratios Calculated fix'!AZ$429-'Ratios Calculated fix'!AZ$428)</f>
        <v>0.28683484750229882</v>
      </c>
      <c r="BA75" s="21">
        <f>('Ratios Calculated fix'!BA75-'Ratios Calculated fix'!BA$428)/('Ratios Calculated fix'!BA$429-'Ratios Calculated fix'!BA$428)</f>
        <v>0.514701079291074</v>
      </c>
      <c r="BB75" s="21" t="e">
        <f>('Ratios Calculated fix'!BB75-'Ratios Calculated fix'!BB$428)/('Ratios Calculated fix'!BB$429-'Ratios Calculated fix'!BB$428)</f>
        <v>#DIV/0!</v>
      </c>
      <c r="BC75" s="21">
        <f>('Ratios Calculated fix'!BC75-'Ratios Calculated fix'!BC$428)/('Ratios Calculated fix'!BC$429-'Ratios Calculated fix'!BC$428)</f>
        <v>0.16028141790396122</v>
      </c>
    </row>
    <row r="76" spans="1:55" x14ac:dyDescent="0.2">
      <c r="A76" s="3" t="s">
        <v>277</v>
      </c>
      <c r="B76" s="3" t="s">
        <v>278</v>
      </c>
      <c r="C76" s="3" t="s">
        <v>24</v>
      </c>
      <c r="D76" s="3">
        <v>259186</v>
      </c>
      <c r="E76" s="3" t="s">
        <v>16</v>
      </c>
      <c r="F76" s="3">
        <v>2019</v>
      </c>
      <c r="G76" s="3" t="s">
        <v>17</v>
      </c>
      <c r="H76" s="4">
        <v>43830</v>
      </c>
      <c r="I76" s="4">
        <v>43871</v>
      </c>
      <c r="J76" s="4">
        <v>43871</v>
      </c>
      <c r="K76" s="5">
        <v>311187000</v>
      </c>
      <c r="L76" s="5">
        <v>314162000</v>
      </c>
      <c r="M76" s="3" t="s">
        <v>279</v>
      </c>
      <c r="N76" s="20">
        <f>('Ratios Calculated fix'!N76-'Ratios Calculated fix'!N$428)/('Ratios Calculated fix'!N$429-'Ratios Calculated fix'!N$428)</f>
        <v>0.10385701126985228</v>
      </c>
      <c r="O76" s="21">
        <f>('Ratios Calculated fix'!O76-'Ratios Calculated fix'!O$428)/('Ratios Calculated fix'!O$429-'Ratios Calculated fix'!O$428)</f>
        <v>0.10272834060664096</v>
      </c>
      <c r="P76" s="21">
        <f>('Ratios Calculated fix'!P76-'Ratios Calculated fix'!P$428)/('Ratios Calculated fix'!P$429-'Ratios Calculated fix'!P$428)</f>
        <v>0.1204854875620322</v>
      </c>
      <c r="Q76" s="21">
        <f>('Ratios Calculated fix'!Q76-'Ratios Calculated fix'!Q$428)/('Ratios Calculated fix'!Q$429-'Ratios Calculated fix'!Q$428)</f>
        <v>0.55812174027594141</v>
      </c>
      <c r="R76" s="21">
        <f>('Ratios Calculated fix'!R76-'Ratios Calculated fix'!R$428)/('Ratios Calculated fix'!R$429-'Ratios Calculated fix'!R$428)</f>
        <v>1.6993894429804399E-2</v>
      </c>
      <c r="S76" s="21">
        <f>('Ratios Calculated fix'!S76-'Ratios Calculated fix'!S$428)/('Ratios Calculated fix'!S$429-'Ratios Calculated fix'!S$428)</f>
        <v>1.2236560976326965E-3</v>
      </c>
      <c r="T76" s="21">
        <f>('Ratios Calculated fix'!T76-'Ratios Calculated fix'!T$428)/('Ratios Calculated fix'!T$429-'Ratios Calculated fix'!T$428)</f>
        <v>1.6978250198709962E-2</v>
      </c>
      <c r="U76" s="21">
        <f>('Ratios Calculated fix'!U76-'Ratios Calculated fix'!U$428)/('Ratios Calculated fix'!U$429-'Ratios Calculated fix'!U$428)</f>
        <v>0.79052617754925836</v>
      </c>
      <c r="V76" s="21">
        <f>('Ratios Calculated fix'!V76-'Ratios Calculated fix'!V$428)/('Ratios Calculated fix'!V$429-'Ratios Calculated fix'!V$428)</f>
        <v>0.77146943231683618</v>
      </c>
      <c r="W76" s="21">
        <f>('Ratios Calculated fix'!W76-'Ratios Calculated fix'!W$428)/('Ratios Calculated fix'!W$429-'Ratios Calculated fix'!W$428)</f>
        <v>0.75976530044134716</v>
      </c>
      <c r="X76" s="21">
        <f>('Ratios Calculated fix'!X76-'Ratios Calculated fix'!X$428)/('Ratios Calculated fix'!X$429-'Ratios Calculated fix'!X$428)</f>
        <v>0.28006257960849312</v>
      </c>
      <c r="Y76" s="21">
        <f>('Ratios Calculated fix'!Y76-'Ratios Calculated fix'!Y$428)/('Ratios Calculated fix'!Y$429-'Ratios Calculated fix'!Y$428)</f>
        <v>0.55232660878083306</v>
      </c>
      <c r="Z76" s="21">
        <f>('Ratios Calculated fix'!Z76-'Ratios Calculated fix'!Z$428)/('Ratios Calculated fix'!Z$429-'Ratios Calculated fix'!Z$428)</f>
        <v>0.71993742039150688</v>
      </c>
      <c r="AA76" s="21">
        <f>('Ratios Calculated fix'!AA76-'Ratios Calculated fix'!AA$428)/('Ratios Calculated fix'!AA$429-'Ratios Calculated fix'!AA$428)</f>
        <v>0.20612025911749074</v>
      </c>
      <c r="AB76" s="21">
        <f>('Ratios Calculated fix'!AB76-'Ratios Calculated fix'!AB$428)/('Ratios Calculated fix'!AB$429-'Ratios Calculated fix'!AB$428)</f>
        <v>0.96273497335433356</v>
      </c>
      <c r="AC76" s="21">
        <f>('Ratios Calculated fix'!AC76-'Ratios Calculated fix'!AC$428)/('Ratios Calculated fix'!AC$429-'Ratios Calculated fix'!AC$428)</f>
        <v>0.82039507824716495</v>
      </c>
      <c r="AD76" s="21">
        <f>('Ratios Calculated fix'!AD76-'Ratios Calculated fix'!AD$428)/('Ratios Calculated fix'!AD$429-'Ratios Calculated fix'!AD$428)</f>
        <v>0.35581027696048462</v>
      </c>
      <c r="AE76" s="21">
        <f>('Ratios Calculated fix'!AE76-'Ratios Calculated fix'!AE$428)/('Ratios Calculated fix'!AE$429-'Ratios Calculated fix'!AE$428)</f>
        <v>0.40788501368045671</v>
      </c>
      <c r="AF76" s="21">
        <f>('Ratios Calculated fix'!AF76-'Ratios Calculated fix'!AF$428)/('Ratios Calculated fix'!AF$429-'Ratios Calculated fix'!AF$428)</f>
        <v>0.61691166756637927</v>
      </c>
      <c r="AG76" s="21" t="e">
        <f>('Ratios Calculated fix'!AG76-'Ratios Calculated fix'!AG$428)/('Ratios Calculated fix'!AG$429-'Ratios Calculated fix'!AG$428)</f>
        <v>#DIV/0!</v>
      </c>
      <c r="AH76" s="21" t="e">
        <f>('Ratios Calculated fix'!AH76-'Ratios Calculated fix'!AH$428)/('Ratios Calculated fix'!AH$429-'Ratios Calculated fix'!AH$428)</f>
        <v>#DIV/0!</v>
      </c>
      <c r="AI76" s="21">
        <f>('Ratios Calculated fix'!AI76-'Ratios Calculated fix'!AI$428)/('Ratios Calculated fix'!AI$429-'Ratios Calculated fix'!AI$428)</f>
        <v>0.39888307219502989</v>
      </c>
      <c r="AJ76" s="21">
        <f>('Ratios Calculated fix'!AJ76-'Ratios Calculated fix'!AJ$428)/('Ratios Calculated fix'!AJ$429-'Ratios Calculated fix'!AJ$428)</f>
        <v>0.3224225357527134</v>
      </c>
      <c r="AK76" s="21" t="e">
        <f>('Ratios Calculated fix'!AK76-'Ratios Calculated fix'!AK$428)/('Ratios Calculated fix'!AK$429-'Ratios Calculated fix'!AK$428)</f>
        <v>#DIV/0!</v>
      </c>
      <c r="AL76" s="21" t="e">
        <f>('Ratios Calculated fix'!AL76-'Ratios Calculated fix'!AL$428)/('Ratios Calculated fix'!AL$429-'Ratios Calculated fix'!AL$428)</f>
        <v>#DIV/0!</v>
      </c>
      <c r="AM76" s="21">
        <f>('Ratios Calculated fix'!AM76-'Ratios Calculated fix'!AM$428)/('Ratios Calculated fix'!AM$429-'Ratios Calculated fix'!AM$428)</f>
        <v>0.61740217642576345</v>
      </c>
      <c r="AN76" s="21">
        <f>('Ratios Calculated fix'!AN76-'Ratios Calculated fix'!AN$428)/('Ratios Calculated fix'!AN$429-'Ratios Calculated fix'!AN$428)</f>
        <v>0.62135005473143923</v>
      </c>
      <c r="AO76" s="21">
        <f>('Ratios Calculated fix'!AO76-'Ratios Calculated fix'!AO$428)/('Ratios Calculated fix'!AO$429-'Ratios Calculated fix'!AO$428)</f>
        <v>0.16905753965976014</v>
      </c>
      <c r="AP76" s="21">
        <f>('Ratios Calculated fix'!AP76-'Ratios Calculated fix'!AP$428)/('Ratios Calculated fix'!AP$429-'Ratios Calculated fix'!AP$428)</f>
        <v>3.2450646731393466E-2</v>
      </c>
      <c r="AQ76" s="21">
        <f>('Ratios Calculated fix'!AQ76-'Ratios Calculated fix'!AQ$428)/('Ratios Calculated fix'!AQ$429-'Ratios Calculated fix'!AQ$428)</f>
        <v>0.61362930429861762</v>
      </c>
      <c r="AR76" s="21">
        <f>('Ratios Calculated fix'!AR76-'Ratios Calculated fix'!AR$428)/('Ratios Calculated fix'!AR$429-'Ratios Calculated fix'!AR$428)</f>
        <v>0.44721636841825357</v>
      </c>
      <c r="AS76" s="21">
        <f>('Ratios Calculated fix'!AS76-'Ratios Calculated fix'!AS$428)/('Ratios Calculated fix'!AS$429-'Ratios Calculated fix'!AS$428)</f>
        <v>0.51656399494071159</v>
      </c>
      <c r="AT76" s="21">
        <f>('Ratios Calculated fix'!AT76-'Ratios Calculated fix'!AT$428)/('Ratios Calculated fix'!AT$429-'Ratios Calculated fix'!AT$428)</f>
        <v>0.54616525443264108</v>
      </c>
      <c r="AU76" s="21">
        <f>('Ratios Calculated fix'!AU76-'Ratios Calculated fix'!AU$428)/('Ratios Calculated fix'!AU$429-'Ratios Calculated fix'!AU$428)</f>
        <v>0.51409210480979739</v>
      </c>
      <c r="AV76" s="21" t="e">
        <f>('Ratios Calculated fix'!AV76-'Ratios Calculated fix'!AV$428)/('Ratios Calculated fix'!AV$429-'Ratios Calculated fix'!AV$428)</f>
        <v>#DIV/0!</v>
      </c>
      <c r="AW76" s="21" t="e">
        <f>('Ratios Calculated fix'!AW76-'Ratios Calculated fix'!AW$428)/('Ratios Calculated fix'!AW$429-'Ratios Calculated fix'!AW$428)</f>
        <v>#DIV/0!</v>
      </c>
      <c r="AX76" s="21" t="e">
        <f>('Ratios Calculated fix'!AX76-'Ratios Calculated fix'!AX$428)/('Ratios Calculated fix'!AX$429-'Ratios Calculated fix'!AX$428)</f>
        <v>#DIV/0!</v>
      </c>
      <c r="AY76" s="21">
        <f>('Ratios Calculated fix'!AY76-'Ratios Calculated fix'!AY$428)/('Ratios Calculated fix'!AY$429-'Ratios Calculated fix'!AY$428)</f>
        <v>0.33330186529851774</v>
      </c>
      <c r="AZ76" s="21">
        <f>('Ratios Calculated fix'!AZ76-'Ratios Calculated fix'!AZ$428)/('Ratios Calculated fix'!AZ$429-'Ratios Calculated fix'!AZ$428)</f>
        <v>0.23369201769813375</v>
      </c>
      <c r="BA76" s="21">
        <f>('Ratios Calculated fix'!BA76-'Ratios Calculated fix'!BA$428)/('Ratios Calculated fix'!BA$429-'Ratios Calculated fix'!BA$428)</f>
        <v>0.51546362385652933</v>
      </c>
      <c r="BB76" s="21" t="e">
        <f>('Ratios Calculated fix'!BB76-'Ratios Calculated fix'!BB$428)/('Ratios Calculated fix'!BB$429-'Ratios Calculated fix'!BB$428)</f>
        <v>#DIV/0!</v>
      </c>
      <c r="BC76" s="21">
        <f>('Ratios Calculated fix'!BC76-'Ratios Calculated fix'!BC$428)/('Ratios Calculated fix'!BC$429-'Ratios Calculated fix'!BC$428)</f>
        <v>0.14561748145647727</v>
      </c>
    </row>
    <row r="77" spans="1:55" x14ac:dyDescent="0.2">
      <c r="A77" s="3" t="s">
        <v>280</v>
      </c>
      <c r="B77" s="3" t="s">
        <v>281</v>
      </c>
      <c r="C77" s="3" t="s">
        <v>59</v>
      </c>
      <c r="D77" s="3">
        <v>119051</v>
      </c>
      <c r="E77" s="3" t="s">
        <v>16</v>
      </c>
      <c r="F77" s="3">
        <v>2019</v>
      </c>
      <c r="G77" s="3" t="s">
        <v>17</v>
      </c>
      <c r="H77" s="4">
        <v>43830</v>
      </c>
      <c r="I77" s="4">
        <v>43885</v>
      </c>
      <c r="J77" s="4">
        <v>43885</v>
      </c>
      <c r="K77" s="5">
        <v>217300000</v>
      </c>
      <c r="L77" s="5">
        <v>218800000</v>
      </c>
      <c r="M77" s="3" t="s">
        <v>282</v>
      </c>
      <c r="N77" s="20">
        <f>('Ratios Calculated fix'!N77-'Ratios Calculated fix'!N$428)/('Ratios Calculated fix'!N$429-'Ratios Calculated fix'!N$428)</f>
        <v>7.7741224776420537E-2</v>
      </c>
      <c r="O77" s="21">
        <f>('Ratios Calculated fix'!O77-'Ratios Calculated fix'!O$428)/('Ratios Calculated fix'!O$429-'Ratios Calculated fix'!O$428)</f>
        <v>5.8713819807207523E-2</v>
      </c>
      <c r="P77" s="21">
        <f>('Ratios Calculated fix'!P77-'Ratios Calculated fix'!P$428)/('Ratios Calculated fix'!P$429-'Ratios Calculated fix'!P$428)</f>
        <v>0.14470532069034756</v>
      </c>
      <c r="Q77" s="21">
        <f>('Ratios Calculated fix'!Q77-'Ratios Calculated fix'!Q$428)/('Ratios Calculated fix'!Q$429-'Ratios Calculated fix'!Q$428)</f>
        <v>0.55943705933392807</v>
      </c>
      <c r="R77" s="21">
        <f>('Ratios Calculated fix'!R77-'Ratios Calculated fix'!R$428)/('Ratios Calculated fix'!R$429-'Ratios Calculated fix'!R$428)</f>
        <v>9.5338224285901912E-2</v>
      </c>
      <c r="S77" s="21">
        <f>('Ratios Calculated fix'!S77-'Ratios Calculated fix'!S$428)/('Ratios Calculated fix'!S$429-'Ratios Calculated fix'!S$428)</f>
        <v>0</v>
      </c>
      <c r="T77" s="21">
        <f>('Ratios Calculated fix'!T77-'Ratios Calculated fix'!T$428)/('Ratios Calculated fix'!T$429-'Ratios Calculated fix'!T$428)</f>
        <v>9.6317136576574605E-2</v>
      </c>
      <c r="U77" s="21">
        <f>('Ratios Calculated fix'!U77-'Ratios Calculated fix'!U$428)/('Ratios Calculated fix'!U$429-'Ratios Calculated fix'!U$428)</f>
        <v>0.79408364740221438</v>
      </c>
      <c r="V77" s="21">
        <f>('Ratios Calculated fix'!V77-'Ratios Calculated fix'!V$428)/('Ratios Calculated fix'!V$429-'Ratios Calculated fix'!V$428)</f>
        <v>0.77144014205164946</v>
      </c>
      <c r="W77" s="21">
        <f>('Ratios Calculated fix'!W77-'Ratios Calculated fix'!W$428)/('Ratios Calculated fix'!W$429-'Ratios Calculated fix'!W$428)</f>
        <v>0.7638506586320335</v>
      </c>
      <c r="X77" s="21">
        <f>('Ratios Calculated fix'!X77-'Ratios Calculated fix'!X$428)/('Ratios Calculated fix'!X$429-'Ratios Calculated fix'!X$428)</f>
        <v>7.8677784073076892E-2</v>
      </c>
      <c r="Y77" s="21">
        <f>('Ratios Calculated fix'!Y77-'Ratios Calculated fix'!Y$428)/('Ratios Calculated fix'!Y$429-'Ratios Calculated fix'!Y$428)</f>
        <v>0.51036212983841966</v>
      </c>
      <c r="Z77" s="21">
        <f>('Ratios Calculated fix'!Z77-'Ratios Calculated fix'!Z$428)/('Ratios Calculated fix'!Z$429-'Ratios Calculated fix'!Z$428)</f>
        <v>0.9213222159269232</v>
      </c>
      <c r="AA77" s="21">
        <f>('Ratios Calculated fix'!AA77-'Ratios Calculated fix'!AA$428)/('Ratios Calculated fix'!AA$429-'Ratios Calculated fix'!AA$428)</f>
        <v>0.30321213106848111</v>
      </c>
      <c r="AB77" s="21">
        <f>('Ratios Calculated fix'!AB77-'Ratios Calculated fix'!AB$428)/('Ratios Calculated fix'!AB$429-'Ratios Calculated fix'!AB$428)</f>
        <v>0.89627558069350055</v>
      </c>
      <c r="AC77" s="21">
        <f>('Ratios Calculated fix'!AC77-'Ratios Calculated fix'!AC$428)/('Ratios Calculated fix'!AC$429-'Ratios Calculated fix'!AC$428)</f>
        <v>0.1846516912775707</v>
      </c>
      <c r="AD77" s="21">
        <f>('Ratios Calculated fix'!AD77-'Ratios Calculated fix'!AD$428)/('Ratios Calculated fix'!AD$429-'Ratios Calculated fix'!AD$428)</f>
        <v>0.35950464617322142</v>
      </c>
      <c r="AE77" s="21">
        <f>('Ratios Calculated fix'!AE77-'Ratios Calculated fix'!AE$428)/('Ratios Calculated fix'!AE$429-'Ratios Calculated fix'!AE$428)</f>
        <v>0.4121200735830271</v>
      </c>
      <c r="AF77" s="21">
        <f>('Ratios Calculated fix'!AF77-'Ratios Calculated fix'!AF$428)/('Ratios Calculated fix'!AF$429-'Ratios Calculated fix'!AF$428)</f>
        <v>0.58204789636972953</v>
      </c>
      <c r="AG77" s="21" t="e">
        <f>('Ratios Calculated fix'!AG77-'Ratios Calculated fix'!AG$428)/('Ratios Calculated fix'!AG$429-'Ratios Calculated fix'!AG$428)</f>
        <v>#DIV/0!</v>
      </c>
      <c r="AH77" s="21" t="e">
        <f>('Ratios Calculated fix'!AH77-'Ratios Calculated fix'!AH$428)/('Ratios Calculated fix'!AH$429-'Ratios Calculated fix'!AH$428)</f>
        <v>#DIV/0!</v>
      </c>
      <c r="AI77" s="21">
        <f>('Ratios Calculated fix'!AI77-'Ratios Calculated fix'!AI$428)/('Ratios Calculated fix'!AI$429-'Ratios Calculated fix'!AI$428)</f>
        <v>0.37655789143324747</v>
      </c>
      <c r="AJ77" s="21">
        <f>('Ratios Calculated fix'!AJ77-'Ratios Calculated fix'!AJ$428)/('Ratios Calculated fix'!AJ$429-'Ratios Calculated fix'!AJ$428)</f>
        <v>0.42518010060500422</v>
      </c>
      <c r="AK77" s="21" t="e">
        <f>('Ratios Calculated fix'!AK77-'Ratios Calculated fix'!AK$428)/('Ratios Calculated fix'!AK$429-'Ratios Calculated fix'!AK$428)</f>
        <v>#DIV/0!</v>
      </c>
      <c r="AL77" s="21" t="e">
        <f>('Ratios Calculated fix'!AL77-'Ratios Calculated fix'!AL$428)/('Ratios Calculated fix'!AL$429-'Ratios Calculated fix'!AL$428)</f>
        <v>#DIV/0!</v>
      </c>
      <c r="AM77" s="21">
        <f>('Ratios Calculated fix'!AM77-'Ratios Calculated fix'!AM$428)/('Ratios Calculated fix'!AM$429-'Ratios Calculated fix'!AM$428)</f>
        <v>0.61623798827156195</v>
      </c>
      <c r="AN77" s="21">
        <f>('Ratios Calculated fix'!AN77-'Ratios Calculated fix'!AN$428)/('Ratios Calculated fix'!AN$429-'Ratios Calculated fix'!AN$428)</f>
        <v>0.62086272208348303</v>
      </c>
      <c r="AO77" s="21">
        <f>('Ratios Calculated fix'!AO77-'Ratios Calculated fix'!AO$428)/('Ratios Calculated fix'!AO$429-'Ratios Calculated fix'!AO$428)</f>
        <v>6.6822495124880893E-2</v>
      </c>
      <c r="AP77" s="21">
        <f>('Ratios Calculated fix'!AP77-'Ratios Calculated fix'!AP$428)/('Ratios Calculated fix'!AP$429-'Ratios Calculated fix'!AP$428)</f>
        <v>3.2896914892344642E-2</v>
      </c>
      <c r="AQ77" s="21">
        <f>('Ratios Calculated fix'!AQ77-'Ratios Calculated fix'!AQ$428)/('Ratios Calculated fix'!AQ$429-'Ratios Calculated fix'!AQ$428)</f>
        <v>0.52367133957336798</v>
      </c>
      <c r="AR77" s="21">
        <f>('Ratios Calculated fix'!AR77-'Ratios Calculated fix'!AR$428)/('Ratios Calculated fix'!AR$429-'Ratios Calculated fix'!AR$428)</f>
        <v>0.51526259949582887</v>
      </c>
      <c r="AS77" s="21">
        <f>('Ratios Calculated fix'!AS77-'Ratios Calculated fix'!AS$428)/('Ratios Calculated fix'!AS$429-'Ratios Calculated fix'!AS$428)</f>
        <v>0.45402425197453994</v>
      </c>
      <c r="AT77" s="21">
        <f>('Ratios Calculated fix'!AT77-'Ratios Calculated fix'!AT$428)/('Ratios Calculated fix'!AT$429-'Ratios Calculated fix'!AT$428)</f>
        <v>0.38504622586213677</v>
      </c>
      <c r="AU77" s="21">
        <f>('Ratios Calculated fix'!AU77-'Ratios Calculated fix'!AU$428)/('Ratios Calculated fix'!AU$429-'Ratios Calculated fix'!AU$428)</f>
        <v>0.61704919528648261</v>
      </c>
      <c r="AV77" s="21" t="e">
        <f>('Ratios Calculated fix'!AV77-'Ratios Calculated fix'!AV$428)/('Ratios Calculated fix'!AV$429-'Ratios Calculated fix'!AV$428)</f>
        <v>#DIV/0!</v>
      </c>
      <c r="AW77" s="21" t="e">
        <f>('Ratios Calculated fix'!AW77-'Ratios Calculated fix'!AW$428)/('Ratios Calculated fix'!AW$429-'Ratios Calculated fix'!AW$428)</f>
        <v>#DIV/0!</v>
      </c>
      <c r="AX77" s="21" t="e">
        <f>('Ratios Calculated fix'!AX77-'Ratios Calculated fix'!AX$428)/('Ratios Calculated fix'!AX$429-'Ratios Calculated fix'!AX$428)</f>
        <v>#DIV/0!</v>
      </c>
      <c r="AY77" s="21">
        <f>('Ratios Calculated fix'!AY77-'Ratios Calculated fix'!AY$428)/('Ratios Calculated fix'!AY$429-'Ratios Calculated fix'!AY$428)</f>
        <v>0.3998645605942503</v>
      </c>
      <c r="AZ77" s="21">
        <f>('Ratios Calculated fix'!AZ77-'Ratios Calculated fix'!AZ$428)/('Ratios Calculated fix'!AZ$429-'Ratios Calculated fix'!AZ$428)</f>
        <v>0.35260576798976728</v>
      </c>
      <c r="BA77" s="21">
        <f>('Ratios Calculated fix'!BA77-'Ratios Calculated fix'!BA$428)/('Ratios Calculated fix'!BA$429-'Ratios Calculated fix'!BA$428)</f>
        <v>0.53354433627294784</v>
      </c>
      <c r="BB77" s="21" t="e">
        <f>('Ratios Calculated fix'!BB77-'Ratios Calculated fix'!BB$428)/('Ratios Calculated fix'!BB$429-'Ratios Calculated fix'!BB$428)</f>
        <v>#DIV/0!</v>
      </c>
      <c r="BC77" s="21">
        <f>('Ratios Calculated fix'!BC77-'Ratios Calculated fix'!BC$428)/('Ratios Calculated fix'!BC$429-'Ratios Calculated fix'!BC$428)</f>
        <v>9.8479789221187955E-2</v>
      </c>
    </row>
    <row r="78" spans="1:55" x14ac:dyDescent="0.2">
      <c r="A78" s="3" t="s">
        <v>292</v>
      </c>
      <c r="B78" s="3" t="s">
        <v>293</v>
      </c>
      <c r="C78" s="3" t="s">
        <v>91</v>
      </c>
      <c r="D78" s="3">
        <v>378113</v>
      </c>
      <c r="E78" s="3" t="s">
        <v>16</v>
      </c>
      <c r="F78" s="3">
        <v>2019</v>
      </c>
      <c r="G78" s="3" t="s">
        <v>17</v>
      </c>
      <c r="H78" s="4">
        <v>43830</v>
      </c>
      <c r="I78" s="4">
        <v>43879</v>
      </c>
      <c r="J78" s="4">
        <v>43879</v>
      </c>
      <c r="K78" s="5">
        <v>245500000</v>
      </c>
      <c r="L78" s="5">
        <v>250900000</v>
      </c>
      <c r="M78" s="3" t="s">
        <v>294</v>
      </c>
      <c r="N78" s="20">
        <f>('Ratios Calculated fix'!N78-'Ratios Calculated fix'!N$428)/('Ratios Calculated fix'!N$429-'Ratios Calculated fix'!N$428)</f>
        <v>3.4582973301499093E-2</v>
      </c>
      <c r="O78" s="21">
        <f>('Ratios Calculated fix'!O78-'Ratios Calculated fix'!O$428)/('Ratios Calculated fix'!O$429-'Ratios Calculated fix'!O$428)</f>
        <v>2.2053282364667998E-2</v>
      </c>
      <c r="P78" s="21">
        <f>('Ratios Calculated fix'!P78-'Ratios Calculated fix'!P$428)/('Ratios Calculated fix'!P$429-'Ratios Calculated fix'!P$428)</f>
        <v>3.571869111670696E-2</v>
      </c>
      <c r="Q78" s="21">
        <f>('Ratios Calculated fix'!Q78-'Ratios Calculated fix'!Q$428)/('Ratios Calculated fix'!Q$429-'Ratios Calculated fix'!Q$428)</f>
        <v>0.55984682190926294</v>
      </c>
      <c r="R78" s="21">
        <f>('Ratios Calculated fix'!R78-'Ratios Calculated fix'!R$428)/('Ratios Calculated fix'!R$429-'Ratios Calculated fix'!R$428)</f>
        <v>8.9202238512892745E-2</v>
      </c>
      <c r="S78" s="21">
        <f>('Ratios Calculated fix'!S78-'Ratios Calculated fix'!S$428)/('Ratios Calculated fix'!S$429-'Ratios Calculated fix'!S$428)</f>
        <v>0.1646819529488899</v>
      </c>
      <c r="T78" s="21">
        <f>('Ratios Calculated fix'!T78-'Ratios Calculated fix'!T$428)/('Ratios Calculated fix'!T$429-'Ratios Calculated fix'!T$428)</f>
        <v>6.4529572133132707E-2</v>
      </c>
      <c r="U78" s="21">
        <f>('Ratios Calculated fix'!U78-'Ratios Calculated fix'!U$428)/('Ratios Calculated fix'!U$429-'Ratios Calculated fix'!U$428)</f>
        <v>0.7942735660398591</v>
      </c>
      <c r="V78" s="21">
        <f>('Ratios Calculated fix'!V78-'Ratios Calculated fix'!V$428)/('Ratios Calculated fix'!V$429-'Ratios Calculated fix'!V$428)</f>
        <v>0.77860277954670276</v>
      </c>
      <c r="W78" s="21">
        <f>('Ratios Calculated fix'!W78-'Ratios Calculated fix'!W$428)/('Ratios Calculated fix'!W$429-'Ratios Calculated fix'!W$428)</f>
        <v>0.762705257031975</v>
      </c>
      <c r="X78" s="21">
        <f>('Ratios Calculated fix'!X78-'Ratios Calculated fix'!X$428)/('Ratios Calculated fix'!X$429-'Ratios Calculated fix'!X$428)</f>
        <v>0.141987106467517</v>
      </c>
      <c r="Y78" s="21">
        <f>('Ratios Calculated fix'!Y78-'Ratios Calculated fix'!Y$428)/('Ratios Calculated fix'!Y$429-'Ratios Calculated fix'!Y$428)</f>
        <v>0.60767619208059209</v>
      </c>
      <c r="Z78" s="21">
        <f>('Ratios Calculated fix'!Z78-'Ratios Calculated fix'!Z$428)/('Ratios Calculated fix'!Z$429-'Ratios Calculated fix'!Z$428)</f>
        <v>0.858012893532483</v>
      </c>
      <c r="AA78" s="21">
        <f>('Ratios Calculated fix'!AA78-'Ratios Calculated fix'!AA$428)/('Ratios Calculated fix'!AA$429-'Ratios Calculated fix'!AA$428)</f>
        <v>0.53573091971901732</v>
      </c>
      <c r="AB78" s="21">
        <f>('Ratios Calculated fix'!AB78-'Ratios Calculated fix'!AB$428)/('Ratios Calculated fix'!AB$429-'Ratios Calculated fix'!AB$428)</f>
        <v>0.88488110076209114</v>
      </c>
      <c r="AC78" s="21">
        <f>('Ratios Calculated fix'!AC78-'Ratios Calculated fix'!AC$428)/('Ratios Calculated fix'!AC$429-'Ratios Calculated fix'!AC$428)</f>
        <v>0.42830381272709456</v>
      </c>
      <c r="AD78" s="21">
        <f>('Ratios Calculated fix'!AD78-'Ratios Calculated fix'!AD$428)/('Ratios Calculated fix'!AD$429-'Ratios Calculated fix'!AD$428)</f>
        <v>0.38269576400860694</v>
      </c>
      <c r="AE78" s="21">
        <f>('Ratios Calculated fix'!AE78-'Ratios Calculated fix'!AE$428)/('Ratios Calculated fix'!AE$429-'Ratios Calculated fix'!AE$428)</f>
        <v>0.43870533552756008</v>
      </c>
      <c r="AF78" s="21">
        <f>('Ratios Calculated fix'!AF78-'Ratios Calculated fix'!AF$428)/('Ratios Calculated fix'!AF$429-'Ratios Calculated fix'!AF$428)</f>
        <v>0.63016226352465698</v>
      </c>
      <c r="AG78" s="21" t="e">
        <f>('Ratios Calculated fix'!AG78-'Ratios Calculated fix'!AG$428)/('Ratios Calculated fix'!AG$429-'Ratios Calculated fix'!AG$428)</f>
        <v>#DIV/0!</v>
      </c>
      <c r="AH78" s="21" t="e">
        <f>('Ratios Calculated fix'!AH78-'Ratios Calculated fix'!AH$428)/('Ratios Calculated fix'!AH$429-'Ratios Calculated fix'!AH$428)</f>
        <v>#DIV/0!</v>
      </c>
      <c r="AI78" s="21">
        <f>('Ratios Calculated fix'!AI78-'Ratios Calculated fix'!AI$428)/('Ratios Calculated fix'!AI$429-'Ratios Calculated fix'!AI$428)</f>
        <v>0.37920297085788285</v>
      </c>
      <c r="AJ78" s="21">
        <f>('Ratios Calculated fix'!AJ78-'Ratios Calculated fix'!AJ$428)/('Ratios Calculated fix'!AJ$429-'Ratios Calculated fix'!AJ$428)</f>
        <v>0.16576218922218097</v>
      </c>
      <c r="AK78" s="21" t="e">
        <f>('Ratios Calculated fix'!AK78-'Ratios Calculated fix'!AK$428)/('Ratios Calculated fix'!AK$429-'Ratios Calculated fix'!AK$428)</f>
        <v>#DIV/0!</v>
      </c>
      <c r="AL78" s="21" t="e">
        <f>('Ratios Calculated fix'!AL78-'Ratios Calculated fix'!AL$428)/('Ratios Calculated fix'!AL$429-'Ratios Calculated fix'!AL$428)</f>
        <v>#DIV/0!</v>
      </c>
      <c r="AM78" s="21">
        <f>('Ratios Calculated fix'!AM78-'Ratios Calculated fix'!AM$428)/('Ratios Calculated fix'!AM$429-'Ratios Calculated fix'!AM$428)</f>
        <v>0.61896786720614616</v>
      </c>
      <c r="AN78" s="21">
        <f>('Ratios Calculated fix'!AN78-'Ratios Calculated fix'!AN$428)/('Ratios Calculated fix'!AN$429-'Ratios Calculated fix'!AN$428)</f>
        <v>0.62227635292953831</v>
      </c>
      <c r="AO78" s="21">
        <f>('Ratios Calculated fix'!AO78-'Ratios Calculated fix'!AO$428)/('Ratios Calculated fix'!AO$429-'Ratios Calculated fix'!AO$428)</f>
        <v>0.14252583362032892</v>
      </c>
      <c r="AP78" s="21">
        <f>('Ratios Calculated fix'!AP78-'Ratios Calculated fix'!AP$428)/('Ratios Calculated fix'!AP$429-'Ratios Calculated fix'!AP$428)</f>
        <v>3.0040382318524267E-2</v>
      </c>
      <c r="AQ78" s="21">
        <f>('Ratios Calculated fix'!AQ78-'Ratios Calculated fix'!AQ$428)/('Ratios Calculated fix'!AQ$429-'Ratios Calculated fix'!AQ$428)</f>
        <v>0.61333610851603537</v>
      </c>
      <c r="AR78" s="21">
        <f>('Ratios Calculated fix'!AR78-'Ratios Calculated fix'!AR$428)/('Ratios Calculated fix'!AR$429-'Ratios Calculated fix'!AR$428)</f>
        <v>0.35915712972046065</v>
      </c>
      <c r="AS78" s="21">
        <f>('Ratios Calculated fix'!AS78-'Ratios Calculated fix'!AS$428)/('Ratios Calculated fix'!AS$429-'Ratios Calculated fix'!AS$428)</f>
        <v>0.50454840820984737</v>
      </c>
      <c r="AT78" s="21">
        <f>('Ratios Calculated fix'!AT78-'Ratios Calculated fix'!AT$428)/('Ratios Calculated fix'!AT$429-'Ratios Calculated fix'!AT$428)</f>
        <v>0.39744258148823153</v>
      </c>
      <c r="AU78" s="21">
        <f>('Ratios Calculated fix'!AU78-'Ratios Calculated fix'!AU$428)/('Ratios Calculated fix'!AU$429-'Ratios Calculated fix'!AU$428)</f>
        <v>0.49681795006233093</v>
      </c>
      <c r="AV78" s="21" t="e">
        <f>('Ratios Calculated fix'!AV78-'Ratios Calculated fix'!AV$428)/('Ratios Calculated fix'!AV$429-'Ratios Calculated fix'!AV$428)</f>
        <v>#DIV/0!</v>
      </c>
      <c r="AW78" s="21" t="e">
        <f>('Ratios Calculated fix'!AW78-'Ratios Calculated fix'!AW$428)/('Ratios Calculated fix'!AW$429-'Ratios Calculated fix'!AW$428)</f>
        <v>#DIV/0!</v>
      </c>
      <c r="AX78" s="21" t="e">
        <f>('Ratios Calculated fix'!AX78-'Ratios Calculated fix'!AX$428)/('Ratios Calculated fix'!AX$429-'Ratios Calculated fix'!AX$428)</f>
        <v>#DIV/0!</v>
      </c>
      <c r="AY78" s="21">
        <f>('Ratios Calculated fix'!AY78-'Ratios Calculated fix'!AY$428)/('Ratios Calculated fix'!AY$429-'Ratios Calculated fix'!AY$428)</f>
        <v>0.35743623234512756</v>
      </c>
      <c r="AZ78" s="21">
        <f>('Ratios Calculated fix'!AZ78-'Ratios Calculated fix'!AZ$428)/('Ratios Calculated fix'!AZ$429-'Ratios Calculated fix'!AZ$428)</f>
        <v>0.28715164866877679</v>
      </c>
      <c r="BA78" s="21">
        <f>('Ratios Calculated fix'!BA78-'Ratios Calculated fix'!BA$428)/('Ratios Calculated fix'!BA$429-'Ratios Calculated fix'!BA$428)</f>
        <v>0.51642967690112263</v>
      </c>
      <c r="BB78" s="21" t="e">
        <f>('Ratios Calculated fix'!BB78-'Ratios Calculated fix'!BB$428)/('Ratios Calculated fix'!BB$429-'Ratios Calculated fix'!BB$428)</f>
        <v>#DIV/0!</v>
      </c>
      <c r="BC78" s="21">
        <f>('Ratios Calculated fix'!BC78-'Ratios Calculated fix'!BC$428)/('Ratios Calculated fix'!BC$429-'Ratios Calculated fix'!BC$428)</f>
        <v>0.15455818296131496</v>
      </c>
    </row>
    <row r="79" spans="1:55" x14ac:dyDescent="0.2">
      <c r="A79" s="3" t="s">
        <v>233</v>
      </c>
      <c r="B79" s="3" t="s">
        <v>234</v>
      </c>
      <c r="C79" s="3" t="s">
        <v>15</v>
      </c>
      <c r="D79" s="3">
        <v>378101</v>
      </c>
      <c r="E79" s="3" t="s">
        <v>16</v>
      </c>
      <c r="F79" s="3">
        <v>2019</v>
      </c>
      <c r="G79" s="3" t="s">
        <v>17</v>
      </c>
      <c r="H79" s="4">
        <v>43830</v>
      </c>
      <c r="I79" s="4">
        <v>43880</v>
      </c>
      <c r="J79" s="4">
        <v>43880</v>
      </c>
      <c r="K79" s="5">
        <v>136401000</v>
      </c>
      <c r="L79" s="5">
        <v>136253000</v>
      </c>
      <c r="M79" s="3" t="s">
        <v>235</v>
      </c>
      <c r="N79" s="20">
        <f>('Ratios Calculated fix'!N79-'Ratios Calculated fix'!N$428)/('Ratios Calculated fix'!N$429-'Ratios Calculated fix'!N$428)</f>
        <v>8.2675912705397273E-2</v>
      </c>
      <c r="O79" s="21">
        <f>('Ratios Calculated fix'!O79-'Ratios Calculated fix'!O$428)/('Ratios Calculated fix'!O$429-'Ratios Calculated fix'!O$428)</f>
        <v>8.2675912705397273E-2</v>
      </c>
      <c r="P79" s="21">
        <f>('Ratios Calculated fix'!P79-'Ratios Calculated fix'!P$428)/('Ratios Calculated fix'!P$429-'Ratios Calculated fix'!P$428)</f>
        <v>3.951327148269549E-2</v>
      </c>
      <c r="Q79" s="21">
        <f>('Ratios Calculated fix'!Q79-'Ratios Calculated fix'!Q$428)/('Ratios Calculated fix'!Q$429-'Ratios Calculated fix'!Q$428)</f>
        <v>0.56031566924219456</v>
      </c>
      <c r="R79" s="21">
        <f>('Ratios Calculated fix'!R79-'Ratios Calculated fix'!R$428)/('Ratios Calculated fix'!R$429-'Ratios Calculated fix'!R$428)</f>
        <v>7.8132323055145433E-2</v>
      </c>
      <c r="S79" s="21">
        <f>('Ratios Calculated fix'!S79-'Ratios Calculated fix'!S$428)/('Ratios Calculated fix'!S$429-'Ratios Calculated fix'!S$428)</f>
        <v>1.8865943150359627E-3</v>
      </c>
      <c r="T79" s="21">
        <f>('Ratios Calculated fix'!T79-'Ratios Calculated fix'!T$428)/('Ratios Calculated fix'!T$429-'Ratios Calculated fix'!T$428)</f>
        <v>7.864142647808621E-2</v>
      </c>
      <c r="U79" s="21">
        <f>('Ratios Calculated fix'!U79-'Ratios Calculated fix'!U$428)/('Ratios Calculated fix'!U$429-'Ratios Calculated fix'!U$428)</f>
        <v>0.79420215946661088</v>
      </c>
      <c r="V79" s="21">
        <f>('Ratios Calculated fix'!V79-'Ratios Calculated fix'!V$428)/('Ratios Calculated fix'!V$429-'Ratios Calculated fix'!V$428)</f>
        <v>0.77153222490324103</v>
      </c>
      <c r="W79" s="21">
        <f>('Ratios Calculated fix'!W79-'Ratios Calculated fix'!W$428)/('Ratios Calculated fix'!W$429-'Ratios Calculated fix'!W$428)</f>
        <v>0.76396904548619127</v>
      </c>
      <c r="X79" s="21">
        <f>('Ratios Calculated fix'!X79-'Ratios Calculated fix'!X$428)/('Ratios Calculated fix'!X$429-'Ratios Calculated fix'!X$428)</f>
        <v>0.50705755882145342</v>
      </c>
      <c r="Y79" s="21">
        <f>('Ratios Calculated fix'!Y79-'Ratios Calculated fix'!Y$428)/('Ratios Calculated fix'!Y$429-'Ratios Calculated fix'!Y$428)</f>
        <v>0.50617613518387505</v>
      </c>
      <c r="Z79" s="21">
        <f>('Ratios Calculated fix'!Z79-'Ratios Calculated fix'!Z$428)/('Ratios Calculated fix'!Z$429-'Ratios Calculated fix'!Z$428)</f>
        <v>0.49294244117854663</v>
      </c>
      <c r="AA79" s="21">
        <f>('Ratios Calculated fix'!AA79-'Ratios Calculated fix'!AA$428)/('Ratios Calculated fix'!AA$429-'Ratios Calculated fix'!AA$428)</f>
        <v>0.4639183376956087</v>
      </c>
      <c r="AB79" s="21">
        <f>('Ratios Calculated fix'!AB79-'Ratios Calculated fix'!AB$428)/('Ratios Calculated fix'!AB$429-'Ratios Calculated fix'!AB$428)</f>
        <v>0.8745042467930918</v>
      </c>
      <c r="AC79" s="21">
        <f>('Ratios Calculated fix'!AC79-'Ratios Calculated fix'!AC$428)/('Ratios Calculated fix'!AC$429-'Ratios Calculated fix'!AC$428)</f>
        <v>0.1390143388191715</v>
      </c>
      <c r="AD79" s="21">
        <f>('Ratios Calculated fix'!AD79-'Ratios Calculated fix'!AD$428)/('Ratios Calculated fix'!AD$429-'Ratios Calculated fix'!AD$428)</f>
        <v>0.26191948007454957</v>
      </c>
      <c r="AE79" s="21">
        <f>('Ratios Calculated fix'!AE79-'Ratios Calculated fix'!AE$428)/('Ratios Calculated fix'!AE$429-'Ratios Calculated fix'!AE$428)</f>
        <v>0.30025279659151149</v>
      </c>
      <c r="AF79" s="21">
        <f>('Ratios Calculated fix'!AF79-'Ratios Calculated fix'!AF$428)/('Ratios Calculated fix'!AF$429-'Ratios Calculated fix'!AF$428)</f>
        <v>0.56491406674710898</v>
      </c>
      <c r="AG79" s="21" t="e">
        <f>('Ratios Calculated fix'!AG79-'Ratios Calculated fix'!AG$428)/('Ratios Calculated fix'!AG$429-'Ratios Calculated fix'!AG$428)</f>
        <v>#DIV/0!</v>
      </c>
      <c r="AH79" s="21" t="e">
        <f>('Ratios Calculated fix'!AH79-'Ratios Calculated fix'!AH$428)/('Ratios Calculated fix'!AH$429-'Ratios Calculated fix'!AH$428)</f>
        <v>#DIV/0!</v>
      </c>
      <c r="AI79" s="21">
        <f>('Ratios Calculated fix'!AI79-'Ratios Calculated fix'!AI$428)/('Ratios Calculated fix'!AI$429-'Ratios Calculated fix'!AI$428)</f>
        <v>0.37770566284455048</v>
      </c>
      <c r="AJ79" s="21">
        <f>('Ratios Calculated fix'!AJ79-'Ratios Calculated fix'!AJ$428)/('Ratios Calculated fix'!AJ$429-'Ratios Calculated fix'!AJ$428)</f>
        <v>0.16198242715692743</v>
      </c>
      <c r="AK79" s="21" t="e">
        <f>('Ratios Calculated fix'!AK79-'Ratios Calculated fix'!AK$428)/('Ratios Calculated fix'!AK$429-'Ratios Calculated fix'!AK$428)</f>
        <v>#DIV/0!</v>
      </c>
      <c r="AL79" s="21" t="e">
        <f>('Ratios Calculated fix'!AL79-'Ratios Calculated fix'!AL$428)/('Ratios Calculated fix'!AL$429-'Ratios Calculated fix'!AL$428)</f>
        <v>#DIV/0!</v>
      </c>
      <c r="AM79" s="21">
        <f>('Ratios Calculated fix'!AM79-'Ratios Calculated fix'!AM$428)/('Ratios Calculated fix'!AM$429-'Ratios Calculated fix'!AM$428)</f>
        <v>0.62175430253813702</v>
      </c>
      <c r="AN79" s="21">
        <f>('Ratios Calculated fix'!AN79-'Ratios Calculated fix'!AN$428)/('Ratios Calculated fix'!AN$429-'Ratios Calculated fix'!AN$428)</f>
        <v>0.63574841900534163</v>
      </c>
      <c r="AO79" s="21">
        <f>('Ratios Calculated fix'!AO79-'Ratios Calculated fix'!AO$428)/('Ratios Calculated fix'!AO$429-'Ratios Calculated fix'!AO$428)</f>
        <v>0.84059384466217135</v>
      </c>
      <c r="AP79" s="21">
        <f>('Ratios Calculated fix'!AP79-'Ratios Calculated fix'!AP$428)/('Ratios Calculated fix'!AP$429-'Ratios Calculated fix'!AP$428)</f>
        <v>3.3458778971641685E-2</v>
      </c>
      <c r="AQ79" s="21">
        <f>('Ratios Calculated fix'!AQ79-'Ratios Calculated fix'!AQ$428)/('Ratios Calculated fix'!AQ$429-'Ratios Calculated fix'!AQ$428)</f>
        <v>0.68478634437656039</v>
      </c>
      <c r="AR79" s="21">
        <f>('Ratios Calculated fix'!AR79-'Ratios Calculated fix'!AR$428)/('Ratios Calculated fix'!AR$429-'Ratios Calculated fix'!AR$428)</f>
        <v>0.22062005841530102</v>
      </c>
      <c r="AS79" s="21">
        <f>('Ratios Calculated fix'!AS79-'Ratios Calculated fix'!AS$428)/('Ratios Calculated fix'!AS$429-'Ratios Calculated fix'!AS$428)</f>
        <v>0.54338328033067362</v>
      </c>
      <c r="AT79" s="21">
        <f>('Ratios Calculated fix'!AT79-'Ratios Calculated fix'!AT$428)/('Ratios Calculated fix'!AT$429-'Ratios Calculated fix'!AT$428)</f>
        <v>0.48458169663844963</v>
      </c>
      <c r="AU79" s="21">
        <f>('Ratios Calculated fix'!AU79-'Ratios Calculated fix'!AU$428)/('Ratios Calculated fix'!AU$429-'Ratios Calculated fix'!AU$428)</f>
        <v>0.49803902501142178</v>
      </c>
      <c r="AV79" s="21" t="e">
        <f>('Ratios Calculated fix'!AV79-'Ratios Calculated fix'!AV$428)/('Ratios Calculated fix'!AV$429-'Ratios Calculated fix'!AV$428)</f>
        <v>#DIV/0!</v>
      </c>
      <c r="AW79" s="21" t="e">
        <f>('Ratios Calculated fix'!AW79-'Ratios Calculated fix'!AW$428)/('Ratios Calculated fix'!AW$429-'Ratios Calculated fix'!AW$428)</f>
        <v>#DIV/0!</v>
      </c>
      <c r="AX79" s="21" t="e">
        <f>('Ratios Calculated fix'!AX79-'Ratios Calculated fix'!AX$428)/('Ratios Calculated fix'!AX$429-'Ratios Calculated fix'!AX$428)</f>
        <v>#DIV/0!</v>
      </c>
      <c r="AY79" s="21">
        <f>('Ratios Calculated fix'!AY79-'Ratios Calculated fix'!AY$428)/('Ratios Calculated fix'!AY$429-'Ratios Calculated fix'!AY$428)</f>
        <v>0.34411055839724919</v>
      </c>
      <c r="AZ79" s="21">
        <f>('Ratios Calculated fix'!AZ79-'Ratios Calculated fix'!AZ$428)/('Ratios Calculated fix'!AZ$429-'Ratios Calculated fix'!AZ$428)</f>
        <v>0.2628997157653129</v>
      </c>
      <c r="BA79" s="21">
        <f>('Ratios Calculated fix'!BA79-'Ratios Calculated fix'!BA$428)/('Ratios Calculated fix'!BA$429-'Ratios Calculated fix'!BA$428)</f>
        <v>0.51603906846262637</v>
      </c>
      <c r="BB79" s="21" t="e">
        <f>('Ratios Calculated fix'!BB79-'Ratios Calculated fix'!BB$428)/('Ratios Calculated fix'!BB$429-'Ratios Calculated fix'!BB$428)</f>
        <v>#DIV/0!</v>
      </c>
      <c r="BC79" s="21">
        <f>('Ratios Calculated fix'!BC79-'Ratios Calculated fix'!BC$428)/('Ratios Calculated fix'!BC$429-'Ratios Calculated fix'!BC$428)</f>
        <v>0.22750189952442915</v>
      </c>
    </row>
    <row r="80" spans="1:55" x14ac:dyDescent="0.2">
      <c r="A80" s="3" t="s">
        <v>283</v>
      </c>
      <c r="B80" s="3" t="s">
        <v>284</v>
      </c>
      <c r="C80" s="3" t="s">
        <v>38</v>
      </c>
      <c r="D80" s="3">
        <v>378110</v>
      </c>
      <c r="E80" s="3" t="s">
        <v>16</v>
      </c>
      <c r="F80" s="3">
        <v>2019</v>
      </c>
      <c r="G80" s="3" t="s">
        <v>17</v>
      </c>
      <c r="H80" s="4">
        <v>43830</v>
      </c>
      <c r="I80" s="4">
        <v>43861</v>
      </c>
      <c r="J80" s="4">
        <v>43861</v>
      </c>
      <c r="K80" s="5">
        <v>212505331</v>
      </c>
      <c r="L80" s="5">
        <v>219252116</v>
      </c>
      <c r="M80" s="3" t="s">
        <v>285</v>
      </c>
      <c r="N80" s="20">
        <f>('Ratios Calculated fix'!N80-'Ratios Calculated fix'!N$428)/('Ratios Calculated fix'!N$429-'Ratios Calculated fix'!N$428)</f>
        <v>9.0903315594912642E-3</v>
      </c>
      <c r="O80" s="21">
        <f>('Ratios Calculated fix'!O80-'Ratios Calculated fix'!O$428)/('Ratios Calculated fix'!O$429-'Ratios Calculated fix'!O$428)</f>
        <v>9.0903315594912642E-3</v>
      </c>
      <c r="P80" s="21">
        <f>('Ratios Calculated fix'!P80-'Ratios Calculated fix'!P$428)/('Ratios Calculated fix'!P$429-'Ratios Calculated fix'!P$428)</f>
        <v>6.8145152620892229E-3</v>
      </c>
      <c r="Q80" s="21">
        <f>('Ratios Calculated fix'!Q80-'Ratios Calculated fix'!Q$428)/('Ratios Calculated fix'!Q$429-'Ratios Calculated fix'!Q$428)</f>
        <v>0.56113011611284402</v>
      </c>
      <c r="R80" s="21">
        <f>('Ratios Calculated fix'!R80-'Ratios Calculated fix'!R$428)/('Ratios Calculated fix'!R$429-'Ratios Calculated fix'!R$428)</f>
        <v>0.12804867562003974</v>
      </c>
      <c r="S80" s="21">
        <f>('Ratios Calculated fix'!S80-'Ratios Calculated fix'!S$428)/('Ratios Calculated fix'!S$429-'Ratios Calculated fix'!S$428)</f>
        <v>3.7611007621059858E-2</v>
      </c>
      <c r="T80" s="21">
        <f>('Ratios Calculated fix'!T80-'Ratios Calculated fix'!T$428)/('Ratios Calculated fix'!T$429-'Ratios Calculated fix'!T$428)</f>
        <v>0.1235193862843016</v>
      </c>
      <c r="U80" s="21">
        <f>('Ratios Calculated fix'!U80-'Ratios Calculated fix'!U$428)/('Ratios Calculated fix'!U$429-'Ratios Calculated fix'!U$428)</f>
        <v>0.79810678024794213</v>
      </c>
      <c r="V80" s="21">
        <f>('Ratios Calculated fix'!V80-'Ratios Calculated fix'!V$428)/('Ratios Calculated fix'!V$429-'Ratios Calculated fix'!V$428)</f>
        <v>0.77362317297297112</v>
      </c>
      <c r="W80" s="21">
        <f>('Ratios Calculated fix'!W80-'Ratios Calculated fix'!W$428)/('Ratios Calculated fix'!W$429-'Ratios Calculated fix'!W$428)</f>
        <v>0.7680489968053319</v>
      </c>
      <c r="X80" s="21">
        <f>('Ratios Calculated fix'!X80-'Ratios Calculated fix'!X$428)/('Ratios Calculated fix'!X$429-'Ratios Calculated fix'!X$428)</f>
        <v>1.1328907950527552E-2</v>
      </c>
      <c r="Y80" s="21">
        <f>('Ratios Calculated fix'!Y80-'Ratios Calculated fix'!Y$428)/('Ratios Calculated fix'!Y$429-'Ratios Calculated fix'!Y$428)</f>
        <v>0.49317537964199859</v>
      </c>
      <c r="Z80" s="21">
        <f>('Ratios Calculated fix'!Z80-'Ratios Calculated fix'!Z$428)/('Ratios Calculated fix'!Z$429-'Ratios Calculated fix'!Z$428)</f>
        <v>0.98867109204947246</v>
      </c>
      <c r="AA80" s="21">
        <f>('Ratios Calculated fix'!AA80-'Ratios Calculated fix'!AA$428)/('Ratios Calculated fix'!AA$429-'Ratios Calculated fix'!AA$428)</f>
        <v>0.32996626365165566</v>
      </c>
      <c r="AB80" s="21">
        <f>('Ratios Calculated fix'!AB80-'Ratios Calculated fix'!AB$428)/('Ratios Calculated fix'!AB$429-'Ratios Calculated fix'!AB$428)</f>
        <v>0.86099661981837161</v>
      </c>
      <c r="AC80" s="21">
        <f>('Ratios Calculated fix'!AC80-'Ratios Calculated fix'!AC$428)/('Ratios Calculated fix'!AC$429-'Ratios Calculated fix'!AC$428)</f>
        <v>1</v>
      </c>
      <c r="AD80" s="21">
        <f>('Ratios Calculated fix'!AD80-'Ratios Calculated fix'!AD$428)/('Ratios Calculated fix'!AD$429-'Ratios Calculated fix'!AD$428)</f>
        <v>0.52924223549191385</v>
      </c>
      <c r="AE80" s="21">
        <f>('Ratios Calculated fix'!AE80-'Ratios Calculated fix'!AE$428)/('Ratios Calculated fix'!AE$429-'Ratios Calculated fix'!AE$428)</f>
        <v>0.3661770259842721</v>
      </c>
      <c r="AF80" s="21">
        <f>('Ratios Calculated fix'!AF80-'Ratios Calculated fix'!AF$428)/('Ratios Calculated fix'!AF$429-'Ratios Calculated fix'!AF$428)</f>
        <v>0.55701492973936728</v>
      </c>
      <c r="AG80" s="21" t="e">
        <f>('Ratios Calculated fix'!AG80-'Ratios Calculated fix'!AG$428)/('Ratios Calculated fix'!AG$429-'Ratios Calculated fix'!AG$428)</f>
        <v>#DIV/0!</v>
      </c>
      <c r="AH80" s="21" t="e">
        <f>('Ratios Calculated fix'!AH80-'Ratios Calculated fix'!AH$428)/('Ratios Calculated fix'!AH$429-'Ratios Calculated fix'!AH$428)</f>
        <v>#DIV/0!</v>
      </c>
      <c r="AI80" s="21">
        <f>('Ratios Calculated fix'!AI80-'Ratios Calculated fix'!AI$428)/('Ratios Calculated fix'!AI$429-'Ratios Calculated fix'!AI$428)</f>
        <v>0.41236308338557542</v>
      </c>
      <c r="AJ80" s="21">
        <f>('Ratios Calculated fix'!AJ80-'Ratios Calculated fix'!AJ$428)/('Ratios Calculated fix'!AJ$429-'Ratios Calculated fix'!AJ$428)</f>
        <v>0.23233099238190058</v>
      </c>
      <c r="AK80" s="21" t="e">
        <f>('Ratios Calculated fix'!AK80-'Ratios Calculated fix'!AK$428)/('Ratios Calculated fix'!AK$429-'Ratios Calculated fix'!AK$428)</f>
        <v>#DIV/0!</v>
      </c>
      <c r="AL80" s="21" t="e">
        <f>('Ratios Calculated fix'!AL80-'Ratios Calculated fix'!AL$428)/('Ratios Calculated fix'!AL$429-'Ratios Calculated fix'!AL$428)</f>
        <v>#DIV/0!</v>
      </c>
      <c r="AM80" s="21">
        <f>('Ratios Calculated fix'!AM80-'Ratios Calculated fix'!AM$428)/('Ratios Calculated fix'!AM$429-'Ratios Calculated fix'!AM$428)</f>
        <v>0.61589405303723643</v>
      </c>
      <c r="AN80" s="21">
        <f>('Ratios Calculated fix'!AN80-'Ratios Calculated fix'!AN$428)/('Ratios Calculated fix'!AN$429-'Ratios Calculated fix'!AN$428)</f>
        <v>0.62119081421734546</v>
      </c>
      <c r="AO80" s="21">
        <f>('Ratios Calculated fix'!AO80-'Ratios Calculated fix'!AO$428)/('Ratios Calculated fix'!AO$429-'Ratios Calculated fix'!AO$428)</f>
        <v>5.5189048369600029E-2</v>
      </c>
      <c r="AP80" s="21">
        <f>('Ratios Calculated fix'!AP80-'Ratios Calculated fix'!AP$428)/('Ratios Calculated fix'!AP$429-'Ratios Calculated fix'!AP$428)</f>
        <v>3.1445805310721713E-2</v>
      </c>
      <c r="AQ80" s="21">
        <f>('Ratios Calculated fix'!AQ80-'Ratios Calculated fix'!AQ$428)/('Ratios Calculated fix'!AQ$429-'Ratios Calculated fix'!AQ$428)</f>
        <v>0.5053183349905267</v>
      </c>
      <c r="AR80" s="21">
        <f>('Ratios Calculated fix'!AR80-'Ratios Calculated fix'!AR$428)/('Ratios Calculated fix'!AR$429-'Ratios Calculated fix'!AR$428)</f>
        <v>0.4459218154957561</v>
      </c>
      <c r="AS80" s="21">
        <f>('Ratios Calculated fix'!AS80-'Ratios Calculated fix'!AS$428)/('Ratios Calculated fix'!AS$429-'Ratios Calculated fix'!AS$428)</f>
        <v>0.54199184996940963</v>
      </c>
      <c r="AT80" s="21">
        <f>('Ratios Calculated fix'!AT80-'Ratios Calculated fix'!AT$428)/('Ratios Calculated fix'!AT$429-'Ratios Calculated fix'!AT$428)</f>
        <v>0.32335809682177813</v>
      </c>
      <c r="AU80" s="21">
        <f>('Ratios Calculated fix'!AU80-'Ratios Calculated fix'!AU$428)/('Ratios Calculated fix'!AU$429-'Ratios Calculated fix'!AU$428)</f>
        <v>0.46149015592486797</v>
      </c>
      <c r="AV80" s="21" t="e">
        <f>('Ratios Calculated fix'!AV80-'Ratios Calculated fix'!AV$428)/('Ratios Calculated fix'!AV$429-'Ratios Calculated fix'!AV$428)</f>
        <v>#DIV/0!</v>
      </c>
      <c r="AW80" s="21" t="e">
        <f>('Ratios Calculated fix'!AW80-'Ratios Calculated fix'!AW$428)/('Ratios Calculated fix'!AW$429-'Ratios Calculated fix'!AW$428)</f>
        <v>#DIV/0!</v>
      </c>
      <c r="AX80" s="21" t="e">
        <f>('Ratios Calculated fix'!AX80-'Ratios Calculated fix'!AX$428)/('Ratios Calculated fix'!AX$429-'Ratios Calculated fix'!AX$428)</f>
        <v>#DIV/0!</v>
      </c>
      <c r="AY80" s="21">
        <f>('Ratios Calculated fix'!AY80-'Ratios Calculated fix'!AY$428)/('Ratios Calculated fix'!AY$429-'Ratios Calculated fix'!AY$428)</f>
        <v>0.38020370538135762</v>
      </c>
      <c r="AZ80" s="21">
        <f>('Ratios Calculated fix'!AZ80-'Ratios Calculated fix'!AZ$428)/('Ratios Calculated fix'!AZ$429-'Ratios Calculated fix'!AZ$428)</f>
        <v>0.33543154332678465</v>
      </c>
      <c r="BA80" s="21">
        <f>('Ratios Calculated fix'!BA80-'Ratios Calculated fix'!BA$428)/('Ratios Calculated fix'!BA$429-'Ratios Calculated fix'!BA$428)</f>
        <v>0.51960617455467972</v>
      </c>
      <c r="BB80" s="21" t="e">
        <f>('Ratios Calculated fix'!BB80-'Ratios Calculated fix'!BB$428)/('Ratios Calculated fix'!BB$429-'Ratios Calculated fix'!BB$428)</f>
        <v>#DIV/0!</v>
      </c>
      <c r="BC80" s="21">
        <f>('Ratios Calculated fix'!BC80-'Ratios Calculated fix'!BC$428)/('Ratios Calculated fix'!BC$429-'Ratios Calculated fix'!BC$428)</f>
        <v>8.6770683856363551E-2</v>
      </c>
    </row>
    <row r="81" spans="1:55" x14ac:dyDescent="0.2">
      <c r="A81" s="3" t="s">
        <v>316</v>
      </c>
      <c r="B81" s="3" t="s">
        <v>317</v>
      </c>
      <c r="C81" s="3" t="s">
        <v>91</v>
      </c>
      <c r="D81" s="3">
        <v>255327</v>
      </c>
      <c r="E81" s="3" t="s">
        <v>16</v>
      </c>
      <c r="F81" s="3">
        <v>2019</v>
      </c>
      <c r="G81" s="3" t="s">
        <v>17</v>
      </c>
      <c r="H81" s="4">
        <v>43830</v>
      </c>
      <c r="I81" s="4">
        <v>43882</v>
      </c>
      <c r="J81" s="4">
        <v>43882</v>
      </c>
      <c r="K81" s="5">
        <v>856300000</v>
      </c>
      <c r="L81" s="5">
        <v>858100000</v>
      </c>
      <c r="M81" s="3" t="s">
        <v>318</v>
      </c>
      <c r="N81" s="20">
        <f>('Ratios Calculated fix'!N81-'Ratios Calculated fix'!N$428)/('Ratios Calculated fix'!N$429-'Ratios Calculated fix'!N$428)</f>
        <v>4.857687000237304E-2</v>
      </c>
      <c r="O81" s="21">
        <f>('Ratios Calculated fix'!O81-'Ratios Calculated fix'!O$428)/('Ratios Calculated fix'!O$429-'Ratios Calculated fix'!O$428)</f>
        <v>3.2334711792354164E-2</v>
      </c>
      <c r="P81" s="21">
        <f>('Ratios Calculated fix'!P81-'Ratios Calculated fix'!P$428)/('Ratios Calculated fix'!P$429-'Ratios Calculated fix'!P$428)</f>
        <v>3.2504941401173458E-2</v>
      </c>
      <c r="Q81" s="21">
        <f>('Ratios Calculated fix'!Q81-'Ratios Calculated fix'!Q$428)/('Ratios Calculated fix'!Q$429-'Ratios Calculated fix'!Q$428)</f>
        <v>0.65176135632334076</v>
      </c>
      <c r="R81" s="21">
        <f>('Ratios Calculated fix'!R81-'Ratios Calculated fix'!R$428)/('Ratios Calculated fix'!R$429-'Ratios Calculated fix'!R$428)</f>
        <v>0.1344991070110034</v>
      </c>
      <c r="S81" s="21">
        <f>('Ratios Calculated fix'!S81-'Ratios Calculated fix'!S$428)/('Ratios Calculated fix'!S$429-'Ratios Calculated fix'!S$428)</f>
        <v>1.6484296310215283E-3</v>
      </c>
      <c r="T81" s="21">
        <f>('Ratios Calculated fix'!T81-'Ratios Calculated fix'!T$428)/('Ratios Calculated fix'!T$429-'Ratios Calculated fix'!T$428)</f>
        <v>0.13562397884802649</v>
      </c>
      <c r="U81" s="21">
        <f>('Ratios Calculated fix'!U81-'Ratios Calculated fix'!U$428)/('Ratios Calculated fix'!U$429-'Ratios Calculated fix'!U$428)</f>
        <v>0.94762537436256822</v>
      </c>
      <c r="V81" s="21">
        <f>('Ratios Calculated fix'!V81-'Ratios Calculated fix'!V$428)/('Ratios Calculated fix'!V$429-'Ratios Calculated fix'!V$428)</f>
        <v>0.77322954500998353</v>
      </c>
      <c r="W81" s="21">
        <f>('Ratios Calculated fix'!W81-'Ratios Calculated fix'!W$428)/('Ratios Calculated fix'!W$429-'Ratios Calculated fix'!W$428)</f>
        <v>0.93959508085365073</v>
      </c>
      <c r="X81" s="21">
        <f>('Ratios Calculated fix'!X81-'Ratios Calculated fix'!X$428)/('Ratios Calculated fix'!X$429-'Ratios Calculated fix'!X$428)</f>
        <v>0.2523264763628249</v>
      </c>
      <c r="Y81" s="21">
        <f>('Ratios Calculated fix'!Y81-'Ratios Calculated fix'!Y$428)/('Ratios Calculated fix'!Y$429-'Ratios Calculated fix'!Y$428)</f>
        <v>0.44617132203246285</v>
      </c>
      <c r="Z81" s="21">
        <f>('Ratios Calculated fix'!Z81-'Ratios Calculated fix'!Z$428)/('Ratios Calculated fix'!Z$429-'Ratios Calculated fix'!Z$428)</f>
        <v>0.7476735236371751</v>
      </c>
      <c r="AA81" s="21">
        <f>('Ratios Calculated fix'!AA81-'Ratios Calculated fix'!AA$428)/('Ratios Calculated fix'!AA$429-'Ratios Calculated fix'!AA$428)</f>
        <v>0.33942504722599076</v>
      </c>
      <c r="AB81" s="21">
        <f>('Ratios Calculated fix'!AB81-'Ratios Calculated fix'!AB$428)/('Ratios Calculated fix'!AB$429-'Ratios Calculated fix'!AB$428)</f>
        <v>0.79341062312862698</v>
      </c>
      <c r="AC81" s="21">
        <f>('Ratios Calculated fix'!AC81-'Ratios Calculated fix'!AC$428)/('Ratios Calculated fix'!AC$429-'Ratios Calculated fix'!AC$428)</f>
        <v>0.58239340415684127</v>
      </c>
      <c r="AD81" s="21">
        <f>('Ratios Calculated fix'!AD81-'Ratios Calculated fix'!AD$428)/('Ratios Calculated fix'!AD$429-'Ratios Calculated fix'!AD$428)</f>
        <v>0.42412181706991836</v>
      </c>
      <c r="AE81" s="21">
        <f>('Ratios Calculated fix'!AE81-'Ratios Calculated fix'!AE$428)/('Ratios Calculated fix'!AE$429-'Ratios Calculated fix'!AE$428)</f>
        <v>0.48619431297920596</v>
      </c>
      <c r="AF81" s="21">
        <f>('Ratios Calculated fix'!AF81-'Ratios Calculated fix'!AF$428)/('Ratios Calculated fix'!AF$429-'Ratios Calculated fix'!AF$428)</f>
        <v>0.64174466537020891</v>
      </c>
      <c r="AG81" s="21" t="e">
        <f>('Ratios Calculated fix'!AG81-'Ratios Calculated fix'!AG$428)/('Ratios Calculated fix'!AG$429-'Ratios Calculated fix'!AG$428)</f>
        <v>#DIV/0!</v>
      </c>
      <c r="AH81" s="21" t="e">
        <f>('Ratios Calculated fix'!AH81-'Ratios Calculated fix'!AH$428)/('Ratios Calculated fix'!AH$429-'Ratios Calculated fix'!AH$428)</f>
        <v>#DIV/0!</v>
      </c>
      <c r="AI81" s="21">
        <f>('Ratios Calculated fix'!AI81-'Ratios Calculated fix'!AI$428)/('Ratios Calculated fix'!AI$429-'Ratios Calculated fix'!AI$428)</f>
        <v>0.37508650902439078</v>
      </c>
      <c r="AJ81" s="21">
        <f>('Ratios Calculated fix'!AJ81-'Ratios Calculated fix'!AJ$428)/('Ratios Calculated fix'!AJ$429-'Ratios Calculated fix'!AJ$428)</f>
        <v>0.22257807422463571</v>
      </c>
      <c r="AK81" s="21" t="e">
        <f>('Ratios Calculated fix'!AK81-'Ratios Calculated fix'!AK$428)/('Ratios Calculated fix'!AK$429-'Ratios Calculated fix'!AK$428)</f>
        <v>#DIV/0!</v>
      </c>
      <c r="AL81" s="21" t="e">
        <f>('Ratios Calculated fix'!AL81-'Ratios Calculated fix'!AL$428)/('Ratios Calculated fix'!AL$429-'Ratios Calculated fix'!AL$428)</f>
        <v>#DIV/0!</v>
      </c>
      <c r="AM81" s="21">
        <f>('Ratios Calculated fix'!AM81-'Ratios Calculated fix'!AM$428)/('Ratios Calculated fix'!AM$429-'Ratios Calculated fix'!AM$428)</f>
        <v>0.79909591447780703</v>
      </c>
      <c r="AN81" s="21">
        <f>('Ratios Calculated fix'!AN81-'Ratios Calculated fix'!AN$428)/('Ratios Calculated fix'!AN$429-'Ratios Calculated fix'!AN$428)</f>
        <v>0.74133802622432765</v>
      </c>
      <c r="AO81" s="21">
        <f>('Ratios Calculated fix'!AO81-'Ratios Calculated fix'!AO$428)/('Ratios Calculated fix'!AO$429-'Ratios Calculated fix'!AO$428)</f>
        <v>0.27769173099025829</v>
      </c>
      <c r="AP81" s="21">
        <f>('Ratios Calculated fix'!AP81-'Ratios Calculated fix'!AP$428)/('Ratios Calculated fix'!AP$429-'Ratios Calculated fix'!AP$428)</f>
        <v>3.5999645282064369E-2</v>
      </c>
      <c r="AQ81" s="21">
        <f>('Ratios Calculated fix'!AQ81-'Ratios Calculated fix'!AQ$428)/('Ratios Calculated fix'!AQ$429-'Ratios Calculated fix'!AQ$428)</f>
        <v>0.7446590505021633</v>
      </c>
      <c r="AR81" s="21">
        <f>('Ratios Calculated fix'!AR81-'Ratios Calculated fix'!AR$428)/('Ratios Calculated fix'!AR$429-'Ratios Calculated fix'!AR$428)</f>
        <v>0.37176311122460032</v>
      </c>
      <c r="AS81" s="21">
        <f>('Ratios Calculated fix'!AS81-'Ratios Calculated fix'!AS$428)/('Ratios Calculated fix'!AS$429-'Ratios Calculated fix'!AS$428)</f>
        <v>0.49535161708309272</v>
      </c>
      <c r="AT81" s="21">
        <f>('Ratios Calculated fix'!AT81-'Ratios Calculated fix'!AT$428)/('Ratios Calculated fix'!AT$429-'Ratios Calculated fix'!AT$428)</f>
        <v>0.60269315404783197</v>
      </c>
      <c r="AU81" s="21">
        <f>('Ratios Calculated fix'!AU81-'Ratios Calculated fix'!AU$428)/('Ratios Calculated fix'!AU$429-'Ratios Calculated fix'!AU$428)</f>
        <v>0.50482614717108731</v>
      </c>
      <c r="AV81" s="21" t="e">
        <f>('Ratios Calculated fix'!AV81-'Ratios Calculated fix'!AV$428)/('Ratios Calculated fix'!AV$429-'Ratios Calculated fix'!AV$428)</f>
        <v>#DIV/0!</v>
      </c>
      <c r="AW81" s="21" t="e">
        <f>('Ratios Calculated fix'!AW81-'Ratios Calculated fix'!AW$428)/('Ratios Calculated fix'!AW$429-'Ratios Calculated fix'!AW$428)</f>
        <v>#DIV/0!</v>
      </c>
      <c r="AX81" s="21" t="e">
        <f>('Ratios Calculated fix'!AX81-'Ratios Calculated fix'!AX$428)/('Ratios Calculated fix'!AX$429-'Ratios Calculated fix'!AX$428)</f>
        <v>#DIV/0!</v>
      </c>
      <c r="AY81" s="21">
        <f>('Ratios Calculated fix'!AY81-'Ratios Calculated fix'!AY$428)/('Ratios Calculated fix'!AY$429-'Ratios Calculated fix'!AY$428)</f>
        <v>0.3468896240604798</v>
      </c>
      <c r="AZ81" s="21">
        <f>('Ratios Calculated fix'!AZ81-'Ratios Calculated fix'!AZ$428)/('Ratios Calculated fix'!AZ$429-'Ratios Calculated fix'!AZ$428)</f>
        <v>0.27230965430136472</v>
      </c>
      <c r="BA81" s="21">
        <f>('Ratios Calculated fix'!BA81-'Ratios Calculated fix'!BA$428)/('Ratios Calculated fix'!BA$429-'Ratios Calculated fix'!BA$428)</f>
        <v>0.51416736754869974</v>
      </c>
      <c r="BB81" s="21" t="e">
        <f>('Ratios Calculated fix'!BB81-'Ratios Calculated fix'!BB$428)/('Ratios Calculated fix'!BB$429-'Ratios Calculated fix'!BB$428)</f>
        <v>#DIV/0!</v>
      </c>
      <c r="BC81" s="21">
        <f>('Ratios Calculated fix'!BC81-'Ratios Calculated fix'!BC$428)/('Ratios Calculated fix'!BC$429-'Ratios Calculated fix'!BC$428)</f>
        <v>0.28799119607762053</v>
      </c>
    </row>
    <row r="82" spans="1:55" x14ac:dyDescent="0.2">
      <c r="A82" s="3" t="s">
        <v>1126</v>
      </c>
      <c r="B82" s="3" t="s">
        <v>1127</v>
      </c>
      <c r="C82" s="3" t="s">
        <v>91</v>
      </c>
      <c r="D82" s="3">
        <v>218764</v>
      </c>
      <c r="E82" s="3" t="s">
        <v>16</v>
      </c>
      <c r="F82" s="3">
        <v>2020</v>
      </c>
      <c r="G82" s="3" t="s">
        <v>17</v>
      </c>
      <c r="H82" s="4">
        <v>44012</v>
      </c>
      <c r="I82" s="4">
        <v>44056</v>
      </c>
      <c r="J82" s="4">
        <v>44056</v>
      </c>
      <c r="K82" s="5">
        <v>126388000</v>
      </c>
      <c r="L82" s="5">
        <v>129012000</v>
      </c>
      <c r="M82" s="3" t="s">
        <v>1128</v>
      </c>
      <c r="N82" s="20">
        <f>('Ratios Calculated fix'!N82-'Ratios Calculated fix'!N$428)/('Ratios Calculated fix'!N$429-'Ratios Calculated fix'!N$428)</f>
        <v>3.8633826800154737E-2</v>
      </c>
      <c r="O82" s="21">
        <f>('Ratios Calculated fix'!O82-'Ratios Calculated fix'!O$428)/('Ratios Calculated fix'!O$429-'Ratios Calculated fix'!O$428)</f>
        <v>2.3198434635269955E-2</v>
      </c>
      <c r="P82" s="21">
        <f>('Ratios Calculated fix'!P82-'Ratios Calculated fix'!P$428)/('Ratios Calculated fix'!P$429-'Ratios Calculated fix'!P$428)</f>
        <v>1.1530542186607149E-2</v>
      </c>
      <c r="Q82" s="21">
        <f>('Ratios Calculated fix'!Q82-'Ratios Calculated fix'!Q$428)/('Ratios Calculated fix'!Q$429-'Ratios Calculated fix'!Q$428)</f>
        <v>0.57020611760270057</v>
      </c>
      <c r="R82" s="21">
        <f>('Ratios Calculated fix'!R82-'Ratios Calculated fix'!R$428)/('Ratios Calculated fix'!R$429-'Ratios Calculated fix'!R$428)</f>
        <v>0.13474485517790774</v>
      </c>
      <c r="S82" s="21">
        <f>('Ratios Calculated fix'!S82-'Ratios Calculated fix'!S$428)/('Ratios Calculated fix'!S$429-'Ratios Calculated fix'!S$428)</f>
        <v>0.12930731831785428</v>
      </c>
      <c r="T82" s="21">
        <f>('Ratios Calculated fix'!T82-'Ratios Calculated fix'!T$428)/('Ratios Calculated fix'!T$429-'Ratios Calculated fix'!T$428)</f>
        <v>0.11603638439586345</v>
      </c>
      <c r="U82" s="21">
        <f>('Ratios Calculated fix'!U82-'Ratios Calculated fix'!U$428)/('Ratios Calculated fix'!U$429-'Ratios Calculated fix'!U$428)</f>
        <v>0.81348608563670011</v>
      </c>
      <c r="V82" s="21">
        <f>('Ratios Calculated fix'!V82-'Ratios Calculated fix'!V$428)/('Ratios Calculated fix'!V$429-'Ratios Calculated fix'!V$428)</f>
        <v>0.79225035427370649</v>
      </c>
      <c r="W82" s="21">
        <f>('Ratios Calculated fix'!W82-'Ratios Calculated fix'!W$428)/('Ratios Calculated fix'!W$429-'Ratios Calculated fix'!W$428)</f>
        <v>0.78214116354951446</v>
      </c>
      <c r="X82" s="21">
        <f>('Ratios Calculated fix'!X82-'Ratios Calculated fix'!X$428)/('Ratios Calculated fix'!X$429-'Ratios Calculated fix'!X$428)</f>
        <v>0.20562837936794001</v>
      </c>
      <c r="Y82" s="21">
        <f>('Ratios Calculated fix'!Y82-'Ratios Calculated fix'!Y$428)/('Ratios Calculated fix'!Y$429-'Ratios Calculated fix'!Y$428)</f>
        <v>0.46903925833246402</v>
      </c>
      <c r="Z82" s="21">
        <f>('Ratios Calculated fix'!Z82-'Ratios Calculated fix'!Z$428)/('Ratios Calculated fix'!Z$429-'Ratios Calculated fix'!Z$428)</f>
        <v>0.79437162063206002</v>
      </c>
      <c r="AA82" s="21">
        <f>('Ratios Calculated fix'!AA82-'Ratios Calculated fix'!AA$428)/('Ratios Calculated fix'!AA$429-'Ratios Calculated fix'!AA$428)</f>
        <v>0.50737877811149712</v>
      </c>
      <c r="AB82" s="21">
        <f>('Ratios Calculated fix'!AB82-'Ratios Calculated fix'!AB$428)/('Ratios Calculated fix'!AB$429-'Ratios Calculated fix'!AB$428)</f>
        <v>0.81534484224304216</v>
      </c>
      <c r="AC82" s="21">
        <f>('Ratios Calculated fix'!AC82-'Ratios Calculated fix'!AC$428)/('Ratios Calculated fix'!AC$429-'Ratios Calculated fix'!AC$428)</f>
        <v>0.42316649044601251</v>
      </c>
      <c r="AD82" s="21">
        <f>('Ratios Calculated fix'!AD82-'Ratios Calculated fix'!AD$428)/('Ratios Calculated fix'!AD$429-'Ratios Calculated fix'!AD$428)</f>
        <v>0.37332539634649037</v>
      </c>
      <c r="AE82" s="21">
        <f>('Ratios Calculated fix'!AE82-'Ratios Calculated fix'!AE$428)/('Ratios Calculated fix'!AE$429-'Ratios Calculated fix'!AE$428)</f>
        <v>0.4279635644502795</v>
      </c>
      <c r="AF82" s="21">
        <f>('Ratios Calculated fix'!AF82-'Ratios Calculated fix'!AF$428)/('Ratios Calculated fix'!AF$429-'Ratios Calculated fix'!AF$428)</f>
        <v>0.62667976040527029</v>
      </c>
      <c r="AG82" s="21" t="e">
        <f>('Ratios Calculated fix'!AG82-'Ratios Calculated fix'!AG$428)/('Ratios Calculated fix'!AG$429-'Ratios Calculated fix'!AG$428)</f>
        <v>#DIV/0!</v>
      </c>
      <c r="AH82" s="21" t="e">
        <f>('Ratios Calculated fix'!AH82-'Ratios Calculated fix'!AH$428)/('Ratios Calculated fix'!AH$429-'Ratios Calculated fix'!AH$428)</f>
        <v>#DIV/0!</v>
      </c>
      <c r="AI82" s="21">
        <f>('Ratios Calculated fix'!AI82-'Ratios Calculated fix'!AI$428)/('Ratios Calculated fix'!AI$429-'Ratios Calculated fix'!AI$428)</f>
        <v>0.37795215111799241</v>
      </c>
      <c r="AJ82" s="21">
        <f>('Ratios Calculated fix'!AJ82-'Ratios Calculated fix'!AJ$428)/('Ratios Calculated fix'!AJ$429-'Ratios Calculated fix'!AJ$428)</f>
        <v>0.18472855522870243</v>
      </c>
      <c r="AK82" s="21" t="e">
        <f>('Ratios Calculated fix'!AK82-'Ratios Calculated fix'!AK$428)/('Ratios Calculated fix'!AK$429-'Ratios Calculated fix'!AK$428)</f>
        <v>#DIV/0!</v>
      </c>
      <c r="AL82" s="21" t="e">
        <f>('Ratios Calculated fix'!AL82-'Ratios Calculated fix'!AL$428)/('Ratios Calculated fix'!AL$429-'Ratios Calculated fix'!AL$428)</f>
        <v>#DIV/0!</v>
      </c>
      <c r="AM82" s="21">
        <f>('Ratios Calculated fix'!AM82-'Ratios Calculated fix'!AM$428)/('Ratios Calculated fix'!AM$429-'Ratios Calculated fix'!AM$428)</f>
        <v>0.63758478153381359</v>
      </c>
      <c r="AN82" s="21">
        <f>('Ratios Calculated fix'!AN82-'Ratios Calculated fix'!AN$428)/('Ratios Calculated fix'!AN$429-'Ratios Calculated fix'!AN$428)</f>
        <v>0.63681204058766028</v>
      </c>
      <c r="AO82" s="21">
        <f>('Ratios Calculated fix'!AO82-'Ratios Calculated fix'!AO$428)/('Ratios Calculated fix'!AO$429-'Ratios Calculated fix'!AO$428)</f>
        <v>0.26325395266426244</v>
      </c>
      <c r="AP82" s="21">
        <f>('Ratios Calculated fix'!AP82-'Ratios Calculated fix'!AP$428)/('Ratios Calculated fix'!AP$429-'Ratios Calculated fix'!AP$428)</f>
        <v>2.6621206806300011E-2</v>
      </c>
      <c r="AQ82" s="21">
        <f>('Ratios Calculated fix'!AQ82-'Ratios Calculated fix'!AQ$428)/('Ratios Calculated fix'!AQ$429-'Ratios Calculated fix'!AQ$428)</f>
        <v>0.69769828795550193</v>
      </c>
      <c r="AR82" s="21">
        <f>('Ratios Calculated fix'!AR82-'Ratios Calculated fix'!AR$428)/('Ratios Calculated fix'!AR$429-'Ratios Calculated fix'!AR$428)</f>
        <v>0.33424964599602547</v>
      </c>
      <c r="AS82" s="21">
        <f>('Ratios Calculated fix'!AS82-'Ratios Calculated fix'!AS$428)/('Ratios Calculated fix'!AS$429-'Ratios Calculated fix'!AS$428)</f>
        <v>0.51023347486408066</v>
      </c>
      <c r="AT82" s="21">
        <f>('Ratios Calculated fix'!AT82-'Ratios Calculated fix'!AT$428)/('Ratios Calculated fix'!AT$429-'Ratios Calculated fix'!AT$428)</f>
        <v>0.50881268540938818</v>
      </c>
      <c r="AU82" s="21">
        <f>('Ratios Calculated fix'!AU82-'Ratios Calculated fix'!AU$428)/('Ratios Calculated fix'!AU$429-'Ratios Calculated fix'!AU$428)</f>
        <v>0.50354503325731637</v>
      </c>
      <c r="AV82" s="21" t="e">
        <f>('Ratios Calculated fix'!AV82-'Ratios Calculated fix'!AV$428)/('Ratios Calculated fix'!AV$429-'Ratios Calculated fix'!AV$428)</f>
        <v>#DIV/0!</v>
      </c>
      <c r="AW82" s="21" t="e">
        <f>('Ratios Calculated fix'!AW82-'Ratios Calculated fix'!AW$428)/('Ratios Calculated fix'!AW$429-'Ratios Calculated fix'!AW$428)</f>
        <v>#DIV/0!</v>
      </c>
      <c r="AX82" s="21" t="e">
        <f>('Ratios Calculated fix'!AX82-'Ratios Calculated fix'!AX$428)/('Ratios Calculated fix'!AX$429-'Ratios Calculated fix'!AX$428)</f>
        <v>#DIV/0!</v>
      </c>
      <c r="AY82" s="21">
        <f>('Ratios Calculated fix'!AY82-'Ratios Calculated fix'!AY$428)/('Ratios Calculated fix'!AY$429-'Ratios Calculated fix'!AY$428)</f>
        <v>0.35442240385715118</v>
      </c>
      <c r="AZ82" s="21">
        <f>('Ratios Calculated fix'!AZ82-'Ratios Calculated fix'!AZ$428)/('Ratios Calculated fix'!AZ$429-'Ratios Calculated fix'!AZ$428)</f>
        <v>0.28781666020906355</v>
      </c>
      <c r="BA82" s="21">
        <f>('Ratios Calculated fix'!BA82-'Ratios Calculated fix'!BA$428)/('Ratios Calculated fix'!BA$429-'Ratios Calculated fix'!BA$428)</f>
        <v>0.51532942282110972</v>
      </c>
      <c r="BB82" s="21" t="e">
        <f>('Ratios Calculated fix'!BB82-'Ratios Calculated fix'!BB$428)/('Ratios Calculated fix'!BB$429-'Ratios Calculated fix'!BB$428)</f>
        <v>#DIV/0!</v>
      </c>
      <c r="BC82" s="21">
        <f>('Ratios Calculated fix'!BC82-'Ratios Calculated fix'!BC$428)/('Ratios Calculated fix'!BC$429-'Ratios Calculated fix'!BC$428)</f>
        <v>0.22767307494555827</v>
      </c>
    </row>
    <row r="83" spans="1:55" x14ac:dyDescent="0.2">
      <c r="A83" s="3" t="s">
        <v>319</v>
      </c>
      <c r="B83" s="3" t="s">
        <v>320</v>
      </c>
      <c r="C83" s="3" t="s">
        <v>38</v>
      </c>
      <c r="D83" s="3">
        <v>106366</v>
      </c>
      <c r="E83" s="3" t="s">
        <v>16</v>
      </c>
      <c r="F83" s="3">
        <v>2019</v>
      </c>
      <c r="G83" s="3" t="s">
        <v>17</v>
      </c>
      <c r="H83" s="4">
        <v>43830</v>
      </c>
      <c r="I83" s="4">
        <v>43860</v>
      </c>
      <c r="J83" s="4">
        <v>43860</v>
      </c>
      <c r="K83" s="5">
        <v>4560000000</v>
      </c>
      <c r="L83" s="5">
        <v>4620000000</v>
      </c>
      <c r="M83" s="3" t="s">
        <v>321</v>
      </c>
      <c r="N83" s="20">
        <f>('Ratios Calculated fix'!N83-'Ratios Calculated fix'!N$428)/('Ratios Calculated fix'!N$429-'Ratios Calculated fix'!N$428)</f>
        <v>3.3652649807345579E-2</v>
      </c>
      <c r="O83" s="21">
        <f>('Ratios Calculated fix'!O83-'Ratios Calculated fix'!O$428)/('Ratios Calculated fix'!O$429-'Ratios Calculated fix'!O$428)</f>
        <v>3.3652649807345579E-2</v>
      </c>
      <c r="P83" s="21">
        <f>('Ratios Calculated fix'!P83-'Ratios Calculated fix'!P$428)/('Ratios Calculated fix'!P$429-'Ratios Calculated fix'!P$428)</f>
        <v>2.0668723035260989E-2</v>
      </c>
      <c r="Q83" s="21">
        <f>('Ratios Calculated fix'!Q83-'Ratios Calculated fix'!Q$428)/('Ratios Calculated fix'!Q$429-'Ratios Calculated fix'!Q$428)</f>
        <v>0.56129885873270347</v>
      </c>
      <c r="R83" s="21">
        <f>('Ratios Calculated fix'!R83-'Ratios Calculated fix'!R$428)/('Ratios Calculated fix'!R$429-'Ratios Calculated fix'!R$428)</f>
        <v>0.11407402732669225</v>
      </c>
      <c r="S83" s="21">
        <f>('Ratios Calculated fix'!S83-'Ratios Calculated fix'!S$428)/('Ratios Calculated fix'!S$429-'Ratios Calculated fix'!S$428)</f>
        <v>2.9191611625115431E-2</v>
      </c>
      <c r="T83" s="21">
        <f>('Ratios Calculated fix'!T83-'Ratios Calculated fix'!T$428)/('Ratios Calculated fix'!T$429-'Ratios Calculated fix'!T$428)</f>
        <v>0.11070947009400262</v>
      </c>
      <c r="U83" s="21">
        <f>('Ratios Calculated fix'!U83-'Ratios Calculated fix'!U$428)/('Ratios Calculated fix'!U$429-'Ratios Calculated fix'!U$428)</f>
        <v>0.79746703550840392</v>
      </c>
      <c r="V83" s="21">
        <f>('Ratios Calculated fix'!V83-'Ratios Calculated fix'!V$428)/('Ratios Calculated fix'!V$429-'Ratios Calculated fix'!V$428)</f>
        <v>0.77319033561274841</v>
      </c>
      <c r="W83" s="21">
        <f>('Ratios Calculated fix'!W83-'Ratios Calculated fix'!W$428)/('Ratios Calculated fix'!W$429-'Ratios Calculated fix'!W$428)</f>
        <v>0.7673977019421514</v>
      </c>
      <c r="X83" s="21">
        <f>('Ratios Calculated fix'!X83-'Ratios Calculated fix'!X$428)/('Ratios Calculated fix'!X$429-'Ratios Calculated fix'!X$428)</f>
        <v>6.7321710434033455E-2</v>
      </c>
      <c r="Y83" s="21">
        <f>('Ratios Calculated fix'!Y83-'Ratios Calculated fix'!Y$428)/('Ratios Calculated fix'!Y$429-'Ratios Calculated fix'!Y$428)</f>
        <v>0.54475807888566408</v>
      </c>
      <c r="Z83" s="21">
        <f>('Ratios Calculated fix'!Z83-'Ratios Calculated fix'!Z$428)/('Ratios Calculated fix'!Z$429-'Ratios Calculated fix'!Z$428)</f>
        <v>0.93267828956596655</v>
      </c>
      <c r="AA83" s="21">
        <f>('Ratios Calculated fix'!AA83-'Ratios Calculated fix'!AA$428)/('Ratios Calculated fix'!AA$429-'Ratios Calculated fix'!AA$428)</f>
        <v>0.42883789520541038</v>
      </c>
      <c r="AB83" s="21">
        <f>('Ratios Calculated fix'!AB83-'Ratios Calculated fix'!AB$428)/('Ratios Calculated fix'!AB$429-'Ratios Calculated fix'!AB$428)</f>
        <v>0.85871830719490616</v>
      </c>
      <c r="AC83" s="21">
        <f>('Ratios Calculated fix'!AC83-'Ratios Calculated fix'!AC$428)/('Ratios Calculated fix'!AC$429-'Ratios Calculated fix'!AC$428)</f>
        <v>0.67694994275630116</v>
      </c>
      <c r="AD83" s="21">
        <f>('Ratios Calculated fix'!AD83-'Ratios Calculated fix'!AD$428)/('Ratios Calculated fix'!AD$429-'Ratios Calculated fix'!AD$428)</f>
        <v>0.49516185916741579</v>
      </c>
      <c r="AE83" s="21">
        <f>('Ratios Calculated fix'!AE83-'Ratios Calculated fix'!AE$428)/('Ratios Calculated fix'!AE$429-'Ratios Calculated fix'!AE$428)</f>
        <v>0.44905870958804461</v>
      </c>
      <c r="AF83" s="21">
        <f>('Ratios Calculated fix'!AF83-'Ratios Calculated fix'!AF$428)/('Ratios Calculated fix'!AF$429-'Ratios Calculated fix'!AF$428)</f>
        <v>0.62142207740125821</v>
      </c>
      <c r="AG83" s="21" t="e">
        <f>('Ratios Calculated fix'!AG83-'Ratios Calculated fix'!AG$428)/('Ratios Calculated fix'!AG$429-'Ratios Calculated fix'!AG$428)</f>
        <v>#DIV/0!</v>
      </c>
      <c r="AH83" s="21" t="e">
        <f>('Ratios Calculated fix'!AH83-'Ratios Calculated fix'!AH$428)/('Ratios Calculated fix'!AH$429-'Ratios Calculated fix'!AH$428)</f>
        <v>#DIV/0!</v>
      </c>
      <c r="AI83" s="21">
        <f>('Ratios Calculated fix'!AI83-'Ratios Calculated fix'!AI$428)/('Ratios Calculated fix'!AI$429-'Ratios Calculated fix'!AI$428)</f>
        <v>0.47884076610198023</v>
      </c>
      <c r="AJ83" s="21">
        <f>('Ratios Calculated fix'!AJ83-'Ratios Calculated fix'!AJ$428)/('Ratios Calculated fix'!AJ$429-'Ratios Calculated fix'!AJ$428)</f>
        <v>0.21680096481001501</v>
      </c>
      <c r="AK83" s="21" t="e">
        <f>('Ratios Calculated fix'!AK83-'Ratios Calculated fix'!AK$428)/('Ratios Calculated fix'!AK$429-'Ratios Calculated fix'!AK$428)</f>
        <v>#DIV/0!</v>
      </c>
      <c r="AL83" s="21" t="e">
        <f>('Ratios Calculated fix'!AL83-'Ratios Calculated fix'!AL$428)/('Ratios Calculated fix'!AL$429-'Ratios Calculated fix'!AL$428)</f>
        <v>#DIV/0!</v>
      </c>
      <c r="AM83" s="21">
        <f>('Ratios Calculated fix'!AM83-'Ratios Calculated fix'!AM$428)/('Ratios Calculated fix'!AM$429-'Ratios Calculated fix'!AM$428)</f>
        <v>0.617870546124622</v>
      </c>
      <c r="AN83" s="21">
        <f>('Ratios Calculated fix'!AN83-'Ratios Calculated fix'!AN$428)/('Ratios Calculated fix'!AN$429-'Ratios Calculated fix'!AN$428)</f>
        <v>0.62164520413982916</v>
      </c>
      <c r="AO83" s="21">
        <f>('Ratios Calculated fix'!AO83-'Ratios Calculated fix'!AO$428)/('Ratios Calculated fix'!AO$429-'Ratios Calculated fix'!AO$428)</f>
        <v>7.2656395894456161E-2</v>
      </c>
      <c r="AP83" s="21">
        <f>('Ratios Calculated fix'!AP83-'Ratios Calculated fix'!AP$428)/('Ratios Calculated fix'!AP$429-'Ratios Calculated fix'!AP$428)</f>
        <v>3.0074071446407738E-2</v>
      </c>
      <c r="AQ83" s="21">
        <f>('Ratios Calculated fix'!AQ83-'Ratios Calculated fix'!AQ$428)/('Ratios Calculated fix'!AQ$429-'Ratios Calculated fix'!AQ$428)</f>
        <v>0.55370062481476257</v>
      </c>
      <c r="AR83" s="21">
        <f>('Ratios Calculated fix'!AR83-'Ratios Calculated fix'!AR$428)/('Ratios Calculated fix'!AR$429-'Ratios Calculated fix'!AR$428)</f>
        <v>0.43315169966553047</v>
      </c>
      <c r="AS83" s="21">
        <f>('Ratios Calculated fix'!AS83-'Ratios Calculated fix'!AS$428)/('Ratios Calculated fix'!AS$429-'Ratios Calculated fix'!AS$428)</f>
        <v>0.66136048843123962</v>
      </c>
      <c r="AT83" s="21">
        <f>('Ratios Calculated fix'!AT83-'Ratios Calculated fix'!AT$428)/('Ratios Calculated fix'!AT$429-'Ratios Calculated fix'!AT$428)</f>
        <v>0.34955190248306839</v>
      </c>
      <c r="AU83" s="21">
        <f>('Ratios Calculated fix'!AU83-'Ratios Calculated fix'!AU$428)/('Ratios Calculated fix'!AU$429-'Ratios Calculated fix'!AU$428)</f>
        <v>0.33800768157829536</v>
      </c>
      <c r="AV83" s="21" t="e">
        <f>('Ratios Calculated fix'!AV83-'Ratios Calculated fix'!AV$428)/('Ratios Calculated fix'!AV$429-'Ratios Calculated fix'!AV$428)</f>
        <v>#DIV/0!</v>
      </c>
      <c r="AW83" s="21" t="e">
        <f>('Ratios Calculated fix'!AW83-'Ratios Calculated fix'!AW$428)/('Ratios Calculated fix'!AW$429-'Ratios Calculated fix'!AW$428)</f>
        <v>#DIV/0!</v>
      </c>
      <c r="AX83" s="21" t="e">
        <f>('Ratios Calculated fix'!AX83-'Ratios Calculated fix'!AX$428)/('Ratios Calculated fix'!AX$429-'Ratios Calculated fix'!AX$428)</f>
        <v>#DIV/0!</v>
      </c>
      <c r="AY83" s="21">
        <f>('Ratios Calculated fix'!AY83-'Ratios Calculated fix'!AY$428)/('Ratios Calculated fix'!AY$429-'Ratios Calculated fix'!AY$428)</f>
        <v>0.36935323340348569</v>
      </c>
      <c r="AZ83" s="21">
        <f>('Ratios Calculated fix'!AZ83-'Ratios Calculated fix'!AZ$428)/('Ratios Calculated fix'!AZ$429-'Ratios Calculated fix'!AZ$428)</f>
        <v>0.31408265710523009</v>
      </c>
      <c r="BA83" s="21">
        <f>('Ratios Calculated fix'!BA83-'Ratios Calculated fix'!BA$428)/('Ratios Calculated fix'!BA$429-'Ratios Calculated fix'!BA$428)</f>
        <v>0.49500073943536732</v>
      </c>
      <c r="BB83" s="21" t="e">
        <f>('Ratios Calculated fix'!BB83-'Ratios Calculated fix'!BB$428)/('Ratios Calculated fix'!BB$429-'Ratios Calculated fix'!BB$428)</f>
        <v>#DIV/0!</v>
      </c>
      <c r="BC83" s="21">
        <f>('Ratios Calculated fix'!BC83-'Ratios Calculated fix'!BC$428)/('Ratios Calculated fix'!BC$429-'Ratios Calculated fix'!BC$428)</f>
        <v>0.11107299554605918</v>
      </c>
    </row>
    <row r="84" spans="1:55" x14ac:dyDescent="0.2">
      <c r="A84" s="3" t="s">
        <v>304</v>
      </c>
      <c r="B84" s="3" t="s">
        <v>305</v>
      </c>
      <c r="C84" s="3" t="s">
        <v>113</v>
      </c>
      <c r="D84" s="3">
        <v>378116</v>
      </c>
      <c r="E84" s="3" t="s">
        <v>16</v>
      </c>
      <c r="F84" s="3">
        <v>2019</v>
      </c>
      <c r="G84" s="3" t="s">
        <v>17</v>
      </c>
      <c r="H84" s="4">
        <v>43830</v>
      </c>
      <c r="I84" s="4">
        <v>43889</v>
      </c>
      <c r="J84" s="4">
        <v>43889</v>
      </c>
      <c r="K84" s="5">
        <v>357463000</v>
      </c>
      <c r="L84" s="5">
        <v>358385000</v>
      </c>
      <c r="M84" s="3" t="s">
        <v>306</v>
      </c>
      <c r="N84" s="20">
        <f>('Ratios Calculated fix'!N84-'Ratios Calculated fix'!N$428)/('Ratios Calculated fix'!N$429-'Ratios Calculated fix'!N$428)</f>
        <v>1</v>
      </c>
      <c r="O84" s="21">
        <f>('Ratios Calculated fix'!O84-'Ratios Calculated fix'!O$428)/('Ratios Calculated fix'!O$429-'Ratios Calculated fix'!O$428)</f>
        <v>1</v>
      </c>
      <c r="P84" s="21">
        <f>('Ratios Calculated fix'!P84-'Ratios Calculated fix'!P$428)/('Ratios Calculated fix'!P$429-'Ratios Calculated fix'!P$428)</f>
        <v>0.11915135410640491</v>
      </c>
      <c r="Q84" s="21">
        <f>('Ratios Calculated fix'!Q84-'Ratios Calculated fix'!Q$428)/('Ratios Calculated fix'!Q$429-'Ratios Calculated fix'!Q$428)</f>
        <v>0.56063854871616692</v>
      </c>
      <c r="R84" s="21">
        <f>('Ratios Calculated fix'!R84-'Ratios Calculated fix'!R$428)/('Ratios Calculated fix'!R$429-'Ratios Calculated fix'!R$428)</f>
        <v>1.4595128225704412E-2</v>
      </c>
      <c r="S84" s="21">
        <f>('Ratios Calculated fix'!S84-'Ratios Calculated fix'!S$428)/('Ratios Calculated fix'!S$429-'Ratios Calculated fix'!S$428)</f>
        <v>1.2381011707483852E-2</v>
      </c>
      <c r="T84" s="21">
        <f>('Ratios Calculated fix'!T84-'Ratios Calculated fix'!T$428)/('Ratios Calculated fix'!T$429-'Ratios Calculated fix'!T$428)</f>
        <v>1.2821204158517193E-2</v>
      </c>
      <c r="U84" s="21">
        <f>('Ratios Calculated fix'!U84-'Ratios Calculated fix'!U$428)/('Ratios Calculated fix'!U$429-'Ratios Calculated fix'!U$428)</f>
        <v>0.79091356805719915</v>
      </c>
      <c r="V84" s="21">
        <f>('Ratios Calculated fix'!V84-'Ratios Calculated fix'!V$428)/('Ratios Calculated fix'!V$429-'Ratios Calculated fix'!V$428)</f>
        <v>0.77208976741767976</v>
      </c>
      <c r="W84" s="21">
        <f>('Ratios Calculated fix'!W84-'Ratios Calculated fix'!W$428)/('Ratios Calculated fix'!W$429-'Ratios Calculated fix'!W$428)</f>
        <v>0.76009150513145818</v>
      </c>
      <c r="X84" s="21">
        <f>('Ratios Calculated fix'!X84-'Ratios Calculated fix'!X$428)/('Ratios Calculated fix'!X$429-'Ratios Calculated fix'!X$428)</f>
        <v>0.44033363414166082</v>
      </c>
      <c r="Y84" s="21">
        <f>('Ratios Calculated fix'!Y84-'Ratios Calculated fix'!Y$428)/('Ratios Calculated fix'!Y$429-'Ratios Calculated fix'!Y$428)</f>
        <v>0.51449526520509925</v>
      </c>
      <c r="Z84" s="21">
        <f>('Ratios Calculated fix'!Z84-'Ratios Calculated fix'!Z$428)/('Ratios Calculated fix'!Z$429-'Ratios Calculated fix'!Z$428)</f>
        <v>0.55966636585833918</v>
      </c>
      <c r="AA84" s="21">
        <f>('Ratios Calculated fix'!AA84-'Ratios Calculated fix'!AA$428)/('Ratios Calculated fix'!AA$429-'Ratios Calculated fix'!AA$428)</f>
        <v>0.22754325941117773</v>
      </c>
      <c r="AB84" s="21">
        <f>('Ratios Calculated fix'!AB84-'Ratios Calculated fix'!AB$428)/('Ratios Calculated fix'!AB$429-'Ratios Calculated fix'!AB$428)</f>
        <v>0.8685805227979031</v>
      </c>
      <c r="AC84" s="21">
        <f>('Ratios Calculated fix'!AC84-'Ratios Calculated fix'!AC$428)/('Ratios Calculated fix'!AC$429-'Ratios Calculated fix'!AC$428)</f>
        <v>0.73130814670241451</v>
      </c>
      <c r="AD84" s="21">
        <f>('Ratios Calculated fix'!AD84-'Ratios Calculated fix'!AD$428)/('Ratios Calculated fix'!AD$429-'Ratios Calculated fix'!AD$428)</f>
        <v>0.80136161314977283</v>
      </c>
      <c r="AE84" s="21">
        <f>('Ratios Calculated fix'!AE84-'Ratios Calculated fix'!AE$428)/('Ratios Calculated fix'!AE$429-'Ratios Calculated fix'!AE$428)</f>
        <v>0.85994431303342933</v>
      </c>
      <c r="AF84" s="21">
        <f>('Ratios Calculated fix'!AF84-'Ratios Calculated fix'!AF$428)/('Ratios Calculated fix'!AF$429-'Ratios Calculated fix'!AF$428)</f>
        <v>0.84376845385766663</v>
      </c>
      <c r="AG84" s="21" t="e">
        <f>('Ratios Calculated fix'!AG84-'Ratios Calculated fix'!AG$428)/('Ratios Calculated fix'!AG$429-'Ratios Calculated fix'!AG$428)</f>
        <v>#DIV/0!</v>
      </c>
      <c r="AH84" s="21" t="e">
        <f>('Ratios Calculated fix'!AH84-'Ratios Calculated fix'!AH$428)/('Ratios Calculated fix'!AH$429-'Ratios Calculated fix'!AH$428)</f>
        <v>#DIV/0!</v>
      </c>
      <c r="AI84" s="21">
        <f>('Ratios Calculated fix'!AI84-'Ratios Calculated fix'!AI$428)/('Ratios Calculated fix'!AI$429-'Ratios Calculated fix'!AI$428)</f>
        <v>0.39832082696172583</v>
      </c>
      <c r="AJ84" s="21">
        <f>('Ratios Calculated fix'!AJ84-'Ratios Calculated fix'!AJ$428)/('Ratios Calculated fix'!AJ$429-'Ratios Calculated fix'!AJ$428)</f>
        <v>0.29440988299981852</v>
      </c>
      <c r="AK84" s="21" t="e">
        <f>('Ratios Calculated fix'!AK84-'Ratios Calculated fix'!AK$428)/('Ratios Calculated fix'!AK$429-'Ratios Calculated fix'!AK$428)</f>
        <v>#DIV/0!</v>
      </c>
      <c r="AL84" s="21" t="e">
        <f>('Ratios Calculated fix'!AL84-'Ratios Calculated fix'!AL$428)/('Ratios Calculated fix'!AL$429-'Ratios Calculated fix'!AL$428)</f>
        <v>#DIV/0!</v>
      </c>
      <c r="AM84" s="21">
        <f>('Ratios Calculated fix'!AM84-'Ratios Calculated fix'!AM$428)/('Ratios Calculated fix'!AM$429-'Ratios Calculated fix'!AM$428)</f>
        <v>0.61661431223894747</v>
      </c>
      <c r="AN84" s="21">
        <f>('Ratios Calculated fix'!AN84-'Ratios Calculated fix'!AN$428)/('Ratios Calculated fix'!AN$429-'Ratios Calculated fix'!AN$428)</f>
        <v>0.61992698205017793</v>
      </c>
      <c r="AO84" s="21">
        <f>('Ratios Calculated fix'!AO84-'Ratios Calculated fix'!AO$428)/('Ratios Calculated fix'!AO$429-'Ratios Calculated fix'!AO$428)</f>
        <v>0</v>
      </c>
      <c r="AP84" s="21">
        <f>('Ratios Calculated fix'!AP84-'Ratios Calculated fix'!AP$428)/('Ratios Calculated fix'!AP$429-'Ratios Calculated fix'!AP$428)</f>
        <v>3.2001709248828634E-2</v>
      </c>
      <c r="AQ84" s="21">
        <f>('Ratios Calculated fix'!AQ84-'Ratios Calculated fix'!AQ$428)/('Ratios Calculated fix'!AQ$429-'Ratios Calculated fix'!AQ$428)</f>
        <v>0.52673907940203946</v>
      </c>
      <c r="AR84" s="21">
        <f>('Ratios Calculated fix'!AR84-'Ratios Calculated fix'!AR$428)/('Ratios Calculated fix'!AR$429-'Ratios Calculated fix'!AR$428)</f>
        <v>0.7470498817944502</v>
      </c>
      <c r="AS84" s="21">
        <f>('Ratios Calculated fix'!AS84-'Ratios Calculated fix'!AS$428)/('Ratios Calculated fix'!AS$429-'Ratios Calculated fix'!AS$428)</f>
        <v>0.46959215881029481</v>
      </c>
      <c r="AT84" s="21">
        <f>('Ratios Calculated fix'!AT84-'Ratios Calculated fix'!AT$428)/('Ratios Calculated fix'!AT$429-'Ratios Calculated fix'!AT$428)</f>
        <v>0.24317444049815251</v>
      </c>
      <c r="AU84" s="21">
        <f>('Ratios Calculated fix'!AU84-'Ratios Calculated fix'!AU$428)/('Ratios Calculated fix'!AU$429-'Ratios Calculated fix'!AU$428)</f>
        <v>0.47323910523943047</v>
      </c>
      <c r="AV84" s="21" t="e">
        <f>('Ratios Calculated fix'!AV84-'Ratios Calculated fix'!AV$428)/('Ratios Calculated fix'!AV$429-'Ratios Calculated fix'!AV$428)</f>
        <v>#DIV/0!</v>
      </c>
      <c r="AW84" s="21" t="e">
        <f>('Ratios Calculated fix'!AW84-'Ratios Calculated fix'!AW$428)/('Ratios Calculated fix'!AW$429-'Ratios Calculated fix'!AW$428)</f>
        <v>#DIV/0!</v>
      </c>
      <c r="AX84" s="21" t="e">
        <f>('Ratios Calculated fix'!AX84-'Ratios Calculated fix'!AX$428)/('Ratios Calculated fix'!AX$429-'Ratios Calculated fix'!AX$428)</f>
        <v>#DIV/0!</v>
      </c>
      <c r="AY84" s="21">
        <f>('Ratios Calculated fix'!AY84-'Ratios Calculated fix'!AY$428)/('Ratios Calculated fix'!AY$429-'Ratios Calculated fix'!AY$428)</f>
        <v>0.34483763557070551</v>
      </c>
      <c r="AZ84" s="21">
        <f>('Ratios Calculated fix'!AZ84-'Ratios Calculated fix'!AZ$428)/('Ratios Calculated fix'!AZ$429-'Ratios Calculated fix'!AZ$428)</f>
        <v>0.2623551881484254</v>
      </c>
      <c r="BA84" s="21">
        <f>('Ratios Calculated fix'!BA84-'Ratios Calculated fix'!BA$428)/('Ratios Calculated fix'!BA$429-'Ratios Calculated fix'!BA$428)</f>
        <v>0.51083161428155088</v>
      </c>
      <c r="BB84" s="21" t="e">
        <f>('Ratios Calculated fix'!BB84-'Ratios Calculated fix'!BB$428)/('Ratios Calculated fix'!BB$429-'Ratios Calculated fix'!BB$428)</f>
        <v>#DIV/0!</v>
      </c>
      <c r="BC84" s="21">
        <f>('Ratios Calculated fix'!BC84-'Ratios Calculated fix'!BC$428)/('Ratios Calculated fix'!BC$429-'Ratios Calculated fix'!BC$428)</f>
        <v>8.439378284996267E-2</v>
      </c>
    </row>
    <row r="85" spans="1:55" x14ac:dyDescent="0.2">
      <c r="A85" s="3" t="s">
        <v>289</v>
      </c>
      <c r="B85" s="3" t="s">
        <v>290</v>
      </c>
      <c r="C85" s="3" t="s">
        <v>45</v>
      </c>
      <c r="D85" s="3">
        <v>80874</v>
      </c>
      <c r="E85" s="3" t="s">
        <v>16</v>
      </c>
      <c r="F85" s="3">
        <v>2019</v>
      </c>
      <c r="G85" s="3" t="s">
        <v>17</v>
      </c>
      <c r="H85" s="4">
        <v>43830</v>
      </c>
      <c r="I85" s="4">
        <v>43866</v>
      </c>
      <c r="J85" s="4">
        <v>43866</v>
      </c>
      <c r="K85" s="5">
        <v>27769000</v>
      </c>
      <c r="L85" s="5">
        <v>28374000</v>
      </c>
      <c r="M85" s="3" t="s">
        <v>291</v>
      </c>
      <c r="N85" s="20">
        <f>('Ratios Calculated fix'!N85-'Ratios Calculated fix'!N$428)/('Ratios Calculated fix'!N$429-'Ratios Calculated fix'!N$428)</f>
        <v>7.7897567700196235E-2</v>
      </c>
      <c r="O85" s="21">
        <f>('Ratios Calculated fix'!O85-'Ratios Calculated fix'!O$428)/('Ratios Calculated fix'!O$429-'Ratios Calculated fix'!O$428)</f>
        <v>7.5818084751250972E-2</v>
      </c>
      <c r="P85" s="21">
        <f>('Ratios Calculated fix'!P85-'Ratios Calculated fix'!P$428)/('Ratios Calculated fix'!P$429-'Ratios Calculated fix'!P$428)</f>
        <v>0.22498079462363099</v>
      </c>
      <c r="Q85" s="21">
        <f>('Ratios Calculated fix'!Q85-'Ratios Calculated fix'!Q$428)/('Ratios Calculated fix'!Q$429-'Ratios Calculated fix'!Q$428)</f>
        <v>0.5584483897751481</v>
      </c>
      <c r="R85" s="21">
        <f>('Ratios Calculated fix'!R85-'Ratios Calculated fix'!R$428)/('Ratios Calculated fix'!R$429-'Ratios Calculated fix'!R$428)</f>
        <v>0</v>
      </c>
      <c r="S85" s="21">
        <f>('Ratios Calculated fix'!S85-'Ratios Calculated fix'!S$428)/('Ratios Calculated fix'!S$429-'Ratios Calculated fix'!S$428)</f>
        <v>0</v>
      </c>
      <c r="T85" s="21">
        <f>('Ratios Calculated fix'!T85-'Ratios Calculated fix'!T$428)/('Ratios Calculated fix'!T$429-'Ratios Calculated fix'!T$428)</f>
        <v>0</v>
      </c>
      <c r="U85" s="21">
        <f>('Ratios Calculated fix'!U85-'Ratios Calculated fix'!U$428)/('Ratios Calculated fix'!U$429-'Ratios Calculated fix'!U$428)</f>
        <v>0.79008725756879927</v>
      </c>
      <c r="V85" s="21">
        <f>('Ratios Calculated fix'!V85-'Ratios Calculated fix'!V$428)/('Ratios Calculated fix'!V$429-'Ratios Calculated fix'!V$428)</f>
        <v>0.77144014205164946</v>
      </c>
      <c r="W85" s="21">
        <f>('Ratios Calculated fix'!W85-'Ratios Calculated fix'!W$428)/('Ratios Calculated fix'!W$429-'Ratios Calculated fix'!W$428)</f>
        <v>0.75926751205282994</v>
      </c>
      <c r="X85" s="21">
        <f>('Ratios Calculated fix'!X85-'Ratios Calculated fix'!X$428)/('Ratios Calculated fix'!X$429-'Ratios Calculated fix'!X$428)</f>
        <v>0.2915738899960173</v>
      </c>
      <c r="Y85" s="21">
        <f>('Ratios Calculated fix'!Y85-'Ratios Calculated fix'!Y$428)/('Ratios Calculated fix'!Y$429-'Ratios Calculated fix'!Y$428)</f>
        <v>0.52080654536291382</v>
      </c>
      <c r="Z85" s="21">
        <f>('Ratios Calculated fix'!Z85-'Ratios Calculated fix'!Z$428)/('Ratios Calculated fix'!Z$429-'Ratios Calculated fix'!Z$428)</f>
        <v>0.7084261100039827</v>
      </c>
      <c r="AA85" s="21">
        <f>('Ratios Calculated fix'!AA85-'Ratios Calculated fix'!AA$428)/('Ratios Calculated fix'!AA$429-'Ratios Calculated fix'!AA$428)</f>
        <v>1.579944987670015E-2</v>
      </c>
      <c r="AB85" s="21">
        <f>('Ratios Calculated fix'!AB85-'Ratios Calculated fix'!AB$428)/('Ratios Calculated fix'!AB$429-'Ratios Calculated fix'!AB$428)</f>
        <v>0.93953735103788605</v>
      </c>
      <c r="AC85" s="21">
        <f>('Ratios Calculated fix'!AC85-'Ratios Calculated fix'!AC$428)/('Ratios Calculated fix'!AC$429-'Ratios Calculated fix'!AC$428)</f>
        <v>0.3080312582779437</v>
      </c>
      <c r="AD85" s="21">
        <f>('Ratios Calculated fix'!AD85-'Ratios Calculated fix'!AD$428)/('Ratios Calculated fix'!AD$429-'Ratios Calculated fix'!AD$428)</f>
        <v>0.3093722158549575</v>
      </c>
      <c r="AE85" s="21">
        <f>('Ratios Calculated fix'!AE85-'Ratios Calculated fix'!AE$428)/('Ratios Calculated fix'!AE$429-'Ratios Calculated fix'!AE$428)</f>
        <v>0.31242155409149219</v>
      </c>
      <c r="AF85" s="21">
        <f>('Ratios Calculated fix'!AF85-'Ratios Calculated fix'!AF$428)/('Ratios Calculated fix'!AF$429-'Ratios Calculated fix'!AF$428)</f>
        <v>0.5624537436388457</v>
      </c>
      <c r="AG85" s="21" t="e">
        <f>('Ratios Calculated fix'!AG85-'Ratios Calculated fix'!AG$428)/('Ratios Calculated fix'!AG$429-'Ratios Calculated fix'!AG$428)</f>
        <v>#DIV/0!</v>
      </c>
      <c r="AH85" s="21" t="e">
        <f>('Ratios Calculated fix'!AH85-'Ratios Calculated fix'!AH$428)/('Ratios Calculated fix'!AH$429-'Ratios Calculated fix'!AH$428)</f>
        <v>#DIV/0!</v>
      </c>
      <c r="AI85" s="21">
        <f>('Ratios Calculated fix'!AI85-'Ratios Calculated fix'!AI$428)/('Ratios Calculated fix'!AI$429-'Ratios Calculated fix'!AI$428)</f>
        <v>0.40676485510534927</v>
      </c>
      <c r="AJ85" s="21">
        <f>('Ratios Calculated fix'!AJ85-'Ratios Calculated fix'!AJ$428)/('Ratios Calculated fix'!AJ$429-'Ratios Calculated fix'!AJ$428)</f>
        <v>0.30078243171611752</v>
      </c>
      <c r="AK85" s="21" t="e">
        <f>('Ratios Calculated fix'!AK85-'Ratios Calculated fix'!AK$428)/('Ratios Calculated fix'!AK$429-'Ratios Calculated fix'!AK$428)</f>
        <v>#DIV/0!</v>
      </c>
      <c r="AL85" s="21" t="e">
        <f>('Ratios Calculated fix'!AL85-'Ratios Calculated fix'!AL$428)/('Ratios Calculated fix'!AL$429-'Ratios Calculated fix'!AL$428)</f>
        <v>#DIV/0!</v>
      </c>
      <c r="AM85" s="21">
        <f>('Ratios Calculated fix'!AM85-'Ratios Calculated fix'!AM$428)/('Ratios Calculated fix'!AM$429-'Ratios Calculated fix'!AM$428)</f>
        <v>0.61732153355535813</v>
      </c>
      <c r="AN85" s="21">
        <f>('Ratios Calculated fix'!AN85-'Ratios Calculated fix'!AN$428)/('Ratios Calculated fix'!AN$429-'Ratios Calculated fix'!AN$428)</f>
        <v>0.62487571406075826</v>
      </c>
      <c r="AO85" s="21">
        <f>('Ratios Calculated fix'!AO85-'Ratios Calculated fix'!AO$428)/('Ratios Calculated fix'!AO$429-'Ratios Calculated fix'!AO$428)</f>
        <v>0.47512586606938395</v>
      </c>
      <c r="AP85" s="21">
        <f>('Ratios Calculated fix'!AP85-'Ratios Calculated fix'!AP$428)/('Ratios Calculated fix'!AP$429-'Ratios Calculated fix'!AP$428)</f>
        <v>3.3544393826485927E-2</v>
      </c>
      <c r="AQ85" s="21">
        <f>('Ratios Calculated fix'!AQ85-'Ratios Calculated fix'!AQ$428)/('Ratios Calculated fix'!AQ$429-'Ratios Calculated fix'!AQ$428)</f>
        <v>0.59337705662115436</v>
      </c>
      <c r="AR85" s="21">
        <f>('Ratios Calculated fix'!AR85-'Ratios Calculated fix'!AR$428)/('Ratios Calculated fix'!AR$429-'Ratios Calculated fix'!AR$428)</f>
        <v>0.30189626233097971</v>
      </c>
      <c r="AS85" s="21">
        <f>('Ratios Calculated fix'!AS85-'Ratios Calculated fix'!AS$428)/('Ratios Calculated fix'!AS$429-'Ratios Calculated fix'!AS$428)</f>
        <v>0.54524854063459605</v>
      </c>
      <c r="AT85" s="21">
        <f>('Ratios Calculated fix'!AT85-'Ratios Calculated fix'!AT$428)/('Ratios Calculated fix'!AT$429-'Ratios Calculated fix'!AT$428)</f>
        <v>0.64040984861430961</v>
      </c>
      <c r="AU85" s="21">
        <f>('Ratios Calculated fix'!AU85-'Ratios Calculated fix'!AU$428)/('Ratios Calculated fix'!AU$429-'Ratios Calculated fix'!AU$428)</f>
        <v>0.49995822360900283</v>
      </c>
      <c r="AV85" s="21" t="e">
        <f>('Ratios Calculated fix'!AV85-'Ratios Calculated fix'!AV$428)/('Ratios Calculated fix'!AV$429-'Ratios Calculated fix'!AV$428)</f>
        <v>#DIV/0!</v>
      </c>
      <c r="AW85" s="21" t="e">
        <f>('Ratios Calculated fix'!AW85-'Ratios Calculated fix'!AW$428)/('Ratios Calculated fix'!AW$429-'Ratios Calculated fix'!AW$428)</f>
        <v>#DIV/0!</v>
      </c>
      <c r="AX85" s="21" t="e">
        <f>('Ratios Calculated fix'!AX85-'Ratios Calculated fix'!AX$428)/('Ratios Calculated fix'!AX$429-'Ratios Calculated fix'!AX$428)</f>
        <v>#DIV/0!</v>
      </c>
      <c r="AY85" s="21">
        <f>('Ratios Calculated fix'!AY85-'Ratios Calculated fix'!AY$428)/('Ratios Calculated fix'!AY$429-'Ratios Calculated fix'!AY$428)</f>
        <v>0.32751608420844852</v>
      </c>
      <c r="AZ85" s="21">
        <f>('Ratios Calculated fix'!AZ85-'Ratios Calculated fix'!AZ$428)/('Ratios Calculated fix'!AZ$429-'Ratios Calculated fix'!AZ$428)</f>
        <v>0.21551888178561524</v>
      </c>
      <c r="BA85" s="21">
        <f>('Ratios Calculated fix'!BA85-'Ratios Calculated fix'!BA$428)/('Ratios Calculated fix'!BA$429-'Ratios Calculated fix'!BA$428)</f>
        <v>0.51755740891238544</v>
      </c>
      <c r="BB85" s="21" t="e">
        <f>('Ratios Calculated fix'!BB85-'Ratios Calculated fix'!BB$428)/('Ratios Calculated fix'!BB$429-'Ratios Calculated fix'!BB$428)</f>
        <v>#DIV/0!</v>
      </c>
      <c r="BC85" s="21">
        <f>('Ratios Calculated fix'!BC85-'Ratios Calculated fix'!BC$428)/('Ratios Calculated fix'!BC$429-'Ratios Calculated fix'!BC$428)</f>
        <v>0.16096342411039094</v>
      </c>
    </row>
    <row r="86" spans="1:55" x14ac:dyDescent="0.2">
      <c r="A86" s="3" t="s">
        <v>355</v>
      </c>
      <c r="B86" s="3" t="s">
        <v>356</v>
      </c>
      <c r="C86" s="3" t="s">
        <v>15</v>
      </c>
      <c r="D86" s="3">
        <v>120498</v>
      </c>
      <c r="E86" s="3" t="s">
        <v>16</v>
      </c>
      <c r="F86" s="3">
        <v>2019</v>
      </c>
      <c r="G86" s="3" t="s">
        <v>17</v>
      </c>
      <c r="H86" s="4">
        <v>43830</v>
      </c>
      <c r="I86" s="4">
        <v>43872</v>
      </c>
      <c r="J86" s="4">
        <v>43872</v>
      </c>
      <c r="K86" s="5">
        <v>151100000</v>
      </c>
      <c r="L86" s="5">
        <v>152100000</v>
      </c>
      <c r="M86" s="6" t="s">
        <v>357</v>
      </c>
      <c r="N86" s="20">
        <f>('Ratios Calculated fix'!N86-'Ratios Calculated fix'!N$428)/('Ratios Calculated fix'!N$429-'Ratios Calculated fix'!N$428)</f>
        <v>6.6055357685183766E-2</v>
      </c>
      <c r="O86" s="21">
        <f>('Ratios Calculated fix'!O86-'Ratios Calculated fix'!O$428)/('Ratios Calculated fix'!O$429-'Ratios Calculated fix'!O$428)</f>
        <v>4.0493662806864082E-2</v>
      </c>
      <c r="P86" s="21">
        <f>('Ratios Calculated fix'!P86-'Ratios Calculated fix'!P$428)/('Ratios Calculated fix'!P$429-'Ratios Calculated fix'!P$428)</f>
        <v>3.5732730816045319E-2</v>
      </c>
      <c r="Q86" s="21">
        <f>('Ratios Calculated fix'!Q86-'Ratios Calculated fix'!Q$428)/('Ratios Calculated fix'!Q$429-'Ratios Calculated fix'!Q$428)</f>
        <v>0.55959033076920395</v>
      </c>
      <c r="R86" s="21">
        <f>('Ratios Calculated fix'!R86-'Ratios Calculated fix'!R$428)/('Ratios Calculated fix'!R$429-'Ratios Calculated fix'!R$428)</f>
        <v>3.3373690204533658E-2</v>
      </c>
      <c r="S86" s="21">
        <f>('Ratios Calculated fix'!S86-'Ratios Calculated fix'!S$428)/('Ratios Calculated fix'!S$429-'Ratios Calculated fix'!S$428)</f>
        <v>7.7033364201760976E-2</v>
      </c>
      <c r="T86" s="21">
        <f>('Ratios Calculated fix'!T86-'Ratios Calculated fix'!T$428)/('Ratios Calculated fix'!T$429-'Ratios Calculated fix'!T$428)</f>
        <v>2.1746782464049999E-2</v>
      </c>
      <c r="U86" s="21">
        <f>('Ratios Calculated fix'!U86-'Ratios Calculated fix'!U$428)/('Ratios Calculated fix'!U$429-'Ratios Calculated fix'!U$428)</f>
        <v>0.7915487898620146</v>
      </c>
      <c r="V86" s="21">
        <f>('Ratios Calculated fix'!V86-'Ratios Calculated fix'!V$428)/('Ratios Calculated fix'!V$429-'Ratios Calculated fix'!V$428)</f>
        <v>0.77456661402640437</v>
      </c>
      <c r="W86" s="21">
        <f>('Ratios Calculated fix'!W86-'Ratios Calculated fix'!W$428)/('Ratios Calculated fix'!W$429-'Ratios Calculated fix'!W$428)</f>
        <v>0.76034859394529097</v>
      </c>
      <c r="X86" s="21">
        <f>('Ratios Calculated fix'!X86-'Ratios Calculated fix'!X$428)/('Ratios Calculated fix'!X$429-'Ratios Calculated fix'!X$428)</f>
        <v>0.41930349218389545</v>
      </c>
      <c r="Y86" s="21">
        <f>('Ratios Calculated fix'!Y86-'Ratios Calculated fix'!Y$428)/('Ratios Calculated fix'!Y$429-'Ratios Calculated fix'!Y$428)</f>
        <v>0.50179387634883954</v>
      </c>
      <c r="Z86" s="21">
        <f>('Ratios Calculated fix'!Z86-'Ratios Calculated fix'!Z$428)/('Ratios Calculated fix'!Z$429-'Ratios Calculated fix'!Z$428)</f>
        <v>0.5806965078161046</v>
      </c>
      <c r="AA86" s="21">
        <f>('Ratios Calculated fix'!AA86-'Ratios Calculated fix'!AA$428)/('Ratios Calculated fix'!AA$429-'Ratios Calculated fix'!AA$428)</f>
        <v>9.6374598039951145E-2</v>
      </c>
      <c r="AB86" s="21">
        <f>('Ratios Calculated fix'!AB86-'Ratios Calculated fix'!AB$428)/('Ratios Calculated fix'!AB$429-'Ratios Calculated fix'!AB$428)</f>
        <v>0.89170812093830043</v>
      </c>
      <c r="AC86" s="21">
        <f>('Ratios Calculated fix'!AC86-'Ratios Calculated fix'!AC$428)/('Ratios Calculated fix'!AC$429-'Ratios Calculated fix'!AC$428)</f>
        <v>0.21992032762989877</v>
      </c>
      <c r="AD86" s="21">
        <f>('Ratios Calculated fix'!AD86-'Ratios Calculated fix'!AD$428)/('Ratios Calculated fix'!AD$429-'Ratios Calculated fix'!AD$428)</f>
        <v>0.30254414502157817</v>
      </c>
      <c r="AE86" s="21">
        <f>('Ratios Calculated fix'!AE86-'Ratios Calculated fix'!AE$428)/('Ratios Calculated fix'!AE$429-'Ratios Calculated fix'!AE$428)</f>
        <v>0.34682309849294585</v>
      </c>
      <c r="AF86" s="21">
        <f>('Ratios Calculated fix'!AF86-'Ratios Calculated fix'!AF$428)/('Ratios Calculated fix'!AF$429-'Ratios Calculated fix'!AF$428)</f>
        <v>0.59855608013906503</v>
      </c>
      <c r="AG86" s="21" t="e">
        <f>('Ratios Calculated fix'!AG86-'Ratios Calculated fix'!AG$428)/('Ratios Calculated fix'!AG$429-'Ratios Calculated fix'!AG$428)</f>
        <v>#DIV/0!</v>
      </c>
      <c r="AH86" s="21" t="e">
        <f>('Ratios Calculated fix'!AH86-'Ratios Calculated fix'!AH$428)/('Ratios Calculated fix'!AH$429-'Ratios Calculated fix'!AH$428)</f>
        <v>#DIV/0!</v>
      </c>
      <c r="AI86" s="21">
        <f>('Ratios Calculated fix'!AI86-'Ratios Calculated fix'!AI$428)/('Ratios Calculated fix'!AI$429-'Ratios Calculated fix'!AI$428)</f>
        <v>0.39006984945839535</v>
      </c>
      <c r="AJ86" s="21">
        <f>('Ratios Calculated fix'!AJ86-'Ratios Calculated fix'!AJ$428)/('Ratios Calculated fix'!AJ$429-'Ratios Calculated fix'!AJ$428)</f>
        <v>0.13169482297167465</v>
      </c>
      <c r="AK86" s="21" t="e">
        <f>('Ratios Calculated fix'!AK86-'Ratios Calculated fix'!AK$428)/('Ratios Calculated fix'!AK$429-'Ratios Calculated fix'!AK$428)</f>
        <v>#DIV/0!</v>
      </c>
      <c r="AL86" s="21" t="e">
        <f>('Ratios Calculated fix'!AL86-'Ratios Calculated fix'!AL$428)/('Ratios Calculated fix'!AL$429-'Ratios Calculated fix'!AL$428)</f>
        <v>#DIV/0!</v>
      </c>
      <c r="AM86" s="21">
        <f>('Ratios Calculated fix'!AM86-'Ratios Calculated fix'!AM$428)/('Ratios Calculated fix'!AM$429-'Ratios Calculated fix'!AM$428)</f>
        <v>0.61938250509538495</v>
      </c>
      <c r="AN86" s="21">
        <f>('Ratios Calculated fix'!AN86-'Ratios Calculated fix'!AN$428)/('Ratios Calculated fix'!AN$429-'Ratios Calculated fix'!AN$428)</f>
        <v>0.62410915460797922</v>
      </c>
      <c r="AO86" s="21">
        <f>('Ratios Calculated fix'!AO86-'Ratios Calculated fix'!AO$428)/('Ratios Calculated fix'!AO$429-'Ratios Calculated fix'!AO$428)</f>
        <v>0.27061671389351682</v>
      </c>
      <c r="AP86" s="21">
        <f>('Ratios Calculated fix'!AP86-'Ratios Calculated fix'!AP$428)/('Ratios Calculated fix'!AP$429-'Ratios Calculated fix'!AP$428)</f>
        <v>3.2796437346180464E-2</v>
      </c>
      <c r="AQ86" s="21">
        <f>('Ratios Calculated fix'!AQ86-'Ratios Calculated fix'!AQ$428)/('Ratios Calculated fix'!AQ$429-'Ratios Calculated fix'!AQ$428)</f>
        <v>0.63693833752904849</v>
      </c>
      <c r="AR86" s="21">
        <f>('Ratios Calculated fix'!AR86-'Ratios Calculated fix'!AR$428)/('Ratios Calculated fix'!AR$429-'Ratios Calculated fix'!AR$428)</f>
        <v>0.27376146789910988</v>
      </c>
      <c r="AS86" s="21">
        <f>('Ratios Calculated fix'!AS86-'Ratios Calculated fix'!AS$428)/('Ratios Calculated fix'!AS$429-'Ratios Calculated fix'!AS$428)</f>
        <v>0.53633837746196267</v>
      </c>
      <c r="AT86" s="21">
        <f>('Ratios Calculated fix'!AT86-'Ratios Calculated fix'!AT$428)/('Ratios Calculated fix'!AT$429-'Ratios Calculated fix'!AT$428)</f>
        <v>0.3957008888272549</v>
      </c>
      <c r="AU86" s="21">
        <f>('Ratios Calculated fix'!AU86-'Ratios Calculated fix'!AU$428)/('Ratios Calculated fix'!AU$429-'Ratios Calculated fix'!AU$428)</f>
        <v>0.46717286071122938</v>
      </c>
      <c r="AV86" s="21" t="e">
        <f>('Ratios Calculated fix'!AV86-'Ratios Calculated fix'!AV$428)/('Ratios Calculated fix'!AV$429-'Ratios Calculated fix'!AV$428)</f>
        <v>#DIV/0!</v>
      </c>
      <c r="AW86" s="21" t="e">
        <f>('Ratios Calculated fix'!AW86-'Ratios Calculated fix'!AW$428)/('Ratios Calculated fix'!AW$429-'Ratios Calculated fix'!AW$428)</f>
        <v>#DIV/0!</v>
      </c>
      <c r="AX86" s="21" t="e">
        <f>('Ratios Calculated fix'!AX86-'Ratios Calculated fix'!AX$428)/('Ratios Calculated fix'!AX$429-'Ratios Calculated fix'!AX$428)</f>
        <v>#DIV/0!</v>
      </c>
      <c r="AY86" s="21">
        <f>('Ratios Calculated fix'!AY86-'Ratios Calculated fix'!AY$428)/('Ratios Calculated fix'!AY$429-'Ratios Calculated fix'!AY$428)</f>
        <v>0.33915275377411164</v>
      </c>
      <c r="AZ86" s="21">
        <f>('Ratios Calculated fix'!AZ86-'Ratios Calculated fix'!AZ$428)/('Ratios Calculated fix'!AZ$429-'Ratios Calculated fix'!AZ$428)</f>
        <v>0.24949652375043496</v>
      </c>
      <c r="BA86" s="21">
        <f>('Ratios Calculated fix'!BA86-'Ratios Calculated fix'!BA$428)/('Ratios Calculated fix'!BA$429-'Ratios Calculated fix'!BA$428)</f>
        <v>0.51334993083114433</v>
      </c>
      <c r="BB86" s="21" t="e">
        <f>('Ratios Calculated fix'!BB86-'Ratios Calculated fix'!BB$428)/('Ratios Calculated fix'!BB$429-'Ratios Calculated fix'!BB$428)</f>
        <v>#DIV/0!</v>
      </c>
      <c r="BC86" s="21">
        <f>('Ratios Calculated fix'!BC86-'Ratios Calculated fix'!BC$428)/('Ratios Calculated fix'!BC$429-'Ratios Calculated fix'!BC$428)</f>
        <v>0.16607945512404634</v>
      </c>
    </row>
    <row r="87" spans="1:55" x14ac:dyDescent="0.2">
      <c r="A87" s="3" t="s">
        <v>307</v>
      </c>
      <c r="B87" s="3" t="s">
        <v>308</v>
      </c>
      <c r="C87" s="3" t="s">
        <v>52</v>
      </c>
      <c r="D87" s="3">
        <v>378117</v>
      </c>
      <c r="E87" s="3" t="s">
        <v>16</v>
      </c>
      <c r="F87" s="3">
        <v>2019</v>
      </c>
      <c r="G87" s="3" t="s">
        <v>17</v>
      </c>
      <c r="H87" s="4">
        <v>43830</v>
      </c>
      <c r="I87" s="4">
        <v>43867</v>
      </c>
      <c r="J87" s="4">
        <v>43867</v>
      </c>
      <c r="K87" s="5">
        <v>285000000</v>
      </c>
      <c r="L87" s="5">
        <v>285000000</v>
      </c>
      <c r="M87" s="3" t="s">
        <v>309</v>
      </c>
      <c r="N87" s="20">
        <f>('Ratios Calculated fix'!N87-'Ratios Calculated fix'!N$428)/('Ratios Calculated fix'!N$429-'Ratios Calculated fix'!N$428)</f>
        <v>4.0122806846548204E-2</v>
      </c>
      <c r="O87" s="21">
        <f>('Ratios Calculated fix'!O87-'Ratios Calculated fix'!O$428)/('Ratios Calculated fix'!O$429-'Ratios Calculated fix'!O$428)</f>
        <v>3.7756982995056365E-2</v>
      </c>
      <c r="P87" s="21">
        <f>('Ratios Calculated fix'!P87-'Ratios Calculated fix'!P$428)/('Ratios Calculated fix'!P$429-'Ratios Calculated fix'!P$428)</f>
        <v>8.722015266401914E-3</v>
      </c>
      <c r="Q87" s="21">
        <f>('Ratios Calculated fix'!Q87-'Ratios Calculated fix'!Q$428)/('Ratios Calculated fix'!Q$429-'Ratios Calculated fix'!Q$428)</f>
        <v>0.56395003120725995</v>
      </c>
      <c r="R87" s="21">
        <f>('Ratios Calculated fix'!R87-'Ratios Calculated fix'!R$428)/('Ratios Calculated fix'!R$429-'Ratios Calculated fix'!R$428)</f>
        <v>0.12234467022168781</v>
      </c>
      <c r="S87" s="21">
        <f>('Ratios Calculated fix'!S87-'Ratios Calculated fix'!S$428)/('Ratios Calculated fix'!S$429-'Ratios Calculated fix'!S$428)</f>
        <v>6.7832519778905892E-2</v>
      </c>
      <c r="T87" s="21">
        <f>('Ratios Calculated fix'!T87-'Ratios Calculated fix'!T$428)/('Ratios Calculated fix'!T$429-'Ratios Calculated fix'!T$428)</f>
        <v>0.11306094090691776</v>
      </c>
      <c r="U87" s="21">
        <f>('Ratios Calculated fix'!U87-'Ratios Calculated fix'!U$428)/('Ratios Calculated fix'!U$429-'Ratios Calculated fix'!U$428)</f>
        <v>0.80196985201546156</v>
      </c>
      <c r="V87" s="21">
        <f>('Ratios Calculated fix'!V87-'Ratios Calculated fix'!V$428)/('Ratios Calculated fix'!V$429-'Ratios Calculated fix'!V$428)</f>
        <v>0.77754584484207534</v>
      </c>
      <c r="W87" s="21">
        <f>('Ratios Calculated fix'!W87-'Ratios Calculated fix'!W$428)/('Ratios Calculated fix'!W$429-'Ratios Calculated fix'!W$428)</f>
        <v>0.77173268226419844</v>
      </c>
      <c r="X87" s="21">
        <f>('Ratios Calculated fix'!X87-'Ratios Calculated fix'!X$428)/('Ratios Calculated fix'!X$429-'Ratios Calculated fix'!X$428)</f>
        <v>7.8670908399377015E-2</v>
      </c>
      <c r="Y87" s="21">
        <f>('Ratios Calculated fix'!Y87-'Ratios Calculated fix'!Y$428)/('Ratios Calculated fix'!Y$429-'Ratios Calculated fix'!Y$428)</f>
        <v>0.46679582762438321</v>
      </c>
      <c r="Z87" s="21">
        <f>('Ratios Calculated fix'!Z87-'Ratios Calculated fix'!Z$428)/('Ratios Calculated fix'!Z$429-'Ratios Calculated fix'!Z$428)</f>
        <v>0.92132909160062304</v>
      </c>
      <c r="AA87" s="21">
        <f>('Ratios Calculated fix'!AA87-'Ratios Calculated fix'!AA$428)/('Ratios Calculated fix'!AA$429-'Ratios Calculated fix'!AA$428)</f>
        <v>0</v>
      </c>
      <c r="AB87" s="21">
        <f>('Ratios Calculated fix'!AB87-'Ratios Calculated fix'!AB$428)/('Ratios Calculated fix'!AB$429-'Ratios Calculated fix'!AB$428)</f>
        <v>0.83563629215691781</v>
      </c>
      <c r="AC87" s="21">
        <f>('Ratios Calculated fix'!AC87-'Ratios Calculated fix'!AC$428)/('Ratios Calculated fix'!AC$429-'Ratios Calculated fix'!AC$428)</f>
        <v>0.54250591341062915</v>
      </c>
      <c r="AD87" s="21">
        <f>('Ratios Calculated fix'!AD87-'Ratios Calculated fix'!AD$428)/('Ratios Calculated fix'!AD$429-'Ratios Calculated fix'!AD$428)</f>
        <v>0.48371937846645352</v>
      </c>
      <c r="AE87" s="21">
        <f>('Ratios Calculated fix'!AE87-'Ratios Calculated fix'!AE$428)/('Ratios Calculated fix'!AE$429-'Ratios Calculated fix'!AE$428)</f>
        <v>0.41643747914981</v>
      </c>
      <c r="AF87" s="21">
        <f>('Ratios Calculated fix'!AF87-'Ratios Calculated fix'!AF$428)/('Ratios Calculated fix'!AF$429-'Ratios Calculated fix'!AF$428)</f>
        <v>0.6022643266575245</v>
      </c>
      <c r="AG87" s="21" t="e">
        <f>('Ratios Calculated fix'!AG87-'Ratios Calculated fix'!AG$428)/('Ratios Calculated fix'!AG$429-'Ratios Calculated fix'!AG$428)</f>
        <v>#DIV/0!</v>
      </c>
      <c r="AH87" s="21" t="e">
        <f>('Ratios Calculated fix'!AH87-'Ratios Calculated fix'!AH$428)/('Ratios Calculated fix'!AH$429-'Ratios Calculated fix'!AH$428)</f>
        <v>#DIV/0!</v>
      </c>
      <c r="AI87" s="21">
        <f>('Ratios Calculated fix'!AI87-'Ratios Calculated fix'!AI$428)/('Ratios Calculated fix'!AI$429-'Ratios Calculated fix'!AI$428)</f>
        <v>0.44741761722564322</v>
      </c>
      <c r="AJ87" s="21">
        <f>('Ratios Calculated fix'!AJ87-'Ratios Calculated fix'!AJ$428)/('Ratios Calculated fix'!AJ$429-'Ratios Calculated fix'!AJ$428)</f>
        <v>0.17804396616877502</v>
      </c>
      <c r="AK87" s="21" t="e">
        <f>('Ratios Calculated fix'!AK87-'Ratios Calculated fix'!AK$428)/('Ratios Calculated fix'!AK$429-'Ratios Calculated fix'!AK$428)</f>
        <v>#DIV/0!</v>
      </c>
      <c r="AL87" s="21" t="e">
        <f>('Ratios Calculated fix'!AL87-'Ratios Calculated fix'!AL$428)/('Ratios Calculated fix'!AL$429-'Ratios Calculated fix'!AL$428)</f>
        <v>#DIV/0!</v>
      </c>
      <c r="AM87" s="21">
        <f>('Ratios Calculated fix'!AM87-'Ratios Calculated fix'!AM$428)/('Ratios Calculated fix'!AM$429-'Ratios Calculated fix'!AM$428)</f>
        <v>0.61754175570977565</v>
      </c>
      <c r="AN87" s="21">
        <f>('Ratios Calculated fix'!AN87-'Ratios Calculated fix'!AN$428)/('Ratios Calculated fix'!AN$429-'Ratios Calculated fix'!AN$428)</f>
        <v>0.62188265997975811</v>
      </c>
      <c r="AO87" s="21">
        <f>('Ratios Calculated fix'!AO87-'Ratios Calculated fix'!AO$428)/('Ratios Calculated fix'!AO$429-'Ratios Calculated fix'!AO$428)</f>
        <v>5.1010097434166936E-2</v>
      </c>
      <c r="AP87" s="21">
        <f>('Ratios Calculated fix'!AP87-'Ratios Calculated fix'!AP$428)/('Ratios Calculated fix'!AP$429-'Ratios Calculated fix'!AP$428)</f>
        <v>2.6851173487249195E-2</v>
      </c>
      <c r="AQ87" s="21">
        <f>('Ratios Calculated fix'!AQ87-'Ratios Calculated fix'!AQ$428)/('Ratios Calculated fix'!AQ$429-'Ratios Calculated fix'!AQ$428)</f>
        <v>0.52858602085468809</v>
      </c>
      <c r="AR87" s="21">
        <f>('Ratios Calculated fix'!AR87-'Ratios Calculated fix'!AR$428)/('Ratios Calculated fix'!AR$429-'Ratios Calculated fix'!AR$428)</f>
        <v>0.42370231478089054</v>
      </c>
      <c r="AS87" s="21">
        <f>('Ratios Calculated fix'!AS87-'Ratios Calculated fix'!AS$428)/('Ratios Calculated fix'!AS$429-'Ratios Calculated fix'!AS$428)</f>
        <v>0.60355475869489839</v>
      </c>
      <c r="AT87" s="21">
        <f>('Ratios Calculated fix'!AT87-'Ratios Calculated fix'!AT$428)/('Ratios Calculated fix'!AT$429-'Ratios Calculated fix'!AT$428)</f>
        <v>0.30520776913385589</v>
      </c>
      <c r="AU87" s="21">
        <f>('Ratios Calculated fix'!AU87-'Ratios Calculated fix'!AU$428)/('Ratios Calculated fix'!AU$429-'Ratios Calculated fix'!AU$428)</f>
        <v>0.40553621936960921</v>
      </c>
      <c r="AV87" s="21" t="e">
        <f>('Ratios Calculated fix'!AV87-'Ratios Calculated fix'!AV$428)/('Ratios Calculated fix'!AV$429-'Ratios Calculated fix'!AV$428)</f>
        <v>#DIV/0!</v>
      </c>
      <c r="AW87" s="21" t="e">
        <f>('Ratios Calculated fix'!AW87-'Ratios Calculated fix'!AW$428)/('Ratios Calculated fix'!AW$429-'Ratios Calculated fix'!AW$428)</f>
        <v>#DIV/0!</v>
      </c>
      <c r="AX87" s="21" t="e">
        <f>('Ratios Calculated fix'!AX87-'Ratios Calculated fix'!AX$428)/('Ratios Calculated fix'!AX$429-'Ratios Calculated fix'!AX$428)</f>
        <v>#DIV/0!</v>
      </c>
      <c r="AY87" s="21">
        <f>('Ratios Calculated fix'!AY87-'Ratios Calculated fix'!AY$428)/('Ratios Calculated fix'!AY$429-'Ratios Calculated fix'!AY$428)</f>
        <v>0.39019161963213467</v>
      </c>
      <c r="AZ87" s="21">
        <f>('Ratios Calculated fix'!AZ87-'Ratios Calculated fix'!AZ$428)/('Ratios Calculated fix'!AZ$429-'Ratios Calculated fix'!AZ$428)</f>
        <v>0.3526214876982704</v>
      </c>
      <c r="BA87" s="21">
        <f>('Ratios Calculated fix'!BA87-'Ratios Calculated fix'!BA$428)/('Ratios Calculated fix'!BA$429-'Ratios Calculated fix'!BA$428)</f>
        <v>0.50059047966074743</v>
      </c>
      <c r="BB87" s="21" t="e">
        <f>('Ratios Calculated fix'!BB87-'Ratios Calculated fix'!BB$428)/('Ratios Calculated fix'!BB$429-'Ratios Calculated fix'!BB$428)</f>
        <v>#DIV/0!</v>
      </c>
      <c r="BC87" s="21">
        <f>('Ratios Calculated fix'!BC87-'Ratios Calculated fix'!BC$428)/('Ratios Calculated fix'!BC$429-'Ratios Calculated fix'!BC$428)</f>
        <v>9.4236823693678223E-2</v>
      </c>
    </row>
    <row r="88" spans="1:55" x14ac:dyDescent="0.2">
      <c r="A88" s="3" t="s">
        <v>268</v>
      </c>
      <c r="B88" s="3" t="s">
        <v>269</v>
      </c>
      <c r="C88" s="3" t="s">
        <v>24</v>
      </c>
      <c r="D88" s="3">
        <v>378107</v>
      </c>
      <c r="E88" s="3" t="s">
        <v>16</v>
      </c>
      <c r="F88" s="3">
        <v>2019</v>
      </c>
      <c r="G88" s="3" t="s">
        <v>17</v>
      </c>
      <c r="H88" s="4">
        <v>43830</v>
      </c>
      <c r="I88" s="4">
        <v>43879</v>
      </c>
      <c r="J88" s="4">
        <v>43879</v>
      </c>
      <c r="K88" s="5">
        <v>414038000</v>
      </c>
      <c r="L88" s="5">
        <v>422257000</v>
      </c>
      <c r="M88" s="3" t="s">
        <v>270</v>
      </c>
      <c r="N88" s="20">
        <f>('Ratios Calculated fix'!N88-'Ratios Calculated fix'!N$428)/('Ratios Calculated fix'!N$429-'Ratios Calculated fix'!N$428)</f>
        <v>4.2801619309486949E-2</v>
      </c>
      <c r="O88" s="21">
        <f>('Ratios Calculated fix'!O88-'Ratios Calculated fix'!O$428)/('Ratios Calculated fix'!O$429-'Ratios Calculated fix'!O$428)</f>
        <v>4.2801619309486949E-2</v>
      </c>
      <c r="P88" s="21">
        <f>('Ratios Calculated fix'!P88-'Ratios Calculated fix'!P$428)/('Ratios Calculated fix'!P$429-'Ratios Calculated fix'!P$428)</f>
        <v>7.5773614508488213E-2</v>
      </c>
      <c r="Q88" s="21">
        <f>('Ratios Calculated fix'!Q88-'Ratios Calculated fix'!Q$428)/('Ratios Calculated fix'!Q$429-'Ratios Calculated fix'!Q$428)</f>
        <v>0.56035858021511875</v>
      </c>
      <c r="R88" s="21">
        <f>('Ratios Calculated fix'!R88-'Ratios Calculated fix'!R$428)/('Ratios Calculated fix'!R$429-'Ratios Calculated fix'!R$428)</f>
        <v>5.5592460135871331E-2</v>
      </c>
      <c r="S88" s="21">
        <f>('Ratios Calculated fix'!S88-'Ratios Calculated fix'!S$428)/('Ratios Calculated fix'!S$429-'Ratios Calculated fix'!S$428)</f>
        <v>2.0543267322211973E-3</v>
      </c>
      <c r="T88" s="21">
        <f>('Ratios Calculated fix'!T88-'Ratios Calculated fix'!T$428)/('Ratios Calculated fix'!T$429-'Ratios Calculated fix'!T$428)</f>
        <v>5.5844066553462898E-2</v>
      </c>
      <c r="U88" s="21">
        <f>('Ratios Calculated fix'!U88-'Ratios Calculated fix'!U$428)/('Ratios Calculated fix'!U$429-'Ratios Calculated fix'!U$428)</f>
        <v>0.7930442608493472</v>
      </c>
      <c r="V88" s="21">
        <f>('Ratios Calculated fix'!V88-'Ratios Calculated fix'!V$428)/('Ratios Calculated fix'!V$429-'Ratios Calculated fix'!V$428)</f>
        <v>0.77154141114465269</v>
      </c>
      <c r="W88" s="21">
        <f>('Ratios Calculated fix'!W88-'Ratios Calculated fix'!W$428)/('Ratios Calculated fix'!W$429-'Ratios Calculated fix'!W$428)</f>
        <v>0.76263939388661339</v>
      </c>
      <c r="X88" s="21">
        <f>('Ratios Calculated fix'!X88-'Ratios Calculated fix'!X$428)/('Ratios Calculated fix'!X$429-'Ratios Calculated fix'!X$428)</f>
        <v>0.31509860225241065</v>
      </c>
      <c r="Y88" s="21">
        <f>('Ratios Calculated fix'!Y88-'Ratios Calculated fix'!Y$428)/('Ratios Calculated fix'!Y$429-'Ratios Calculated fix'!Y$428)</f>
        <v>0.50471302137799889</v>
      </c>
      <c r="Z88" s="21">
        <f>('Ratios Calculated fix'!Z88-'Ratios Calculated fix'!Z$428)/('Ratios Calculated fix'!Z$429-'Ratios Calculated fix'!Z$428)</f>
        <v>0.68490139774758929</v>
      </c>
      <c r="AA88" s="21">
        <f>('Ratios Calculated fix'!AA88-'Ratios Calculated fix'!AA$428)/('Ratios Calculated fix'!AA$429-'Ratios Calculated fix'!AA$428)</f>
        <v>0.37038022888084193</v>
      </c>
      <c r="AB88" s="21">
        <f>('Ratios Calculated fix'!AB88-'Ratios Calculated fix'!AB$428)/('Ratios Calculated fix'!AB$429-'Ratios Calculated fix'!AB$428)</f>
        <v>0.87366628893679033</v>
      </c>
      <c r="AC88" s="21">
        <f>('Ratios Calculated fix'!AC88-'Ratios Calculated fix'!AC$428)/('Ratios Calculated fix'!AC$429-'Ratios Calculated fix'!AC$428)</f>
        <v>0.17141836644767247</v>
      </c>
      <c r="AD88" s="21">
        <f>('Ratios Calculated fix'!AD88-'Ratios Calculated fix'!AD$428)/('Ratios Calculated fix'!AD$429-'Ratios Calculated fix'!AD$428)</f>
        <v>0.23477842501179655</v>
      </c>
      <c r="AE88" s="21">
        <f>('Ratios Calculated fix'!AE88-'Ratios Calculated fix'!AE$428)/('Ratios Calculated fix'!AE$429-'Ratios Calculated fix'!AE$428)</f>
        <v>0.26913950298419254</v>
      </c>
      <c r="AF88" s="21">
        <f>('Ratios Calculated fix'!AF88-'Ratios Calculated fix'!AF$428)/('Ratios Calculated fix'!AF$429-'Ratios Calculated fix'!AF$428)</f>
        <v>0.54814128347166535</v>
      </c>
      <c r="AG88" s="21" t="e">
        <f>('Ratios Calculated fix'!AG88-'Ratios Calculated fix'!AG$428)/('Ratios Calculated fix'!AG$429-'Ratios Calculated fix'!AG$428)</f>
        <v>#DIV/0!</v>
      </c>
      <c r="AH88" s="21" t="e">
        <f>('Ratios Calculated fix'!AH88-'Ratios Calculated fix'!AH$428)/('Ratios Calculated fix'!AH$429-'Ratios Calculated fix'!AH$428)</f>
        <v>#DIV/0!</v>
      </c>
      <c r="AI88" s="21">
        <f>('Ratios Calculated fix'!AI88-'Ratios Calculated fix'!AI$428)/('Ratios Calculated fix'!AI$429-'Ratios Calculated fix'!AI$428)</f>
        <v>0.61521432021377775</v>
      </c>
      <c r="AJ88" s="21">
        <f>('Ratios Calculated fix'!AJ88-'Ratios Calculated fix'!AJ$428)/('Ratios Calculated fix'!AJ$429-'Ratios Calculated fix'!AJ$428)</f>
        <v>8.653646401917231E-2</v>
      </c>
      <c r="AK88" s="21" t="e">
        <f>('Ratios Calculated fix'!AK88-'Ratios Calculated fix'!AK$428)/('Ratios Calculated fix'!AK$429-'Ratios Calculated fix'!AK$428)</f>
        <v>#DIV/0!</v>
      </c>
      <c r="AL88" s="21" t="e">
        <f>('Ratios Calculated fix'!AL88-'Ratios Calculated fix'!AL$428)/('Ratios Calculated fix'!AL$429-'Ratios Calculated fix'!AL$428)</f>
        <v>#DIV/0!</v>
      </c>
      <c r="AM88" s="21">
        <f>('Ratios Calculated fix'!AM88-'Ratios Calculated fix'!AM$428)/('Ratios Calculated fix'!AM$429-'Ratios Calculated fix'!AM$428)</f>
        <v>0.61670591162419386</v>
      </c>
      <c r="AN88" s="21">
        <f>('Ratios Calculated fix'!AN88-'Ratios Calculated fix'!AN$428)/('Ratios Calculated fix'!AN$429-'Ratios Calculated fix'!AN$428)</f>
        <v>0.62808049109951225</v>
      </c>
      <c r="AO88" s="21">
        <f>('Ratios Calculated fix'!AO88-'Ratios Calculated fix'!AO$428)/('Ratios Calculated fix'!AO$429-'Ratios Calculated fix'!AO$428)</f>
        <v>0.42925135576216489</v>
      </c>
      <c r="AP88" s="21">
        <f>('Ratios Calculated fix'!AP88-'Ratios Calculated fix'!AP$428)/('Ratios Calculated fix'!AP$429-'Ratios Calculated fix'!AP$428)</f>
        <v>0.29164502329018843</v>
      </c>
      <c r="AQ88" s="21">
        <f>('Ratios Calculated fix'!AQ88-'Ratios Calculated fix'!AQ$428)/('Ratios Calculated fix'!AQ$429-'Ratios Calculated fix'!AQ$428)</f>
        <v>0.53155112769045698</v>
      </c>
      <c r="AR88" s="21">
        <f>('Ratios Calculated fix'!AR88-'Ratios Calculated fix'!AR$428)/('Ratios Calculated fix'!AR$429-'Ratios Calculated fix'!AR$428)</f>
        <v>0.1930679422135585</v>
      </c>
      <c r="AS88" s="21">
        <f>('Ratios Calculated fix'!AS88-'Ratios Calculated fix'!AS$428)/('Ratios Calculated fix'!AS$429-'Ratios Calculated fix'!AS$428)</f>
        <v>0.58533052816799325</v>
      </c>
      <c r="AT88" s="21">
        <f>('Ratios Calculated fix'!AT88-'Ratios Calculated fix'!AT$428)/('Ratios Calculated fix'!AT$429-'Ratios Calculated fix'!AT$428)</f>
        <v>0.25696349501779048</v>
      </c>
      <c r="AU88" s="21">
        <f>('Ratios Calculated fix'!AU88-'Ratios Calculated fix'!AU$428)/('Ratios Calculated fix'!AU$429-'Ratios Calculated fix'!AU$428)</f>
        <v>0.41255211329453806</v>
      </c>
      <c r="AV88" s="21" t="e">
        <f>('Ratios Calculated fix'!AV88-'Ratios Calculated fix'!AV$428)/('Ratios Calculated fix'!AV$429-'Ratios Calculated fix'!AV$428)</f>
        <v>#DIV/0!</v>
      </c>
      <c r="AW88" s="21" t="e">
        <f>('Ratios Calculated fix'!AW88-'Ratios Calculated fix'!AW$428)/('Ratios Calculated fix'!AW$429-'Ratios Calculated fix'!AW$428)</f>
        <v>#DIV/0!</v>
      </c>
      <c r="AX88" s="21" t="e">
        <f>('Ratios Calculated fix'!AX88-'Ratios Calculated fix'!AX$428)/('Ratios Calculated fix'!AX$429-'Ratios Calculated fix'!AX$428)</f>
        <v>#DIV/0!</v>
      </c>
      <c r="AY88" s="21">
        <f>('Ratios Calculated fix'!AY88-'Ratios Calculated fix'!AY$428)/('Ratios Calculated fix'!AY$429-'Ratios Calculated fix'!AY$428)</f>
        <v>0.37906838889495575</v>
      </c>
      <c r="AZ88" s="21">
        <f>('Ratios Calculated fix'!AZ88-'Ratios Calculated fix'!AZ$428)/('Ratios Calculated fix'!AZ$429-'Ratios Calculated fix'!AZ$428)</f>
        <v>0.25008313362719137</v>
      </c>
      <c r="BA88" s="21">
        <f>('Ratios Calculated fix'!BA88-'Ratios Calculated fix'!BA$428)/('Ratios Calculated fix'!BA$429-'Ratios Calculated fix'!BA$428)</f>
        <v>0.48582801125108216</v>
      </c>
      <c r="BB88" s="21" t="e">
        <f>('Ratios Calculated fix'!BB88-'Ratios Calculated fix'!BB$428)/('Ratios Calculated fix'!BB$429-'Ratios Calculated fix'!BB$428)</f>
        <v>#DIV/0!</v>
      </c>
      <c r="BC88" s="21">
        <f>('Ratios Calculated fix'!BC88-'Ratios Calculated fix'!BC$428)/('Ratios Calculated fix'!BC$429-'Ratios Calculated fix'!BC$428)</f>
        <v>0.10693577670111715</v>
      </c>
    </row>
    <row r="89" spans="1:55" x14ac:dyDescent="0.2">
      <c r="A89" s="3" t="s">
        <v>271</v>
      </c>
      <c r="B89" s="3" t="s">
        <v>272</v>
      </c>
      <c r="C89" s="3" t="s">
        <v>52</v>
      </c>
      <c r="D89" s="3">
        <v>378108</v>
      </c>
      <c r="E89" s="3" t="s">
        <v>16</v>
      </c>
      <c r="F89" s="3">
        <v>2019</v>
      </c>
      <c r="G89" s="3" t="s">
        <v>17</v>
      </c>
      <c r="H89" s="4">
        <v>43830</v>
      </c>
      <c r="I89" s="4">
        <v>43888</v>
      </c>
      <c r="J89" s="4">
        <v>43888</v>
      </c>
      <c r="K89" s="5">
        <v>502479000</v>
      </c>
      <c r="L89" s="5">
        <v>506056000</v>
      </c>
      <c r="M89" s="3" t="s">
        <v>273</v>
      </c>
      <c r="N89" s="20">
        <f>('Ratios Calculated fix'!N89-'Ratios Calculated fix'!N$428)/('Ratios Calculated fix'!N$429-'Ratios Calculated fix'!N$428)</f>
        <v>9.1650715480516454E-2</v>
      </c>
      <c r="O89" s="21">
        <f>('Ratios Calculated fix'!O89-'Ratios Calculated fix'!O$428)/('Ratios Calculated fix'!O$429-'Ratios Calculated fix'!O$428)</f>
        <v>8.6470720343413784E-2</v>
      </c>
      <c r="P89" s="21">
        <f>('Ratios Calculated fix'!P89-'Ratios Calculated fix'!P$428)/('Ratios Calculated fix'!P$429-'Ratios Calculated fix'!P$428)</f>
        <v>0.21613325298922276</v>
      </c>
      <c r="Q89" s="21">
        <f>('Ratios Calculated fix'!Q89-'Ratios Calculated fix'!Q$428)/('Ratios Calculated fix'!Q$429-'Ratios Calculated fix'!Q$428)</f>
        <v>0.56120936568098212</v>
      </c>
      <c r="R89" s="21">
        <f>('Ratios Calculated fix'!R89-'Ratios Calculated fix'!R$428)/('Ratios Calculated fix'!R$429-'Ratios Calculated fix'!R$428)</f>
        <v>7.7882223266741879E-2</v>
      </c>
      <c r="S89" s="21">
        <f>('Ratios Calculated fix'!S89-'Ratios Calculated fix'!S$428)/('Ratios Calculated fix'!S$429-'Ratios Calculated fix'!S$428)</f>
        <v>2.9812403341031541E-2</v>
      </c>
      <c r="T89" s="21">
        <f>('Ratios Calculated fix'!T89-'Ratios Calculated fix'!T$428)/('Ratios Calculated fix'!T$429-'Ratios Calculated fix'!T$428)</f>
        <v>7.4049596684115121E-2</v>
      </c>
      <c r="U89" s="21">
        <f>('Ratios Calculated fix'!U89-'Ratios Calculated fix'!U$428)/('Ratios Calculated fix'!U$429-'Ratios Calculated fix'!U$428)</f>
        <v>0.79504042226517513</v>
      </c>
      <c r="V89" s="21">
        <f>('Ratios Calculated fix'!V89-'Ratios Calculated fix'!V$428)/('Ratios Calculated fix'!V$429-'Ratios Calculated fix'!V$428)</f>
        <v>0.77319730851671165</v>
      </c>
      <c r="W89" s="21">
        <f>('Ratios Calculated fix'!W89-'Ratios Calculated fix'!W$428)/('Ratios Calculated fix'!W$429-'Ratios Calculated fix'!W$428)</f>
        <v>0.76461348212535241</v>
      </c>
      <c r="X89" s="21">
        <f>('Ratios Calculated fix'!X89-'Ratios Calculated fix'!X$428)/('Ratios Calculated fix'!X$429-'Ratios Calculated fix'!X$428)</f>
        <v>0.20975139786362257</v>
      </c>
      <c r="Y89" s="21">
        <f>('Ratios Calculated fix'!Y89-'Ratios Calculated fix'!Y$428)/('Ratios Calculated fix'!Y$429-'Ratios Calculated fix'!Y$428)</f>
        <v>0.48052567741923735</v>
      </c>
      <c r="Z89" s="21">
        <f>('Ratios Calculated fix'!Z89-'Ratios Calculated fix'!Z$428)/('Ratios Calculated fix'!Z$429-'Ratios Calculated fix'!Z$428)</f>
        <v>0.79024860213637738</v>
      </c>
      <c r="AA89" s="21">
        <f>('Ratios Calculated fix'!AA89-'Ratios Calculated fix'!AA$428)/('Ratios Calculated fix'!AA$429-'Ratios Calculated fix'!AA$428)</f>
        <v>5.2372492954790836E-2</v>
      </c>
      <c r="AB89" s="21">
        <f>('Ratios Calculated fix'!AB89-'Ratios Calculated fix'!AB$428)/('Ratios Calculated fix'!AB$429-'Ratios Calculated fix'!AB$428)</f>
        <v>0.85990819728453571</v>
      </c>
      <c r="AC89" s="21">
        <f>('Ratios Calculated fix'!AC89-'Ratios Calculated fix'!AC$428)/('Ratios Calculated fix'!AC$429-'Ratios Calculated fix'!AC$428)</f>
        <v>0.43931856141971137</v>
      </c>
      <c r="AD89" s="21">
        <f>('Ratios Calculated fix'!AD89-'Ratios Calculated fix'!AD$428)/('Ratios Calculated fix'!AD$429-'Ratios Calculated fix'!AD$428)</f>
        <v>0.38704694162494818</v>
      </c>
      <c r="AE89" s="21">
        <f>('Ratios Calculated fix'!AE89-'Ratios Calculated fix'!AE$428)/('Ratios Calculated fix'!AE$429-'Ratios Calculated fix'!AE$428)</f>
        <v>0.32429406785020687</v>
      </c>
      <c r="AF89" s="21">
        <f>('Ratios Calculated fix'!AF89-'Ratios Calculated fix'!AF$428)/('Ratios Calculated fix'!AF$429-'Ratios Calculated fix'!AF$428)</f>
        <v>0.55920260043388237</v>
      </c>
      <c r="AG89" s="21" t="e">
        <f>('Ratios Calculated fix'!AG89-'Ratios Calculated fix'!AG$428)/('Ratios Calculated fix'!AG$429-'Ratios Calculated fix'!AG$428)</f>
        <v>#DIV/0!</v>
      </c>
      <c r="AH89" s="21" t="e">
        <f>('Ratios Calculated fix'!AH89-'Ratios Calculated fix'!AH$428)/('Ratios Calculated fix'!AH$429-'Ratios Calculated fix'!AH$428)</f>
        <v>#DIV/0!</v>
      </c>
      <c r="AI89" s="21">
        <f>('Ratios Calculated fix'!AI89-'Ratios Calculated fix'!AI$428)/('Ratios Calculated fix'!AI$429-'Ratios Calculated fix'!AI$428)</f>
        <v>0.4950934576857407</v>
      </c>
      <c r="AJ89" s="21">
        <f>('Ratios Calculated fix'!AJ89-'Ratios Calculated fix'!AJ$428)/('Ratios Calculated fix'!AJ$429-'Ratios Calculated fix'!AJ$428)</f>
        <v>0.17768719521784757</v>
      </c>
      <c r="AK89" s="21" t="e">
        <f>('Ratios Calculated fix'!AK89-'Ratios Calculated fix'!AK$428)/('Ratios Calculated fix'!AK$429-'Ratios Calculated fix'!AK$428)</f>
        <v>#DIV/0!</v>
      </c>
      <c r="AL89" s="21" t="e">
        <f>('Ratios Calculated fix'!AL89-'Ratios Calculated fix'!AL$428)/('Ratios Calculated fix'!AL$429-'Ratios Calculated fix'!AL$428)</f>
        <v>#DIV/0!</v>
      </c>
      <c r="AM89" s="21">
        <f>('Ratios Calculated fix'!AM89-'Ratios Calculated fix'!AM$428)/('Ratios Calculated fix'!AM$429-'Ratios Calculated fix'!AM$428)</f>
        <v>0.61609816960452457</v>
      </c>
      <c r="AN89" s="21">
        <f>('Ratios Calculated fix'!AN89-'Ratios Calculated fix'!AN$428)/('Ratios Calculated fix'!AN$429-'Ratios Calculated fix'!AN$428)</f>
        <v>0.62169736499119577</v>
      </c>
      <c r="AO89" s="21">
        <f>('Ratios Calculated fix'!AO89-'Ratios Calculated fix'!AO$428)/('Ratios Calculated fix'!AO$429-'Ratios Calculated fix'!AO$428)</f>
        <v>7.6416880931834089E-2</v>
      </c>
      <c r="AP89" s="21">
        <f>('Ratios Calculated fix'!AP89-'Ratios Calculated fix'!AP$428)/('Ratios Calculated fix'!AP$429-'Ratios Calculated fix'!AP$428)</f>
        <v>3.2320858078655111E-2</v>
      </c>
      <c r="AQ89" s="21">
        <f>('Ratios Calculated fix'!AQ89-'Ratios Calculated fix'!AQ$428)/('Ratios Calculated fix'!AQ$429-'Ratios Calculated fix'!AQ$428)</f>
        <v>0.51027408848863887</v>
      </c>
      <c r="AR89" s="21">
        <f>('Ratios Calculated fix'!AR89-'Ratios Calculated fix'!AR$428)/('Ratios Calculated fix'!AR$429-'Ratios Calculated fix'!AR$428)</f>
        <v>0.3769547741327855</v>
      </c>
      <c r="AS89" s="21">
        <f>('Ratios Calculated fix'!AS89-'Ratios Calculated fix'!AS$428)/('Ratios Calculated fix'!AS$429-'Ratios Calculated fix'!AS$428)</f>
        <v>0.66177361796146761</v>
      </c>
      <c r="AT89" s="21">
        <f>('Ratios Calculated fix'!AT89-'Ratios Calculated fix'!AT$428)/('Ratios Calculated fix'!AT$429-'Ratios Calculated fix'!AT$428)</f>
        <v>0.3210035602501663</v>
      </c>
      <c r="AU89" s="21">
        <f>('Ratios Calculated fix'!AU89-'Ratios Calculated fix'!AU$428)/('Ratios Calculated fix'!AU$429-'Ratios Calculated fix'!AU$428)</f>
        <v>0.47388445050150019</v>
      </c>
      <c r="AV89" s="21" t="e">
        <f>('Ratios Calculated fix'!AV89-'Ratios Calculated fix'!AV$428)/('Ratios Calculated fix'!AV$429-'Ratios Calculated fix'!AV$428)</f>
        <v>#DIV/0!</v>
      </c>
      <c r="AW89" s="21" t="e">
        <f>('Ratios Calculated fix'!AW89-'Ratios Calculated fix'!AW$428)/('Ratios Calculated fix'!AW$429-'Ratios Calculated fix'!AW$428)</f>
        <v>#DIV/0!</v>
      </c>
      <c r="AX89" s="21" t="e">
        <f>('Ratios Calculated fix'!AX89-'Ratios Calculated fix'!AX$428)/('Ratios Calculated fix'!AX$429-'Ratios Calculated fix'!AX$428)</f>
        <v>#DIV/0!</v>
      </c>
      <c r="AY89" s="21">
        <f>('Ratios Calculated fix'!AY89-'Ratios Calculated fix'!AY$428)/('Ratios Calculated fix'!AY$429-'Ratios Calculated fix'!AY$428)</f>
        <v>0.37189281201076618</v>
      </c>
      <c r="AZ89" s="21">
        <f>('Ratios Calculated fix'!AZ89-'Ratios Calculated fix'!AZ$428)/('Ratios Calculated fix'!AZ$429-'Ratios Calculated fix'!AZ$428)</f>
        <v>0.27473917488738941</v>
      </c>
      <c r="BA89" s="21">
        <f>('Ratios Calculated fix'!BA89-'Ratios Calculated fix'!BA$428)/('Ratios Calculated fix'!BA$429-'Ratios Calculated fix'!BA$428)</f>
        <v>0.52676189780730576</v>
      </c>
      <c r="BB89" s="21" t="e">
        <f>('Ratios Calculated fix'!BB89-'Ratios Calculated fix'!BB$428)/('Ratios Calculated fix'!BB$429-'Ratios Calculated fix'!BB$428)</f>
        <v>#DIV/0!</v>
      </c>
      <c r="BC89" s="21">
        <f>('Ratios Calculated fix'!BC89-'Ratios Calculated fix'!BC$428)/('Ratios Calculated fix'!BC$429-'Ratios Calculated fix'!BC$428)</f>
        <v>8.4705035664541725E-2</v>
      </c>
    </row>
    <row r="90" spans="1:55" x14ac:dyDescent="0.2">
      <c r="A90" s="3" t="s">
        <v>236</v>
      </c>
      <c r="B90" s="3" t="s">
        <v>237</v>
      </c>
      <c r="C90" s="3" t="s">
        <v>138</v>
      </c>
      <c r="D90" s="3">
        <v>378102</v>
      </c>
      <c r="E90" s="3" t="s">
        <v>16</v>
      </c>
      <c r="F90" s="3">
        <v>2019</v>
      </c>
      <c r="G90" s="3" t="s">
        <v>17</v>
      </c>
      <c r="H90" s="4">
        <v>43830</v>
      </c>
      <c r="I90" s="4">
        <v>43886</v>
      </c>
      <c r="J90" s="4">
        <v>43886</v>
      </c>
      <c r="K90" s="5">
        <v>404343000</v>
      </c>
      <c r="L90" s="5">
        <v>405804000</v>
      </c>
      <c r="M90" s="3" t="s">
        <v>238</v>
      </c>
      <c r="N90" s="20">
        <f>('Ratios Calculated fix'!N90-'Ratios Calculated fix'!N$428)/('Ratios Calculated fix'!N$429-'Ratios Calculated fix'!N$428)</f>
        <v>8.1584641536007599E-2</v>
      </c>
      <c r="O90" s="21">
        <f>('Ratios Calculated fix'!O90-'Ratios Calculated fix'!O$428)/('Ratios Calculated fix'!O$429-'Ratios Calculated fix'!O$428)</f>
        <v>7.9910809241754338E-2</v>
      </c>
      <c r="P90" s="21">
        <f>('Ratios Calculated fix'!P90-'Ratios Calculated fix'!P$428)/('Ratios Calculated fix'!P$429-'Ratios Calculated fix'!P$428)</f>
        <v>1.1908970061976949E-3</v>
      </c>
      <c r="Q90" s="21">
        <f>('Ratios Calculated fix'!Q90-'Ratios Calculated fix'!Q$428)/('Ratios Calculated fix'!Q$429-'Ratios Calculated fix'!Q$428)</f>
        <v>0.55912926994580336</v>
      </c>
      <c r="R90" s="21">
        <f>('Ratios Calculated fix'!R90-'Ratios Calculated fix'!R$428)/('Ratios Calculated fix'!R$429-'Ratios Calculated fix'!R$428)</f>
        <v>7.5027621062584718E-2</v>
      </c>
      <c r="S90" s="21">
        <f>('Ratios Calculated fix'!S90-'Ratios Calculated fix'!S$428)/('Ratios Calculated fix'!S$429-'Ratios Calculated fix'!S$428)</f>
        <v>0</v>
      </c>
      <c r="T90" s="21">
        <f>('Ratios Calculated fix'!T90-'Ratios Calculated fix'!T$428)/('Ratios Calculated fix'!T$429-'Ratios Calculated fix'!T$428)</f>
        <v>7.5797988467140601E-2</v>
      </c>
      <c r="U90" s="21">
        <f>('Ratios Calculated fix'!U90-'Ratios Calculated fix'!U$428)/('Ratios Calculated fix'!U$429-'Ratios Calculated fix'!U$428)</f>
        <v>0.79294978057901588</v>
      </c>
      <c r="V90" s="21">
        <f>('Ratios Calculated fix'!V90-'Ratios Calculated fix'!V$428)/('Ratios Calculated fix'!V$429-'Ratios Calculated fix'!V$428)</f>
        <v>0.77144014205164946</v>
      </c>
      <c r="W90" s="21">
        <f>('Ratios Calculated fix'!W90-'Ratios Calculated fix'!W$428)/('Ratios Calculated fix'!W$429-'Ratios Calculated fix'!W$428)</f>
        <v>0.76255031555524877</v>
      </c>
      <c r="X90" s="21">
        <f>('Ratios Calculated fix'!X90-'Ratios Calculated fix'!X$428)/('Ratios Calculated fix'!X$429-'Ratios Calculated fix'!X$428)</f>
        <v>0.1025672119097347</v>
      </c>
      <c r="Y90" s="21">
        <f>('Ratios Calculated fix'!Y90-'Ratios Calculated fix'!Y$428)/('Ratios Calculated fix'!Y$429-'Ratios Calculated fix'!Y$428)</f>
        <v>0.5032757707982628</v>
      </c>
      <c r="Z90" s="21">
        <f>('Ratios Calculated fix'!Z90-'Ratios Calculated fix'!Z$428)/('Ratios Calculated fix'!Z$429-'Ratios Calculated fix'!Z$428)</f>
        <v>0.89743278809026528</v>
      </c>
      <c r="AA90" s="21">
        <f>('Ratios Calculated fix'!AA90-'Ratios Calculated fix'!AA$428)/('Ratios Calculated fix'!AA$429-'Ratios Calculated fix'!AA$428)</f>
        <v>0</v>
      </c>
      <c r="AB90" s="21">
        <f>('Ratios Calculated fix'!AB90-'Ratios Calculated fix'!AB$428)/('Ratios Calculated fix'!AB$429-'Ratios Calculated fix'!AB$428)</f>
        <v>0.90680352364053129</v>
      </c>
      <c r="AC90" s="21">
        <f>('Ratios Calculated fix'!AC90-'Ratios Calculated fix'!AC$428)/('Ratios Calculated fix'!AC$429-'Ratios Calculated fix'!AC$428)</f>
        <v>0.63665511686942</v>
      </c>
      <c r="AD90" s="21">
        <f>('Ratios Calculated fix'!AD90-'Ratios Calculated fix'!AD$428)/('Ratios Calculated fix'!AD$429-'Ratios Calculated fix'!AD$428)</f>
        <v>0.70166992351685498</v>
      </c>
      <c r="AE90" s="21">
        <f>('Ratios Calculated fix'!AE90-'Ratios Calculated fix'!AE$428)/('Ratios Calculated fix'!AE$429-'Ratios Calculated fix'!AE$428)</f>
        <v>0.61029977055572771</v>
      </c>
      <c r="AF90" s="21">
        <f>('Ratios Calculated fix'!AF90-'Ratios Calculated fix'!AF$428)/('Ratios Calculated fix'!AF$429-'Ratios Calculated fix'!AF$428)</f>
        <v>0.70899360184871751</v>
      </c>
      <c r="AG90" s="21" t="e">
        <f>('Ratios Calculated fix'!AG90-'Ratios Calculated fix'!AG$428)/('Ratios Calculated fix'!AG$429-'Ratios Calculated fix'!AG$428)</f>
        <v>#DIV/0!</v>
      </c>
      <c r="AH90" s="21" t="e">
        <f>('Ratios Calculated fix'!AH90-'Ratios Calculated fix'!AH$428)/('Ratios Calculated fix'!AH$429-'Ratios Calculated fix'!AH$428)</f>
        <v>#DIV/0!</v>
      </c>
      <c r="AI90" s="21">
        <f>('Ratios Calculated fix'!AI90-'Ratios Calculated fix'!AI$428)/('Ratios Calculated fix'!AI$429-'Ratios Calculated fix'!AI$428)</f>
        <v>0.3599819390229963</v>
      </c>
      <c r="AJ90" s="21">
        <f>('Ratios Calculated fix'!AJ90-'Ratios Calculated fix'!AJ$428)/('Ratios Calculated fix'!AJ$429-'Ratios Calculated fix'!AJ$428)</f>
        <v>0.71396927364968277</v>
      </c>
      <c r="AK90" s="21" t="e">
        <f>('Ratios Calculated fix'!AK90-'Ratios Calculated fix'!AK$428)/('Ratios Calculated fix'!AK$429-'Ratios Calculated fix'!AK$428)</f>
        <v>#DIV/0!</v>
      </c>
      <c r="AL90" s="21" t="e">
        <f>('Ratios Calculated fix'!AL90-'Ratios Calculated fix'!AL$428)/('Ratios Calculated fix'!AL$429-'Ratios Calculated fix'!AL$428)</f>
        <v>#DIV/0!</v>
      </c>
      <c r="AM90" s="21">
        <f>('Ratios Calculated fix'!AM90-'Ratios Calculated fix'!AM$428)/('Ratios Calculated fix'!AM$429-'Ratios Calculated fix'!AM$428)</f>
        <v>0.61949600441945274</v>
      </c>
      <c r="AN90" s="21">
        <f>('Ratios Calculated fix'!AN90-'Ratios Calculated fix'!AN$428)/('Ratios Calculated fix'!AN$429-'Ratios Calculated fix'!AN$428)</f>
        <v>0.62128687084590306</v>
      </c>
      <c r="AO90" s="21">
        <f>('Ratios Calculated fix'!AO90-'Ratios Calculated fix'!AO$428)/('Ratios Calculated fix'!AO$429-'Ratios Calculated fix'!AO$428)</f>
        <v>0.10573565227286466</v>
      </c>
      <c r="AP90" s="21">
        <f>('Ratios Calculated fix'!AP90-'Ratios Calculated fix'!AP$428)/('Ratios Calculated fix'!AP$429-'Ratios Calculated fix'!AP$428)</f>
        <v>3.2981005155152149E-2</v>
      </c>
      <c r="AQ90" s="21">
        <f>('Ratios Calculated fix'!AQ90-'Ratios Calculated fix'!AQ$428)/('Ratios Calculated fix'!AQ$429-'Ratios Calculated fix'!AQ$428)</f>
        <v>0.66271567666848008</v>
      </c>
      <c r="AR90" s="21">
        <f>('Ratios Calculated fix'!AR90-'Ratios Calculated fix'!AR$428)/('Ratios Calculated fix'!AR$429-'Ratios Calculated fix'!AR$428)</f>
        <v>0.6846951918170503</v>
      </c>
      <c r="AS90" s="21">
        <f>('Ratios Calculated fix'!AS90-'Ratios Calculated fix'!AS$428)/('Ratios Calculated fix'!AS$429-'Ratios Calculated fix'!AS$428)</f>
        <v>0.3447552291503086</v>
      </c>
      <c r="AT90" s="21">
        <f>('Ratios Calculated fix'!AT90-'Ratios Calculated fix'!AT$428)/('Ratios Calculated fix'!AT$429-'Ratios Calculated fix'!AT$428)</f>
        <v>0.62207718126279976</v>
      </c>
      <c r="AU90" s="21">
        <f>('Ratios Calculated fix'!AU90-'Ratios Calculated fix'!AU$428)/('Ratios Calculated fix'!AU$429-'Ratios Calculated fix'!AU$428)</f>
        <v>0.75183952344278837</v>
      </c>
      <c r="AV90" s="21" t="e">
        <f>('Ratios Calculated fix'!AV90-'Ratios Calculated fix'!AV$428)/('Ratios Calculated fix'!AV$429-'Ratios Calculated fix'!AV$428)</f>
        <v>#DIV/0!</v>
      </c>
      <c r="AW90" s="21" t="e">
        <f>('Ratios Calculated fix'!AW90-'Ratios Calculated fix'!AW$428)/('Ratios Calculated fix'!AW$429-'Ratios Calculated fix'!AW$428)</f>
        <v>#DIV/0!</v>
      </c>
      <c r="AX90" s="21" t="e">
        <f>('Ratios Calculated fix'!AX90-'Ratios Calculated fix'!AX$428)/('Ratios Calculated fix'!AX$429-'Ratios Calculated fix'!AX$428)</f>
        <v>#DIV/0!</v>
      </c>
      <c r="AY90" s="21">
        <f>('Ratios Calculated fix'!AY90-'Ratios Calculated fix'!AY$428)/('Ratios Calculated fix'!AY$429-'Ratios Calculated fix'!AY$428)</f>
        <v>0.33895989211242894</v>
      </c>
      <c r="AZ90" s="21">
        <f>('Ratios Calculated fix'!AZ90-'Ratios Calculated fix'!AZ$428)/('Ratios Calculated fix'!AZ$429-'Ratios Calculated fix'!AZ$428)</f>
        <v>0.26199149560047658</v>
      </c>
      <c r="BA90" s="21">
        <f>('Ratios Calculated fix'!BA90-'Ratios Calculated fix'!BA$428)/('Ratios Calculated fix'!BA$429-'Ratios Calculated fix'!BA$428)</f>
        <v>0.51838450344027032</v>
      </c>
      <c r="BB90" s="21" t="e">
        <f>('Ratios Calculated fix'!BB90-'Ratios Calculated fix'!BB$428)/('Ratios Calculated fix'!BB$429-'Ratios Calculated fix'!BB$428)</f>
        <v>#DIV/0!</v>
      </c>
      <c r="BC90" s="21">
        <f>('Ratios Calculated fix'!BC90-'Ratios Calculated fix'!BC$428)/('Ratios Calculated fix'!BC$429-'Ratios Calculated fix'!BC$428)</f>
        <v>0.17271284202723866</v>
      </c>
    </row>
    <row r="91" spans="1:55" x14ac:dyDescent="0.2">
      <c r="A91" s="3" t="s">
        <v>1129</v>
      </c>
      <c r="B91" s="3" t="s">
        <v>1130</v>
      </c>
      <c r="C91" s="3" t="s">
        <v>24</v>
      </c>
      <c r="D91" s="3">
        <v>186450</v>
      </c>
      <c r="E91" s="3" t="s">
        <v>16</v>
      </c>
      <c r="F91" s="3">
        <v>2019</v>
      </c>
      <c r="G91" s="3" t="s">
        <v>17</v>
      </c>
      <c r="H91" s="4">
        <v>43769</v>
      </c>
      <c r="I91" s="4">
        <v>43819</v>
      </c>
      <c r="J91" s="4">
        <v>43819</v>
      </c>
      <c r="K91" s="5">
        <v>49400000</v>
      </c>
      <c r="L91" s="5">
        <v>50000000</v>
      </c>
      <c r="M91" s="3" t="s">
        <v>1131</v>
      </c>
      <c r="N91" s="20">
        <f>('Ratios Calculated fix'!N91-'Ratios Calculated fix'!N$428)/('Ratios Calculated fix'!N$429-'Ratios Calculated fix'!N$428)</f>
        <v>8.7564162691666766E-2</v>
      </c>
      <c r="O91" s="21">
        <f>('Ratios Calculated fix'!O91-'Ratios Calculated fix'!O$428)/('Ratios Calculated fix'!O$429-'Ratios Calculated fix'!O$428)</f>
        <v>4.9630211956530522E-2</v>
      </c>
      <c r="P91" s="21">
        <f>('Ratios Calculated fix'!P91-'Ratios Calculated fix'!P$428)/('Ratios Calculated fix'!P$429-'Ratios Calculated fix'!P$428)</f>
        <v>2.1664094173532166E-2</v>
      </c>
      <c r="Q91" s="21">
        <f>('Ratios Calculated fix'!Q91-'Ratios Calculated fix'!Q$428)/('Ratios Calculated fix'!Q$429-'Ratios Calculated fix'!Q$428)</f>
        <v>0.55887677435911187</v>
      </c>
      <c r="R91" s="21">
        <f>('Ratios Calculated fix'!R91-'Ratios Calculated fix'!R$428)/('Ratios Calculated fix'!R$429-'Ratios Calculated fix'!R$428)</f>
        <v>8.5022684529943035E-2</v>
      </c>
      <c r="S91" s="21">
        <f>('Ratios Calculated fix'!S91-'Ratios Calculated fix'!S$428)/('Ratios Calculated fix'!S$429-'Ratios Calculated fix'!S$428)</f>
        <v>1.0138931242090898E-2</v>
      </c>
      <c r="T91" s="21">
        <f>('Ratios Calculated fix'!T91-'Ratios Calculated fix'!T$428)/('Ratios Calculated fix'!T$429-'Ratios Calculated fix'!T$428)</f>
        <v>8.4320273859439521E-2</v>
      </c>
      <c r="U91" s="21">
        <f>('Ratios Calculated fix'!U91-'Ratios Calculated fix'!U$428)/('Ratios Calculated fix'!U$429-'Ratios Calculated fix'!U$428)</f>
        <v>0.79306851132517131</v>
      </c>
      <c r="V91" s="21">
        <f>('Ratios Calculated fix'!V91-'Ratios Calculated fix'!V$428)/('Ratios Calculated fix'!V$429-'Ratios Calculated fix'!V$428)</f>
        <v>0.77176962109616998</v>
      </c>
      <c r="W91" s="21">
        <f>('Ratios Calculated fix'!W91-'Ratios Calculated fix'!W$428)/('Ratios Calculated fix'!W$429-'Ratios Calculated fix'!W$428)</f>
        <v>0.76262377158219674</v>
      </c>
      <c r="X91" s="21">
        <f>('Ratios Calculated fix'!X91-'Ratios Calculated fix'!X$428)/('Ratios Calculated fix'!X$429-'Ratios Calculated fix'!X$428)</f>
        <v>0.14265326245303347</v>
      </c>
      <c r="Y91" s="21">
        <f>('Ratios Calculated fix'!Y91-'Ratios Calculated fix'!Y$428)/('Ratios Calculated fix'!Y$429-'Ratios Calculated fix'!Y$428)</f>
        <v>0.62488850722894995</v>
      </c>
      <c r="Z91" s="21">
        <f>('Ratios Calculated fix'!Z91-'Ratios Calculated fix'!Z$428)/('Ratios Calculated fix'!Z$429-'Ratios Calculated fix'!Z$428)</f>
        <v>0.85734673754696655</v>
      </c>
      <c r="AA91" s="21">
        <f>('Ratios Calculated fix'!AA91-'Ratios Calculated fix'!AA$428)/('Ratios Calculated fix'!AA$429-'Ratios Calculated fix'!AA$428)</f>
        <v>0.63845721445791881</v>
      </c>
      <c r="AB91" s="21">
        <f>('Ratios Calculated fix'!AB91-'Ratios Calculated fix'!AB$428)/('Ratios Calculated fix'!AB$429-'Ratios Calculated fix'!AB$428)</f>
        <v>0.917128292278931</v>
      </c>
      <c r="AC91" s="21">
        <f>('Ratios Calculated fix'!AC91-'Ratios Calculated fix'!AC$428)/('Ratios Calculated fix'!AC$429-'Ratios Calculated fix'!AC$428)</f>
        <v>0.63442442869055238</v>
      </c>
      <c r="AD91" s="21">
        <f>('Ratios Calculated fix'!AD91-'Ratios Calculated fix'!AD$428)/('Ratios Calculated fix'!AD$429-'Ratios Calculated fix'!AD$428)</f>
        <v>0.41441277008958199</v>
      </c>
      <c r="AE91" s="21">
        <f>('Ratios Calculated fix'!AE91-'Ratios Calculated fix'!AE$428)/('Ratios Calculated fix'!AE$429-'Ratios Calculated fix'!AE$428)</f>
        <v>0.4161508141825852</v>
      </c>
      <c r="AF91" s="21">
        <f>('Ratios Calculated fix'!AF91-'Ratios Calculated fix'!AF$428)/('Ratios Calculated fix'!AF$429-'Ratios Calculated fix'!AF$428)</f>
        <v>0.57517196563626805</v>
      </c>
      <c r="AG91" s="21" t="e">
        <f>('Ratios Calculated fix'!AG91-'Ratios Calculated fix'!AG$428)/('Ratios Calculated fix'!AG$429-'Ratios Calculated fix'!AG$428)</f>
        <v>#DIV/0!</v>
      </c>
      <c r="AH91" s="21" t="e">
        <f>('Ratios Calculated fix'!AH91-'Ratios Calculated fix'!AH$428)/('Ratios Calculated fix'!AH$429-'Ratios Calculated fix'!AH$428)</f>
        <v>#DIV/0!</v>
      </c>
      <c r="AI91" s="21">
        <f>('Ratios Calculated fix'!AI91-'Ratios Calculated fix'!AI$428)/('Ratios Calculated fix'!AI$429-'Ratios Calculated fix'!AI$428)</f>
        <v>0.48640569524786759</v>
      </c>
      <c r="AJ91" s="21">
        <f>('Ratios Calculated fix'!AJ91-'Ratios Calculated fix'!AJ$428)/('Ratios Calculated fix'!AJ$429-'Ratios Calculated fix'!AJ$428)</f>
        <v>0.278242306887996</v>
      </c>
      <c r="AK91" s="21" t="e">
        <f>('Ratios Calculated fix'!AK91-'Ratios Calculated fix'!AK$428)/('Ratios Calculated fix'!AK$429-'Ratios Calculated fix'!AK$428)</f>
        <v>#DIV/0!</v>
      </c>
      <c r="AL91" s="21" t="e">
        <f>('Ratios Calculated fix'!AL91-'Ratios Calculated fix'!AL$428)/('Ratios Calculated fix'!AL$429-'Ratios Calculated fix'!AL$428)</f>
        <v>#DIV/0!</v>
      </c>
      <c r="AM91" s="21">
        <f>('Ratios Calculated fix'!AM91-'Ratios Calculated fix'!AM$428)/('Ratios Calculated fix'!AM$429-'Ratios Calculated fix'!AM$428)</f>
        <v>0.61611276824161521</v>
      </c>
      <c r="AN91" s="21">
        <f>('Ratios Calculated fix'!AN91-'Ratios Calculated fix'!AN$428)/('Ratios Calculated fix'!AN$429-'Ratios Calculated fix'!AN$428)</f>
        <v>0.62085175988290975</v>
      </c>
      <c r="AO91" s="21">
        <f>('Ratios Calculated fix'!AO91-'Ratios Calculated fix'!AO$428)/('Ratios Calculated fix'!AO$429-'Ratios Calculated fix'!AO$428)</f>
        <v>8.1479626185947673E-2</v>
      </c>
      <c r="AP91" s="21">
        <f>('Ratios Calculated fix'!AP91-'Ratios Calculated fix'!AP$428)/('Ratios Calculated fix'!AP$429-'Ratios Calculated fix'!AP$428)</f>
        <v>3.2521948981551994E-2</v>
      </c>
      <c r="AQ91" s="21">
        <f>('Ratios Calculated fix'!AQ91-'Ratios Calculated fix'!AQ$428)/('Ratios Calculated fix'!AQ$429-'Ratios Calculated fix'!AQ$428)</f>
        <v>0.52364780073688066</v>
      </c>
      <c r="AR91" s="21">
        <f>('Ratios Calculated fix'!AR91-'Ratios Calculated fix'!AR$428)/('Ratios Calculated fix'!AR$429-'Ratios Calculated fix'!AR$428)</f>
        <v>0.4402588678277416</v>
      </c>
      <c r="AS91" s="21">
        <f>('Ratios Calculated fix'!AS91-'Ratios Calculated fix'!AS$428)/('Ratios Calculated fix'!AS$429-'Ratios Calculated fix'!AS$428)</f>
        <v>0.67805497350546895</v>
      </c>
      <c r="AT91" s="21">
        <f>('Ratios Calculated fix'!AT91-'Ratios Calculated fix'!AT$428)/('Ratios Calculated fix'!AT$429-'Ratios Calculated fix'!AT$428)</f>
        <v>0.37063383944502792</v>
      </c>
      <c r="AU91" s="21">
        <f>('Ratios Calculated fix'!AU91-'Ratios Calculated fix'!AU$428)/('Ratios Calculated fix'!AU$429-'Ratios Calculated fix'!AU$428)</f>
        <v>0.27029846812559211</v>
      </c>
      <c r="AV91" s="21" t="e">
        <f>('Ratios Calculated fix'!AV91-'Ratios Calculated fix'!AV$428)/('Ratios Calculated fix'!AV$429-'Ratios Calculated fix'!AV$428)</f>
        <v>#DIV/0!</v>
      </c>
      <c r="AW91" s="21" t="e">
        <f>('Ratios Calculated fix'!AW91-'Ratios Calculated fix'!AW$428)/('Ratios Calculated fix'!AW$429-'Ratios Calculated fix'!AW$428)</f>
        <v>#DIV/0!</v>
      </c>
      <c r="AX91" s="21" t="e">
        <f>('Ratios Calculated fix'!AX91-'Ratios Calculated fix'!AX$428)/('Ratios Calculated fix'!AX$429-'Ratios Calculated fix'!AX$428)</f>
        <v>#DIV/0!</v>
      </c>
      <c r="AY91" s="21">
        <f>('Ratios Calculated fix'!AY91-'Ratios Calculated fix'!AY$428)/('Ratios Calculated fix'!AY$429-'Ratios Calculated fix'!AY$428)</f>
        <v>0.36711916703397174</v>
      </c>
      <c r="AZ91" s="21">
        <f>('Ratios Calculated fix'!AZ91-'Ratios Calculated fix'!AZ$428)/('Ratios Calculated fix'!AZ$429-'Ratios Calculated fix'!AZ$428)</f>
        <v>0.30990029304740813</v>
      </c>
      <c r="BA91" s="21">
        <f>('Ratios Calculated fix'!BA91-'Ratios Calculated fix'!BA$428)/('Ratios Calculated fix'!BA$429-'Ratios Calculated fix'!BA$428)</f>
        <v>0.47110624457731554</v>
      </c>
      <c r="BB91" s="21" t="e">
        <f>('Ratios Calculated fix'!BB91-'Ratios Calculated fix'!BB$428)/('Ratios Calculated fix'!BB$429-'Ratios Calculated fix'!BB$428)</f>
        <v>#DIV/0!</v>
      </c>
      <c r="BC91" s="21">
        <f>('Ratios Calculated fix'!BC91-'Ratios Calculated fix'!BC$428)/('Ratios Calculated fix'!BC$429-'Ratios Calculated fix'!BC$428)</f>
        <v>0.10674674152421025</v>
      </c>
    </row>
    <row r="92" spans="1:55" x14ac:dyDescent="0.2">
      <c r="A92" s="3" t="s">
        <v>328</v>
      </c>
      <c r="B92" s="3" t="s">
        <v>329</v>
      </c>
      <c r="C92" s="3" t="s">
        <v>138</v>
      </c>
      <c r="D92" s="3">
        <v>378120</v>
      </c>
      <c r="E92" s="3" t="s">
        <v>16</v>
      </c>
      <c r="F92" s="3">
        <v>2019</v>
      </c>
      <c r="G92" s="3" t="s">
        <v>17</v>
      </c>
      <c r="H92" s="4">
        <v>43830</v>
      </c>
      <c r="I92" s="4">
        <v>43879</v>
      </c>
      <c r="J92" s="4">
        <v>43879</v>
      </c>
      <c r="K92" s="5">
        <v>1095027000</v>
      </c>
      <c r="L92" s="5">
        <v>1103137000</v>
      </c>
      <c r="M92" s="3" t="s">
        <v>330</v>
      </c>
      <c r="N92" s="20">
        <f>('Ratios Calculated fix'!N92-'Ratios Calculated fix'!N$428)/('Ratios Calculated fix'!N$429-'Ratios Calculated fix'!N$428)</f>
        <v>7.721613100084028E-2</v>
      </c>
      <c r="O92" s="21">
        <f>('Ratios Calculated fix'!O92-'Ratios Calculated fix'!O$428)/('Ratios Calculated fix'!O$429-'Ratios Calculated fix'!O$428)</f>
        <v>7.130457931091673E-2</v>
      </c>
      <c r="P92" s="21">
        <f>('Ratios Calculated fix'!P92-'Ratios Calculated fix'!P$428)/('Ratios Calculated fix'!P$429-'Ratios Calculated fix'!P$428)</f>
        <v>0.15423783200110433</v>
      </c>
      <c r="Q92" s="21">
        <f>('Ratios Calculated fix'!Q92-'Ratios Calculated fix'!Q$428)/('Ratios Calculated fix'!Q$429-'Ratios Calculated fix'!Q$428)</f>
        <v>0.55939564015066723</v>
      </c>
      <c r="R92" s="21">
        <f>('Ratios Calculated fix'!R92-'Ratios Calculated fix'!R$428)/('Ratios Calculated fix'!R$429-'Ratios Calculated fix'!R$428)</f>
        <v>5.4955592107418336E-2</v>
      </c>
      <c r="S92" s="21">
        <f>('Ratios Calculated fix'!S92-'Ratios Calculated fix'!S$428)/('Ratios Calculated fix'!S$429-'Ratios Calculated fix'!S$428)</f>
        <v>2.6736375955028983E-3</v>
      </c>
      <c r="T92" s="21">
        <f>('Ratios Calculated fix'!T92-'Ratios Calculated fix'!T$428)/('Ratios Calculated fix'!T$429-'Ratios Calculated fix'!T$428)</f>
        <v>5.5104429674694928E-2</v>
      </c>
      <c r="U92" s="21">
        <f>('Ratios Calculated fix'!U92-'Ratios Calculated fix'!U$428)/('Ratios Calculated fix'!U$429-'Ratios Calculated fix'!U$428)</f>
        <v>0.79236304301701466</v>
      </c>
      <c r="V92" s="21">
        <f>('Ratios Calculated fix'!V92-'Ratios Calculated fix'!V$428)/('Ratios Calculated fix'!V$429-'Ratios Calculated fix'!V$428)</f>
        <v>0.77154275294151731</v>
      </c>
      <c r="W92" s="21">
        <f>('Ratios Calculated fix'!W92-'Ratios Calculated fix'!W$428)/('Ratios Calculated fix'!W$429-'Ratios Calculated fix'!W$428)</f>
        <v>0.76185790312176371</v>
      </c>
      <c r="X92" s="21">
        <f>('Ratios Calculated fix'!X92-'Ratios Calculated fix'!X$428)/('Ratios Calculated fix'!X$429-'Ratios Calculated fix'!X$428)</f>
        <v>0.1518760542290335</v>
      </c>
      <c r="Y92" s="21">
        <f>('Ratios Calculated fix'!Y92-'Ratios Calculated fix'!Y$428)/('Ratios Calculated fix'!Y$429-'Ratios Calculated fix'!Y$428)</f>
        <v>0.49854827698734439</v>
      </c>
      <c r="Z92" s="21">
        <f>('Ratios Calculated fix'!Z92-'Ratios Calculated fix'!Z$428)/('Ratios Calculated fix'!Z$429-'Ratios Calculated fix'!Z$428)</f>
        <v>0.8481239457709665</v>
      </c>
      <c r="AA92" s="21">
        <f>('Ratios Calculated fix'!AA92-'Ratios Calculated fix'!AA$428)/('Ratios Calculated fix'!AA$429-'Ratios Calculated fix'!AA$428)</f>
        <v>0</v>
      </c>
      <c r="AB92" s="21">
        <f>('Ratios Calculated fix'!AB92-'Ratios Calculated fix'!AB$428)/('Ratios Calculated fix'!AB$429-'Ratios Calculated fix'!AB$428)</f>
        <v>0.89758084901147961</v>
      </c>
      <c r="AC92" s="21">
        <f>('Ratios Calculated fix'!AC92-'Ratios Calculated fix'!AC$428)/('Ratios Calculated fix'!AC$429-'Ratios Calculated fix'!AC$428)</f>
        <v>0.59640668940812913</v>
      </c>
      <c r="AD92" s="21">
        <f>('Ratios Calculated fix'!AD92-'Ratios Calculated fix'!AD$428)/('Ratios Calculated fix'!AD$429-'Ratios Calculated fix'!AD$428)</f>
        <v>0.58097172679616782</v>
      </c>
      <c r="AE92" s="21">
        <f>('Ratios Calculated fix'!AE92-'Ratios Calculated fix'!AE$428)/('Ratios Calculated fix'!AE$429-'Ratios Calculated fix'!AE$428)</f>
        <v>0.49964499536533097</v>
      </c>
      <c r="AF92" s="21">
        <f>('Ratios Calculated fix'!AF92-'Ratios Calculated fix'!AF$428)/('Ratios Calculated fix'!AF$429-'Ratios Calculated fix'!AF$428)</f>
        <v>0.65343587726620034</v>
      </c>
      <c r="AG92" s="21" t="e">
        <f>('Ratios Calculated fix'!AG92-'Ratios Calculated fix'!AG$428)/('Ratios Calculated fix'!AG$429-'Ratios Calculated fix'!AG$428)</f>
        <v>#DIV/0!</v>
      </c>
      <c r="AH92" s="21" t="e">
        <f>('Ratios Calculated fix'!AH92-'Ratios Calculated fix'!AH$428)/('Ratios Calculated fix'!AH$429-'Ratios Calculated fix'!AH$428)</f>
        <v>#DIV/0!</v>
      </c>
      <c r="AI92" s="21">
        <f>('Ratios Calculated fix'!AI92-'Ratios Calculated fix'!AI$428)/('Ratios Calculated fix'!AI$429-'Ratios Calculated fix'!AI$428)</f>
        <v>0.38305105539600776</v>
      </c>
      <c r="AJ92" s="21">
        <f>('Ratios Calculated fix'!AJ92-'Ratios Calculated fix'!AJ$428)/('Ratios Calculated fix'!AJ$429-'Ratios Calculated fix'!AJ$428)</f>
        <v>0.36242624717310695</v>
      </c>
      <c r="AK92" s="21" t="e">
        <f>('Ratios Calculated fix'!AK92-'Ratios Calculated fix'!AK$428)/('Ratios Calculated fix'!AK$429-'Ratios Calculated fix'!AK$428)</f>
        <v>#DIV/0!</v>
      </c>
      <c r="AL92" s="21" t="e">
        <f>('Ratios Calculated fix'!AL92-'Ratios Calculated fix'!AL$428)/('Ratios Calculated fix'!AL$429-'Ratios Calculated fix'!AL$428)</f>
        <v>#DIV/0!</v>
      </c>
      <c r="AM92" s="21">
        <f>('Ratios Calculated fix'!AM92-'Ratios Calculated fix'!AM$428)/('Ratios Calculated fix'!AM$429-'Ratios Calculated fix'!AM$428)</f>
        <v>0.61841650746396992</v>
      </c>
      <c r="AN92" s="21">
        <f>('Ratios Calculated fix'!AN92-'Ratios Calculated fix'!AN$428)/('Ratios Calculated fix'!AN$429-'Ratios Calculated fix'!AN$428)</f>
        <v>0.62142237294055469</v>
      </c>
      <c r="AO92" s="21">
        <f>('Ratios Calculated fix'!AO92-'Ratios Calculated fix'!AO$428)/('Ratios Calculated fix'!AO$429-'Ratios Calculated fix'!AO$428)</f>
        <v>0.10556725683236438</v>
      </c>
      <c r="AP92" s="21">
        <f>('Ratios Calculated fix'!AP92-'Ratios Calculated fix'!AP$428)/('Ratios Calculated fix'!AP$429-'Ratios Calculated fix'!AP$428)</f>
        <v>3.2711558367674518E-2</v>
      </c>
      <c r="AQ92" s="21">
        <f>('Ratios Calculated fix'!AQ92-'Ratios Calculated fix'!AQ$428)/('Ratios Calculated fix'!AQ$429-'Ratios Calculated fix'!AQ$428)</f>
        <v>0.60792072377263406</v>
      </c>
      <c r="AR92" s="21">
        <f>('Ratios Calculated fix'!AR92-'Ratios Calculated fix'!AR$428)/('Ratios Calculated fix'!AR$429-'Ratios Calculated fix'!AR$428)</f>
        <v>0.53268214939307612</v>
      </c>
      <c r="AS92" s="21">
        <f>('Ratios Calculated fix'!AS92-'Ratios Calculated fix'!AS$428)/('Ratios Calculated fix'!AS$429-'Ratios Calculated fix'!AS$428)</f>
        <v>0.46477220955836207</v>
      </c>
      <c r="AT92" s="21">
        <f>('Ratios Calculated fix'!AT92-'Ratios Calculated fix'!AT$428)/('Ratios Calculated fix'!AT$429-'Ratios Calculated fix'!AT$428)</f>
        <v>0.49396475950512236</v>
      </c>
      <c r="AU92" s="21">
        <f>('Ratios Calculated fix'!AU92-'Ratios Calculated fix'!AU$428)/('Ratios Calculated fix'!AU$429-'Ratios Calculated fix'!AU$428)</f>
        <v>0.57747614222893684</v>
      </c>
      <c r="AV92" s="21" t="e">
        <f>('Ratios Calculated fix'!AV92-'Ratios Calculated fix'!AV$428)/('Ratios Calculated fix'!AV$429-'Ratios Calculated fix'!AV$428)</f>
        <v>#DIV/0!</v>
      </c>
      <c r="AW92" s="21" t="e">
        <f>('Ratios Calculated fix'!AW92-'Ratios Calculated fix'!AW$428)/('Ratios Calculated fix'!AW$429-'Ratios Calculated fix'!AW$428)</f>
        <v>#DIV/0!</v>
      </c>
      <c r="AX92" s="21" t="e">
        <f>('Ratios Calculated fix'!AX92-'Ratios Calculated fix'!AX$428)/('Ratios Calculated fix'!AX$429-'Ratios Calculated fix'!AX$428)</f>
        <v>#DIV/0!</v>
      </c>
      <c r="AY92" s="21">
        <f>('Ratios Calculated fix'!AY92-'Ratios Calculated fix'!AY$428)/('Ratios Calculated fix'!AY$429-'Ratios Calculated fix'!AY$428)</f>
        <v>0.33866560534635143</v>
      </c>
      <c r="AZ92" s="21">
        <f>('Ratios Calculated fix'!AZ92-'Ratios Calculated fix'!AZ$428)/('Ratios Calculated fix'!AZ$429-'Ratios Calculated fix'!AZ$428)</f>
        <v>0.25129401635270349</v>
      </c>
      <c r="BA92" s="21">
        <f>('Ratios Calculated fix'!BA92-'Ratios Calculated fix'!BA$428)/('Ratios Calculated fix'!BA$429-'Ratios Calculated fix'!BA$428)</f>
        <v>0.51835997528992472</v>
      </c>
      <c r="BB92" s="21" t="e">
        <f>('Ratios Calculated fix'!BB92-'Ratios Calculated fix'!BB$428)/('Ratios Calculated fix'!BB$429-'Ratios Calculated fix'!BB$428)</f>
        <v>#DIV/0!</v>
      </c>
      <c r="BC92" s="21">
        <f>('Ratios Calculated fix'!BC92-'Ratios Calculated fix'!BC$428)/('Ratios Calculated fix'!BC$429-'Ratios Calculated fix'!BC$428)</f>
        <v>0.14346300096550518</v>
      </c>
    </row>
    <row r="93" spans="1:55" x14ac:dyDescent="0.2">
      <c r="A93" s="3" t="s">
        <v>343</v>
      </c>
      <c r="B93" s="3" t="s">
        <v>344</v>
      </c>
      <c r="C93" s="3" t="s">
        <v>91</v>
      </c>
      <c r="D93" s="3">
        <v>217867</v>
      </c>
      <c r="E93" s="3" t="s">
        <v>16</v>
      </c>
      <c r="F93" s="3">
        <v>2019</v>
      </c>
      <c r="G93" s="3" t="s">
        <v>17</v>
      </c>
      <c r="H93" s="4">
        <v>43738</v>
      </c>
      <c r="I93" s="4">
        <v>43749</v>
      </c>
      <c r="J93" s="4">
        <v>43822</v>
      </c>
      <c r="K93" s="5">
        <v>439720000</v>
      </c>
      <c r="L93" s="5">
        <v>443964000</v>
      </c>
      <c r="M93" s="3" t="s">
        <v>345</v>
      </c>
      <c r="N93" s="20">
        <f>('Ratios Calculated fix'!N93-'Ratios Calculated fix'!N$428)/('Ratios Calculated fix'!N$429-'Ratios Calculated fix'!N$428)</f>
        <v>4.3494560290425213E-2</v>
      </c>
      <c r="O93" s="21">
        <f>('Ratios Calculated fix'!O93-'Ratios Calculated fix'!O$428)/('Ratios Calculated fix'!O$429-'Ratios Calculated fix'!O$428)</f>
        <v>1.9442119925089846E-2</v>
      </c>
      <c r="P93" s="21">
        <f>('Ratios Calculated fix'!P93-'Ratios Calculated fix'!P$428)/('Ratios Calculated fix'!P$429-'Ratios Calculated fix'!P$428)</f>
        <v>5.4493651851904773E-2</v>
      </c>
      <c r="Q93" s="21">
        <f>('Ratios Calculated fix'!Q93-'Ratios Calculated fix'!Q$428)/('Ratios Calculated fix'!Q$429-'Ratios Calculated fix'!Q$428)</f>
        <v>0.56084370275344775</v>
      </c>
      <c r="R93" s="21">
        <f>('Ratios Calculated fix'!R93-'Ratios Calculated fix'!R$428)/('Ratios Calculated fix'!R$429-'Ratios Calculated fix'!R$428)</f>
        <v>4.0821275740990648E-2</v>
      </c>
      <c r="S93" s="21">
        <f>('Ratios Calculated fix'!S93-'Ratios Calculated fix'!S$428)/('Ratios Calculated fix'!S$429-'Ratios Calculated fix'!S$428)</f>
        <v>0</v>
      </c>
      <c r="T93" s="21">
        <f>('Ratios Calculated fix'!T93-'Ratios Calculated fix'!T$428)/('Ratios Calculated fix'!T$429-'Ratios Calculated fix'!T$428)</f>
        <v>4.1240419781516935E-2</v>
      </c>
      <c r="U93" s="21">
        <f>('Ratios Calculated fix'!U93-'Ratios Calculated fix'!U$428)/('Ratios Calculated fix'!U$429-'Ratios Calculated fix'!U$428)</f>
        <v>0.7925008192291072</v>
      </c>
      <c r="V93" s="21">
        <f>('Ratios Calculated fix'!V93-'Ratios Calculated fix'!V$428)/('Ratios Calculated fix'!V$429-'Ratios Calculated fix'!V$428)</f>
        <v>0.77144014205164946</v>
      </c>
      <c r="W93" s="21">
        <f>('Ratios Calculated fix'!W93-'Ratios Calculated fix'!W$428)/('Ratios Calculated fix'!W$429-'Ratios Calculated fix'!W$428)</f>
        <v>0.76203543693709586</v>
      </c>
      <c r="X93" s="21">
        <f>('Ratios Calculated fix'!X93-'Ratios Calculated fix'!X$428)/('Ratios Calculated fix'!X$429-'Ratios Calculated fix'!X$428)</f>
        <v>0.40439233007863923</v>
      </c>
      <c r="Y93" s="21">
        <f>('Ratios Calculated fix'!Y93-'Ratios Calculated fix'!Y$428)/('Ratios Calculated fix'!Y$429-'Ratios Calculated fix'!Y$428)</f>
        <v>0.4819643015141622</v>
      </c>
      <c r="Z93" s="21">
        <f>('Ratios Calculated fix'!Z93-'Ratios Calculated fix'!Z$428)/('Ratios Calculated fix'!Z$429-'Ratios Calculated fix'!Z$428)</f>
        <v>0.59560766992136072</v>
      </c>
      <c r="AA93" s="21">
        <f>('Ratios Calculated fix'!AA93-'Ratios Calculated fix'!AA$428)/('Ratios Calculated fix'!AA$429-'Ratios Calculated fix'!AA$428)</f>
        <v>0</v>
      </c>
      <c r="AB93" s="21">
        <f>('Ratios Calculated fix'!AB93-'Ratios Calculated fix'!AB$428)/('Ratios Calculated fix'!AB$429-'Ratios Calculated fix'!AB$428)</f>
        <v>0.86522784846559064</v>
      </c>
      <c r="AC93" s="21">
        <f>('Ratios Calculated fix'!AC93-'Ratios Calculated fix'!AC$428)/('Ratios Calculated fix'!AC$429-'Ratios Calculated fix'!AC$428)</f>
        <v>0.10557036732235002</v>
      </c>
      <c r="AD93" s="21">
        <f>('Ratios Calculated fix'!AD93-'Ratios Calculated fix'!AD$428)/('Ratios Calculated fix'!AD$429-'Ratios Calculated fix'!AD$428)</f>
        <v>0.24133610263561395</v>
      </c>
      <c r="AE93" s="21">
        <f>('Ratios Calculated fix'!AE93-'Ratios Calculated fix'!AE$428)/('Ratios Calculated fix'!AE$429-'Ratios Calculated fix'!AE$428)</f>
        <v>0.27665693179527723</v>
      </c>
      <c r="AF93" s="21">
        <f>('Ratios Calculated fix'!AF93-'Ratios Calculated fix'!AF$428)/('Ratios Calculated fix'!AF$429-'Ratios Calculated fix'!AF$428)</f>
        <v>0.55295168866097499</v>
      </c>
      <c r="AG93" s="21" t="e">
        <f>('Ratios Calculated fix'!AG93-'Ratios Calculated fix'!AG$428)/('Ratios Calculated fix'!AG$429-'Ratios Calculated fix'!AG$428)</f>
        <v>#DIV/0!</v>
      </c>
      <c r="AH93" s="21" t="e">
        <f>('Ratios Calculated fix'!AH93-'Ratios Calculated fix'!AH$428)/('Ratios Calculated fix'!AH$429-'Ratios Calculated fix'!AH$428)</f>
        <v>#DIV/0!</v>
      </c>
      <c r="AI93" s="21">
        <f>('Ratios Calculated fix'!AI93-'Ratios Calculated fix'!AI$428)/('Ratios Calculated fix'!AI$429-'Ratios Calculated fix'!AI$428)</f>
        <v>0.40916284345938375</v>
      </c>
      <c r="AJ93" s="21">
        <f>('Ratios Calculated fix'!AJ93-'Ratios Calculated fix'!AJ$428)/('Ratios Calculated fix'!AJ$429-'Ratios Calculated fix'!AJ$428)</f>
        <v>0.11782914291244011</v>
      </c>
      <c r="AK93" s="21" t="e">
        <f>('Ratios Calculated fix'!AK93-'Ratios Calculated fix'!AK$428)/('Ratios Calculated fix'!AK$429-'Ratios Calculated fix'!AK$428)</f>
        <v>#DIV/0!</v>
      </c>
      <c r="AL93" s="21" t="e">
        <f>('Ratios Calculated fix'!AL93-'Ratios Calculated fix'!AL$428)/('Ratios Calculated fix'!AL$429-'Ratios Calculated fix'!AL$428)</f>
        <v>#DIV/0!</v>
      </c>
      <c r="AM93" s="21">
        <f>('Ratios Calculated fix'!AM93-'Ratios Calculated fix'!AM$428)/('Ratios Calculated fix'!AM$429-'Ratios Calculated fix'!AM$428)</f>
        <v>0.61908030032992478</v>
      </c>
      <c r="AN93" s="21">
        <f>('Ratios Calculated fix'!AN93-'Ratios Calculated fix'!AN$428)/('Ratios Calculated fix'!AN$429-'Ratios Calculated fix'!AN$428)</f>
        <v>0.63633183204718313</v>
      </c>
      <c r="AO93" s="21">
        <f>('Ratios Calculated fix'!AO93-'Ratios Calculated fix'!AO$428)/('Ratios Calculated fix'!AO$429-'Ratios Calculated fix'!AO$428)</f>
        <v>0.77495992490335064</v>
      </c>
      <c r="AP93" s="21">
        <f>('Ratios Calculated fix'!AP93-'Ratios Calculated fix'!AP$428)/('Ratios Calculated fix'!AP$429-'Ratios Calculated fix'!AP$428)</f>
        <v>7.7472766188054126E-2</v>
      </c>
      <c r="AQ93" s="21">
        <f>('Ratios Calculated fix'!AQ93-'Ratios Calculated fix'!AQ$428)/('Ratios Calculated fix'!AQ$429-'Ratios Calculated fix'!AQ$428)</f>
        <v>0.59189081536774579</v>
      </c>
      <c r="AR93" s="21">
        <f>('Ratios Calculated fix'!AR93-'Ratios Calculated fix'!AR$428)/('Ratios Calculated fix'!AR$429-'Ratios Calculated fix'!AR$428)</f>
        <v>0.21362600905638213</v>
      </c>
      <c r="AS93" s="21">
        <f>('Ratios Calculated fix'!AS93-'Ratios Calculated fix'!AS$428)/('Ratios Calculated fix'!AS$429-'Ratios Calculated fix'!AS$428)</f>
        <v>0.554346293772354</v>
      </c>
      <c r="AT93" s="21">
        <f>('Ratios Calculated fix'!AT93-'Ratios Calculated fix'!AT$428)/('Ratios Calculated fix'!AT$429-'Ratios Calculated fix'!AT$428)</f>
        <v>0.42296001488915907</v>
      </c>
      <c r="AU93" s="21">
        <f>('Ratios Calculated fix'!AU93-'Ratios Calculated fix'!AU$428)/('Ratios Calculated fix'!AU$429-'Ratios Calculated fix'!AU$428)</f>
        <v>0.45864403926698116</v>
      </c>
      <c r="AV93" s="21" t="e">
        <f>('Ratios Calculated fix'!AV93-'Ratios Calculated fix'!AV$428)/('Ratios Calculated fix'!AV$429-'Ratios Calculated fix'!AV$428)</f>
        <v>#DIV/0!</v>
      </c>
      <c r="AW93" s="21" t="e">
        <f>('Ratios Calculated fix'!AW93-'Ratios Calculated fix'!AW$428)/('Ratios Calculated fix'!AW$429-'Ratios Calculated fix'!AW$428)</f>
        <v>#DIV/0!</v>
      </c>
      <c r="AX93" s="21" t="e">
        <f>('Ratios Calculated fix'!AX93-'Ratios Calculated fix'!AX$428)/('Ratios Calculated fix'!AX$429-'Ratios Calculated fix'!AX$428)</f>
        <v>#DIV/0!</v>
      </c>
      <c r="AY93" s="21">
        <f>('Ratios Calculated fix'!AY93-'Ratios Calculated fix'!AY$428)/('Ratios Calculated fix'!AY$429-'Ratios Calculated fix'!AY$428)</f>
        <v>0.3437942370227981</v>
      </c>
      <c r="AZ93" s="21">
        <f>('Ratios Calculated fix'!AZ93-'Ratios Calculated fix'!AZ$428)/('Ratios Calculated fix'!AZ$429-'Ratios Calculated fix'!AZ$428)</f>
        <v>0.23798320466662759</v>
      </c>
      <c r="BA93" s="21">
        <f>('Ratios Calculated fix'!BA93-'Ratios Calculated fix'!BA$428)/('Ratios Calculated fix'!BA$429-'Ratios Calculated fix'!BA$428)</f>
        <v>0.51489772027611436</v>
      </c>
      <c r="BB93" s="21" t="e">
        <f>('Ratios Calculated fix'!BB93-'Ratios Calculated fix'!BB$428)/('Ratios Calculated fix'!BB$429-'Ratios Calculated fix'!BB$428)</f>
        <v>#DIV/0!</v>
      </c>
      <c r="BC93" s="21">
        <f>('Ratios Calculated fix'!BC93-'Ratios Calculated fix'!BC$428)/('Ratios Calculated fix'!BC$429-'Ratios Calculated fix'!BC$428)</f>
        <v>0.17966112153802208</v>
      </c>
    </row>
    <row r="94" spans="1:55" x14ac:dyDescent="0.2">
      <c r="A94" s="3" t="s">
        <v>346</v>
      </c>
      <c r="B94" s="3" t="s">
        <v>347</v>
      </c>
      <c r="C94" s="3" t="s">
        <v>91</v>
      </c>
      <c r="D94" s="3">
        <v>376164</v>
      </c>
      <c r="E94" s="3" t="s">
        <v>16</v>
      </c>
      <c r="F94" s="3">
        <v>2020</v>
      </c>
      <c r="G94" s="3" t="s">
        <v>17</v>
      </c>
      <c r="H94" s="4">
        <v>44012</v>
      </c>
      <c r="I94" s="4">
        <v>44070</v>
      </c>
      <c r="J94" s="4">
        <v>44070</v>
      </c>
      <c r="K94" s="5">
        <v>763300000</v>
      </c>
      <c r="L94" s="5">
        <v>758600000</v>
      </c>
      <c r="M94" s="3" t="s">
        <v>348</v>
      </c>
      <c r="N94" s="20">
        <f>('Ratios Calculated fix'!N94-'Ratios Calculated fix'!N$428)/('Ratios Calculated fix'!N$429-'Ratios Calculated fix'!N$428)</f>
        <v>4.015174531903698E-2</v>
      </c>
      <c r="O94" s="21">
        <f>('Ratios Calculated fix'!O94-'Ratios Calculated fix'!O$428)/('Ratios Calculated fix'!O$429-'Ratios Calculated fix'!O$428)</f>
        <v>2.5752646568115364E-2</v>
      </c>
      <c r="P94" s="21">
        <f>('Ratios Calculated fix'!P94-'Ratios Calculated fix'!P$428)/('Ratios Calculated fix'!P$429-'Ratios Calculated fix'!P$428)</f>
        <v>1.4644063816415163E-2</v>
      </c>
      <c r="Q94" s="21">
        <f>('Ratios Calculated fix'!Q94-'Ratios Calculated fix'!Q$428)/('Ratios Calculated fix'!Q$429-'Ratios Calculated fix'!Q$428)</f>
        <v>0.56144141489523436</v>
      </c>
      <c r="R94" s="21">
        <f>('Ratios Calculated fix'!R94-'Ratios Calculated fix'!R$428)/('Ratios Calculated fix'!R$429-'Ratios Calculated fix'!R$428)</f>
        <v>0.11146462906848395</v>
      </c>
      <c r="S94" s="21">
        <f>('Ratios Calculated fix'!S94-'Ratios Calculated fix'!S$428)/('Ratios Calculated fix'!S$429-'Ratios Calculated fix'!S$428)</f>
        <v>1.83268891050909E-2</v>
      </c>
      <c r="T94" s="21">
        <f>('Ratios Calculated fix'!T94-'Ratios Calculated fix'!T$428)/('Ratios Calculated fix'!T$429-'Ratios Calculated fix'!T$428)</f>
        <v>0.10976145906947413</v>
      </c>
      <c r="U94" s="21">
        <f>('Ratios Calculated fix'!U94-'Ratios Calculated fix'!U$428)/('Ratios Calculated fix'!U$429-'Ratios Calculated fix'!U$428)</f>
        <v>0.79749260348791917</v>
      </c>
      <c r="V94" s="21">
        <f>('Ratios Calculated fix'!V94-'Ratios Calculated fix'!V$428)/('Ratios Calculated fix'!V$429-'Ratios Calculated fix'!V$428)</f>
        <v>0.77256855618430775</v>
      </c>
      <c r="W94" s="21">
        <f>('Ratios Calculated fix'!W94-'Ratios Calculated fix'!W$428)/('Ratios Calculated fix'!W$429-'Ratios Calculated fix'!W$428)</f>
        <v>0.76754536189299727</v>
      </c>
      <c r="X94" s="21">
        <f>('Ratios Calculated fix'!X94-'Ratios Calculated fix'!X$428)/('Ratios Calculated fix'!X$429-'Ratios Calculated fix'!X$428)</f>
        <v>0.14824131275709732</v>
      </c>
      <c r="Y94" s="21">
        <f>('Ratios Calculated fix'!Y94-'Ratios Calculated fix'!Y$428)/('Ratios Calculated fix'!Y$429-'Ratios Calculated fix'!Y$428)</f>
        <v>0.56110479809875302</v>
      </c>
      <c r="Z94" s="21">
        <f>('Ratios Calculated fix'!Z94-'Ratios Calculated fix'!Z$428)/('Ratios Calculated fix'!Z$429-'Ratios Calculated fix'!Z$428)</f>
        <v>0.85175868724290271</v>
      </c>
      <c r="AA94" s="21">
        <f>('Ratios Calculated fix'!AA94-'Ratios Calculated fix'!AA$428)/('Ratios Calculated fix'!AA$429-'Ratios Calculated fix'!AA$428)</f>
        <v>0.46860025743644201</v>
      </c>
      <c r="AB94" s="21">
        <f>('Ratios Calculated fix'!AB94-'Ratios Calculated fix'!AB$428)/('Ratios Calculated fix'!AB$429-'Ratios Calculated fix'!AB$428)</f>
        <v>0.85690387944721214</v>
      </c>
      <c r="AC94" s="21">
        <f>('Ratios Calculated fix'!AC94-'Ratios Calculated fix'!AC$428)/('Ratios Calculated fix'!AC$429-'Ratios Calculated fix'!AC$428)</f>
        <v>0.60688276455368884</v>
      </c>
      <c r="AD94" s="21">
        <f>('Ratios Calculated fix'!AD94-'Ratios Calculated fix'!AD$428)/('Ratios Calculated fix'!AD$429-'Ratios Calculated fix'!AD$428)</f>
        <v>0.29308787799538555</v>
      </c>
      <c r="AE94" s="21">
        <f>('Ratios Calculated fix'!AE94-'Ratios Calculated fix'!AE$428)/('Ratios Calculated fix'!AE$429-'Ratios Calculated fix'!AE$428)</f>
        <v>0.29440768029528269</v>
      </c>
      <c r="AF94" s="21">
        <f>('Ratios Calculated fix'!AF94-'Ratios Calculated fix'!AF$428)/('Ratios Calculated fix'!AF$429-'Ratios Calculated fix'!AF$428)</f>
        <v>0.24434564862116731</v>
      </c>
      <c r="AG94" s="21" t="e">
        <f>('Ratios Calculated fix'!AG94-'Ratios Calculated fix'!AG$428)/('Ratios Calculated fix'!AG$429-'Ratios Calculated fix'!AG$428)</f>
        <v>#DIV/0!</v>
      </c>
      <c r="AH94" s="21" t="e">
        <f>('Ratios Calculated fix'!AH94-'Ratios Calculated fix'!AH$428)/('Ratios Calculated fix'!AH$429-'Ratios Calculated fix'!AH$428)</f>
        <v>#DIV/0!</v>
      </c>
      <c r="AI94" s="21">
        <f>('Ratios Calculated fix'!AI94-'Ratios Calculated fix'!AI$428)/('Ratios Calculated fix'!AI$429-'Ratios Calculated fix'!AI$428)</f>
        <v>0.40766564486361423</v>
      </c>
      <c r="AJ94" s="21">
        <f>('Ratios Calculated fix'!AJ94-'Ratios Calculated fix'!AJ$428)/('Ratios Calculated fix'!AJ$429-'Ratios Calculated fix'!AJ$428)</f>
        <v>0.10009076987044598</v>
      </c>
      <c r="AK94" s="21" t="e">
        <f>('Ratios Calculated fix'!AK94-'Ratios Calculated fix'!AK$428)/('Ratios Calculated fix'!AK$429-'Ratios Calculated fix'!AK$428)</f>
        <v>#DIV/0!</v>
      </c>
      <c r="AL94" s="21" t="e">
        <f>('Ratios Calculated fix'!AL94-'Ratios Calculated fix'!AL$428)/('Ratios Calculated fix'!AL$429-'Ratios Calculated fix'!AL$428)</f>
        <v>#DIV/0!</v>
      </c>
      <c r="AM94" s="21">
        <f>('Ratios Calculated fix'!AM94-'Ratios Calculated fix'!AM$428)/('Ratios Calculated fix'!AM$429-'Ratios Calculated fix'!AM$428)</f>
        <v>0.60417026541569274</v>
      </c>
      <c r="AN94" s="21">
        <f>('Ratios Calculated fix'!AN94-'Ratios Calculated fix'!AN$428)/('Ratios Calculated fix'!AN$429-'Ratios Calculated fix'!AN$428)</f>
        <v>0.62231431639486212</v>
      </c>
      <c r="AO94" s="21">
        <f>('Ratios Calculated fix'!AO94-'Ratios Calculated fix'!AO$428)/('Ratios Calculated fix'!AO$429-'Ratios Calculated fix'!AO$428)</f>
        <v>9.8567120466839547E-2</v>
      </c>
      <c r="AP94" s="21">
        <f>('Ratios Calculated fix'!AP94-'Ratios Calculated fix'!AP$428)/('Ratios Calculated fix'!AP$429-'Ratios Calculated fix'!AP$428)</f>
        <v>2.705479708493292E-2</v>
      </c>
      <c r="AQ94" s="21">
        <f>('Ratios Calculated fix'!AQ94-'Ratios Calculated fix'!AQ$428)/('Ratios Calculated fix'!AQ$429-'Ratios Calculated fix'!AQ$428)</f>
        <v>0.22329002393132336</v>
      </c>
      <c r="AR94" s="21">
        <f>('Ratios Calculated fix'!AR94-'Ratios Calculated fix'!AR$428)/('Ratios Calculated fix'!AR$429-'Ratios Calculated fix'!AR$428)</f>
        <v>0.24729067132595781</v>
      </c>
      <c r="AS94" s="21">
        <f>('Ratios Calculated fix'!AS94-'Ratios Calculated fix'!AS$428)/('Ratios Calculated fix'!AS$429-'Ratios Calculated fix'!AS$428)</f>
        <v>0.5509190441368953</v>
      </c>
      <c r="AT94" s="21">
        <f>('Ratios Calculated fix'!AT94-'Ratios Calculated fix'!AT$428)/('Ratios Calculated fix'!AT$429-'Ratios Calculated fix'!AT$428)</f>
        <v>0.25086612803592773</v>
      </c>
      <c r="AU94" s="21">
        <f>('Ratios Calculated fix'!AU94-'Ratios Calculated fix'!AU$428)/('Ratios Calculated fix'!AU$429-'Ratios Calculated fix'!AU$428)</f>
        <v>0.44897360535829917</v>
      </c>
      <c r="AV94" s="21" t="e">
        <f>('Ratios Calculated fix'!AV94-'Ratios Calculated fix'!AV$428)/('Ratios Calculated fix'!AV$429-'Ratios Calculated fix'!AV$428)</f>
        <v>#DIV/0!</v>
      </c>
      <c r="AW94" s="21" t="e">
        <f>('Ratios Calculated fix'!AW94-'Ratios Calculated fix'!AW$428)/('Ratios Calculated fix'!AW$429-'Ratios Calculated fix'!AW$428)</f>
        <v>#DIV/0!</v>
      </c>
      <c r="AX94" s="21" t="e">
        <f>('Ratios Calculated fix'!AX94-'Ratios Calculated fix'!AX$428)/('Ratios Calculated fix'!AX$429-'Ratios Calculated fix'!AX$428)</f>
        <v>#DIV/0!</v>
      </c>
      <c r="AY94" s="21">
        <f>('Ratios Calculated fix'!AY94-'Ratios Calculated fix'!AY$428)/('Ratios Calculated fix'!AY$429-'Ratios Calculated fix'!AY$428)</f>
        <v>0.4382402246805332</v>
      </c>
      <c r="AZ94" s="21">
        <f>('Ratios Calculated fix'!AZ94-'Ratios Calculated fix'!AZ$428)/('Ratios Calculated fix'!AZ$429-'Ratios Calculated fix'!AZ$428)</f>
        <v>0.43160554502985898</v>
      </c>
      <c r="BA94" s="21">
        <f>('Ratios Calculated fix'!BA94-'Ratios Calculated fix'!BA$428)/('Ratios Calculated fix'!BA$429-'Ratios Calculated fix'!BA$428)</f>
        <v>0.5089202907401752</v>
      </c>
      <c r="BB94" s="21" t="e">
        <f>('Ratios Calculated fix'!BB94-'Ratios Calculated fix'!BB$428)/('Ratios Calculated fix'!BB$429-'Ratios Calculated fix'!BB$428)</f>
        <v>#DIV/0!</v>
      </c>
      <c r="BC94" s="21">
        <f>('Ratios Calculated fix'!BC94-'Ratios Calculated fix'!BC$428)/('Ratios Calculated fix'!BC$429-'Ratios Calculated fix'!BC$428)</f>
        <v>8.1989274181382563E-2</v>
      </c>
    </row>
    <row r="95" spans="1:55" x14ac:dyDescent="0.2">
      <c r="A95" s="3" t="s">
        <v>242</v>
      </c>
      <c r="B95" s="3" t="s">
        <v>243</v>
      </c>
      <c r="C95" s="3" t="s">
        <v>91</v>
      </c>
      <c r="D95" s="3">
        <v>249099</v>
      </c>
      <c r="E95" s="3" t="s">
        <v>16</v>
      </c>
      <c r="F95" s="3">
        <v>2019</v>
      </c>
      <c r="G95" s="3" t="s">
        <v>17</v>
      </c>
      <c r="H95" s="4">
        <v>43677</v>
      </c>
      <c r="I95" s="4">
        <v>43734</v>
      </c>
      <c r="J95" s="4">
        <v>43803</v>
      </c>
      <c r="K95" s="5">
        <v>301000000</v>
      </c>
      <c r="L95" s="5">
        <v>303000000</v>
      </c>
      <c r="M95" s="3" t="s">
        <v>244</v>
      </c>
      <c r="N95" s="20">
        <f>('Ratios Calculated fix'!N95-'Ratios Calculated fix'!N$428)/('Ratios Calculated fix'!N$429-'Ratios Calculated fix'!N$428)</f>
        <v>2.7025122254194348E-2</v>
      </c>
      <c r="O95" s="21">
        <f>('Ratios Calculated fix'!O95-'Ratios Calculated fix'!O$428)/('Ratios Calculated fix'!O$429-'Ratios Calculated fix'!O$428)</f>
        <v>1.6311021004518218E-2</v>
      </c>
      <c r="P95" s="21">
        <f>('Ratios Calculated fix'!P95-'Ratios Calculated fix'!P$428)/('Ratios Calculated fix'!P$429-'Ratios Calculated fix'!P$428)</f>
        <v>2.0394227032215864E-3</v>
      </c>
      <c r="Q95" s="21">
        <f>('Ratios Calculated fix'!Q95-'Ratios Calculated fix'!Q$428)/('Ratios Calculated fix'!Q$429-'Ratios Calculated fix'!Q$428)</f>
        <v>0.57242400725762077</v>
      </c>
      <c r="R95" s="21">
        <f>('Ratios Calculated fix'!R95-'Ratios Calculated fix'!R$428)/('Ratios Calculated fix'!R$429-'Ratios Calculated fix'!R$428)</f>
        <v>0.16828320113079109</v>
      </c>
      <c r="S95" s="21">
        <f>('Ratios Calculated fix'!S95-'Ratios Calculated fix'!S$428)/('Ratios Calculated fix'!S$429-'Ratios Calculated fix'!S$428)</f>
        <v>0.17534467233837225</v>
      </c>
      <c r="T95" s="21">
        <f>('Ratios Calculated fix'!T95-'Ratios Calculated fix'!T$428)/('Ratios Calculated fix'!T$429-'Ratios Calculated fix'!T$428)</f>
        <v>0.14276572862660233</v>
      </c>
      <c r="U95" s="21">
        <f>('Ratios Calculated fix'!U95-'Ratios Calculated fix'!U$428)/('Ratios Calculated fix'!U$429-'Ratios Calculated fix'!U$428)</f>
        <v>0.82387577510559429</v>
      </c>
      <c r="V95" s="21">
        <f>('Ratios Calculated fix'!V95-'Ratios Calculated fix'!V$428)/('Ratios Calculated fix'!V$429-'Ratios Calculated fix'!V$428)</f>
        <v>0.8040682911022391</v>
      </c>
      <c r="W95" s="21">
        <f>('Ratios Calculated fix'!W95-'Ratios Calculated fix'!W$428)/('Ratios Calculated fix'!W$429-'Ratios Calculated fix'!W$428)</f>
        <v>0.79180707658617466</v>
      </c>
      <c r="X95" s="21">
        <f>('Ratios Calculated fix'!X95-'Ratios Calculated fix'!X$428)/('Ratios Calculated fix'!X$429-'Ratios Calculated fix'!X$428)</f>
        <v>0.12585933603532634</v>
      </c>
      <c r="Y95" s="21">
        <f>('Ratios Calculated fix'!Y95-'Ratios Calculated fix'!Y$428)/('Ratios Calculated fix'!Y$429-'Ratios Calculated fix'!Y$428)</f>
        <v>0.46688694898038235</v>
      </c>
      <c r="Z95" s="21">
        <f>('Ratios Calculated fix'!Z95-'Ratios Calculated fix'!Z$428)/('Ratios Calculated fix'!Z$429-'Ratios Calculated fix'!Z$428)</f>
        <v>0.8741406639646736</v>
      </c>
      <c r="AA95" s="21">
        <f>('Ratios Calculated fix'!AA95-'Ratios Calculated fix'!AA$428)/('Ratios Calculated fix'!AA$429-'Ratios Calculated fix'!AA$428)</f>
        <v>0.43390439427412641</v>
      </c>
      <c r="AB95" s="21">
        <f>('Ratios Calculated fix'!AB95-'Ratios Calculated fix'!AB$428)/('Ratios Calculated fix'!AB$429-'Ratios Calculated fix'!AB$428)</f>
        <v>0.81186509158772235</v>
      </c>
      <c r="AC95" s="21">
        <f>('Ratios Calculated fix'!AC95-'Ratios Calculated fix'!AC$428)/('Ratios Calculated fix'!AC$429-'Ratios Calculated fix'!AC$428)</f>
        <v>0.3407763619119295</v>
      </c>
      <c r="AD95" s="21">
        <f>('Ratios Calculated fix'!AD95-'Ratios Calculated fix'!AD$428)/('Ratios Calculated fix'!AD$429-'Ratios Calculated fix'!AD$428)</f>
        <v>0.35611073342857824</v>
      </c>
      <c r="AE95" s="21">
        <f>('Ratios Calculated fix'!AE95-'Ratios Calculated fix'!AE$428)/('Ratios Calculated fix'!AE$429-'Ratios Calculated fix'!AE$428)</f>
        <v>0.40822944355933949</v>
      </c>
      <c r="AF95" s="21">
        <f>('Ratios Calculated fix'!AF95-'Ratios Calculated fix'!AF$428)/('Ratios Calculated fix'!AF$429-'Ratios Calculated fix'!AF$428)</f>
        <v>0.56457866266546453</v>
      </c>
      <c r="AG95" s="21" t="e">
        <f>('Ratios Calculated fix'!AG95-'Ratios Calculated fix'!AG$428)/('Ratios Calculated fix'!AG$429-'Ratios Calculated fix'!AG$428)</f>
        <v>#DIV/0!</v>
      </c>
      <c r="AH95" s="21" t="e">
        <f>('Ratios Calculated fix'!AH95-'Ratios Calculated fix'!AH$428)/('Ratios Calculated fix'!AH$429-'Ratios Calculated fix'!AH$428)</f>
        <v>#DIV/0!</v>
      </c>
      <c r="AI95" s="21">
        <f>('Ratios Calculated fix'!AI95-'Ratios Calculated fix'!AI$428)/('Ratios Calculated fix'!AI$429-'Ratios Calculated fix'!AI$428)</f>
        <v>0.65228776300864377</v>
      </c>
      <c r="AJ95" s="21">
        <f>('Ratios Calculated fix'!AJ95-'Ratios Calculated fix'!AJ$428)/('Ratios Calculated fix'!AJ$429-'Ratios Calculated fix'!AJ$428)</f>
        <v>0.13012112527296776</v>
      </c>
      <c r="AK95" s="21" t="e">
        <f>('Ratios Calculated fix'!AK95-'Ratios Calculated fix'!AK$428)/('Ratios Calculated fix'!AK$429-'Ratios Calculated fix'!AK$428)</f>
        <v>#DIV/0!</v>
      </c>
      <c r="AL95" s="21" t="e">
        <f>('Ratios Calculated fix'!AL95-'Ratios Calculated fix'!AL$428)/('Ratios Calculated fix'!AL$429-'Ratios Calculated fix'!AL$428)</f>
        <v>#DIV/0!</v>
      </c>
      <c r="AM95" s="21">
        <f>('Ratios Calculated fix'!AM95-'Ratios Calculated fix'!AM$428)/('Ratios Calculated fix'!AM$429-'Ratios Calculated fix'!AM$428)</f>
        <v>0.61834044889094941</v>
      </c>
      <c r="AN95" s="21">
        <f>('Ratios Calculated fix'!AN95-'Ratios Calculated fix'!AN$428)/('Ratios Calculated fix'!AN$429-'Ratios Calculated fix'!AN$428)</f>
        <v>0.62710015124203933</v>
      </c>
      <c r="AO95" s="21">
        <f>('Ratios Calculated fix'!AO95-'Ratios Calculated fix'!AO$428)/('Ratios Calculated fix'!AO$429-'Ratios Calculated fix'!AO$428)</f>
        <v>9.0781575224826702E-2</v>
      </c>
      <c r="AP95" s="21">
        <f>('Ratios Calculated fix'!AP95-'Ratios Calculated fix'!AP$428)/('Ratios Calculated fix'!AP$429-'Ratios Calculated fix'!AP$428)</f>
        <v>3.1394837991106012E-2</v>
      </c>
      <c r="AQ95" s="21">
        <f>('Ratios Calculated fix'!AQ95-'Ratios Calculated fix'!AQ$428)/('Ratios Calculated fix'!AQ$429-'Ratios Calculated fix'!AQ$428)</f>
        <v>0.51741224928979335</v>
      </c>
      <c r="AR95" s="21">
        <f>('Ratios Calculated fix'!AR95-'Ratios Calculated fix'!AR$428)/('Ratios Calculated fix'!AR$429-'Ratios Calculated fix'!AR$428)</f>
        <v>0.37244888252243102</v>
      </c>
      <c r="AS95" s="21">
        <f>('Ratios Calculated fix'!AS95-'Ratios Calculated fix'!AS$428)/('Ratios Calculated fix'!AS$429-'Ratios Calculated fix'!AS$428)</f>
        <v>0.87475074004853459</v>
      </c>
      <c r="AT95" s="21">
        <f>('Ratios Calculated fix'!AT95-'Ratios Calculated fix'!AT$428)/('Ratios Calculated fix'!AT$429-'Ratios Calculated fix'!AT$428)</f>
        <v>0.33856411410288917</v>
      </c>
      <c r="AU95" s="21">
        <f>('Ratios Calculated fix'!AU95-'Ratios Calculated fix'!AU$428)/('Ratios Calculated fix'!AU$429-'Ratios Calculated fix'!AU$428)</f>
        <v>0.26399712424882604</v>
      </c>
      <c r="AV95" s="21" t="e">
        <f>('Ratios Calculated fix'!AV95-'Ratios Calculated fix'!AV$428)/('Ratios Calculated fix'!AV$429-'Ratios Calculated fix'!AV$428)</f>
        <v>#DIV/0!</v>
      </c>
      <c r="AW95" s="21" t="e">
        <f>('Ratios Calculated fix'!AW95-'Ratios Calculated fix'!AW$428)/('Ratios Calculated fix'!AW$429-'Ratios Calculated fix'!AW$428)</f>
        <v>#DIV/0!</v>
      </c>
      <c r="AX95" s="21" t="e">
        <f>('Ratios Calculated fix'!AX95-'Ratios Calculated fix'!AX$428)/('Ratios Calculated fix'!AX$429-'Ratios Calculated fix'!AX$428)</f>
        <v>#DIV/0!</v>
      </c>
      <c r="AY95" s="21">
        <f>('Ratios Calculated fix'!AY95-'Ratios Calculated fix'!AY$428)/('Ratios Calculated fix'!AY$429-'Ratios Calculated fix'!AY$428)</f>
        <v>0.42796472461276025</v>
      </c>
      <c r="AZ95" s="21">
        <f>('Ratios Calculated fix'!AZ95-'Ratios Calculated fix'!AZ$428)/('Ratios Calculated fix'!AZ$429-'Ratios Calculated fix'!AZ$428)</f>
        <v>0.42104833380830758</v>
      </c>
      <c r="BA95" s="21">
        <f>('Ratios Calculated fix'!BA95-'Ratios Calculated fix'!BA$428)/('Ratios Calculated fix'!BA$429-'Ratios Calculated fix'!BA$428)</f>
        <v>0.36735025372513885</v>
      </c>
      <c r="BB95" s="21" t="e">
        <f>('Ratios Calculated fix'!BB95-'Ratios Calculated fix'!BB$428)/('Ratios Calculated fix'!BB$429-'Ratios Calculated fix'!BB$428)</f>
        <v>#DIV/0!</v>
      </c>
      <c r="BC95" s="21">
        <f>('Ratios Calculated fix'!BC95-'Ratios Calculated fix'!BC$428)/('Ratios Calculated fix'!BC$429-'Ratios Calculated fix'!BC$428)</f>
        <v>0.1177276290993248</v>
      </c>
    </row>
    <row r="96" spans="1:55" x14ac:dyDescent="0.2">
      <c r="A96" s="3" t="s">
        <v>337</v>
      </c>
      <c r="B96" s="3" t="s">
        <v>338</v>
      </c>
      <c r="C96" s="3" t="s">
        <v>15</v>
      </c>
      <c r="D96" s="3">
        <v>287342</v>
      </c>
      <c r="E96" s="3" t="s">
        <v>16</v>
      </c>
      <c r="F96" s="3">
        <v>2019</v>
      </c>
      <c r="G96" s="3" t="s">
        <v>17</v>
      </c>
      <c r="H96" s="4">
        <v>43677</v>
      </c>
      <c r="I96" s="4">
        <v>43738</v>
      </c>
      <c r="J96" s="4">
        <v>43794</v>
      </c>
      <c r="K96" s="5">
        <v>229286000</v>
      </c>
      <c r="L96" s="5">
        <v>238434000</v>
      </c>
      <c r="M96" s="3" t="s">
        <v>339</v>
      </c>
      <c r="N96" s="20">
        <f>('Ratios Calculated fix'!N96-'Ratios Calculated fix'!N$428)/('Ratios Calculated fix'!N$429-'Ratios Calculated fix'!N$428)</f>
        <v>0.11032324780252774</v>
      </c>
      <c r="O96" s="21">
        <f>('Ratios Calculated fix'!O96-'Ratios Calculated fix'!O$428)/('Ratios Calculated fix'!O$429-'Ratios Calculated fix'!O$428)</f>
        <v>0.1077030805739729</v>
      </c>
      <c r="P96" s="21">
        <f>('Ratios Calculated fix'!P96-'Ratios Calculated fix'!P$428)/('Ratios Calculated fix'!P$429-'Ratios Calculated fix'!P$428)</f>
        <v>0.14810928291390271</v>
      </c>
      <c r="Q96" s="21">
        <f>('Ratios Calculated fix'!Q96-'Ratios Calculated fix'!Q$428)/('Ratios Calculated fix'!Q$429-'Ratios Calculated fix'!Q$428)</f>
        <v>0.55827426046990802</v>
      </c>
      <c r="R96" s="21">
        <f>('Ratios Calculated fix'!R96-'Ratios Calculated fix'!R$428)/('Ratios Calculated fix'!R$429-'Ratios Calculated fix'!R$428)</f>
        <v>4.4523809257277967E-2</v>
      </c>
      <c r="S96" s="21">
        <f>('Ratios Calculated fix'!S96-'Ratios Calculated fix'!S$428)/('Ratios Calculated fix'!S$429-'Ratios Calculated fix'!S$428)</f>
        <v>8.3321063555628363E-4</v>
      </c>
      <c r="T96" s="21">
        <f>('Ratios Calculated fix'!T96-'Ratios Calculated fix'!T$428)/('Ratios Calculated fix'!T$429-'Ratios Calculated fix'!T$428)</f>
        <v>4.4851504356811393E-2</v>
      </c>
      <c r="U96" s="21">
        <f>('Ratios Calculated fix'!U96-'Ratios Calculated fix'!U$428)/('Ratios Calculated fix'!U$429-'Ratios Calculated fix'!U$428)</f>
        <v>0.79132029258382508</v>
      </c>
      <c r="V96" s="21">
        <f>('Ratios Calculated fix'!V96-'Ratios Calculated fix'!V$428)/('Ratios Calculated fix'!V$429-'Ratios Calculated fix'!V$428)</f>
        <v>0.77146152705835436</v>
      </c>
      <c r="W96" s="21">
        <f>('Ratios Calculated fix'!W96-'Ratios Calculated fix'!W$428)/('Ratios Calculated fix'!W$429-'Ratios Calculated fix'!W$428)</f>
        <v>0.76067751333581268</v>
      </c>
      <c r="X96" s="21">
        <f>('Ratios Calculated fix'!X96-'Ratios Calculated fix'!X$428)/('Ratios Calculated fix'!X$429-'Ratios Calculated fix'!X$428)</f>
        <v>0.24853266530336185</v>
      </c>
      <c r="Y96" s="21">
        <f>('Ratios Calculated fix'!Y96-'Ratios Calculated fix'!Y$428)/('Ratios Calculated fix'!Y$429-'Ratios Calculated fix'!Y$428)</f>
        <v>0.5434339715925508</v>
      </c>
      <c r="Z96" s="21">
        <f>('Ratios Calculated fix'!Z96-'Ratios Calculated fix'!Z$428)/('Ratios Calculated fix'!Z$429-'Ratios Calculated fix'!Z$428)</f>
        <v>0.75146733469663807</v>
      </c>
      <c r="AA96" s="21">
        <f>('Ratios Calculated fix'!AA96-'Ratios Calculated fix'!AA$428)/('Ratios Calculated fix'!AA$429-'Ratios Calculated fix'!AA$428)</f>
        <v>0.23842199759910057</v>
      </c>
      <c r="AB96" s="21">
        <f>('Ratios Calculated fix'!AB96-'Ratios Calculated fix'!AB$428)/('Ratios Calculated fix'!AB$429-'Ratios Calculated fix'!AB$428)</f>
        <v>0.9510703614206687</v>
      </c>
      <c r="AC96" s="21">
        <f>('Ratios Calculated fix'!AC96-'Ratios Calculated fix'!AC$428)/('Ratios Calculated fix'!AC$429-'Ratios Calculated fix'!AC$428)</f>
        <v>0.40588402342068247</v>
      </c>
      <c r="AD96" s="21">
        <f>('Ratios Calculated fix'!AD96-'Ratios Calculated fix'!AD$428)/('Ratios Calculated fix'!AD$429-'Ratios Calculated fix'!AD$428)</f>
        <v>0.50095292004419456</v>
      </c>
      <c r="AE96" s="21">
        <f>('Ratios Calculated fix'!AE96-'Ratios Calculated fix'!AE$428)/('Ratios Calculated fix'!AE$429-'Ratios Calculated fix'!AE$428)</f>
        <v>0.57427005872622261</v>
      </c>
      <c r="AF96" s="21">
        <f>('Ratios Calculated fix'!AF96-'Ratios Calculated fix'!AF$428)/('Ratios Calculated fix'!AF$429-'Ratios Calculated fix'!AF$428)</f>
        <v>0.69344779703752579</v>
      </c>
      <c r="AG96" s="21" t="e">
        <f>('Ratios Calculated fix'!AG96-'Ratios Calculated fix'!AG$428)/('Ratios Calculated fix'!AG$429-'Ratios Calculated fix'!AG$428)</f>
        <v>#DIV/0!</v>
      </c>
      <c r="AH96" s="21" t="e">
        <f>('Ratios Calculated fix'!AH96-'Ratios Calculated fix'!AH$428)/('Ratios Calculated fix'!AH$429-'Ratios Calculated fix'!AH$428)</f>
        <v>#DIV/0!</v>
      </c>
      <c r="AI96" s="21">
        <f>('Ratios Calculated fix'!AI96-'Ratios Calculated fix'!AI$428)/('Ratios Calculated fix'!AI$429-'Ratios Calculated fix'!AI$428)</f>
        <v>0.40300323022812679</v>
      </c>
      <c r="AJ96" s="21">
        <f>('Ratios Calculated fix'!AJ96-'Ratios Calculated fix'!AJ$428)/('Ratios Calculated fix'!AJ$429-'Ratios Calculated fix'!AJ$428)</f>
        <v>0.39274073017043287</v>
      </c>
      <c r="AK96" s="21" t="e">
        <f>('Ratios Calculated fix'!AK96-'Ratios Calculated fix'!AK$428)/('Ratios Calculated fix'!AK$429-'Ratios Calculated fix'!AK$428)</f>
        <v>#DIV/0!</v>
      </c>
      <c r="AL96" s="21" t="e">
        <f>('Ratios Calculated fix'!AL96-'Ratios Calculated fix'!AL$428)/('Ratios Calculated fix'!AL$429-'Ratios Calculated fix'!AL$428)</f>
        <v>#DIV/0!</v>
      </c>
      <c r="AM96" s="21">
        <f>('Ratios Calculated fix'!AM96-'Ratios Calculated fix'!AM$428)/('Ratios Calculated fix'!AM$429-'Ratios Calculated fix'!AM$428)</f>
        <v>0.61945871915267847</v>
      </c>
      <c r="AN96" s="21">
        <f>('Ratios Calculated fix'!AN96-'Ratios Calculated fix'!AN$428)/('Ratios Calculated fix'!AN$429-'Ratios Calculated fix'!AN$428)</f>
        <v>0.62143207321638705</v>
      </c>
      <c r="AO96" s="21">
        <f>('Ratios Calculated fix'!AO96-'Ratios Calculated fix'!AO$428)/('Ratios Calculated fix'!AO$429-'Ratios Calculated fix'!AO$428)</f>
        <v>0.16509462464886232</v>
      </c>
      <c r="AP96" s="21">
        <f>('Ratios Calculated fix'!AP96-'Ratios Calculated fix'!AP$428)/('Ratios Calculated fix'!AP$429-'Ratios Calculated fix'!AP$428)</f>
        <v>3.2476777750234685E-2</v>
      </c>
      <c r="AQ96" s="21">
        <f>('Ratios Calculated fix'!AQ96-'Ratios Calculated fix'!AQ$428)/('Ratios Calculated fix'!AQ$429-'Ratios Calculated fix'!AQ$428)</f>
        <v>0.72403961303964759</v>
      </c>
      <c r="AR96" s="21">
        <f>('Ratios Calculated fix'!AR96-'Ratios Calculated fix'!AR$428)/('Ratios Calculated fix'!AR$429-'Ratios Calculated fix'!AR$428)</f>
        <v>0.47296617645360006</v>
      </c>
      <c r="AS96" s="21">
        <f>('Ratios Calculated fix'!AS96-'Ratios Calculated fix'!AS$428)/('Ratios Calculated fix'!AS$429-'Ratios Calculated fix'!AS$428)</f>
        <v>0.52119497865813691</v>
      </c>
      <c r="AT96" s="21">
        <f>('Ratios Calculated fix'!AT96-'Ratios Calculated fix'!AT$428)/('Ratios Calculated fix'!AT$429-'Ratios Calculated fix'!AT$428)</f>
        <v>0.57090690161894408</v>
      </c>
      <c r="AU96" s="21">
        <f>('Ratios Calculated fix'!AU96-'Ratios Calculated fix'!AU$428)/('Ratios Calculated fix'!AU$429-'Ratios Calculated fix'!AU$428)</f>
        <v>0.54032968405802329</v>
      </c>
      <c r="AV96" s="21" t="e">
        <f>('Ratios Calculated fix'!AV96-'Ratios Calculated fix'!AV$428)/('Ratios Calculated fix'!AV$429-'Ratios Calculated fix'!AV$428)</f>
        <v>#DIV/0!</v>
      </c>
      <c r="AW96" s="21" t="e">
        <f>('Ratios Calculated fix'!AW96-'Ratios Calculated fix'!AW$428)/('Ratios Calculated fix'!AW$429-'Ratios Calculated fix'!AW$428)</f>
        <v>#DIV/0!</v>
      </c>
      <c r="AX96" s="21" t="e">
        <f>('Ratios Calculated fix'!AX96-'Ratios Calculated fix'!AX$428)/('Ratios Calculated fix'!AX$429-'Ratios Calculated fix'!AX$428)</f>
        <v>#DIV/0!</v>
      </c>
      <c r="AY96" s="21">
        <f>('Ratios Calculated fix'!AY96-'Ratios Calculated fix'!AY$428)/('Ratios Calculated fix'!AY$429-'Ratios Calculated fix'!AY$428)</f>
        <v>0.33519463696188961</v>
      </c>
      <c r="AZ96" s="21">
        <f>('Ratios Calculated fix'!AZ96-'Ratios Calculated fix'!AZ$428)/('Ratios Calculated fix'!AZ$429-'Ratios Calculated fix'!AZ$428)</f>
        <v>0.24579082294463489</v>
      </c>
      <c r="BA96" s="21">
        <f>('Ratios Calculated fix'!BA96-'Ratios Calculated fix'!BA$428)/('Ratios Calculated fix'!BA$429-'Ratios Calculated fix'!BA$428)</f>
        <v>0.51293736201327833</v>
      </c>
      <c r="BB96" s="21" t="e">
        <f>('Ratios Calculated fix'!BB96-'Ratios Calculated fix'!BB$428)/('Ratios Calculated fix'!BB$429-'Ratios Calculated fix'!BB$428)</f>
        <v>#DIV/0!</v>
      </c>
      <c r="BC96" s="21">
        <f>('Ratios Calculated fix'!BC96-'Ratios Calculated fix'!BC$428)/('Ratios Calculated fix'!BC$429-'Ratios Calculated fix'!BC$428)</f>
        <v>0.2188788128404536</v>
      </c>
    </row>
    <row r="97" spans="1:55" x14ac:dyDescent="0.2">
      <c r="A97" s="3" t="s">
        <v>1039</v>
      </c>
      <c r="B97" s="3" t="s">
        <v>1040</v>
      </c>
      <c r="C97" s="3" t="s">
        <v>34</v>
      </c>
      <c r="D97" s="3">
        <v>85017</v>
      </c>
      <c r="E97" s="3" t="s">
        <v>16</v>
      </c>
      <c r="F97" s="3">
        <v>2019</v>
      </c>
      <c r="G97" s="3" t="s">
        <v>17</v>
      </c>
      <c r="H97" s="4">
        <v>43861</v>
      </c>
      <c r="I97" s="4">
        <v>43895</v>
      </c>
      <c r="J97" s="4">
        <v>43895</v>
      </c>
      <c r="K97" s="5">
        <v>890000000</v>
      </c>
      <c r="L97" s="5">
        <v>933000000</v>
      </c>
      <c r="M97" s="3" t="s">
        <v>1041</v>
      </c>
      <c r="N97" s="20">
        <f>('Ratios Calculated fix'!N97-'Ratios Calculated fix'!N$428)/('Ratios Calculated fix'!N$429-'Ratios Calculated fix'!N$428)</f>
        <v>4.0508411332710631E-2</v>
      </c>
      <c r="O97" s="21">
        <f>('Ratios Calculated fix'!O97-'Ratios Calculated fix'!O$428)/('Ratios Calculated fix'!O$429-'Ratios Calculated fix'!O$428)</f>
        <v>4.0508411332710631E-2</v>
      </c>
      <c r="P97" s="21">
        <f>('Ratios Calculated fix'!P97-'Ratios Calculated fix'!P$428)/('Ratios Calculated fix'!P$429-'Ratios Calculated fix'!P$428)</f>
        <v>5.7723058972432892E-2</v>
      </c>
      <c r="Q97" s="21">
        <f>('Ratios Calculated fix'!Q97-'Ratios Calculated fix'!Q$428)/('Ratios Calculated fix'!Q$429-'Ratios Calculated fix'!Q$428)</f>
        <v>0.55906553345465093</v>
      </c>
      <c r="R97" s="21">
        <f>('Ratios Calculated fix'!R97-'Ratios Calculated fix'!R$428)/('Ratios Calculated fix'!R$429-'Ratios Calculated fix'!R$428)</f>
        <v>2.6548566229792857E-2</v>
      </c>
      <c r="S97" s="21">
        <f>('Ratios Calculated fix'!S97-'Ratios Calculated fix'!S$428)/('Ratios Calculated fix'!S$429-'Ratios Calculated fix'!S$428)</f>
        <v>0</v>
      </c>
      <c r="T97" s="21">
        <f>('Ratios Calculated fix'!T97-'Ratios Calculated fix'!T$428)/('Ratios Calculated fix'!T$429-'Ratios Calculated fix'!T$428)</f>
        <v>2.6821161172448246E-2</v>
      </c>
      <c r="U97" s="21">
        <f>('Ratios Calculated fix'!U97-'Ratios Calculated fix'!U$428)/('Ratios Calculated fix'!U$429-'Ratios Calculated fix'!U$428)</f>
        <v>0.79107946382766414</v>
      </c>
      <c r="V97" s="21">
        <f>('Ratios Calculated fix'!V97-'Ratios Calculated fix'!V$428)/('Ratios Calculated fix'!V$429-'Ratios Calculated fix'!V$428)</f>
        <v>0.77144014205164946</v>
      </c>
      <c r="W97" s="21">
        <f>('Ratios Calculated fix'!W97-'Ratios Calculated fix'!W$428)/('Ratios Calculated fix'!W$429-'Ratios Calculated fix'!W$428)</f>
        <v>0.76040539572052379</v>
      </c>
      <c r="X97" s="21">
        <f>('Ratios Calculated fix'!X97-'Ratios Calculated fix'!X$428)/('Ratios Calculated fix'!X$429-'Ratios Calculated fix'!X$428)</f>
        <v>0.28163813226743278</v>
      </c>
      <c r="Y97" s="21">
        <f>('Ratios Calculated fix'!Y97-'Ratios Calculated fix'!Y$428)/('Ratios Calculated fix'!Y$429-'Ratios Calculated fix'!Y$428)</f>
        <v>0.56243108727900437</v>
      </c>
      <c r="Z97" s="21">
        <f>('Ratios Calculated fix'!Z97-'Ratios Calculated fix'!Z$428)/('Ratios Calculated fix'!Z$429-'Ratios Calculated fix'!Z$428)</f>
        <v>0.71836186773256716</v>
      </c>
      <c r="AA97" s="21">
        <f>('Ratios Calculated fix'!AA97-'Ratios Calculated fix'!AA$428)/('Ratios Calculated fix'!AA$429-'Ratios Calculated fix'!AA$428)</f>
        <v>0.68213149322295297</v>
      </c>
      <c r="AB97" s="21">
        <f>('Ratios Calculated fix'!AB97-'Ratios Calculated fix'!AB$428)/('Ratios Calculated fix'!AB$429-'Ratios Calculated fix'!AB$428)</f>
        <v>0.90924874357412255</v>
      </c>
      <c r="AC97" s="21">
        <f>('Ratios Calculated fix'!AC97-'Ratios Calculated fix'!AC$428)/('Ratios Calculated fix'!AC$429-'Ratios Calculated fix'!AC$428)</f>
        <v>0.73283729554785026</v>
      </c>
      <c r="AD97" s="21">
        <f>('Ratios Calculated fix'!AD97-'Ratios Calculated fix'!AD$428)/('Ratios Calculated fix'!AD$429-'Ratios Calculated fix'!AD$428)</f>
        <v>0.24899901340876193</v>
      </c>
      <c r="AE97" s="21">
        <f>('Ratios Calculated fix'!AE97-'Ratios Calculated fix'!AE$428)/('Ratios Calculated fix'!AE$429-'Ratios Calculated fix'!AE$428)</f>
        <v>0.28544135053730452</v>
      </c>
      <c r="AF97" s="21">
        <f>('Ratios Calculated fix'!AF97-'Ratios Calculated fix'!AF$428)/('Ratios Calculated fix'!AF$429-'Ratios Calculated fix'!AF$428)</f>
        <v>0.59419512230223193</v>
      </c>
      <c r="AG97" s="21" t="e">
        <f>('Ratios Calculated fix'!AG97-'Ratios Calculated fix'!AG$428)/('Ratios Calculated fix'!AG$429-'Ratios Calculated fix'!AG$428)</f>
        <v>#DIV/0!</v>
      </c>
      <c r="AH97" s="21" t="e">
        <f>('Ratios Calculated fix'!AH97-'Ratios Calculated fix'!AH$428)/('Ratios Calculated fix'!AH$429-'Ratios Calculated fix'!AH$428)</f>
        <v>#DIV/0!</v>
      </c>
      <c r="AI97" s="21">
        <f>('Ratios Calculated fix'!AI97-'Ratios Calculated fix'!AI$428)/('Ratios Calculated fix'!AI$429-'Ratios Calculated fix'!AI$428)</f>
        <v>0.45149318928186072</v>
      </c>
      <c r="AJ97" s="21">
        <f>('Ratios Calculated fix'!AJ97-'Ratios Calculated fix'!AJ$428)/('Ratios Calculated fix'!AJ$429-'Ratios Calculated fix'!AJ$428)</f>
        <v>0.119877208324272</v>
      </c>
      <c r="AK97" s="21" t="e">
        <f>('Ratios Calculated fix'!AK97-'Ratios Calculated fix'!AK$428)/('Ratios Calculated fix'!AK$429-'Ratios Calculated fix'!AK$428)</f>
        <v>#DIV/0!</v>
      </c>
      <c r="AL97" s="21" t="e">
        <f>('Ratios Calculated fix'!AL97-'Ratios Calculated fix'!AL$428)/('Ratios Calculated fix'!AL$429-'Ratios Calculated fix'!AL$428)</f>
        <v>#DIV/0!</v>
      </c>
      <c r="AM97" s="21">
        <f>('Ratios Calculated fix'!AM97-'Ratios Calculated fix'!AM$428)/('Ratios Calculated fix'!AM$429-'Ratios Calculated fix'!AM$428)</f>
        <v>0.61654740617682002</v>
      </c>
      <c r="AN97" s="21">
        <f>('Ratios Calculated fix'!AN97-'Ratios Calculated fix'!AN$428)/('Ratios Calculated fix'!AN$429-'Ratios Calculated fix'!AN$428)</f>
        <v>0.62098349375380046</v>
      </c>
      <c r="AO97" s="21">
        <f>('Ratios Calculated fix'!AO97-'Ratios Calculated fix'!AO$428)/('Ratios Calculated fix'!AO$429-'Ratios Calculated fix'!AO$428)</f>
        <v>8.5516792180302878E-2</v>
      </c>
      <c r="AP97" s="21">
        <f>('Ratios Calculated fix'!AP97-'Ratios Calculated fix'!AP$428)/('Ratios Calculated fix'!AP$429-'Ratios Calculated fix'!AP$428)</f>
        <v>2.9266948308539213E-2</v>
      </c>
      <c r="AQ97" s="21">
        <f>('Ratios Calculated fix'!AQ97-'Ratios Calculated fix'!AQ$428)/('Ratios Calculated fix'!AQ$429-'Ratios Calculated fix'!AQ$428)</f>
        <v>0.54040288452260621</v>
      </c>
      <c r="AR97" s="21">
        <f>('Ratios Calculated fix'!AR97-'Ratios Calculated fix'!AR$428)/('Ratios Calculated fix'!AR$429-'Ratios Calculated fix'!AR$428)</f>
        <v>0.43187589886824101</v>
      </c>
      <c r="AS97" s="21">
        <f>('Ratios Calculated fix'!AS97-'Ratios Calculated fix'!AS$428)/('Ratios Calculated fix'!AS$429-'Ratios Calculated fix'!AS$428)</f>
        <v>0.61228588772360371</v>
      </c>
      <c r="AT97" s="21">
        <f>('Ratios Calculated fix'!AT97-'Ratios Calculated fix'!AT$428)/('Ratios Calculated fix'!AT$429-'Ratios Calculated fix'!AT$428)</f>
        <v>0.37247351128619921</v>
      </c>
      <c r="AU97" s="21">
        <f>('Ratios Calculated fix'!AU97-'Ratios Calculated fix'!AU$428)/('Ratios Calculated fix'!AU$429-'Ratios Calculated fix'!AU$428)</f>
        <v>0.42459180036079552</v>
      </c>
      <c r="AV97" s="21" t="e">
        <f>('Ratios Calculated fix'!AV97-'Ratios Calculated fix'!AV$428)/('Ratios Calculated fix'!AV$429-'Ratios Calculated fix'!AV$428)</f>
        <v>#DIV/0!</v>
      </c>
      <c r="AW97" s="21" t="e">
        <f>('Ratios Calculated fix'!AW97-'Ratios Calculated fix'!AW$428)/('Ratios Calculated fix'!AW$429-'Ratios Calculated fix'!AW$428)</f>
        <v>#DIV/0!</v>
      </c>
      <c r="AX97" s="21" t="e">
        <f>('Ratios Calculated fix'!AX97-'Ratios Calculated fix'!AX$428)/('Ratios Calculated fix'!AX$429-'Ratios Calculated fix'!AX$428)</f>
        <v>#DIV/0!</v>
      </c>
      <c r="AY97" s="21">
        <f>('Ratios Calculated fix'!AY97-'Ratios Calculated fix'!AY$428)/('Ratios Calculated fix'!AY$429-'Ratios Calculated fix'!AY$428)</f>
        <v>0.3942529718603639</v>
      </c>
      <c r="AZ97" s="21">
        <f>('Ratios Calculated fix'!AZ97-'Ratios Calculated fix'!AZ$428)/('Ratios Calculated fix'!AZ$429-'Ratios Calculated fix'!AZ$428)</f>
        <v>0.19743447227564945</v>
      </c>
      <c r="BA97" s="21">
        <f>('Ratios Calculated fix'!BA97-'Ratios Calculated fix'!BA$428)/('Ratios Calculated fix'!BA$429-'Ratios Calculated fix'!BA$428)</f>
        <v>0.49841409567649669</v>
      </c>
      <c r="BB97" s="21" t="e">
        <f>('Ratios Calculated fix'!BB97-'Ratios Calculated fix'!BB$428)/('Ratios Calculated fix'!BB$429-'Ratios Calculated fix'!BB$428)</f>
        <v>#DIV/0!</v>
      </c>
      <c r="BC97" s="21">
        <f>('Ratios Calculated fix'!BC97-'Ratios Calculated fix'!BC$428)/('Ratios Calculated fix'!BC$429-'Ratios Calculated fix'!BC$428)</f>
        <v>8.0681392046646483E-2</v>
      </c>
    </row>
    <row r="98" spans="1:55" x14ac:dyDescent="0.2">
      <c r="A98" s="3" t="s">
        <v>298</v>
      </c>
      <c r="B98" s="3" t="s">
        <v>299</v>
      </c>
      <c r="C98" s="3" t="s">
        <v>34</v>
      </c>
      <c r="D98" s="3">
        <v>82202</v>
      </c>
      <c r="E98" s="3" t="s">
        <v>16</v>
      </c>
      <c r="F98" s="3">
        <v>2020</v>
      </c>
      <c r="G98" s="3" t="s">
        <v>17</v>
      </c>
      <c r="H98" s="4">
        <v>44043</v>
      </c>
      <c r="I98" s="4">
        <v>44077</v>
      </c>
      <c r="J98" s="4">
        <v>44077</v>
      </c>
      <c r="K98" s="5">
        <v>4226000000</v>
      </c>
      <c r="L98" s="5">
        <v>4240000000</v>
      </c>
      <c r="M98" s="3" t="s">
        <v>300</v>
      </c>
      <c r="N98" s="20">
        <f>('Ratios Calculated fix'!N98-'Ratios Calculated fix'!N$428)/('Ratios Calculated fix'!N$429-'Ratios Calculated fix'!N$428)</f>
        <v>6.4665718874399522E-2</v>
      </c>
      <c r="O98" s="21">
        <f>('Ratios Calculated fix'!O98-'Ratios Calculated fix'!O$428)/('Ratios Calculated fix'!O$429-'Ratios Calculated fix'!O$428)</f>
        <v>6.2772465469967426E-2</v>
      </c>
      <c r="P98" s="21">
        <f>('Ratios Calculated fix'!P98-'Ratios Calculated fix'!P$428)/('Ratios Calculated fix'!P$429-'Ratios Calculated fix'!P$428)</f>
        <v>0.15760902422386805</v>
      </c>
      <c r="Q98" s="21">
        <f>('Ratios Calculated fix'!Q98-'Ratios Calculated fix'!Q$428)/('Ratios Calculated fix'!Q$429-'Ratios Calculated fix'!Q$428)</f>
        <v>0.56052873583045948</v>
      </c>
      <c r="R98" s="21">
        <f>('Ratios Calculated fix'!R98-'Ratios Calculated fix'!R$428)/('Ratios Calculated fix'!R$429-'Ratios Calculated fix'!R$428)</f>
        <v>6.4805671206152202E-2</v>
      </c>
      <c r="S98" s="21">
        <f>('Ratios Calculated fix'!S98-'Ratios Calculated fix'!S$428)/('Ratios Calculated fix'!S$429-'Ratios Calculated fix'!S$428)</f>
        <v>0.17408745939758205</v>
      </c>
      <c r="T98" s="21">
        <f>('Ratios Calculated fix'!T98-'Ratios Calculated fix'!T$428)/('Ratios Calculated fix'!T$429-'Ratios Calculated fix'!T$428)</f>
        <v>3.842106176936582E-2</v>
      </c>
      <c r="U98" s="21">
        <f>('Ratios Calculated fix'!U98-'Ratios Calculated fix'!U$428)/('Ratios Calculated fix'!U$429-'Ratios Calculated fix'!U$428)</f>
        <v>0.79366920898189919</v>
      </c>
      <c r="V98" s="21">
        <f>('Ratios Calculated fix'!V98-'Ratios Calculated fix'!V$428)/('Ratios Calculated fix'!V$429-'Ratios Calculated fix'!V$428)</f>
        <v>0.78035769413785316</v>
      </c>
      <c r="W98" s="21">
        <f>('Ratios Calculated fix'!W98-'Ratios Calculated fix'!W$428)/('Ratios Calculated fix'!W$429-'Ratios Calculated fix'!W$428)</f>
        <v>0.76167816914333275</v>
      </c>
      <c r="X98" s="21">
        <f>('Ratios Calculated fix'!X98-'Ratios Calculated fix'!X$428)/('Ratios Calculated fix'!X$429-'Ratios Calculated fix'!X$428)</f>
        <v>0.39733488278217127</v>
      </c>
      <c r="Y98" s="21">
        <f>('Ratios Calculated fix'!Y98-'Ratios Calculated fix'!Y$428)/('Ratios Calculated fix'!Y$429-'Ratios Calculated fix'!Y$428)</f>
        <v>0.50854297686730532</v>
      </c>
      <c r="Z98" s="21">
        <f>('Ratios Calculated fix'!Z98-'Ratios Calculated fix'!Z$428)/('Ratios Calculated fix'!Z$429-'Ratios Calculated fix'!Z$428)</f>
        <v>0.60266511721782867</v>
      </c>
      <c r="AA98" s="21">
        <f>('Ratios Calculated fix'!AA98-'Ratios Calculated fix'!AA$428)/('Ratios Calculated fix'!AA$429-'Ratios Calculated fix'!AA$428)</f>
        <v>0.55937813419254578</v>
      </c>
      <c r="AB98" s="21">
        <f>('Ratios Calculated fix'!AB98-'Ratios Calculated fix'!AB$428)/('Ratios Calculated fix'!AB$429-'Ratios Calculated fix'!AB$428)</f>
        <v>0.87050020683492435</v>
      </c>
      <c r="AC98" s="21">
        <f>('Ratios Calculated fix'!AC98-'Ratios Calculated fix'!AC$428)/('Ratios Calculated fix'!AC$429-'Ratios Calculated fix'!AC$428)</f>
        <v>0.61888728357285505</v>
      </c>
      <c r="AD98" s="21">
        <f>('Ratios Calculated fix'!AD98-'Ratios Calculated fix'!AD$428)/('Ratios Calculated fix'!AD$429-'Ratios Calculated fix'!AD$428)</f>
        <v>0.46183511338957645</v>
      </c>
      <c r="AE98" s="21">
        <f>('Ratios Calculated fix'!AE98-'Ratios Calculated fix'!AE$428)/('Ratios Calculated fix'!AE$429-'Ratios Calculated fix'!AE$428)</f>
        <v>0.52942715188618117</v>
      </c>
      <c r="AF98" s="21">
        <f>('Ratios Calculated fix'!AF98-'Ratios Calculated fix'!AF$428)/('Ratios Calculated fix'!AF$429-'Ratios Calculated fix'!AF$428)</f>
        <v>0.68839800711944343</v>
      </c>
      <c r="AG98" s="21" t="e">
        <f>('Ratios Calculated fix'!AG98-'Ratios Calculated fix'!AG$428)/('Ratios Calculated fix'!AG$429-'Ratios Calculated fix'!AG$428)</f>
        <v>#DIV/0!</v>
      </c>
      <c r="AH98" s="21" t="e">
        <f>('Ratios Calculated fix'!AH98-'Ratios Calculated fix'!AH$428)/('Ratios Calculated fix'!AH$429-'Ratios Calculated fix'!AH$428)</f>
        <v>#DIV/0!</v>
      </c>
      <c r="AI98" s="21">
        <f>('Ratios Calculated fix'!AI98-'Ratios Calculated fix'!AI$428)/('Ratios Calculated fix'!AI$429-'Ratios Calculated fix'!AI$428)</f>
        <v>0.32902716562718237</v>
      </c>
      <c r="AJ98" s="21">
        <f>('Ratios Calculated fix'!AJ98-'Ratios Calculated fix'!AJ$428)/('Ratios Calculated fix'!AJ$429-'Ratios Calculated fix'!AJ$428)</f>
        <v>0.15293511118198122</v>
      </c>
      <c r="AK98" s="21" t="e">
        <f>('Ratios Calculated fix'!AK98-'Ratios Calculated fix'!AK$428)/('Ratios Calculated fix'!AK$429-'Ratios Calculated fix'!AK$428)</f>
        <v>#DIV/0!</v>
      </c>
      <c r="AL98" s="21" t="e">
        <f>('Ratios Calculated fix'!AL98-'Ratios Calculated fix'!AL$428)/('Ratios Calculated fix'!AL$429-'Ratios Calculated fix'!AL$428)</f>
        <v>#DIV/0!</v>
      </c>
      <c r="AM98" s="21">
        <f>('Ratios Calculated fix'!AM98-'Ratios Calculated fix'!AM$428)/('Ratios Calculated fix'!AM$429-'Ratios Calculated fix'!AM$428)</f>
        <v>0.62069272338113335</v>
      </c>
      <c r="AN98" s="21">
        <f>('Ratios Calculated fix'!AN98-'Ratios Calculated fix'!AN$428)/('Ratios Calculated fix'!AN$429-'Ratios Calculated fix'!AN$428)</f>
        <v>0.62205509992829011</v>
      </c>
      <c r="AO98" s="21">
        <f>('Ratios Calculated fix'!AO98-'Ratios Calculated fix'!AO$428)/('Ratios Calculated fix'!AO$429-'Ratios Calculated fix'!AO$428)</f>
        <v>0.10792091766421284</v>
      </c>
      <c r="AP98" s="21">
        <f>('Ratios Calculated fix'!AP98-'Ratios Calculated fix'!AP$428)/('Ratios Calculated fix'!AP$429-'Ratios Calculated fix'!AP$428)</f>
        <v>3.2366467269165242E-2</v>
      </c>
      <c r="AQ98" s="21">
        <f>('Ratios Calculated fix'!AQ98-'Ratios Calculated fix'!AQ$428)/('Ratios Calculated fix'!AQ$429-'Ratios Calculated fix'!AQ$428)</f>
        <v>0.64519138351040273</v>
      </c>
      <c r="AR98" s="21">
        <f>('Ratios Calculated fix'!AR98-'Ratios Calculated fix'!AR$428)/('Ratios Calculated fix'!AR$429-'Ratios Calculated fix'!AR$428)</f>
        <v>0.48177769027759515</v>
      </c>
      <c r="AS98" s="21">
        <f>('Ratios Calculated fix'!AS98-'Ratios Calculated fix'!AS$428)/('Ratios Calculated fix'!AS$429-'Ratios Calculated fix'!AS$428)</f>
        <v>0.36350176752416352</v>
      </c>
      <c r="AT98" s="21">
        <f>('Ratios Calculated fix'!AT98-'Ratios Calculated fix'!AT$428)/('Ratios Calculated fix'!AT$429-'Ratios Calculated fix'!AT$428)</f>
        <v>0.4564386981452711</v>
      </c>
      <c r="AU98" s="21">
        <f>('Ratios Calculated fix'!AU98-'Ratios Calculated fix'!AU$428)/('Ratios Calculated fix'!AU$429-'Ratios Calculated fix'!AU$428)</f>
        <v>0.54881735011905775</v>
      </c>
      <c r="AV98" s="21" t="e">
        <f>('Ratios Calculated fix'!AV98-'Ratios Calculated fix'!AV$428)/('Ratios Calculated fix'!AV$429-'Ratios Calculated fix'!AV$428)</f>
        <v>#DIV/0!</v>
      </c>
      <c r="AW98" s="21" t="e">
        <f>('Ratios Calculated fix'!AW98-'Ratios Calculated fix'!AW$428)/('Ratios Calculated fix'!AW$429-'Ratios Calculated fix'!AW$428)</f>
        <v>#DIV/0!</v>
      </c>
      <c r="AX98" s="21" t="e">
        <f>('Ratios Calculated fix'!AX98-'Ratios Calculated fix'!AX$428)/('Ratios Calculated fix'!AX$429-'Ratios Calculated fix'!AX$428)</f>
        <v>#DIV/0!</v>
      </c>
      <c r="AY98" s="21">
        <f>('Ratios Calculated fix'!AY98-'Ratios Calculated fix'!AY$428)/('Ratios Calculated fix'!AY$429-'Ratios Calculated fix'!AY$428)</f>
        <v>0.34658577670414531</v>
      </c>
      <c r="AZ98" s="21">
        <f>('Ratios Calculated fix'!AZ98-'Ratios Calculated fix'!AZ$428)/('Ratios Calculated fix'!AZ$429-'Ratios Calculated fix'!AZ$428)</f>
        <v>0.22931192094143907</v>
      </c>
      <c r="BA98" s="21">
        <f>('Ratios Calculated fix'!BA98-'Ratios Calculated fix'!BA$428)/('Ratios Calculated fix'!BA$429-'Ratios Calculated fix'!BA$428)</f>
        <v>0.52581430715427557</v>
      </c>
      <c r="BB98" s="21" t="e">
        <f>('Ratios Calculated fix'!BB98-'Ratios Calculated fix'!BB$428)/('Ratios Calculated fix'!BB$429-'Ratios Calculated fix'!BB$428)</f>
        <v>#DIV/0!</v>
      </c>
      <c r="BC98" s="21">
        <f>('Ratios Calculated fix'!BC98-'Ratios Calculated fix'!BC$428)/('Ratios Calculated fix'!BC$429-'Ratios Calculated fix'!BC$428)</f>
        <v>0.18269905363562733</v>
      </c>
    </row>
    <row r="99" spans="1:55" x14ac:dyDescent="0.2">
      <c r="A99" s="3" t="s">
        <v>352</v>
      </c>
      <c r="B99" s="3" t="s">
        <v>353</v>
      </c>
      <c r="C99" s="3" t="s">
        <v>15</v>
      </c>
      <c r="D99" s="3">
        <v>248102</v>
      </c>
      <c r="E99" s="3" t="s">
        <v>16</v>
      </c>
      <c r="F99" s="3">
        <v>2019</v>
      </c>
      <c r="G99" s="3" t="s">
        <v>17</v>
      </c>
      <c r="H99" s="4">
        <v>43830</v>
      </c>
      <c r="I99" s="4">
        <v>43873</v>
      </c>
      <c r="J99" s="4">
        <v>43873</v>
      </c>
      <c r="K99" s="5">
        <v>775000000</v>
      </c>
      <c r="L99" s="5">
        <v>776000000</v>
      </c>
      <c r="M99" s="3" t="s">
        <v>354</v>
      </c>
      <c r="N99" s="20">
        <f>('Ratios Calculated fix'!N99-'Ratios Calculated fix'!N$428)/('Ratios Calculated fix'!N$429-'Ratios Calculated fix'!N$428)</f>
        <v>5.7438862931191569E-2</v>
      </c>
      <c r="O99" s="21">
        <f>('Ratios Calculated fix'!O99-'Ratios Calculated fix'!O$428)/('Ratios Calculated fix'!O$429-'Ratios Calculated fix'!O$428)</f>
        <v>5.1476791577685983E-2</v>
      </c>
      <c r="P99" s="21">
        <f>('Ratios Calculated fix'!P99-'Ratios Calculated fix'!P$428)/('Ratios Calculated fix'!P$429-'Ratios Calculated fix'!P$428)</f>
        <v>8.6782972793364763E-2</v>
      </c>
      <c r="Q99" s="21">
        <f>('Ratios Calculated fix'!Q99-'Ratios Calculated fix'!Q$428)/('Ratios Calculated fix'!Q$429-'Ratios Calculated fix'!Q$428)</f>
        <v>0.56053899508780491</v>
      </c>
      <c r="R99" s="21">
        <f>('Ratios Calculated fix'!R99-'Ratios Calculated fix'!R$428)/('Ratios Calculated fix'!R$429-'Ratios Calculated fix'!R$428)</f>
        <v>0.10323121245166103</v>
      </c>
      <c r="S99" s="21">
        <f>('Ratios Calculated fix'!S99-'Ratios Calculated fix'!S$428)/('Ratios Calculated fix'!S$429-'Ratios Calculated fix'!S$428)</f>
        <v>8.1869446797569229E-4</v>
      </c>
      <c r="T99" s="21">
        <f>('Ratios Calculated fix'!T99-'Ratios Calculated fix'!T$428)/('Ratios Calculated fix'!T$429-'Ratios Calculated fix'!T$428)</f>
        <v>0.10416395803242121</v>
      </c>
      <c r="U99" s="21">
        <f>('Ratios Calculated fix'!U99-'Ratios Calculated fix'!U$428)/('Ratios Calculated fix'!U$429-'Ratios Calculated fix'!U$428)</f>
        <v>0.79580602819315338</v>
      </c>
      <c r="V99" s="21">
        <f>('Ratios Calculated fix'!V99-'Ratios Calculated fix'!V$428)/('Ratios Calculated fix'!V$429-'Ratios Calculated fix'!V$428)</f>
        <v>0.77148217452972478</v>
      </c>
      <c r="W99" s="21">
        <f>('Ratios Calculated fix'!W99-'Ratios Calculated fix'!W$428)/('Ratios Calculated fix'!W$429-'Ratios Calculated fix'!W$428)</f>
        <v>0.76581792261004678</v>
      </c>
      <c r="X99" s="21">
        <f>('Ratios Calculated fix'!X99-'Ratios Calculated fix'!X$428)/('Ratios Calculated fix'!X$429-'Ratios Calculated fix'!X$428)</f>
        <v>5.3372722454849336E-2</v>
      </c>
      <c r="Y99" s="21">
        <f>('Ratios Calculated fix'!Y99-'Ratios Calculated fix'!Y$428)/('Ratios Calculated fix'!Y$429-'Ratios Calculated fix'!Y$428)</f>
        <v>0.48457293139303842</v>
      </c>
      <c r="Z99" s="21">
        <f>('Ratios Calculated fix'!Z99-'Ratios Calculated fix'!Z$428)/('Ratios Calculated fix'!Z$429-'Ratios Calculated fix'!Z$428)</f>
        <v>0.94662727754515064</v>
      </c>
      <c r="AA99" s="21">
        <f>('Ratios Calculated fix'!AA99-'Ratios Calculated fix'!AA$428)/('Ratios Calculated fix'!AA$429-'Ratios Calculated fix'!AA$428)</f>
        <v>0</v>
      </c>
      <c r="AB99" s="21">
        <f>('Ratios Calculated fix'!AB99-'Ratios Calculated fix'!AB$428)/('Ratios Calculated fix'!AB$429-'Ratios Calculated fix'!AB$428)</f>
        <v>0.87031691797318744</v>
      </c>
      <c r="AC99" s="21">
        <f>('Ratios Calculated fix'!AC99-'Ratios Calculated fix'!AC$428)/('Ratios Calculated fix'!AC$429-'Ratios Calculated fix'!AC$428)</f>
        <v>0.4841174772383372</v>
      </c>
      <c r="AD99" s="21">
        <f>('Ratios Calculated fix'!AD99-'Ratios Calculated fix'!AD$428)/('Ratios Calculated fix'!AD$429-'Ratios Calculated fix'!AD$428)</f>
        <v>0.65538341347595441</v>
      </c>
      <c r="AE99" s="21">
        <f>('Ratios Calculated fix'!AE99-'Ratios Calculated fix'!AE$428)/('Ratios Calculated fix'!AE$429-'Ratios Calculated fix'!AE$428)</f>
        <v>0.64078570143669289</v>
      </c>
      <c r="AF99" s="21">
        <f>('Ratios Calculated fix'!AF99-'Ratios Calculated fix'!AF$428)/('Ratios Calculated fix'!AF$429-'Ratios Calculated fix'!AF$428)</f>
        <v>0.71943256678848799</v>
      </c>
      <c r="AG99" s="21" t="e">
        <f>('Ratios Calculated fix'!AG99-'Ratios Calculated fix'!AG$428)/('Ratios Calculated fix'!AG$429-'Ratios Calculated fix'!AG$428)</f>
        <v>#DIV/0!</v>
      </c>
      <c r="AH99" s="21" t="e">
        <f>('Ratios Calculated fix'!AH99-'Ratios Calculated fix'!AH$428)/('Ratios Calculated fix'!AH$429-'Ratios Calculated fix'!AH$428)</f>
        <v>#DIV/0!</v>
      </c>
      <c r="AI99" s="21">
        <f>('Ratios Calculated fix'!AI99-'Ratios Calculated fix'!AI$428)/('Ratios Calculated fix'!AI$429-'Ratios Calculated fix'!AI$428)</f>
        <v>0.39267473131697911</v>
      </c>
      <c r="AJ99" s="21">
        <f>('Ratios Calculated fix'!AJ99-'Ratios Calculated fix'!AJ$428)/('Ratios Calculated fix'!AJ$429-'Ratios Calculated fix'!AJ$428)</f>
        <v>0.47548152877549088</v>
      </c>
      <c r="AK99" s="21" t="e">
        <f>('Ratios Calculated fix'!AK99-'Ratios Calculated fix'!AK$428)/('Ratios Calculated fix'!AK$429-'Ratios Calculated fix'!AK$428)</f>
        <v>#DIV/0!</v>
      </c>
      <c r="AL99" s="21" t="e">
        <f>('Ratios Calculated fix'!AL99-'Ratios Calculated fix'!AL$428)/('Ratios Calculated fix'!AL$429-'Ratios Calculated fix'!AL$428)</f>
        <v>#DIV/0!</v>
      </c>
      <c r="AM99" s="21">
        <f>('Ratios Calculated fix'!AM99-'Ratios Calculated fix'!AM$428)/('Ratios Calculated fix'!AM$429-'Ratios Calculated fix'!AM$428)</f>
        <v>0.61943984292876442</v>
      </c>
      <c r="AN99" s="21">
        <f>('Ratios Calculated fix'!AN99-'Ratios Calculated fix'!AN$428)/('Ratios Calculated fix'!AN$429-'Ratios Calculated fix'!AN$428)</f>
        <v>0.62117258627400418</v>
      </c>
      <c r="AO99" s="21">
        <f>('Ratios Calculated fix'!AO99-'Ratios Calculated fix'!AO$428)/('Ratios Calculated fix'!AO$429-'Ratios Calculated fix'!AO$428)</f>
        <v>6.3122289880548341E-2</v>
      </c>
      <c r="AP99" s="21">
        <f>('Ratios Calculated fix'!AP99-'Ratios Calculated fix'!AP$428)/('Ratios Calculated fix'!AP$429-'Ratios Calculated fix'!AP$428)</f>
        <v>3.4186999305853984E-2</v>
      </c>
      <c r="AQ99" s="21">
        <f>('Ratios Calculated fix'!AQ99-'Ratios Calculated fix'!AQ$428)/('Ratios Calculated fix'!AQ$429-'Ratios Calculated fix'!AQ$428)</f>
        <v>0.60878345394455591</v>
      </c>
      <c r="AR99" s="21">
        <f>('Ratios Calculated fix'!AR99-'Ratios Calculated fix'!AR$428)/('Ratios Calculated fix'!AR$429-'Ratios Calculated fix'!AR$428)</f>
        <v>0.55672791017493906</v>
      </c>
      <c r="AS99" s="21">
        <f>('Ratios Calculated fix'!AS99-'Ratios Calculated fix'!AS$428)/('Ratios Calculated fix'!AS$429-'Ratios Calculated fix'!AS$428)</f>
        <v>0.48388796609959073</v>
      </c>
      <c r="AT99" s="21">
        <f>('Ratios Calculated fix'!AT99-'Ratios Calculated fix'!AT$428)/('Ratios Calculated fix'!AT$429-'Ratios Calculated fix'!AT$428)</f>
        <v>0.39832967903060557</v>
      </c>
      <c r="AU99" s="21">
        <f>('Ratios Calculated fix'!AU99-'Ratios Calculated fix'!AU$428)/('Ratios Calculated fix'!AU$429-'Ratios Calculated fix'!AU$428)</f>
        <v>0.61187353803589539</v>
      </c>
      <c r="AV99" s="21" t="e">
        <f>('Ratios Calculated fix'!AV99-'Ratios Calculated fix'!AV$428)/('Ratios Calculated fix'!AV$429-'Ratios Calculated fix'!AV$428)</f>
        <v>#DIV/0!</v>
      </c>
      <c r="AW99" s="21" t="e">
        <f>('Ratios Calculated fix'!AW99-'Ratios Calculated fix'!AW$428)/('Ratios Calculated fix'!AW$429-'Ratios Calculated fix'!AW$428)</f>
        <v>#DIV/0!</v>
      </c>
      <c r="AX99" s="21" t="e">
        <f>('Ratios Calculated fix'!AX99-'Ratios Calculated fix'!AX$428)/('Ratios Calculated fix'!AX$429-'Ratios Calculated fix'!AX$428)</f>
        <v>#DIV/0!</v>
      </c>
      <c r="AY99" s="21">
        <f>('Ratios Calculated fix'!AY99-'Ratios Calculated fix'!AY$428)/('Ratios Calculated fix'!AY$429-'Ratios Calculated fix'!AY$428)</f>
        <v>0.35469441558752079</v>
      </c>
      <c r="AZ99" s="21">
        <f>('Ratios Calculated fix'!AZ99-'Ratios Calculated fix'!AZ$428)/('Ratios Calculated fix'!AZ$429-'Ratios Calculated fix'!AZ$428)</f>
        <v>0.28662881990093159</v>
      </c>
      <c r="BA99" s="21">
        <f>('Ratios Calculated fix'!BA99-'Ratios Calculated fix'!BA$428)/('Ratios Calculated fix'!BA$429-'Ratios Calculated fix'!BA$428)</f>
        <v>0.51484481036268781</v>
      </c>
      <c r="BB99" s="21" t="e">
        <f>('Ratios Calculated fix'!BB99-'Ratios Calculated fix'!BB$428)/('Ratios Calculated fix'!BB$429-'Ratios Calculated fix'!BB$428)</f>
        <v>#DIV/0!</v>
      </c>
      <c r="BC99" s="21">
        <f>('Ratios Calculated fix'!BC99-'Ratios Calculated fix'!BC$428)/('Ratios Calculated fix'!BC$429-'Ratios Calculated fix'!BC$428)</f>
        <v>0.1387605146307439</v>
      </c>
    </row>
    <row r="100" spans="1:55" x14ac:dyDescent="0.2">
      <c r="A100" s="3" t="s">
        <v>295</v>
      </c>
      <c r="B100" s="3" t="s">
        <v>296</v>
      </c>
      <c r="C100" s="3" t="s">
        <v>15</v>
      </c>
      <c r="D100" s="3">
        <v>331923</v>
      </c>
      <c r="E100" s="3" t="s">
        <v>16</v>
      </c>
      <c r="F100" s="3">
        <v>2020</v>
      </c>
      <c r="G100" s="3" t="s">
        <v>17</v>
      </c>
      <c r="H100" s="4">
        <v>43982</v>
      </c>
      <c r="I100" s="4">
        <v>44041</v>
      </c>
      <c r="J100" s="4">
        <v>44041</v>
      </c>
      <c r="K100" s="5">
        <v>103517000</v>
      </c>
      <c r="L100" s="5">
        <v>106042000</v>
      </c>
      <c r="M100" s="3" t="s">
        <v>297</v>
      </c>
      <c r="N100" s="20">
        <f>('Ratios Calculated fix'!N100-'Ratios Calculated fix'!N$428)/('Ratios Calculated fix'!N$429-'Ratios Calculated fix'!N$428)</f>
        <v>8.5377181691213486E-2</v>
      </c>
      <c r="O100" s="21">
        <f>('Ratios Calculated fix'!O100-'Ratios Calculated fix'!O$428)/('Ratios Calculated fix'!O$429-'Ratios Calculated fix'!O$428)</f>
        <v>7.2497190410722639E-2</v>
      </c>
      <c r="P100" s="21">
        <f>('Ratios Calculated fix'!P100-'Ratios Calculated fix'!P$428)/('Ratios Calculated fix'!P$429-'Ratios Calculated fix'!P$428)</f>
        <v>1.2819241928091781E-2</v>
      </c>
      <c r="Q100" s="21">
        <f>('Ratios Calculated fix'!Q100-'Ratios Calculated fix'!Q$428)/('Ratios Calculated fix'!Q$429-'Ratios Calculated fix'!Q$428)</f>
        <v>0.55985186734215286</v>
      </c>
      <c r="R100" s="21">
        <f>('Ratios Calculated fix'!R100-'Ratios Calculated fix'!R$428)/('Ratios Calculated fix'!R$429-'Ratios Calculated fix'!R$428)</f>
        <v>9.8458672219295912E-2</v>
      </c>
      <c r="S100" s="21">
        <f>('Ratios Calculated fix'!S100-'Ratios Calculated fix'!S$428)/('Ratios Calculated fix'!S$429-'Ratios Calculated fix'!S$428)</f>
        <v>7.0145906251287957E-2</v>
      </c>
      <c r="T100" s="21">
        <f>('Ratios Calculated fix'!T100-'Ratios Calculated fix'!T$428)/('Ratios Calculated fix'!T$429-'Ratios Calculated fix'!T$428)</f>
        <v>8.8570228519329441E-2</v>
      </c>
      <c r="U100" s="21">
        <f>('Ratios Calculated fix'!U100-'Ratios Calculated fix'!U$428)/('Ratios Calculated fix'!U$429-'Ratios Calculated fix'!U$428)</f>
        <v>0.79471405219900493</v>
      </c>
      <c r="V100" s="21">
        <f>('Ratios Calculated fix'!V100-'Ratios Calculated fix'!V$428)/('Ratios Calculated fix'!V$429-'Ratios Calculated fix'!V$428)</f>
        <v>0.77449506364609944</v>
      </c>
      <c r="W100" s="21">
        <f>('Ratios Calculated fix'!W100-'Ratios Calculated fix'!W$428)/('Ratios Calculated fix'!W$429-'Ratios Calculated fix'!W$428)</f>
        <v>0.7639922030575661</v>
      </c>
      <c r="X100" s="21">
        <f>('Ratios Calculated fix'!X100-'Ratios Calculated fix'!X$428)/('Ratios Calculated fix'!X$429-'Ratios Calculated fix'!X$428)</f>
        <v>0.24313053586280939</v>
      </c>
      <c r="Y100" s="21">
        <f>('Ratios Calculated fix'!Y100-'Ratios Calculated fix'!Y$428)/('Ratios Calculated fix'!Y$429-'Ratios Calculated fix'!Y$428)</f>
        <v>0.52215456411729999</v>
      </c>
      <c r="Z100" s="21">
        <f>('Ratios Calculated fix'!Z100-'Ratios Calculated fix'!Z$428)/('Ratios Calculated fix'!Z$429-'Ratios Calculated fix'!Z$428)</f>
        <v>0.75686946413719058</v>
      </c>
      <c r="AA100" s="21">
        <f>('Ratios Calculated fix'!AA100-'Ratios Calculated fix'!AA$428)/('Ratios Calculated fix'!AA$429-'Ratios Calculated fix'!AA$428)</f>
        <v>0.623599947925216</v>
      </c>
      <c r="AB100" s="21">
        <f>('Ratios Calculated fix'!AB100-'Ratios Calculated fix'!AB$428)/('Ratios Calculated fix'!AB$429-'Ratios Calculated fix'!AB$428)</f>
        <v>0.88475594951265846</v>
      </c>
      <c r="AC100" s="21">
        <f>('Ratios Calculated fix'!AC100-'Ratios Calculated fix'!AC$428)/('Ratios Calculated fix'!AC$429-'Ratios Calculated fix'!AC$428)</f>
        <v>0.4385039364283787</v>
      </c>
      <c r="AD100" s="21">
        <f>('Ratios Calculated fix'!AD100-'Ratios Calculated fix'!AD$428)/('Ratios Calculated fix'!AD$429-'Ratios Calculated fix'!AD$428)</f>
        <v>0.3610411944569355</v>
      </c>
      <c r="AE100" s="21">
        <f>('Ratios Calculated fix'!AE100-'Ratios Calculated fix'!AE$428)/('Ratios Calculated fix'!AE$429-'Ratios Calculated fix'!AE$428)</f>
        <v>0.41388150392471729</v>
      </c>
      <c r="AF100" s="21">
        <f>('Ratios Calculated fix'!AF100-'Ratios Calculated fix'!AF$428)/('Ratios Calculated fix'!AF$429-'Ratios Calculated fix'!AF$428)</f>
        <v>0.6242906634908798</v>
      </c>
      <c r="AG100" s="21" t="e">
        <f>('Ratios Calculated fix'!AG100-'Ratios Calculated fix'!AG$428)/('Ratios Calculated fix'!AG$429-'Ratios Calculated fix'!AG$428)</f>
        <v>#DIV/0!</v>
      </c>
      <c r="AH100" s="21" t="e">
        <f>('Ratios Calculated fix'!AH100-'Ratios Calculated fix'!AH$428)/('Ratios Calculated fix'!AH$429-'Ratios Calculated fix'!AH$428)</f>
        <v>#DIV/0!</v>
      </c>
      <c r="AI100" s="21">
        <f>('Ratios Calculated fix'!AI100-'Ratios Calculated fix'!AI$428)/('Ratios Calculated fix'!AI$429-'Ratios Calculated fix'!AI$428)</f>
        <v>0.37814812208947168</v>
      </c>
      <c r="AJ100" s="21">
        <f>('Ratios Calculated fix'!AJ100-'Ratios Calculated fix'!AJ$428)/('Ratios Calculated fix'!AJ$429-'Ratios Calculated fix'!AJ$428)</f>
        <v>0.22797775974168147</v>
      </c>
      <c r="AK100" s="21" t="e">
        <f>('Ratios Calculated fix'!AK100-'Ratios Calculated fix'!AK$428)/('Ratios Calculated fix'!AK$429-'Ratios Calculated fix'!AK$428)</f>
        <v>#DIV/0!</v>
      </c>
      <c r="AL100" s="21" t="e">
        <f>('Ratios Calculated fix'!AL100-'Ratios Calculated fix'!AL$428)/('Ratios Calculated fix'!AL$429-'Ratios Calculated fix'!AL$428)</f>
        <v>#DIV/0!</v>
      </c>
      <c r="AM100" s="21">
        <f>('Ratios Calculated fix'!AM100-'Ratios Calculated fix'!AM$428)/('Ratios Calculated fix'!AM$429-'Ratios Calculated fix'!AM$428)</f>
        <v>0.61991747742529002</v>
      </c>
      <c r="AN100" s="21">
        <f>('Ratios Calculated fix'!AN100-'Ratios Calculated fix'!AN$428)/('Ratios Calculated fix'!AN$429-'Ratios Calculated fix'!AN$428)</f>
        <v>0.62321043084930305</v>
      </c>
      <c r="AO100" s="21">
        <f>('Ratios Calculated fix'!AO100-'Ratios Calculated fix'!AO$428)/('Ratios Calculated fix'!AO$429-'Ratios Calculated fix'!AO$428)</f>
        <v>0.19787870189339618</v>
      </c>
      <c r="AP100" s="21">
        <f>('Ratios Calculated fix'!AP100-'Ratios Calculated fix'!AP$428)/('Ratios Calculated fix'!AP$429-'Ratios Calculated fix'!AP$428)</f>
        <v>3.2714240599310787E-2</v>
      </c>
      <c r="AQ100" s="21">
        <f>('Ratios Calculated fix'!AQ100-'Ratios Calculated fix'!AQ$428)/('Ratios Calculated fix'!AQ$429-'Ratios Calculated fix'!AQ$428)</f>
        <v>0.64540650194017168</v>
      </c>
      <c r="AR100" s="21">
        <f>('Ratios Calculated fix'!AR100-'Ratios Calculated fix'!AR$428)/('Ratios Calculated fix'!AR$429-'Ratios Calculated fix'!AR$428)</f>
        <v>0.32947559406070609</v>
      </c>
      <c r="AS100" s="21">
        <f>('Ratios Calculated fix'!AS100-'Ratios Calculated fix'!AS$428)/('Ratios Calculated fix'!AS$429-'Ratios Calculated fix'!AS$428)</f>
        <v>0.51184043301462012</v>
      </c>
      <c r="AT100" s="21">
        <f>('Ratios Calculated fix'!AT100-'Ratios Calculated fix'!AT$428)/('Ratios Calculated fix'!AT$429-'Ratios Calculated fix'!AT$428)</f>
        <v>0.42652367634468252</v>
      </c>
      <c r="AU100" s="21">
        <f>('Ratios Calculated fix'!AU100-'Ratios Calculated fix'!AU$428)/('Ratios Calculated fix'!AU$429-'Ratios Calculated fix'!AU$428)</f>
        <v>0.52378084289895066</v>
      </c>
      <c r="AV100" s="21" t="e">
        <f>('Ratios Calculated fix'!AV100-'Ratios Calculated fix'!AV$428)/('Ratios Calculated fix'!AV$429-'Ratios Calculated fix'!AV$428)</f>
        <v>#DIV/0!</v>
      </c>
      <c r="AW100" s="21" t="e">
        <f>('Ratios Calculated fix'!AW100-'Ratios Calculated fix'!AW$428)/('Ratios Calculated fix'!AW$429-'Ratios Calculated fix'!AW$428)</f>
        <v>#DIV/0!</v>
      </c>
      <c r="AX100" s="21" t="e">
        <f>('Ratios Calculated fix'!AX100-'Ratios Calculated fix'!AX$428)/('Ratios Calculated fix'!AX$429-'Ratios Calculated fix'!AX$428)</f>
        <v>#DIV/0!</v>
      </c>
      <c r="AY100" s="21">
        <f>('Ratios Calculated fix'!AY100-'Ratios Calculated fix'!AY$428)/('Ratios Calculated fix'!AY$429-'Ratios Calculated fix'!AY$428)</f>
        <v>0.35542407027452255</v>
      </c>
      <c r="AZ100" s="21">
        <f>('Ratios Calculated fix'!AZ100-'Ratios Calculated fix'!AZ$428)/('Ratios Calculated fix'!AZ$429-'Ratios Calculated fix'!AZ$428)</f>
        <v>0.28991630977074556</v>
      </c>
      <c r="BA100" s="21">
        <f>('Ratios Calculated fix'!BA100-'Ratios Calculated fix'!BA$428)/('Ratios Calculated fix'!BA$429-'Ratios Calculated fix'!BA$428)</f>
        <v>0.51513870696719699</v>
      </c>
      <c r="BB100" s="21" t="e">
        <f>('Ratios Calculated fix'!BB100-'Ratios Calculated fix'!BB$428)/('Ratios Calculated fix'!BB$429-'Ratios Calculated fix'!BB$428)</f>
        <v>#DIV/0!</v>
      </c>
      <c r="BC100" s="21">
        <f>('Ratios Calculated fix'!BC100-'Ratios Calculated fix'!BC$428)/('Ratios Calculated fix'!BC$429-'Ratios Calculated fix'!BC$428)</f>
        <v>0.16252093765365422</v>
      </c>
    </row>
    <row r="101" spans="1:55" x14ac:dyDescent="0.2">
      <c r="A101" s="3" t="s">
        <v>274</v>
      </c>
      <c r="B101" s="3" t="s">
        <v>275</v>
      </c>
      <c r="C101" s="3" t="s">
        <v>38</v>
      </c>
      <c r="D101" s="3">
        <v>373834</v>
      </c>
      <c r="E101" s="3" t="s">
        <v>16</v>
      </c>
      <c r="F101" s="3">
        <v>2019</v>
      </c>
      <c r="G101" s="3" t="s">
        <v>17</v>
      </c>
      <c r="H101" s="4">
        <v>43830</v>
      </c>
      <c r="I101" s="4">
        <v>43889</v>
      </c>
      <c r="J101" s="4">
        <v>43889</v>
      </c>
      <c r="K101" s="5">
        <v>1073002000</v>
      </c>
      <c r="L101" s="5">
        <v>1069283000</v>
      </c>
      <c r="M101" s="3" t="s">
        <v>276</v>
      </c>
      <c r="N101" s="20">
        <f>('Ratios Calculated fix'!N101-'Ratios Calculated fix'!N$428)/('Ratios Calculated fix'!N$429-'Ratios Calculated fix'!N$428)</f>
        <v>2.9274307431732458E-2</v>
      </c>
      <c r="O101" s="21">
        <f>('Ratios Calculated fix'!O101-'Ratios Calculated fix'!O$428)/('Ratios Calculated fix'!O$429-'Ratios Calculated fix'!O$428)</f>
        <v>2.9274307431732458E-2</v>
      </c>
      <c r="P101" s="21">
        <f>('Ratios Calculated fix'!P101-'Ratios Calculated fix'!P$428)/('Ratios Calculated fix'!P$429-'Ratios Calculated fix'!P$428)</f>
        <v>1.3197917398206954E-2</v>
      </c>
      <c r="Q101" s="21">
        <f>('Ratios Calculated fix'!Q101-'Ratios Calculated fix'!Q$428)/('Ratios Calculated fix'!Q$429-'Ratios Calculated fix'!Q$428)</f>
        <v>0.56150632081510898</v>
      </c>
      <c r="R101" s="21">
        <f>('Ratios Calculated fix'!R101-'Ratios Calculated fix'!R$428)/('Ratios Calculated fix'!R$429-'Ratios Calculated fix'!R$428)</f>
        <v>0.13187922952786368</v>
      </c>
      <c r="S101" s="21">
        <f>('Ratios Calculated fix'!S101-'Ratios Calculated fix'!S$428)/('Ratios Calculated fix'!S$429-'Ratios Calculated fix'!S$428)</f>
        <v>1.5503245735049945E-2</v>
      </c>
      <c r="T101" s="21">
        <f>('Ratios Calculated fix'!T101-'Ratios Calculated fix'!T$428)/('Ratios Calculated fix'!T$429-'Ratios Calculated fix'!T$428)</f>
        <v>0.13082441498123701</v>
      </c>
      <c r="U101" s="21">
        <f>('Ratios Calculated fix'!U101-'Ratios Calculated fix'!U$428)/('Ratios Calculated fix'!U$429-'Ratios Calculated fix'!U$428)</f>
        <v>0.79895359176778413</v>
      </c>
      <c r="V101" s="21">
        <f>('Ratios Calculated fix'!V101-'Ratios Calculated fix'!V$428)/('Ratios Calculated fix'!V$429-'Ratios Calculated fix'!V$428)</f>
        <v>0.7724061079987119</v>
      </c>
      <c r="W101" s="21">
        <f>('Ratios Calculated fix'!W101-'Ratios Calculated fix'!W$428)/('Ratios Calculated fix'!W$429-'Ratios Calculated fix'!W$428)</f>
        <v>0.76925177234830078</v>
      </c>
      <c r="X101" s="21">
        <f>('Ratios Calculated fix'!X101-'Ratios Calculated fix'!X$428)/('Ratios Calculated fix'!X$429-'Ratios Calculated fix'!X$428)</f>
        <v>4.0663336163346865E-2</v>
      </c>
      <c r="Y101" s="21">
        <f>('Ratios Calculated fix'!Y101-'Ratios Calculated fix'!Y$428)/('Ratios Calculated fix'!Y$429-'Ratios Calculated fix'!Y$428)</f>
        <v>0.51937043912036762</v>
      </c>
      <c r="Z101" s="21">
        <f>('Ratios Calculated fix'!Z101-'Ratios Calculated fix'!Z$428)/('Ratios Calculated fix'!Z$429-'Ratios Calculated fix'!Z$428)</f>
        <v>0.95933666383665317</v>
      </c>
      <c r="AA101" s="21">
        <f>('Ratios Calculated fix'!AA101-'Ratios Calculated fix'!AA$428)/('Ratios Calculated fix'!AA$429-'Ratios Calculated fix'!AA$428)</f>
        <v>0.65095029183394371</v>
      </c>
      <c r="AB101" s="21">
        <f>('Ratios Calculated fix'!AB101-'Ratios Calculated fix'!AB$428)/('Ratios Calculated fix'!AB$429-'Ratios Calculated fix'!AB$428)</f>
        <v>0.85610895323886216</v>
      </c>
      <c r="AC101" s="21">
        <f>('Ratios Calculated fix'!AC101-'Ratios Calculated fix'!AC$428)/('Ratios Calculated fix'!AC$429-'Ratios Calculated fix'!AC$428)</f>
        <v>0.52357893167739344</v>
      </c>
      <c r="AD101" s="21">
        <f>('Ratios Calculated fix'!AD101-'Ratios Calculated fix'!AD$428)/('Ratios Calculated fix'!AD$429-'Ratios Calculated fix'!AD$428)</f>
        <v>0.5317950154614185</v>
      </c>
      <c r="AE101" s="21">
        <f>('Ratios Calculated fix'!AE101-'Ratios Calculated fix'!AE$428)/('Ratios Calculated fix'!AE$429-'Ratios Calculated fix'!AE$428)</f>
        <v>0.38747814515188933</v>
      </c>
      <c r="AF101" s="21">
        <f>('Ratios Calculated fix'!AF101-'Ratios Calculated fix'!AF$428)/('Ratios Calculated fix'!AF$429-'Ratios Calculated fix'!AF$428)</f>
        <v>0.48846320133569954</v>
      </c>
      <c r="AG101" s="21" t="e">
        <f>('Ratios Calculated fix'!AG101-'Ratios Calculated fix'!AG$428)/('Ratios Calculated fix'!AG$429-'Ratios Calculated fix'!AG$428)</f>
        <v>#DIV/0!</v>
      </c>
      <c r="AH101" s="21" t="e">
        <f>('Ratios Calculated fix'!AH101-'Ratios Calculated fix'!AH$428)/('Ratios Calculated fix'!AH$429-'Ratios Calculated fix'!AH$428)</f>
        <v>#DIV/0!</v>
      </c>
      <c r="AI101" s="21">
        <f>('Ratios Calculated fix'!AI101-'Ratios Calculated fix'!AI$428)/('Ratios Calculated fix'!AI$429-'Ratios Calculated fix'!AI$428)</f>
        <v>0.39093537009308976</v>
      </c>
      <c r="AJ101" s="21">
        <f>('Ratios Calculated fix'!AJ101-'Ratios Calculated fix'!AJ$428)/('Ratios Calculated fix'!AJ$429-'Ratios Calculated fix'!AJ$428)</f>
        <v>0.28236485126017996</v>
      </c>
      <c r="AK101" s="21" t="e">
        <f>('Ratios Calculated fix'!AK101-'Ratios Calculated fix'!AK$428)/('Ratios Calculated fix'!AK$429-'Ratios Calculated fix'!AK$428)</f>
        <v>#DIV/0!</v>
      </c>
      <c r="AL101" s="21" t="e">
        <f>('Ratios Calculated fix'!AL101-'Ratios Calculated fix'!AL$428)/('Ratios Calculated fix'!AL$429-'Ratios Calculated fix'!AL$428)</f>
        <v>#DIV/0!</v>
      </c>
      <c r="AM101" s="21">
        <f>('Ratios Calculated fix'!AM101-'Ratios Calculated fix'!AM$428)/('Ratios Calculated fix'!AM$429-'Ratios Calculated fix'!AM$428)</f>
        <v>0.61415797090800028</v>
      </c>
      <c r="AN101" s="21">
        <f>('Ratios Calculated fix'!AN101-'Ratios Calculated fix'!AN$428)/('Ratios Calculated fix'!AN$429-'Ratios Calculated fix'!AN$428)</f>
        <v>0.6214941643230234</v>
      </c>
      <c r="AO101" s="21">
        <f>('Ratios Calculated fix'!AO101-'Ratios Calculated fix'!AO$428)/('Ratios Calculated fix'!AO$429-'Ratios Calculated fix'!AO$428)</f>
        <v>6.3157670742447297E-2</v>
      </c>
      <c r="AP101" s="21">
        <f>('Ratios Calculated fix'!AP101-'Ratios Calculated fix'!AP$428)/('Ratios Calculated fix'!AP$429-'Ratios Calculated fix'!AP$428)</f>
        <v>3.0391320799480502E-2</v>
      </c>
      <c r="AQ101" s="21">
        <f>('Ratios Calculated fix'!AQ101-'Ratios Calculated fix'!AQ$428)/('Ratios Calculated fix'!AQ$429-'Ratios Calculated fix'!AQ$428)</f>
        <v>0.46340778475819167</v>
      </c>
      <c r="AR101" s="21">
        <f>('Ratios Calculated fix'!AR101-'Ratios Calculated fix'!AR$428)/('Ratios Calculated fix'!AR$429-'Ratios Calculated fix'!AR$428)</f>
        <v>0.47665888339703238</v>
      </c>
      <c r="AS101" s="21">
        <f>('Ratios Calculated fix'!AS101-'Ratios Calculated fix'!AS$428)/('Ratios Calculated fix'!AS$429-'Ratios Calculated fix'!AS$428)</f>
        <v>0.49561957655325356</v>
      </c>
      <c r="AT101" s="21">
        <f>('Ratios Calculated fix'!AT101-'Ratios Calculated fix'!AT$428)/('Ratios Calculated fix'!AT$429-'Ratios Calculated fix'!AT$428)</f>
        <v>0.35536426046184355</v>
      </c>
      <c r="AU101" s="21">
        <f>('Ratios Calculated fix'!AU101-'Ratios Calculated fix'!AU$428)/('Ratios Calculated fix'!AU$429-'Ratios Calculated fix'!AU$428)</f>
        <v>0.52125856501501933</v>
      </c>
      <c r="AV101" s="21" t="e">
        <f>('Ratios Calculated fix'!AV101-'Ratios Calculated fix'!AV$428)/('Ratios Calculated fix'!AV$429-'Ratios Calculated fix'!AV$428)</f>
        <v>#DIV/0!</v>
      </c>
      <c r="AW101" s="21" t="e">
        <f>('Ratios Calculated fix'!AW101-'Ratios Calculated fix'!AW$428)/('Ratios Calculated fix'!AW$429-'Ratios Calculated fix'!AW$428)</f>
        <v>#DIV/0!</v>
      </c>
      <c r="AX101" s="21" t="e">
        <f>('Ratios Calculated fix'!AX101-'Ratios Calculated fix'!AX$428)/('Ratios Calculated fix'!AX$429-'Ratios Calculated fix'!AX$428)</f>
        <v>#DIV/0!</v>
      </c>
      <c r="AY101" s="21">
        <f>('Ratios Calculated fix'!AY101-'Ratios Calculated fix'!AY$428)/('Ratios Calculated fix'!AY$429-'Ratios Calculated fix'!AY$428)</f>
        <v>0.37568548859742912</v>
      </c>
      <c r="AZ101" s="21">
        <f>('Ratios Calculated fix'!AZ101-'Ratios Calculated fix'!AZ$428)/('Ratios Calculated fix'!AZ$429-'Ratios Calculated fix'!AZ$428)</f>
        <v>0.3268569148919761</v>
      </c>
      <c r="BA101" s="21">
        <f>('Ratios Calculated fix'!BA101-'Ratios Calculated fix'!BA$428)/('Ratios Calculated fix'!BA$429-'Ratios Calculated fix'!BA$428)</f>
        <v>0.49488910988756002</v>
      </c>
      <c r="BB101" s="21" t="e">
        <f>('Ratios Calculated fix'!BB101-'Ratios Calculated fix'!BB$428)/('Ratios Calculated fix'!BB$429-'Ratios Calculated fix'!BB$428)</f>
        <v>#DIV/0!</v>
      </c>
      <c r="BC101" s="21">
        <f>('Ratios Calculated fix'!BC101-'Ratios Calculated fix'!BC$428)/('Ratios Calculated fix'!BC$429-'Ratios Calculated fix'!BC$428)</f>
        <v>9.3111657211839963E-2</v>
      </c>
    </row>
    <row r="102" spans="1:55" x14ac:dyDescent="0.2">
      <c r="A102" s="3" t="s">
        <v>313</v>
      </c>
      <c r="B102" s="3" t="s">
        <v>314</v>
      </c>
      <c r="C102" s="3" t="s">
        <v>34</v>
      </c>
      <c r="D102" s="3">
        <v>128066</v>
      </c>
      <c r="E102" s="3" t="s">
        <v>16</v>
      </c>
      <c r="F102" s="3">
        <v>2019</v>
      </c>
      <c r="G102" s="3" t="s">
        <v>17</v>
      </c>
      <c r="H102" s="4">
        <v>43830</v>
      </c>
      <c r="I102" s="4">
        <v>43875</v>
      </c>
      <c r="J102" s="4">
        <v>43875</v>
      </c>
      <c r="K102" s="5">
        <v>548000000</v>
      </c>
      <c r="L102" s="5">
        <v>550000000</v>
      </c>
      <c r="M102" s="3" t="s">
        <v>315</v>
      </c>
      <c r="N102" s="20">
        <f>('Ratios Calculated fix'!N102-'Ratios Calculated fix'!N$428)/('Ratios Calculated fix'!N$429-'Ratios Calculated fix'!N$428)</f>
        <v>0.13493670477838243</v>
      </c>
      <c r="O102" s="21">
        <f>('Ratios Calculated fix'!O102-'Ratios Calculated fix'!O$428)/('Ratios Calculated fix'!O$429-'Ratios Calculated fix'!O$428)</f>
        <v>0.13493670477838243</v>
      </c>
      <c r="P102" s="21">
        <f>('Ratios Calculated fix'!P102-'Ratios Calculated fix'!P$428)/('Ratios Calculated fix'!P$429-'Ratios Calculated fix'!P$428)</f>
        <v>0.24298876276963011</v>
      </c>
      <c r="Q102" s="21">
        <f>('Ratios Calculated fix'!Q102-'Ratios Calculated fix'!Q$428)/('Ratios Calculated fix'!Q$429-'Ratios Calculated fix'!Q$428)</f>
        <v>0.55817094397293721</v>
      </c>
      <c r="R102" s="21">
        <f>('Ratios Calculated fix'!R102-'Ratios Calculated fix'!R$428)/('Ratios Calculated fix'!R$429-'Ratios Calculated fix'!R$428)</f>
        <v>1.2028909710578971E-2</v>
      </c>
      <c r="S102" s="21">
        <f>('Ratios Calculated fix'!S102-'Ratios Calculated fix'!S$428)/('Ratios Calculated fix'!S$429-'Ratios Calculated fix'!S$428)</f>
        <v>9.4481961648586698E-4</v>
      </c>
      <c r="T102" s="21">
        <f>('Ratios Calculated fix'!T102-'Ratios Calculated fix'!T$428)/('Ratios Calculated fix'!T$429-'Ratios Calculated fix'!T$428)</f>
        <v>1.2005612198966301E-2</v>
      </c>
      <c r="U102" s="21">
        <f>('Ratios Calculated fix'!U102-'Ratios Calculated fix'!U$428)/('Ratios Calculated fix'!U$429-'Ratios Calculated fix'!U$428)</f>
        <v>0.79040518157310624</v>
      </c>
      <c r="V102" s="21">
        <f>('Ratios Calculated fix'!V102-'Ratios Calculated fix'!V$428)/('Ratios Calculated fix'!V$429-'Ratios Calculated fix'!V$428)</f>
        <v>0.77146328493392302</v>
      </c>
      <c r="W102" s="21">
        <f>('Ratios Calculated fix'!W102-'Ratios Calculated fix'!W$428)/('Ratios Calculated fix'!W$429-'Ratios Calculated fix'!W$428)</f>
        <v>0.75962770960995518</v>
      </c>
      <c r="X102" s="21">
        <f>('Ratios Calculated fix'!X102-'Ratios Calculated fix'!X$428)/('Ratios Calculated fix'!X$429-'Ratios Calculated fix'!X$428)</f>
        <v>0.4441426747379521</v>
      </c>
      <c r="Y102" s="21">
        <f>('Ratios Calculated fix'!Y102-'Ratios Calculated fix'!Y$428)/('Ratios Calculated fix'!Y$429-'Ratios Calculated fix'!Y$428)</f>
        <v>0.5655257003851879</v>
      </c>
      <c r="Z102" s="21">
        <f>('Ratios Calculated fix'!Z102-'Ratios Calculated fix'!Z$428)/('Ratios Calculated fix'!Z$429-'Ratios Calculated fix'!Z$428)</f>
        <v>0.5558573252620479</v>
      </c>
      <c r="AA102" s="21">
        <f>('Ratios Calculated fix'!AA102-'Ratios Calculated fix'!AA$428)/('Ratios Calculated fix'!AA$429-'Ratios Calculated fix'!AA$428)</f>
        <v>0.35689841143670459</v>
      </c>
      <c r="AB102" s="21">
        <f>('Ratios Calculated fix'!AB102-'Ratios Calculated fix'!AB$428)/('Ratios Calculated fix'!AB$429-'Ratios Calculated fix'!AB$428)</f>
        <v>0.95879197384741732</v>
      </c>
      <c r="AC102" s="21">
        <f>('Ratios Calculated fix'!AC102-'Ratios Calculated fix'!AC$428)/('Ratios Calculated fix'!AC$429-'Ratios Calculated fix'!AC$428)</f>
        <v>0.37266222011787414</v>
      </c>
      <c r="AD102" s="21">
        <f>('Ratios Calculated fix'!AD102-'Ratios Calculated fix'!AD$428)/('Ratios Calculated fix'!AD$429-'Ratios Calculated fix'!AD$428)</f>
        <v>0.39269803409210702</v>
      </c>
      <c r="AE102" s="21">
        <f>('Ratios Calculated fix'!AE102-'Ratios Calculated fix'!AE$428)/('Ratios Calculated fix'!AE$429-'Ratios Calculated fix'!AE$428)</f>
        <v>0.42115508824419839</v>
      </c>
      <c r="AF102" s="21">
        <f>('Ratios Calculated fix'!AF102-'Ratios Calculated fix'!AF$428)/('Ratios Calculated fix'!AF$429-'Ratios Calculated fix'!AF$428)</f>
        <v>0.62556164597475217</v>
      </c>
      <c r="AG102" s="21" t="e">
        <f>('Ratios Calculated fix'!AG102-'Ratios Calculated fix'!AG$428)/('Ratios Calculated fix'!AG$429-'Ratios Calculated fix'!AG$428)</f>
        <v>#DIV/0!</v>
      </c>
      <c r="AH102" s="21" t="e">
        <f>('Ratios Calculated fix'!AH102-'Ratios Calculated fix'!AH$428)/('Ratios Calculated fix'!AH$429-'Ratios Calculated fix'!AH$428)</f>
        <v>#DIV/0!</v>
      </c>
      <c r="AI102" s="21">
        <f>('Ratios Calculated fix'!AI102-'Ratios Calculated fix'!AI$428)/('Ratios Calculated fix'!AI$429-'Ratios Calculated fix'!AI$428)</f>
        <v>0.3867165690355307</v>
      </c>
      <c r="AJ102" s="21">
        <f>('Ratios Calculated fix'!AJ102-'Ratios Calculated fix'!AJ$428)/('Ratios Calculated fix'!AJ$429-'Ratios Calculated fix'!AJ$428)</f>
        <v>0.2257100537248555</v>
      </c>
      <c r="AK102" s="21" t="e">
        <f>('Ratios Calculated fix'!AK102-'Ratios Calculated fix'!AK$428)/('Ratios Calculated fix'!AK$429-'Ratios Calculated fix'!AK$428)</f>
        <v>#DIV/0!</v>
      </c>
      <c r="AL102" s="21" t="e">
        <f>('Ratios Calculated fix'!AL102-'Ratios Calculated fix'!AL$428)/('Ratios Calculated fix'!AL$429-'Ratios Calculated fix'!AL$428)</f>
        <v>#DIV/0!</v>
      </c>
      <c r="AM102" s="21">
        <f>('Ratios Calculated fix'!AM102-'Ratios Calculated fix'!AM$428)/('Ratios Calculated fix'!AM$429-'Ratios Calculated fix'!AM$428)</f>
        <v>0.61824724820398558</v>
      </c>
      <c r="AN102" s="21">
        <f>('Ratios Calculated fix'!AN102-'Ratios Calculated fix'!AN$428)/('Ratios Calculated fix'!AN$429-'Ratios Calculated fix'!AN$428)</f>
        <v>0.62184755957573146</v>
      </c>
      <c r="AO102" s="21">
        <f>('Ratios Calculated fix'!AO102-'Ratios Calculated fix'!AO$428)/('Ratios Calculated fix'!AO$429-'Ratios Calculated fix'!AO$428)</f>
        <v>0.21753119980436603</v>
      </c>
      <c r="AP102" s="21">
        <f>('Ratios Calculated fix'!AP102-'Ratios Calculated fix'!AP$428)/('Ratios Calculated fix'!AP$429-'Ratios Calculated fix'!AP$428)</f>
        <v>3.2307894541630487E-2</v>
      </c>
      <c r="AQ102" s="21">
        <f>('Ratios Calculated fix'!AQ102-'Ratios Calculated fix'!AQ$428)/('Ratios Calculated fix'!AQ$429-'Ratios Calculated fix'!AQ$428)</f>
        <v>0.66191017788142414</v>
      </c>
      <c r="AR102" s="21">
        <f>('Ratios Calculated fix'!AR102-'Ratios Calculated fix'!AR$428)/('Ratios Calculated fix'!AR$429-'Ratios Calculated fix'!AR$428)</f>
        <v>0.33537073914530241</v>
      </c>
      <c r="AS102" s="21">
        <f>('Ratios Calculated fix'!AS102-'Ratios Calculated fix'!AS$428)/('Ratios Calculated fix'!AS$429-'Ratios Calculated fix'!AS$428)</f>
        <v>0.51968526618271793</v>
      </c>
      <c r="AT102" s="21">
        <f>('Ratios Calculated fix'!AT102-'Ratios Calculated fix'!AT$428)/('Ratios Calculated fix'!AT$429-'Ratios Calculated fix'!AT$428)</f>
        <v>0.45807923442643866</v>
      </c>
      <c r="AU102" s="21">
        <f>('Ratios Calculated fix'!AU102-'Ratios Calculated fix'!AU$428)/('Ratios Calculated fix'!AU$429-'Ratios Calculated fix'!AU$428)</f>
        <v>0.48111321574651478</v>
      </c>
      <c r="AV102" s="21" t="e">
        <f>('Ratios Calculated fix'!AV102-'Ratios Calculated fix'!AV$428)/('Ratios Calculated fix'!AV$429-'Ratios Calculated fix'!AV$428)</f>
        <v>#DIV/0!</v>
      </c>
      <c r="AW102" s="21" t="e">
        <f>('Ratios Calculated fix'!AW102-'Ratios Calculated fix'!AW$428)/('Ratios Calculated fix'!AW$429-'Ratios Calculated fix'!AW$428)</f>
        <v>#DIV/0!</v>
      </c>
      <c r="AX102" s="21" t="e">
        <f>('Ratios Calculated fix'!AX102-'Ratios Calculated fix'!AX$428)/('Ratios Calculated fix'!AX$429-'Ratios Calculated fix'!AX$428)</f>
        <v>#DIV/0!</v>
      </c>
      <c r="AY102" s="21">
        <f>('Ratios Calculated fix'!AY102-'Ratios Calculated fix'!AY$428)/('Ratios Calculated fix'!AY$429-'Ratios Calculated fix'!AY$428)</f>
        <v>0.33008437805480056</v>
      </c>
      <c r="AZ102" s="21">
        <f>('Ratios Calculated fix'!AZ102-'Ratios Calculated fix'!AZ$428)/('Ratios Calculated fix'!AZ$429-'Ratios Calculated fix'!AZ$428)</f>
        <v>0.21813349167320439</v>
      </c>
      <c r="BA102" s="21">
        <f>('Ratios Calculated fix'!BA102-'Ratios Calculated fix'!BA$428)/('Ratios Calculated fix'!BA$429-'Ratios Calculated fix'!BA$428)</f>
        <v>0.51211519231691083</v>
      </c>
      <c r="BB102" s="21" t="e">
        <f>('Ratios Calculated fix'!BB102-'Ratios Calculated fix'!BB$428)/('Ratios Calculated fix'!BB$429-'Ratios Calculated fix'!BB$428)</f>
        <v>#DIV/0!</v>
      </c>
      <c r="BC102" s="21">
        <f>('Ratios Calculated fix'!BC102-'Ratios Calculated fix'!BC$428)/('Ratios Calculated fix'!BC$429-'Ratios Calculated fix'!BC$428)</f>
        <v>0.17908785005724229</v>
      </c>
    </row>
    <row r="103" spans="1:55" x14ac:dyDescent="0.2">
      <c r="A103" s="3" t="s">
        <v>301</v>
      </c>
      <c r="B103" s="3" t="s">
        <v>302</v>
      </c>
      <c r="C103" s="3" t="s">
        <v>34</v>
      </c>
      <c r="D103" s="3">
        <v>131663</v>
      </c>
      <c r="E103" s="3" t="s">
        <v>16</v>
      </c>
      <c r="F103" s="3">
        <v>2019</v>
      </c>
      <c r="G103" s="3" t="s">
        <v>17</v>
      </c>
      <c r="H103" s="4">
        <v>43830</v>
      </c>
      <c r="I103" s="4">
        <v>43875</v>
      </c>
      <c r="J103" s="4">
        <v>43875</v>
      </c>
      <c r="K103" s="5">
        <v>130343000</v>
      </c>
      <c r="L103" s="5">
        <v>134023000</v>
      </c>
      <c r="M103" s="3" t="s">
        <v>303</v>
      </c>
      <c r="N103" s="20">
        <f>('Ratios Calculated fix'!N103-'Ratios Calculated fix'!N$428)/('Ratios Calculated fix'!N$429-'Ratios Calculated fix'!N$428)</f>
        <v>5.0893242087060427E-2</v>
      </c>
      <c r="O103" s="21">
        <f>('Ratios Calculated fix'!O103-'Ratios Calculated fix'!O$428)/('Ratios Calculated fix'!O$429-'Ratios Calculated fix'!O$428)</f>
        <v>5.0351610000417706E-2</v>
      </c>
      <c r="P103" s="21">
        <f>('Ratios Calculated fix'!P103-'Ratios Calculated fix'!P$428)/('Ratios Calculated fix'!P$429-'Ratios Calculated fix'!P$428)</f>
        <v>0.10244299690266566</v>
      </c>
      <c r="Q103" s="21">
        <f>('Ratios Calculated fix'!Q103-'Ratios Calculated fix'!Q$428)/('Ratios Calculated fix'!Q$429-'Ratios Calculated fix'!Q$428)</f>
        <v>0.57045506027854642</v>
      </c>
      <c r="R103" s="21">
        <f>('Ratios Calculated fix'!R103-'Ratios Calculated fix'!R$428)/('Ratios Calculated fix'!R$429-'Ratios Calculated fix'!R$428)</f>
        <v>9.4912199153964968E-2</v>
      </c>
      <c r="S103" s="21">
        <f>('Ratios Calculated fix'!S103-'Ratios Calculated fix'!S$428)/('Ratios Calculated fix'!S$429-'Ratios Calculated fix'!S$428)</f>
        <v>0</v>
      </c>
      <c r="T103" s="21">
        <f>('Ratios Calculated fix'!T103-'Ratios Calculated fix'!T$428)/('Ratios Calculated fix'!T$429-'Ratios Calculated fix'!T$428)</f>
        <v>9.5886737110618833E-2</v>
      </c>
      <c r="U103" s="21">
        <f>('Ratios Calculated fix'!U103-'Ratios Calculated fix'!U$428)/('Ratios Calculated fix'!U$429-'Ratios Calculated fix'!U$428)</f>
        <v>0.80685806230731072</v>
      </c>
      <c r="V103" s="21">
        <f>('Ratios Calculated fix'!V103-'Ratios Calculated fix'!V$428)/('Ratios Calculated fix'!V$429-'Ratios Calculated fix'!V$428)</f>
        <v>0.77144014205164946</v>
      </c>
      <c r="W103" s="21">
        <f>('Ratios Calculated fix'!W103-'Ratios Calculated fix'!W$428)/('Ratios Calculated fix'!W$429-'Ratios Calculated fix'!W$428)</f>
        <v>0.77850063483908138</v>
      </c>
      <c r="X103" s="21">
        <f>('Ratios Calculated fix'!X103-'Ratios Calculated fix'!X$428)/('Ratios Calculated fix'!X$429-'Ratios Calculated fix'!X$428)</f>
        <v>0.3299356912230203</v>
      </c>
      <c r="Y103" s="21">
        <f>('Ratios Calculated fix'!Y103-'Ratios Calculated fix'!Y$428)/('Ratios Calculated fix'!Y$429-'Ratios Calculated fix'!Y$428)</f>
        <v>0.46423818754859786</v>
      </c>
      <c r="Z103" s="21">
        <f>('Ratios Calculated fix'!Z103-'Ratios Calculated fix'!Z$428)/('Ratios Calculated fix'!Z$429-'Ratios Calculated fix'!Z$428)</f>
        <v>0.67006430877697976</v>
      </c>
      <c r="AA103" s="21">
        <f>('Ratios Calculated fix'!AA103-'Ratios Calculated fix'!AA$428)/('Ratios Calculated fix'!AA$429-'Ratios Calculated fix'!AA$428)</f>
        <v>0.57263742381640215</v>
      </c>
      <c r="AB103" s="21">
        <f>('Ratios Calculated fix'!AB103-'Ratios Calculated fix'!AB$428)/('Ratios Calculated fix'!AB$429-'Ratios Calculated fix'!AB$428)</f>
        <v>0.81490102512373885</v>
      </c>
      <c r="AC103" s="21">
        <f>('Ratios Calculated fix'!AC103-'Ratios Calculated fix'!AC$428)/('Ratios Calculated fix'!AC$429-'Ratios Calculated fix'!AC$428)</f>
        <v>0.85001076163453215</v>
      </c>
      <c r="AD103" s="21">
        <f>('Ratios Calculated fix'!AD103-'Ratios Calculated fix'!AD$428)/('Ratios Calculated fix'!AD$429-'Ratios Calculated fix'!AD$428)</f>
        <v>0.42052449976627093</v>
      </c>
      <c r="AE103" s="21">
        <f>('Ratios Calculated fix'!AE103-'Ratios Calculated fix'!AE$428)/('Ratios Calculated fix'!AE$429-'Ratios Calculated fix'!AE$428)</f>
        <v>0.48207050905160287</v>
      </c>
      <c r="AF103" s="21">
        <f>('Ratios Calculated fix'!AF103-'Ratios Calculated fix'!AF$428)/('Ratios Calculated fix'!AF$429-'Ratios Calculated fix'!AF$428)</f>
        <v>0.66804240214472954</v>
      </c>
      <c r="AG103" s="21" t="e">
        <f>('Ratios Calculated fix'!AG103-'Ratios Calculated fix'!AG$428)/('Ratios Calculated fix'!AG$429-'Ratios Calculated fix'!AG$428)</f>
        <v>#DIV/0!</v>
      </c>
      <c r="AH103" s="21" t="e">
        <f>('Ratios Calculated fix'!AH103-'Ratios Calculated fix'!AH$428)/('Ratios Calculated fix'!AH$429-'Ratios Calculated fix'!AH$428)</f>
        <v>#DIV/0!</v>
      </c>
      <c r="AI103" s="21">
        <f>('Ratios Calculated fix'!AI103-'Ratios Calculated fix'!AI$428)/('Ratios Calculated fix'!AI$429-'Ratios Calculated fix'!AI$428)</f>
        <v>0.33736603095508561</v>
      </c>
      <c r="AJ103" s="21">
        <f>('Ratios Calculated fix'!AJ103-'Ratios Calculated fix'!AJ$428)/('Ratios Calculated fix'!AJ$429-'Ratios Calculated fix'!AJ$428)</f>
        <v>0.16810375950780695</v>
      </c>
      <c r="AK103" s="21" t="e">
        <f>('Ratios Calculated fix'!AK103-'Ratios Calculated fix'!AK$428)/('Ratios Calculated fix'!AK$429-'Ratios Calculated fix'!AK$428)</f>
        <v>#DIV/0!</v>
      </c>
      <c r="AL103" s="21" t="e">
        <f>('Ratios Calculated fix'!AL103-'Ratios Calculated fix'!AL$428)/('Ratios Calculated fix'!AL$429-'Ratios Calculated fix'!AL$428)</f>
        <v>#DIV/0!</v>
      </c>
      <c r="AM103" s="21">
        <f>('Ratios Calculated fix'!AM103-'Ratios Calculated fix'!AM$428)/('Ratios Calculated fix'!AM$429-'Ratios Calculated fix'!AM$428)</f>
        <v>0.6312074258770809</v>
      </c>
      <c r="AN103" s="21">
        <f>('Ratios Calculated fix'!AN103-'Ratios Calculated fix'!AN$428)/('Ratios Calculated fix'!AN$429-'Ratios Calculated fix'!AN$428)</f>
        <v>0.62798568509039432</v>
      </c>
      <c r="AO103" s="21">
        <f>('Ratios Calculated fix'!AO103-'Ratios Calculated fix'!AO$428)/('Ratios Calculated fix'!AO$429-'Ratios Calculated fix'!AO$428)</f>
        <v>0.11888531395285934</v>
      </c>
      <c r="AP103" s="21">
        <f>('Ratios Calculated fix'!AP103-'Ratios Calculated fix'!AP$428)/('Ratios Calculated fix'!AP$429-'Ratios Calculated fix'!AP$428)</f>
        <v>3.3036296597662093E-2</v>
      </c>
      <c r="AQ103" s="21">
        <f>('Ratios Calculated fix'!AQ103-'Ratios Calculated fix'!AQ$428)/('Ratios Calculated fix'!AQ$429-'Ratios Calculated fix'!AQ$428)</f>
        <v>0.63664181628795147</v>
      </c>
      <c r="AR103" s="21">
        <f>('Ratios Calculated fix'!AR103-'Ratios Calculated fix'!AR$428)/('Ratios Calculated fix'!AR$429-'Ratios Calculated fix'!AR$428)</f>
        <v>0.52555743261209942</v>
      </c>
      <c r="AS103" s="21">
        <f>('Ratios Calculated fix'!AS103-'Ratios Calculated fix'!AS$428)/('Ratios Calculated fix'!AS$429-'Ratios Calculated fix'!AS$428)</f>
        <v>0.35620014485710644</v>
      </c>
      <c r="AT103" s="21">
        <f>('Ratios Calculated fix'!AT103-'Ratios Calculated fix'!AT$428)/('Ratios Calculated fix'!AT$429-'Ratios Calculated fix'!AT$428)</f>
        <v>0.52137910509357288</v>
      </c>
      <c r="AU103" s="21">
        <f>('Ratios Calculated fix'!AU103-'Ratios Calculated fix'!AU$428)/('Ratios Calculated fix'!AU$429-'Ratios Calculated fix'!AU$428)</f>
        <v>0.51580724577934456</v>
      </c>
      <c r="AV103" s="21" t="e">
        <f>('Ratios Calculated fix'!AV103-'Ratios Calculated fix'!AV$428)/('Ratios Calculated fix'!AV$429-'Ratios Calculated fix'!AV$428)</f>
        <v>#DIV/0!</v>
      </c>
      <c r="AW103" s="21" t="e">
        <f>('Ratios Calculated fix'!AW103-'Ratios Calculated fix'!AW$428)/('Ratios Calculated fix'!AW$429-'Ratios Calculated fix'!AW$428)</f>
        <v>#DIV/0!</v>
      </c>
      <c r="AX103" s="21" t="e">
        <f>('Ratios Calculated fix'!AX103-'Ratios Calculated fix'!AX$428)/('Ratios Calculated fix'!AX$429-'Ratios Calculated fix'!AX$428)</f>
        <v>#DIV/0!</v>
      </c>
      <c r="AY103" s="21">
        <f>('Ratios Calculated fix'!AY103-'Ratios Calculated fix'!AY$428)/('Ratios Calculated fix'!AY$429-'Ratios Calculated fix'!AY$428)</f>
        <v>0.35821905895654527</v>
      </c>
      <c r="AZ103" s="21">
        <f>('Ratios Calculated fix'!AZ103-'Ratios Calculated fix'!AZ$428)/('Ratios Calculated fix'!AZ$429-'Ratios Calculated fix'!AZ$428)</f>
        <v>0.26167292272465326</v>
      </c>
      <c r="BA103" s="21">
        <f>('Ratios Calculated fix'!BA103-'Ratios Calculated fix'!BA$428)/('Ratios Calculated fix'!BA$429-'Ratios Calculated fix'!BA$428)</f>
        <v>0.52197496632892137</v>
      </c>
      <c r="BB103" s="21" t="e">
        <f>('Ratios Calculated fix'!BB103-'Ratios Calculated fix'!BB$428)/('Ratios Calculated fix'!BB$429-'Ratios Calculated fix'!BB$428)</f>
        <v>#DIV/0!</v>
      </c>
      <c r="BC103" s="21">
        <f>('Ratios Calculated fix'!BC103-'Ratios Calculated fix'!BC$428)/('Ratios Calculated fix'!BC$429-'Ratios Calculated fix'!BC$428)</f>
        <v>0.17499623744536011</v>
      </c>
    </row>
    <row r="104" spans="1:55" x14ac:dyDescent="0.2">
      <c r="A104" s="3" t="s">
        <v>358</v>
      </c>
      <c r="B104" s="3" t="s">
        <v>359</v>
      </c>
      <c r="C104" s="3" t="s">
        <v>24</v>
      </c>
      <c r="D104" s="3">
        <v>256275</v>
      </c>
      <c r="E104" s="3" t="s">
        <v>16</v>
      </c>
      <c r="F104" s="3">
        <v>2019</v>
      </c>
      <c r="G104" s="3" t="s">
        <v>17</v>
      </c>
      <c r="H104" s="4">
        <v>43830</v>
      </c>
      <c r="I104" s="4">
        <v>43879</v>
      </c>
      <c r="J104" s="4">
        <v>43879</v>
      </c>
      <c r="K104" s="5">
        <v>1303000000</v>
      </c>
      <c r="L104" s="5">
        <v>1311000000</v>
      </c>
      <c r="M104" s="3" t="s">
        <v>360</v>
      </c>
      <c r="N104" s="20">
        <f>('Ratios Calculated fix'!N104-'Ratios Calculated fix'!N$428)/('Ratios Calculated fix'!N$429-'Ratios Calculated fix'!N$428)</f>
        <v>4.3920967015890516E-2</v>
      </c>
      <c r="O104" s="21">
        <f>('Ratios Calculated fix'!O104-'Ratios Calculated fix'!O$428)/('Ratios Calculated fix'!O$429-'Ratios Calculated fix'!O$428)</f>
        <v>2.7694102837461154E-2</v>
      </c>
      <c r="P104" s="21">
        <f>('Ratios Calculated fix'!P104-'Ratios Calculated fix'!P$428)/('Ratios Calculated fix'!P$429-'Ratios Calculated fix'!P$428)</f>
        <v>2.2368642717693243E-2</v>
      </c>
      <c r="Q104" s="21">
        <f>('Ratios Calculated fix'!Q104-'Ratios Calculated fix'!Q$428)/('Ratios Calculated fix'!Q$429-'Ratios Calculated fix'!Q$428)</f>
        <v>0.56121546356547181</v>
      </c>
      <c r="R104" s="21">
        <f>('Ratios Calculated fix'!R104-'Ratios Calculated fix'!R$428)/('Ratios Calculated fix'!R$429-'Ratios Calculated fix'!R$428)</f>
        <v>9.987761769331259E-2</v>
      </c>
      <c r="S104" s="21">
        <f>('Ratios Calculated fix'!S104-'Ratios Calculated fix'!S$428)/('Ratios Calculated fix'!S$429-'Ratios Calculated fix'!S$428)</f>
        <v>4.1870794523034501E-2</v>
      </c>
      <c r="T104" s="21">
        <f>('Ratios Calculated fix'!T104-'Ratios Calculated fix'!T$428)/('Ratios Calculated fix'!T$429-'Ratios Calculated fix'!T$428)</f>
        <v>9.4397180731046929E-2</v>
      </c>
      <c r="U104" s="21">
        <f>('Ratios Calculated fix'!U104-'Ratios Calculated fix'!U$428)/('Ratios Calculated fix'!U$429-'Ratios Calculated fix'!U$428)</f>
        <v>0.79644673872348881</v>
      </c>
      <c r="V104" s="21">
        <f>('Ratios Calculated fix'!V104-'Ratios Calculated fix'!V$428)/('Ratios Calculated fix'!V$429-'Ratios Calculated fix'!V$428)</f>
        <v>0.77391093413733425</v>
      </c>
      <c r="W104" s="21">
        <f>('Ratios Calculated fix'!W104-'Ratios Calculated fix'!W$428)/('Ratios Calculated fix'!W$429-'Ratios Calculated fix'!W$428)</f>
        <v>0.76609045800696463</v>
      </c>
      <c r="X104" s="21">
        <f>('Ratios Calculated fix'!X104-'Ratios Calculated fix'!X$428)/('Ratios Calculated fix'!X$429-'Ratios Calculated fix'!X$428)</f>
        <v>0.18525632423709931</v>
      </c>
      <c r="Y104" s="21">
        <f>('Ratios Calculated fix'!Y104-'Ratios Calculated fix'!Y$428)/('Ratios Calculated fix'!Y$429-'Ratios Calculated fix'!Y$428)</f>
        <v>0.53023769277774857</v>
      </c>
      <c r="Z104" s="21">
        <f>('Ratios Calculated fix'!Z104-'Ratios Calculated fix'!Z$428)/('Ratios Calculated fix'!Z$429-'Ratios Calculated fix'!Z$428)</f>
        <v>0.81474367576290063</v>
      </c>
      <c r="AA104" s="21">
        <f>('Ratios Calculated fix'!AA104-'Ratios Calculated fix'!AA$428)/('Ratios Calculated fix'!AA$429-'Ratios Calculated fix'!AA$428)</f>
        <v>0.65340231488966127</v>
      </c>
      <c r="AB104" s="21">
        <f>('Ratios Calculated fix'!AB104-'Ratios Calculated fix'!AB$428)/('Ratios Calculated fix'!AB$429-'Ratios Calculated fix'!AB$428)</f>
        <v>0.85982582146795405</v>
      </c>
      <c r="AC104" s="21">
        <f>('Ratios Calculated fix'!AC104-'Ratios Calculated fix'!AC$428)/('Ratios Calculated fix'!AC$429-'Ratios Calculated fix'!AC$428)</f>
        <v>0.13842078964470672</v>
      </c>
      <c r="AD104" s="21">
        <f>('Ratios Calculated fix'!AD104-'Ratios Calculated fix'!AD$428)/('Ratios Calculated fix'!AD$429-'Ratios Calculated fix'!AD$428)</f>
        <v>0.23159483961407207</v>
      </c>
      <c r="AE104" s="21">
        <f>('Ratios Calculated fix'!AE104-'Ratios Calculated fix'!AE$428)/('Ratios Calculated fix'!AE$429-'Ratios Calculated fix'!AE$428)</f>
        <v>0.26548998283936553</v>
      </c>
      <c r="AF104" s="21">
        <f>('Ratios Calculated fix'!AF104-'Ratios Calculated fix'!AF$428)/('Ratios Calculated fix'!AF$429-'Ratios Calculated fix'!AF$428)</f>
        <v>0.53604133018975164</v>
      </c>
      <c r="AG104" s="21" t="e">
        <f>('Ratios Calculated fix'!AG104-'Ratios Calculated fix'!AG$428)/('Ratios Calculated fix'!AG$429-'Ratios Calculated fix'!AG$428)</f>
        <v>#DIV/0!</v>
      </c>
      <c r="AH104" s="21" t="e">
        <f>('Ratios Calculated fix'!AH104-'Ratios Calculated fix'!AH$428)/('Ratios Calculated fix'!AH$429-'Ratios Calculated fix'!AH$428)</f>
        <v>#DIV/0!</v>
      </c>
      <c r="AI104" s="21">
        <f>('Ratios Calculated fix'!AI104-'Ratios Calculated fix'!AI$428)/('Ratios Calculated fix'!AI$429-'Ratios Calculated fix'!AI$428)</f>
        <v>0.63423844304910471</v>
      </c>
      <c r="AJ104" s="21">
        <f>('Ratios Calculated fix'!AJ104-'Ratios Calculated fix'!AJ$428)/('Ratios Calculated fix'!AJ$429-'Ratios Calculated fix'!AJ$428)</f>
        <v>0.10302236624807506</v>
      </c>
      <c r="AK104" s="21" t="e">
        <f>('Ratios Calculated fix'!AK104-'Ratios Calculated fix'!AK$428)/('Ratios Calculated fix'!AK$429-'Ratios Calculated fix'!AK$428)</f>
        <v>#DIV/0!</v>
      </c>
      <c r="AL104" s="21" t="e">
        <f>('Ratios Calculated fix'!AL104-'Ratios Calculated fix'!AL$428)/('Ratios Calculated fix'!AL$429-'Ratios Calculated fix'!AL$428)</f>
        <v>#DIV/0!</v>
      </c>
      <c r="AM104" s="21">
        <f>('Ratios Calculated fix'!AM104-'Ratios Calculated fix'!AM$428)/('Ratios Calculated fix'!AM$429-'Ratios Calculated fix'!AM$428)</f>
        <v>0.61532237708561388</v>
      </c>
      <c r="AN104" s="21">
        <f>('Ratios Calculated fix'!AN104-'Ratios Calculated fix'!AN$428)/('Ratios Calculated fix'!AN$429-'Ratios Calculated fix'!AN$428)</f>
        <v>0.6247961028443787</v>
      </c>
      <c r="AO104" s="21">
        <f>('Ratios Calculated fix'!AO104-'Ratios Calculated fix'!AO$428)/('Ratios Calculated fix'!AO$429-'Ratios Calculated fix'!AO$428)</f>
        <v>0.21233499411360324</v>
      </c>
      <c r="AP104" s="21">
        <f>('Ratios Calculated fix'!AP104-'Ratios Calculated fix'!AP$428)/('Ratios Calculated fix'!AP$429-'Ratios Calculated fix'!AP$428)</f>
        <v>5.0377934384088392E-2</v>
      </c>
      <c r="AQ104" s="21">
        <f>('Ratios Calculated fix'!AQ104-'Ratios Calculated fix'!AQ$428)/('Ratios Calculated fix'!AQ$429-'Ratios Calculated fix'!AQ$428)</f>
        <v>0.49082533673210849</v>
      </c>
      <c r="AR104" s="21">
        <f>('Ratios Calculated fix'!AR104-'Ratios Calculated fix'!AR$428)/('Ratios Calculated fix'!AR$429-'Ratios Calculated fix'!AR$428)</f>
        <v>0.21847320205596119</v>
      </c>
      <c r="AS104" s="21">
        <f>('Ratios Calculated fix'!AS104-'Ratios Calculated fix'!AS$428)/('Ratios Calculated fix'!AS$429-'Ratios Calculated fix'!AS$428)</f>
        <v>0.62514653525926167</v>
      </c>
      <c r="AT104" s="21">
        <f>('Ratios Calculated fix'!AT104-'Ratios Calculated fix'!AT$428)/('Ratios Calculated fix'!AT$429-'Ratios Calculated fix'!AT$428)</f>
        <v>0.26545395413750233</v>
      </c>
      <c r="AU104" s="21">
        <f>('Ratios Calculated fix'!AU104-'Ratios Calculated fix'!AU$428)/('Ratios Calculated fix'!AU$429-'Ratios Calculated fix'!AU$428)</f>
        <v>0.35878362992841262</v>
      </c>
      <c r="AV104" s="21" t="e">
        <f>('Ratios Calculated fix'!AV104-'Ratios Calculated fix'!AV$428)/('Ratios Calculated fix'!AV$429-'Ratios Calculated fix'!AV$428)</f>
        <v>#DIV/0!</v>
      </c>
      <c r="AW104" s="21" t="e">
        <f>('Ratios Calculated fix'!AW104-'Ratios Calculated fix'!AW$428)/('Ratios Calculated fix'!AW$429-'Ratios Calculated fix'!AW$428)</f>
        <v>#DIV/0!</v>
      </c>
      <c r="AX104" s="21" t="e">
        <f>('Ratios Calculated fix'!AX104-'Ratios Calculated fix'!AX$428)/('Ratios Calculated fix'!AX$429-'Ratios Calculated fix'!AX$428)</f>
        <v>#DIV/0!</v>
      </c>
      <c r="AY104" s="21">
        <f>('Ratios Calculated fix'!AY104-'Ratios Calculated fix'!AY$428)/('Ratios Calculated fix'!AY$429-'Ratios Calculated fix'!AY$428)</f>
        <v>0.54102527825455116</v>
      </c>
      <c r="AZ104" s="21">
        <f>('Ratios Calculated fix'!AZ104-'Ratios Calculated fix'!AZ$428)/('Ratios Calculated fix'!AZ$429-'Ratios Calculated fix'!AZ$428)</f>
        <v>0.59209113102517941</v>
      </c>
      <c r="BA104" s="21">
        <f>('Ratios Calculated fix'!BA104-'Ratios Calculated fix'!BA$428)/('Ratios Calculated fix'!BA$429-'Ratios Calculated fix'!BA$428)</f>
        <v>0.86869131873152317</v>
      </c>
      <c r="BB104" s="21" t="e">
        <f>('Ratios Calculated fix'!BB104-'Ratios Calculated fix'!BB$428)/('Ratios Calculated fix'!BB$429-'Ratios Calculated fix'!BB$428)</f>
        <v>#DIV/0!</v>
      </c>
      <c r="BC104" s="21">
        <f>('Ratios Calculated fix'!BC104-'Ratios Calculated fix'!BC$428)/('Ratios Calculated fix'!BC$429-'Ratios Calculated fix'!BC$428)</f>
        <v>8.0108965892026929E-2</v>
      </c>
    </row>
    <row r="105" spans="1:55" x14ac:dyDescent="0.2">
      <c r="A105" s="3" t="s">
        <v>286</v>
      </c>
      <c r="B105" s="3" t="s">
        <v>287</v>
      </c>
      <c r="C105" s="3" t="s">
        <v>138</v>
      </c>
      <c r="D105" s="3">
        <v>248396</v>
      </c>
      <c r="E105" s="3" t="s">
        <v>16</v>
      </c>
      <c r="F105" s="3">
        <v>2019</v>
      </c>
      <c r="G105" s="3" t="s">
        <v>17</v>
      </c>
      <c r="H105" s="4">
        <v>43830</v>
      </c>
      <c r="I105" s="4">
        <v>43868</v>
      </c>
      <c r="J105" s="4">
        <v>43868</v>
      </c>
      <c r="K105" s="5">
        <v>1870126000</v>
      </c>
      <c r="L105" s="5">
        <v>1882347000</v>
      </c>
      <c r="M105" s="3" t="s">
        <v>288</v>
      </c>
      <c r="N105" s="20">
        <f>('Ratios Calculated fix'!N105-'Ratios Calculated fix'!N$428)/('Ratios Calculated fix'!N$429-'Ratios Calculated fix'!N$428)</f>
        <v>5.364818600202919E-2</v>
      </c>
      <c r="O105" s="21">
        <f>('Ratios Calculated fix'!O105-'Ratios Calculated fix'!O$428)/('Ratios Calculated fix'!O$429-'Ratios Calculated fix'!O$428)</f>
        <v>4.4534709177283534E-2</v>
      </c>
      <c r="P105" s="21">
        <f>('Ratios Calculated fix'!P105-'Ratios Calculated fix'!P$428)/('Ratios Calculated fix'!P$429-'Ratios Calculated fix'!P$428)</f>
        <v>5.1722606718732904E-2</v>
      </c>
      <c r="Q105" s="21">
        <f>('Ratios Calculated fix'!Q105-'Ratios Calculated fix'!Q$428)/('Ratios Calculated fix'!Q$429-'Ratios Calculated fix'!Q$428)</f>
        <v>0.55854030062413385</v>
      </c>
      <c r="R105" s="21">
        <f>('Ratios Calculated fix'!R105-'Ratios Calculated fix'!R$428)/('Ratios Calculated fix'!R$429-'Ratios Calculated fix'!R$428)</f>
        <v>3.4875891444032782E-2</v>
      </c>
      <c r="S105" s="21">
        <f>('Ratios Calculated fix'!S105-'Ratios Calculated fix'!S$428)/('Ratios Calculated fix'!S$429-'Ratios Calculated fix'!S$428)</f>
        <v>3.7679956316850415E-2</v>
      </c>
      <c r="T105" s="21">
        <f>('Ratios Calculated fix'!T105-'Ratios Calculated fix'!T$428)/('Ratios Calculated fix'!T$429-'Ratios Calculated fix'!T$428)</f>
        <v>2.937921071748343E-2</v>
      </c>
      <c r="U105" s="21">
        <f>('Ratios Calculated fix'!U105-'Ratios Calculated fix'!U$428)/('Ratios Calculated fix'!U$429-'Ratios Calculated fix'!U$428)</f>
        <v>0.79116660461839694</v>
      </c>
      <c r="V105" s="21">
        <f>('Ratios Calculated fix'!V105-'Ratios Calculated fix'!V$428)/('Ratios Calculated fix'!V$429-'Ratios Calculated fix'!V$428)</f>
        <v>0.77252087320812068</v>
      </c>
      <c r="W105" s="21">
        <f>('Ratios Calculated fix'!W105-'Ratios Calculated fix'!W$428)/('Ratios Calculated fix'!W$429-'Ratios Calculated fix'!W$428)</f>
        <v>0.76029964421956076</v>
      </c>
      <c r="X105" s="21">
        <f>('Ratios Calculated fix'!X105-'Ratios Calculated fix'!X$428)/('Ratios Calculated fix'!X$429-'Ratios Calculated fix'!X$428)</f>
        <v>0.10612073523260641</v>
      </c>
      <c r="Y105" s="21">
        <f>('Ratios Calculated fix'!Y105-'Ratios Calculated fix'!Y$428)/('Ratios Calculated fix'!Y$429-'Ratios Calculated fix'!Y$428)</f>
        <v>0.51860475922828875</v>
      </c>
      <c r="Z105" s="21">
        <f>('Ratios Calculated fix'!Z105-'Ratios Calculated fix'!Z$428)/('Ratios Calculated fix'!Z$429-'Ratios Calculated fix'!Z$428)</f>
        <v>0.89387926476739366</v>
      </c>
      <c r="AA105" s="21">
        <f>('Ratios Calculated fix'!AA105-'Ratios Calculated fix'!AA$428)/('Ratios Calculated fix'!AA$429-'Ratios Calculated fix'!AA$428)</f>
        <v>2.9036179532373915E-2</v>
      </c>
      <c r="AB105" s="21">
        <f>('Ratios Calculated fix'!AB105-'Ratios Calculated fix'!AB$428)/('Ratios Calculated fix'!AB$429-'Ratios Calculated fix'!AB$428)</f>
        <v>0.93409000583115942</v>
      </c>
      <c r="AC105" s="21">
        <f>('Ratios Calculated fix'!AC105-'Ratios Calculated fix'!AC$428)/('Ratios Calculated fix'!AC$429-'Ratios Calculated fix'!AC$428)</f>
        <v>0.25505654260510358</v>
      </c>
      <c r="AD105" s="21">
        <f>('Ratios Calculated fix'!AD105-'Ratios Calculated fix'!AD$428)/('Ratios Calculated fix'!AD$429-'Ratios Calculated fix'!AD$428)</f>
        <v>0.39923030322113057</v>
      </c>
      <c r="AE105" s="21">
        <f>('Ratios Calculated fix'!AE105-'Ratios Calculated fix'!AE$428)/('Ratios Calculated fix'!AE$429-'Ratios Calculated fix'!AE$428)</f>
        <v>0.33335640507373154</v>
      </c>
      <c r="AF105" s="21">
        <f>('Ratios Calculated fix'!AF105-'Ratios Calculated fix'!AF$428)/('Ratios Calculated fix'!AF$429-'Ratios Calculated fix'!AF$428)</f>
        <v>0.60071943020161633</v>
      </c>
      <c r="AG105" s="21" t="e">
        <f>('Ratios Calculated fix'!AG105-'Ratios Calculated fix'!AG$428)/('Ratios Calculated fix'!AG$429-'Ratios Calculated fix'!AG$428)</f>
        <v>#DIV/0!</v>
      </c>
      <c r="AH105" s="21" t="e">
        <f>('Ratios Calculated fix'!AH105-'Ratios Calculated fix'!AH$428)/('Ratios Calculated fix'!AH$429-'Ratios Calculated fix'!AH$428)</f>
        <v>#DIV/0!</v>
      </c>
      <c r="AI105" s="21">
        <f>('Ratios Calculated fix'!AI105-'Ratios Calculated fix'!AI$428)/('Ratios Calculated fix'!AI$429-'Ratios Calculated fix'!AI$428)</f>
        <v>0.39742414958926253</v>
      </c>
      <c r="AJ105" s="21">
        <f>('Ratios Calculated fix'!AJ105-'Ratios Calculated fix'!AJ$428)/('Ratios Calculated fix'!AJ$429-'Ratios Calculated fix'!AJ$428)</f>
        <v>0.25814122290903208</v>
      </c>
      <c r="AK105" s="21" t="e">
        <f>('Ratios Calculated fix'!AK105-'Ratios Calculated fix'!AK$428)/('Ratios Calculated fix'!AK$429-'Ratios Calculated fix'!AK$428)</f>
        <v>#DIV/0!</v>
      </c>
      <c r="AL105" s="21" t="e">
        <f>('Ratios Calculated fix'!AL105-'Ratios Calculated fix'!AL$428)/('Ratios Calculated fix'!AL$429-'Ratios Calculated fix'!AL$428)</f>
        <v>#DIV/0!</v>
      </c>
      <c r="AM105" s="21">
        <f>('Ratios Calculated fix'!AM105-'Ratios Calculated fix'!AM$428)/('Ratios Calculated fix'!AM$429-'Ratios Calculated fix'!AM$428)</f>
        <v>0.61691084444458266</v>
      </c>
      <c r="AN105" s="21">
        <f>('Ratios Calculated fix'!AN105-'Ratios Calculated fix'!AN$428)/('Ratios Calculated fix'!AN$429-'Ratios Calculated fix'!AN$428)</f>
        <v>0.62124533277453287</v>
      </c>
      <c r="AO105" s="21">
        <f>('Ratios Calculated fix'!AO105-'Ratios Calculated fix'!AO$428)/('Ratios Calculated fix'!AO$429-'Ratios Calculated fix'!AO$428)</f>
        <v>0.12954055190255051</v>
      </c>
      <c r="AP105" s="21">
        <f>('Ratios Calculated fix'!AP105-'Ratios Calculated fix'!AP$428)/('Ratios Calculated fix'!AP$429-'Ratios Calculated fix'!AP$428)</f>
        <v>3.4694436964355202E-2</v>
      </c>
      <c r="AQ105" s="21">
        <f>('Ratios Calculated fix'!AQ105-'Ratios Calculated fix'!AQ$428)/('Ratios Calculated fix'!AQ$429-'Ratios Calculated fix'!AQ$428)</f>
        <v>0.56862803667950701</v>
      </c>
      <c r="AR105" s="21">
        <f>('Ratios Calculated fix'!AR105-'Ratios Calculated fix'!AR$428)/('Ratios Calculated fix'!AR$429-'Ratios Calculated fix'!AR$428)</f>
        <v>0.36778643752591661</v>
      </c>
      <c r="AS105" s="21">
        <f>('Ratios Calculated fix'!AS105-'Ratios Calculated fix'!AS$428)/('Ratios Calculated fix'!AS$429-'Ratios Calculated fix'!AS$428)</f>
        <v>0.52647045892598365</v>
      </c>
      <c r="AT105" s="21">
        <f>('Ratios Calculated fix'!AT105-'Ratios Calculated fix'!AT$428)/('Ratios Calculated fix'!AT$429-'Ratios Calculated fix'!AT$428)</f>
        <v>0.38892495531270471</v>
      </c>
      <c r="AU105" s="21">
        <f>('Ratios Calculated fix'!AU105-'Ratios Calculated fix'!AU$428)/('Ratios Calculated fix'!AU$429-'Ratios Calculated fix'!AU$428)</f>
        <v>0.51685077367784993</v>
      </c>
      <c r="AV105" s="21" t="e">
        <f>('Ratios Calculated fix'!AV105-'Ratios Calculated fix'!AV$428)/('Ratios Calculated fix'!AV$429-'Ratios Calculated fix'!AV$428)</f>
        <v>#DIV/0!</v>
      </c>
      <c r="AW105" s="21" t="e">
        <f>('Ratios Calculated fix'!AW105-'Ratios Calculated fix'!AW$428)/('Ratios Calculated fix'!AW$429-'Ratios Calculated fix'!AW$428)</f>
        <v>#DIV/0!</v>
      </c>
      <c r="AX105" s="21" t="e">
        <f>('Ratios Calculated fix'!AX105-'Ratios Calculated fix'!AX$428)/('Ratios Calculated fix'!AX$429-'Ratios Calculated fix'!AX$428)</f>
        <v>#DIV/0!</v>
      </c>
      <c r="AY105" s="21">
        <f>('Ratios Calculated fix'!AY105-'Ratios Calculated fix'!AY$428)/('Ratios Calculated fix'!AY$429-'Ratios Calculated fix'!AY$428)</f>
        <v>0.33914749701328023</v>
      </c>
      <c r="AZ105" s="21">
        <f>('Ratios Calculated fix'!AZ105-'Ratios Calculated fix'!AZ$428)/('Ratios Calculated fix'!AZ$429-'Ratios Calculated fix'!AZ$428)</f>
        <v>0.25666808501969701</v>
      </c>
      <c r="BA105" s="21">
        <f>('Ratios Calculated fix'!BA105-'Ratios Calculated fix'!BA$428)/('Ratios Calculated fix'!BA$429-'Ratios Calculated fix'!BA$428)</f>
        <v>0.5169989366151938</v>
      </c>
      <c r="BB105" s="21" t="e">
        <f>('Ratios Calculated fix'!BB105-'Ratios Calculated fix'!BB$428)/('Ratios Calculated fix'!BB$429-'Ratios Calculated fix'!BB$428)</f>
        <v>#DIV/0!</v>
      </c>
      <c r="BC105" s="21">
        <f>('Ratios Calculated fix'!BC105-'Ratios Calculated fix'!BC$428)/('Ratios Calculated fix'!BC$429-'Ratios Calculated fix'!BC$428)</f>
        <v>9.8584517782636591E-2</v>
      </c>
    </row>
    <row r="106" spans="1:55" x14ac:dyDescent="0.2">
      <c r="A106" s="3" t="s">
        <v>325</v>
      </c>
      <c r="B106" s="3" t="s">
        <v>326</v>
      </c>
      <c r="C106" s="3" t="s">
        <v>138</v>
      </c>
      <c r="D106" s="3">
        <v>378119</v>
      </c>
      <c r="E106" s="3" t="s">
        <v>16</v>
      </c>
      <c r="F106" s="3">
        <v>2019</v>
      </c>
      <c r="G106" s="3" t="s">
        <v>17</v>
      </c>
      <c r="H106" s="4">
        <v>43830</v>
      </c>
      <c r="I106" s="4">
        <v>43880</v>
      </c>
      <c r="J106" s="4">
        <v>43880</v>
      </c>
      <c r="K106" s="5">
        <v>198155000</v>
      </c>
      <c r="L106" s="5">
        <v>198149000</v>
      </c>
      <c r="M106" s="3" t="s">
        <v>327</v>
      </c>
      <c r="N106" s="20">
        <f>('Ratios Calculated fix'!N106-'Ratios Calculated fix'!N$428)/('Ratios Calculated fix'!N$429-'Ratios Calculated fix'!N$428)</f>
        <v>4.3279971617485147E-2</v>
      </c>
      <c r="O106" s="21">
        <f>('Ratios Calculated fix'!O106-'Ratios Calculated fix'!O$428)/('Ratios Calculated fix'!O$429-'Ratios Calculated fix'!O$428)</f>
        <v>4.3279971617485147E-2</v>
      </c>
      <c r="P106" s="21">
        <f>('Ratios Calculated fix'!P106-'Ratios Calculated fix'!P$428)/('Ratios Calculated fix'!P$429-'Ratios Calculated fix'!P$428)</f>
        <v>0</v>
      </c>
      <c r="Q106" s="21">
        <f>('Ratios Calculated fix'!Q106-'Ratios Calculated fix'!Q$428)/('Ratios Calculated fix'!Q$429-'Ratios Calculated fix'!Q$428)</f>
        <v>0.55818344124243224</v>
      </c>
      <c r="R106" s="21">
        <f>('Ratios Calculated fix'!R106-'Ratios Calculated fix'!R$428)/('Ratios Calculated fix'!R$429-'Ratios Calculated fix'!R$428)</f>
        <v>4.0982063568298928E-2</v>
      </c>
      <c r="S106" s="21">
        <f>('Ratios Calculated fix'!S106-'Ratios Calculated fix'!S$428)/('Ratios Calculated fix'!S$429-'Ratios Calculated fix'!S$428)</f>
        <v>0</v>
      </c>
      <c r="T106" s="21">
        <f>('Ratios Calculated fix'!T106-'Ratios Calculated fix'!T$428)/('Ratios Calculated fix'!T$429-'Ratios Calculated fix'!T$428)</f>
        <v>4.1402858543500384E-2</v>
      </c>
      <c r="U106" s="21">
        <f>('Ratios Calculated fix'!U106-'Ratios Calculated fix'!U$428)/('Ratios Calculated fix'!U$429-'Ratios Calculated fix'!U$428)</f>
        <v>0.79117667839382899</v>
      </c>
      <c r="V106" s="21">
        <f>('Ratios Calculated fix'!V106-'Ratios Calculated fix'!V$428)/('Ratios Calculated fix'!V$429-'Ratios Calculated fix'!V$428)</f>
        <v>0.77144014205164946</v>
      </c>
      <c r="W106" s="21">
        <f>('Ratios Calculated fix'!W106-'Ratios Calculated fix'!W$428)/('Ratios Calculated fix'!W$429-'Ratios Calculated fix'!W$428)</f>
        <v>0.76051688349447466</v>
      </c>
      <c r="X106" s="21">
        <f>('Ratios Calculated fix'!X106-'Ratios Calculated fix'!X$428)/('Ratios Calculated fix'!X$429-'Ratios Calculated fix'!X$428)</f>
        <v>3.8923096710561447E-2</v>
      </c>
      <c r="Y106" s="21">
        <f>('Ratios Calculated fix'!Y106-'Ratios Calculated fix'!Y$428)/('Ratios Calculated fix'!Y$429-'Ratios Calculated fix'!Y$428)</f>
        <v>0.53746799137230339</v>
      </c>
      <c r="Z106" s="21">
        <f>('Ratios Calculated fix'!Z106-'Ratios Calculated fix'!Z$428)/('Ratios Calculated fix'!Z$429-'Ratios Calculated fix'!Z$428)</f>
        <v>0.96107690328943851</v>
      </c>
      <c r="AA106" s="21">
        <f>('Ratios Calculated fix'!AA106-'Ratios Calculated fix'!AA$428)/('Ratios Calculated fix'!AA$429-'Ratios Calculated fix'!AA$428)</f>
        <v>0.1379973602008599</v>
      </c>
      <c r="AB106" s="21">
        <f>('Ratios Calculated fix'!AB106-'Ratios Calculated fix'!AB$428)/('Ratios Calculated fix'!AB$429-'Ratios Calculated fix'!AB$428)</f>
        <v>0.95781892485438491</v>
      </c>
      <c r="AC106" s="21">
        <f>('Ratios Calculated fix'!AC106-'Ratios Calculated fix'!AC$428)/('Ratios Calculated fix'!AC$429-'Ratios Calculated fix'!AC$428)</f>
        <v>0.85385174778769546</v>
      </c>
      <c r="AD106" s="21">
        <f>('Ratios Calculated fix'!AD106-'Ratios Calculated fix'!AD$428)/('Ratios Calculated fix'!AD$429-'Ratios Calculated fix'!AD$428)</f>
        <v>0.81711282028302445</v>
      </c>
      <c r="AE106" s="21">
        <f>('Ratios Calculated fix'!AE106-'Ratios Calculated fix'!AE$428)/('Ratios Calculated fix'!AE$429-'Ratios Calculated fix'!AE$428)</f>
        <v>0.57453607514424954</v>
      </c>
      <c r="AF106" s="21">
        <f>('Ratios Calculated fix'!AF106-'Ratios Calculated fix'!AF$428)/('Ratios Calculated fix'!AF$429-'Ratios Calculated fix'!AF$428)</f>
        <v>0.90780040698508768</v>
      </c>
      <c r="AG106" s="21" t="e">
        <f>('Ratios Calculated fix'!AG106-'Ratios Calculated fix'!AG$428)/('Ratios Calculated fix'!AG$429-'Ratios Calculated fix'!AG$428)</f>
        <v>#DIV/0!</v>
      </c>
      <c r="AH106" s="21" t="e">
        <f>('Ratios Calculated fix'!AH106-'Ratios Calculated fix'!AH$428)/('Ratios Calculated fix'!AH$429-'Ratios Calculated fix'!AH$428)</f>
        <v>#DIV/0!</v>
      </c>
      <c r="AI106" s="21">
        <f>('Ratios Calculated fix'!AI106-'Ratios Calculated fix'!AI$428)/('Ratios Calculated fix'!AI$429-'Ratios Calculated fix'!AI$428)</f>
        <v>0.41429723509524408</v>
      </c>
      <c r="AJ106" s="21">
        <f>('Ratios Calculated fix'!AJ106-'Ratios Calculated fix'!AJ$428)/('Ratios Calculated fix'!AJ$429-'Ratios Calculated fix'!AJ$428)</f>
        <v>0.41240644978060531</v>
      </c>
      <c r="AK106" s="21" t="e">
        <f>('Ratios Calculated fix'!AK106-'Ratios Calculated fix'!AK$428)/('Ratios Calculated fix'!AK$429-'Ratios Calculated fix'!AK$428)</f>
        <v>#DIV/0!</v>
      </c>
      <c r="AL106" s="21" t="e">
        <f>('Ratios Calculated fix'!AL106-'Ratios Calculated fix'!AL$428)/('Ratios Calculated fix'!AL$429-'Ratios Calculated fix'!AL$428)</f>
        <v>#DIV/0!</v>
      </c>
      <c r="AM106" s="21">
        <f>('Ratios Calculated fix'!AM106-'Ratios Calculated fix'!AM$428)/('Ratios Calculated fix'!AM$429-'Ratios Calculated fix'!AM$428)</f>
        <v>0.6173111445939673</v>
      </c>
      <c r="AN106" s="21">
        <f>('Ratios Calculated fix'!AN106-'Ratios Calculated fix'!AN$428)/('Ratios Calculated fix'!AN$429-'Ratios Calculated fix'!AN$428)</f>
        <v>0.62001210913286597</v>
      </c>
      <c r="AO106" s="21">
        <f>('Ratios Calculated fix'!AO106-'Ratios Calculated fix'!AO$428)/('Ratios Calculated fix'!AO$429-'Ratios Calculated fix'!AO$428)</f>
        <v>2.3224103069527519E-2</v>
      </c>
      <c r="AP106" s="21">
        <f>('Ratios Calculated fix'!AP106-'Ratios Calculated fix'!AP$428)/('Ratios Calculated fix'!AP$429-'Ratios Calculated fix'!AP$428)</f>
        <v>5.8882958868972483E-2</v>
      </c>
      <c r="AQ106" s="21">
        <f>('Ratios Calculated fix'!AQ106-'Ratios Calculated fix'!AQ$428)/('Ratios Calculated fix'!AQ$429-'Ratios Calculated fix'!AQ$428)</f>
        <v>0.60479014230247785</v>
      </c>
      <c r="AR106" s="21">
        <f>('Ratios Calculated fix'!AR106-'Ratios Calculated fix'!AR$428)/('Ratios Calculated fix'!AR$429-'Ratios Calculated fix'!AR$428)</f>
        <v>0.85093722063476762</v>
      </c>
      <c r="AS106" s="21">
        <f>('Ratios Calculated fix'!AS106-'Ratios Calculated fix'!AS$428)/('Ratios Calculated fix'!AS$429-'Ratios Calculated fix'!AS$428)</f>
        <v>0.52785069313466082</v>
      </c>
      <c r="AT106" s="21">
        <f>('Ratios Calculated fix'!AT106-'Ratios Calculated fix'!AT$428)/('Ratios Calculated fix'!AT$429-'Ratios Calculated fix'!AT$428)</f>
        <v>0.36433512628782794</v>
      </c>
      <c r="AU106" s="21">
        <f>('Ratios Calculated fix'!AU106-'Ratios Calculated fix'!AU$428)/('Ratios Calculated fix'!AU$429-'Ratios Calculated fix'!AU$428)</f>
        <v>0.4707010532026133</v>
      </c>
      <c r="AV106" s="21" t="e">
        <f>('Ratios Calculated fix'!AV106-'Ratios Calculated fix'!AV$428)/('Ratios Calculated fix'!AV$429-'Ratios Calculated fix'!AV$428)</f>
        <v>#DIV/0!</v>
      </c>
      <c r="AW106" s="21" t="e">
        <f>('Ratios Calculated fix'!AW106-'Ratios Calculated fix'!AW$428)/('Ratios Calculated fix'!AW$429-'Ratios Calculated fix'!AW$428)</f>
        <v>#DIV/0!</v>
      </c>
      <c r="AX106" s="21" t="e">
        <f>('Ratios Calculated fix'!AX106-'Ratios Calculated fix'!AX$428)/('Ratios Calculated fix'!AX$429-'Ratios Calculated fix'!AX$428)</f>
        <v>#DIV/0!</v>
      </c>
      <c r="AY106" s="21">
        <f>('Ratios Calculated fix'!AY106-'Ratios Calculated fix'!AY$428)/('Ratios Calculated fix'!AY$429-'Ratios Calculated fix'!AY$428)</f>
        <v>0.34420581037867332</v>
      </c>
      <c r="AZ106" s="21">
        <f>('Ratios Calculated fix'!AZ106-'Ratios Calculated fix'!AZ$428)/('Ratios Calculated fix'!AZ$429-'Ratios Calculated fix'!AZ$428)</f>
        <v>0.27145714155871198</v>
      </c>
      <c r="BA106" s="21">
        <f>('Ratios Calculated fix'!BA106-'Ratios Calculated fix'!BA$428)/('Ratios Calculated fix'!BA$429-'Ratios Calculated fix'!BA$428)</f>
        <v>0.5101687873366596</v>
      </c>
      <c r="BB106" s="21" t="e">
        <f>('Ratios Calculated fix'!BB106-'Ratios Calculated fix'!BB$428)/('Ratios Calculated fix'!BB$429-'Ratios Calculated fix'!BB$428)</f>
        <v>#DIV/0!</v>
      </c>
      <c r="BC106" s="21">
        <f>('Ratios Calculated fix'!BC106-'Ratios Calculated fix'!BC$428)/('Ratios Calculated fix'!BC$429-'Ratios Calculated fix'!BC$428)</f>
        <v>9.4748898205775881E-2</v>
      </c>
    </row>
    <row r="107" spans="1:55" x14ac:dyDescent="0.2">
      <c r="A107" s="3" t="s">
        <v>397</v>
      </c>
      <c r="B107" s="3" t="s">
        <v>398</v>
      </c>
      <c r="C107" s="3" t="s">
        <v>52</v>
      </c>
      <c r="D107" s="3">
        <v>189087</v>
      </c>
      <c r="E107" s="3" t="s">
        <v>16</v>
      </c>
      <c r="F107" s="3">
        <v>2019</v>
      </c>
      <c r="G107" s="3" t="s">
        <v>17</v>
      </c>
      <c r="H107" s="4">
        <v>43830</v>
      </c>
      <c r="I107" s="4">
        <v>43889</v>
      </c>
      <c r="J107" s="4">
        <v>43889</v>
      </c>
      <c r="K107" s="5">
        <v>826600000</v>
      </c>
      <c r="L107" s="5">
        <v>826900000</v>
      </c>
      <c r="M107" s="3" t="s">
        <v>399</v>
      </c>
      <c r="N107" s="20">
        <f>('Ratios Calculated fix'!N107-'Ratios Calculated fix'!N$428)/('Ratios Calculated fix'!N$429-'Ratios Calculated fix'!N$428)</f>
        <v>2.8590676615880276E-2</v>
      </c>
      <c r="O107" s="21">
        <f>('Ratios Calculated fix'!O107-'Ratios Calculated fix'!O$428)/('Ratios Calculated fix'!O$429-'Ratios Calculated fix'!O$428)</f>
        <v>2.0540686635812128E-2</v>
      </c>
      <c r="P107" s="21">
        <f>('Ratios Calculated fix'!P107-'Ratios Calculated fix'!P$428)/('Ratios Calculated fix'!P$429-'Ratios Calculated fix'!P$428)</f>
        <v>5.2424336937825586E-3</v>
      </c>
      <c r="Q107" s="21">
        <f>('Ratios Calculated fix'!Q107-'Ratios Calculated fix'!Q$428)/('Ratios Calculated fix'!Q$429-'Ratios Calculated fix'!Q$428)</f>
        <v>0.56149168326591969</v>
      </c>
      <c r="R107" s="21">
        <f>('Ratios Calculated fix'!R107-'Ratios Calculated fix'!R$428)/('Ratios Calculated fix'!R$429-'Ratios Calculated fix'!R$428)</f>
        <v>0.11575464195264688</v>
      </c>
      <c r="S107" s="21">
        <f>('Ratios Calculated fix'!S107-'Ratios Calculated fix'!S$428)/('Ratios Calculated fix'!S$429-'Ratios Calculated fix'!S$428)</f>
        <v>8.4863070988751912E-2</v>
      </c>
      <c r="T107" s="21">
        <f>('Ratios Calculated fix'!T107-'Ratios Calculated fix'!T$428)/('Ratios Calculated fix'!T$429-'Ratios Calculated fix'!T$428)</f>
        <v>0.10375701021638306</v>
      </c>
      <c r="U107" s="21">
        <f>('Ratios Calculated fix'!U107-'Ratios Calculated fix'!U$428)/('Ratios Calculated fix'!U$429-'Ratios Calculated fix'!U$428)</f>
        <v>0.79784879762492145</v>
      </c>
      <c r="V107" s="21">
        <f>('Ratios Calculated fix'!V107-'Ratios Calculated fix'!V$428)/('Ratios Calculated fix'!V$429-'Ratios Calculated fix'!V$428)</f>
        <v>0.77671365140657955</v>
      </c>
      <c r="W107" s="21">
        <f>('Ratios Calculated fix'!W107-'Ratios Calculated fix'!W$428)/('Ratios Calculated fix'!W$429-'Ratios Calculated fix'!W$428)</f>
        <v>0.76716495202711765</v>
      </c>
      <c r="X107" s="21">
        <f>('Ratios Calculated fix'!X107-'Ratios Calculated fix'!X$428)/('Ratios Calculated fix'!X$429-'Ratios Calculated fix'!X$428)</f>
        <v>5.041703392242107E-2</v>
      </c>
      <c r="Y107" s="21">
        <f>('Ratios Calculated fix'!Y107-'Ratios Calculated fix'!Y$428)/('Ratios Calculated fix'!Y$429-'Ratios Calculated fix'!Y$428)</f>
        <v>0.48079810802020712</v>
      </c>
      <c r="Z107" s="21">
        <f>('Ratios Calculated fix'!Z107-'Ratios Calculated fix'!Z$428)/('Ratios Calculated fix'!Z$429-'Ratios Calculated fix'!Z$428)</f>
        <v>0.94958296607757897</v>
      </c>
      <c r="AA107" s="21">
        <f>('Ratios Calculated fix'!AA107-'Ratios Calculated fix'!AA$428)/('Ratios Calculated fix'!AA$429-'Ratios Calculated fix'!AA$428)</f>
        <v>0.13422554712757132</v>
      </c>
      <c r="AB107" s="21">
        <f>('Ratios Calculated fix'!AB107-'Ratios Calculated fix'!AB$428)/('Ratios Calculated fix'!AB$429-'Ratios Calculated fix'!AB$428)</f>
        <v>0.85628658051731998</v>
      </c>
      <c r="AC107" s="21">
        <f>('Ratios Calculated fix'!AC107-'Ratios Calculated fix'!AC$428)/('Ratios Calculated fix'!AC$429-'Ratios Calculated fix'!AC$428)</f>
        <v>0.7245154724413243</v>
      </c>
      <c r="AD107" s="21">
        <f>('Ratios Calculated fix'!AD107-'Ratios Calculated fix'!AD$428)/('Ratios Calculated fix'!AD$429-'Ratios Calculated fix'!AD$428)</f>
        <v>0.58660361263928018</v>
      </c>
      <c r="AE107" s="21">
        <f>('Ratios Calculated fix'!AE107-'Ratios Calculated fix'!AE$428)/('Ratios Calculated fix'!AE$429-'Ratios Calculated fix'!AE$428)</f>
        <v>0.52025641470589679</v>
      </c>
      <c r="AF107" s="21">
        <f>('Ratios Calculated fix'!AF107-'Ratios Calculated fix'!AF$428)/('Ratios Calculated fix'!AF$429-'Ratios Calculated fix'!AF$428)</f>
        <v>0.66099581468374835</v>
      </c>
      <c r="AG107" s="21" t="e">
        <f>('Ratios Calculated fix'!AG107-'Ratios Calculated fix'!AG$428)/('Ratios Calculated fix'!AG$429-'Ratios Calculated fix'!AG$428)</f>
        <v>#DIV/0!</v>
      </c>
      <c r="AH107" s="21" t="e">
        <f>('Ratios Calculated fix'!AH107-'Ratios Calculated fix'!AH$428)/('Ratios Calculated fix'!AH$429-'Ratios Calculated fix'!AH$428)</f>
        <v>#DIV/0!</v>
      </c>
      <c r="AI107" s="21">
        <f>('Ratios Calculated fix'!AI107-'Ratios Calculated fix'!AI$428)/('Ratios Calculated fix'!AI$429-'Ratios Calculated fix'!AI$428)</f>
        <v>0.39721174053004504</v>
      </c>
      <c r="AJ107" s="21">
        <f>('Ratios Calculated fix'!AJ107-'Ratios Calculated fix'!AJ$428)/('Ratios Calculated fix'!AJ$429-'Ratios Calculated fix'!AJ$428)</f>
        <v>0.17387984818277336</v>
      </c>
      <c r="AK107" s="21" t="e">
        <f>('Ratios Calculated fix'!AK107-'Ratios Calculated fix'!AK$428)/('Ratios Calculated fix'!AK$429-'Ratios Calculated fix'!AK$428)</f>
        <v>#DIV/0!</v>
      </c>
      <c r="AL107" s="21" t="e">
        <f>('Ratios Calculated fix'!AL107-'Ratios Calculated fix'!AL$428)/('Ratios Calculated fix'!AL$429-'Ratios Calculated fix'!AL$428)</f>
        <v>#DIV/0!</v>
      </c>
      <c r="AM107" s="21">
        <f>('Ratios Calculated fix'!AM107-'Ratios Calculated fix'!AM$428)/('Ratios Calculated fix'!AM$429-'Ratios Calculated fix'!AM$428)</f>
        <v>0.61714809444318619</v>
      </c>
      <c r="AN107" s="21">
        <f>('Ratios Calculated fix'!AN107-'Ratios Calculated fix'!AN$428)/('Ratios Calculated fix'!AN$429-'Ratios Calculated fix'!AN$428)</f>
        <v>0.62060584252802142</v>
      </c>
      <c r="AO107" s="21">
        <f>('Ratios Calculated fix'!AO107-'Ratios Calculated fix'!AO$428)/('Ratios Calculated fix'!AO$429-'Ratios Calculated fix'!AO$428)</f>
        <v>2.6331231814248436E-2</v>
      </c>
      <c r="AP107" s="21">
        <f>('Ratios Calculated fix'!AP107-'Ratios Calculated fix'!AP$428)/('Ratios Calculated fix'!AP$429-'Ratios Calculated fix'!AP$428)</f>
        <v>3.1362160407877718E-2</v>
      </c>
      <c r="AQ107" s="21">
        <f>('Ratios Calculated fix'!AQ107-'Ratios Calculated fix'!AQ$428)/('Ratios Calculated fix'!AQ$429-'Ratios Calculated fix'!AQ$428)</f>
        <v>0.53444086402758806</v>
      </c>
      <c r="AR107" s="21">
        <f>('Ratios Calculated fix'!AR107-'Ratios Calculated fix'!AR$428)/('Ratios Calculated fix'!AR$429-'Ratios Calculated fix'!AR$428)</f>
        <v>0.53464725766685273</v>
      </c>
      <c r="AS107" s="21">
        <f>('Ratios Calculated fix'!AS107-'Ratios Calculated fix'!AS$428)/('Ratios Calculated fix'!AS$429-'Ratios Calculated fix'!AS$428)</f>
        <v>0.4993686681096689</v>
      </c>
      <c r="AT107" s="21">
        <f>('Ratios Calculated fix'!AT107-'Ratios Calculated fix'!AT$428)/('Ratios Calculated fix'!AT$429-'Ratios Calculated fix'!AT$428)</f>
        <v>0.29184684678431072</v>
      </c>
      <c r="AU107" s="21">
        <f>('Ratios Calculated fix'!AU107-'Ratios Calculated fix'!AU$428)/('Ratios Calculated fix'!AU$429-'Ratios Calculated fix'!AU$428)</f>
        <v>0.47687898289208563</v>
      </c>
      <c r="AV107" s="21" t="e">
        <f>('Ratios Calculated fix'!AV107-'Ratios Calculated fix'!AV$428)/('Ratios Calculated fix'!AV$429-'Ratios Calculated fix'!AV$428)</f>
        <v>#DIV/0!</v>
      </c>
      <c r="AW107" s="21" t="e">
        <f>('Ratios Calculated fix'!AW107-'Ratios Calculated fix'!AW$428)/('Ratios Calculated fix'!AW$429-'Ratios Calculated fix'!AW$428)</f>
        <v>#DIV/0!</v>
      </c>
      <c r="AX107" s="21" t="e">
        <f>('Ratios Calculated fix'!AX107-'Ratios Calculated fix'!AX$428)/('Ratios Calculated fix'!AX$429-'Ratios Calculated fix'!AX$428)</f>
        <v>#DIV/0!</v>
      </c>
      <c r="AY107" s="21">
        <f>('Ratios Calculated fix'!AY107-'Ratios Calculated fix'!AY$428)/('Ratios Calculated fix'!AY$429-'Ratios Calculated fix'!AY$428)</f>
        <v>0.39768193363352849</v>
      </c>
      <c r="AZ107" s="21">
        <f>('Ratios Calculated fix'!AZ107-'Ratios Calculated fix'!AZ$428)/('Ratios Calculated fix'!AZ$429-'Ratios Calculated fix'!AZ$428)</f>
        <v>0.36659481239757086</v>
      </c>
      <c r="BA107" s="21">
        <f>('Ratios Calculated fix'!BA107-'Ratios Calculated fix'!BA$428)/('Ratios Calculated fix'!BA$429-'Ratios Calculated fix'!BA$428)</f>
        <v>0.5152924882260147</v>
      </c>
      <c r="BB107" s="21" t="e">
        <f>('Ratios Calculated fix'!BB107-'Ratios Calculated fix'!BB$428)/('Ratios Calculated fix'!BB$429-'Ratios Calculated fix'!BB$428)</f>
        <v>#DIV/0!</v>
      </c>
      <c r="BC107" s="21">
        <f>('Ratios Calculated fix'!BC107-'Ratios Calculated fix'!BC$428)/('Ratios Calculated fix'!BC$429-'Ratios Calculated fix'!BC$428)</f>
        <v>9.345680194962197E-2</v>
      </c>
    </row>
    <row r="108" spans="1:55" x14ac:dyDescent="0.2">
      <c r="A108" s="3" t="s">
        <v>373</v>
      </c>
      <c r="B108" s="3" t="s">
        <v>374</v>
      </c>
      <c r="C108" s="3" t="s">
        <v>15</v>
      </c>
      <c r="D108" s="3">
        <v>231789</v>
      </c>
      <c r="E108" s="3" t="s">
        <v>16</v>
      </c>
      <c r="F108" s="3">
        <v>2019</v>
      </c>
      <c r="G108" s="3" t="s">
        <v>17</v>
      </c>
      <c r="H108" s="4">
        <v>43830</v>
      </c>
      <c r="I108" s="4">
        <v>43874</v>
      </c>
      <c r="J108" s="4">
        <v>43874</v>
      </c>
      <c r="K108" s="5">
        <v>643000000</v>
      </c>
      <c r="L108" s="5">
        <v>645000000</v>
      </c>
      <c r="M108" s="3" t="s">
        <v>375</v>
      </c>
      <c r="N108" s="20">
        <f>('Ratios Calculated fix'!N108-'Ratios Calculated fix'!N$428)/('Ratios Calculated fix'!N$429-'Ratios Calculated fix'!N$428)</f>
        <v>1.4106625649867099E-2</v>
      </c>
      <c r="O108" s="21">
        <f>('Ratios Calculated fix'!O108-'Ratios Calculated fix'!O$428)/('Ratios Calculated fix'!O$429-'Ratios Calculated fix'!O$428)</f>
        <v>1.1641360137473725E-2</v>
      </c>
      <c r="P108" s="21">
        <f>('Ratios Calculated fix'!P108-'Ratios Calculated fix'!P$428)/('Ratios Calculated fix'!P$429-'Ratios Calculated fix'!P$428)</f>
        <v>1.4235494061913235E-2</v>
      </c>
      <c r="Q108" s="21">
        <f>('Ratios Calculated fix'!Q108-'Ratios Calculated fix'!Q$428)/('Ratios Calculated fix'!Q$429-'Ratios Calculated fix'!Q$428)</f>
        <v>0.56284008866909996</v>
      </c>
      <c r="R108" s="21">
        <f>('Ratios Calculated fix'!R108-'Ratios Calculated fix'!R$428)/('Ratios Calculated fix'!R$429-'Ratios Calculated fix'!R$428)</f>
        <v>5.0311642783851862E-2</v>
      </c>
      <c r="S108" s="21">
        <f>('Ratios Calculated fix'!S108-'Ratios Calculated fix'!S$428)/('Ratios Calculated fix'!S$429-'Ratios Calculated fix'!S$428)</f>
        <v>9.8348943477861675E-2</v>
      </c>
      <c r="T108" s="21">
        <f>('Ratios Calculated fix'!T108-'Ratios Calculated fix'!T$428)/('Ratios Calculated fix'!T$429-'Ratios Calculated fix'!T$428)</f>
        <v>3.5546597539596873E-2</v>
      </c>
      <c r="U108" s="21">
        <f>('Ratios Calculated fix'!U108-'Ratios Calculated fix'!U$428)/('Ratios Calculated fix'!U$429-'Ratios Calculated fix'!U$428)</f>
        <v>0.79429060980194377</v>
      </c>
      <c r="V108" s="21">
        <f>('Ratios Calculated fix'!V108-'Ratios Calculated fix'!V$428)/('Ratios Calculated fix'!V$429-'Ratios Calculated fix'!V$428)</f>
        <v>0.77905511693137319</v>
      </c>
      <c r="W108" s="21">
        <f>('Ratios Calculated fix'!W108-'Ratios Calculated fix'!W$428)/('Ratios Calculated fix'!W$429-'Ratios Calculated fix'!W$428)</f>
        <v>0.7626387136268612</v>
      </c>
      <c r="X108" s="21">
        <f>('Ratios Calculated fix'!X108-'Ratios Calculated fix'!X$428)/('Ratios Calculated fix'!X$429-'Ratios Calculated fix'!X$428)</f>
        <v>8.243910086599282E-2</v>
      </c>
      <c r="Y108" s="21">
        <f>('Ratios Calculated fix'!Y108-'Ratios Calculated fix'!Y$428)/('Ratios Calculated fix'!Y$429-'Ratios Calculated fix'!Y$428)</f>
        <v>0.47941228074262365</v>
      </c>
      <c r="Z108" s="21">
        <f>('Ratios Calculated fix'!Z108-'Ratios Calculated fix'!Z$428)/('Ratios Calculated fix'!Z$429-'Ratios Calculated fix'!Z$428)</f>
        <v>0.91756089913400729</v>
      </c>
      <c r="AA108" s="21">
        <f>('Ratios Calculated fix'!AA108-'Ratios Calculated fix'!AA$428)/('Ratios Calculated fix'!AA$429-'Ratios Calculated fix'!AA$428)</f>
        <v>0.26479119894752956</v>
      </c>
      <c r="AB108" s="21">
        <f>('Ratios Calculated fix'!AB108-'Ratios Calculated fix'!AB$428)/('Ratios Calculated fix'!AB$429-'Ratios Calculated fix'!AB$428)</f>
        <v>0.84311911505592019</v>
      </c>
      <c r="AC108" s="21">
        <f>('Ratios Calculated fix'!AC108-'Ratios Calculated fix'!AC$428)/('Ratios Calculated fix'!AC$429-'Ratios Calculated fix'!AC$428)</f>
        <v>0.26233673613921599</v>
      </c>
      <c r="AD108" s="21">
        <f>('Ratios Calculated fix'!AD108-'Ratios Calculated fix'!AD$428)/('Ratios Calculated fix'!AD$429-'Ratios Calculated fix'!AD$428)</f>
        <v>0.36486789301231076</v>
      </c>
      <c r="AE108" s="21">
        <f>('Ratios Calculated fix'!AE108-'Ratios Calculated fix'!AE$428)/('Ratios Calculated fix'!AE$429-'Ratios Calculated fix'!AE$428)</f>
        <v>0.36495927067640249</v>
      </c>
      <c r="AF108" s="21">
        <f>('Ratios Calculated fix'!AF108-'Ratios Calculated fix'!AF$428)/('Ratios Calculated fix'!AF$429-'Ratios Calculated fix'!AF$428)</f>
        <v>0.59753740788780341</v>
      </c>
      <c r="AG108" s="21" t="e">
        <f>('Ratios Calculated fix'!AG108-'Ratios Calculated fix'!AG$428)/('Ratios Calculated fix'!AG$429-'Ratios Calculated fix'!AG$428)</f>
        <v>#DIV/0!</v>
      </c>
      <c r="AH108" s="21" t="e">
        <f>('Ratios Calculated fix'!AH108-'Ratios Calculated fix'!AH$428)/('Ratios Calculated fix'!AH$429-'Ratios Calculated fix'!AH$428)</f>
        <v>#DIV/0!</v>
      </c>
      <c r="AI108" s="21">
        <f>('Ratios Calculated fix'!AI108-'Ratios Calculated fix'!AI$428)/('Ratios Calculated fix'!AI$429-'Ratios Calculated fix'!AI$428)</f>
        <v>0.40790223615524951</v>
      </c>
      <c r="AJ108" s="21">
        <f>('Ratios Calculated fix'!AJ108-'Ratios Calculated fix'!AJ$428)/('Ratios Calculated fix'!AJ$429-'Ratios Calculated fix'!AJ$428)</f>
        <v>0.132541229574834</v>
      </c>
      <c r="AK108" s="21" t="e">
        <f>('Ratios Calculated fix'!AK108-'Ratios Calculated fix'!AK$428)/('Ratios Calculated fix'!AK$429-'Ratios Calculated fix'!AK$428)</f>
        <v>#DIV/0!</v>
      </c>
      <c r="AL108" s="21" t="e">
        <f>('Ratios Calculated fix'!AL108-'Ratios Calculated fix'!AL$428)/('Ratios Calculated fix'!AL$429-'Ratios Calculated fix'!AL$428)</f>
        <v>#DIV/0!</v>
      </c>
      <c r="AM108" s="21">
        <f>('Ratios Calculated fix'!AM108-'Ratios Calculated fix'!AM$428)/('Ratios Calculated fix'!AM$429-'Ratios Calculated fix'!AM$428)</f>
        <v>0.61980854673000807</v>
      </c>
      <c r="AN108" s="21">
        <f>('Ratios Calculated fix'!AN108-'Ratios Calculated fix'!AN$428)/('Ratios Calculated fix'!AN$429-'Ratios Calculated fix'!AN$428)</f>
        <v>0.62467742781826974</v>
      </c>
      <c r="AO108" s="21">
        <f>('Ratios Calculated fix'!AO108-'Ratios Calculated fix'!AO$428)/('Ratios Calculated fix'!AO$429-'Ratios Calculated fix'!AO$428)</f>
        <v>0.15485029308290171</v>
      </c>
      <c r="AP108" s="21">
        <f>('Ratios Calculated fix'!AP108-'Ratios Calculated fix'!AP$428)/('Ratios Calculated fix'!AP$429-'Ratios Calculated fix'!AP$428)</f>
        <v>3.1565703665651451E-2</v>
      </c>
      <c r="AQ108" s="21">
        <f>('Ratios Calculated fix'!AQ108-'Ratios Calculated fix'!AQ$428)/('Ratios Calculated fix'!AQ$429-'Ratios Calculated fix'!AQ$428)</f>
        <v>0.5773690840158846</v>
      </c>
      <c r="AR108" s="21">
        <f>('Ratios Calculated fix'!AR108-'Ratios Calculated fix'!AR$428)/('Ratios Calculated fix'!AR$429-'Ratios Calculated fix'!AR$428)</f>
        <v>0.33242121126480739</v>
      </c>
      <c r="AS108" s="21">
        <f>('Ratios Calculated fix'!AS108-'Ratios Calculated fix'!AS$428)/('Ratios Calculated fix'!AS$429-'Ratios Calculated fix'!AS$428)</f>
        <v>0.54358337862744222</v>
      </c>
      <c r="AT108" s="21">
        <f>('Ratios Calculated fix'!AT108-'Ratios Calculated fix'!AT$428)/('Ratios Calculated fix'!AT$429-'Ratios Calculated fix'!AT$428)</f>
        <v>0.38201509591781774</v>
      </c>
      <c r="AU108" s="21">
        <f>('Ratios Calculated fix'!AU108-'Ratios Calculated fix'!AU$428)/('Ratios Calculated fix'!AU$429-'Ratios Calculated fix'!AU$428)</f>
        <v>0.45855726599657054</v>
      </c>
      <c r="AV108" s="21" t="e">
        <f>('Ratios Calculated fix'!AV108-'Ratios Calculated fix'!AV$428)/('Ratios Calculated fix'!AV$429-'Ratios Calculated fix'!AV$428)</f>
        <v>#DIV/0!</v>
      </c>
      <c r="AW108" s="21" t="e">
        <f>('Ratios Calculated fix'!AW108-'Ratios Calculated fix'!AW$428)/('Ratios Calculated fix'!AW$429-'Ratios Calculated fix'!AW$428)</f>
        <v>#DIV/0!</v>
      </c>
      <c r="AX108" s="21" t="e">
        <f>('Ratios Calculated fix'!AX108-'Ratios Calculated fix'!AX$428)/('Ratios Calculated fix'!AX$429-'Ratios Calculated fix'!AX$428)</f>
        <v>#DIV/0!</v>
      </c>
      <c r="AY108" s="21">
        <f>('Ratios Calculated fix'!AY108-'Ratios Calculated fix'!AY$428)/('Ratios Calculated fix'!AY$429-'Ratios Calculated fix'!AY$428)</f>
        <v>0.34498816574506186</v>
      </c>
      <c r="AZ108" s="21">
        <f>('Ratios Calculated fix'!AZ108-'Ratios Calculated fix'!AZ$428)/('Ratios Calculated fix'!AZ$429-'Ratios Calculated fix'!AZ$428)</f>
        <v>0.26815902492995686</v>
      </c>
      <c r="BA108" s="21">
        <f>('Ratios Calculated fix'!BA108-'Ratios Calculated fix'!BA$428)/('Ratios Calculated fix'!BA$429-'Ratios Calculated fix'!BA$428)</f>
        <v>0.51341469832211917</v>
      </c>
      <c r="BB108" s="21" t="e">
        <f>('Ratios Calculated fix'!BB108-'Ratios Calculated fix'!BB$428)/('Ratios Calculated fix'!BB$429-'Ratios Calculated fix'!BB$428)</f>
        <v>#DIV/0!</v>
      </c>
      <c r="BC108" s="21">
        <f>('Ratios Calculated fix'!BC108-'Ratios Calculated fix'!BC$428)/('Ratios Calculated fix'!BC$429-'Ratios Calculated fix'!BC$428)</f>
        <v>0.13302444801969102</v>
      </c>
    </row>
    <row r="109" spans="1:55" x14ac:dyDescent="0.2">
      <c r="A109" s="3" t="s">
        <v>418</v>
      </c>
      <c r="B109" s="3" t="s">
        <v>419</v>
      </c>
      <c r="C109" s="3" t="s">
        <v>59</v>
      </c>
      <c r="D109" s="3">
        <v>546332</v>
      </c>
      <c r="E109" s="3" t="s">
        <v>16</v>
      </c>
      <c r="F109" s="3">
        <v>2019</v>
      </c>
      <c r="G109" s="3" t="s">
        <v>17</v>
      </c>
      <c r="H109" s="4">
        <v>43830</v>
      </c>
      <c r="I109" s="4">
        <v>43875</v>
      </c>
      <c r="J109" s="4">
        <v>43875</v>
      </c>
      <c r="K109" s="5">
        <v>746300000</v>
      </c>
      <c r="L109" s="5">
        <v>746300000</v>
      </c>
      <c r="M109" s="3" t="s">
        <v>420</v>
      </c>
      <c r="N109" s="20">
        <f>('Ratios Calculated fix'!N109-'Ratios Calculated fix'!N$428)/('Ratios Calculated fix'!N$429-'Ratios Calculated fix'!N$428)</f>
        <v>8.6419621558085927E-2</v>
      </c>
      <c r="O109" s="21">
        <f>('Ratios Calculated fix'!O109-'Ratios Calculated fix'!O$428)/('Ratios Calculated fix'!O$429-'Ratios Calculated fix'!O$428)</f>
        <v>5.7224738914031827E-2</v>
      </c>
      <c r="P109" s="21">
        <f>('Ratios Calculated fix'!P109-'Ratios Calculated fix'!P$428)/('Ratios Calculated fix'!P$429-'Ratios Calculated fix'!P$428)</f>
        <v>8.240966910144798E-2</v>
      </c>
      <c r="Q109" s="21">
        <f>('Ratios Calculated fix'!Q109-'Ratios Calculated fix'!Q$428)/('Ratios Calculated fix'!Q$429-'Ratios Calculated fix'!Q$428)</f>
        <v>0.55904274989340541</v>
      </c>
      <c r="R109" s="21">
        <f>('Ratios Calculated fix'!R109-'Ratios Calculated fix'!R$428)/('Ratios Calculated fix'!R$429-'Ratios Calculated fix'!R$428)</f>
        <v>5.5292181003830022E-2</v>
      </c>
      <c r="S109" s="21">
        <f>('Ratios Calculated fix'!S109-'Ratios Calculated fix'!S$428)/('Ratios Calculated fix'!S$429-'Ratios Calculated fix'!S$428)</f>
        <v>2.4894272538723235E-2</v>
      </c>
      <c r="T109" s="21">
        <f>('Ratios Calculated fix'!T109-'Ratios Calculated fix'!T$428)/('Ratios Calculated fix'!T$429-'Ratios Calculated fix'!T$428)</f>
        <v>5.1991792687033932E-2</v>
      </c>
      <c r="U109" s="21">
        <f>('Ratios Calculated fix'!U109-'Ratios Calculated fix'!U$428)/('Ratios Calculated fix'!U$429-'Ratios Calculated fix'!U$428)</f>
        <v>0.79213829599153573</v>
      </c>
      <c r="V109" s="21">
        <f>('Ratios Calculated fix'!V109-'Ratios Calculated fix'!V$428)/('Ratios Calculated fix'!V$429-'Ratios Calculated fix'!V$428)</f>
        <v>0.77229595924024452</v>
      </c>
      <c r="W109" s="21">
        <f>('Ratios Calculated fix'!W109-'Ratios Calculated fix'!W$428)/('Ratios Calculated fix'!W$429-'Ratios Calculated fix'!W$428)</f>
        <v>0.76145680695067319</v>
      </c>
      <c r="X109" s="21">
        <f>('Ratios Calculated fix'!X109-'Ratios Calculated fix'!X$428)/('Ratios Calculated fix'!X$429-'Ratios Calculated fix'!X$428)</f>
        <v>0.21279670599771583</v>
      </c>
      <c r="Y109" s="21">
        <f>('Ratios Calculated fix'!Y109-'Ratios Calculated fix'!Y$428)/('Ratios Calculated fix'!Y$429-'Ratios Calculated fix'!Y$428)</f>
        <v>0.56172034465364562</v>
      </c>
      <c r="Z109" s="21">
        <f>('Ratios Calculated fix'!Z109-'Ratios Calculated fix'!Z$428)/('Ratios Calculated fix'!Z$429-'Ratios Calculated fix'!Z$428)</f>
        <v>0.78720329400228417</v>
      </c>
      <c r="AA109" s="21">
        <f>('Ratios Calculated fix'!AA109-'Ratios Calculated fix'!AA$428)/('Ratios Calculated fix'!AA$429-'Ratios Calculated fix'!AA$428)</f>
        <v>0.5122158412102249</v>
      </c>
      <c r="AB109" s="21">
        <f>('Ratios Calculated fix'!AB109-'Ratios Calculated fix'!AB$428)/('Ratios Calculated fix'!AB$429-'Ratios Calculated fix'!AB$428)</f>
        <v>0.9101477630916236</v>
      </c>
      <c r="AC109" s="21">
        <f>('Ratios Calculated fix'!AC109-'Ratios Calculated fix'!AC$428)/('Ratios Calculated fix'!AC$429-'Ratios Calculated fix'!AC$428)</f>
        <v>0.21865171834139013</v>
      </c>
      <c r="AD109" s="21">
        <f>('Ratios Calculated fix'!AD109-'Ratios Calculated fix'!AD$428)/('Ratios Calculated fix'!AD$429-'Ratios Calculated fix'!AD$428)</f>
        <v>0.32548994271971748</v>
      </c>
      <c r="AE109" s="21">
        <f>('Ratios Calculated fix'!AE109-'Ratios Calculated fix'!AE$428)/('Ratios Calculated fix'!AE$429-'Ratios Calculated fix'!AE$428)</f>
        <v>0.35061369073078741</v>
      </c>
      <c r="AF109" s="21">
        <f>('Ratios Calculated fix'!AF109-'Ratios Calculated fix'!AF$428)/('Ratios Calculated fix'!AF$429-'Ratios Calculated fix'!AF$428)</f>
        <v>0.5681057396055661</v>
      </c>
      <c r="AG109" s="21" t="e">
        <f>('Ratios Calculated fix'!AG109-'Ratios Calculated fix'!AG$428)/('Ratios Calculated fix'!AG$429-'Ratios Calculated fix'!AG$428)</f>
        <v>#DIV/0!</v>
      </c>
      <c r="AH109" s="21" t="e">
        <f>('Ratios Calculated fix'!AH109-'Ratios Calculated fix'!AH$428)/('Ratios Calculated fix'!AH$429-'Ratios Calculated fix'!AH$428)</f>
        <v>#DIV/0!</v>
      </c>
      <c r="AI109" s="21">
        <f>('Ratios Calculated fix'!AI109-'Ratios Calculated fix'!AI$428)/('Ratios Calculated fix'!AI$429-'Ratios Calculated fix'!AI$428)</f>
        <v>0.3996102155313927</v>
      </c>
      <c r="AJ109" s="21">
        <f>('Ratios Calculated fix'!AJ109-'Ratios Calculated fix'!AJ$428)/('Ratios Calculated fix'!AJ$429-'Ratios Calculated fix'!AJ$428)</f>
        <v>0.10134385699932547</v>
      </c>
      <c r="AK109" s="21" t="e">
        <f>('Ratios Calculated fix'!AK109-'Ratios Calculated fix'!AK$428)/('Ratios Calculated fix'!AK$429-'Ratios Calculated fix'!AK$428)</f>
        <v>#DIV/0!</v>
      </c>
      <c r="AL109" s="21" t="e">
        <f>('Ratios Calculated fix'!AL109-'Ratios Calculated fix'!AL$428)/('Ratios Calculated fix'!AL$429-'Ratios Calculated fix'!AL$428)</f>
        <v>#DIV/0!</v>
      </c>
      <c r="AM109" s="21">
        <f>('Ratios Calculated fix'!AM109-'Ratios Calculated fix'!AM$428)/('Ratios Calculated fix'!AM$429-'Ratios Calculated fix'!AM$428)</f>
        <v>0.61607769785565136</v>
      </c>
      <c r="AN109" s="21">
        <f>('Ratios Calculated fix'!AN109-'Ratios Calculated fix'!AN$428)/('Ratios Calculated fix'!AN$429-'Ratios Calculated fix'!AN$428)</f>
        <v>0.62104947389472132</v>
      </c>
      <c r="AO109" s="21">
        <f>('Ratios Calculated fix'!AO109-'Ratios Calculated fix'!AO$428)/('Ratios Calculated fix'!AO$429-'Ratios Calculated fix'!AO$428)</f>
        <v>9.1225677492543053E-2</v>
      </c>
      <c r="AP109" s="21">
        <f>('Ratios Calculated fix'!AP109-'Ratios Calculated fix'!AP$428)/('Ratios Calculated fix'!AP$429-'Ratios Calculated fix'!AP$428)</f>
        <v>3.2392036282996188E-2</v>
      </c>
      <c r="AQ109" s="21">
        <f>('Ratios Calculated fix'!AQ109-'Ratios Calculated fix'!AQ$428)/('Ratios Calculated fix'!AQ$429-'Ratios Calculated fix'!AQ$428)</f>
        <v>0.52055321884962891</v>
      </c>
      <c r="AR109" s="21">
        <f>('Ratios Calculated fix'!AR109-'Ratios Calculated fix'!AR$428)/('Ratios Calculated fix'!AR$429-'Ratios Calculated fix'!AR$428)</f>
        <v>0.22808044915727391</v>
      </c>
      <c r="AS109" s="21">
        <f>('Ratios Calculated fix'!AS109-'Ratios Calculated fix'!AS$428)/('Ratios Calculated fix'!AS$429-'Ratios Calculated fix'!AS$428)</f>
        <v>0.54955589670776939</v>
      </c>
      <c r="AT109" s="21">
        <f>('Ratios Calculated fix'!AT109-'Ratios Calculated fix'!AT$428)/('Ratios Calculated fix'!AT$429-'Ratios Calculated fix'!AT$428)</f>
        <v>0.23279869239314291</v>
      </c>
      <c r="AU109" s="21">
        <f>('Ratios Calculated fix'!AU109-'Ratios Calculated fix'!AU$428)/('Ratios Calculated fix'!AU$429-'Ratios Calculated fix'!AU$428)</f>
        <v>0.4531728716202077</v>
      </c>
      <c r="AV109" s="21" t="e">
        <f>('Ratios Calculated fix'!AV109-'Ratios Calculated fix'!AV$428)/('Ratios Calculated fix'!AV$429-'Ratios Calculated fix'!AV$428)</f>
        <v>#DIV/0!</v>
      </c>
      <c r="AW109" s="21" t="e">
        <f>('Ratios Calculated fix'!AW109-'Ratios Calculated fix'!AW$428)/('Ratios Calculated fix'!AW$429-'Ratios Calculated fix'!AW$428)</f>
        <v>#DIV/0!</v>
      </c>
      <c r="AX109" s="21" t="e">
        <f>('Ratios Calculated fix'!AX109-'Ratios Calculated fix'!AX$428)/('Ratios Calculated fix'!AX$429-'Ratios Calculated fix'!AX$428)</f>
        <v>#DIV/0!</v>
      </c>
      <c r="AY109" s="21">
        <f>('Ratios Calculated fix'!AY109-'Ratios Calculated fix'!AY$428)/('Ratios Calculated fix'!AY$429-'Ratios Calculated fix'!AY$428)</f>
        <v>0.36934520956649886</v>
      </c>
      <c r="AZ109" s="21">
        <f>('Ratios Calculated fix'!AZ109-'Ratios Calculated fix'!AZ$428)/('Ratios Calculated fix'!AZ$429-'Ratios Calculated fix'!AZ$428)</f>
        <v>0.2913400026718973</v>
      </c>
      <c r="BA109" s="21">
        <f>('Ratios Calculated fix'!BA109-'Ratios Calculated fix'!BA$428)/('Ratios Calculated fix'!BA$429-'Ratios Calculated fix'!BA$428)</f>
        <v>0.5129382882614677</v>
      </c>
      <c r="BB109" s="21" t="e">
        <f>('Ratios Calculated fix'!BB109-'Ratios Calculated fix'!BB$428)/('Ratios Calculated fix'!BB$429-'Ratios Calculated fix'!BB$428)</f>
        <v>#DIV/0!</v>
      </c>
      <c r="BC109" s="21">
        <f>('Ratios Calculated fix'!BC109-'Ratios Calculated fix'!BC$428)/('Ratios Calculated fix'!BC$429-'Ratios Calculated fix'!BC$428)</f>
        <v>9.5237728403011229E-2</v>
      </c>
    </row>
    <row r="110" spans="1:55" x14ac:dyDescent="0.2">
      <c r="A110" s="3" t="s">
        <v>370</v>
      </c>
      <c r="B110" s="3" t="s">
        <v>371</v>
      </c>
      <c r="C110" s="3" t="s">
        <v>15</v>
      </c>
      <c r="D110" s="3">
        <v>373449</v>
      </c>
      <c r="E110" s="3" t="s">
        <v>16</v>
      </c>
      <c r="F110" s="3">
        <v>2019</v>
      </c>
      <c r="G110" s="3" t="s">
        <v>17</v>
      </c>
      <c r="H110" s="4">
        <v>43769</v>
      </c>
      <c r="I110" s="4">
        <v>43818</v>
      </c>
      <c r="J110" s="4">
        <v>43818</v>
      </c>
      <c r="K110" s="5">
        <v>313700000</v>
      </c>
      <c r="L110" s="5">
        <v>317700000</v>
      </c>
      <c r="M110" s="3" t="s">
        <v>372</v>
      </c>
      <c r="N110" s="20">
        <f>('Ratios Calculated fix'!N110-'Ratios Calculated fix'!N$428)/('Ratios Calculated fix'!N$429-'Ratios Calculated fix'!N$428)</f>
        <v>6.5828902663256347E-2</v>
      </c>
      <c r="O110" s="21">
        <f>('Ratios Calculated fix'!O110-'Ratios Calculated fix'!O$428)/('Ratios Calculated fix'!O$429-'Ratios Calculated fix'!O$428)</f>
        <v>5.7372292083080541E-2</v>
      </c>
      <c r="P110" s="21">
        <f>('Ratios Calculated fix'!P110-'Ratios Calculated fix'!P$428)/('Ratios Calculated fix'!P$429-'Ratios Calculated fix'!P$428)</f>
        <v>2.0823219713067477E-2</v>
      </c>
      <c r="Q110" s="21">
        <f>('Ratios Calculated fix'!Q110-'Ratios Calculated fix'!Q$428)/('Ratios Calculated fix'!Q$429-'Ratios Calculated fix'!Q$428)</f>
        <v>0.56562933854670516</v>
      </c>
      <c r="R110" s="21">
        <f>('Ratios Calculated fix'!R110-'Ratios Calculated fix'!R$428)/('Ratios Calculated fix'!R$429-'Ratios Calculated fix'!R$428)</f>
        <v>0.15486165232563706</v>
      </c>
      <c r="S110" s="21">
        <f>('Ratios Calculated fix'!S110-'Ratios Calculated fix'!S$428)/('Ratios Calculated fix'!S$429-'Ratios Calculated fix'!S$428)</f>
        <v>0.35786829092148709</v>
      </c>
      <c r="T110" s="21">
        <f>('Ratios Calculated fix'!T110-'Ratios Calculated fix'!T$428)/('Ratios Calculated fix'!T$429-'Ratios Calculated fix'!T$428)</f>
        <v>0.10084552472228772</v>
      </c>
      <c r="U110" s="21">
        <f>('Ratios Calculated fix'!U110-'Ratios Calculated fix'!U$428)/('Ratios Calculated fix'!U$429-'Ratios Calculated fix'!U$428)</f>
        <v>0.80830927271490038</v>
      </c>
      <c r="V110" s="21">
        <f>('Ratios Calculated fix'!V110-'Ratios Calculated fix'!V$428)/('Ratios Calculated fix'!V$429-'Ratios Calculated fix'!V$428)</f>
        <v>0.81046552950930462</v>
      </c>
      <c r="W110" s="21">
        <f>('Ratios Calculated fix'!W110-'Ratios Calculated fix'!W$428)/('Ratios Calculated fix'!W$429-'Ratios Calculated fix'!W$428)</f>
        <v>0.77273754140620032</v>
      </c>
      <c r="X110" s="21">
        <f>('Ratios Calculated fix'!X110-'Ratios Calculated fix'!X$428)/('Ratios Calculated fix'!X$429-'Ratios Calculated fix'!X$428)</f>
        <v>0.56315575119057659</v>
      </c>
      <c r="Y110" s="21">
        <f>('Ratios Calculated fix'!Y110-'Ratios Calculated fix'!Y$428)/('Ratios Calculated fix'!Y$429-'Ratios Calculated fix'!Y$428)</f>
        <v>0.46406346875941434</v>
      </c>
      <c r="Z110" s="21">
        <f>('Ratios Calculated fix'!Z110-'Ratios Calculated fix'!Z$428)/('Ratios Calculated fix'!Z$429-'Ratios Calculated fix'!Z$428)</f>
        <v>0.43684424880942341</v>
      </c>
      <c r="AA110" s="21">
        <f>('Ratios Calculated fix'!AA110-'Ratios Calculated fix'!AA$428)/('Ratios Calculated fix'!AA$429-'Ratios Calculated fix'!AA$428)</f>
        <v>7.2158056206657037E-2</v>
      </c>
      <c r="AB110" s="21">
        <f>('Ratios Calculated fix'!AB110-'Ratios Calculated fix'!AB$428)/('Ratios Calculated fix'!AB$429-'Ratios Calculated fix'!AB$428)</f>
        <v>0.82759788632196973</v>
      </c>
      <c r="AC110" s="21">
        <f>('Ratios Calculated fix'!AC110-'Ratios Calculated fix'!AC$428)/('Ratios Calculated fix'!AC$429-'Ratios Calculated fix'!AC$428)</f>
        <v>0.29617396680738733</v>
      </c>
      <c r="AD110" s="21">
        <f>('Ratios Calculated fix'!AD110-'Ratios Calculated fix'!AD$428)/('Ratios Calculated fix'!AD$429-'Ratios Calculated fix'!AD$428)</f>
        <v>0.33852995568668087</v>
      </c>
      <c r="AE110" s="21">
        <f>('Ratios Calculated fix'!AE110-'Ratios Calculated fix'!AE$428)/('Ratios Calculated fix'!AE$429-'Ratios Calculated fix'!AE$428)</f>
        <v>0.38807562498213394</v>
      </c>
      <c r="AF110" s="21">
        <f>('Ratios Calculated fix'!AF110-'Ratios Calculated fix'!AF$428)/('Ratios Calculated fix'!AF$429-'Ratios Calculated fix'!AF$428)</f>
        <v>0.58065177619521025</v>
      </c>
      <c r="AG110" s="21" t="e">
        <f>('Ratios Calculated fix'!AG110-'Ratios Calculated fix'!AG$428)/('Ratios Calculated fix'!AG$429-'Ratios Calculated fix'!AG$428)</f>
        <v>#DIV/0!</v>
      </c>
      <c r="AH110" s="21" t="e">
        <f>('Ratios Calculated fix'!AH110-'Ratios Calculated fix'!AH$428)/('Ratios Calculated fix'!AH$429-'Ratios Calculated fix'!AH$428)</f>
        <v>#DIV/0!</v>
      </c>
      <c r="AI110" s="21">
        <f>('Ratios Calculated fix'!AI110-'Ratios Calculated fix'!AI$428)/('Ratios Calculated fix'!AI$429-'Ratios Calculated fix'!AI$428)</f>
        <v>0.44576511944664565</v>
      </c>
      <c r="AJ110" s="21">
        <f>('Ratios Calculated fix'!AJ110-'Ratios Calculated fix'!AJ$428)/('Ratios Calculated fix'!AJ$429-'Ratios Calculated fix'!AJ$428)</f>
        <v>7.8924083210756363E-2</v>
      </c>
      <c r="AK110" s="21" t="e">
        <f>('Ratios Calculated fix'!AK110-'Ratios Calculated fix'!AK$428)/('Ratios Calculated fix'!AK$429-'Ratios Calculated fix'!AK$428)</f>
        <v>#DIV/0!</v>
      </c>
      <c r="AL110" s="21" t="e">
        <f>('Ratios Calculated fix'!AL110-'Ratios Calculated fix'!AL$428)/('Ratios Calculated fix'!AL$429-'Ratios Calculated fix'!AL$428)</f>
        <v>#DIV/0!</v>
      </c>
      <c r="AM110" s="21">
        <f>('Ratios Calculated fix'!AM110-'Ratios Calculated fix'!AM$428)/('Ratios Calculated fix'!AM$429-'Ratios Calculated fix'!AM$428)</f>
        <v>0.61863287701697334</v>
      </c>
      <c r="AN110" s="21">
        <f>('Ratios Calculated fix'!AN110-'Ratios Calculated fix'!AN$428)/('Ratios Calculated fix'!AN$429-'Ratios Calculated fix'!AN$428)</f>
        <v>0.62476646125610746</v>
      </c>
      <c r="AO110" s="21">
        <f>('Ratios Calculated fix'!AO110-'Ratios Calculated fix'!AO$428)/('Ratios Calculated fix'!AO$429-'Ratios Calculated fix'!AO$428)</f>
        <v>0.10839917471738378</v>
      </c>
      <c r="AP110" s="21">
        <f>('Ratios Calculated fix'!AP110-'Ratios Calculated fix'!AP$428)/('Ratios Calculated fix'!AP$429-'Ratios Calculated fix'!AP$428)</f>
        <v>3.2248265851222542E-2</v>
      </c>
      <c r="AQ110" s="21">
        <f>('Ratios Calculated fix'!AQ110-'Ratios Calculated fix'!AQ$428)/('Ratios Calculated fix'!AQ$429-'Ratios Calculated fix'!AQ$428)</f>
        <v>0.53745042684295419</v>
      </c>
      <c r="AR110" s="21">
        <f>('Ratios Calculated fix'!AR110-'Ratios Calculated fix'!AR$428)/('Ratios Calculated fix'!AR$429-'Ratios Calculated fix'!AR$428)</f>
        <v>0.22168663013518689</v>
      </c>
      <c r="AS110" s="21">
        <f>('Ratios Calculated fix'!AS110-'Ratios Calculated fix'!AS$428)/('Ratios Calculated fix'!AS$429-'Ratios Calculated fix'!AS$428)</f>
        <v>0.56609016145462177</v>
      </c>
      <c r="AT110" s="21">
        <f>('Ratios Calculated fix'!AT110-'Ratios Calculated fix'!AT$428)/('Ratios Calculated fix'!AT$429-'Ratios Calculated fix'!AT$428)</f>
        <v>0.23411275249944841</v>
      </c>
      <c r="AU110" s="21">
        <f>('Ratios Calculated fix'!AU110-'Ratios Calculated fix'!AU$428)/('Ratios Calculated fix'!AU$429-'Ratios Calculated fix'!AU$428)</f>
        <v>0.4212132322416301</v>
      </c>
      <c r="AV110" s="21" t="e">
        <f>('Ratios Calculated fix'!AV110-'Ratios Calculated fix'!AV$428)/('Ratios Calculated fix'!AV$429-'Ratios Calculated fix'!AV$428)</f>
        <v>#DIV/0!</v>
      </c>
      <c r="AW110" s="21" t="e">
        <f>('Ratios Calculated fix'!AW110-'Ratios Calculated fix'!AW$428)/('Ratios Calculated fix'!AW$429-'Ratios Calculated fix'!AW$428)</f>
        <v>#DIV/0!</v>
      </c>
      <c r="AX110" s="21" t="e">
        <f>('Ratios Calculated fix'!AX110-'Ratios Calculated fix'!AX$428)/('Ratios Calculated fix'!AX$429-'Ratios Calculated fix'!AX$428)</f>
        <v>#DIV/0!</v>
      </c>
      <c r="AY110" s="21">
        <f>('Ratios Calculated fix'!AY110-'Ratios Calculated fix'!AY$428)/('Ratios Calculated fix'!AY$429-'Ratios Calculated fix'!AY$428)</f>
        <v>0.41758269493724426</v>
      </c>
      <c r="AZ110" s="21">
        <f>('Ratios Calculated fix'!AZ110-'Ratios Calculated fix'!AZ$428)/('Ratios Calculated fix'!AZ$429-'Ratios Calculated fix'!AZ$428)</f>
        <v>0.38648961048905578</v>
      </c>
      <c r="BA110" s="21">
        <f>('Ratios Calculated fix'!BA110-'Ratios Calculated fix'!BA$428)/('Ratios Calculated fix'!BA$429-'Ratios Calculated fix'!BA$428)</f>
        <v>0.49242024590070543</v>
      </c>
      <c r="BB110" s="21" t="e">
        <f>('Ratios Calculated fix'!BB110-'Ratios Calculated fix'!BB$428)/('Ratios Calculated fix'!BB$429-'Ratios Calculated fix'!BB$428)</f>
        <v>#DIV/0!</v>
      </c>
      <c r="BC110" s="21">
        <f>('Ratios Calculated fix'!BC110-'Ratios Calculated fix'!BC$428)/('Ratios Calculated fix'!BC$429-'Ratios Calculated fix'!BC$428)</f>
        <v>0.13862457571844303</v>
      </c>
    </row>
    <row r="111" spans="1:55" x14ac:dyDescent="0.2">
      <c r="A111" s="3" t="s">
        <v>391</v>
      </c>
      <c r="B111" s="3" t="s">
        <v>392</v>
      </c>
      <c r="C111" s="3" t="s">
        <v>45</v>
      </c>
      <c r="D111" s="3">
        <v>80798</v>
      </c>
      <c r="E111" s="3" t="s">
        <v>16</v>
      </c>
      <c r="F111" s="3">
        <v>2019</v>
      </c>
      <c r="G111" s="3" t="s">
        <v>17</v>
      </c>
      <c r="H111" s="4">
        <v>43890</v>
      </c>
      <c r="I111" s="4">
        <v>43909</v>
      </c>
      <c r="J111" s="4">
        <v>43909</v>
      </c>
      <c r="K111" s="5">
        <v>253357000</v>
      </c>
      <c r="L111" s="5">
        <v>255146000</v>
      </c>
      <c r="M111" s="6" t="s">
        <v>393</v>
      </c>
      <c r="N111" s="20">
        <f>('Ratios Calculated fix'!N111-'Ratios Calculated fix'!N$428)/('Ratios Calculated fix'!N$429-'Ratios Calculated fix'!N$428)</f>
        <v>6.6413950080146916E-2</v>
      </c>
      <c r="O111" s="21">
        <f>('Ratios Calculated fix'!O111-'Ratios Calculated fix'!O$428)/('Ratios Calculated fix'!O$429-'Ratios Calculated fix'!O$428)</f>
        <v>7.4392362830079037E-3</v>
      </c>
      <c r="P111" s="21">
        <f>('Ratios Calculated fix'!P111-'Ratios Calculated fix'!P$428)/('Ratios Calculated fix'!P$429-'Ratios Calculated fix'!P$428)</f>
        <v>1.1680069695314948E-2</v>
      </c>
      <c r="Q111" s="21">
        <f>('Ratios Calculated fix'!Q111-'Ratios Calculated fix'!Q$428)/('Ratios Calculated fix'!Q$429-'Ratios Calculated fix'!Q$428)</f>
        <v>0.55920179782856383</v>
      </c>
      <c r="R111" s="21">
        <f>('Ratios Calculated fix'!R111-'Ratios Calculated fix'!R$428)/('Ratios Calculated fix'!R$429-'Ratios Calculated fix'!R$428)</f>
        <v>5.5743331609583661E-2</v>
      </c>
      <c r="S111" s="21">
        <f>('Ratios Calculated fix'!S111-'Ratios Calculated fix'!S$428)/('Ratios Calculated fix'!S$429-'Ratios Calculated fix'!S$428)</f>
        <v>2.4670974293724245E-4</v>
      </c>
      <c r="T111" s="21">
        <f>('Ratios Calculated fix'!T111-'Ratios Calculated fix'!T$428)/('Ratios Calculated fix'!T$429-'Ratios Calculated fix'!T$428)</f>
        <v>5.6277357896031603E-2</v>
      </c>
      <c r="U111" s="21">
        <f>('Ratios Calculated fix'!U111-'Ratios Calculated fix'!U$428)/('Ratios Calculated fix'!U$429-'Ratios Calculated fix'!U$428)</f>
        <v>0.79226348478483155</v>
      </c>
      <c r="V111" s="21">
        <f>('Ratios Calculated fix'!V111-'Ratios Calculated fix'!V$428)/('Ratios Calculated fix'!V$429-'Ratios Calculated fix'!V$428)</f>
        <v>0.77144906830288629</v>
      </c>
      <c r="W111" s="21">
        <f>('Ratios Calculated fix'!W111-'Ratios Calculated fix'!W$428)/('Ratios Calculated fix'!W$429-'Ratios Calculated fix'!W$428)</f>
        <v>0.7617615577882948</v>
      </c>
      <c r="X111" s="21">
        <f>('Ratios Calculated fix'!X111-'Ratios Calculated fix'!X$428)/('Ratios Calculated fix'!X$429-'Ratios Calculated fix'!X$428)</f>
        <v>0.28623218520125765</v>
      </c>
      <c r="Y111" s="21">
        <f>('Ratios Calculated fix'!Y111-'Ratios Calculated fix'!Y$428)/('Ratios Calculated fix'!Y$429-'Ratios Calculated fix'!Y$428)</f>
        <v>0.54433804856268742</v>
      </c>
      <c r="Z111" s="21">
        <f>('Ratios Calculated fix'!Z111-'Ratios Calculated fix'!Z$428)/('Ratios Calculated fix'!Z$429-'Ratios Calculated fix'!Z$428)</f>
        <v>0.71376781479874241</v>
      </c>
      <c r="AA111" s="21">
        <f>('Ratios Calculated fix'!AA111-'Ratios Calculated fix'!AA$428)/('Ratios Calculated fix'!AA$429-'Ratios Calculated fix'!AA$428)</f>
        <v>0.53608591854729148</v>
      </c>
      <c r="AB111" s="21">
        <f>('Ratios Calculated fix'!AB111-'Ratios Calculated fix'!AB$428)/('Ratios Calculated fix'!AB$429-'Ratios Calculated fix'!AB$428)</f>
        <v>0.90413982952556582</v>
      </c>
      <c r="AC111" s="21">
        <f>('Ratios Calculated fix'!AC111-'Ratios Calculated fix'!AC$428)/('Ratios Calculated fix'!AC$429-'Ratios Calculated fix'!AC$428)</f>
        <v>0.28490122996468298</v>
      </c>
      <c r="AD111" s="21">
        <f>('Ratios Calculated fix'!AD111-'Ratios Calculated fix'!AD$428)/('Ratios Calculated fix'!AD$429-'Ratios Calculated fix'!AD$428)</f>
        <v>0.28653794160152124</v>
      </c>
      <c r="AE111" s="21">
        <f>('Ratios Calculated fix'!AE111-'Ratios Calculated fix'!AE$428)/('Ratios Calculated fix'!AE$429-'Ratios Calculated fix'!AE$428)</f>
        <v>0.32847430160957997</v>
      </c>
      <c r="AF111" s="21">
        <f>('Ratios Calculated fix'!AF111-'Ratios Calculated fix'!AF$428)/('Ratios Calculated fix'!AF$429-'Ratios Calculated fix'!AF$428)</f>
        <v>0.57973216169409636</v>
      </c>
      <c r="AG111" s="21" t="e">
        <f>('Ratios Calculated fix'!AG111-'Ratios Calculated fix'!AG$428)/('Ratios Calculated fix'!AG$429-'Ratios Calculated fix'!AG$428)</f>
        <v>#DIV/0!</v>
      </c>
      <c r="AH111" s="21" t="e">
        <f>('Ratios Calculated fix'!AH111-'Ratios Calculated fix'!AH$428)/('Ratios Calculated fix'!AH$429-'Ratios Calculated fix'!AH$428)</f>
        <v>#DIV/0!</v>
      </c>
      <c r="AI111" s="21">
        <f>('Ratios Calculated fix'!AI111-'Ratios Calculated fix'!AI$428)/('Ratios Calculated fix'!AI$429-'Ratios Calculated fix'!AI$428)</f>
        <v>0.38565286869515952</v>
      </c>
      <c r="AJ111" s="21">
        <f>('Ratios Calculated fix'!AJ111-'Ratios Calculated fix'!AJ$428)/('Ratios Calculated fix'!AJ$429-'Ratios Calculated fix'!AJ$428)</f>
        <v>0.18839453262041134</v>
      </c>
      <c r="AK111" s="21" t="e">
        <f>('Ratios Calculated fix'!AK111-'Ratios Calculated fix'!AK$428)/('Ratios Calculated fix'!AK$429-'Ratios Calculated fix'!AK$428)</f>
        <v>#DIV/0!</v>
      </c>
      <c r="AL111" s="21" t="e">
        <f>('Ratios Calculated fix'!AL111-'Ratios Calculated fix'!AL$428)/('Ratios Calculated fix'!AL$429-'Ratios Calculated fix'!AL$428)</f>
        <v>#DIV/0!</v>
      </c>
      <c r="AM111" s="21">
        <f>('Ratios Calculated fix'!AM111-'Ratios Calculated fix'!AM$428)/('Ratios Calculated fix'!AM$429-'Ratios Calculated fix'!AM$428)</f>
        <v>0.61920841424583462</v>
      </c>
      <c r="AN111" s="21">
        <f>('Ratios Calculated fix'!AN111-'Ratios Calculated fix'!AN$428)/('Ratios Calculated fix'!AN$429-'Ratios Calculated fix'!AN$428)</f>
        <v>0.62582824787588598</v>
      </c>
      <c r="AO111" s="21">
        <f>('Ratios Calculated fix'!AO111-'Ratios Calculated fix'!AO$428)/('Ratios Calculated fix'!AO$429-'Ratios Calculated fix'!AO$428)</f>
        <v>0.42817444336232713</v>
      </c>
      <c r="AP111" s="21">
        <f>('Ratios Calculated fix'!AP111-'Ratios Calculated fix'!AP$428)/('Ratios Calculated fix'!AP$429-'Ratios Calculated fix'!AP$428)</f>
        <v>3.3803428344966219E-2</v>
      </c>
      <c r="AQ111" s="21">
        <f>('Ratios Calculated fix'!AQ111-'Ratios Calculated fix'!AQ$428)/('Ratios Calculated fix'!AQ$429-'Ratios Calculated fix'!AQ$428)</f>
        <v>0.64714867877877047</v>
      </c>
      <c r="AR111" s="21">
        <f>('Ratios Calculated fix'!AR111-'Ratios Calculated fix'!AR$428)/('Ratios Calculated fix'!AR$429-'Ratios Calculated fix'!AR$428)</f>
        <v>0.25713045356658437</v>
      </c>
      <c r="AS111" s="21">
        <f>('Ratios Calculated fix'!AS111-'Ratios Calculated fix'!AS$428)/('Ratios Calculated fix'!AS$429-'Ratios Calculated fix'!AS$428)</f>
        <v>0.53725888607255823</v>
      </c>
      <c r="AT111" s="21">
        <f>('Ratios Calculated fix'!AT111-'Ratios Calculated fix'!AT$428)/('Ratios Calculated fix'!AT$429-'Ratios Calculated fix'!AT$428)</f>
        <v>0.45718743328037453</v>
      </c>
      <c r="AU111" s="21">
        <f>('Ratios Calculated fix'!AU111-'Ratios Calculated fix'!AU$428)/('Ratios Calculated fix'!AU$429-'Ratios Calculated fix'!AU$428)</f>
        <v>0.49430008287019039</v>
      </c>
      <c r="AV111" s="21" t="e">
        <f>('Ratios Calculated fix'!AV111-'Ratios Calculated fix'!AV$428)/('Ratios Calculated fix'!AV$429-'Ratios Calculated fix'!AV$428)</f>
        <v>#DIV/0!</v>
      </c>
      <c r="AW111" s="21" t="e">
        <f>('Ratios Calculated fix'!AW111-'Ratios Calculated fix'!AW$428)/('Ratios Calculated fix'!AW$429-'Ratios Calculated fix'!AW$428)</f>
        <v>#DIV/0!</v>
      </c>
      <c r="AX111" s="21" t="e">
        <f>('Ratios Calculated fix'!AX111-'Ratios Calculated fix'!AX$428)/('Ratios Calculated fix'!AX$429-'Ratios Calculated fix'!AX$428)</f>
        <v>#DIV/0!</v>
      </c>
      <c r="AY111" s="21">
        <f>('Ratios Calculated fix'!AY111-'Ratios Calculated fix'!AY$428)/('Ratios Calculated fix'!AY$429-'Ratios Calculated fix'!AY$428)</f>
        <v>0.34273341236286287</v>
      </c>
      <c r="AZ111" s="21">
        <f>('Ratios Calculated fix'!AZ111-'Ratios Calculated fix'!AZ$428)/('Ratios Calculated fix'!AZ$429-'Ratios Calculated fix'!AZ$428)</f>
        <v>0.26656315583653095</v>
      </c>
      <c r="BA111" s="21">
        <f>('Ratios Calculated fix'!BA111-'Ratios Calculated fix'!BA$428)/('Ratios Calculated fix'!BA$429-'Ratios Calculated fix'!BA$428)</f>
        <v>0.51481142857998363</v>
      </c>
      <c r="BB111" s="21" t="e">
        <f>('Ratios Calculated fix'!BB111-'Ratios Calculated fix'!BB$428)/('Ratios Calculated fix'!BB$429-'Ratios Calculated fix'!BB$428)</f>
        <v>#DIV/0!</v>
      </c>
      <c r="BC111" s="21">
        <f>('Ratios Calculated fix'!BC111-'Ratios Calculated fix'!BC$428)/('Ratios Calculated fix'!BC$429-'Ratios Calculated fix'!BC$428)</f>
        <v>0.17616959525511533</v>
      </c>
    </row>
    <row r="112" spans="1:55" x14ac:dyDescent="0.2">
      <c r="A112" s="3" t="s">
        <v>1000</v>
      </c>
      <c r="B112" s="3" t="s">
        <v>1001</v>
      </c>
      <c r="C112" s="3" t="s">
        <v>24</v>
      </c>
      <c r="D112" s="3">
        <v>341807</v>
      </c>
      <c r="E112" s="3" t="s">
        <v>16</v>
      </c>
      <c r="F112" s="3">
        <v>2019</v>
      </c>
      <c r="G112" s="3" t="s">
        <v>17</v>
      </c>
      <c r="H112" s="4">
        <v>43830</v>
      </c>
      <c r="I112" s="4">
        <v>43881</v>
      </c>
      <c r="J112" s="4">
        <v>43881</v>
      </c>
      <c r="K112" s="5">
        <v>132000000</v>
      </c>
      <c r="L112" s="5">
        <v>135000000</v>
      </c>
      <c r="M112" s="3" t="s">
        <v>1002</v>
      </c>
      <c r="N112" s="20">
        <f>('Ratios Calculated fix'!N112-'Ratios Calculated fix'!N$428)/('Ratios Calculated fix'!N$429-'Ratios Calculated fix'!N$428)</f>
        <v>3.9926504351842231E-2</v>
      </c>
      <c r="O112" s="21">
        <f>('Ratios Calculated fix'!O112-'Ratios Calculated fix'!O$428)/('Ratios Calculated fix'!O$429-'Ratios Calculated fix'!O$428)</f>
        <v>3.7032368320926337E-2</v>
      </c>
      <c r="P112" s="21">
        <f>('Ratios Calculated fix'!P112-'Ratios Calculated fix'!P$428)/('Ratios Calculated fix'!P$429-'Ratios Calculated fix'!P$428)</f>
        <v>1.3598673831870838E-2</v>
      </c>
      <c r="Q112" s="21">
        <f>('Ratios Calculated fix'!Q112-'Ratios Calculated fix'!Q$428)/('Ratios Calculated fix'!Q$429-'Ratios Calculated fix'!Q$428)</f>
        <v>0.55920397768143426</v>
      </c>
      <c r="R112" s="21">
        <f>('Ratios Calculated fix'!R112-'Ratios Calculated fix'!R$428)/('Ratios Calculated fix'!R$429-'Ratios Calculated fix'!R$428)</f>
        <v>9.0906585524723568E-2</v>
      </c>
      <c r="S112" s="21">
        <f>('Ratios Calculated fix'!S112-'Ratios Calculated fix'!S$428)/('Ratios Calculated fix'!S$429-'Ratios Calculated fix'!S$428)</f>
        <v>7.0447457304702504E-2</v>
      </c>
      <c r="T112" s="21">
        <f>('Ratios Calculated fix'!T112-'Ratios Calculated fix'!T$428)/('Ratios Calculated fix'!T$429-'Ratios Calculated fix'!T$428)</f>
        <v>8.0893743089342093E-2</v>
      </c>
      <c r="U112" s="21">
        <f>('Ratios Calculated fix'!U112-'Ratios Calculated fix'!U$428)/('Ratios Calculated fix'!U$429-'Ratios Calculated fix'!U$428)</f>
        <v>0.79363868705165708</v>
      </c>
      <c r="V112" s="21">
        <f>('Ratios Calculated fix'!V112-'Ratios Calculated fix'!V$428)/('Ratios Calculated fix'!V$429-'Ratios Calculated fix'!V$428)</f>
        <v>0.7739907555997938</v>
      </c>
      <c r="W112" s="21">
        <f>('Ratios Calculated fix'!W112-'Ratios Calculated fix'!W$428)/('Ratios Calculated fix'!W$429-'Ratios Calculated fix'!W$428)</f>
        <v>0.7628549316713169</v>
      </c>
      <c r="X112" s="21">
        <f>('Ratios Calculated fix'!X112-'Ratios Calculated fix'!X$428)/('Ratios Calculated fix'!X$429-'Ratios Calculated fix'!X$428)</f>
        <v>9.9805146466802483E-2</v>
      </c>
      <c r="Y112" s="21">
        <f>('Ratios Calculated fix'!Y112-'Ratios Calculated fix'!Y$428)/('Ratios Calculated fix'!Y$429-'Ratios Calculated fix'!Y$428)</f>
        <v>0.6428891400720721</v>
      </c>
      <c r="Z112" s="21">
        <f>('Ratios Calculated fix'!Z112-'Ratios Calculated fix'!Z$428)/('Ratios Calculated fix'!Z$429-'Ratios Calculated fix'!Z$428)</f>
        <v>0.9001948535331975</v>
      </c>
      <c r="AA112" s="21">
        <f>('Ratios Calculated fix'!AA112-'Ratios Calculated fix'!AA$428)/('Ratios Calculated fix'!AA$429-'Ratios Calculated fix'!AA$428)</f>
        <v>0.97315931873075734</v>
      </c>
      <c r="AB112" s="21">
        <f>('Ratios Calculated fix'!AB112-'Ratios Calculated fix'!AB$428)/('Ratios Calculated fix'!AB$429-'Ratios Calculated fix'!AB$428)</f>
        <v>0.90406164397592881</v>
      </c>
      <c r="AC112" s="21">
        <f>('Ratios Calculated fix'!AC112-'Ratios Calculated fix'!AC$428)/('Ratios Calculated fix'!AC$429-'Ratios Calculated fix'!AC$428)</f>
        <v>0.32743214342495758</v>
      </c>
      <c r="AD112" s="21">
        <f>('Ratios Calculated fix'!AD112-'Ratios Calculated fix'!AD$428)/('Ratios Calculated fix'!AD$429-'Ratios Calculated fix'!AD$428)</f>
        <v>0.35405198171508917</v>
      </c>
      <c r="AE112" s="21">
        <f>('Ratios Calculated fix'!AE112-'Ratios Calculated fix'!AE$428)/('Ratios Calculated fix'!AE$429-'Ratios Calculated fix'!AE$428)</f>
        <v>0.39371381251123355</v>
      </c>
      <c r="AF112" s="21">
        <f>('Ratios Calculated fix'!AF112-'Ratios Calculated fix'!AF$428)/('Ratios Calculated fix'!AF$429-'Ratios Calculated fix'!AF$428)</f>
        <v>0.6036995943804383</v>
      </c>
      <c r="AG112" s="21" t="e">
        <f>('Ratios Calculated fix'!AG112-'Ratios Calculated fix'!AG$428)/('Ratios Calculated fix'!AG$429-'Ratios Calculated fix'!AG$428)</f>
        <v>#DIV/0!</v>
      </c>
      <c r="AH112" s="21" t="e">
        <f>('Ratios Calculated fix'!AH112-'Ratios Calculated fix'!AH$428)/('Ratios Calculated fix'!AH$429-'Ratios Calculated fix'!AH$428)</f>
        <v>#DIV/0!</v>
      </c>
      <c r="AI112" s="21">
        <f>('Ratios Calculated fix'!AI112-'Ratios Calculated fix'!AI$428)/('Ratios Calculated fix'!AI$429-'Ratios Calculated fix'!AI$428)</f>
        <v>0.40331795173129326</v>
      </c>
      <c r="AJ112" s="21">
        <f>('Ratios Calculated fix'!AJ112-'Ratios Calculated fix'!AJ$428)/('Ratios Calculated fix'!AJ$429-'Ratios Calculated fix'!AJ$428)</f>
        <v>0.20470734516483491</v>
      </c>
      <c r="AK112" s="21" t="e">
        <f>('Ratios Calculated fix'!AK112-'Ratios Calculated fix'!AK$428)/('Ratios Calculated fix'!AK$429-'Ratios Calculated fix'!AK$428)</f>
        <v>#DIV/0!</v>
      </c>
      <c r="AL112" s="21" t="e">
        <f>('Ratios Calculated fix'!AL112-'Ratios Calculated fix'!AL$428)/('Ratios Calculated fix'!AL$429-'Ratios Calculated fix'!AL$428)</f>
        <v>#DIV/0!</v>
      </c>
      <c r="AM112" s="21">
        <f>('Ratios Calculated fix'!AM112-'Ratios Calculated fix'!AM$428)/('Ratios Calculated fix'!AM$429-'Ratios Calculated fix'!AM$428)</f>
        <v>0.61755111621987768</v>
      </c>
      <c r="AN112" s="21">
        <f>('Ratios Calculated fix'!AN112-'Ratios Calculated fix'!AN$428)/('Ratios Calculated fix'!AN$429-'Ratios Calculated fix'!AN$428)</f>
        <v>0.62184407766903327</v>
      </c>
      <c r="AO112" s="21">
        <f>('Ratios Calculated fix'!AO112-'Ratios Calculated fix'!AO$428)/('Ratios Calculated fix'!AO$429-'Ratios Calculated fix'!AO$428)</f>
        <v>0.14283129913335949</v>
      </c>
      <c r="AP112" s="21">
        <f>('Ratios Calculated fix'!AP112-'Ratios Calculated fix'!AP$428)/('Ratios Calculated fix'!AP$429-'Ratios Calculated fix'!AP$428)</f>
        <v>2.2744296111313244E-2</v>
      </c>
      <c r="AQ112" s="21">
        <f>('Ratios Calculated fix'!AQ112-'Ratios Calculated fix'!AQ$428)/('Ratios Calculated fix'!AQ$429-'Ratios Calculated fix'!AQ$428)</f>
        <v>0.57939212503283333</v>
      </c>
      <c r="AR112" s="21">
        <f>('Ratios Calculated fix'!AR112-'Ratios Calculated fix'!AR$428)/('Ratios Calculated fix'!AR$429-'Ratios Calculated fix'!AR$428)</f>
        <v>0.333947076806688</v>
      </c>
      <c r="AS112" s="21">
        <f>('Ratios Calculated fix'!AS112-'Ratios Calculated fix'!AS$428)/('Ratios Calculated fix'!AS$429-'Ratios Calculated fix'!AS$428)</f>
        <v>0.53837904641606715</v>
      </c>
      <c r="AT112" s="21">
        <f>('Ratios Calculated fix'!AT112-'Ratios Calculated fix'!AT$428)/('Ratios Calculated fix'!AT$429-'Ratios Calculated fix'!AT$428)</f>
        <v>0.37003686834326499</v>
      </c>
      <c r="AU112" s="21">
        <f>('Ratios Calculated fix'!AU112-'Ratios Calculated fix'!AU$428)/('Ratios Calculated fix'!AU$429-'Ratios Calculated fix'!AU$428)</f>
        <v>0.47250128533391195</v>
      </c>
      <c r="AV112" s="21" t="e">
        <f>('Ratios Calculated fix'!AV112-'Ratios Calculated fix'!AV$428)/('Ratios Calculated fix'!AV$429-'Ratios Calculated fix'!AV$428)</f>
        <v>#DIV/0!</v>
      </c>
      <c r="AW112" s="21" t="e">
        <f>('Ratios Calculated fix'!AW112-'Ratios Calculated fix'!AW$428)/('Ratios Calculated fix'!AW$429-'Ratios Calculated fix'!AW$428)</f>
        <v>#DIV/0!</v>
      </c>
      <c r="AX112" s="21" t="e">
        <f>('Ratios Calculated fix'!AX112-'Ratios Calculated fix'!AX$428)/('Ratios Calculated fix'!AX$429-'Ratios Calculated fix'!AX$428)</f>
        <v>#DIV/0!</v>
      </c>
      <c r="AY112" s="21">
        <f>('Ratios Calculated fix'!AY112-'Ratios Calculated fix'!AY$428)/('Ratios Calculated fix'!AY$429-'Ratios Calculated fix'!AY$428)</f>
        <v>0.36413923757666644</v>
      </c>
      <c r="AZ112" s="21">
        <f>('Ratios Calculated fix'!AZ112-'Ratios Calculated fix'!AZ$428)/('Ratios Calculated fix'!AZ$429-'Ratios Calculated fix'!AZ$428)</f>
        <v>0.30499663356012635</v>
      </c>
      <c r="BA112" s="21">
        <f>('Ratios Calculated fix'!BA112-'Ratios Calculated fix'!BA$428)/('Ratios Calculated fix'!BA$429-'Ratios Calculated fix'!BA$428)</f>
        <v>0.51263566738770783</v>
      </c>
      <c r="BB112" s="21" t="e">
        <f>('Ratios Calculated fix'!BB112-'Ratios Calculated fix'!BB$428)/('Ratios Calculated fix'!BB$429-'Ratios Calculated fix'!BB$428)</f>
        <v>#DIV/0!</v>
      </c>
      <c r="BC112" s="21">
        <f>('Ratios Calculated fix'!BC112-'Ratios Calculated fix'!BC$428)/('Ratios Calculated fix'!BC$429-'Ratios Calculated fix'!BC$428)</f>
        <v>0.12763435566955345</v>
      </c>
    </row>
    <row r="113" spans="1:55" x14ac:dyDescent="0.2">
      <c r="A113" s="3" t="s">
        <v>361</v>
      </c>
      <c r="B113" s="3" t="s">
        <v>362</v>
      </c>
      <c r="C113" s="3" t="s">
        <v>24</v>
      </c>
      <c r="D113" s="3">
        <v>89750</v>
      </c>
      <c r="E113" s="3" t="s">
        <v>16</v>
      </c>
      <c r="F113" s="3">
        <v>2019</v>
      </c>
      <c r="G113" s="3" t="s">
        <v>17</v>
      </c>
      <c r="H113" s="4">
        <v>43830</v>
      </c>
      <c r="I113" s="4">
        <v>43882</v>
      </c>
      <c r="J113" s="4">
        <v>43882</v>
      </c>
      <c r="K113" s="5">
        <v>716000000</v>
      </c>
      <c r="L113" s="5">
        <v>726300000</v>
      </c>
      <c r="M113" s="3" t="s">
        <v>363</v>
      </c>
      <c r="N113" s="20">
        <f>('Ratios Calculated fix'!N113-'Ratios Calculated fix'!N$428)/('Ratios Calculated fix'!N$429-'Ratios Calculated fix'!N$428)</f>
        <v>6.2899293476823062E-2</v>
      </c>
      <c r="O113" s="21">
        <f>('Ratios Calculated fix'!O113-'Ratios Calculated fix'!O$428)/('Ratios Calculated fix'!O$429-'Ratios Calculated fix'!O$428)</f>
        <v>4.5772093540896827E-2</v>
      </c>
      <c r="P113" s="21">
        <f>('Ratios Calculated fix'!P113-'Ratios Calculated fix'!P$428)/('Ratios Calculated fix'!P$429-'Ratios Calculated fix'!P$428)</f>
        <v>2.4340263904208674E-2</v>
      </c>
      <c r="Q113" s="21">
        <f>('Ratios Calculated fix'!Q113-'Ratios Calculated fix'!Q$428)/('Ratios Calculated fix'!Q$429-'Ratios Calculated fix'!Q$428)</f>
        <v>0.55863881649475944</v>
      </c>
      <c r="R113" s="21">
        <f>('Ratios Calculated fix'!R113-'Ratios Calculated fix'!R$428)/('Ratios Calculated fix'!R$429-'Ratios Calculated fix'!R$428)</f>
        <v>5.232043043374987E-2</v>
      </c>
      <c r="S113" s="21">
        <f>('Ratios Calculated fix'!S113-'Ratios Calculated fix'!S$428)/('Ratios Calculated fix'!S$429-'Ratios Calculated fix'!S$428)</f>
        <v>1.8091106675722144E-3</v>
      </c>
      <c r="T113" s="21">
        <f>('Ratios Calculated fix'!T113-'Ratios Calculated fix'!T$428)/('Ratios Calculated fix'!T$429-'Ratios Calculated fix'!T$428)</f>
        <v>5.2576542466898114E-2</v>
      </c>
      <c r="U113" s="21">
        <f>('Ratios Calculated fix'!U113-'Ratios Calculated fix'!U$428)/('Ratios Calculated fix'!U$429-'Ratios Calculated fix'!U$428)</f>
        <v>0.79176953441380638</v>
      </c>
      <c r="V113" s="21">
        <f>('Ratios Calculated fix'!V113-'Ratios Calculated fix'!V$428)/('Ratios Calculated fix'!V$429-'Ratios Calculated fix'!V$428)</f>
        <v>0.77149405123878023</v>
      </c>
      <c r="W113" s="21">
        <f>('Ratios Calculated fix'!W113-'Ratios Calculated fix'!W$428)/('Ratios Calculated fix'!W$429-'Ratios Calculated fix'!W$428)</f>
        <v>0.76118652356151106</v>
      </c>
      <c r="X113" s="21">
        <f>('Ratios Calculated fix'!X113-'Ratios Calculated fix'!X$428)/('Ratios Calculated fix'!X$429-'Ratios Calculated fix'!X$428)</f>
        <v>0.11786729642365645</v>
      </c>
      <c r="Y113" s="21">
        <f>('Ratios Calculated fix'!Y113-'Ratios Calculated fix'!Y$428)/('Ratios Calculated fix'!Y$429-'Ratios Calculated fix'!Y$428)</f>
        <v>0.77577608795625796</v>
      </c>
      <c r="Z113" s="21">
        <f>('Ratios Calculated fix'!Z113-'Ratios Calculated fix'!Z$428)/('Ratios Calculated fix'!Z$429-'Ratios Calculated fix'!Z$428)</f>
        <v>0.88213270357634355</v>
      </c>
      <c r="AA113" s="21">
        <f>('Ratios Calculated fix'!AA113-'Ratios Calculated fix'!AA$428)/('Ratios Calculated fix'!AA$429-'Ratios Calculated fix'!AA$428)</f>
        <v>0.88362894868238939</v>
      </c>
      <c r="AB113" s="21">
        <f>('Ratios Calculated fix'!AB113-'Ratios Calculated fix'!AB$428)/('Ratios Calculated fix'!AB$429-'Ratios Calculated fix'!AB$428)</f>
        <v>0.92867420447753279</v>
      </c>
      <c r="AC113" s="21">
        <f>('Ratios Calculated fix'!AC113-'Ratios Calculated fix'!AC$428)/('Ratios Calculated fix'!AC$429-'Ratios Calculated fix'!AC$428)</f>
        <v>0.54586986566739892</v>
      </c>
      <c r="AD113" s="21">
        <f>('Ratios Calculated fix'!AD113-'Ratios Calculated fix'!AD$428)/('Ratios Calculated fix'!AD$429-'Ratios Calculated fix'!AD$428)</f>
        <v>0.36507919096563163</v>
      </c>
      <c r="AE113" s="21">
        <f>('Ratios Calculated fix'!AE113-'Ratios Calculated fix'!AE$428)/('Ratios Calculated fix'!AE$429-'Ratios Calculated fix'!AE$428)</f>
        <v>0.41851048281554926</v>
      </c>
      <c r="AF113" s="21">
        <f>('Ratios Calculated fix'!AF113-'Ratios Calculated fix'!AF$428)/('Ratios Calculated fix'!AF$429-'Ratios Calculated fix'!AF$428)</f>
        <v>0.62755104173859733</v>
      </c>
      <c r="AG113" s="21" t="e">
        <f>('Ratios Calculated fix'!AG113-'Ratios Calculated fix'!AG$428)/('Ratios Calculated fix'!AG$429-'Ratios Calculated fix'!AG$428)</f>
        <v>#DIV/0!</v>
      </c>
      <c r="AH113" s="21" t="e">
        <f>('Ratios Calculated fix'!AH113-'Ratios Calculated fix'!AH$428)/('Ratios Calculated fix'!AH$429-'Ratios Calculated fix'!AH$428)</f>
        <v>#DIV/0!</v>
      </c>
      <c r="AI113" s="21">
        <f>('Ratios Calculated fix'!AI113-'Ratios Calculated fix'!AI$428)/('Ratios Calculated fix'!AI$429-'Ratios Calculated fix'!AI$428)</f>
        <v>0.41039089064616535</v>
      </c>
      <c r="AJ113" s="21">
        <f>('Ratios Calculated fix'!AJ113-'Ratios Calculated fix'!AJ$428)/('Ratios Calculated fix'!AJ$429-'Ratios Calculated fix'!AJ$428)</f>
        <v>0.20850448922696943</v>
      </c>
      <c r="AK113" s="21" t="e">
        <f>('Ratios Calculated fix'!AK113-'Ratios Calculated fix'!AK$428)/('Ratios Calculated fix'!AK$429-'Ratios Calculated fix'!AK$428)</f>
        <v>#DIV/0!</v>
      </c>
      <c r="AL113" s="21" t="e">
        <f>('Ratios Calculated fix'!AL113-'Ratios Calculated fix'!AL$428)/('Ratios Calculated fix'!AL$429-'Ratios Calculated fix'!AL$428)</f>
        <v>#DIV/0!</v>
      </c>
      <c r="AM113" s="21">
        <f>('Ratios Calculated fix'!AM113-'Ratios Calculated fix'!AM$428)/('Ratios Calculated fix'!AM$429-'Ratios Calculated fix'!AM$428)</f>
        <v>0.61689080464913015</v>
      </c>
      <c r="AN113" s="21">
        <f>('Ratios Calculated fix'!AN113-'Ratios Calculated fix'!AN$428)/('Ratios Calculated fix'!AN$429-'Ratios Calculated fix'!AN$428)</f>
        <v>0.62075778133471582</v>
      </c>
      <c r="AO113" s="21">
        <f>('Ratios Calculated fix'!AO113-'Ratios Calculated fix'!AO$428)/('Ratios Calculated fix'!AO$429-'Ratios Calculated fix'!AO$428)</f>
        <v>8.1830580424381752E-2</v>
      </c>
      <c r="AP113" s="21">
        <f>('Ratios Calculated fix'!AP113-'Ratios Calculated fix'!AP$428)/('Ratios Calculated fix'!AP$429-'Ratios Calculated fix'!AP$428)</f>
        <v>3.3019187523315056E-2</v>
      </c>
      <c r="AQ113" s="21">
        <f>('Ratios Calculated fix'!AQ113-'Ratios Calculated fix'!AQ$428)/('Ratios Calculated fix'!AQ$429-'Ratios Calculated fix'!AQ$428)</f>
        <v>0.56486159228428123</v>
      </c>
      <c r="AR113" s="21">
        <f>('Ratios Calculated fix'!AR113-'Ratios Calculated fix'!AR$428)/('Ratios Calculated fix'!AR$429-'Ratios Calculated fix'!AR$428)</f>
        <v>0.37742456660779722</v>
      </c>
      <c r="AS113" s="21">
        <f>('Ratios Calculated fix'!AS113-'Ratios Calculated fix'!AS$428)/('Ratios Calculated fix'!AS$429-'Ratios Calculated fix'!AS$428)</f>
        <v>0.54313403286442474</v>
      </c>
      <c r="AT113" s="21">
        <f>('Ratios Calculated fix'!AT113-'Ratios Calculated fix'!AT$428)/('Ratios Calculated fix'!AT$429-'Ratios Calculated fix'!AT$428)</f>
        <v>0.32918276249431749</v>
      </c>
      <c r="AU113" s="21">
        <f>('Ratios Calculated fix'!AU113-'Ratios Calculated fix'!AU$428)/('Ratios Calculated fix'!AU$429-'Ratios Calculated fix'!AU$428)</f>
        <v>0.46734967676484157</v>
      </c>
      <c r="AV113" s="21" t="e">
        <f>('Ratios Calculated fix'!AV113-'Ratios Calculated fix'!AV$428)/('Ratios Calculated fix'!AV$429-'Ratios Calculated fix'!AV$428)</f>
        <v>#DIV/0!</v>
      </c>
      <c r="AW113" s="21" t="e">
        <f>('Ratios Calculated fix'!AW113-'Ratios Calculated fix'!AW$428)/('Ratios Calculated fix'!AW$429-'Ratios Calculated fix'!AW$428)</f>
        <v>#DIV/0!</v>
      </c>
      <c r="AX113" s="21" t="e">
        <f>('Ratios Calculated fix'!AX113-'Ratios Calculated fix'!AX$428)/('Ratios Calculated fix'!AX$429-'Ratios Calculated fix'!AX$428)</f>
        <v>#DIV/0!</v>
      </c>
      <c r="AY113" s="21">
        <f>('Ratios Calculated fix'!AY113-'Ratios Calculated fix'!AY$428)/('Ratios Calculated fix'!AY$429-'Ratios Calculated fix'!AY$428)</f>
        <v>0.35968582315037434</v>
      </c>
      <c r="AZ113" s="21">
        <f>('Ratios Calculated fix'!AZ113-'Ratios Calculated fix'!AZ$428)/('Ratios Calculated fix'!AZ$429-'Ratios Calculated fix'!AZ$428)</f>
        <v>0.29460001520140783</v>
      </c>
      <c r="BA113" s="21">
        <f>('Ratios Calculated fix'!BA113-'Ratios Calculated fix'!BA$428)/('Ratios Calculated fix'!BA$429-'Ratios Calculated fix'!BA$428)</f>
        <v>0.51177148870905642</v>
      </c>
      <c r="BB113" s="21" t="e">
        <f>('Ratios Calculated fix'!BB113-'Ratios Calculated fix'!BB$428)/('Ratios Calculated fix'!BB$429-'Ratios Calculated fix'!BB$428)</f>
        <v>#DIV/0!</v>
      </c>
      <c r="BC113" s="21">
        <f>('Ratios Calculated fix'!BC113-'Ratios Calculated fix'!BC$428)/('Ratios Calculated fix'!BC$429-'Ratios Calculated fix'!BC$428)</f>
        <v>0.10807683220197213</v>
      </c>
    </row>
    <row r="114" spans="1:55" x14ac:dyDescent="0.2">
      <c r="A114" s="3" t="s">
        <v>1138</v>
      </c>
      <c r="B114" s="3" t="s">
        <v>1139</v>
      </c>
      <c r="C114" s="3" t="s">
        <v>38</v>
      </c>
      <c r="D114" s="3">
        <v>261356</v>
      </c>
      <c r="E114" s="3" t="s">
        <v>16</v>
      </c>
      <c r="F114" s="3">
        <v>2019</v>
      </c>
      <c r="G114" s="3" t="s">
        <v>17</v>
      </c>
      <c r="H114" s="4">
        <v>43769</v>
      </c>
      <c r="I114" s="4">
        <v>43789</v>
      </c>
      <c r="J114" s="4">
        <v>43789</v>
      </c>
      <c r="K114" s="5">
        <v>1802000000</v>
      </c>
      <c r="L114" s="5">
        <v>1815000000</v>
      </c>
      <c r="M114" s="3" t="s">
        <v>1140</v>
      </c>
      <c r="N114" s="20">
        <f>('Ratios Calculated fix'!N114-'Ratios Calculated fix'!N$428)/('Ratios Calculated fix'!N$429-'Ratios Calculated fix'!N$428)</f>
        <v>4.0187946249846944E-2</v>
      </c>
      <c r="O114" s="21">
        <f>('Ratios Calculated fix'!O114-'Ratios Calculated fix'!O$428)/('Ratios Calculated fix'!O$429-'Ratios Calculated fix'!O$428)</f>
        <v>3.6804432233860158E-2</v>
      </c>
      <c r="P114" s="21">
        <f>('Ratios Calculated fix'!P114-'Ratios Calculated fix'!P$428)/('Ratios Calculated fix'!P$429-'Ratios Calculated fix'!P$428)</f>
        <v>3.4758088489636269E-2</v>
      </c>
      <c r="Q114" s="21">
        <f>('Ratios Calculated fix'!Q114-'Ratios Calculated fix'!Q$428)/('Ratios Calculated fix'!Q$429-'Ratios Calculated fix'!Q$428)</f>
        <v>0.55884484661161493</v>
      </c>
      <c r="R114" s="21">
        <f>('Ratios Calculated fix'!R114-'Ratios Calculated fix'!R$428)/('Ratios Calculated fix'!R$429-'Ratios Calculated fix'!R$428)</f>
        <v>5.4395081099362419E-2</v>
      </c>
      <c r="S114" s="21">
        <f>('Ratios Calculated fix'!S114-'Ratios Calculated fix'!S$428)/('Ratios Calculated fix'!S$429-'Ratios Calculated fix'!S$428)</f>
        <v>6.4213975685284447E-2</v>
      </c>
      <c r="T114" s="21">
        <f>('Ratios Calculated fix'!T114-'Ratios Calculated fix'!T$428)/('Ratios Calculated fix'!T$429-'Ratios Calculated fix'!T$428)</f>
        <v>4.4975915920802349E-2</v>
      </c>
      <c r="U114" s="21">
        <f>('Ratios Calculated fix'!U114-'Ratios Calculated fix'!U$428)/('Ratios Calculated fix'!U$429-'Ratios Calculated fix'!U$428)</f>
        <v>0.79197333372068257</v>
      </c>
      <c r="V114" s="21">
        <f>('Ratios Calculated fix'!V114-'Ratios Calculated fix'!V$428)/('Ratios Calculated fix'!V$429-'Ratios Calculated fix'!V$428)</f>
        <v>0.77350362385868143</v>
      </c>
      <c r="W114" s="21">
        <f>('Ratios Calculated fix'!W114-'Ratios Calculated fix'!W$428)/('Ratios Calculated fix'!W$429-'Ratios Calculated fix'!W$428)</f>
        <v>0.76103778001247091</v>
      </c>
      <c r="X114" s="21">
        <f>('Ratios Calculated fix'!X114-'Ratios Calculated fix'!X$428)/('Ratios Calculated fix'!X$429-'Ratios Calculated fix'!X$428)</f>
        <v>0.13622660281885274</v>
      </c>
      <c r="Y114" s="21">
        <f>('Ratios Calculated fix'!Y114-'Ratios Calculated fix'!Y$428)/('Ratios Calculated fix'!Y$429-'Ratios Calculated fix'!Y$428)</f>
        <v>0.55090530221323764</v>
      </c>
      <c r="Z114" s="21">
        <f>('Ratios Calculated fix'!Z114-'Ratios Calculated fix'!Z$428)/('Ratios Calculated fix'!Z$429-'Ratios Calculated fix'!Z$428)</f>
        <v>0.86377339718114732</v>
      </c>
      <c r="AA114" s="21">
        <f>('Ratios Calculated fix'!AA114-'Ratios Calculated fix'!AA$428)/('Ratios Calculated fix'!AA$429-'Ratios Calculated fix'!AA$428)</f>
        <v>0.51741443572719292</v>
      </c>
      <c r="AB114" s="21">
        <f>('Ratios Calculated fix'!AB114-'Ratios Calculated fix'!AB$428)/('Ratios Calculated fix'!AB$429-'Ratios Calculated fix'!AB$428)</f>
        <v>0.91856484983931552</v>
      </c>
      <c r="AC114" s="21">
        <f>('Ratios Calculated fix'!AC114-'Ratios Calculated fix'!AC$428)/('Ratios Calculated fix'!AC$429-'Ratios Calculated fix'!AC$428)</f>
        <v>0.43382288142476205</v>
      </c>
      <c r="AD114" s="21">
        <f>('Ratios Calculated fix'!AD114-'Ratios Calculated fix'!AD$428)/('Ratios Calculated fix'!AD$429-'Ratios Calculated fix'!AD$428)</f>
        <v>0.47971196776608271</v>
      </c>
      <c r="AE114" s="21">
        <f>('Ratios Calculated fix'!AE114-'Ratios Calculated fix'!AE$428)/('Ratios Calculated fix'!AE$429-'Ratios Calculated fix'!AE$428)</f>
        <v>0.49839024656467823</v>
      </c>
      <c r="AF114" s="21">
        <f>('Ratios Calculated fix'!AF114-'Ratios Calculated fix'!AF$428)/('Ratios Calculated fix'!AF$429-'Ratios Calculated fix'!AF$428)</f>
        <v>0.68039042832478847</v>
      </c>
      <c r="AG114" s="21" t="e">
        <f>('Ratios Calculated fix'!AG114-'Ratios Calculated fix'!AG$428)/('Ratios Calculated fix'!AG$429-'Ratios Calculated fix'!AG$428)</f>
        <v>#DIV/0!</v>
      </c>
      <c r="AH114" s="21" t="e">
        <f>('Ratios Calculated fix'!AH114-'Ratios Calculated fix'!AH$428)/('Ratios Calculated fix'!AH$429-'Ratios Calculated fix'!AH$428)</f>
        <v>#DIV/0!</v>
      </c>
      <c r="AI114" s="21">
        <f>('Ratios Calculated fix'!AI114-'Ratios Calculated fix'!AI$428)/('Ratios Calculated fix'!AI$429-'Ratios Calculated fix'!AI$428)</f>
        <v>0.38851493123577763</v>
      </c>
      <c r="AJ114" s="21">
        <f>('Ratios Calculated fix'!AJ114-'Ratios Calculated fix'!AJ$428)/('Ratios Calculated fix'!AJ$429-'Ratios Calculated fix'!AJ$428)</f>
        <v>0.20341854693575695</v>
      </c>
      <c r="AK114" s="21" t="e">
        <f>('Ratios Calculated fix'!AK114-'Ratios Calculated fix'!AK$428)/('Ratios Calculated fix'!AK$429-'Ratios Calculated fix'!AK$428)</f>
        <v>#DIV/0!</v>
      </c>
      <c r="AL114" s="21" t="e">
        <f>('Ratios Calculated fix'!AL114-'Ratios Calculated fix'!AL$428)/('Ratios Calculated fix'!AL$429-'Ratios Calculated fix'!AL$428)</f>
        <v>#DIV/0!</v>
      </c>
      <c r="AM114" s="21">
        <f>('Ratios Calculated fix'!AM114-'Ratios Calculated fix'!AM$428)/('Ratios Calculated fix'!AM$429-'Ratios Calculated fix'!AM$428)</f>
        <v>0.61899452456667814</v>
      </c>
      <c r="AN114" s="21">
        <f>('Ratios Calculated fix'!AN114-'Ratios Calculated fix'!AN$428)/('Ratios Calculated fix'!AN$429-'Ratios Calculated fix'!AN$428)</f>
        <v>0.62136961881856934</v>
      </c>
      <c r="AO114" s="21">
        <f>('Ratios Calculated fix'!AO114-'Ratios Calculated fix'!AO$428)/('Ratios Calculated fix'!AO$429-'Ratios Calculated fix'!AO$428)</f>
        <v>0.12428343617255071</v>
      </c>
      <c r="AP114" s="21">
        <f>('Ratios Calculated fix'!AP114-'Ratios Calculated fix'!AP$428)/('Ratios Calculated fix'!AP$429-'Ratios Calculated fix'!AP$428)</f>
        <v>2.5292381058729982E-2</v>
      </c>
      <c r="AQ114" s="21">
        <f>('Ratios Calculated fix'!AQ114-'Ratios Calculated fix'!AQ$428)/('Ratios Calculated fix'!AQ$429-'Ratios Calculated fix'!AQ$428)</f>
        <v>0.6565148485273905</v>
      </c>
      <c r="AR114" s="21">
        <f>('Ratios Calculated fix'!AR114-'Ratios Calculated fix'!AR$428)/('Ratios Calculated fix'!AR$429-'Ratios Calculated fix'!AR$428)</f>
        <v>0.4163320177949002</v>
      </c>
      <c r="AS114" s="21">
        <f>('Ratios Calculated fix'!AS114-'Ratios Calculated fix'!AS$428)/('Ratios Calculated fix'!AS$429-'Ratios Calculated fix'!AS$428)</f>
        <v>0.5038638950665818</v>
      </c>
      <c r="AT114" s="21">
        <f>('Ratios Calculated fix'!AT114-'Ratios Calculated fix'!AT$428)/('Ratios Calculated fix'!AT$429-'Ratios Calculated fix'!AT$428)</f>
        <v>0.42879471295262228</v>
      </c>
      <c r="AU114" s="21">
        <f>('Ratios Calculated fix'!AU114-'Ratios Calculated fix'!AU$428)/('Ratios Calculated fix'!AU$429-'Ratios Calculated fix'!AU$428)</f>
        <v>0.49795522732913</v>
      </c>
      <c r="AV114" s="21" t="e">
        <f>('Ratios Calculated fix'!AV114-'Ratios Calculated fix'!AV$428)/('Ratios Calculated fix'!AV$429-'Ratios Calculated fix'!AV$428)</f>
        <v>#DIV/0!</v>
      </c>
      <c r="AW114" s="21" t="e">
        <f>('Ratios Calculated fix'!AW114-'Ratios Calculated fix'!AW$428)/('Ratios Calculated fix'!AW$429-'Ratios Calculated fix'!AW$428)</f>
        <v>#DIV/0!</v>
      </c>
      <c r="AX114" s="21" t="e">
        <f>('Ratios Calculated fix'!AX114-'Ratios Calculated fix'!AX$428)/('Ratios Calculated fix'!AX$429-'Ratios Calculated fix'!AX$428)</f>
        <v>#DIV/0!</v>
      </c>
      <c r="AY114" s="21">
        <f>('Ratios Calculated fix'!AY114-'Ratios Calculated fix'!AY$428)/('Ratios Calculated fix'!AY$429-'Ratios Calculated fix'!AY$428)</f>
        <v>0.34066395293035401</v>
      </c>
      <c r="AZ114" s="21">
        <f>('Ratios Calculated fix'!AZ114-'Ratios Calculated fix'!AZ$428)/('Ratios Calculated fix'!AZ$429-'Ratios Calculated fix'!AZ$428)</f>
        <v>0.26039471459016716</v>
      </c>
      <c r="BA114" s="21">
        <f>('Ratios Calculated fix'!BA114-'Ratios Calculated fix'!BA$428)/('Ratios Calculated fix'!BA$429-'Ratios Calculated fix'!BA$428)</f>
        <v>0.51369796154948077</v>
      </c>
      <c r="BB114" s="21" t="e">
        <f>('Ratios Calculated fix'!BB114-'Ratios Calculated fix'!BB$428)/('Ratios Calculated fix'!BB$429-'Ratios Calculated fix'!BB$428)</f>
        <v>#DIV/0!</v>
      </c>
      <c r="BC114" s="21">
        <f>('Ratios Calculated fix'!BC114-'Ratios Calculated fix'!BC$428)/('Ratios Calculated fix'!BC$429-'Ratios Calculated fix'!BC$428)</f>
        <v>0.1634806681378736</v>
      </c>
    </row>
    <row r="115" spans="1:55" x14ac:dyDescent="0.2">
      <c r="A115" s="3" t="s">
        <v>385</v>
      </c>
      <c r="B115" s="3" t="s">
        <v>386</v>
      </c>
      <c r="C115" s="3" t="s">
        <v>38</v>
      </c>
      <c r="D115" s="3">
        <v>120376</v>
      </c>
      <c r="E115" s="3" t="s">
        <v>16</v>
      </c>
      <c r="F115" s="3">
        <v>2019</v>
      </c>
      <c r="G115" s="3" t="s">
        <v>17</v>
      </c>
      <c r="H115" s="4">
        <v>43830</v>
      </c>
      <c r="I115" s="4">
        <v>43888</v>
      </c>
      <c r="J115" s="4">
        <v>43888</v>
      </c>
      <c r="K115" s="5">
        <v>25000000</v>
      </c>
      <c r="L115" s="5">
        <v>6000000</v>
      </c>
      <c r="M115" s="3" t="s">
        <v>387</v>
      </c>
      <c r="N115" s="20">
        <f>('Ratios Calculated fix'!N115-'Ratios Calculated fix'!N$428)/('Ratios Calculated fix'!N$429-'Ratios Calculated fix'!N$428)</f>
        <v>4.5245216093633918E-2</v>
      </c>
      <c r="O115" s="21">
        <f>('Ratios Calculated fix'!O115-'Ratios Calculated fix'!O$428)/('Ratios Calculated fix'!O$429-'Ratios Calculated fix'!O$428)</f>
        <v>4.5245216093633918E-2</v>
      </c>
      <c r="P115" s="21">
        <f>('Ratios Calculated fix'!P115-'Ratios Calculated fix'!P$428)/('Ratios Calculated fix'!P$429-'Ratios Calculated fix'!P$428)</f>
        <v>3.6900479454708805E-2</v>
      </c>
      <c r="Q115" s="21">
        <f>('Ratios Calculated fix'!Q115-'Ratios Calculated fix'!Q$428)/('Ratios Calculated fix'!Q$429-'Ratios Calculated fix'!Q$428)</f>
        <v>0.56081098812117058</v>
      </c>
      <c r="R115" s="21">
        <f>('Ratios Calculated fix'!R115-'Ratios Calculated fix'!R$428)/('Ratios Calculated fix'!R$429-'Ratios Calculated fix'!R$428)</f>
        <v>0.13255598773138172</v>
      </c>
      <c r="S115" s="21">
        <f>('Ratios Calculated fix'!S115-'Ratios Calculated fix'!S$428)/('Ratios Calculated fix'!S$429-'Ratios Calculated fix'!S$428)</f>
        <v>9.3355554119941744E-2</v>
      </c>
      <c r="T115" s="21">
        <f>('Ratios Calculated fix'!T115-'Ratios Calculated fix'!T$428)/('Ratios Calculated fix'!T$429-'Ratios Calculated fix'!T$428)</f>
        <v>0.11941129140170161</v>
      </c>
      <c r="U115" s="21">
        <f>('Ratios Calculated fix'!U115-'Ratios Calculated fix'!U$428)/('Ratios Calculated fix'!U$429-'Ratios Calculated fix'!U$428)</f>
        <v>0.79787159504179717</v>
      </c>
      <c r="V115" s="21">
        <f>('Ratios Calculated fix'!V115-'Ratios Calculated fix'!V$428)/('Ratios Calculated fix'!V$429-'Ratios Calculated fix'!V$428)</f>
        <v>0.77652096377123292</v>
      </c>
      <c r="W115" s="21">
        <f>('Ratios Calculated fix'!W115-'Ratios Calculated fix'!W$428)/('Ratios Calculated fix'!W$429-'Ratios Calculated fix'!W$428)</f>
        <v>0.7672277692127909</v>
      </c>
      <c r="X115" s="21">
        <f>('Ratios Calculated fix'!X115-'Ratios Calculated fix'!X$428)/('Ratios Calculated fix'!X$429-'Ratios Calculated fix'!X$428)</f>
        <v>0.10280960027988105</v>
      </c>
      <c r="Y115" s="21">
        <f>('Ratios Calculated fix'!Y115-'Ratios Calculated fix'!Y$428)/('Ratios Calculated fix'!Y$429-'Ratios Calculated fix'!Y$428)</f>
        <v>0.57192454672766613</v>
      </c>
      <c r="Z115" s="21">
        <f>('Ratios Calculated fix'!Z115-'Ratios Calculated fix'!Z$428)/('Ratios Calculated fix'!Z$429-'Ratios Calculated fix'!Z$428)</f>
        <v>0.89719039972011894</v>
      </c>
      <c r="AA115" s="21">
        <f>('Ratios Calculated fix'!AA115-'Ratios Calculated fix'!AA$428)/('Ratios Calculated fix'!AA$429-'Ratios Calculated fix'!AA$428)</f>
        <v>0.65190664989823444</v>
      </c>
      <c r="AB115" s="21">
        <f>('Ratios Calculated fix'!AB115-'Ratios Calculated fix'!AB$428)/('Ratios Calculated fix'!AB$429-'Ratios Calculated fix'!AB$428)</f>
        <v>0.86574327454571764</v>
      </c>
      <c r="AC115" s="21">
        <f>('Ratios Calculated fix'!AC115-'Ratios Calculated fix'!AC$428)/('Ratios Calculated fix'!AC$429-'Ratios Calculated fix'!AC$428)</f>
        <v>0.61659025563259495</v>
      </c>
      <c r="AD115" s="21">
        <f>('Ratios Calculated fix'!AD115-'Ratios Calculated fix'!AD$428)/('Ratios Calculated fix'!AD$429-'Ratios Calculated fix'!AD$428)</f>
        <v>0.54940880695538741</v>
      </c>
      <c r="AE115" s="21">
        <f>('Ratios Calculated fix'!AE115-'Ratios Calculated fix'!AE$428)/('Ratios Calculated fix'!AE$429-'Ratios Calculated fix'!AE$428)</f>
        <v>0.49507146979326067</v>
      </c>
      <c r="AF115" s="21">
        <f>('Ratios Calculated fix'!AF115-'Ratios Calculated fix'!AF$428)/('Ratios Calculated fix'!AF$429-'Ratios Calculated fix'!AF$428)</f>
        <v>0.5758782061590445</v>
      </c>
      <c r="AG115" s="21" t="e">
        <f>('Ratios Calculated fix'!AG115-'Ratios Calculated fix'!AG$428)/('Ratios Calculated fix'!AG$429-'Ratios Calculated fix'!AG$428)</f>
        <v>#DIV/0!</v>
      </c>
      <c r="AH115" s="21" t="e">
        <f>('Ratios Calculated fix'!AH115-'Ratios Calculated fix'!AH$428)/('Ratios Calculated fix'!AH$429-'Ratios Calculated fix'!AH$428)</f>
        <v>#DIV/0!</v>
      </c>
      <c r="AI115" s="21">
        <f>('Ratios Calculated fix'!AI115-'Ratios Calculated fix'!AI$428)/('Ratios Calculated fix'!AI$429-'Ratios Calculated fix'!AI$428)</f>
        <v>0.4149914085311826</v>
      </c>
      <c r="AJ115" s="21">
        <f>('Ratios Calculated fix'!AJ115-'Ratios Calculated fix'!AJ$428)/('Ratios Calculated fix'!AJ$429-'Ratios Calculated fix'!AJ$428)</f>
        <v>0.17728536034347586</v>
      </c>
      <c r="AK115" s="21" t="e">
        <f>('Ratios Calculated fix'!AK115-'Ratios Calculated fix'!AK$428)/('Ratios Calculated fix'!AK$429-'Ratios Calculated fix'!AK$428)</f>
        <v>#DIV/0!</v>
      </c>
      <c r="AL115" s="21" t="e">
        <f>('Ratios Calculated fix'!AL115-'Ratios Calculated fix'!AL$428)/('Ratios Calculated fix'!AL$429-'Ratios Calculated fix'!AL$428)</f>
        <v>#DIV/0!</v>
      </c>
      <c r="AM115" s="21">
        <f>('Ratios Calculated fix'!AM115-'Ratios Calculated fix'!AM$428)/('Ratios Calculated fix'!AM$429-'Ratios Calculated fix'!AM$428)</f>
        <v>0.61632658254790995</v>
      </c>
      <c r="AN115" s="21">
        <f>('Ratios Calculated fix'!AN115-'Ratios Calculated fix'!AN$428)/('Ratios Calculated fix'!AN$429-'Ratios Calculated fix'!AN$428)</f>
        <v>0.6212183136347097</v>
      </c>
      <c r="AO115" s="21">
        <f>('Ratios Calculated fix'!AO115-'Ratios Calculated fix'!AO$428)/('Ratios Calculated fix'!AO$429-'Ratios Calculated fix'!AO$428)</f>
        <v>6.1006485936412433E-2</v>
      </c>
      <c r="AP115" s="21">
        <f>('Ratios Calculated fix'!AP115-'Ratios Calculated fix'!AP$428)/('Ratios Calculated fix'!AP$429-'Ratios Calculated fix'!AP$428)</f>
        <v>3.7248514846714008E-2</v>
      </c>
      <c r="AQ115" s="21">
        <f>('Ratios Calculated fix'!AQ115-'Ratios Calculated fix'!AQ$428)/('Ratios Calculated fix'!AQ$429-'Ratios Calculated fix'!AQ$428)</f>
        <v>0.51777300033126672</v>
      </c>
      <c r="AR115" s="21">
        <f>('Ratios Calculated fix'!AR115-'Ratios Calculated fix'!AR$428)/('Ratios Calculated fix'!AR$429-'Ratios Calculated fix'!AR$428)</f>
        <v>0.41996760962723223</v>
      </c>
      <c r="AS115" s="21">
        <f>('Ratios Calculated fix'!AS115-'Ratios Calculated fix'!AS$428)/('Ratios Calculated fix'!AS$429-'Ratios Calculated fix'!AS$428)</f>
        <v>0.54792706171370986</v>
      </c>
      <c r="AT115" s="21">
        <f>('Ratios Calculated fix'!AT115-'Ratios Calculated fix'!AT$428)/('Ratios Calculated fix'!AT$429-'Ratios Calculated fix'!AT$428)</f>
        <v>0.32109358330885418</v>
      </c>
      <c r="AU115" s="21">
        <f>('Ratios Calculated fix'!AU115-'Ratios Calculated fix'!AU$428)/('Ratios Calculated fix'!AU$429-'Ratios Calculated fix'!AU$428)</f>
        <v>0.27864202082132061</v>
      </c>
      <c r="AV115" s="21" t="e">
        <f>('Ratios Calculated fix'!AV115-'Ratios Calculated fix'!AV$428)/('Ratios Calculated fix'!AV$429-'Ratios Calculated fix'!AV$428)</f>
        <v>#DIV/0!</v>
      </c>
      <c r="AW115" s="21" t="e">
        <f>('Ratios Calculated fix'!AW115-'Ratios Calculated fix'!AW$428)/('Ratios Calculated fix'!AW$429-'Ratios Calculated fix'!AW$428)</f>
        <v>#DIV/0!</v>
      </c>
      <c r="AX115" s="21" t="e">
        <f>('Ratios Calculated fix'!AX115-'Ratios Calculated fix'!AX$428)/('Ratios Calculated fix'!AX$429-'Ratios Calculated fix'!AX$428)</f>
        <v>#DIV/0!</v>
      </c>
      <c r="AY115" s="21">
        <f>('Ratios Calculated fix'!AY115-'Ratios Calculated fix'!AY$428)/('Ratios Calculated fix'!AY$429-'Ratios Calculated fix'!AY$428)</f>
        <v>0.37473594859366061</v>
      </c>
      <c r="AZ115" s="21">
        <f>('Ratios Calculated fix'!AZ115-'Ratios Calculated fix'!AZ$428)/('Ratios Calculated fix'!AZ$429-'Ratios Calculated fix'!AZ$428)</f>
        <v>0.32133956075281367</v>
      </c>
      <c r="BA115" s="21">
        <f>('Ratios Calculated fix'!BA115-'Ratios Calculated fix'!BA$428)/('Ratios Calculated fix'!BA$429-'Ratios Calculated fix'!BA$428)</f>
        <v>0.44556551338624778</v>
      </c>
      <c r="BB115" s="21" t="e">
        <f>('Ratios Calculated fix'!BB115-'Ratios Calculated fix'!BB$428)/('Ratios Calculated fix'!BB$429-'Ratios Calculated fix'!BB$428)</f>
        <v>#DIV/0!</v>
      </c>
      <c r="BC115" s="21">
        <f>('Ratios Calculated fix'!BC115-'Ratios Calculated fix'!BC$428)/('Ratios Calculated fix'!BC$429-'Ratios Calculated fix'!BC$428)</f>
        <v>0.11437193148536155</v>
      </c>
    </row>
    <row r="116" spans="1:55" x14ac:dyDescent="0.2">
      <c r="A116" s="3" t="s">
        <v>388</v>
      </c>
      <c r="B116" s="3" t="s">
        <v>389</v>
      </c>
      <c r="C116" s="3" t="s">
        <v>38</v>
      </c>
      <c r="D116" s="3">
        <v>741324</v>
      </c>
      <c r="E116" s="3" t="s">
        <v>16</v>
      </c>
      <c r="F116" s="3">
        <v>2019</v>
      </c>
      <c r="G116" s="3" t="s">
        <v>17</v>
      </c>
      <c r="H116" s="4">
        <v>43830</v>
      </c>
      <c r="I116" s="4">
        <v>43880</v>
      </c>
      <c r="J116" s="4">
        <v>43880</v>
      </c>
      <c r="K116" s="5">
        <v>503525000</v>
      </c>
      <c r="L116" s="5">
        <v>561908000</v>
      </c>
      <c r="M116" s="3" t="s">
        <v>390</v>
      </c>
      <c r="N116" s="20">
        <f>('Ratios Calculated fix'!N116-'Ratios Calculated fix'!N$428)/('Ratios Calculated fix'!N$429-'Ratios Calculated fix'!N$428)</f>
        <v>2.9188472955456644E-2</v>
      </c>
      <c r="O116" s="21">
        <f>('Ratios Calculated fix'!O116-'Ratios Calculated fix'!O$428)/('Ratios Calculated fix'!O$429-'Ratios Calculated fix'!O$428)</f>
        <v>2.6545892566107253E-2</v>
      </c>
      <c r="P116" s="21">
        <f>('Ratios Calculated fix'!P116-'Ratios Calculated fix'!P$428)/('Ratios Calculated fix'!P$429-'Ratios Calculated fix'!P$428)</f>
        <v>6.479403073640444E-2</v>
      </c>
      <c r="Q116" s="21">
        <f>('Ratios Calculated fix'!Q116-'Ratios Calculated fix'!Q$428)/('Ratios Calculated fix'!Q$429-'Ratios Calculated fix'!Q$428)</f>
        <v>0.56125026358438801</v>
      </c>
      <c r="R116" s="21">
        <f>('Ratios Calculated fix'!R116-'Ratios Calculated fix'!R$428)/('Ratios Calculated fix'!R$429-'Ratios Calculated fix'!R$428)</f>
        <v>0.12728500193270248</v>
      </c>
      <c r="S116" s="21">
        <f>('Ratios Calculated fix'!S116-'Ratios Calculated fix'!S$428)/('Ratios Calculated fix'!S$429-'Ratios Calculated fix'!S$428)</f>
        <v>7.3294544797421604E-2</v>
      </c>
      <c r="T116" s="21">
        <f>('Ratios Calculated fix'!T116-'Ratios Calculated fix'!T$428)/('Ratios Calculated fix'!T$429-'Ratios Calculated fix'!T$428)</f>
        <v>0.11720329968329762</v>
      </c>
      <c r="U116" s="21">
        <f>('Ratios Calculated fix'!U116-'Ratios Calculated fix'!U$428)/('Ratios Calculated fix'!U$429-'Ratios Calculated fix'!U$428)</f>
        <v>0.79824602692085733</v>
      </c>
      <c r="V116" s="21">
        <f>('Ratios Calculated fix'!V116-'Ratios Calculated fix'!V$428)/('Ratios Calculated fix'!V$429-'Ratios Calculated fix'!V$428)</f>
        <v>0.77579416349997599</v>
      </c>
      <c r="W116" s="21">
        <f>('Ratios Calculated fix'!W116-'Ratios Calculated fix'!W$428)/('Ratios Calculated fix'!W$429-'Ratios Calculated fix'!W$428)</f>
        <v>0.76779550158539123</v>
      </c>
      <c r="X116" s="21">
        <f>('Ratios Calculated fix'!X116-'Ratios Calculated fix'!X$428)/('Ratios Calculated fix'!X$429-'Ratios Calculated fix'!X$428)</f>
        <v>8.4358854260468324E-2</v>
      </c>
      <c r="Y116" s="21">
        <f>('Ratios Calculated fix'!Y116-'Ratios Calculated fix'!Y$428)/('Ratios Calculated fix'!Y$429-'Ratios Calculated fix'!Y$428)</f>
        <v>0.47895615595819424</v>
      </c>
      <c r="Z116" s="21">
        <f>('Ratios Calculated fix'!Z116-'Ratios Calculated fix'!Z$428)/('Ratios Calculated fix'!Z$429-'Ratios Calculated fix'!Z$428)</f>
        <v>0.91564114573953159</v>
      </c>
      <c r="AA116" s="21">
        <f>('Ratios Calculated fix'!AA116-'Ratios Calculated fix'!AA$428)/('Ratios Calculated fix'!AA$429-'Ratios Calculated fix'!AA$428)</f>
        <v>0</v>
      </c>
      <c r="AB116" s="21">
        <f>('Ratios Calculated fix'!AB116-'Ratios Calculated fix'!AB$428)/('Ratios Calculated fix'!AB$429-'Ratios Calculated fix'!AB$428)</f>
        <v>0.85935938013773261</v>
      </c>
      <c r="AC116" s="21">
        <f>('Ratios Calculated fix'!AC116-'Ratios Calculated fix'!AC$428)/('Ratios Calculated fix'!AC$429-'Ratios Calculated fix'!AC$428)</f>
        <v>0.94192684647242864</v>
      </c>
      <c r="AD116" s="21">
        <f>('Ratios Calculated fix'!AD116-'Ratios Calculated fix'!AD$428)/('Ratios Calculated fix'!AD$429-'Ratios Calculated fix'!AD$428)</f>
        <v>0.39953605414756388</v>
      </c>
      <c r="AE116" s="21">
        <f>('Ratios Calculated fix'!AE116-'Ratios Calculated fix'!AE$428)/('Ratios Calculated fix'!AE$429-'Ratios Calculated fix'!AE$428)</f>
        <v>0.40484092665139509</v>
      </c>
      <c r="AF116" s="21">
        <f>('Ratios Calculated fix'!AF116-'Ratios Calculated fix'!AF$428)/('Ratios Calculated fix'!AF$429-'Ratios Calculated fix'!AF$428)</f>
        <v>0.61571979881305672</v>
      </c>
      <c r="AG116" s="21" t="e">
        <f>('Ratios Calculated fix'!AG116-'Ratios Calculated fix'!AG$428)/('Ratios Calculated fix'!AG$429-'Ratios Calculated fix'!AG$428)</f>
        <v>#DIV/0!</v>
      </c>
      <c r="AH116" s="21" t="e">
        <f>('Ratios Calculated fix'!AH116-'Ratios Calculated fix'!AH$428)/('Ratios Calculated fix'!AH$429-'Ratios Calculated fix'!AH$428)</f>
        <v>#DIV/0!</v>
      </c>
      <c r="AI116" s="21">
        <f>('Ratios Calculated fix'!AI116-'Ratios Calculated fix'!AI$428)/('Ratios Calculated fix'!AI$429-'Ratios Calculated fix'!AI$428)</f>
        <v>0.39725835433533263</v>
      </c>
      <c r="AJ116" s="21">
        <f>('Ratios Calculated fix'!AJ116-'Ratios Calculated fix'!AJ$428)/('Ratios Calculated fix'!AJ$429-'Ratios Calculated fix'!AJ$428)</f>
        <v>0.15762171454857599</v>
      </c>
      <c r="AK116" s="21" t="e">
        <f>('Ratios Calculated fix'!AK116-'Ratios Calculated fix'!AK$428)/('Ratios Calculated fix'!AK$429-'Ratios Calculated fix'!AK$428)</f>
        <v>#DIV/0!</v>
      </c>
      <c r="AL116" s="21" t="e">
        <f>('Ratios Calculated fix'!AL116-'Ratios Calculated fix'!AL$428)/('Ratios Calculated fix'!AL$429-'Ratios Calculated fix'!AL$428)</f>
        <v>#DIV/0!</v>
      </c>
      <c r="AM116" s="21">
        <f>('Ratios Calculated fix'!AM116-'Ratios Calculated fix'!AM$428)/('Ratios Calculated fix'!AM$429-'Ratios Calculated fix'!AM$428)</f>
        <v>0.61809728458243407</v>
      </c>
      <c r="AN116" s="21">
        <f>('Ratios Calculated fix'!AN116-'Ratios Calculated fix'!AN$428)/('Ratios Calculated fix'!AN$429-'Ratios Calculated fix'!AN$428)</f>
        <v>0.6219908186517531</v>
      </c>
      <c r="AO116" s="21">
        <f>('Ratios Calculated fix'!AO116-'Ratios Calculated fix'!AO$428)/('Ratios Calculated fix'!AO$429-'Ratios Calculated fix'!AO$428)</f>
        <v>8.8517747152266388E-2</v>
      </c>
      <c r="AP116" s="21">
        <f>('Ratios Calculated fix'!AP116-'Ratios Calculated fix'!AP$428)/('Ratios Calculated fix'!AP$429-'Ratios Calculated fix'!AP$428)</f>
        <v>3.0920848464421714E-2</v>
      </c>
      <c r="AQ116" s="21">
        <f>('Ratios Calculated fix'!AQ116-'Ratios Calculated fix'!AQ$428)/('Ratios Calculated fix'!AQ$429-'Ratios Calculated fix'!AQ$428)</f>
        <v>0.55988937322071897</v>
      </c>
      <c r="AR116" s="21">
        <f>('Ratios Calculated fix'!AR116-'Ratios Calculated fix'!AR$428)/('Ratios Calculated fix'!AR$429-'Ratios Calculated fix'!AR$428)</f>
        <v>0.35983088058038215</v>
      </c>
      <c r="AS116" s="21">
        <f>('Ratios Calculated fix'!AS116-'Ratios Calculated fix'!AS$428)/('Ratios Calculated fix'!AS$429-'Ratios Calculated fix'!AS$428)</f>
        <v>0.52752476960349637</v>
      </c>
      <c r="AT116" s="21">
        <f>('Ratios Calculated fix'!AT116-'Ratios Calculated fix'!AT$428)/('Ratios Calculated fix'!AT$429-'Ratios Calculated fix'!AT$428)</f>
        <v>0.32629117898911963</v>
      </c>
      <c r="AU116" s="21">
        <f>('Ratios Calculated fix'!AU116-'Ratios Calculated fix'!AU$428)/('Ratios Calculated fix'!AU$429-'Ratios Calculated fix'!AU$428)</f>
        <v>0.45555431036095956</v>
      </c>
      <c r="AV116" s="21" t="e">
        <f>('Ratios Calculated fix'!AV116-'Ratios Calculated fix'!AV$428)/('Ratios Calculated fix'!AV$429-'Ratios Calculated fix'!AV$428)</f>
        <v>#DIV/0!</v>
      </c>
      <c r="AW116" s="21" t="e">
        <f>('Ratios Calculated fix'!AW116-'Ratios Calculated fix'!AW$428)/('Ratios Calculated fix'!AW$429-'Ratios Calculated fix'!AW$428)</f>
        <v>#DIV/0!</v>
      </c>
      <c r="AX116" s="21" t="e">
        <f>('Ratios Calculated fix'!AX116-'Ratios Calculated fix'!AX$428)/('Ratios Calculated fix'!AX$429-'Ratios Calculated fix'!AX$428)</f>
        <v>#DIV/0!</v>
      </c>
      <c r="AY116" s="21">
        <f>('Ratios Calculated fix'!AY116-'Ratios Calculated fix'!AY$428)/('Ratios Calculated fix'!AY$429-'Ratios Calculated fix'!AY$428)</f>
        <v>0.38708495211725941</v>
      </c>
      <c r="AZ116" s="21">
        <f>('Ratios Calculated fix'!AZ116-'Ratios Calculated fix'!AZ$428)/('Ratios Calculated fix'!AZ$429-'Ratios Calculated fix'!AZ$428)</f>
        <v>0.33389847002986611</v>
      </c>
      <c r="BA116" s="21">
        <f>('Ratios Calculated fix'!BA116-'Ratios Calculated fix'!BA$428)/('Ratios Calculated fix'!BA$429-'Ratios Calculated fix'!BA$428)</f>
        <v>0.51139345866519903</v>
      </c>
      <c r="BB116" s="21" t="e">
        <f>('Ratios Calculated fix'!BB116-'Ratios Calculated fix'!BB$428)/('Ratios Calculated fix'!BB$429-'Ratios Calculated fix'!BB$428)</f>
        <v>#DIV/0!</v>
      </c>
      <c r="BC116" s="21">
        <f>('Ratios Calculated fix'!BC116-'Ratios Calculated fix'!BC$428)/('Ratios Calculated fix'!BC$429-'Ratios Calculated fix'!BC$428)</f>
        <v>0.11021226992442462</v>
      </c>
    </row>
    <row r="117" spans="1:55" x14ac:dyDescent="0.2">
      <c r="A117" s="3" t="s">
        <v>394</v>
      </c>
      <c r="B117" s="3" t="s">
        <v>395</v>
      </c>
      <c r="C117" s="3" t="s">
        <v>45</v>
      </c>
      <c r="D117" s="3">
        <v>378128</v>
      </c>
      <c r="E117" s="3" t="s">
        <v>16</v>
      </c>
      <c r="F117" s="3">
        <v>2019</v>
      </c>
      <c r="G117" s="3" t="s">
        <v>17</v>
      </c>
      <c r="H117" s="4">
        <v>43890</v>
      </c>
      <c r="I117" s="4">
        <v>43910</v>
      </c>
      <c r="J117" s="4">
        <v>43910</v>
      </c>
      <c r="K117" s="5">
        <v>236500000</v>
      </c>
      <c r="L117" s="5">
        <v>238300000</v>
      </c>
      <c r="M117" s="6" t="s">
        <v>396</v>
      </c>
      <c r="N117" s="20">
        <f>('Ratios Calculated fix'!N117-'Ratios Calculated fix'!N$428)/('Ratios Calculated fix'!N$429-'Ratios Calculated fix'!N$428)</f>
        <v>8.8226585835607441E-2</v>
      </c>
      <c r="O117" s="21">
        <f>('Ratios Calculated fix'!O117-'Ratios Calculated fix'!O$428)/('Ratios Calculated fix'!O$429-'Ratios Calculated fix'!O$428)</f>
        <v>1.4978995493583671E-2</v>
      </c>
      <c r="P117" s="21">
        <f>('Ratios Calculated fix'!P117-'Ratios Calculated fix'!P$428)/('Ratios Calculated fix'!P$429-'Ratios Calculated fix'!P$428)</f>
        <v>3.0128359244529029E-2</v>
      </c>
      <c r="Q117" s="21">
        <f>('Ratios Calculated fix'!Q117-'Ratios Calculated fix'!Q$428)/('Ratios Calculated fix'!Q$429-'Ratios Calculated fix'!Q$428)</f>
        <v>0.55972151046494445</v>
      </c>
      <c r="R117" s="21">
        <f>('Ratios Calculated fix'!R117-'Ratios Calculated fix'!R$428)/('Ratios Calculated fix'!R$429-'Ratios Calculated fix'!R$428)</f>
        <v>8.2670297101008733E-2</v>
      </c>
      <c r="S117" s="21">
        <f>('Ratios Calculated fix'!S117-'Ratios Calculated fix'!S$428)/('Ratios Calculated fix'!S$429-'Ratios Calculated fix'!S$428)</f>
        <v>0</v>
      </c>
      <c r="T117" s="21">
        <f>('Ratios Calculated fix'!T117-'Ratios Calculated fix'!T$428)/('Ratios Calculated fix'!T$429-'Ratios Calculated fix'!T$428)</f>
        <v>8.3519137852049521E-2</v>
      </c>
      <c r="U117" s="21">
        <f>('Ratios Calculated fix'!U117-'Ratios Calculated fix'!U$428)/('Ratios Calculated fix'!U$429-'Ratios Calculated fix'!U$428)</f>
        <v>0.79384029331998218</v>
      </c>
      <c r="V117" s="21">
        <f>('Ratios Calculated fix'!V117-'Ratios Calculated fix'!V$428)/('Ratios Calculated fix'!V$429-'Ratios Calculated fix'!V$428)</f>
        <v>0.77144014205164946</v>
      </c>
      <c r="W117" s="21">
        <f>('Ratios Calculated fix'!W117-'Ratios Calculated fix'!W$428)/('Ratios Calculated fix'!W$429-'Ratios Calculated fix'!W$428)</f>
        <v>0.76357157488995409</v>
      </c>
      <c r="X117" s="21">
        <f>('Ratios Calculated fix'!X117-'Ratios Calculated fix'!X$428)/('Ratios Calculated fix'!X$429-'Ratios Calculated fix'!X$428)</f>
        <v>0.25733623095516217</v>
      </c>
      <c r="Y117" s="21">
        <f>('Ratios Calculated fix'!Y117-'Ratios Calculated fix'!Y$428)/('Ratios Calculated fix'!Y$429-'Ratios Calculated fix'!Y$428)</f>
        <v>0.53041688392416719</v>
      </c>
      <c r="Z117" s="21">
        <f>('Ratios Calculated fix'!Z117-'Ratios Calculated fix'!Z$428)/('Ratios Calculated fix'!Z$429-'Ratios Calculated fix'!Z$428)</f>
        <v>0.74266376904483777</v>
      </c>
      <c r="AA117" s="21">
        <f>('Ratios Calculated fix'!AA117-'Ratios Calculated fix'!AA$428)/('Ratios Calculated fix'!AA$429-'Ratios Calculated fix'!AA$428)</f>
        <v>0.27752725757498053</v>
      </c>
      <c r="AB117" s="21">
        <f>('Ratios Calculated fix'!AB117-'Ratios Calculated fix'!AB$428)/('Ratios Calculated fix'!AB$429-'Ratios Calculated fix'!AB$428)</f>
        <v>0.88809861543747215</v>
      </c>
      <c r="AC117" s="21">
        <f>('Ratios Calculated fix'!AC117-'Ratios Calculated fix'!AC$428)/('Ratios Calculated fix'!AC$429-'Ratios Calculated fix'!AC$428)</f>
        <v>0.28476043893578928</v>
      </c>
      <c r="AD117" s="21">
        <f>('Ratios Calculated fix'!AD117-'Ratios Calculated fix'!AD$428)/('Ratios Calculated fix'!AD$429-'Ratios Calculated fix'!AD$428)</f>
        <v>0.28275069283855747</v>
      </c>
      <c r="AE117" s="21">
        <f>('Ratios Calculated fix'!AE117-'Ratios Calculated fix'!AE$428)/('Ratios Calculated fix'!AE$429-'Ratios Calculated fix'!AE$428)</f>
        <v>0.32413276873793573</v>
      </c>
      <c r="AF117" s="21">
        <f>('Ratios Calculated fix'!AF117-'Ratios Calculated fix'!AF$428)/('Ratios Calculated fix'!AF$429-'Ratios Calculated fix'!AF$428)</f>
        <v>0.49129842766816295</v>
      </c>
      <c r="AG117" s="21" t="e">
        <f>('Ratios Calculated fix'!AG117-'Ratios Calculated fix'!AG$428)/('Ratios Calculated fix'!AG$429-'Ratios Calculated fix'!AG$428)</f>
        <v>#DIV/0!</v>
      </c>
      <c r="AH117" s="21" t="e">
        <f>('Ratios Calculated fix'!AH117-'Ratios Calculated fix'!AH$428)/('Ratios Calculated fix'!AH$429-'Ratios Calculated fix'!AH$428)</f>
        <v>#DIV/0!</v>
      </c>
      <c r="AI117" s="21">
        <f>('Ratios Calculated fix'!AI117-'Ratios Calculated fix'!AI$428)/('Ratios Calculated fix'!AI$429-'Ratios Calculated fix'!AI$428)</f>
        <v>0.37356116993392691</v>
      </c>
      <c r="AJ117" s="21">
        <f>('Ratios Calculated fix'!AJ117-'Ratios Calculated fix'!AJ$428)/('Ratios Calculated fix'!AJ$429-'Ratios Calculated fix'!AJ$428)</f>
        <v>0.21050645739712812</v>
      </c>
      <c r="AK117" s="21" t="e">
        <f>('Ratios Calculated fix'!AK117-'Ratios Calculated fix'!AK$428)/('Ratios Calculated fix'!AK$429-'Ratios Calculated fix'!AK$428)</f>
        <v>#DIV/0!</v>
      </c>
      <c r="AL117" s="21" t="e">
        <f>('Ratios Calculated fix'!AL117-'Ratios Calculated fix'!AL$428)/('Ratios Calculated fix'!AL$429-'Ratios Calculated fix'!AL$428)</f>
        <v>#DIV/0!</v>
      </c>
      <c r="AM117" s="21">
        <f>('Ratios Calculated fix'!AM117-'Ratios Calculated fix'!AM$428)/('Ratios Calculated fix'!AM$429-'Ratios Calculated fix'!AM$428)</f>
        <v>0.61122627696761234</v>
      </c>
      <c r="AN117" s="21">
        <f>('Ratios Calculated fix'!AN117-'Ratios Calculated fix'!AN$428)/('Ratios Calculated fix'!AN$429-'Ratios Calculated fix'!AN$428)</f>
        <v>0.62590772647505244</v>
      </c>
      <c r="AO117" s="21">
        <f>('Ratios Calculated fix'!AO117-'Ratios Calculated fix'!AO$428)/('Ratios Calculated fix'!AO$429-'Ratios Calculated fix'!AO$428)</f>
        <v>0.37133673440574455</v>
      </c>
      <c r="AP117" s="21">
        <f>('Ratios Calculated fix'!AP117-'Ratios Calculated fix'!AP$428)/('Ratios Calculated fix'!AP$429-'Ratios Calculated fix'!AP$428)</f>
        <v>3.3200327285132156E-2</v>
      </c>
      <c r="AQ117" s="21">
        <f>('Ratios Calculated fix'!AQ117-'Ratios Calculated fix'!AQ$428)/('Ratios Calculated fix'!AQ$429-'Ratios Calculated fix'!AQ$428)</f>
        <v>0.34539423824720816</v>
      </c>
      <c r="AR117" s="21">
        <f>('Ratios Calculated fix'!AR117-'Ratios Calculated fix'!AR$428)/('Ratios Calculated fix'!AR$429-'Ratios Calculated fix'!AR$428)</f>
        <v>0.2507636161779831</v>
      </c>
      <c r="AS117" s="21">
        <f>('Ratios Calculated fix'!AS117-'Ratios Calculated fix'!AS$428)/('Ratios Calculated fix'!AS$429-'Ratios Calculated fix'!AS$428)</f>
        <v>0.53229074543864474</v>
      </c>
      <c r="AT117" s="21">
        <f>('Ratios Calculated fix'!AT117-'Ratios Calculated fix'!AT$428)/('Ratios Calculated fix'!AT$429-'Ratios Calculated fix'!AT$428)</f>
        <v>0.40560093687301474</v>
      </c>
      <c r="AU117" s="21">
        <f>('Ratios Calculated fix'!AU117-'Ratios Calculated fix'!AU$428)/('Ratios Calculated fix'!AU$429-'Ratios Calculated fix'!AU$428)</f>
        <v>0.49263920049948295</v>
      </c>
      <c r="AV117" s="21" t="e">
        <f>('Ratios Calculated fix'!AV117-'Ratios Calculated fix'!AV$428)/('Ratios Calculated fix'!AV$429-'Ratios Calculated fix'!AV$428)</f>
        <v>#DIV/0!</v>
      </c>
      <c r="AW117" s="21" t="e">
        <f>('Ratios Calculated fix'!AW117-'Ratios Calculated fix'!AW$428)/('Ratios Calculated fix'!AW$429-'Ratios Calculated fix'!AW$428)</f>
        <v>#DIV/0!</v>
      </c>
      <c r="AX117" s="21" t="e">
        <f>('Ratios Calculated fix'!AX117-'Ratios Calculated fix'!AX$428)/('Ratios Calculated fix'!AX$429-'Ratios Calculated fix'!AX$428)</f>
        <v>#DIV/0!</v>
      </c>
      <c r="AY117" s="21">
        <f>('Ratios Calculated fix'!AY117-'Ratios Calculated fix'!AY$428)/('Ratios Calculated fix'!AY$429-'Ratios Calculated fix'!AY$428)</f>
        <v>0.35483685833644463</v>
      </c>
      <c r="AZ117" s="21">
        <f>('Ratios Calculated fix'!AZ117-'Ratios Calculated fix'!AZ$428)/('Ratios Calculated fix'!AZ$429-'Ratios Calculated fix'!AZ$428)</f>
        <v>0.28579127913951857</v>
      </c>
      <c r="BA117" s="21">
        <f>('Ratios Calculated fix'!BA117-'Ratios Calculated fix'!BA$428)/('Ratios Calculated fix'!BA$429-'Ratios Calculated fix'!BA$428)</f>
        <v>0.50547810227486012</v>
      </c>
      <c r="BB117" s="21" t="e">
        <f>('Ratios Calculated fix'!BB117-'Ratios Calculated fix'!BB$428)/('Ratios Calculated fix'!BB$429-'Ratios Calculated fix'!BB$428)</f>
        <v>#DIV/0!</v>
      </c>
      <c r="BC117" s="21">
        <f>('Ratios Calculated fix'!BC117-'Ratios Calculated fix'!BC$428)/('Ratios Calculated fix'!BC$429-'Ratios Calculated fix'!BC$428)</f>
        <v>0.14915483405063584</v>
      </c>
    </row>
    <row r="118" spans="1:55" x14ac:dyDescent="0.2">
      <c r="A118" s="3" t="s">
        <v>403</v>
      </c>
      <c r="B118" s="3" t="s">
        <v>404</v>
      </c>
      <c r="C118" s="3" t="s">
        <v>15</v>
      </c>
      <c r="D118" s="3">
        <v>336327</v>
      </c>
      <c r="E118" s="3" t="s">
        <v>16</v>
      </c>
      <c r="F118" s="3">
        <v>2019</v>
      </c>
      <c r="G118" s="3" t="s">
        <v>17</v>
      </c>
      <c r="H118" s="4">
        <v>43830</v>
      </c>
      <c r="I118" s="4">
        <v>43875</v>
      </c>
      <c r="J118" s="4">
        <v>43875</v>
      </c>
      <c r="K118" s="5">
        <v>144967000</v>
      </c>
      <c r="L118" s="5">
        <v>146827000</v>
      </c>
      <c r="M118" s="3" t="s">
        <v>405</v>
      </c>
      <c r="N118" s="20">
        <f>('Ratios Calculated fix'!N118-'Ratios Calculated fix'!N$428)/('Ratios Calculated fix'!N$429-'Ratios Calculated fix'!N$428)</f>
        <v>5.8770608383387817E-2</v>
      </c>
      <c r="O118" s="21">
        <f>('Ratios Calculated fix'!O118-'Ratios Calculated fix'!O$428)/('Ratios Calculated fix'!O$429-'Ratios Calculated fix'!O$428)</f>
        <v>4.098228141818084E-2</v>
      </c>
      <c r="P118" s="21">
        <f>('Ratios Calculated fix'!P118-'Ratios Calculated fix'!P$428)/('Ratios Calculated fix'!P$429-'Ratios Calculated fix'!P$428)</f>
        <v>3.2433074583095328E-2</v>
      </c>
      <c r="Q118" s="21">
        <f>('Ratios Calculated fix'!Q118-'Ratios Calculated fix'!Q$428)/('Ratios Calculated fix'!Q$429-'Ratios Calculated fix'!Q$428)</f>
        <v>0.56069713729732107</v>
      </c>
      <c r="R118" s="21">
        <f>('Ratios Calculated fix'!R118-'Ratios Calculated fix'!R$428)/('Ratios Calculated fix'!R$429-'Ratios Calculated fix'!R$428)</f>
        <v>9.7173878685511417E-2</v>
      </c>
      <c r="S118" s="21">
        <f>('Ratios Calculated fix'!S118-'Ratios Calculated fix'!S$428)/('Ratios Calculated fix'!S$429-'Ratios Calculated fix'!S$428)</f>
        <v>4.3994912993273863E-2</v>
      </c>
      <c r="T118" s="21">
        <f>('Ratios Calculated fix'!T118-'Ratios Calculated fix'!T$428)/('Ratios Calculated fix'!T$429-'Ratios Calculated fix'!T$428)</f>
        <v>9.1335630997205472E-2</v>
      </c>
      <c r="U118" s="21">
        <f>('Ratios Calculated fix'!U118-'Ratios Calculated fix'!U$428)/('Ratios Calculated fix'!U$429-'Ratios Calculated fix'!U$428)</f>
        <v>0.79565844961082333</v>
      </c>
      <c r="V118" s="21">
        <f>('Ratios Calculated fix'!V118-'Ratios Calculated fix'!V$428)/('Ratios Calculated fix'!V$429-'Ratios Calculated fix'!V$428)</f>
        <v>0.77377775467664434</v>
      </c>
      <c r="W118" s="21">
        <f>('Ratios Calculated fix'!W118-'Ratios Calculated fix'!W$428)/('Ratios Calculated fix'!W$429-'Ratios Calculated fix'!W$428)</f>
        <v>0.76521177787143591</v>
      </c>
      <c r="X118" s="21">
        <f>('Ratios Calculated fix'!X118-'Ratios Calculated fix'!X$428)/('Ratios Calculated fix'!X$429-'Ratios Calculated fix'!X$428)</f>
        <v>0.2419595787293953</v>
      </c>
      <c r="Y118" s="21">
        <f>('Ratios Calculated fix'!Y118-'Ratios Calculated fix'!Y$428)/('Ratios Calculated fix'!Y$429-'Ratios Calculated fix'!Y$428)</f>
        <v>0.53730433786153264</v>
      </c>
      <c r="Z118" s="21">
        <f>('Ratios Calculated fix'!Z118-'Ratios Calculated fix'!Z$428)/('Ratios Calculated fix'!Z$429-'Ratios Calculated fix'!Z$428)</f>
        <v>0.75804042127060467</v>
      </c>
      <c r="AA118" s="21">
        <f>('Ratios Calculated fix'!AA118-'Ratios Calculated fix'!AA$428)/('Ratios Calculated fix'!AA$429-'Ratios Calculated fix'!AA$428)</f>
        <v>0.71716494103641437</v>
      </c>
      <c r="AB118" s="21">
        <f>('Ratios Calculated fix'!AB118-'Ratios Calculated fix'!AB$428)/('Ratios Calculated fix'!AB$429-'Ratios Calculated fix'!AB$428)</f>
        <v>0.86759311280874363</v>
      </c>
      <c r="AC118" s="21">
        <f>('Ratios Calculated fix'!AC118-'Ratios Calculated fix'!AC$428)/('Ratios Calculated fix'!AC$429-'Ratios Calculated fix'!AC$428)</f>
        <v>0.34816088483471752</v>
      </c>
      <c r="AD118" s="21">
        <f>('Ratios Calculated fix'!AD118-'Ratios Calculated fix'!AD$428)/('Ratios Calculated fix'!AD$429-'Ratios Calculated fix'!AD$428)</f>
        <v>0.32024873852514779</v>
      </c>
      <c r="AE118" s="21">
        <f>('Ratios Calculated fix'!AE118-'Ratios Calculated fix'!AE$428)/('Ratios Calculated fix'!AE$429-'Ratios Calculated fix'!AE$428)</f>
        <v>0.36711885393064619</v>
      </c>
      <c r="AF118" s="21">
        <f>('Ratios Calculated fix'!AF118-'Ratios Calculated fix'!AF$428)/('Ratios Calculated fix'!AF$429-'Ratios Calculated fix'!AF$428)</f>
        <v>0.59284359544894583</v>
      </c>
      <c r="AG118" s="21" t="e">
        <f>('Ratios Calculated fix'!AG118-'Ratios Calculated fix'!AG$428)/('Ratios Calculated fix'!AG$429-'Ratios Calculated fix'!AG$428)</f>
        <v>#DIV/0!</v>
      </c>
      <c r="AH118" s="21" t="e">
        <f>('Ratios Calculated fix'!AH118-'Ratios Calculated fix'!AH$428)/('Ratios Calculated fix'!AH$429-'Ratios Calculated fix'!AH$428)</f>
        <v>#DIV/0!</v>
      </c>
      <c r="AI118" s="21">
        <f>('Ratios Calculated fix'!AI118-'Ratios Calculated fix'!AI$428)/('Ratios Calculated fix'!AI$429-'Ratios Calculated fix'!AI$428)</f>
        <v>0.361501876262462</v>
      </c>
      <c r="AJ118" s="21">
        <f>('Ratios Calculated fix'!AJ118-'Ratios Calculated fix'!AJ$428)/('Ratios Calculated fix'!AJ$429-'Ratios Calculated fix'!AJ$428)</f>
        <v>0.14164598909046502</v>
      </c>
      <c r="AK118" s="21" t="e">
        <f>('Ratios Calculated fix'!AK118-'Ratios Calculated fix'!AK$428)/('Ratios Calculated fix'!AK$429-'Ratios Calculated fix'!AK$428)</f>
        <v>#DIV/0!</v>
      </c>
      <c r="AL118" s="21" t="e">
        <f>('Ratios Calculated fix'!AL118-'Ratios Calculated fix'!AL$428)/('Ratios Calculated fix'!AL$429-'Ratios Calculated fix'!AL$428)</f>
        <v>#DIV/0!</v>
      </c>
      <c r="AM118" s="21">
        <f>('Ratios Calculated fix'!AM118-'Ratios Calculated fix'!AM$428)/('Ratios Calculated fix'!AM$429-'Ratios Calculated fix'!AM$428)</f>
        <v>0.61857975118758868</v>
      </c>
      <c r="AN118" s="21">
        <f>('Ratios Calculated fix'!AN118-'Ratios Calculated fix'!AN$428)/('Ratios Calculated fix'!AN$429-'Ratios Calculated fix'!AN$428)</f>
        <v>0.62356522919586233</v>
      </c>
      <c r="AO118" s="21">
        <f>('Ratios Calculated fix'!AO118-'Ratios Calculated fix'!AO$428)/('Ratios Calculated fix'!AO$429-'Ratios Calculated fix'!AO$428)</f>
        <v>0.17720906923003346</v>
      </c>
      <c r="AP118" s="21">
        <f>('Ratios Calculated fix'!AP118-'Ratios Calculated fix'!AP$428)/('Ratios Calculated fix'!AP$429-'Ratios Calculated fix'!AP$428)</f>
        <v>3.3194813528005754E-2</v>
      </c>
      <c r="AQ118" s="21">
        <f>('Ratios Calculated fix'!AQ118-'Ratios Calculated fix'!AQ$428)/('Ratios Calculated fix'!AQ$429-'Ratios Calculated fix'!AQ$428)</f>
        <v>0.5810083593894686</v>
      </c>
      <c r="AR118" s="21">
        <f>('Ratios Calculated fix'!AR118-'Ratios Calculated fix'!AR$428)/('Ratios Calculated fix'!AR$429-'Ratios Calculated fix'!AR$428)</f>
        <v>0.28678340391882345</v>
      </c>
      <c r="AS118" s="21">
        <f>('Ratios Calculated fix'!AS118-'Ratios Calculated fix'!AS$428)/('Ratios Calculated fix'!AS$429-'Ratios Calculated fix'!AS$428)</f>
        <v>0.51122633229255299</v>
      </c>
      <c r="AT118" s="21">
        <f>('Ratios Calculated fix'!AT118-'Ratios Calculated fix'!AT$428)/('Ratios Calculated fix'!AT$429-'Ratios Calculated fix'!AT$428)</f>
        <v>0.3459504080124422</v>
      </c>
      <c r="AU118" s="21">
        <f>('Ratios Calculated fix'!AU118-'Ratios Calculated fix'!AU$428)/('Ratios Calculated fix'!AU$429-'Ratios Calculated fix'!AU$428)</f>
        <v>0.47565311515905645</v>
      </c>
      <c r="AV118" s="21" t="e">
        <f>('Ratios Calculated fix'!AV118-'Ratios Calculated fix'!AV$428)/('Ratios Calculated fix'!AV$429-'Ratios Calculated fix'!AV$428)</f>
        <v>#DIV/0!</v>
      </c>
      <c r="AW118" s="21" t="e">
        <f>('Ratios Calculated fix'!AW118-'Ratios Calculated fix'!AW$428)/('Ratios Calculated fix'!AW$429-'Ratios Calculated fix'!AW$428)</f>
        <v>#DIV/0!</v>
      </c>
      <c r="AX118" s="21" t="e">
        <f>('Ratios Calculated fix'!AX118-'Ratios Calculated fix'!AX$428)/('Ratios Calculated fix'!AX$429-'Ratios Calculated fix'!AX$428)</f>
        <v>#DIV/0!</v>
      </c>
      <c r="AY118" s="21">
        <f>('Ratios Calculated fix'!AY118-'Ratios Calculated fix'!AY$428)/('Ratios Calculated fix'!AY$429-'Ratios Calculated fix'!AY$428)</f>
        <v>0.36970393697476694</v>
      </c>
      <c r="AZ118" s="21">
        <f>('Ratios Calculated fix'!AZ118-'Ratios Calculated fix'!AZ$428)/('Ratios Calculated fix'!AZ$429-'Ratios Calculated fix'!AZ$428)</f>
        <v>0.30778491732721752</v>
      </c>
      <c r="BA118" s="21">
        <f>('Ratios Calculated fix'!BA118-'Ratios Calculated fix'!BA$428)/('Ratios Calculated fix'!BA$429-'Ratios Calculated fix'!BA$428)</f>
        <v>0.5152207212378147</v>
      </c>
      <c r="BB118" s="21" t="e">
        <f>('Ratios Calculated fix'!BB118-'Ratios Calculated fix'!BB$428)/('Ratios Calculated fix'!BB$429-'Ratios Calculated fix'!BB$428)</f>
        <v>#DIV/0!</v>
      </c>
      <c r="BC118" s="21">
        <f>('Ratios Calculated fix'!BC118-'Ratios Calculated fix'!BC$428)/('Ratios Calculated fix'!BC$429-'Ratios Calculated fix'!BC$428)</f>
        <v>0.13444269240532983</v>
      </c>
    </row>
    <row r="119" spans="1:55" x14ac:dyDescent="0.2">
      <c r="A119" s="3" t="s">
        <v>406</v>
      </c>
      <c r="B119" s="3" t="s">
        <v>407</v>
      </c>
      <c r="C119" s="3" t="s">
        <v>59</v>
      </c>
      <c r="D119" s="3">
        <v>378129</v>
      </c>
      <c r="E119" s="3" t="s">
        <v>16</v>
      </c>
      <c r="F119" s="3">
        <v>2019</v>
      </c>
      <c r="G119" s="3" t="s">
        <v>17</v>
      </c>
      <c r="H119" s="4">
        <v>43830</v>
      </c>
      <c r="I119" s="4">
        <v>43868</v>
      </c>
      <c r="J119" s="4">
        <v>43868</v>
      </c>
      <c r="K119" s="5">
        <v>740200000</v>
      </c>
      <c r="L119" s="5">
        <v>731900000</v>
      </c>
      <c r="M119" s="3" t="s">
        <v>408</v>
      </c>
      <c r="N119" s="20">
        <f>('Ratios Calculated fix'!N119-'Ratios Calculated fix'!N$428)/('Ratios Calculated fix'!N$429-'Ratios Calculated fix'!N$428)</f>
        <v>7.902400814955185E-2</v>
      </c>
      <c r="O119" s="21">
        <f>('Ratios Calculated fix'!O119-'Ratios Calculated fix'!O$428)/('Ratios Calculated fix'!O$429-'Ratios Calculated fix'!O$428)</f>
        <v>4.9798599593083796E-2</v>
      </c>
      <c r="P119" s="21">
        <f>('Ratios Calculated fix'!P119-'Ratios Calculated fix'!P$428)/('Ratios Calculated fix'!P$429-'Ratios Calculated fix'!P$428)</f>
        <v>3.0112832151577892E-2</v>
      </c>
      <c r="Q119" s="21">
        <f>('Ratios Calculated fix'!Q119-'Ratios Calculated fix'!Q$428)/('Ratios Calculated fix'!Q$429-'Ratios Calculated fix'!Q$428)</f>
        <v>0.5603015658229582</v>
      </c>
      <c r="R119" s="21">
        <f>('Ratios Calculated fix'!R119-'Ratios Calculated fix'!R$428)/('Ratios Calculated fix'!R$429-'Ratios Calculated fix'!R$428)</f>
        <v>6.6074792332562055E-2</v>
      </c>
      <c r="S119" s="21">
        <f>('Ratios Calculated fix'!S119-'Ratios Calculated fix'!S$428)/('Ratios Calculated fix'!S$429-'Ratios Calculated fix'!S$428)</f>
        <v>1.3925175242683168E-2</v>
      </c>
      <c r="T119" s="21">
        <f>('Ratios Calculated fix'!T119-'Ratios Calculated fix'!T$428)/('Ratios Calculated fix'!T$429-'Ratios Calculated fix'!T$428)</f>
        <v>6.4589515449690549E-2</v>
      </c>
      <c r="U119" s="21">
        <f>('Ratios Calculated fix'!U119-'Ratios Calculated fix'!U$428)/('Ratios Calculated fix'!U$429-'Ratios Calculated fix'!U$428)</f>
        <v>0.79355574044366473</v>
      </c>
      <c r="V119" s="21">
        <f>('Ratios Calculated fix'!V119-'Ratios Calculated fix'!V$428)/('Ratios Calculated fix'!V$429-'Ratios Calculated fix'!V$428)</f>
        <v>0.77211758996094404</v>
      </c>
      <c r="W119" s="21">
        <f>('Ratios Calculated fix'!W119-'Ratios Calculated fix'!W$428)/('Ratios Calculated fix'!W$429-'Ratios Calculated fix'!W$428)</f>
        <v>0.76311631052701823</v>
      </c>
      <c r="X119" s="21">
        <f>('Ratios Calculated fix'!X119-'Ratios Calculated fix'!X$428)/('Ratios Calculated fix'!X$429-'Ratios Calculated fix'!X$428)</f>
        <v>0.26431768827870061</v>
      </c>
      <c r="Y119" s="21">
        <f>('Ratios Calculated fix'!Y119-'Ratios Calculated fix'!Y$428)/('Ratios Calculated fix'!Y$429-'Ratios Calculated fix'!Y$428)</f>
        <v>0.50083887945886607</v>
      </c>
      <c r="Z119" s="21">
        <f>('Ratios Calculated fix'!Z119-'Ratios Calculated fix'!Z$428)/('Ratios Calculated fix'!Z$429-'Ratios Calculated fix'!Z$428)</f>
        <v>0.73568231172129939</v>
      </c>
      <c r="AA119" s="21">
        <f>('Ratios Calculated fix'!AA119-'Ratios Calculated fix'!AA$428)/('Ratios Calculated fix'!AA$429-'Ratios Calculated fix'!AA$428)</f>
        <v>0.29198612128376061</v>
      </c>
      <c r="AB119" s="21">
        <f>('Ratios Calculated fix'!AB119-'Ratios Calculated fix'!AB$428)/('Ratios Calculated fix'!AB$429-'Ratios Calculated fix'!AB$428)</f>
        <v>0.87478331502240869</v>
      </c>
      <c r="AC119" s="21">
        <f>('Ratios Calculated fix'!AC119-'Ratios Calculated fix'!AC$428)/('Ratios Calculated fix'!AC$429-'Ratios Calculated fix'!AC$428)</f>
        <v>0.18623423771294814</v>
      </c>
      <c r="AD119" s="21">
        <f>('Ratios Calculated fix'!AD119-'Ratios Calculated fix'!AD$428)/('Ratios Calculated fix'!AD$429-'Ratios Calculated fix'!AD$428)</f>
        <v>0.33383025014641726</v>
      </c>
      <c r="AE119" s="21">
        <f>('Ratios Calculated fix'!AE119-'Ratios Calculated fix'!AE$428)/('Ratios Calculated fix'!AE$429-'Ratios Calculated fix'!AE$428)</f>
        <v>0.37219225684849438</v>
      </c>
      <c r="AF119" s="21">
        <f>('Ratios Calculated fix'!AF119-'Ratios Calculated fix'!AF$428)/('Ratios Calculated fix'!AF$429-'Ratios Calculated fix'!AF$428)</f>
        <v>0.58819728258700632</v>
      </c>
      <c r="AG119" s="21" t="e">
        <f>('Ratios Calculated fix'!AG119-'Ratios Calculated fix'!AG$428)/('Ratios Calculated fix'!AG$429-'Ratios Calculated fix'!AG$428)</f>
        <v>#DIV/0!</v>
      </c>
      <c r="AH119" s="21" t="e">
        <f>('Ratios Calculated fix'!AH119-'Ratios Calculated fix'!AH$428)/('Ratios Calculated fix'!AH$429-'Ratios Calculated fix'!AH$428)</f>
        <v>#DIV/0!</v>
      </c>
      <c r="AI119" s="21">
        <f>('Ratios Calculated fix'!AI119-'Ratios Calculated fix'!AI$428)/('Ratios Calculated fix'!AI$429-'Ratios Calculated fix'!AI$428)</f>
        <v>0.35169307874974121</v>
      </c>
      <c r="AJ119" s="21">
        <f>('Ratios Calculated fix'!AJ119-'Ratios Calculated fix'!AJ$428)/('Ratios Calculated fix'!AJ$429-'Ratios Calculated fix'!AJ$428)</f>
        <v>0.11671027135745835</v>
      </c>
      <c r="AK119" s="21" t="e">
        <f>('Ratios Calculated fix'!AK119-'Ratios Calculated fix'!AK$428)/('Ratios Calculated fix'!AK$429-'Ratios Calculated fix'!AK$428)</f>
        <v>#DIV/0!</v>
      </c>
      <c r="AL119" s="21" t="e">
        <f>('Ratios Calculated fix'!AL119-'Ratios Calculated fix'!AL$428)/('Ratios Calculated fix'!AL$429-'Ratios Calculated fix'!AL$428)</f>
        <v>#DIV/0!</v>
      </c>
      <c r="AM119" s="21">
        <f>('Ratios Calculated fix'!AM119-'Ratios Calculated fix'!AM$428)/('Ratios Calculated fix'!AM$429-'Ratios Calculated fix'!AM$428)</f>
        <v>0.61789976784302014</v>
      </c>
      <c r="AN119" s="21">
        <f>('Ratios Calculated fix'!AN119-'Ratios Calculated fix'!AN$428)/('Ratios Calculated fix'!AN$429-'Ratios Calculated fix'!AN$428)</f>
        <v>0.62299427640272853</v>
      </c>
      <c r="AO119" s="21">
        <f>('Ratios Calculated fix'!AO119-'Ratios Calculated fix'!AO$428)/('Ratios Calculated fix'!AO$429-'Ratios Calculated fix'!AO$428)</f>
        <v>0.16430896134043252</v>
      </c>
      <c r="AP119" s="21">
        <f>('Ratios Calculated fix'!AP119-'Ratios Calculated fix'!AP$428)/('Ratios Calculated fix'!AP$429-'Ratios Calculated fix'!AP$428)</f>
        <v>3.2600011725749056E-2</v>
      </c>
      <c r="AQ119" s="21">
        <f>('Ratios Calculated fix'!AQ119-'Ratios Calculated fix'!AQ$428)/('Ratios Calculated fix'!AQ$429-'Ratios Calculated fix'!AQ$428)</f>
        <v>0.56831063132905535</v>
      </c>
      <c r="AR119" s="21">
        <f>('Ratios Calculated fix'!AR119-'Ratios Calculated fix'!AR$428)/('Ratios Calculated fix'!AR$429-'Ratios Calculated fix'!AR$428)</f>
        <v>0.23779719721628437</v>
      </c>
      <c r="AS119" s="21">
        <f>('Ratios Calculated fix'!AS119-'Ratios Calculated fix'!AS$428)/('Ratios Calculated fix'!AS$429-'Ratios Calculated fix'!AS$428)</f>
        <v>0.52666577142390636</v>
      </c>
      <c r="AT119" s="21">
        <f>('Ratios Calculated fix'!AT119-'Ratios Calculated fix'!AT$428)/('Ratios Calculated fix'!AT$429-'Ratios Calculated fix'!AT$428)</f>
        <v>0.27395937726541497</v>
      </c>
      <c r="AU119" s="21">
        <f>('Ratios Calculated fix'!AU119-'Ratios Calculated fix'!AU$428)/('Ratios Calculated fix'!AU$429-'Ratios Calculated fix'!AU$428)</f>
        <v>0.45717045097835701</v>
      </c>
      <c r="AV119" s="21" t="e">
        <f>('Ratios Calculated fix'!AV119-'Ratios Calculated fix'!AV$428)/('Ratios Calculated fix'!AV$429-'Ratios Calculated fix'!AV$428)</f>
        <v>#DIV/0!</v>
      </c>
      <c r="AW119" s="21" t="e">
        <f>('Ratios Calculated fix'!AW119-'Ratios Calculated fix'!AW$428)/('Ratios Calculated fix'!AW$429-'Ratios Calculated fix'!AW$428)</f>
        <v>#DIV/0!</v>
      </c>
      <c r="AX119" s="21" t="e">
        <f>('Ratios Calculated fix'!AX119-'Ratios Calculated fix'!AX$428)/('Ratios Calculated fix'!AX$429-'Ratios Calculated fix'!AX$428)</f>
        <v>#DIV/0!</v>
      </c>
      <c r="AY119" s="21">
        <f>('Ratios Calculated fix'!AY119-'Ratios Calculated fix'!AY$428)/('Ratios Calculated fix'!AY$429-'Ratios Calculated fix'!AY$428)</f>
        <v>0.35482683021950723</v>
      </c>
      <c r="AZ119" s="21">
        <f>('Ratios Calculated fix'!AZ119-'Ratios Calculated fix'!AZ$428)/('Ratios Calculated fix'!AZ$429-'Ratios Calculated fix'!AZ$428)</f>
        <v>0.2837143415907401</v>
      </c>
      <c r="BA119" s="21">
        <f>('Ratios Calculated fix'!BA119-'Ratios Calculated fix'!BA$428)/('Ratios Calculated fix'!BA$429-'Ratios Calculated fix'!BA$428)</f>
        <v>0.51169553257594558</v>
      </c>
      <c r="BB119" s="21" t="e">
        <f>('Ratios Calculated fix'!BB119-'Ratios Calculated fix'!BB$428)/('Ratios Calculated fix'!BB$429-'Ratios Calculated fix'!BB$428)</f>
        <v>#DIV/0!</v>
      </c>
      <c r="BC119" s="21">
        <f>('Ratios Calculated fix'!BC119-'Ratios Calculated fix'!BC$428)/('Ratios Calculated fix'!BC$429-'Ratios Calculated fix'!BC$428)</f>
        <v>0.12915494091637456</v>
      </c>
    </row>
    <row r="120" spans="1:55" x14ac:dyDescent="0.2">
      <c r="A120" s="3" t="s">
        <v>400</v>
      </c>
      <c r="B120" s="3" t="s">
        <v>401</v>
      </c>
      <c r="C120" s="3" t="s">
        <v>45</v>
      </c>
      <c r="D120" s="3">
        <v>338660</v>
      </c>
      <c r="E120" s="3" t="s">
        <v>16</v>
      </c>
      <c r="F120" s="3">
        <v>2019</v>
      </c>
      <c r="G120" s="3" t="s">
        <v>17</v>
      </c>
      <c r="H120" s="4">
        <v>43830</v>
      </c>
      <c r="I120" s="4">
        <v>43881</v>
      </c>
      <c r="J120" s="4">
        <v>43881</v>
      </c>
      <c r="K120" s="5"/>
      <c r="L120" s="5"/>
      <c r="M120" s="3" t="s">
        <v>402</v>
      </c>
      <c r="N120" s="20">
        <f>('Ratios Calculated fix'!N120-'Ratios Calculated fix'!N$428)/('Ratios Calculated fix'!N$429-'Ratios Calculated fix'!N$428)</f>
        <v>6.4105235763075211E-2</v>
      </c>
      <c r="O120" s="21">
        <f>('Ratios Calculated fix'!O120-'Ratios Calculated fix'!O$428)/('Ratios Calculated fix'!O$429-'Ratios Calculated fix'!O$428)</f>
        <v>5.8849395470244592E-2</v>
      </c>
      <c r="P120" s="21">
        <f>('Ratios Calculated fix'!P120-'Ratios Calculated fix'!P$428)/('Ratios Calculated fix'!P$429-'Ratios Calculated fix'!P$428)</f>
        <v>1.0020339319714739E-2</v>
      </c>
      <c r="Q120" s="21">
        <f>('Ratios Calculated fix'!Q120-'Ratios Calculated fix'!Q$428)/('Ratios Calculated fix'!Q$429-'Ratios Calculated fix'!Q$428)</f>
        <v>0.55554735708463776</v>
      </c>
      <c r="R120" s="21">
        <f>('Ratios Calculated fix'!R120-'Ratios Calculated fix'!R$428)/('Ratios Calculated fix'!R$429-'Ratios Calculated fix'!R$428)</f>
        <v>1</v>
      </c>
      <c r="S120" s="21">
        <f>('Ratios Calculated fix'!S120-'Ratios Calculated fix'!S$428)/('Ratios Calculated fix'!S$429-'Ratios Calculated fix'!S$428)</f>
        <v>6.6081001779767834E-2</v>
      </c>
      <c r="T120" s="21">
        <f>('Ratios Calculated fix'!T120-'Ratios Calculated fix'!T$428)/('Ratios Calculated fix'!T$429-'Ratios Calculated fix'!T$428)</f>
        <v>1</v>
      </c>
      <c r="U120" s="21">
        <f>('Ratios Calculated fix'!U120-'Ratios Calculated fix'!U$428)/('Ratios Calculated fix'!U$429-'Ratios Calculated fix'!U$428)</f>
        <v>0.78442365872352682</v>
      </c>
      <c r="V120" s="21">
        <f>('Ratios Calculated fix'!V120-'Ratios Calculated fix'!V$428)/('Ratios Calculated fix'!V$429-'Ratios Calculated fix'!V$428)</f>
        <v>0.77109329293518813</v>
      </c>
      <c r="W120" s="21">
        <f>('Ratios Calculated fix'!W120-'Ratios Calculated fix'!W$428)/('Ratios Calculated fix'!W$429-'Ratios Calculated fix'!W$428)</f>
        <v>0.75283838687028293</v>
      </c>
      <c r="X120" s="21">
        <f>('Ratios Calculated fix'!X120-'Ratios Calculated fix'!X$428)/('Ratios Calculated fix'!X$429-'Ratios Calculated fix'!X$428)</f>
        <v>0.50951827623664758</v>
      </c>
      <c r="Y120" s="21">
        <f>('Ratios Calculated fix'!Y120-'Ratios Calculated fix'!Y$428)/('Ratios Calculated fix'!Y$429-'Ratios Calculated fix'!Y$428)</f>
        <v>0</v>
      </c>
      <c r="Z120" s="21">
        <f>('Ratios Calculated fix'!Z120-'Ratios Calculated fix'!Z$428)/('Ratios Calculated fix'!Z$429-'Ratios Calculated fix'!Z$428)</f>
        <v>0.49048172376335242</v>
      </c>
      <c r="AA120" s="21">
        <f>('Ratios Calculated fix'!AA120-'Ratios Calculated fix'!AA$428)/('Ratios Calculated fix'!AA$429-'Ratios Calculated fix'!AA$428)</f>
        <v>2.6825064364490652E-2</v>
      </c>
      <c r="AB120" s="21">
        <f>('Ratios Calculated fix'!AB120-'Ratios Calculated fix'!AB$428)/('Ratios Calculated fix'!AB$429-'Ratios Calculated fix'!AB$428)</f>
        <v>0</v>
      </c>
      <c r="AC120" s="21">
        <f>('Ratios Calculated fix'!AC120-'Ratios Calculated fix'!AC$428)/('Ratios Calculated fix'!AC$429-'Ratios Calculated fix'!AC$428)</f>
        <v>0.36194913210181812</v>
      </c>
      <c r="AD120" s="21">
        <f>('Ratios Calculated fix'!AD120-'Ratios Calculated fix'!AD$428)/('Ratios Calculated fix'!AD$429-'Ratios Calculated fix'!AD$428)</f>
        <v>0.45369101648618854</v>
      </c>
      <c r="AE120" s="21">
        <f>('Ratios Calculated fix'!AE120-'Ratios Calculated fix'!AE$428)/('Ratios Calculated fix'!AE$429-'Ratios Calculated fix'!AE$428)</f>
        <v>0.5200911228506222</v>
      </c>
      <c r="AF120" s="21">
        <f>('Ratios Calculated fix'!AF120-'Ratios Calculated fix'!AF$428)/('Ratios Calculated fix'!AF$429-'Ratios Calculated fix'!AF$428)</f>
        <v>0.60887803054751388</v>
      </c>
      <c r="AG120" s="21" t="e">
        <f>('Ratios Calculated fix'!AG120-'Ratios Calculated fix'!AG$428)/('Ratios Calculated fix'!AG$429-'Ratios Calculated fix'!AG$428)</f>
        <v>#DIV/0!</v>
      </c>
      <c r="AH120" s="21" t="e">
        <f>('Ratios Calculated fix'!AH120-'Ratios Calculated fix'!AH$428)/('Ratios Calculated fix'!AH$429-'Ratios Calculated fix'!AH$428)</f>
        <v>#DIV/0!</v>
      </c>
      <c r="AI120" s="21">
        <f>('Ratios Calculated fix'!AI120-'Ratios Calculated fix'!AI$428)/('Ratios Calculated fix'!AI$429-'Ratios Calculated fix'!AI$428)</f>
        <v>0.37808907769475453</v>
      </c>
      <c r="AJ120" s="21">
        <f>('Ratios Calculated fix'!AJ120-'Ratios Calculated fix'!AJ$428)/('Ratios Calculated fix'!AJ$429-'Ratios Calculated fix'!AJ$428)</f>
        <v>0.24324510623988127</v>
      </c>
      <c r="AK120" s="21" t="e">
        <f>('Ratios Calculated fix'!AK120-'Ratios Calculated fix'!AK$428)/('Ratios Calculated fix'!AK$429-'Ratios Calculated fix'!AK$428)</f>
        <v>#DIV/0!</v>
      </c>
      <c r="AL120" s="21" t="e">
        <f>('Ratios Calculated fix'!AL120-'Ratios Calculated fix'!AL$428)/('Ratios Calculated fix'!AL$429-'Ratios Calculated fix'!AL$428)</f>
        <v>#DIV/0!</v>
      </c>
      <c r="AM120" s="21">
        <f>('Ratios Calculated fix'!AM120-'Ratios Calculated fix'!AM$428)/('Ratios Calculated fix'!AM$429-'Ratios Calculated fix'!AM$428)</f>
        <v>0.6136806168589457</v>
      </c>
      <c r="AN120" s="21">
        <f>('Ratios Calculated fix'!AN120-'Ratios Calculated fix'!AN$428)/('Ratios Calculated fix'!AN$429-'Ratios Calculated fix'!AN$428)</f>
        <v>0.61792977610231481</v>
      </c>
      <c r="AO120" s="21">
        <f>('Ratios Calculated fix'!AO120-'Ratios Calculated fix'!AO$428)/('Ratios Calculated fix'!AO$429-'Ratios Calculated fix'!AO$428)</f>
        <v>0.84669107611409766</v>
      </c>
      <c r="AP120" s="21">
        <f>('Ratios Calculated fix'!AP120-'Ratios Calculated fix'!AP$428)/('Ratios Calculated fix'!AP$429-'Ratios Calculated fix'!AP$428)</f>
        <v>3.4127643072240921E-2</v>
      </c>
      <c r="AQ120" s="21">
        <f>('Ratios Calculated fix'!AQ120-'Ratios Calculated fix'!AQ$428)/('Ratios Calculated fix'!AQ$429-'Ratios Calculated fix'!AQ$428)</f>
        <v>1</v>
      </c>
      <c r="AR120" s="21">
        <f>('Ratios Calculated fix'!AR120-'Ratios Calculated fix'!AR$428)/('Ratios Calculated fix'!AR$429-'Ratios Calculated fix'!AR$428)</f>
        <v>0.28876619942086101</v>
      </c>
      <c r="AS120" s="21">
        <f>('Ratios Calculated fix'!AS120-'Ratios Calculated fix'!AS$428)/('Ratios Calculated fix'!AS$429-'Ratios Calculated fix'!AS$428)</f>
        <v>0.52364441101229131</v>
      </c>
      <c r="AT120" s="21">
        <f>('Ratios Calculated fix'!AT120-'Ratios Calculated fix'!AT$428)/('Ratios Calculated fix'!AT$429-'Ratios Calculated fix'!AT$428)</f>
        <v>0.90220853519994393</v>
      </c>
      <c r="AU120" s="21">
        <f>('Ratios Calculated fix'!AU120-'Ratios Calculated fix'!AU$428)/('Ratios Calculated fix'!AU$429-'Ratios Calculated fix'!AU$428)</f>
        <v>0.53116992389622164</v>
      </c>
      <c r="AV120" s="21" t="e">
        <f>('Ratios Calculated fix'!AV120-'Ratios Calculated fix'!AV$428)/('Ratios Calculated fix'!AV$429-'Ratios Calculated fix'!AV$428)</f>
        <v>#DIV/0!</v>
      </c>
      <c r="AW120" s="21" t="e">
        <f>('Ratios Calculated fix'!AW120-'Ratios Calculated fix'!AW$428)/('Ratios Calculated fix'!AW$429-'Ratios Calculated fix'!AW$428)</f>
        <v>#DIV/0!</v>
      </c>
      <c r="AX120" s="21" t="e">
        <f>('Ratios Calculated fix'!AX120-'Ratios Calculated fix'!AX$428)/('Ratios Calculated fix'!AX$429-'Ratios Calculated fix'!AX$428)</f>
        <v>#DIV/0!</v>
      </c>
      <c r="AY120" s="21">
        <f>('Ratios Calculated fix'!AY120-'Ratios Calculated fix'!AY$428)/('Ratios Calculated fix'!AY$429-'Ratios Calculated fix'!AY$428)</f>
        <v>0.37019618530364656</v>
      </c>
      <c r="AZ120" s="21">
        <f>('Ratios Calculated fix'!AZ120-'Ratios Calculated fix'!AZ$428)/('Ratios Calculated fix'!AZ$429-'Ratios Calculated fix'!AZ$428)</f>
        <v>0.31761122024030097</v>
      </c>
      <c r="BA120" s="21">
        <f>('Ratios Calculated fix'!BA120-'Ratios Calculated fix'!BA$428)/('Ratios Calculated fix'!BA$429-'Ratios Calculated fix'!BA$428)</f>
        <v>0.51454004763530514</v>
      </c>
      <c r="BB120" s="21" t="e">
        <f>('Ratios Calculated fix'!BB120-'Ratios Calculated fix'!BB$428)/('Ratios Calculated fix'!BB$429-'Ratios Calculated fix'!BB$428)</f>
        <v>#DIV/0!</v>
      </c>
      <c r="BC120" s="21">
        <f>('Ratios Calculated fix'!BC120-'Ratios Calculated fix'!BC$428)/('Ratios Calculated fix'!BC$429-'Ratios Calculated fix'!BC$428)</f>
        <v>1</v>
      </c>
    </row>
    <row r="121" spans="1:55" x14ac:dyDescent="0.2">
      <c r="A121" s="3" t="s">
        <v>415</v>
      </c>
      <c r="B121" s="3" t="s">
        <v>416</v>
      </c>
      <c r="C121" s="3" t="s">
        <v>72</v>
      </c>
      <c r="D121" s="3">
        <v>446513</v>
      </c>
      <c r="E121" s="3" t="s">
        <v>16</v>
      </c>
      <c r="F121" s="3">
        <v>2019</v>
      </c>
      <c r="G121" s="3" t="s">
        <v>17</v>
      </c>
      <c r="H121" s="4">
        <v>43830</v>
      </c>
      <c r="I121" s="4">
        <v>43886</v>
      </c>
      <c r="J121" s="4">
        <v>43886</v>
      </c>
      <c r="K121" s="5">
        <v>367700000</v>
      </c>
      <c r="L121" s="5">
        <v>376797000</v>
      </c>
      <c r="M121" s="3" t="s">
        <v>417</v>
      </c>
      <c r="N121" s="20">
        <f>('Ratios Calculated fix'!N121-'Ratios Calculated fix'!N$428)/('Ratios Calculated fix'!N$429-'Ratios Calculated fix'!N$428)</f>
        <v>6.6599019412744093E-3</v>
      </c>
      <c r="O121" s="21">
        <f>('Ratios Calculated fix'!O121-'Ratios Calculated fix'!O$428)/('Ratios Calculated fix'!O$429-'Ratios Calculated fix'!O$428)</f>
        <v>6.6599019412744093E-3</v>
      </c>
      <c r="P121" s="21">
        <f>('Ratios Calculated fix'!P121-'Ratios Calculated fix'!P$428)/('Ratios Calculated fix'!P$429-'Ratios Calculated fix'!P$428)</f>
        <v>6.1944306072626966E-3</v>
      </c>
      <c r="Q121" s="21">
        <f>('Ratios Calculated fix'!Q121-'Ratios Calculated fix'!Q$428)/('Ratios Calculated fix'!Q$429-'Ratios Calculated fix'!Q$428)</f>
        <v>0.558578605449364</v>
      </c>
      <c r="R121" s="21">
        <f>('Ratios Calculated fix'!R121-'Ratios Calculated fix'!R$428)/('Ratios Calculated fix'!R$429-'Ratios Calculated fix'!R$428)</f>
        <v>8.7526646011216375E-2</v>
      </c>
      <c r="S121" s="21">
        <f>('Ratios Calculated fix'!S121-'Ratios Calculated fix'!S$428)/('Ratios Calculated fix'!S$429-'Ratios Calculated fix'!S$428)</f>
        <v>0</v>
      </c>
      <c r="T121" s="21">
        <f>('Ratios Calculated fix'!T121-'Ratios Calculated fix'!T$428)/('Ratios Calculated fix'!T$429-'Ratios Calculated fix'!T$428)</f>
        <v>8.8425350703730851E-2</v>
      </c>
      <c r="U121" s="21">
        <f>('Ratios Calculated fix'!U121-'Ratios Calculated fix'!U$428)/('Ratios Calculated fix'!U$429-'Ratios Calculated fix'!U$428)</f>
        <v>0.79283706472789939</v>
      </c>
      <c r="V121" s="21">
        <f>('Ratios Calculated fix'!V121-'Ratios Calculated fix'!V$428)/('Ratios Calculated fix'!V$429-'Ratios Calculated fix'!V$428)</f>
        <v>0.77144014205164946</v>
      </c>
      <c r="W121" s="21">
        <f>('Ratios Calculated fix'!W121-'Ratios Calculated fix'!W$428)/('Ratios Calculated fix'!W$429-'Ratios Calculated fix'!W$428)</f>
        <v>0.76242105057135068</v>
      </c>
      <c r="X121" s="21">
        <f>('Ratios Calculated fix'!X121-'Ratios Calculated fix'!X$428)/('Ratios Calculated fix'!X$429-'Ratios Calculated fix'!X$428)</f>
        <v>3.7012305229519584E-3</v>
      </c>
      <c r="Y121" s="21">
        <f>('Ratios Calculated fix'!Y121-'Ratios Calculated fix'!Y$428)/('Ratios Calculated fix'!Y$429-'Ratios Calculated fix'!Y$428)</f>
        <v>0.51615796595263896</v>
      </c>
      <c r="Z121" s="21">
        <f>('Ratios Calculated fix'!Z121-'Ratios Calculated fix'!Z$428)/('Ratios Calculated fix'!Z$429-'Ratios Calculated fix'!Z$428)</f>
        <v>0.9962987694770481</v>
      </c>
      <c r="AA121" s="21">
        <f>('Ratios Calculated fix'!AA121-'Ratios Calculated fix'!AA$428)/('Ratios Calculated fix'!AA$429-'Ratios Calculated fix'!AA$428)</f>
        <v>0</v>
      </c>
      <c r="AB121" s="21">
        <f>('Ratios Calculated fix'!AB121-'Ratios Calculated fix'!AB$428)/('Ratios Calculated fix'!AB$429-'Ratios Calculated fix'!AB$428)</f>
        <v>0.93193487212423765</v>
      </c>
      <c r="AC121" s="21">
        <f>('Ratios Calculated fix'!AC121-'Ratios Calculated fix'!AC$428)/('Ratios Calculated fix'!AC$429-'Ratios Calculated fix'!AC$428)</f>
        <v>0.92072898962803995</v>
      </c>
      <c r="AD121" s="21">
        <f>('Ratios Calculated fix'!AD121-'Ratios Calculated fix'!AD$428)/('Ratios Calculated fix'!AD$429-'Ratios Calculated fix'!AD$428)</f>
        <v>0.91638290939284528</v>
      </c>
      <c r="AE121" s="21">
        <f>('Ratios Calculated fix'!AE121-'Ratios Calculated fix'!AE$428)/('Ratios Calculated fix'!AE$429-'Ratios Calculated fix'!AE$428)</f>
        <v>0.71546309034194644</v>
      </c>
      <c r="AF121" s="21">
        <f>('Ratios Calculated fix'!AF121-'Ratios Calculated fix'!AF$428)/('Ratios Calculated fix'!AF$429-'Ratios Calculated fix'!AF$428)</f>
        <v>0.80986802481179199</v>
      </c>
      <c r="AG121" s="21" t="e">
        <f>('Ratios Calculated fix'!AG121-'Ratios Calculated fix'!AG$428)/('Ratios Calculated fix'!AG$429-'Ratios Calculated fix'!AG$428)</f>
        <v>#DIV/0!</v>
      </c>
      <c r="AH121" s="21" t="e">
        <f>('Ratios Calculated fix'!AH121-'Ratios Calculated fix'!AH$428)/('Ratios Calculated fix'!AH$429-'Ratios Calculated fix'!AH$428)</f>
        <v>#DIV/0!</v>
      </c>
      <c r="AI121" s="21">
        <f>('Ratios Calculated fix'!AI121-'Ratios Calculated fix'!AI$428)/('Ratios Calculated fix'!AI$429-'Ratios Calculated fix'!AI$428)</f>
        <v>0.43102475189188905</v>
      </c>
      <c r="AJ121" s="21">
        <f>('Ratios Calculated fix'!AJ121-'Ratios Calculated fix'!AJ$428)/('Ratios Calculated fix'!AJ$429-'Ratios Calculated fix'!AJ$428)</f>
        <v>0.25708907963294336</v>
      </c>
      <c r="AK121" s="21" t="e">
        <f>('Ratios Calculated fix'!AK121-'Ratios Calculated fix'!AK$428)/('Ratios Calculated fix'!AK$429-'Ratios Calculated fix'!AK$428)</f>
        <v>#DIV/0!</v>
      </c>
      <c r="AL121" s="21" t="e">
        <f>('Ratios Calculated fix'!AL121-'Ratios Calculated fix'!AL$428)/('Ratios Calculated fix'!AL$429-'Ratios Calculated fix'!AL$428)</f>
        <v>#DIV/0!</v>
      </c>
      <c r="AM121" s="21">
        <f>('Ratios Calculated fix'!AM121-'Ratios Calculated fix'!AM$428)/('Ratios Calculated fix'!AM$429-'Ratios Calculated fix'!AM$428)</f>
        <v>0.6167024089033154</v>
      </c>
      <c r="AN121" s="21">
        <f>('Ratios Calculated fix'!AN121-'Ratios Calculated fix'!AN$428)/('Ratios Calculated fix'!AN$429-'Ratios Calculated fix'!AN$428)</f>
        <v>0.61998116714141716</v>
      </c>
      <c r="AO121" s="21">
        <f>('Ratios Calculated fix'!AO121-'Ratios Calculated fix'!AO$428)/('Ratios Calculated fix'!AO$429-'Ratios Calculated fix'!AO$428)</f>
        <v>1.4954059064181836E-2</v>
      </c>
      <c r="AP121" s="21">
        <f>('Ratios Calculated fix'!AP121-'Ratios Calculated fix'!AP$428)/('Ratios Calculated fix'!AP$429-'Ratios Calculated fix'!AP$428)</f>
        <v>3.1681178176883255E-2</v>
      </c>
      <c r="AQ121" s="21">
        <f>('Ratios Calculated fix'!AQ121-'Ratios Calculated fix'!AQ$428)/('Ratios Calculated fix'!AQ$429-'Ratios Calculated fix'!AQ$428)</f>
        <v>0.55694439353981084</v>
      </c>
      <c r="AR121" s="21">
        <f>('Ratios Calculated fix'!AR121-'Ratios Calculated fix'!AR$428)/('Ratios Calculated fix'!AR$429-'Ratios Calculated fix'!AR$428)</f>
        <v>0.69088490284942816</v>
      </c>
      <c r="AS121" s="21">
        <f>('Ratios Calculated fix'!AS121-'Ratios Calculated fix'!AS$428)/('Ratios Calculated fix'!AS$429-'Ratios Calculated fix'!AS$428)</f>
        <v>0.59421125684523346</v>
      </c>
      <c r="AT121" s="21">
        <f>('Ratios Calculated fix'!AT121-'Ratios Calculated fix'!AT$428)/('Ratios Calculated fix'!AT$429-'Ratios Calculated fix'!AT$428)</f>
        <v>0.2931743859547718</v>
      </c>
      <c r="AU121" s="21">
        <f>('Ratios Calculated fix'!AU121-'Ratios Calculated fix'!AU$428)/('Ratios Calculated fix'!AU$429-'Ratios Calculated fix'!AU$428)</f>
        <v>0.37637263960150952</v>
      </c>
      <c r="AV121" s="21" t="e">
        <f>('Ratios Calculated fix'!AV121-'Ratios Calculated fix'!AV$428)/('Ratios Calculated fix'!AV$429-'Ratios Calculated fix'!AV$428)</f>
        <v>#DIV/0!</v>
      </c>
      <c r="AW121" s="21" t="e">
        <f>('Ratios Calculated fix'!AW121-'Ratios Calculated fix'!AW$428)/('Ratios Calculated fix'!AW$429-'Ratios Calculated fix'!AW$428)</f>
        <v>#DIV/0!</v>
      </c>
      <c r="AX121" s="21" t="e">
        <f>('Ratios Calculated fix'!AX121-'Ratios Calculated fix'!AX$428)/('Ratios Calculated fix'!AX$429-'Ratios Calculated fix'!AX$428)</f>
        <v>#DIV/0!</v>
      </c>
      <c r="AY121" s="21">
        <f>('Ratios Calculated fix'!AY121-'Ratios Calculated fix'!AY$428)/('Ratios Calculated fix'!AY$429-'Ratios Calculated fix'!AY$428)</f>
        <v>0.36730494780290229</v>
      </c>
      <c r="AZ121" s="21">
        <f>('Ratios Calculated fix'!AZ121-'Ratios Calculated fix'!AZ$428)/('Ratios Calculated fix'!AZ$429-'Ratios Calculated fix'!AZ$428)</f>
        <v>0.31248645822332283</v>
      </c>
      <c r="BA121" s="21">
        <f>('Ratios Calculated fix'!BA121-'Ratios Calculated fix'!BA$428)/('Ratios Calculated fix'!BA$429-'Ratios Calculated fix'!BA$428)</f>
        <v>0.50490253396764473</v>
      </c>
      <c r="BB121" s="21" t="e">
        <f>('Ratios Calculated fix'!BB121-'Ratios Calculated fix'!BB$428)/('Ratios Calculated fix'!BB$429-'Ratios Calculated fix'!BB$428)</f>
        <v>#DIV/0!</v>
      </c>
      <c r="BC121" s="21">
        <f>('Ratios Calculated fix'!BC121-'Ratios Calculated fix'!BC$428)/('Ratios Calculated fix'!BC$429-'Ratios Calculated fix'!BC$428)</f>
        <v>9.7675988556866655E-2</v>
      </c>
    </row>
    <row r="122" spans="1:55" x14ac:dyDescent="0.2">
      <c r="A122" s="3" t="s">
        <v>364</v>
      </c>
      <c r="B122" s="3" t="s">
        <v>365</v>
      </c>
      <c r="C122" s="3" t="s">
        <v>45</v>
      </c>
      <c r="D122" s="3">
        <v>108420</v>
      </c>
      <c r="E122" s="3" t="s">
        <v>16</v>
      </c>
      <c r="F122" s="3">
        <v>2020</v>
      </c>
      <c r="G122" s="3" t="s">
        <v>17</v>
      </c>
      <c r="H122" s="4">
        <v>43982</v>
      </c>
      <c r="I122" s="4">
        <v>44036</v>
      </c>
      <c r="J122" s="4">
        <v>44036</v>
      </c>
      <c r="K122" s="5">
        <v>124400000</v>
      </c>
      <c r="L122" s="5">
        <v>119700000</v>
      </c>
      <c r="M122" s="3" t="s">
        <v>366</v>
      </c>
      <c r="N122" s="20">
        <f>('Ratios Calculated fix'!N122-'Ratios Calculated fix'!N$428)/('Ratios Calculated fix'!N$429-'Ratios Calculated fix'!N$428)</f>
        <v>2.5578611278682852E-2</v>
      </c>
      <c r="O122" s="21">
        <f>('Ratios Calculated fix'!O122-'Ratios Calculated fix'!O$428)/('Ratios Calculated fix'!O$429-'Ratios Calculated fix'!O$428)</f>
        <v>1.9473655042245037E-2</v>
      </c>
      <c r="P122" s="21">
        <f>('Ratios Calculated fix'!P122-'Ratios Calculated fix'!P$428)/('Ratios Calculated fix'!P$429-'Ratios Calculated fix'!P$428)</f>
        <v>4.6404863290455109E-2</v>
      </c>
      <c r="Q122" s="21">
        <f>('Ratios Calculated fix'!Q122-'Ratios Calculated fix'!Q$428)/('Ratios Calculated fix'!Q$429-'Ratios Calculated fix'!Q$428)</f>
        <v>0.55983059605827434</v>
      </c>
      <c r="R122" s="21">
        <f>('Ratios Calculated fix'!R122-'Ratios Calculated fix'!R$428)/('Ratios Calculated fix'!R$429-'Ratios Calculated fix'!R$428)</f>
        <v>4.0449011264392709E-2</v>
      </c>
      <c r="S122" s="21">
        <f>('Ratios Calculated fix'!S122-'Ratios Calculated fix'!S$428)/('Ratios Calculated fix'!S$429-'Ratios Calculated fix'!S$428)</f>
        <v>0</v>
      </c>
      <c r="T122" s="21">
        <f>('Ratios Calculated fix'!T122-'Ratios Calculated fix'!T$428)/('Ratios Calculated fix'!T$429-'Ratios Calculated fix'!T$428)</f>
        <v>4.0864332973695065E-2</v>
      </c>
      <c r="U122" s="21">
        <f>('Ratios Calculated fix'!U122-'Ratios Calculated fix'!U$428)/('Ratios Calculated fix'!U$429-'Ratios Calculated fix'!U$428)</f>
        <v>0.79197752259773924</v>
      </c>
      <c r="V122" s="21">
        <f>('Ratios Calculated fix'!V122-'Ratios Calculated fix'!V$428)/('Ratios Calculated fix'!V$429-'Ratios Calculated fix'!V$428)</f>
        <v>0.77144014205164946</v>
      </c>
      <c r="W122" s="21">
        <f>('Ratios Calculated fix'!W122-'Ratios Calculated fix'!W$428)/('Ratios Calculated fix'!W$429-'Ratios Calculated fix'!W$428)</f>
        <v>0.76143530900515355</v>
      </c>
      <c r="X122" s="21">
        <f>('Ratios Calculated fix'!X122-'Ratios Calculated fix'!X$428)/('Ratios Calculated fix'!X$429-'Ratios Calculated fix'!X$428)</f>
        <v>0.1204710736454041</v>
      </c>
      <c r="Y122" s="21">
        <f>('Ratios Calculated fix'!Y122-'Ratios Calculated fix'!Y$428)/('Ratios Calculated fix'!Y$429-'Ratios Calculated fix'!Y$428)</f>
        <v>0.52010453200791629</v>
      </c>
      <c r="Z122" s="21">
        <f>('Ratios Calculated fix'!Z122-'Ratios Calculated fix'!Z$428)/('Ratios Calculated fix'!Z$429-'Ratios Calculated fix'!Z$428)</f>
        <v>0.8795289263545959</v>
      </c>
      <c r="AA122" s="21">
        <f>('Ratios Calculated fix'!AA122-'Ratios Calculated fix'!AA$428)/('Ratios Calculated fix'!AA$429-'Ratios Calculated fix'!AA$428)</f>
        <v>0.32772728525609396</v>
      </c>
      <c r="AB122" s="21">
        <f>('Ratios Calculated fix'!AB122-'Ratios Calculated fix'!AB$428)/('Ratios Calculated fix'!AB$429-'Ratios Calculated fix'!AB$428)</f>
        <v>0.88528582172314896</v>
      </c>
      <c r="AC122" s="21">
        <f>('Ratios Calculated fix'!AC122-'Ratios Calculated fix'!AC$428)/('Ratios Calculated fix'!AC$429-'Ratios Calculated fix'!AC$428)</f>
        <v>0.19515937903125341</v>
      </c>
      <c r="AD122" s="21">
        <f>('Ratios Calculated fix'!AD122-'Ratios Calculated fix'!AD$428)/('Ratios Calculated fix'!AD$429-'Ratios Calculated fix'!AD$428)</f>
        <v>0.33714015946751785</v>
      </c>
      <c r="AE122" s="21">
        <f>('Ratios Calculated fix'!AE122-'Ratios Calculated fix'!AE$428)/('Ratios Calculated fix'!AE$429-'Ratios Calculated fix'!AE$428)</f>
        <v>0.34624051231905245</v>
      </c>
      <c r="AF122" s="21">
        <f>('Ratios Calculated fix'!AF122-'Ratios Calculated fix'!AF$428)/('Ratios Calculated fix'!AF$429-'Ratios Calculated fix'!AF$428)</f>
        <v>0.59436637633764622</v>
      </c>
      <c r="AG122" s="21" t="e">
        <f>('Ratios Calculated fix'!AG122-'Ratios Calculated fix'!AG$428)/('Ratios Calculated fix'!AG$429-'Ratios Calculated fix'!AG$428)</f>
        <v>#DIV/0!</v>
      </c>
      <c r="AH122" s="21" t="e">
        <f>('Ratios Calculated fix'!AH122-'Ratios Calculated fix'!AH$428)/('Ratios Calculated fix'!AH$429-'Ratios Calculated fix'!AH$428)</f>
        <v>#DIV/0!</v>
      </c>
      <c r="AI122" s="21">
        <f>('Ratios Calculated fix'!AI122-'Ratios Calculated fix'!AI$428)/('Ratios Calculated fix'!AI$429-'Ratios Calculated fix'!AI$428)</f>
        <v>0.4008295401042784</v>
      </c>
      <c r="AJ122" s="21">
        <f>('Ratios Calculated fix'!AJ122-'Ratios Calculated fix'!AJ$428)/('Ratios Calculated fix'!AJ$429-'Ratios Calculated fix'!AJ$428)</f>
        <v>0.21339564325840768</v>
      </c>
      <c r="AK122" s="21" t="e">
        <f>('Ratios Calculated fix'!AK122-'Ratios Calculated fix'!AK$428)/('Ratios Calculated fix'!AK$429-'Ratios Calculated fix'!AK$428)</f>
        <v>#DIV/0!</v>
      </c>
      <c r="AL122" s="21" t="e">
        <f>('Ratios Calculated fix'!AL122-'Ratios Calculated fix'!AL$428)/('Ratios Calculated fix'!AL$429-'Ratios Calculated fix'!AL$428)</f>
        <v>#DIV/0!</v>
      </c>
      <c r="AM122" s="21">
        <f>('Ratios Calculated fix'!AM122-'Ratios Calculated fix'!AM$428)/('Ratios Calculated fix'!AM$429-'Ratios Calculated fix'!AM$428)</f>
        <v>0.61996937106627381</v>
      </c>
      <c r="AN122" s="21">
        <f>('Ratios Calculated fix'!AN122-'Ratios Calculated fix'!AN$428)/('Ratios Calculated fix'!AN$429-'Ratios Calculated fix'!AN$428)</f>
        <v>0.62515580391510905</v>
      </c>
      <c r="AO122" s="21">
        <f>('Ratios Calculated fix'!AO122-'Ratios Calculated fix'!AO$428)/('Ratios Calculated fix'!AO$429-'Ratios Calculated fix'!AO$428)</f>
        <v>0.3154010979974029</v>
      </c>
      <c r="AP122" s="21">
        <f>('Ratios Calculated fix'!AP122-'Ratios Calculated fix'!AP$428)/('Ratios Calculated fix'!AP$429-'Ratios Calculated fix'!AP$428)</f>
        <v>3.0282408591565058E-2</v>
      </c>
      <c r="AQ122" s="21">
        <f>('Ratios Calculated fix'!AQ122-'Ratios Calculated fix'!AQ$428)/('Ratios Calculated fix'!AQ$429-'Ratios Calculated fix'!AQ$428)</f>
        <v>0.64801677257260903</v>
      </c>
      <c r="AR122" s="21">
        <f>('Ratios Calculated fix'!AR122-'Ratios Calculated fix'!AR$428)/('Ratios Calculated fix'!AR$429-'Ratios Calculated fix'!AR$428)</f>
        <v>0.32339825469708561</v>
      </c>
      <c r="AS122" s="21">
        <f>('Ratios Calculated fix'!AS122-'Ratios Calculated fix'!AS$428)/('Ratios Calculated fix'!AS$429-'Ratios Calculated fix'!AS$428)</f>
        <v>0.53706097497094407</v>
      </c>
      <c r="AT122" s="21">
        <f>('Ratios Calculated fix'!AT122-'Ratios Calculated fix'!AT$428)/('Ratios Calculated fix'!AT$429-'Ratios Calculated fix'!AT$428)</f>
        <v>0.54350402098322048</v>
      </c>
      <c r="AU122" s="21">
        <f>('Ratios Calculated fix'!AU122-'Ratios Calculated fix'!AU$428)/('Ratios Calculated fix'!AU$429-'Ratios Calculated fix'!AU$428)</f>
        <v>0.50281488030018084</v>
      </c>
      <c r="AV122" s="21" t="e">
        <f>('Ratios Calculated fix'!AV122-'Ratios Calculated fix'!AV$428)/('Ratios Calculated fix'!AV$429-'Ratios Calculated fix'!AV$428)</f>
        <v>#DIV/0!</v>
      </c>
      <c r="AW122" s="21" t="e">
        <f>('Ratios Calculated fix'!AW122-'Ratios Calculated fix'!AW$428)/('Ratios Calculated fix'!AW$429-'Ratios Calculated fix'!AW$428)</f>
        <v>#DIV/0!</v>
      </c>
      <c r="AX122" s="21" t="e">
        <f>('Ratios Calculated fix'!AX122-'Ratios Calculated fix'!AX$428)/('Ratios Calculated fix'!AX$429-'Ratios Calculated fix'!AX$428)</f>
        <v>#DIV/0!</v>
      </c>
      <c r="AY122" s="21">
        <f>('Ratios Calculated fix'!AY122-'Ratios Calculated fix'!AY$428)/('Ratios Calculated fix'!AY$429-'Ratios Calculated fix'!AY$428)</f>
        <v>0.33629330949909908</v>
      </c>
      <c r="AZ122" s="21">
        <f>('Ratios Calculated fix'!AZ122-'Ratios Calculated fix'!AZ$428)/('Ratios Calculated fix'!AZ$429-'Ratios Calculated fix'!AZ$428)</f>
        <v>0.24946253706840774</v>
      </c>
      <c r="BA122" s="21">
        <f>('Ratios Calculated fix'!BA122-'Ratios Calculated fix'!BA$428)/('Ratios Calculated fix'!BA$429-'Ratios Calculated fix'!BA$428)</f>
        <v>0.5163203366656941</v>
      </c>
      <c r="BB122" s="21" t="e">
        <f>('Ratios Calculated fix'!BB122-'Ratios Calculated fix'!BB$428)/('Ratios Calculated fix'!BB$429-'Ratios Calculated fix'!BB$428)</f>
        <v>#DIV/0!</v>
      </c>
      <c r="BC122" s="21">
        <f>('Ratios Calculated fix'!BC122-'Ratios Calculated fix'!BC$428)/('Ratios Calculated fix'!BC$429-'Ratios Calculated fix'!BC$428)</f>
        <v>0.16821442641852669</v>
      </c>
    </row>
    <row r="123" spans="1:55" x14ac:dyDescent="0.2">
      <c r="A123" s="3" t="s">
        <v>409</v>
      </c>
      <c r="B123" s="3" t="s">
        <v>410</v>
      </c>
      <c r="C123" s="3" t="s">
        <v>52</v>
      </c>
      <c r="D123" s="3">
        <v>378131</v>
      </c>
      <c r="E123" s="3" t="s">
        <v>16</v>
      </c>
      <c r="F123" s="3">
        <v>2019</v>
      </c>
      <c r="G123" s="3" t="s">
        <v>17</v>
      </c>
      <c r="H123" s="4">
        <v>43830</v>
      </c>
      <c r="I123" s="4">
        <v>43866</v>
      </c>
      <c r="J123" s="4">
        <v>43866</v>
      </c>
      <c r="K123" s="5">
        <v>192000000</v>
      </c>
      <c r="L123" s="5">
        <v>189000000</v>
      </c>
      <c r="M123" s="3" t="s">
        <v>411</v>
      </c>
      <c r="N123" s="20">
        <f>('Ratios Calculated fix'!N123-'Ratios Calculated fix'!N$428)/('Ratios Calculated fix'!N$429-'Ratios Calculated fix'!N$428)</f>
        <v>3.1180635817541012E-2</v>
      </c>
      <c r="O123" s="21">
        <f>('Ratios Calculated fix'!O123-'Ratios Calculated fix'!O$428)/('Ratios Calculated fix'!O$429-'Ratios Calculated fix'!O$428)</f>
        <v>2.7218969213707284E-2</v>
      </c>
      <c r="P123" s="21">
        <f>('Ratios Calculated fix'!P123-'Ratios Calculated fix'!P$428)/('Ratios Calculated fix'!P$429-'Ratios Calculated fix'!P$428)</f>
        <v>2.3930969496825426E-3</v>
      </c>
      <c r="Q123" s="21">
        <f>('Ratios Calculated fix'!Q123-'Ratios Calculated fix'!Q$428)/('Ratios Calculated fix'!Q$429-'Ratios Calculated fix'!Q$428)</f>
        <v>0.56126241015819789</v>
      </c>
      <c r="R123" s="21">
        <f>('Ratios Calculated fix'!R123-'Ratios Calculated fix'!R$428)/('Ratios Calculated fix'!R$429-'Ratios Calculated fix'!R$428)</f>
        <v>0.10083934211899584</v>
      </c>
      <c r="S123" s="21">
        <f>('Ratios Calculated fix'!S123-'Ratios Calculated fix'!S$428)/('Ratios Calculated fix'!S$429-'Ratios Calculated fix'!S$428)</f>
        <v>9.7043405492021492E-2</v>
      </c>
      <c r="T123" s="21">
        <f>('Ratios Calculated fix'!T123-'Ratios Calculated fix'!T$428)/('Ratios Calculated fix'!T$429-'Ratios Calculated fix'!T$428)</f>
        <v>8.6795961197548871E-2</v>
      </c>
      <c r="U123" s="21">
        <f>('Ratios Calculated fix'!U123-'Ratios Calculated fix'!U$428)/('Ratios Calculated fix'!U$429-'Ratios Calculated fix'!U$428)</f>
        <v>0.79656588480139401</v>
      </c>
      <c r="V123" s="21">
        <f>('Ratios Calculated fix'!V123-'Ratios Calculated fix'!V$428)/('Ratios Calculated fix'!V$429-'Ratios Calculated fix'!V$428)</f>
        <v>0.77721831460402069</v>
      </c>
      <c r="W123" s="21">
        <f>('Ratios Calculated fix'!W123-'Ratios Calculated fix'!W$428)/('Ratios Calculated fix'!W$429-'Ratios Calculated fix'!W$428)</f>
        <v>0.76559763147082927</v>
      </c>
      <c r="X123" s="21">
        <f>('Ratios Calculated fix'!X123-'Ratios Calculated fix'!X$428)/('Ratios Calculated fix'!X$429-'Ratios Calculated fix'!X$428)</f>
        <v>6.9811762654048551E-2</v>
      </c>
      <c r="Y123" s="21">
        <f>('Ratios Calculated fix'!Y123-'Ratios Calculated fix'!Y$428)/('Ratios Calculated fix'!Y$429-'Ratios Calculated fix'!Y$428)</f>
        <v>0.48225558954831521</v>
      </c>
      <c r="Z123" s="21">
        <f>('Ratios Calculated fix'!Z123-'Ratios Calculated fix'!Z$428)/('Ratios Calculated fix'!Z$429-'Ratios Calculated fix'!Z$428)</f>
        <v>0.93018823734595146</v>
      </c>
      <c r="AA123" s="21">
        <f>('Ratios Calculated fix'!AA123-'Ratios Calculated fix'!AA$428)/('Ratios Calculated fix'!AA$429-'Ratios Calculated fix'!AA$428)</f>
        <v>0.10309406786147712</v>
      </c>
      <c r="AB123" s="21">
        <f>('Ratios Calculated fix'!AB123-'Ratios Calculated fix'!AB$428)/('Ratios Calculated fix'!AB$429-'Ratios Calculated fix'!AB$428)</f>
        <v>0.85919802906393583</v>
      </c>
      <c r="AC123" s="21">
        <f>('Ratios Calculated fix'!AC123-'Ratios Calculated fix'!AC$428)/('Ratios Calculated fix'!AC$429-'Ratios Calculated fix'!AC$428)</f>
        <v>0.37699326997828947</v>
      </c>
      <c r="AD123" s="21">
        <f>('Ratios Calculated fix'!AD123-'Ratios Calculated fix'!AD$428)/('Ratios Calculated fix'!AD$429-'Ratios Calculated fix'!AD$428)</f>
        <v>0.38463617531684718</v>
      </c>
      <c r="AE123" s="21">
        <f>('Ratios Calculated fix'!AE123-'Ratios Calculated fix'!AE$428)/('Ratios Calculated fix'!AE$429-'Ratios Calculated fix'!AE$428)</f>
        <v>0.36048519510820315</v>
      </c>
      <c r="AF123" s="21">
        <f>('Ratios Calculated fix'!AF123-'Ratios Calculated fix'!AF$428)/('Ratios Calculated fix'!AF$429-'Ratios Calculated fix'!AF$428)</f>
        <v>0.59099615238623759</v>
      </c>
      <c r="AG123" s="21" t="e">
        <f>('Ratios Calculated fix'!AG123-'Ratios Calculated fix'!AG$428)/('Ratios Calculated fix'!AG$429-'Ratios Calculated fix'!AG$428)</f>
        <v>#DIV/0!</v>
      </c>
      <c r="AH123" s="21" t="e">
        <f>('Ratios Calculated fix'!AH123-'Ratios Calculated fix'!AH$428)/('Ratios Calculated fix'!AH$429-'Ratios Calculated fix'!AH$428)</f>
        <v>#DIV/0!</v>
      </c>
      <c r="AI123" s="21">
        <f>('Ratios Calculated fix'!AI123-'Ratios Calculated fix'!AI$428)/('Ratios Calculated fix'!AI$429-'Ratios Calculated fix'!AI$428)</f>
        <v>0.43340871828823863</v>
      </c>
      <c r="AJ123" s="21">
        <f>('Ratios Calculated fix'!AJ123-'Ratios Calculated fix'!AJ$428)/('Ratios Calculated fix'!AJ$429-'Ratios Calculated fix'!AJ$428)</f>
        <v>0.17047874484346162</v>
      </c>
      <c r="AK123" s="21" t="e">
        <f>('Ratios Calculated fix'!AK123-'Ratios Calculated fix'!AK$428)/('Ratios Calculated fix'!AK$429-'Ratios Calculated fix'!AK$428)</f>
        <v>#DIV/0!</v>
      </c>
      <c r="AL123" s="21" t="e">
        <f>('Ratios Calculated fix'!AL123-'Ratios Calculated fix'!AL$428)/('Ratios Calculated fix'!AL$429-'Ratios Calculated fix'!AL$428)</f>
        <v>#DIV/0!</v>
      </c>
      <c r="AM123" s="21">
        <f>('Ratios Calculated fix'!AM123-'Ratios Calculated fix'!AM$428)/('Ratios Calculated fix'!AM$429-'Ratios Calculated fix'!AM$428)</f>
        <v>0.61705045278988913</v>
      </c>
      <c r="AN123" s="21">
        <f>('Ratios Calculated fix'!AN123-'Ratios Calculated fix'!AN$428)/('Ratios Calculated fix'!AN$429-'Ratios Calculated fix'!AN$428)</f>
        <v>0.62171589884988476</v>
      </c>
      <c r="AO123" s="21">
        <f>('Ratios Calculated fix'!AO123-'Ratios Calculated fix'!AO$428)/('Ratios Calculated fix'!AO$429-'Ratios Calculated fix'!AO$428)</f>
        <v>7.6323781210430652E-2</v>
      </c>
      <c r="AP123" s="21">
        <f>('Ratios Calculated fix'!AP123-'Ratios Calculated fix'!AP$428)/('Ratios Calculated fix'!AP$429-'Ratios Calculated fix'!AP$428)</f>
        <v>3.058220715499315E-2</v>
      </c>
      <c r="AQ123" s="21">
        <f>('Ratios Calculated fix'!AQ123-'Ratios Calculated fix'!AQ$428)/('Ratios Calculated fix'!AQ$429-'Ratios Calculated fix'!AQ$428)</f>
        <v>0.53375397973283967</v>
      </c>
      <c r="AR123" s="21">
        <f>('Ratios Calculated fix'!AR123-'Ratios Calculated fix'!AR$428)/('Ratios Calculated fix'!AR$429-'Ratios Calculated fix'!AR$428)</f>
        <v>0.36361351656405477</v>
      </c>
      <c r="AS123" s="21">
        <f>('Ratios Calculated fix'!AS123-'Ratios Calculated fix'!AS$428)/('Ratios Calculated fix'!AS$429-'Ratios Calculated fix'!AS$428)</f>
        <v>0.57423943967778857</v>
      </c>
      <c r="AT123" s="21">
        <f>('Ratios Calculated fix'!AT123-'Ratios Calculated fix'!AT$428)/('Ratios Calculated fix'!AT$429-'Ratios Calculated fix'!AT$428)</f>
        <v>0.31244683989972383</v>
      </c>
      <c r="AU123" s="21">
        <f>('Ratios Calculated fix'!AU123-'Ratios Calculated fix'!AU$428)/('Ratios Calculated fix'!AU$429-'Ratios Calculated fix'!AU$428)</f>
        <v>0.42671769044947028</v>
      </c>
      <c r="AV123" s="21" t="e">
        <f>('Ratios Calculated fix'!AV123-'Ratios Calculated fix'!AV$428)/('Ratios Calculated fix'!AV$429-'Ratios Calculated fix'!AV$428)</f>
        <v>#DIV/0!</v>
      </c>
      <c r="AW123" s="21" t="e">
        <f>('Ratios Calculated fix'!AW123-'Ratios Calculated fix'!AW$428)/('Ratios Calculated fix'!AW$429-'Ratios Calculated fix'!AW$428)</f>
        <v>#DIV/0!</v>
      </c>
      <c r="AX123" s="21" t="e">
        <f>('Ratios Calculated fix'!AX123-'Ratios Calculated fix'!AX$428)/('Ratios Calculated fix'!AX$429-'Ratios Calculated fix'!AX$428)</f>
        <v>#DIV/0!</v>
      </c>
      <c r="AY123" s="21">
        <f>('Ratios Calculated fix'!AY123-'Ratios Calculated fix'!AY$428)/('Ratios Calculated fix'!AY$429-'Ratios Calculated fix'!AY$428)</f>
        <v>0.38584284655596607</v>
      </c>
      <c r="AZ123" s="21">
        <f>('Ratios Calculated fix'!AZ123-'Ratios Calculated fix'!AZ$428)/('Ratios Calculated fix'!AZ$429-'Ratios Calculated fix'!AZ$428)</f>
        <v>0.34575930064802851</v>
      </c>
      <c r="BA123" s="21">
        <f>('Ratios Calculated fix'!BA123-'Ratios Calculated fix'!BA$428)/('Ratios Calculated fix'!BA$429-'Ratios Calculated fix'!BA$428)</f>
        <v>0.50548569474463911</v>
      </c>
      <c r="BB123" s="21" t="e">
        <f>('Ratios Calculated fix'!BB123-'Ratios Calculated fix'!BB$428)/('Ratios Calculated fix'!BB$429-'Ratios Calculated fix'!BB$428)</f>
        <v>#DIV/0!</v>
      </c>
      <c r="BC123" s="21">
        <f>('Ratios Calculated fix'!BC123-'Ratios Calculated fix'!BC$428)/('Ratios Calculated fix'!BC$429-'Ratios Calculated fix'!BC$428)</f>
        <v>9.3096657443959618E-2</v>
      </c>
    </row>
    <row r="124" spans="1:55" x14ac:dyDescent="0.2">
      <c r="A124" s="3" t="s">
        <v>412</v>
      </c>
      <c r="B124" s="3" t="s">
        <v>413</v>
      </c>
      <c r="C124" s="3" t="s">
        <v>52</v>
      </c>
      <c r="D124" s="3">
        <v>191249</v>
      </c>
      <c r="E124" s="3" t="s">
        <v>16</v>
      </c>
      <c r="F124" s="3">
        <v>2019</v>
      </c>
      <c r="G124" s="3" t="s">
        <v>17</v>
      </c>
      <c r="H124" s="4">
        <v>43830</v>
      </c>
      <c r="I124" s="4">
        <v>43881</v>
      </c>
      <c r="J124" s="4">
        <v>43881</v>
      </c>
      <c r="K124" s="5">
        <v>732000000</v>
      </c>
      <c r="L124" s="5">
        <v>732000000</v>
      </c>
      <c r="M124" s="3" t="s">
        <v>414</v>
      </c>
      <c r="N124" s="20">
        <f>('Ratios Calculated fix'!N124-'Ratios Calculated fix'!N$428)/('Ratios Calculated fix'!N$429-'Ratios Calculated fix'!N$428)</f>
        <v>2.7328668059534426E-2</v>
      </c>
      <c r="O124" s="21">
        <f>('Ratios Calculated fix'!O124-'Ratios Calculated fix'!O$428)/('Ratios Calculated fix'!O$429-'Ratios Calculated fix'!O$428)</f>
        <v>1.8427482447529283E-2</v>
      </c>
      <c r="P124" s="21">
        <f>('Ratios Calculated fix'!P124-'Ratios Calculated fix'!P$428)/('Ratios Calculated fix'!P$429-'Ratios Calculated fix'!P$428)</f>
        <v>4.3957683778044028E-3</v>
      </c>
      <c r="Q124" s="21">
        <f>('Ratios Calculated fix'!Q124-'Ratios Calculated fix'!Q$428)/('Ratios Calculated fix'!Q$429-'Ratios Calculated fix'!Q$428)</f>
        <v>0.56115515938124272</v>
      </c>
      <c r="R124" s="21">
        <f>('Ratios Calculated fix'!R124-'Ratios Calculated fix'!R$428)/('Ratios Calculated fix'!R$429-'Ratios Calculated fix'!R$428)</f>
        <v>0.10238882039764023</v>
      </c>
      <c r="S124" s="21">
        <f>('Ratios Calculated fix'!S124-'Ratios Calculated fix'!S$428)/('Ratios Calculated fix'!S$429-'Ratios Calculated fix'!S$428)</f>
        <v>7.831546411040767E-2</v>
      </c>
      <c r="T124" s="21">
        <f>('Ratios Calculated fix'!T124-'Ratios Calculated fix'!T$428)/('Ratios Calculated fix'!T$429-'Ratios Calculated fix'!T$428)</f>
        <v>9.1271330132888046E-2</v>
      </c>
      <c r="U124" s="21">
        <f>('Ratios Calculated fix'!U124-'Ratios Calculated fix'!U$428)/('Ratios Calculated fix'!U$429-'Ratios Calculated fix'!U$428)</f>
        <v>0.79653110328166388</v>
      </c>
      <c r="V124" s="21">
        <f>('Ratios Calculated fix'!V124-'Ratios Calculated fix'!V$428)/('Ratios Calculated fix'!V$429-'Ratios Calculated fix'!V$428)</f>
        <v>0.77600798969105611</v>
      </c>
      <c r="W124" s="21">
        <f>('Ratios Calculated fix'!W124-'Ratios Calculated fix'!W$428)/('Ratios Calculated fix'!W$429-'Ratios Calculated fix'!W$428)</f>
        <v>0.76578809420715255</v>
      </c>
      <c r="X124" s="21">
        <f>('Ratios Calculated fix'!X124-'Ratios Calculated fix'!X$428)/('Ratios Calculated fix'!X$429-'Ratios Calculated fix'!X$428)</f>
        <v>5.0887806535086025E-2</v>
      </c>
      <c r="Y124" s="21">
        <f>('Ratios Calculated fix'!Y124-'Ratios Calculated fix'!Y$428)/('Ratios Calculated fix'!Y$429-'Ratios Calculated fix'!Y$428)</f>
        <v>0.47961723327239253</v>
      </c>
      <c r="Z124" s="21">
        <f>('Ratios Calculated fix'!Z124-'Ratios Calculated fix'!Z$428)/('Ratios Calculated fix'!Z$429-'Ratios Calculated fix'!Z$428)</f>
        <v>0.94911219346491404</v>
      </c>
      <c r="AA124" s="21">
        <f>('Ratios Calculated fix'!AA124-'Ratios Calculated fix'!AA$428)/('Ratios Calculated fix'!AA$429-'Ratios Calculated fix'!AA$428)</f>
        <v>0</v>
      </c>
      <c r="AB124" s="21">
        <f>('Ratios Calculated fix'!AB124-'Ratios Calculated fix'!AB$428)/('Ratios Calculated fix'!AB$429-'Ratios Calculated fix'!AB$428)</f>
        <v>0.86064904887498561</v>
      </c>
      <c r="AC124" s="21">
        <f>('Ratios Calculated fix'!AC124-'Ratios Calculated fix'!AC$428)/('Ratios Calculated fix'!AC$429-'Ratios Calculated fix'!AC$428)</f>
        <v>0.41331507780522453</v>
      </c>
      <c r="AD124" s="21">
        <f>('Ratios Calculated fix'!AD124-'Ratios Calculated fix'!AD$428)/('Ratios Calculated fix'!AD$429-'Ratios Calculated fix'!AD$428)</f>
        <v>0.54796967923744488</v>
      </c>
      <c r="AE124" s="21">
        <f>('Ratios Calculated fix'!AE124-'Ratios Calculated fix'!AE$428)/('Ratios Calculated fix'!AE$429-'Ratios Calculated fix'!AE$428)</f>
        <v>0.45917512814469869</v>
      </c>
      <c r="AF124" s="21">
        <f>('Ratios Calculated fix'!AF124-'Ratios Calculated fix'!AF$428)/('Ratios Calculated fix'!AF$429-'Ratios Calculated fix'!AF$428)</f>
        <v>0.61108005009588551</v>
      </c>
      <c r="AG124" s="21" t="e">
        <f>('Ratios Calculated fix'!AG124-'Ratios Calculated fix'!AG$428)/('Ratios Calculated fix'!AG$429-'Ratios Calculated fix'!AG$428)</f>
        <v>#DIV/0!</v>
      </c>
      <c r="AH124" s="21" t="e">
        <f>('Ratios Calculated fix'!AH124-'Ratios Calculated fix'!AH$428)/('Ratios Calculated fix'!AH$429-'Ratios Calculated fix'!AH$428)</f>
        <v>#DIV/0!</v>
      </c>
      <c r="AI124" s="21">
        <f>('Ratios Calculated fix'!AI124-'Ratios Calculated fix'!AI$428)/('Ratios Calculated fix'!AI$429-'Ratios Calculated fix'!AI$428)</f>
        <v>0.44214572024363663</v>
      </c>
      <c r="AJ124" s="21">
        <f>('Ratios Calculated fix'!AJ124-'Ratios Calculated fix'!AJ$428)/('Ratios Calculated fix'!AJ$429-'Ratios Calculated fix'!AJ$428)</f>
        <v>0.14933954545170205</v>
      </c>
      <c r="AK124" s="21" t="e">
        <f>('Ratios Calculated fix'!AK124-'Ratios Calculated fix'!AK$428)/('Ratios Calculated fix'!AK$429-'Ratios Calculated fix'!AK$428)</f>
        <v>#DIV/0!</v>
      </c>
      <c r="AL124" s="21" t="e">
        <f>('Ratios Calculated fix'!AL124-'Ratios Calculated fix'!AL$428)/('Ratios Calculated fix'!AL$429-'Ratios Calculated fix'!AL$428)</f>
        <v>#DIV/0!</v>
      </c>
      <c r="AM124" s="21">
        <f>('Ratios Calculated fix'!AM124-'Ratios Calculated fix'!AM$428)/('Ratios Calculated fix'!AM$429-'Ratios Calculated fix'!AM$428)</f>
        <v>0.61639200163183971</v>
      </c>
      <c r="AN124" s="21">
        <f>('Ratios Calculated fix'!AN124-'Ratios Calculated fix'!AN$428)/('Ratios Calculated fix'!AN$429-'Ratios Calculated fix'!AN$428)</f>
        <v>0.62053365232663449</v>
      </c>
      <c r="AO124" s="21">
        <f>('Ratios Calculated fix'!AO124-'Ratios Calculated fix'!AO$428)/('Ratios Calculated fix'!AO$429-'Ratios Calculated fix'!AO$428)</f>
        <v>2.5673954320749457E-2</v>
      </c>
      <c r="AP124" s="21">
        <f>('Ratios Calculated fix'!AP124-'Ratios Calculated fix'!AP$428)/('Ratios Calculated fix'!AP$429-'Ratios Calculated fix'!AP$428)</f>
        <v>3.1452348778517283E-2</v>
      </c>
      <c r="AQ124" s="21">
        <f>('Ratios Calculated fix'!AQ124-'Ratios Calculated fix'!AQ$428)/('Ratios Calculated fix'!AQ$429-'Ratios Calculated fix'!AQ$428)</f>
        <v>0.51788420767096144</v>
      </c>
      <c r="AR124" s="21">
        <f>('Ratios Calculated fix'!AR124-'Ratios Calculated fix'!AR$428)/('Ratios Calculated fix'!AR$429-'Ratios Calculated fix'!AR$428)</f>
        <v>0.46964947692200404</v>
      </c>
      <c r="AS124" s="21">
        <f>('Ratios Calculated fix'!AS124-'Ratios Calculated fix'!AS$428)/('Ratios Calculated fix'!AS$429-'Ratios Calculated fix'!AS$428)</f>
        <v>0.60122410567046092</v>
      </c>
      <c r="AT124" s="21">
        <f>('Ratios Calculated fix'!AT124-'Ratios Calculated fix'!AT$428)/('Ratios Calculated fix'!AT$429-'Ratios Calculated fix'!AT$428)</f>
        <v>0.27248823671566669</v>
      </c>
      <c r="AU124" s="21">
        <f>('Ratios Calculated fix'!AU124-'Ratios Calculated fix'!AU$428)/('Ratios Calculated fix'!AU$429-'Ratios Calculated fix'!AU$428)</f>
        <v>0.42226097293251258</v>
      </c>
      <c r="AV124" s="21" t="e">
        <f>('Ratios Calculated fix'!AV124-'Ratios Calculated fix'!AV$428)/('Ratios Calculated fix'!AV$429-'Ratios Calculated fix'!AV$428)</f>
        <v>#DIV/0!</v>
      </c>
      <c r="AW124" s="21" t="e">
        <f>('Ratios Calculated fix'!AW124-'Ratios Calculated fix'!AW$428)/('Ratios Calculated fix'!AW$429-'Ratios Calculated fix'!AW$428)</f>
        <v>#DIV/0!</v>
      </c>
      <c r="AX124" s="21" t="e">
        <f>('Ratios Calculated fix'!AX124-'Ratios Calculated fix'!AX$428)/('Ratios Calculated fix'!AX$429-'Ratios Calculated fix'!AX$428)</f>
        <v>#DIV/0!</v>
      </c>
      <c r="AY124" s="21">
        <f>('Ratios Calculated fix'!AY124-'Ratios Calculated fix'!AY$428)/('Ratios Calculated fix'!AY$429-'Ratios Calculated fix'!AY$428)</f>
        <v>0.39793162187304149</v>
      </c>
      <c r="AZ124" s="21">
        <f>('Ratios Calculated fix'!AZ124-'Ratios Calculated fix'!AZ$428)/('Ratios Calculated fix'!AZ$429-'Ratios Calculated fix'!AZ$428)</f>
        <v>0.36704087598063367</v>
      </c>
      <c r="BA124" s="21">
        <f>('Ratios Calculated fix'!BA124-'Ratios Calculated fix'!BA$428)/('Ratios Calculated fix'!BA$429-'Ratios Calculated fix'!BA$428)</f>
        <v>0.50245336503492855</v>
      </c>
      <c r="BB124" s="21" t="e">
        <f>('Ratios Calculated fix'!BB124-'Ratios Calculated fix'!BB$428)/('Ratios Calculated fix'!BB$429-'Ratios Calculated fix'!BB$428)</f>
        <v>#DIV/0!</v>
      </c>
      <c r="BC124" s="21">
        <f>('Ratios Calculated fix'!BC124-'Ratios Calculated fix'!BC$428)/('Ratios Calculated fix'!BC$429-'Ratios Calculated fix'!BC$428)</f>
        <v>8.7170965485350499E-2</v>
      </c>
    </row>
    <row r="125" spans="1:55" x14ac:dyDescent="0.2">
      <c r="A125" s="3" t="s">
        <v>367</v>
      </c>
      <c r="B125" s="3" t="s">
        <v>368</v>
      </c>
      <c r="C125" s="3" t="s">
        <v>24</v>
      </c>
      <c r="D125" s="3">
        <v>349826</v>
      </c>
      <c r="E125" s="3" t="s">
        <v>16</v>
      </c>
      <c r="F125" s="3">
        <v>2019</v>
      </c>
      <c r="G125" s="3" t="s">
        <v>17</v>
      </c>
      <c r="H125" s="4">
        <v>43830</v>
      </c>
      <c r="I125" s="4">
        <v>43882</v>
      </c>
      <c r="J125" s="4">
        <v>43882</v>
      </c>
      <c r="K125" s="5">
        <v>129314168</v>
      </c>
      <c r="L125" s="5">
        <v>130372124</v>
      </c>
      <c r="M125" s="3" t="s">
        <v>369</v>
      </c>
      <c r="N125" s="20">
        <f>('Ratios Calculated fix'!N125-'Ratios Calculated fix'!N$428)/('Ratios Calculated fix'!N$429-'Ratios Calculated fix'!N$428)</f>
        <v>7.3241273465999568E-2</v>
      </c>
      <c r="O125" s="21">
        <f>('Ratios Calculated fix'!O125-'Ratios Calculated fix'!O$428)/('Ratios Calculated fix'!O$429-'Ratios Calculated fix'!O$428)</f>
        <v>7.228820152315478E-2</v>
      </c>
      <c r="P125" s="21">
        <f>('Ratios Calculated fix'!P125-'Ratios Calculated fix'!P$428)/('Ratios Calculated fix'!P$429-'Ratios Calculated fix'!P$428)</f>
        <v>9.9691679654300407E-3</v>
      </c>
      <c r="Q125" s="21">
        <f>('Ratios Calculated fix'!Q125-'Ratios Calculated fix'!Q$428)/('Ratios Calculated fix'!Q$429-'Ratios Calculated fix'!Q$428)</f>
        <v>0.56189981782226028</v>
      </c>
      <c r="R125" s="21">
        <f>('Ratios Calculated fix'!R125-'Ratios Calculated fix'!R$428)/('Ratios Calculated fix'!R$429-'Ratios Calculated fix'!R$428)</f>
        <v>0.13582267865394784</v>
      </c>
      <c r="S125" s="21">
        <f>('Ratios Calculated fix'!S125-'Ratios Calculated fix'!S$428)/('Ratios Calculated fix'!S$429-'Ratios Calculated fix'!S$428)</f>
        <v>0.16865815191293296</v>
      </c>
      <c r="T125" s="21">
        <f>('Ratios Calculated fix'!T125-'Ratios Calculated fix'!T$428)/('Ratios Calculated fix'!T$429-'Ratios Calculated fix'!T$428)</f>
        <v>0.11101087199212289</v>
      </c>
      <c r="U125" s="21">
        <f>('Ratios Calculated fix'!U125-'Ratios Calculated fix'!U$428)/('Ratios Calculated fix'!U$429-'Ratios Calculated fix'!U$428)</f>
        <v>0.79987250013728517</v>
      </c>
      <c r="V125" s="21">
        <f>('Ratios Calculated fix'!V125-'Ratios Calculated fix'!V$428)/('Ratios Calculated fix'!V$429-'Ratios Calculated fix'!V$428)</f>
        <v>0.78270117247274396</v>
      </c>
      <c r="W125" s="21">
        <f>('Ratios Calculated fix'!W125-'Ratios Calculated fix'!W$428)/('Ratios Calculated fix'!W$429-'Ratios Calculated fix'!W$428)</f>
        <v>0.7683462235700349</v>
      </c>
      <c r="X125" s="21">
        <f>('Ratios Calculated fix'!X125-'Ratios Calculated fix'!X$428)/('Ratios Calculated fix'!X$429-'Ratios Calculated fix'!X$428)</f>
        <v>0.3543139151865472</v>
      </c>
      <c r="Y125" s="21">
        <f>('Ratios Calculated fix'!Y125-'Ratios Calculated fix'!Y$428)/('Ratios Calculated fix'!Y$429-'Ratios Calculated fix'!Y$428)</f>
        <v>0.49324137917449229</v>
      </c>
      <c r="Z125" s="21">
        <f>('Ratios Calculated fix'!Z125-'Ratios Calculated fix'!Z$428)/('Ratios Calculated fix'!Z$429-'Ratios Calculated fix'!Z$428)</f>
        <v>0.6456860848134528</v>
      </c>
      <c r="AA125" s="21">
        <f>('Ratios Calculated fix'!AA125-'Ratios Calculated fix'!AA$428)/('Ratios Calculated fix'!AA$429-'Ratios Calculated fix'!AA$428)</f>
        <v>0.58412631438586538</v>
      </c>
      <c r="AB125" s="21">
        <f>('Ratios Calculated fix'!AB125-'Ratios Calculated fix'!AB$428)/('Ratios Calculated fix'!AB$429-'Ratios Calculated fix'!AB$428)</f>
        <v>0.85166476024618198</v>
      </c>
      <c r="AC125" s="21">
        <f>('Ratios Calculated fix'!AC125-'Ratios Calculated fix'!AC$428)/('Ratios Calculated fix'!AC$429-'Ratios Calculated fix'!AC$428)</f>
        <v>0.26110815138227894</v>
      </c>
      <c r="AD125" s="21">
        <f>('Ratios Calculated fix'!AD125-'Ratios Calculated fix'!AD$428)/('Ratios Calculated fix'!AD$429-'Ratios Calculated fix'!AD$428)</f>
        <v>0.37517384600641096</v>
      </c>
      <c r="AE125" s="21">
        <f>('Ratios Calculated fix'!AE125-'Ratios Calculated fix'!AE$428)/('Ratios Calculated fix'!AE$429-'Ratios Calculated fix'!AE$428)</f>
        <v>0.37737059840879883</v>
      </c>
      <c r="AF125" s="21">
        <f>('Ratios Calculated fix'!AF125-'Ratios Calculated fix'!AF$428)/('Ratios Calculated fix'!AF$429-'Ratios Calculated fix'!AF$428)</f>
        <v>0.54747325898037191</v>
      </c>
      <c r="AG125" s="21" t="e">
        <f>('Ratios Calculated fix'!AG125-'Ratios Calculated fix'!AG$428)/('Ratios Calculated fix'!AG$429-'Ratios Calculated fix'!AG$428)</f>
        <v>#DIV/0!</v>
      </c>
      <c r="AH125" s="21" t="e">
        <f>('Ratios Calculated fix'!AH125-'Ratios Calculated fix'!AH$428)/('Ratios Calculated fix'!AH$429-'Ratios Calculated fix'!AH$428)</f>
        <v>#DIV/0!</v>
      </c>
      <c r="AI125" s="21">
        <f>('Ratios Calculated fix'!AI125-'Ratios Calculated fix'!AI$428)/('Ratios Calculated fix'!AI$429-'Ratios Calculated fix'!AI$428)</f>
        <v>0.40233884460388203</v>
      </c>
      <c r="AJ125" s="21">
        <f>('Ratios Calculated fix'!AJ125-'Ratios Calculated fix'!AJ$428)/('Ratios Calculated fix'!AJ$429-'Ratios Calculated fix'!AJ$428)</f>
        <v>0.12997150810266755</v>
      </c>
      <c r="AK125" s="21" t="e">
        <f>('Ratios Calculated fix'!AK125-'Ratios Calculated fix'!AK$428)/('Ratios Calculated fix'!AK$429-'Ratios Calculated fix'!AK$428)</f>
        <v>#DIV/0!</v>
      </c>
      <c r="AL125" s="21" t="e">
        <f>('Ratios Calculated fix'!AL125-'Ratios Calculated fix'!AL$428)/('Ratios Calculated fix'!AL$429-'Ratios Calculated fix'!AL$428)</f>
        <v>#DIV/0!</v>
      </c>
      <c r="AM125" s="21">
        <f>('Ratios Calculated fix'!AM125-'Ratios Calculated fix'!AM$428)/('Ratios Calculated fix'!AM$429-'Ratios Calculated fix'!AM$428)</f>
        <v>0.61595263467922068</v>
      </c>
      <c r="AN125" s="21">
        <f>('Ratios Calculated fix'!AN125-'Ratios Calculated fix'!AN$428)/('Ratios Calculated fix'!AN$429-'Ratios Calculated fix'!AN$428)</f>
        <v>0.62316516552555501</v>
      </c>
      <c r="AO125" s="21">
        <f>('Ratios Calculated fix'!AO125-'Ratios Calculated fix'!AO$428)/('Ratios Calculated fix'!AO$429-'Ratios Calculated fix'!AO$428)</f>
        <v>0.12292086328552758</v>
      </c>
      <c r="AP125" s="21">
        <f>('Ratios Calculated fix'!AP125-'Ratios Calculated fix'!AP$428)/('Ratios Calculated fix'!AP$429-'Ratios Calculated fix'!AP$428)</f>
        <v>3.2375734447813331E-2</v>
      </c>
      <c r="AQ125" s="21">
        <f>('Ratios Calculated fix'!AQ125-'Ratios Calculated fix'!AQ$428)/('Ratios Calculated fix'!AQ$429-'Ratios Calculated fix'!AQ$428)</f>
        <v>0.5052215471157685</v>
      </c>
      <c r="AR125" s="21">
        <f>('Ratios Calculated fix'!AR125-'Ratios Calculated fix'!AR$428)/('Ratios Calculated fix'!AR$429-'Ratios Calculated fix'!AR$428)</f>
        <v>0.32988710070279426</v>
      </c>
      <c r="AS125" s="21">
        <f>('Ratios Calculated fix'!AS125-'Ratios Calculated fix'!AS$428)/('Ratios Calculated fix'!AS$429-'Ratios Calculated fix'!AS$428)</f>
        <v>0.53780619189188894</v>
      </c>
      <c r="AT125" s="21">
        <f>('Ratios Calculated fix'!AT125-'Ratios Calculated fix'!AT$428)/('Ratios Calculated fix'!AT$429-'Ratios Calculated fix'!AT$428)</f>
        <v>0.34328466792367157</v>
      </c>
      <c r="AU125" s="21">
        <f>('Ratios Calculated fix'!AU125-'Ratios Calculated fix'!AU$428)/('Ratios Calculated fix'!AU$429-'Ratios Calculated fix'!AU$428)</f>
        <v>0.46025402583679437</v>
      </c>
      <c r="AV125" s="21" t="e">
        <f>('Ratios Calculated fix'!AV125-'Ratios Calculated fix'!AV$428)/('Ratios Calculated fix'!AV$429-'Ratios Calculated fix'!AV$428)</f>
        <v>#DIV/0!</v>
      </c>
      <c r="AW125" s="21" t="e">
        <f>('Ratios Calculated fix'!AW125-'Ratios Calculated fix'!AW$428)/('Ratios Calculated fix'!AW$429-'Ratios Calculated fix'!AW$428)</f>
        <v>#DIV/0!</v>
      </c>
      <c r="AX125" s="21" t="e">
        <f>('Ratios Calculated fix'!AX125-'Ratios Calculated fix'!AX$428)/('Ratios Calculated fix'!AX$429-'Ratios Calculated fix'!AX$428)</f>
        <v>#DIV/0!</v>
      </c>
      <c r="AY125" s="21">
        <f>('Ratios Calculated fix'!AY125-'Ratios Calculated fix'!AY$428)/('Ratios Calculated fix'!AY$429-'Ratios Calculated fix'!AY$428)</f>
        <v>0.38208501054511951</v>
      </c>
      <c r="AZ125" s="21">
        <f>('Ratios Calculated fix'!AZ125-'Ratios Calculated fix'!AZ$428)/('Ratios Calculated fix'!AZ$429-'Ratios Calculated fix'!AZ$428)</f>
        <v>0.33636445968949624</v>
      </c>
      <c r="BA125" s="21">
        <f>('Ratios Calculated fix'!BA125-'Ratios Calculated fix'!BA$428)/('Ratios Calculated fix'!BA$429-'Ratios Calculated fix'!BA$428)</f>
        <v>0.53943144713793501</v>
      </c>
      <c r="BB125" s="21" t="e">
        <f>('Ratios Calculated fix'!BB125-'Ratios Calculated fix'!BB$428)/('Ratios Calculated fix'!BB$429-'Ratios Calculated fix'!BB$428)</f>
        <v>#DIV/0!</v>
      </c>
      <c r="BC125" s="21">
        <f>('Ratios Calculated fix'!BC125-'Ratios Calculated fix'!BC$428)/('Ratios Calculated fix'!BC$429-'Ratios Calculated fix'!BC$428)</f>
        <v>0.12165039709233556</v>
      </c>
    </row>
    <row r="126" spans="1:55" x14ac:dyDescent="0.2">
      <c r="A126" s="3" t="s">
        <v>379</v>
      </c>
      <c r="B126" s="3" t="s">
        <v>380</v>
      </c>
      <c r="C126" s="3" t="s">
        <v>138</v>
      </c>
      <c r="D126" s="3">
        <v>122079</v>
      </c>
      <c r="E126" s="3" t="s">
        <v>16</v>
      </c>
      <c r="F126" s="3">
        <v>2019</v>
      </c>
      <c r="G126" s="3" t="s">
        <v>17</v>
      </c>
      <c r="H126" s="4">
        <v>43830</v>
      </c>
      <c r="I126" s="4">
        <v>43880</v>
      </c>
      <c r="J126" s="4">
        <v>43880</v>
      </c>
      <c r="K126" s="5">
        <v>377000000</v>
      </c>
      <c r="L126" s="5">
        <v>371000000</v>
      </c>
      <c r="M126" s="3" t="s">
        <v>381</v>
      </c>
      <c r="N126" s="20">
        <f>('Ratios Calculated fix'!N126-'Ratios Calculated fix'!N$428)/('Ratios Calculated fix'!N$429-'Ratios Calculated fix'!N$428)</f>
        <v>8.58232120919796E-2</v>
      </c>
      <c r="O126" s="21">
        <f>('Ratios Calculated fix'!O126-'Ratios Calculated fix'!O$428)/('Ratios Calculated fix'!O$429-'Ratios Calculated fix'!O$428)</f>
        <v>8.58232120919796E-2</v>
      </c>
      <c r="P126" s="21">
        <f>('Ratios Calculated fix'!P126-'Ratios Calculated fix'!P$428)/('Ratios Calculated fix'!P$429-'Ratios Calculated fix'!P$428)</f>
        <v>0.16221886115521034</v>
      </c>
      <c r="Q126" s="21">
        <f>('Ratios Calculated fix'!Q126-'Ratios Calculated fix'!Q$428)/('Ratios Calculated fix'!Q$429-'Ratios Calculated fix'!Q$428)</f>
        <v>0.55931416143112822</v>
      </c>
      <c r="R126" s="21">
        <f>('Ratios Calculated fix'!R126-'Ratios Calculated fix'!R$428)/('Ratios Calculated fix'!R$429-'Ratios Calculated fix'!R$428)</f>
        <v>7.8094049684513916E-2</v>
      </c>
      <c r="S126" s="21">
        <f>('Ratios Calculated fix'!S126-'Ratios Calculated fix'!S$428)/('Ratios Calculated fix'!S$429-'Ratios Calculated fix'!S$428)</f>
        <v>1.3831568129843239E-2</v>
      </c>
      <c r="T126" s="21">
        <f>('Ratios Calculated fix'!T126-'Ratios Calculated fix'!T$428)/('Ratios Calculated fix'!T$429-'Ratios Calculated fix'!T$428)</f>
        <v>7.6746728779782281E-2</v>
      </c>
      <c r="U126" s="21">
        <f>('Ratios Calculated fix'!U126-'Ratios Calculated fix'!U$428)/('Ratios Calculated fix'!U$429-'Ratios Calculated fix'!U$428)</f>
        <v>0.79324340105362912</v>
      </c>
      <c r="V126" s="21">
        <f>('Ratios Calculated fix'!V126-'Ratios Calculated fix'!V$428)/('Ratios Calculated fix'!V$429-'Ratios Calculated fix'!V$428)</f>
        <v>0.77195820401199011</v>
      </c>
      <c r="W126" s="21">
        <f>('Ratios Calculated fix'!W126-'Ratios Calculated fix'!W$428)/('Ratios Calculated fix'!W$429-'Ratios Calculated fix'!W$428)</f>
        <v>0.7627884475210992</v>
      </c>
      <c r="X126" s="21">
        <f>('Ratios Calculated fix'!X126-'Ratios Calculated fix'!X$428)/('Ratios Calculated fix'!X$429-'Ratios Calculated fix'!X$428)</f>
        <v>0.18235916486754628</v>
      </c>
      <c r="Y126" s="21">
        <f>('Ratios Calculated fix'!Y126-'Ratios Calculated fix'!Y$428)/('Ratios Calculated fix'!Y$429-'Ratios Calculated fix'!Y$428)</f>
        <v>0.50246086761063413</v>
      </c>
      <c r="Z126" s="21">
        <f>('Ratios Calculated fix'!Z126-'Ratios Calculated fix'!Z$428)/('Ratios Calculated fix'!Z$429-'Ratios Calculated fix'!Z$428)</f>
        <v>0.81764083513245367</v>
      </c>
      <c r="AA126" s="21">
        <f>('Ratios Calculated fix'!AA126-'Ratios Calculated fix'!AA$428)/('Ratios Calculated fix'!AA$429-'Ratios Calculated fix'!AA$428)</f>
        <v>7.0127216475465132E-2</v>
      </c>
      <c r="AB126" s="21">
        <f>('Ratios Calculated fix'!AB126-'Ratios Calculated fix'!AB$428)/('Ratios Calculated fix'!AB$429-'Ratios Calculated fix'!AB$428)</f>
        <v>0.90024405312811806</v>
      </c>
      <c r="AC126" s="21">
        <f>('Ratios Calculated fix'!AC126-'Ratios Calculated fix'!AC$428)/('Ratios Calculated fix'!AC$429-'Ratios Calculated fix'!AC$428)</f>
        <v>0.78686107446849696</v>
      </c>
      <c r="AD126" s="21">
        <f>('Ratios Calculated fix'!AD126-'Ratios Calculated fix'!AD$428)/('Ratios Calculated fix'!AD$429-'Ratios Calculated fix'!AD$428)</f>
        <v>0.48761321251449569</v>
      </c>
      <c r="AE126" s="21">
        <f>('Ratios Calculated fix'!AE126-'Ratios Calculated fix'!AE$428)/('Ratios Calculated fix'!AE$429-'Ratios Calculated fix'!AE$428)</f>
        <v>0.40186635901754741</v>
      </c>
      <c r="AF126" s="21">
        <f>('Ratios Calculated fix'!AF126-'Ratios Calculated fix'!AF$428)/('Ratios Calculated fix'!AF$429-'Ratios Calculated fix'!AF$428)</f>
        <v>0.72972117195532105</v>
      </c>
      <c r="AG126" s="21" t="e">
        <f>('Ratios Calculated fix'!AG126-'Ratios Calculated fix'!AG$428)/('Ratios Calculated fix'!AG$429-'Ratios Calculated fix'!AG$428)</f>
        <v>#DIV/0!</v>
      </c>
      <c r="AH126" s="21" t="e">
        <f>('Ratios Calculated fix'!AH126-'Ratios Calculated fix'!AH$428)/('Ratios Calculated fix'!AH$429-'Ratios Calculated fix'!AH$428)</f>
        <v>#DIV/0!</v>
      </c>
      <c r="AI126" s="21">
        <f>('Ratios Calculated fix'!AI126-'Ratios Calculated fix'!AI$428)/('Ratios Calculated fix'!AI$429-'Ratios Calculated fix'!AI$428)</f>
        <v>0.31825898065258412</v>
      </c>
      <c r="AJ126" s="21">
        <f>('Ratios Calculated fix'!AJ126-'Ratios Calculated fix'!AJ$428)/('Ratios Calculated fix'!AJ$429-'Ratios Calculated fix'!AJ$428)</f>
        <v>0.23702718397147068</v>
      </c>
      <c r="AK126" s="21" t="e">
        <f>('Ratios Calculated fix'!AK126-'Ratios Calculated fix'!AK$428)/('Ratios Calculated fix'!AK$429-'Ratios Calculated fix'!AK$428)</f>
        <v>#DIV/0!</v>
      </c>
      <c r="AL126" s="21" t="e">
        <f>('Ratios Calculated fix'!AL126-'Ratios Calculated fix'!AL$428)/('Ratios Calculated fix'!AL$429-'Ratios Calculated fix'!AL$428)</f>
        <v>#DIV/0!</v>
      </c>
      <c r="AM126" s="21">
        <f>('Ratios Calculated fix'!AM126-'Ratios Calculated fix'!AM$428)/('Ratios Calculated fix'!AM$429-'Ratios Calculated fix'!AM$428)</f>
        <v>0.62050265083667722</v>
      </c>
      <c r="AN126" s="21">
        <f>('Ratios Calculated fix'!AN126-'Ratios Calculated fix'!AN$428)/('Ratios Calculated fix'!AN$429-'Ratios Calculated fix'!AN$428)</f>
        <v>0.62147288416422064</v>
      </c>
      <c r="AO126" s="21">
        <f>('Ratios Calculated fix'!AO126-'Ratios Calculated fix'!AO$428)/('Ratios Calculated fix'!AO$429-'Ratios Calculated fix'!AO$428)</f>
        <v>0.11197557715189889</v>
      </c>
      <c r="AP126" s="21">
        <f>('Ratios Calculated fix'!AP126-'Ratios Calculated fix'!AP$428)/('Ratios Calculated fix'!AP$429-'Ratios Calculated fix'!AP$428)</f>
        <v>3.2555334191040411E-2</v>
      </c>
      <c r="AQ126" s="21">
        <f>('Ratios Calculated fix'!AQ126-'Ratios Calculated fix'!AQ$428)/('Ratios Calculated fix'!AQ$429-'Ratios Calculated fix'!AQ$428)</f>
        <v>0.69303233944239118</v>
      </c>
      <c r="AR126" s="21">
        <f>('Ratios Calculated fix'!AR126-'Ratios Calculated fix'!AR$428)/('Ratios Calculated fix'!AR$429-'Ratios Calculated fix'!AR$428)</f>
        <v>0.3828877101121857</v>
      </c>
      <c r="AS126" s="21">
        <f>('Ratios Calculated fix'!AS126-'Ratios Calculated fix'!AS$428)/('Ratios Calculated fix'!AS$429-'Ratios Calculated fix'!AS$428)</f>
        <v>0.41000015723053734</v>
      </c>
      <c r="AT126" s="21">
        <f>('Ratios Calculated fix'!AT126-'Ratios Calculated fix'!AT$428)/('Ratios Calculated fix'!AT$429-'Ratios Calculated fix'!AT$428)</f>
        <v>0.37790445841431425</v>
      </c>
      <c r="AU126" s="21">
        <f>('Ratios Calculated fix'!AU126-'Ratios Calculated fix'!AU$428)/('Ratios Calculated fix'!AU$429-'Ratios Calculated fix'!AU$428)</f>
        <v>0.47922183373131744</v>
      </c>
      <c r="AV126" s="21" t="e">
        <f>('Ratios Calculated fix'!AV126-'Ratios Calculated fix'!AV$428)/('Ratios Calculated fix'!AV$429-'Ratios Calculated fix'!AV$428)</f>
        <v>#DIV/0!</v>
      </c>
      <c r="AW126" s="21" t="e">
        <f>('Ratios Calculated fix'!AW126-'Ratios Calculated fix'!AW$428)/('Ratios Calculated fix'!AW$429-'Ratios Calculated fix'!AW$428)</f>
        <v>#DIV/0!</v>
      </c>
      <c r="AX126" s="21" t="e">
        <f>('Ratios Calculated fix'!AX126-'Ratios Calculated fix'!AX$428)/('Ratios Calculated fix'!AX$429-'Ratios Calculated fix'!AX$428)</f>
        <v>#DIV/0!</v>
      </c>
      <c r="AY126" s="21">
        <f>('Ratios Calculated fix'!AY126-'Ratios Calculated fix'!AY$428)/('Ratios Calculated fix'!AY$429-'Ratios Calculated fix'!AY$428)</f>
        <v>0.34765935185693891</v>
      </c>
      <c r="AZ126" s="21">
        <f>('Ratios Calculated fix'!AZ126-'Ratios Calculated fix'!AZ$428)/('Ratios Calculated fix'!AZ$429-'Ratios Calculated fix'!AZ$428)</f>
        <v>0.26296958968781603</v>
      </c>
      <c r="BA126" s="21">
        <f>('Ratios Calculated fix'!BA126-'Ratios Calculated fix'!BA$428)/('Ratios Calculated fix'!BA$429-'Ratios Calculated fix'!BA$428)</f>
        <v>0.51073615816001028</v>
      </c>
      <c r="BB126" s="21" t="e">
        <f>('Ratios Calculated fix'!BB126-'Ratios Calculated fix'!BB$428)/('Ratios Calculated fix'!BB$429-'Ratios Calculated fix'!BB$428)</f>
        <v>#DIV/0!</v>
      </c>
      <c r="BC126" s="21">
        <f>('Ratios Calculated fix'!BC126-'Ratios Calculated fix'!BC$428)/('Ratios Calculated fix'!BC$429-'Ratios Calculated fix'!BC$428)</f>
        <v>0.11687817934937149</v>
      </c>
    </row>
    <row r="127" spans="1:55" x14ac:dyDescent="0.2">
      <c r="A127" s="3" t="s">
        <v>421</v>
      </c>
      <c r="B127" s="3" t="s">
        <v>422</v>
      </c>
      <c r="C127" s="3" t="s">
        <v>34</v>
      </c>
      <c r="D127" s="3">
        <v>740485</v>
      </c>
      <c r="E127" s="3" t="s">
        <v>16</v>
      </c>
      <c r="F127" s="3">
        <v>2019</v>
      </c>
      <c r="G127" s="3" t="s">
        <v>17</v>
      </c>
      <c r="H127" s="4">
        <v>43921</v>
      </c>
      <c r="I127" s="4">
        <v>43983</v>
      </c>
      <c r="J127" s="4">
        <v>43983</v>
      </c>
      <c r="K127" s="5">
        <v>253480000</v>
      </c>
      <c r="L127" s="5">
        <v>250550000</v>
      </c>
      <c r="M127" s="3" t="s">
        <v>423</v>
      </c>
      <c r="N127" s="20">
        <f>('Ratios Calculated fix'!N127-'Ratios Calculated fix'!N$428)/('Ratios Calculated fix'!N$429-'Ratios Calculated fix'!N$428)</f>
        <v>4.0926443384864029E-2</v>
      </c>
      <c r="O127" s="21">
        <f>('Ratios Calculated fix'!O127-'Ratios Calculated fix'!O$428)/('Ratios Calculated fix'!O$429-'Ratios Calculated fix'!O$428)</f>
        <v>4.0926443384864029E-2</v>
      </c>
      <c r="P127" s="21">
        <f>('Ratios Calculated fix'!P127-'Ratios Calculated fix'!P$428)/('Ratios Calculated fix'!P$429-'Ratios Calculated fix'!P$428)</f>
        <v>4.5874125655826631E-2</v>
      </c>
      <c r="Q127" s="21">
        <f>('Ratios Calculated fix'!Q127-'Ratios Calculated fix'!Q$428)/('Ratios Calculated fix'!Q$429-'Ratios Calculated fix'!Q$428)</f>
        <v>0.55992269336870137</v>
      </c>
      <c r="R127" s="21">
        <f>('Ratios Calculated fix'!R127-'Ratios Calculated fix'!R$428)/('Ratios Calculated fix'!R$429-'Ratios Calculated fix'!R$428)</f>
        <v>6.4394295648934008E-2</v>
      </c>
      <c r="S127" s="21">
        <f>('Ratios Calculated fix'!S127-'Ratios Calculated fix'!S$428)/('Ratios Calculated fix'!S$429-'Ratios Calculated fix'!S$428)</f>
        <v>0.10969772273680752</v>
      </c>
      <c r="T127" s="21">
        <f>('Ratios Calculated fix'!T127-'Ratios Calculated fix'!T$428)/('Ratios Calculated fix'!T$429-'Ratios Calculated fix'!T$428)</f>
        <v>4.8010454470885325E-2</v>
      </c>
      <c r="U127" s="21">
        <f>('Ratios Calculated fix'!U127-'Ratios Calculated fix'!U$428)/('Ratios Calculated fix'!U$429-'Ratios Calculated fix'!U$428)</f>
        <v>0.79316908134034214</v>
      </c>
      <c r="V127" s="21">
        <f>('Ratios Calculated fix'!V127-'Ratios Calculated fix'!V$428)/('Ratios Calculated fix'!V$429-'Ratios Calculated fix'!V$428)</f>
        <v>0.77630566477646601</v>
      </c>
      <c r="W127" s="21">
        <f>('Ratios Calculated fix'!W127-'Ratios Calculated fix'!W$428)/('Ratios Calculated fix'!W$429-'Ratios Calculated fix'!W$428)</f>
        <v>0.76187580050218007</v>
      </c>
      <c r="X127" s="21">
        <f>('Ratios Calculated fix'!X127-'Ratios Calculated fix'!X$428)/('Ratios Calculated fix'!X$429-'Ratios Calculated fix'!X$428)</f>
        <v>0.24793284510685917</v>
      </c>
      <c r="Y127" s="21">
        <f>('Ratios Calculated fix'!Y127-'Ratios Calculated fix'!Y$428)/('Ratios Calculated fix'!Y$429-'Ratios Calculated fix'!Y$428)</f>
        <v>0.53156575849106069</v>
      </c>
      <c r="Z127" s="21">
        <f>('Ratios Calculated fix'!Z127-'Ratios Calculated fix'!Z$428)/('Ratios Calculated fix'!Z$429-'Ratios Calculated fix'!Z$428)</f>
        <v>0.7520671548931408</v>
      </c>
      <c r="AA127" s="21">
        <f>('Ratios Calculated fix'!AA127-'Ratios Calculated fix'!AA$428)/('Ratios Calculated fix'!AA$429-'Ratios Calculated fix'!AA$428)</f>
        <v>0.41960331146004448</v>
      </c>
      <c r="AB127" s="21">
        <f>('Ratios Calculated fix'!AB127-'Ratios Calculated fix'!AB$428)/('Ratios Calculated fix'!AB$429-'Ratios Calculated fix'!AB$428)</f>
        <v>0.8830331898141297</v>
      </c>
      <c r="AC127" s="21">
        <f>('Ratios Calculated fix'!AC127-'Ratios Calculated fix'!AC$428)/('Ratios Calculated fix'!AC$429-'Ratios Calculated fix'!AC$428)</f>
        <v>0.25947719148036169</v>
      </c>
      <c r="AD127" s="21">
        <f>('Ratios Calculated fix'!AD127-'Ratios Calculated fix'!AD$428)/('Ratios Calculated fix'!AD$429-'Ratios Calculated fix'!AD$428)</f>
        <v>0.39086247122412182</v>
      </c>
      <c r="AE127" s="21">
        <f>('Ratios Calculated fix'!AE127-'Ratios Calculated fix'!AE$428)/('Ratios Calculated fix'!AE$429-'Ratios Calculated fix'!AE$428)</f>
        <v>0.35161118910229955</v>
      </c>
      <c r="AF127" s="21">
        <f>('Ratios Calculated fix'!AF127-'Ratios Calculated fix'!AF$428)/('Ratios Calculated fix'!AF$429-'Ratios Calculated fix'!AF$428)</f>
        <v>0.57875301375739163</v>
      </c>
      <c r="AG127" s="21" t="e">
        <f>('Ratios Calculated fix'!AG127-'Ratios Calculated fix'!AG$428)/('Ratios Calculated fix'!AG$429-'Ratios Calculated fix'!AG$428)</f>
        <v>#DIV/0!</v>
      </c>
      <c r="AH127" s="21" t="e">
        <f>('Ratios Calculated fix'!AH127-'Ratios Calculated fix'!AH$428)/('Ratios Calculated fix'!AH$429-'Ratios Calculated fix'!AH$428)</f>
        <v>#DIV/0!</v>
      </c>
      <c r="AI127" s="21">
        <f>('Ratios Calculated fix'!AI127-'Ratios Calculated fix'!AI$428)/('Ratios Calculated fix'!AI$429-'Ratios Calculated fix'!AI$428)</f>
        <v>0.37216892700714937</v>
      </c>
      <c r="AJ127" s="21">
        <f>('Ratios Calculated fix'!AJ127-'Ratios Calculated fix'!AJ$428)/('Ratios Calculated fix'!AJ$429-'Ratios Calculated fix'!AJ$428)</f>
        <v>0.10087371295638418</v>
      </c>
      <c r="AK127" s="21" t="e">
        <f>('Ratios Calculated fix'!AK127-'Ratios Calculated fix'!AK$428)/('Ratios Calculated fix'!AK$429-'Ratios Calculated fix'!AK$428)</f>
        <v>#DIV/0!</v>
      </c>
      <c r="AL127" s="21" t="e">
        <f>('Ratios Calculated fix'!AL127-'Ratios Calculated fix'!AL$428)/('Ratios Calculated fix'!AL$429-'Ratios Calculated fix'!AL$428)</f>
        <v>#DIV/0!</v>
      </c>
      <c r="AM127" s="21">
        <f>('Ratios Calculated fix'!AM127-'Ratios Calculated fix'!AM$428)/('Ratios Calculated fix'!AM$429-'Ratios Calculated fix'!AM$428)</f>
        <v>0.61709114717631119</v>
      </c>
      <c r="AN127" s="21">
        <f>('Ratios Calculated fix'!AN127-'Ratios Calculated fix'!AN$428)/('Ratios Calculated fix'!AN$429-'Ratios Calculated fix'!AN$428)</f>
        <v>0.62240031992765688</v>
      </c>
      <c r="AO127" s="21">
        <f>('Ratios Calculated fix'!AO127-'Ratios Calculated fix'!AO$428)/('Ratios Calculated fix'!AO$429-'Ratios Calculated fix'!AO$428)</f>
        <v>0.14675661812699528</v>
      </c>
      <c r="AP127" s="21">
        <f>('Ratios Calculated fix'!AP127-'Ratios Calculated fix'!AP$428)/('Ratios Calculated fix'!AP$429-'Ratios Calculated fix'!AP$428)</f>
        <v>2.5735399547689233E-2</v>
      </c>
      <c r="AQ127" s="21">
        <f>('Ratios Calculated fix'!AQ127-'Ratios Calculated fix'!AQ$428)/('Ratios Calculated fix'!AQ$429-'Ratios Calculated fix'!AQ$428)</f>
        <v>0.54849857774506672</v>
      </c>
      <c r="AR127" s="21">
        <f>('Ratios Calculated fix'!AR127-'Ratios Calculated fix'!AR$428)/('Ratios Calculated fix'!AR$429-'Ratios Calculated fix'!AR$428)</f>
        <v>0.25942883672491718</v>
      </c>
      <c r="AS127" s="21">
        <f>('Ratios Calculated fix'!AS127-'Ratios Calculated fix'!AS$428)/('Ratios Calculated fix'!AS$429-'Ratios Calculated fix'!AS$428)</f>
        <v>0.52866598821871513</v>
      </c>
      <c r="AT127" s="21">
        <f>('Ratios Calculated fix'!AT127-'Ratios Calculated fix'!AT$428)/('Ratios Calculated fix'!AT$429-'Ratios Calculated fix'!AT$428)</f>
        <v>0.29025952311684611</v>
      </c>
      <c r="AU127" s="21">
        <f>('Ratios Calculated fix'!AU127-'Ratios Calculated fix'!AU$428)/('Ratios Calculated fix'!AU$429-'Ratios Calculated fix'!AU$428)</f>
        <v>0.46454939192034966</v>
      </c>
      <c r="AV127" s="21" t="e">
        <f>('Ratios Calculated fix'!AV127-'Ratios Calculated fix'!AV$428)/('Ratios Calculated fix'!AV$429-'Ratios Calculated fix'!AV$428)</f>
        <v>#DIV/0!</v>
      </c>
      <c r="AW127" s="21" t="e">
        <f>('Ratios Calculated fix'!AW127-'Ratios Calculated fix'!AW$428)/('Ratios Calculated fix'!AW$429-'Ratios Calculated fix'!AW$428)</f>
        <v>#DIV/0!</v>
      </c>
      <c r="AX127" s="21" t="e">
        <f>('Ratios Calculated fix'!AX127-'Ratios Calculated fix'!AX$428)/('Ratios Calculated fix'!AX$429-'Ratios Calculated fix'!AX$428)</f>
        <v>#DIV/0!</v>
      </c>
      <c r="AY127" s="21">
        <f>('Ratios Calculated fix'!AY127-'Ratios Calculated fix'!AY$428)/('Ratios Calculated fix'!AY$429-'Ratios Calculated fix'!AY$428)</f>
        <v>0.34757503235534848</v>
      </c>
      <c r="AZ127" s="21">
        <f>('Ratios Calculated fix'!AZ127-'Ratios Calculated fix'!AZ$428)/('Ratios Calculated fix'!AZ$429-'Ratios Calculated fix'!AZ$428)</f>
        <v>0.26341294238852636</v>
      </c>
      <c r="BA127" s="21">
        <f>('Ratios Calculated fix'!BA127-'Ratios Calculated fix'!BA$428)/('Ratios Calculated fix'!BA$429-'Ratios Calculated fix'!BA$428)</f>
        <v>0.51848828974997418</v>
      </c>
      <c r="BB127" s="21" t="e">
        <f>('Ratios Calculated fix'!BB127-'Ratios Calculated fix'!BB$428)/('Ratios Calculated fix'!BB$429-'Ratios Calculated fix'!BB$428)</f>
        <v>#DIV/0!</v>
      </c>
      <c r="BC127" s="21">
        <f>('Ratios Calculated fix'!BC127-'Ratios Calculated fix'!BC$428)/('Ratios Calculated fix'!BC$429-'Ratios Calculated fix'!BC$428)</f>
        <v>0.12368636162965288</v>
      </c>
    </row>
    <row r="128" spans="1:55" x14ac:dyDescent="0.2">
      <c r="A128" s="3" t="s">
        <v>382</v>
      </c>
      <c r="B128" s="3" t="s">
        <v>383</v>
      </c>
      <c r="C128" s="3" t="s">
        <v>24</v>
      </c>
      <c r="D128" s="3">
        <v>352596</v>
      </c>
      <c r="E128" s="3" t="s">
        <v>16</v>
      </c>
      <c r="F128" s="3">
        <v>2019</v>
      </c>
      <c r="G128" s="3" t="s">
        <v>17</v>
      </c>
      <c r="H128" s="4">
        <v>43830</v>
      </c>
      <c r="I128" s="4">
        <v>43874</v>
      </c>
      <c r="J128" s="4">
        <v>43874</v>
      </c>
      <c r="K128" s="5">
        <v>91700000</v>
      </c>
      <c r="L128" s="5">
        <v>95300000</v>
      </c>
      <c r="M128" s="3" t="s">
        <v>384</v>
      </c>
      <c r="N128" s="20">
        <f>('Ratios Calculated fix'!N128-'Ratios Calculated fix'!N$428)/('Ratios Calculated fix'!N$429-'Ratios Calculated fix'!N$428)</f>
        <v>0.33103070635346871</v>
      </c>
      <c r="O128" s="21">
        <f>('Ratios Calculated fix'!O128-'Ratios Calculated fix'!O$428)/('Ratios Calculated fix'!O$429-'Ratios Calculated fix'!O$428)</f>
        <v>0.31723020608014896</v>
      </c>
      <c r="P128" s="21">
        <f>('Ratios Calculated fix'!P128-'Ratios Calculated fix'!P$428)/('Ratios Calculated fix'!P$429-'Ratios Calculated fix'!P$428)</f>
        <v>0.93194940231943602</v>
      </c>
      <c r="Q128" s="21">
        <f>('Ratios Calculated fix'!Q128-'Ratios Calculated fix'!Q$428)/('Ratios Calculated fix'!Q$429-'Ratios Calculated fix'!Q$428)</f>
        <v>0.56049083806987121</v>
      </c>
      <c r="R128" s="21">
        <f>('Ratios Calculated fix'!R128-'Ratios Calculated fix'!R$428)/('Ratios Calculated fix'!R$429-'Ratios Calculated fix'!R$428)</f>
        <v>0.13548053511843391</v>
      </c>
      <c r="S128" s="21">
        <f>('Ratios Calculated fix'!S128-'Ratios Calculated fix'!S$428)/('Ratios Calculated fix'!S$429-'Ratios Calculated fix'!S$428)</f>
        <v>0</v>
      </c>
      <c r="T128" s="21">
        <f>('Ratios Calculated fix'!T128-'Ratios Calculated fix'!T$428)/('Ratios Calculated fix'!T$429-'Ratios Calculated fix'!T$428)</f>
        <v>0.13687161998463235</v>
      </c>
      <c r="U128" s="21">
        <f>('Ratios Calculated fix'!U128-'Ratios Calculated fix'!U$428)/('Ratios Calculated fix'!U$429-'Ratios Calculated fix'!U$428)</f>
        <v>0.79751275576948144</v>
      </c>
      <c r="V128" s="21">
        <f>('Ratios Calculated fix'!V128-'Ratios Calculated fix'!V$428)/('Ratios Calculated fix'!V$429-'Ratios Calculated fix'!V$428)</f>
        <v>0.77144014205164946</v>
      </c>
      <c r="W128" s="21">
        <f>('Ratios Calculated fix'!W128-'Ratios Calculated fix'!W$428)/('Ratios Calculated fix'!W$429-'Ratios Calculated fix'!W$428)</f>
        <v>0.76778323451633568</v>
      </c>
      <c r="X128" s="21">
        <f>('Ratios Calculated fix'!X128-'Ratios Calculated fix'!X$428)/('Ratios Calculated fix'!X$429-'Ratios Calculated fix'!X$428)</f>
        <v>0.72501109607100345</v>
      </c>
      <c r="Y128" s="21">
        <f>('Ratios Calculated fix'!Y128-'Ratios Calculated fix'!Y$428)/('Ratios Calculated fix'!Y$429-'Ratios Calculated fix'!Y$428)</f>
        <v>0.48542989479087267</v>
      </c>
      <c r="Z128" s="21">
        <f>('Ratios Calculated fix'!Z128-'Ratios Calculated fix'!Z$428)/('Ratios Calculated fix'!Z$429-'Ratios Calculated fix'!Z$428)</f>
        <v>0.27498890392899666</v>
      </c>
      <c r="AA128" s="21">
        <f>('Ratios Calculated fix'!AA128-'Ratios Calculated fix'!AA$428)/('Ratios Calculated fix'!AA$429-'Ratios Calculated fix'!AA$428)</f>
        <v>1.592350821193602E-2</v>
      </c>
      <c r="AB128" s="21">
        <f>('Ratios Calculated fix'!AB128-'Ratios Calculated fix'!AB$428)/('Ratios Calculated fix'!AB$429-'Ratios Calculated fix'!AB$428)</f>
        <v>0.87118455428567854</v>
      </c>
      <c r="AC128" s="21">
        <f>('Ratios Calculated fix'!AC128-'Ratios Calculated fix'!AC$428)/('Ratios Calculated fix'!AC$429-'Ratios Calculated fix'!AC$428)</f>
        <v>0.63349775087413041</v>
      </c>
      <c r="AD128" s="21">
        <f>('Ratios Calculated fix'!AD128-'Ratios Calculated fix'!AD$428)/('Ratios Calculated fix'!AD$429-'Ratios Calculated fix'!AD$428)</f>
        <v>0.24026636023355899</v>
      </c>
      <c r="AE128" s="21">
        <f>('Ratios Calculated fix'!AE128-'Ratios Calculated fix'!AE$428)/('Ratios Calculated fix'!AE$429-'Ratios Calculated fix'!AE$428)</f>
        <v>0.27543062687226005</v>
      </c>
      <c r="AF128" s="21">
        <f>('Ratios Calculated fix'!AF128-'Ratios Calculated fix'!AF$428)/('Ratios Calculated fix'!AF$429-'Ratios Calculated fix'!AF$428)</f>
        <v>0.45537816116692537</v>
      </c>
      <c r="AG128" s="21" t="e">
        <f>('Ratios Calculated fix'!AG128-'Ratios Calculated fix'!AG$428)/('Ratios Calculated fix'!AG$429-'Ratios Calculated fix'!AG$428)</f>
        <v>#DIV/0!</v>
      </c>
      <c r="AH128" s="21" t="e">
        <f>('Ratios Calculated fix'!AH128-'Ratios Calculated fix'!AH$428)/('Ratios Calculated fix'!AH$429-'Ratios Calculated fix'!AH$428)</f>
        <v>#DIV/0!</v>
      </c>
      <c r="AI128" s="21">
        <f>('Ratios Calculated fix'!AI128-'Ratios Calculated fix'!AI$428)/('Ratios Calculated fix'!AI$429-'Ratios Calculated fix'!AI$428)</f>
        <v>0.72079777010106827</v>
      </c>
      <c r="AJ128" s="21">
        <f>('Ratios Calculated fix'!AJ128-'Ratios Calculated fix'!AJ$428)/('Ratios Calculated fix'!AJ$429-'Ratios Calculated fix'!AJ$428)</f>
        <v>0.16211142490714975</v>
      </c>
      <c r="AK128" s="21" t="e">
        <f>('Ratios Calculated fix'!AK128-'Ratios Calculated fix'!AK$428)/('Ratios Calculated fix'!AK$429-'Ratios Calculated fix'!AK$428)</f>
        <v>#DIV/0!</v>
      </c>
      <c r="AL128" s="21" t="e">
        <f>('Ratios Calculated fix'!AL128-'Ratios Calculated fix'!AL$428)/('Ratios Calculated fix'!AL$429-'Ratios Calculated fix'!AL$428)</f>
        <v>#DIV/0!</v>
      </c>
      <c r="AM128" s="21">
        <f>('Ratios Calculated fix'!AM128-'Ratios Calculated fix'!AM$428)/('Ratios Calculated fix'!AM$429-'Ratios Calculated fix'!AM$428)</f>
        <v>0.61258720715557435</v>
      </c>
      <c r="AN128" s="21">
        <f>('Ratios Calculated fix'!AN128-'Ratios Calculated fix'!AN$428)/('Ratios Calculated fix'!AN$429-'Ratios Calculated fix'!AN$428)</f>
        <v>0.62206922083225624</v>
      </c>
      <c r="AO128" s="21">
        <f>('Ratios Calculated fix'!AO128-'Ratios Calculated fix'!AO$428)/('Ratios Calculated fix'!AO$429-'Ratios Calculated fix'!AO$428)</f>
        <v>0.10966071923651374</v>
      </c>
      <c r="AP128" s="21">
        <f>('Ratios Calculated fix'!AP128-'Ratios Calculated fix'!AP$428)/('Ratios Calculated fix'!AP$429-'Ratios Calculated fix'!AP$428)</f>
        <v>3.2070613705752489E-2</v>
      </c>
      <c r="AQ128" s="21">
        <f>('Ratios Calculated fix'!AQ128-'Ratios Calculated fix'!AQ$428)/('Ratios Calculated fix'!AQ$429-'Ratios Calculated fix'!AQ$428)</f>
        <v>0.41062174229222947</v>
      </c>
      <c r="AR128" s="21">
        <f>('Ratios Calculated fix'!AR128-'Ratios Calculated fix'!AR$428)/('Ratios Calculated fix'!AR$429-'Ratios Calculated fix'!AR$428)</f>
        <v>0.29343812215786702</v>
      </c>
      <c r="AS128" s="21">
        <f>('Ratios Calculated fix'!AS128-'Ratios Calculated fix'!AS$428)/('Ratios Calculated fix'!AS$429-'Ratios Calculated fix'!AS$428)</f>
        <v>0.80639464805242578</v>
      </c>
      <c r="AT128" s="21">
        <f>('Ratios Calculated fix'!AT128-'Ratios Calculated fix'!AT$428)/('Ratios Calculated fix'!AT$429-'Ratios Calculated fix'!AT$428)</f>
        <v>0.29682073337902021</v>
      </c>
      <c r="AU128" s="21">
        <f>('Ratios Calculated fix'!AU128-'Ratios Calculated fix'!AU$428)/('Ratios Calculated fix'!AU$429-'Ratios Calculated fix'!AU$428)</f>
        <v>0.43498455614885745</v>
      </c>
      <c r="AV128" s="21" t="e">
        <f>('Ratios Calculated fix'!AV128-'Ratios Calculated fix'!AV$428)/('Ratios Calculated fix'!AV$429-'Ratios Calculated fix'!AV$428)</f>
        <v>#DIV/0!</v>
      </c>
      <c r="AW128" s="21" t="e">
        <f>('Ratios Calculated fix'!AW128-'Ratios Calculated fix'!AW$428)/('Ratios Calculated fix'!AW$429-'Ratios Calculated fix'!AW$428)</f>
        <v>#DIV/0!</v>
      </c>
      <c r="AX128" s="21" t="e">
        <f>('Ratios Calculated fix'!AX128-'Ratios Calculated fix'!AX$428)/('Ratios Calculated fix'!AX$429-'Ratios Calculated fix'!AX$428)</f>
        <v>#DIV/0!</v>
      </c>
      <c r="AY128" s="21">
        <f>('Ratios Calculated fix'!AY128-'Ratios Calculated fix'!AY$428)/('Ratios Calculated fix'!AY$429-'Ratios Calculated fix'!AY$428)</f>
        <v>0.68922560659349985</v>
      </c>
      <c r="AZ128" s="21">
        <f>('Ratios Calculated fix'!AZ128-'Ratios Calculated fix'!AZ$428)/('Ratios Calculated fix'!AZ$429-'Ratios Calculated fix'!AZ$428)</f>
        <v>0</v>
      </c>
      <c r="BA128" s="21">
        <f>('Ratios Calculated fix'!BA128-'Ratios Calculated fix'!BA$428)/('Ratios Calculated fix'!BA$429-'Ratios Calculated fix'!BA$428)</f>
        <v>0.51004937252499916</v>
      </c>
      <c r="BB128" s="21" t="e">
        <f>('Ratios Calculated fix'!BB128-'Ratios Calculated fix'!BB$428)/('Ratios Calculated fix'!BB$429-'Ratios Calculated fix'!BB$428)</f>
        <v>#DIV/0!</v>
      </c>
      <c r="BC128" s="21">
        <f>('Ratios Calculated fix'!BC128-'Ratios Calculated fix'!BC$428)/('Ratios Calculated fix'!BC$429-'Ratios Calculated fix'!BC$428)</f>
        <v>7.5958152966318693E-2</v>
      </c>
    </row>
    <row r="129" spans="1:55" x14ac:dyDescent="0.2">
      <c r="A129" s="3" t="s">
        <v>442</v>
      </c>
      <c r="B129" s="3" t="s">
        <v>443</v>
      </c>
      <c r="C129" s="3" t="s">
        <v>38</v>
      </c>
      <c r="D129" s="3">
        <v>372651</v>
      </c>
      <c r="E129" s="3" t="s">
        <v>16</v>
      </c>
      <c r="F129" s="3">
        <v>2019</v>
      </c>
      <c r="G129" s="3" t="s">
        <v>17</v>
      </c>
      <c r="H129" s="4">
        <v>43921</v>
      </c>
      <c r="I129" s="4">
        <v>43971</v>
      </c>
      <c r="J129" s="4">
        <v>43971</v>
      </c>
      <c r="K129" s="5">
        <v>288000000</v>
      </c>
      <c r="L129" s="5">
        <v>291000000</v>
      </c>
      <c r="M129" s="3" t="s">
        <v>444</v>
      </c>
      <c r="N129" s="20">
        <f>('Ratios Calculated fix'!N129-'Ratios Calculated fix'!N$428)/('Ratios Calculated fix'!N$429-'Ratios Calculated fix'!N$428)</f>
        <v>0.12159287051581455</v>
      </c>
      <c r="O129" s="21">
        <f>('Ratios Calculated fix'!O129-'Ratios Calculated fix'!O$428)/('Ratios Calculated fix'!O$429-'Ratios Calculated fix'!O$428)</f>
        <v>0.12159287051581455</v>
      </c>
      <c r="P129" s="21">
        <f>('Ratios Calculated fix'!P129-'Ratios Calculated fix'!P$428)/('Ratios Calculated fix'!P$429-'Ratios Calculated fix'!P$428)</f>
        <v>0.35959936828251826</v>
      </c>
      <c r="Q129" s="21">
        <f>('Ratios Calculated fix'!Q129-'Ratios Calculated fix'!Q$428)/('Ratios Calculated fix'!Q$429-'Ratios Calculated fix'!Q$428)</f>
        <v>0.55861646368789863</v>
      </c>
      <c r="R129" s="21">
        <f>('Ratios Calculated fix'!R129-'Ratios Calculated fix'!R$428)/('Ratios Calculated fix'!R$429-'Ratios Calculated fix'!R$428)</f>
        <v>2.8513193757661929E-2</v>
      </c>
      <c r="S129" s="21">
        <f>('Ratios Calculated fix'!S129-'Ratios Calculated fix'!S$428)/('Ratios Calculated fix'!S$429-'Ratios Calculated fix'!S$428)</f>
        <v>0</v>
      </c>
      <c r="T129" s="21">
        <f>('Ratios Calculated fix'!T129-'Ratios Calculated fix'!T$428)/('Ratios Calculated fix'!T$429-'Ratios Calculated fix'!T$428)</f>
        <v>2.8805961071347197E-2</v>
      </c>
      <c r="U129" s="21">
        <f>('Ratios Calculated fix'!U129-'Ratios Calculated fix'!U$428)/('Ratios Calculated fix'!U$429-'Ratios Calculated fix'!U$428)</f>
        <v>0.79099625560164266</v>
      </c>
      <c r="V129" s="21">
        <f>('Ratios Calculated fix'!V129-'Ratios Calculated fix'!V$428)/('Ratios Calculated fix'!V$429-'Ratios Calculated fix'!V$428)</f>
        <v>0.77144014205164946</v>
      </c>
      <c r="W129" s="21">
        <f>('Ratios Calculated fix'!W129-'Ratios Calculated fix'!W$428)/('Ratios Calculated fix'!W$429-'Ratios Calculated fix'!W$428)</f>
        <v>0.76030997072137507</v>
      </c>
      <c r="X129" s="21">
        <f>('Ratios Calculated fix'!X129-'Ratios Calculated fix'!X$428)/('Ratios Calculated fix'!X$429-'Ratios Calculated fix'!X$428)</f>
        <v>0.58150532426916501</v>
      </c>
      <c r="Y129" s="21">
        <f>('Ratios Calculated fix'!Y129-'Ratios Calculated fix'!Y$428)/('Ratios Calculated fix'!Y$429-'Ratios Calculated fix'!Y$428)</f>
        <v>0.53549040115876578</v>
      </c>
      <c r="Z129" s="21">
        <f>('Ratios Calculated fix'!Z129-'Ratios Calculated fix'!Z$428)/('Ratios Calculated fix'!Z$429-'Ratios Calculated fix'!Z$428)</f>
        <v>0.41849467573083504</v>
      </c>
      <c r="AA129" s="21">
        <f>('Ratios Calculated fix'!AA129-'Ratios Calculated fix'!AA$428)/('Ratios Calculated fix'!AA$429-'Ratios Calculated fix'!AA$428)</f>
        <v>0.34462851783750731</v>
      </c>
      <c r="AB129" s="21">
        <f>('Ratios Calculated fix'!AB129-'Ratios Calculated fix'!AB$428)/('Ratios Calculated fix'!AB$429-'Ratios Calculated fix'!AB$428)</f>
        <v>0.92986711345175277</v>
      </c>
      <c r="AC129" s="21">
        <f>('Ratios Calculated fix'!AC129-'Ratios Calculated fix'!AC$428)/('Ratios Calculated fix'!AC$429-'Ratios Calculated fix'!AC$428)</f>
        <v>0.72538730898757342</v>
      </c>
      <c r="AD129" s="21">
        <f>('Ratios Calculated fix'!AD129-'Ratios Calculated fix'!AD$428)/('Ratios Calculated fix'!AD$429-'Ratios Calculated fix'!AD$428)</f>
        <v>0.39842488746147425</v>
      </c>
      <c r="AE129" s="21">
        <f>('Ratios Calculated fix'!AE129-'Ratios Calculated fix'!AE$428)/('Ratios Calculated fix'!AE$429-'Ratios Calculated fix'!AE$428)</f>
        <v>0.45201034374650911</v>
      </c>
      <c r="AF129" s="21">
        <f>('Ratios Calculated fix'!AF129-'Ratios Calculated fix'!AF$428)/('Ratios Calculated fix'!AF$429-'Ratios Calculated fix'!AF$428)</f>
        <v>0.67629018196920176</v>
      </c>
      <c r="AG129" s="21" t="e">
        <f>('Ratios Calculated fix'!AG129-'Ratios Calculated fix'!AG$428)/('Ratios Calculated fix'!AG$429-'Ratios Calculated fix'!AG$428)</f>
        <v>#DIV/0!</v>
      </c>
      <c r="AH129" s="21" t="e">
        <f>('Ratios Calculated fix'!AH129-'Ratios Calculated fix'!AH$428)/('Ratios Calculated fix'!AH$429-'Ratios Calculated fix'!AH$428)</f>
        <v>#DIV/0!</v>
      </c>
      <c r="AI129" s="21">
        <f>('Ratios Calculated fix'!AI129-'Ratios Calculated fix'!AI$428)/('Ratios Calculated fix'!AI$429-'Ratios Calculated fix'!AI$428)</f>
        <v>0.37855677149406547</v>
      </c>
      <c r="AJ129" s="21">
        <f>('Ratios Calculated fix'!AJ129-'Ratios Calculated fix'!AJ$428)/('Ratios Calculated fix'!AJ$429-'Ratios Calculated fix'!AJ$428)</f>
        <v>0.18374183757555415</v>
      </c>
      <c r="AK129" s="21" t="e">
        <f>('Ratios Calculated fix'!AK129-'Ratios Calculated fix'!AK$428)/('Ratios Calculated fix'!AK$429-'Ratios Calculated fix'!AK$428)</f>
        <v>#DIV/0!</v>
      </c>
      <c r="AL129" s="21" t="e">
        <f>('Ratios Calculated fix'!AL129-'Ratios Calculated fix'!AL$428)/('Ratios Calculated fix'!AL$429-'Ratios Calculated fix'!AL$428)</f>
        <v>#DIV/0!</v>
      </c>
      <c r="AM129" s="21">
        <f>('Ratios Calculated fix'!AM129-'Ratios Calculated fix'!AM$428)/('Ratios Calculated fix'!AM$429-'Ratios Calculated fix'!AM$428)</f>
        <v>0.61835629644520762</v>
      </c>
      <c r="AN129" s="21">
        <f>('Ratios Calculated fix'!AN129-'Ratios Calculated fix'!AN$428)/('Ratios Calculated fix'!AN$429-'Ratios Calculated fix'!AN$428)</f>
        <v>0.62110283268370514</v>
      </c>
      <c r="AO129" s="21">
        <f>('Ratios Calculated fix'!AO129-'Ratios Calculated fix'!AO$428)/('Ratios Calculated fix'!AO$429-'Ratios Calculated fix'!AO$428)</f>
        <v>0.11289223622650461</v>
      </c>
      <c r="AP129" s="21">
        <f>('Ratios Calculated fix'!AP129-'Ratios Calculated fix'!AP$428)/('Ratios Calculated fix'!AP$429-'Ratios Calculated fix'!AP$428)</f>
        <v>3.2129416655906309E-2</v>
      </c>
      <c r="AQ129" s="21">
        <f>('Ratios Calculated fix'!AQ129-'Ratios Calculated fix'!AQ$428)/('Ratios Calculated fix'!AQ$429-'Ratios Calculated fix'!AQ$428)</f>
        <v>0.63877273546612412</v>
      </c>
      <c r="AR129" s="21">
        <f>('Ratios Calculated fix'!AR129-'Ratios Calculated fix'!AR$428)/('Ratios Calculated fix'!AR$429-'Ratios Calculated fix'!AR$428)</f>
        <v>0.48940939866778749</v>
      </c>
      <c r="AS129" s="21">
        <f>('Ratios Calculated fix'!AS129-'Ratios Calculated fix'!AS$428)/('Ratios Calculated fix'!AS$429-'Ratios Calculated fix'!AS$428)</f>
        <v>0.46616814537098211</v>
      </c>
      <c r="AT129" s="21">
        <f>('Ratios Calculated fix'!AT129-'Ratios Calculated fix'!AT$428)/('Ratios Calculated fix'!AT$429-'Ratios Calculated fix'!AT$428)</f>
        <v>0.4741558179379316</v>
      </c>
      <c r="AU129" s="21">
        <f>('Ratios Calculated fix'!AU129-'Ratios Calculated fix'!AU$428)/('Ratios Calculated fix'!AU$429-'Ratios Calculated fix'!AU$428)</f>
        <v>0.52592851207643743</v>
      </c>
      <c r="AV129" s="21" t="e">
        <f>('Ratios Calculated fix'!AV129-'Ratios Calculated fix'!AV$428)/('Ratios Calculated fix'!AV$429-'Ratios Calculated fix'!AV$428)</f>
        <v>#DIV/0!</v>
      </c>
      <c r="AW129" s="21" t="e">
        <f>('Ratios Calculated fix'!AW129-'Ratios Calculated fix'!AW$428)/('Ratios Calculated fix'!AW$429-'Ratios Calculated fix'!AW$428)</f>
        <v>#DIV/0!</v>
      </c>
      <c r="AX129" s="21" t="e">
        <f>('Ratios Calculated fix'!AX129-'Ratios Calculated fix'!AX$428)/('Ratios Calculated fix'!AX$429-'Ratios Calculated fix'!AX$428)</f>
        <v>#DIV/0!</v>
      </c>
      <c r="AY129" s="21">
        <f>('Ratios Calculated fix'!AY129-'Ratios Calculated fix'!AY$428)/('Ratios Calculated fix'!AY$429-'Ratios Calculated fix'!AY$428)</f>
        <v>0.33833354426231699</v>
      </c>
      <c r="AZ129" s="21">
        <f>('Ratios Calculated fix'!AZ129-'Ratios Calculated fix'!AZ$428)/('Ratios Calculated fix'!AZ$429-'Ratios Calculated fix'!AZ$428)</f>
        <v>0.15441594345243376</v>
      </c>
      <c r="BA129" s="21">
        <f>('Ratios Calculated fix'!BA129-'Ratios Calculated fix'!BA$428)/('Ratios Calculated fix'!BA$429-'Ratios Calculated fix'!BA$428)</f>
        <v>0.51981221909372355</v>
      </c>
      <c r="BB129" s="21" t="e">
        <f>('Ratios Calculated fix'!BB129-'Ratios Calculated fix'!BB$428)/('Ratios Calculated fix'!BB$429-'Ratios Calculated fix'!BB$428)</f>
        <v>#DIV/0!</v>
      </c>
      <c r="BC129" s="21">
        <f>('Ratios Calculated fix'!BC129-'Ratios Calculated fix'!BC$428)/('Ratios Calculated fix'!BC$429-'Ratios Calculated fix'!BC$428)</f>
        <v>0.14608454623306097</v>
      </c>
    </row>
    <row r="130" spans="1:55" x14ac:dyDescent="0.2">
      <c r="A130" s="3" t="s">
        <v>430</v>
      </c>
      <c r="B130" s="3" t="s">
        <v>431</v>
      </c>
      <c r="C130" s="3" t="s">
        <v>45</v>
      </c>
      <c r="D130" s="3">
        <v>104109</v>
      </c>
      <c r="E130" s="3" t="s">
        <v>16</v>
      </c>
      <c r="F130" s="3">
        <v>2019</v>
      </c>
      <c r="G130" s="3" t="s">
        <v>17</v>
      </c>
      <c r="H130" s="4">
        <v>43830</v>
      </c>
      <c r="I130" s="4">
        <v>43861</v>
      </c>
      <c r="J130" s="4">
        <v>43861</v>
      </c>
      <c r="K130" s="5">
        <v>806000000</v>
      </c>
      <c r="L130" s="5">
        <v>812000000</v>
      </c>
      <c r="M130" s="3" t="s">
        <v>432</v>
      </c>
      <c r="N130" s="20">
        <f>('Ratios Calculated fix'!N130-'Ratios Calculated fix'!N$428)/('Ratios Calculated fix'!N$429-'Ratios Calculated fix'!N$428)</f>
        <v>6.8747031170439635E-2</v>
      </c>
      <c r="O130" s="21">
        <f>('Ratios Calculated fix'!O130-'Ratios Calculated fix'!O$428)/('Ratios Calculated fix'!O$429-'Ratios Calculated fix'!O$428)</f>
        <v>6.8747031170439635E-2</v>
      </c>
      <c r="P130" s="21">
        <f>('Ratios Calculated fix'!P130-'Ratios Calculated fix'!P$428)/('Ratios Calculated fix'!P$429-'Ratios Calculated fix'!P$428)</f>
        <v>0.16506787173778553</v>
      </c>
      <c r="Q130" s="21">
        <f>('Ratios Calculated fix'!Q130-'Ratios Calculated fix'!Q$428)/('Ratios Calculated fix'!Q$429-'Ratios Calculated fix'!Q$428)</f>
        <v>0.56164552922431688</v>
      </c>
      <c r="R130" s="21">
        <f>('Ratios Calculated fix'!R130-'Ratios Calculated fix'!R$428)/('Ratios Calculated fix'!R$429-'Ratios Calculated fix'!R$428)</f>
        <v>0.10393796217221755</v>
      </c>
      <c r="S130" s="21">
        <f>('Ratios Calculated fix'!S130-'Ratios Calculated fix'!S$428)/('Ratios Calculated fix'!S$429-'Ratios Calculated fix'!S$428)</f>
        <v>0.1131804291031247</v>
      </c>
      <c r="T130" s="21">
        <f>('Ratios Calculated fix'!T130-'Ratios Calculated fix'!T$428)/('Ratios Calculated fix'!T$429-'Ratios Calculated fix'!T$428)</f>
        <v>8.7418997689802283E-2</v>
      </c>
      <c r="U130" s="21">
        <f>('Ratios Calculated fix'!U130-'Ratios Calculated fix'!U$428)/('Ratios Calculated fix'!U$429-'Ratios Calculated fix'!U$428)</f>
        <v>0.79725207616423133</v>
      </c>
      <c r="V130" s="21">
        <f>('Ratios Calculated fix'!V130-'Ratios Calculated fix'!V$428)/('Ratios Calculated fix'!V$429-'Ratios Calculated fix'!V$428)</f>
        <v>0.77867073356834193</v>
      </c>
      <c r="W130" s="21">
        <f>('Ratios Calculated fix'!W130-'Ratios Calculated fix'!W$428)/('Ratios Calculated fix'!W$429-'Ratios Calculated fix'!W$428)</f>
        <v>0.76610814395762927</v>
      </c>
      <c r="X130" s="21">
        <f>('Ratios Calculated fix'!X130-'Ratios Calculated fix'!X$428)/('Ratios Calculated fix'!X$429-'Ratios Calculated fix'!X$428)</f>
        <v>0.25264285458005142</v>
      </c>
      <c r="Y130" s="21">
        <f>('Ratios Calculated fix'!Y130-'Ratios Calculated fix'!Y$428)/('Ratios Calculated fix'!Y$429-'Ratios Calculated fix'!Y$428)</f>
        <v>0.48638953664842988</v>
      </c>
      <c r="Z130" s="21">
        <f>('Ratios Calculated fix'!Z130-'Ratios Calculated fix'!Z$428)/('Ratios Calculated fix'!Z$429-'Ratios Calculated fix'!Z$428)</f>
        <v>0.74735714541994858</v>
      </c>
      <c r="AA130" s="21">
        <f>('Ratios Calculated fix'!AA130-'Ratios Calculated fix'!AA$428)/('Ratios Calculated fix'!AA$429-'Ratios Calculated fix'!AA$428)</f>
        <v>0.36893150854398282</v>
      </c>
      <c r="AB130" s="21">
        <f>('Ratios Calculated fix'!AB130-'Ratios Calculated fix'!AB$428)/('Ratios Calculated fix'!AB$429-'Ratios Calculated fix'!AB$428)</f>
        <v>0.85446577282102176</v>
      </c>
      <c r="AC130" s="21">
        <f>('Ratios Calculated fix'!AC130-'Ratios Calculated fix'!AC$428)/('Ratios Calculated fix'!AC$429-'Ratios Calculated fix'!AC$428)</f>
        <v>0.77207641428563645</v>
      </c>
      <c r="AD130" s="21">
        <f>('Ratios Calculated fix'!AD130-'Ratios Calculated fix'!AD$428)/('Ratios Calculated fix'!AD$429-'Ratios Calculated fix'!AD$428)</f>
        <v>0.42034302191955203</v>
      </c>
      <c r="AE130" s="21">
        <f>('Ratios Calculated fix'!AE130-'Ratios Calculated fix'!AE$428)/('Ratios Calculated fix'!AE$429-'Ratios Calculated fix'!AE$428)</f>
        <v>0.48186247095156831</v>
      </c>
      <c r="AF130" s="21">
        <f>('Ratios Calculated fix'!AF130-'Ratios Calculated fix'!AF$428)/('Ratios Calculated fix'!AF$429-'Ratios Calculated fix'!AF$428)</f>
        <v>0.69614674157824885</v>
      </c>
      <c r="AG130" s="21" t="e">
        <f>('Ratios Calculated fix'!AG130-'Ratios Calculated fix'!AG$428)/('Ratios Calculated fix'!AG$429-'Ratios Calculated fix'!AG$428)</f>
        <v>#DIV/0!</v>
      </c>
      <c r="AH130" s="21" t="e">
        <f>('Ratios Calculated fix'!AH130-'Ratios Calculated fix'!AH$428)/('Ratios Calculated fix'!AH$429-'Ratios Calculated fix'!AH$428)</f>
        <v>#DIV/0!</v>
      </c>
      <c r="AI130" s="21">
        <f>('Ratios Calculated fix'!AI130-'Ratios Calculated fix'!AI$428)/('Ratios Calculated fix'!AI$429-'Ratios Calculated fix'!AI$428)</f>
        <v>0.31501837106724667</v>
      </c>
      <c r="AJ130" s="21">
        <f>('Ratios Calculated fix'!AJ130-'Ratios Calculated fix'!AJ$428)/('Ratios Calculated fix'!AJ$429-'Ratios Calculated fix'!AJ$428)</f>
        <v>0.16928719933003111</v>
      </c>
      <c r="AK130" s="21" t="e">
        <f>('Ratios Calculated fix'!AK130-'Ratios Calculated fix'!AK$428)/('Ratios Calculated fix'!AK$429-'Ratios Calculated fix'!AK$428)</f>
        <v>#DIV/0!</v>
      </c>
      <c r="AL130" s="21" t="e">
        <f>('Ratios Calculated fix'!AL130-'Ratios Calculated fix'!AL$428)/('Ratios Calculated fix'!AL$429-'Ratios Calculated fix'!AL$428)</f>
        <v>#DIV/0!</v>
      </c>
      <c r="AM130" s="21">
        <f>('Ratios Calculated fix'!AM130-'Ratios Calculated fix'!AM$428)/('Ratios Calculated fix'!AM$429-'Ratios Calculated fix'!AM$428)</f>
        <v>0.62154641586910919</v>
      </c>
      <c r="AN130" s="21">
        <f>('Ratios Calculated fix'!AN130-'Ratios Calculated fix'!AN$428)/('Ratios Calculated fix'!AN$429-'Ratios Calculated fix'!AN$428)</f>
        <v>0.62230918234997123</v>
      </c>
      <c r="AO130" s="21">
        <f>('Ratios Calculated fix'!AO130-'Ratios Calculated fix'!AO$428)/('Ratios Calculated fix'!AO$429-'Ratios Calculated fix'!AO$428)</f>
        <v>9.4331091124308625E-2</v>
      </c>
      <c r="AP130" s="21">
        <f>('Ratios Calculated fix'!AP130-'Ratios Calculated fix'!AP$428)/('Ratios Calculated fix'!AP$429-'Ratios Calculated fix'!AP$428)</f>
        <v>3.2458177149486192E-2</v>
      </c>
      <c r="AQ130" s="21">
        <f>('Ratios Calculated fix'!AQ130-'Ratios Calculated fix'!AQ$428)/('Ratios Calculated fix'!AQ$429-'Ratios Calculated fix'!AQ$428)</f>
        <v>0.63510759811693496</v>
      </c>
      <c r="AR130" s="21">
        <f>('Ratios Calculated fix'!AR130-'Ratios Calculated fix'!AR$428)/('Ratios Calculated fix'!AR$429-'Ratios Calculated fix'!AR$428)</f>
        <v>0.42326254719834572</v>
      </c>
      <c r="AS130" s="21">
        <f>('Ratios Calculated fix'!AS130-'Ratios Calculated fix'!AS$428)/('Ratios Calculated fix'!AS$429-'Ratios Calculated fix'!AS$428)</f>
        <v>0.3761432347818135</v>
      </c>
      <c r="AT130" s="21">
        <f>('Ratios Calculated fix'!AT130-'Ratios Calculated fix'!AT$428)/('Ratios Calculated fix'!AT$429-'Ratios Calculated fix'!AT$428)</f>
        <v>0.3821751493349953</v>
      </c>
      <c r="AU130" s="21">
        <f>('Ratios Calculated fix'!AU130-'Ratios Calculated fix'!AU$428)/('Ratios Calculated fix'!AU$429-'Ratios Calculated fix'!AU$428)</f>
        <v>0.57935301381472593</v>
      </c>
      <c r="AV130" s="21" t="e">
        <f>('Ratios Calculated fix'!AV130-'Ratios Calculated fix'!AV$428)/('Ratios Calculated fix'!AV$429-'Ratios Calculated fix'!AV$428)</f>
        <v>#DIV/0!</v>
      </c>
      <c r="AW130" s="21" t="e">
        <f>('Ratios Calculated fix'!AW130-'Ratios Calculated fix'!AW$428)/('Ratios Calculated fix'!AW$429-'Ratios Calculated fix'!AW$428)</f>
        <v>#DIV/0!</v>
      </c>
      <c r="AX130" s="21" t="e">
        <f>('Ratios Calculated fix'!AX130-'Ratios Calculated fix'!AX$428)/('Ratios Calculated fix'!AX$429-'Ratios Calculated fix'!AX$428)</f>
        <v>#DIV/0!</v>
      </c>
      <c r="AY130" s="21">
        <f>('Ratios Calculated fix'!AY130-'Ratios Calculated fix'!AY$428)/('Ratios Calculated fix'!AY$429-'Ratios Calculated fix'!AY$428)</f>
        <v>0.36889322299461424</v>
      </c>
      <c r="AZ130" s="21">
        <f>('Ratios Calculated fix'!AZ130-'Ratios Calculated fix'!AZ$428)/('Ratios Calculated fix'!AZ$429-'Ratios Calculated fix'!AZ$428)</f>
        <v>0.27623081029777069</v>
      </c>
      <c r="BA130" s="21">
        <f>('Ratios Calculated fix'!BA130-'Ratios Calculated fix'!BA$428)/('Ratios Calculated fix'!BA$429-'Ratios Calculated fix'!BA$428)</f>
        <v>0.52302039016008017</v>
      </c>
      <c r="BB130" s="21" t="e">
        <f>('Ratios Calculated fix'!BB130-'Ratios Calculated fix'!BB$428)/('Ratios Calculated fix'!BB$429-'Ratios Calculated fix'!BB$428)</f>
        <v>#DIV/0!</v>
      </c>
      <c r="BC130" s="21">
        <f>('Ratios Calculated fix'!BC130-'Ratios Calculated fix'!BC$428)/('Ratios Calculated fix'!BC$429-'Ratios Calculated fix'!BC$428)</f>
        <v>0.13847664203314777</v>
      </c>
    </row>
    <row r="131" spans="1:55" x14ac:dyDescent="0.2">
      <c r="A131" s="3" t="s">
        <v>433</v>
      </c>
      <c r="B131" s="3" t="s">
        <v>434</v>
      </c>
      <c r="C131" s="3" t="s">
        <v>59</v>
      </c>
      <c r="D131" s="3">
        <v>378133</v>
      </c>
      <c r="E131" s="3" t="s">
        <v>16</v>
      </c>
      <c r="F131" s="3">
        <v>2019</v>
      </c>
      <c r="G131" s="3" t="s">
        <v>17</v>
      </c>
      <c r="H131" s="4">
        <v>43830</v>
      </c>
      <c r="I131" s="4">
        <v>43889</v>
      </c>
      <c r="J131" s="4">
        <v>43889</v>
      </c>
      <c r="K131" s="5">
        <v>288500000</v>
      </c>
      <c r="L131" s="5">
        <v>292800000</v>
      </c>
      <c r="M131" s="3" t="s">
        <v>435</v>
      </c>
      <c r="N131" s="20">
        <f>('Ratios Calculated fix'!N131-'Ratios Calculated fix'!N$428)/('Ratios Calculated fix'!N$429-'Ratios Calculated fix'!N$428)</f>
        <v>5.4389478695452152E-2</v>
      </c>
      <c r="O131" s="21">
        <f>('Ratios Calculated fix'!O131-'Ratios Calculated fix'!O$428)/('Ratios Calculated fix'!O$429-'Ratios Calculated fix'!O$428)</f>
        <v>3.6174702438363709E-2</v>
      </c>
      <c r="P131" s="21">
        <f>('Ratios Calculated fix'!P131-'Ratios Calculated fix'!P$428)/('Ratios Calculated fix'!P$429-'Ratios Calculated fix'!P$428)</f>
        <v>4.6552655669826991E-3</v>
      </c>
      <c r="Q131" s="21">
        <f>('Ratios Calculated fix'!Q131-'Ratios Calculated fix'!Q$428)/('Ratios Calculated fix'!Q$429-'Ratios Calculated fix'!Q$428)</f>
        <v>0.55987663995780368</v>
      </c>
      <c r="R131" s="21">
        <f>('Ratios Calculated fix'!R131-'Ratios Calculated fix'!R$428)/('Ratios Calculated fix'!R$429-'Ratios Calculated fix'!R$428)</f>
        <v>9.0171780359051601E-2</v>
      </c>
      <c r="S131" s="21">
        <f>('Ratios Calculated fix'!S131-'Ratios Calculated fix'!S$428)/('Ratios Calculated fix'!S$429-'Ratios Calculated fix'!S$428)</f>
        <v>6.1880398098687985E-2</v>
      </c>
      <c r="T131" s="21">
        <f>('Ratios Calculated fix'!T131-'Ratios Calculated fix'!T$428)/('Ratios Calculated fix'!T$429-'Ratios Calculated fix'!T$428)</f>
        <v>8.1482558048756495E-2</v>
      </c>
      <c r="U131" s="21">
        <f>('Ratios Calculated fix'!U131-'Ratios Calculated fix'!U$428)/('Ratios Calculated fix'!U$429-'Ratios Calculated fix'!U$428)</f>
        <v>0.7943519578256214</v>
      </c>
      <c r="V131" s="21">
        <f>('Ratios Calculated fix'!V131-'Ratios Calculated fix'!V$428)/('Ratios Calculated fix'!V$429-'Ratios Calculated fix'!V$428)</f>
        <v>0.77415247160865908</v>
      </c>
      <c r="W131" s="21">
        <f>('Ratios Calculated fix'!W131-'Ratios Calculated fix'!W$428)/('Ratios Calculated fix'!W$429-'Ratios Calculated fix'!W$428)</f>
        <v>0.7636421480275325</v>
      </c>
      <c r="X131" s="21">
        <f>('Ratios Calculated fix'!X131-'Ratios Calculated fix'!X$428)/('Ratios Calculated fix'!X$429-'Ratios Calculated fix'!X$428)</f>
        <v>0.18749287895066236</v>
      </c>
      <c r="Y131" s="21">
        <f>('Ratios Calculated fix'!Y131-'Ratios Calculated fix'!Y$428)/('Ratios Calculated fix'!Y$429-'Ratios Calculated fix'!Y$428)</f>
        <v>0.54896481678259357</v>
      </c>
      <c r="Z131" s="21">
        <f>('Ratios Calculated fix'!Z131-'Ratios Calculated fix'!Z$428)/('Ratios Calculated fix'!Z$429-'Ratios Calculated fix'!Z$428)</f>
        <v>0.81250712104933764</v>
      </c>
      <c r="AA131" s="21">
        <f>('Ratios Calculated fix'!AA131-'Ratios Calculated fix'!AA$428)/('Ratios Calculated fix'!AA$429-'Ratios Calculated fix'!AA$428)</f>
        <v>0.57525244824990363</v>
      </c>
      <c r="AB131" s="21">
        <f>('Ratios Calculated fix'!AB131-'Ratios Calculated fix'!AB$428)/('Ratios Calculated fix'!AB$429-'Ratios Calculated fix'!AB$428)</f>
        <v>0.88414620735117355</v>
      </c>
      <c r="AC131" s="21">
        <f>('Ratios Calculated fix'!AC131-'Ratios Calculated fix'!AC$428)/('Ratios Calculated fix'!AC$429-'Ratios Calculated fix'!AC$428)</f>
        <v>0.39532509661105342</v>
      </c>
      <c r="AD131" s="21">
        <f>('Ratios Calculated fix'!AD131-'Ratios Calculated fix'!AD$428)/('Ratios Calculated fix'!AD$429-'Ratios Calculated fix'!AD$428)</f>
        <v>0.33869863962066177</v>
      </c>
      <c r="AE131" s="21">
        <f>('Ratios Calculated fix'!AE131-'Ratios Calculated fix'!AE$428)/('Ratios Calculated fix'!AE$429-'Ratios Calculated fix'!AE$428)</f>
        <v>0.38826899671188614</v>
      </c>
      <c r="AF131" s="21">
        <f>('Ratios Calculated fix'!AF131-'Ratios Calculated fix'!AF$428)/('Ratios Calculated fix'!AF$429-'Ratios Calculated fix'!AF$428)</f>
        <v>0.60349756740367166</v>
      </c>
      <c r="AG131" s="21" t="e">
        <f>('Ratios Calculated fix'!AG131-'Ratios Calculated fix'!AG$428)/('Ratios Calculated fix'!AG$429-'Ratios Calculated fix'!AG$428)</f>
        <v>#DIV/0!</v>
      </c>
      <c r="AH131" s="21" t="e">
        <f>('Ratios Calculated fix'!AH131-'Ratios Calculated fix'!AH$428)/('Ratios Calculated fix'!AH$429-'Ratios Calculated fix'!AH$428)</f>
        <v>#DIV/0!</v>
      </c>
      <c r="AI131" s="21">
        <f>('Ratios Calculated fix'!AI131-'Ratios Calculated fix'!AI$428)/('Ratios Calculated fix'!AI$429-'Ratios Calculated fix'!AI$428)</f>
        <v>0.39391414978014616</v>
      </c>
      <c r="AJ131" s="21">
        <f>('Ratios Calculated fix'!AJ131-'Ratios Calculated fix'!AJ$428)/('Ratios Calculated fix'!AJ$429-'Ratios Calculated fix'!AJ$428)</f>
        <v>0.17284621818660398</v>
      </c>
      <c r="AK131" s="21" t="e">
        <f>('Ratios Calculated fix'!AK131-'Ratios Calculated fix'!AK$428)/('Ratios Calculated fix'!AK$429-'Ratios Calculated fix'!AK$428)</f>
        <v>#DIV/0!</v>
      </c>
      <c r="AL131" s="21" t="e">
        <f>('Ratios Calculated fix'!AL131-'Ratios Calculated fix'!AL$428)/('Ratios Calculated fix'!AL$429-'Ratios Calculated fix'!AL$428)</f>
        <v>#DIV/0!</v>
      </c>
      <c r="AM131" s="21">
        <f>('Ratios Calculated fix'!AM131-'Ratios Calculated fix'!AM$428)/('Ratios Calculated fix'!AM$429-'Ratios Calculated fix'!AM$428)</f>
        <v>0.61814984461740663</v>
      </c>
      <c r="AN131" s="21">
        <f>('Ratios Calculated fix'!AN131-'Ratios Calculated fix'!AN$428)/('Ratios Calculated fix'!AN$429-'Ratios Calculated fix'!AN$428)</f>
        <v>0.62247949004035263</v>
      </c>
      <c r="AO131" s="21">
        <f>('Ratios Calculated fix'!AO131-'Ratios Calculated fix'!AO$428)/('Ratios Calculated fix'!AO$429-'Ratios Calculated fix'!AO$428)</f>
        <v>0.15333387416433281</v>
      </c>
      <c r="AP131" s="21">
        <f>('Ratios Calculated fix'!AP131-'Ratios Calculated fix'!AP$428)/('Ratios Calculated fix'!AP$429-'Ratios Calculated fix'!AP$428)</f>
        <v>3.3713389058338782E-2</v>
      </c>
      <c r="AQ131" s="21">
        <f>('Ratios Calculated fix'!AQ131-'Ratios Calculated fix'!AQ$428)/('Ratios Calculated fix'!AQ$429-'Ratios Calculated fix'!AQ$428)</f>
        <v>0.58483801062572294</v>
      </c>
      <c r="AR131" s="21">
        <f>('Ratios Calculated fix'!AR131-'Ratios Calculated fix'!AR$428)/('Ratios Calculated fix'!AR$429-'Ratios Calculated fix'!AR$428)</f>
        <v>0.32982679425270356</v>
      </c>
      <c r="AS131" s="21">
        <f>('Ratios Calculated fix'!AS131-'Ratios Calculated fix'!AS$428)/('Ratios Calculated fix'!AS$429-'Ratios Calculated fix'!AS$428)</f>
        <v>0.52873265307028738</v>
      </c>
      <c r="AT131" s="21">
        <f>('Ratios Calculated fix'!AT131-'Ratios Calculated fix'!AT$428)/('Ratios Calculated fix'!AT$429-'Ratios Calculated fix'!AT$428)</f>
        <v>0.37723602084858343</v>
      </c>
      <c r="AU131" s="21">
        <f>('Ratios Calculated fix'!AU131-'Ratios Calculated fix'!AU$428)/('Ratios Calculated fix'!AU$429-'Ratios Calculated fix'!AU$428)</f>
        <v>0.48013373325810704</v>
      </c>
      <c r="AV131" s="21" t="e">
        <f>('Ratios Calculated fix'!AV131-'Ratios Calculated fix'!AV$428)/('Ratios Calculated fix'!AV$429-'Ratios Calculated fix'!AV$428)</f>
        <v>#DIV/0!</v>
      </c>
      <c r="AW131" s="21" t="e">
        <f>('Ratios Calculated fix'!AW131-'Ratios Calculated fix'!AW$428)/('Ratios Calculated fix'!AW$429-'Ratios Calculated fix'!AW$428)</f>
        <v>#DIV/0!</v>
      </c>
      <c r="AX131" s="21" t="e">
        <f>('Ratios Calculated fix'!AX131-'Ratios Calculated fix'!AX$428)/('Ratios Calculated fix'!AX$429-'Ratios Calculated fix'!AX$428)</f>
        <v>#DIV/0!</v>
      </c>
      <c r="AY131" s="21">
        <f>('Ratios Calculated fix'!AY131-'Ratios Calculated fix'!AY$428)/('Ratios Calculated fix'!AY$429-'Ratios Calculated fix'!AY$428)</f>
        <v>0.36570933600226779</v>
      </c>
      <c r="AZ131" s="21">
        <f>('Ratios Calculated fix'!AZ131-'Ratios Calculated fix'!AZ$428)/('Ratios Calculated fix'!AZ$429-'Ratios Calculated fix'!AZ$428)</f>
        <v>0.30898306457859498</v>
      </c>
      <c r="BA131" s="21">
        <f>('Ratios Calculated fix'!BA131-'Ratios Calculated fix'!BA$428)/('Ratios Calculated fix'!BA$429-'Ratios Calculated fix'!BA$428)</f>
        <v>0.51471561629575258</v>
      </c>
      <c r="BB131" s="21" t="e">
        <f>('Ratios Calculated fix'!BB131-'Ratios Calculated fix'!BB$428)/('Ratios Calculated fix'!BB$429-'Ratios Calculated fix'!BB$428)</f>
        <v>#DIV/0!</v>
      </c>
      <c r="BC131" s="21">
        <f>('Ratios Calculated fix'!BC131-'Ratios Calculated fix'!BC$428)/('Ratios Calculated fix'!BC$429-'Ratios Calculated fix'!BC$428)</f>
        <v>0.1331618617771437</v>
      </c>
    </row>
    <row r="132" spans="1:55" x14ac:dyDescent="0.2">
      <c r="A132" s="3" t="s">
        <v>331</v>
      </c>
      <c r="B132" s="3" t="s">
        <v>332</v>
      </c>
      <c r="C132" s="3" t="s">
        <v>52</v>
      </c>
      <c r="D132" s="3">
        <v>378121</v>
      </c>
      <c r="E132" s="3" t="s">
        <v>16</v>
      </c>
      <c r="F132" s="3">
        <v>2019</v>
      </c>
      <c r="G132" s="3" t="s">
        <v>17</v>
      </c>
      <c r="H132" s="4">
        <v>43830</v>
      </c>
      <c r="I132" s="4">
        <v>43881</v>
      </c>
      <c r="J132" s="4">
        <v>43881</v>
      </c>
      <c r="K132" s="5">
        <v>331000000</v>
      </c>
      <c r="L132" s="5">
        <v>332200000</v>
      </c>
      <c r="M132" s="3" t="s">
        <v>333</v>
      </c>
      <c r="N132" s="20">
        <f>('Ratios Calculated fix'!N132-'Ratios Calculated fix'!N$428)/('Ratios Calculated fix'!N$429-'Ratios Calculated fix'!N$428)</f>
        <v>2.6316656970053736E-2</v>
      </c>
      <c r="O132" s="21">
        <f>('Ratios Calculated fix'!O132-'Ratios Calculated fix'!O$428)/('Ratios Calculated fix'!O$429-'Ratios Calculated fix'!O$428)</f>
        <v>2.6316656970053736E-2</v>
      </c>
      <c r="P132" s="21">
        <f>('Ratios Calculated fix'!P132-'Ratios Calculated fix'!P$428)/('Ratios Calculated fix'!P$429-'Ratios Calculated fix'!P$428)</f>
        <v>2.1569025918280714E-2</v>
      </c>
      <c r="Q132" s="21">
        <f>('Ratios Calculated fix'!Q132-'Ratios Calculated fix'!Q$428)/('Ratios Calculated fix'!Q$429-'Ratios Calculated fix'!Q$428)</f>
        <v>0.5609771131737612</v>
      </c>
      <c r="R132" s="21">
        <f>('Ratios Calculated fix'!R132-'Ratios Calculated fix'!R$428)/('Ratios Calculated fix'!R$429-'Ratios Calculated fix'!R$428)</f>
        <v>9.039397872706488E-2</v>
      </c>
      <c r="S132" s="21">
        <f>('Ratios Calculated fix'!S132-'Ratios Calculated fix'!S$428)/('Ratios Calculated fix'!S$429-'Ratios Calculated fix'!S$428)</f>
        <v>4.5698357591042106E-2</v>
      </c>
      <c r="T132" s="21">
        <f>('Ratios Calculated fix'!T132-'Ratios Calculated fix'!T$428)/('Ratios Calculated fix'!T$429-'Ratios Calculated fix'!T$428)</f>
        <v>8.4221432229586987E-2</v>
      </c>
      <c r="U132" s="21">
        <f>('Ratios Calculated fix'!U132-'Ratios Calculated fix'!U$428)/('Ratios Calculated fix'!U$429-'Ratios Calculated fix'!U$428)</f>
        <v>0.79557933024317862</v>
      </c>
      <c r="V132" s="21">
        <f>('Ratios Calculated fix'!V132-'Ratios Calculated fix'!V$428)/('Ratios Calculated fix'!V$429-'Ratios Calculated fix'!V$428)</f>
        <v>0.77401331427396047</v>
      </c>
      <c r="W132" s="21">
        <f>('Ratios Calculated fix'!W132-'Ratios Calculated fix'!W$428)/('Ratios Calculated fix'!W$429-'Ratios Calculated fix'!W$428)</f>
        <v>0.76507620999136328</v>
      </c>
      <c r="X132" s="21">
        <f>('Ratios Calculated fix'!X132-'Ratios Calculated fix'!X$428)/('Ratios Calculated fix'!X$429-'Ratios Calculated fix'!X$428)</f>
        <v>5.487344401951167E-2</v>
      </c>
      <c r="Y132" s="21">
        <f>('Ratios Calculated fix'!Y132-'Ratios Calculated fix'!Y$428)/('Ratios Calculated fix'!Y$429-'Ratios Calculated fix'!Y$428)</f>
        <v>0.48244732113854377</v>
      </c>
      <c r="Z132" s="21">
        <f>('Ratios Calculated fix'!Z132-'Ratios Calculated fix'!Z$428)/('Ratios Calculated fix'!Z$429-'Ratios Calculated fix'!Z$428)</f>
        <v>0.94512655598048834</v>
      </c>
      <c r="AA132" s="21">
        <f>('Ratios Calculated fix'!AA132-'Ratios Calculated fix'!AA$428)/('Ratios Calculated fix'!AA$429-'Ratios Calculated fix'!AA$428)</f>
        <v>1.3313598243179185E-2</v>
      </c>
      <c r="AB132" s="21">
        <f>('Ratios Calculated fix'!AB132-'Ratios Calculated fix'!AB$428)/('Ratios Calculated fix'!AB$429-'Ratios Calculated fix'!AB$428)</f>
        <v>0.8631962417886675</v>
      </c>
      <c r="AC132" s="21">
        <f>('Ratios Calculated fix'!AC132-'Ratios Calculated fix'!AC$428)/('Ratios Calculated fix'!AC$429-'Ratios Calculated fix'!AC$428)</f>
        <v>0.75429597994962116</v>
      </c>
      <c r="AD132" s="21">
        <f>('Ratios Calculated fix'!AD132-'Ratios Calculated fix'!AD$428)/('Ratios Calculated fix'!AD$429-'Ratios Calculated fix'!AD$428)</f>
        <v>0.49885775044429509</v>
      </c>
      <c r="AE132" s="21">
        <f>('Ratios Calculated fix'!AE132-'Ratios Calculated fix'!AE$428)/('Ratios Calculated fix'!AE$429-'Ratios Calculated fix'!AE$428)</f>
        <v>0.45330917860077258</v>
      </c>
      <c r="AF132" s="21">
        <f>('Ratios Calculated fix'!AF132-'Ratios Calculated fix'!AF$428)/('Ratios Calculated fix'!AF$429-'Ratios Calculated fix'!AF$428)</f>
        <v>0.61329384463037717</v>
      </c>
      <c r="AG132" s="21" t="e">
        <f>('Ratios Calculated fix'!AG132-'Ratios Calculated fix'!AG$428)/('Ratios Calculated fix'!AG$429-'Ratios Calculated fix'!AG$428)</f>
        <v>#DIV/0!</v>
      </c>
      <c r="AH132" s="21" t="e">
        <f>('Ratios Calculated fix'!AH132-'Ratios Calculated fix'!AH$428)/('Ratios Calculated fix'!AH$429-'Ratios Calculated fix'!AH$428)</f>
        <v>#DIV/0!</v>
      </c>
      <c r="AI132" s="21">
        <f>('Ratios Calculated fix'!AI132-'Ratios Calculated fix'!AI$428)/('Ratios Calculated fix'!AI$429-'Ratios Calculated fix'!AI$428)</f>
        <v>0.4774437720127464</v>
      </c>
      <c r="AJ132" s="21">
        <f>('Ratios Calculated fix'!AJ132-'Ratios Calculated fix'!AJ$428)/('Ratios Calculated fix'!AJ$429-'Ratios Calculated fix'!AJ$428)</f>
        <v>0.14203580043845829</v>
      </c>
      <c r="AK132" s="21" t="e">
        <f>('Ratios Calculated fix'!AK132-'Ratios Calculated fix'!AK$428)/('Ratios Calculated fix'!AK$429-'Ratios Calculated fix'!AK$428)</f>
        <v>#DIV/0!</v>
      </c>
      <c r="AL132" s="21" t="e">
        <f>('Ratios Calculated fix'!AL132-'Ratios Calculated fix'!AL$428)/('Ratios Calculated fix'!AL$429-'Ratios Calculated fix'!AL$428)</f>
        <v>#DIV/0!</v>
      </c>
      <c r="AM132" s="21">
        <f>('Ratios Calculated fix'!AM132-'Ratios Calculated fix'!AM$428)/('Ratios Calculated fix'!AM$429-'Ratios Calculated fix'!AM$428)</f>
        <v>0.6167123009902804</v>
      </c>
      <c r="AN132" s="21">
        <f>('Ratios Calculated fix'!AN132-'Ratios Calculated fix'!AN$428)/('Ratios Calculated fix'!AN$429-'Ratios Calculated fix'!AN$428)</f>
        <v>0.62080078102907044</v>
      </c>
      <c r="AO132" s="21">
        <f>('Ratios Calculated fix'!AO132-'Ratios Calculated fix'!AO$428)/('Ratios Calculated fix'!AO$429-'Ratios Calculated fix'!AO$428)</f>
        <v>3.9335818249789649E-2</v>
      </c>
      <c r="AP132" s="21">
        <f>('Ratios Calculated fix'!AP132-'Ratios Calculated fix'!AP$428)/('Ratios Calculated fix'!AP$429-'Ratios Calculated fix'!AP$428)</f>
        <v>3.1375109486385382E-2</v>
      </c>
      <c r="AQ132" s="21">
        <f>('Ratios Calculated fix'!AQ132-'Ratios Calculated fix'!AQ$428)/('Ratios Calculated fix'!AQ$429-'Ratios Calculated fix'!AQ$428)</f>
        <v>0.5271240728734774</v>
      </c>
      <c r="AR132" s="21">
        <f>('Ratios Calculated fix'!AR132-'Ratios Calculated fix'!AR$428)/('Ratios Calculated fix'!AR$429-'Ratios Calculated fix'!AR$428)</f>
        <v>0.3939334179956327</v>
      </c>
      <c r="AS132" s="21">
        <f>('Ratios Calculated fix'!AS132-'Ratios Calculated fix'!AS$428)/('Ratios Calculated fix'!AS$429-'Ratios Calculated fix'!AS$428)</f>
        <v>0.64364811032686264</v>
      </c>
      <c r="AT132" s="21">
        <f>('Ratios Calculated fix'!AT132-'Ratios Calculated fix'!AT$428)/('Ratios Calculated fix'!AT$429-'Ratios Calculated fix'!AT$428)</f>
        <v>0.27339844046280781</v>
      </c>
      <c r="AU132" s="21">
        <f>('Ratios Calculated fix'!AU132-'Ratios Calculated fix'!AU$428)/('Ratios Calculated fix'!AU$429-'Ratios Calculated fix'!AU$428)</f>
        <v>0.39426942677884452</v>
      </c>
      <c r="AV132" s="21" t="e">
        <f>('Ratios Calculated fix'!AV132-'Ratios Calculated fix'!AV$428)/('Ratios Calculated fix'!AV$429-'Ratios Calculated fix'!AV$428)</f>
        <v>#DIV/0!</v>
      </c>
      <c r="AW132" s="21" t="e">
        <f>('Ratios Calculated fix'!AW132-'Ratios Calculated fix'!AW$428)/('Ratios Calculated fix'!AW$429-'Ratios Calculated fix'!AW$428)</f>
        <v>#DIV/0!</v>
      </c>
      <c r="AX132" s="21" t="e">
        <f>('Ratios Calculated fix'!AX132-'Ratios Calculated fix'!AX$428)/('Ratios Calculated fix'!AX$429-'Ratios Calculated fix'!AX$428)</f>
        <v>#DIV/0!</v>
      </c>
      <c r="AY132" s="21">
        <f>('Ratios Calculated fix'!AY132-'Ratios Calculated fix'!AY$428)/('Ratios Calculated fix'!AY$429-'Ratios Calculated fix'!AY$428)</f>
        <v>0.38122009000859991</v>
      </c>
      <c r="AZ132" s="21">
        <f>('Ratios Calculated fix'!AZ132-'Ratios Calculated fix'!AZ$428)/('Ratios Calculated fix'!AZ$429-'Ratios Calculated fix'!AZ$428)</f>
        <v>0.33342110748595183</v>
      </c>
      <c r="BA132" s="21">
        <f>('Ratios Calculated fix'!BA132-'Ratios Calculated fix'!BA$428)/('Ratios Calculated fix'!BA$429-'Ratios Calculated fix'!BA$428)</f>
        <v>0.49660430061598931</v>
      </c>
      <c r="BB132" s="21" t="e">
        <f>('Ratios Calculated fix'!BB132-'Ratios Calculated fix'!BB$428)/('Ratios Calculated fix'!BB$429-'Ratios Calculated fix'!BB$428)</f>
        <v>#DIV/0!</v>
      </c>
      <c r="BC132" s="21">
        <f>('Ratios Calculated fix'!BC132-'Ratios Calculated fix'!BC$428)/('Ratios Calculated fix'!BC$429-'Ratios Calculated fix'!BC$428)</f>
        <v>9.4258545762872181E-2</v>
      </c>
    </row>
    <row r="133" spans="1:55" x14ac:dyDescent="0.2">
      <c r="A133" s="3" t="s">
        <v>454</v>
      </c>
      <c r="B133" s="3" t="s">
        <v>455</v>
      </c>
      <c r="C133" s="3" t="s">
        <v>15</v>
      </c>
      <c r="D133" s="3">
        <v>378137</v>
      </c>
      <c r="E133" s="3" t="s">
        <v>16</v>
      </c>
      <c r="F133" s="3">
        <v>2019</v>
      </c>
      <c r="G133" s="3" t="s">
        <v>17</v>
      </c>
      <c r="H133" s="4">
        <v>43830</v>
      </c>
      <c r="I133" s="4">
        <v>43881</v>
      </c>
      <c r="J133" s="4">
        <v>43881</v>
      </c>
      <c r="K133" s="5">
        <v>121100000</v>
      </c>
      <c r="L133" s="5">
        <v>122100000</v>
      </c>
      <c r="M133" s="3" t="s">
        <v>456</v>
      </c>
      <c r="N133" s="20">
        <f>('Ratios Calculated fix'!N133-'Ratios Calculated fix'!N$428)/('Ratios Calculated fix'!N$429-'Ratios Calculated fix'!N$428)</f>
        <v>4.6667915868197532E-2</v>
      </c>
      <c r="O133" s="21">
        <f>('Ratios Calculated fix'!O133-'Ratios Calculated fix'!O$428)/('Ratios Calculated fix'!O$429-'Ratios Calculated fix'!O$428)</f>
        <v>4.6667915868197532E-2</v>
      </c>
      <c r="P133" s="21">
        <f>('Ratios Calculated fix'!P133-'Ratios Calculated fix'!P$428)/('Ratios Calculated fix'!P$429-'Ratios Calculated fix'!P$428)</f>
        <v>4.0453916493552872E-2</v>
      </c>
      <c r="Q133" s="21">
        <f>('Ratios Calculated fix'!Q133-'Ratios Calculated fix'!Q$428)/('Ratios Calculated fix'!Q$429-'Ratios Calculated fix'!Q$428)</f>
        <v>0.55952631336719394</v>
      </c>
      <c r="R133" s="21">
        <f>('Ratios Calculated fix'!R133-'Ratios Calculated fix'!R$428)/('Ratios Calculated fix'!R$429-'Ratios Calculated fix'!R$428)</f>
        <v>9.4663968669491144E-2</v>
      </c>
      <c r="S133" s="21">
        <f>('Ratios Calculated fix'!S133-'Ratios Calculated fix'!S$428)/('Ratios Calculated fix'!S$429-'Ratios Calculated fix'!S$428)</f>
        <v>1.1443375976250576E-3</v>
      </c>
      <c r="T133" s="21">
        <f>('Ratios Calculated fix'!T133-'Ratios Calculated fix'!T$428)/('Ratios Calculated fix'!T$429-'Ratios Calculated fix'!T$428)</f>
        <v>9.5458148631376014E-2</v>
      </c>
      <c r="U133" s="21">
        <f>('Ratios Calculated fix'!U133-'Ratios Calculated fix'!U$428)/('Ratios Calculated fix'!U$429-'Ratios Calculated fix'!U$428)</f>
        <v>0.79415873987909646</v>
      </c>
      <c r="V133" s="21">
        <f>('Ratios Calculated fix'!V133-'Ratios Calculated fix'!V$428)/('Ratios Calculated fix'!V$429-'Ratios Calculated fix'!V$428)</f>
        <v>0.77148575556253662</v>
      </c>
      <c r="W133" s="21">
        <f>('Ratios Calculated fix'!W133-'Ratios Calculated fix'!W$428)/('Ratios Calculated fix'!W$429-'Ratios Calculated fix'!W$428)</f>
        <v>0.76392809507895032</v>
      </c>
      <c r="X133" s="21">
        <f>('Ratios Calculated fix'!X133-'Ratios Calculated fix'!X$428)/('Ratios Calculated fix'!X$429-'Ratios Calculated fix'!X$428)</f>
        <v>9.9649121156487205E-2</v>
      </c>
      <c r="Y133" s="21">
        <f>('Ratios Calculated fix'!Y133-'Ratios Calculated fix'!Y$428)/('Ratios Calculated fix'!Y$429-'Ratios Calculated fix'!Y$428)</f>
        <v>0.65158071865101463</v>
      </c>
      <c r="Z133" s="21">
        <f>('Ratios Calculated fix'!Z133-'Ratios Calculated fix'!Z$428)/('Ratios Calculated fix'!Z$429-'Ratios Calculated fix'!Z$428)</f>
        <v>0.90035087884351284</v>
      </c>
      <c r="AA133" s="21">
        <f>('Ratios Calculated fix'!AA133-'Ratios Calculated fix'!AA$428)/('Ratios Calculated fix'!AA$429-'Ratios Calculated fix'!AA$428)</f>
        <v>0.94191299843207277</v>
      </c>
      <c r="AB133" s="21">
        <f>('Ratios Calculated fix'!AB133-'Ratios Calculated fix'!AB$428)/('Ratios Calculated fix'!AB$429-'Ratios Calculated fix'!AB$428)</f>
        <v>0.89356739963298237</v>
      </c>
      <c r="AC133" s="21">
        <f>('Ratios Calculated fix'!AC133-'Ratios Calculated fix'!AC$428)/('Ratios Calculated fix'!AC$429-'Ratios Calculated fix'!AC$428)</f>
        <v>0.56593405956474363</v>
      </c>
      <c r="AD133" s="21">
        <f>('Ratios Calculated fix'!AD133-'Ratios Calculated fix'!AD$428)/('Ratios Calculated fix'!AD$429-'Ratios Calculated fix'!AD$428)</f>
        <v>0.41047513948721692</v>
      </c>
      <c r="AE133" s="21">
        <f>('Ratios Calculated fix'!AE133-'Ratios Calculated fix'!AE$428)/('Ratios Calculated fix'!AE$429-'Ratios Calculated fix'!AE$428)</f>
        <v>0.37801976033948126</v>
      </c>
      <c r="AF133" s="21">
        <f>('Ratios Calculated fix'!AF133-'Ratios Calculated fix'!AF$428)/('Ratios Calculated fix'!AF$429-'Ratios Calculated fix'!AF$428)</f>
        <v>0.59707649762056869</v>
      </c>
      <c r="AG133" s="21" t="e">
        <f>('Ratios Calculated fix'!AG133-'Ratios Calculated fix'!AG$428)/('Ratios Calculated fix'!AG$429-'Ratios Calculated fix'!AG$428)</f>
        <v>#DIV/0!</v>
      </c>
      <c r="AH133" s="21" t="e">
        <f>('Ratios Calculated fix'!AH133-'Ratios Calculated fix'!AH$428)/('Ratios Calculated fix'!AH$429-'Ratios Calculated fix'!AH$428)</f>
        <v>#DIV/0!</v>
      </c>
      <c r="AI133" s="21">
        <f>('Ratios Calculated fix'!AI133-'Ratios Calculated fix'!AI$428)/('Ratios Calculated fix'!AI$429-'Ratios Calculated fix'!AI$428)</f>
        <v>0.39663084716864788</v>
      </c>
      <c r="AJ133" s="21">
        <f>('Ratios Calculated fix'!AJ133-'Ratios Calculated fix'!AJ$428)/('Ratios Calculated fix'!AJ$429-'Ratios Calculated fix'!AJ$428)</f>
        <v>0.20553424521815566</v>
      </c>
      <c r="AK133" s="21" t="e">
        <f>('Ratios Calculated fix'!AK133-'Ratios Calculated fix'!AK$428)/('Ratios Calculated fix'!AK$429-'Ratios Calculated fix'!AK$428)</f>
        <v>#DIV/0!</v>
      </c>
      <c r="AL133" s="21" t="e">
        <f>('Ratios Calculated fix'!AL133-'Ratios Calculated fix'!AL$428)/('Ratios Calculated fix'!AL$429-'Ratios Calculated fix'!AL$428)</f>
        <v>#DIV/0!</v>
      </c>
      <c r="AM133" s="21">
        <f>('Ratios Calculated fix'!AM133-'Ratios Calculated fix'!AM$428)/('Ratios Calculated fix'!AM$429-'Ratios Calculated fix'!AM$428)</f>
        <v>0.61690720419757894</v>
      </c>
      <c r="AN133" s="21">
        <f>('Ratios Calculated fix'!AN133-'Ratios Calculated fix'!AN$428)/('Ratios Calculated fix'!AN$429-'Ratios Calculated fix'!AN$428)</f>
        <v>0.62133832023187241</v>
      </c>
      <c r="AO133" s="21">
        <f>('Ratios Calculated fix'!AO133-'Ratios Calculated fix'!AO$428)/('Ratios Calculated fix'!AO$429-'Ratios Calculated fix'!AO$428)</f>
        <v>9.5712085322416915E-2</v>
      </c>
      <c r="AP133" s="21">
        <f>('Ratios Calculated fix'!AP133-'Ratios Calculated fix'!AP$428)/('Ratios Calculated fix'!AP$429-'Ratios Calculated fix'!AP$428)</f>
        <v>3.7259603847939957E-2</v>
      </c>
      <c r="AQ133" s="21">
        <f>('Ratios Calculated fix'!AQ133-'Ratios Calculated fix'!AQ$428)/('Ratios Calculated fix'!AQ$429-'Ratios Calculated fix'!AQ$428)</f>
        <v>0.54774833748092999</v>
      </c>
      <c r="AR133" s="21">
        <f>('Ratios Calculated fix'!AR133-'Ratios Calculated fix'!AR$428)/('Ratios Calculated fix'!AR$429-'Ratios Calculated fix'!AR$428)</f>
        <v>0.37217067059612013</v>
      </c>
      <c r="AS133" s="21">
        <f>('Ratios Calculated fix'!AS133-'Ratios Calculated fix'!AS$428)/('Ratios Calculated fix'!AS$429-'Ratios Calculated fix'!AS$428)</f>
        <v>0.52468732169695365</v>
      </c>
      <c r="AT133" s="21">
        <f>('Ratios Calculated fix'!AT133-'Ratios Calculated fix'!AT$428)/('Ratios Calculated fix'!AT$429-'Ratios Calculated fix'!AT$428)</f>
        <v>0.34535495869363042</v>
      </c>
      <c r="AU133" s="21">
        <f>('Ratios Calculated fix'!AU133-'Ratios Calculated fix'!AU$428)/('Ratios Calculated fix'!AU$429-'Ratios Calculated fix'!AU$428)</f>
        <v>0.47098795643981906</v>
      </c>
      <c r="AV133" s="21" t="e">
        <f>('Ratios Calculated fix'!AV133-'Ratios Calculated fix'!AV$428)/('Ratios Calculated fix'!AV$429-'Ratios Calculated fix'!AV$428)</f>
        <v>#DIV/0!</v>
      </c>
      <c r="AW133" s="21" t="e">
        <f>('Ratios Calculated fix'!AW133-'Ratios Calculated fix'!AW$428)/('Ratios Calculated fix'!AW$429-'Ratios Calculated fix'!AW$428)</f>
        <v>#DIV/0!</v>
      </c>
      <c r="AX133" s="21" t="e">
        <f>('Ratios Calculated fix'!AX133-'Ratios Calculated fix'!AX$428)/('Ratios Calculated fix'!AX$429-'Ratios Calculated fix'!AX$428)</f>
        <v>#DIV/0!</v>
      </c>
      <c r="AY133" s="21">
        <f>('Ratios Calculated fix'!AY133-'Ratios Calculated fix'!AY$428)/('Ratios Calculated fix'!AY$429-'Ratios Calculated fix'!AY$428)</f>
        <v>0.36658253287280457</v>
      </c>
      <c r="AZ133" s="21">
        <f>('Ratios Calculated fix'!AZ133-'Ratios Calculated fix'!AZ$428)/('Ratios Calculated fix'!AZ$429-'Ratios Calculated fix'!AZ$428)</f>
        <v>0.30571337701790879</v>
      </c>
      <c r="BA133" s="21">
        <f>('Ratios Calculated fix'!BA133-'Ratios Calculated fix'!BA$428)/('Ratios Calculated fix'!BA$429-'Ratios Calculated fix'!BA$428)</f>
        <v>0.5136455287131817</v>
      </c>
      <c r="BB133" s="21" t="e">
        <f>('Ratios Calculated fix'!BB133-'Ratios Calculated fix'!BB$428)/('Ratios Calculated fix'!BB$429-'Ratios Calculated fix'!BB$428)</f>
        <v>#DIV/0!</v>
      </c>
      <c r="BC133" s="21">
        <f>('Ratios Calculated fix'!BC133-'Ratios Calculated fix'!BC$428)/('Ratios Calculated fix'!BC$429-'Ratios Calculated fix'!BC$428)</f>
        <v>0.10364826355532558</v>
      </c>
    </row>
    <row r="134" spans="1:55" x14ac:dyDescent="0.2">
      <c r="A134" s="3" t="s">
        <v>436</v>
      </c>
      <c r="B134" s="3" t="s">
        <v>437</v>
      </c>
      <c r="C134" s="3" t="s">
        <v>52</v>
      </c>
      <c r="D134" s="3">
        <v>378134</v>
      </c>
      <c r="E134" s="3" t="s">
        <v>16</v>
      </c>
      <c r="F134" s="3">
        <v>2019</v>
      </c>
      <c r="G134" s="3" t="s">
        <v>17</v>
      </c>
      <c r="H134" s="4">
        <v>43830</v>
      </c>
      <c r="I134" s="4">
        <v>43888</v>
      </c>
      <c r="J134" s="4">
        <v>43888</v>
      </c>
      <c r="K134" s="5">
        <v>361000000</v>
      </c>
      <c r="L134" s="5">
        <v>361000000</v>
      </c>
      <c r="M134" s="3" t="s">
        <v>438</v>
      </c>
      <c r="N134" s="20">
        <f>('Ratios Calculated fix'!N134-'Ratios Calculated fix'!N$428)/('Ratios Calculated fix'!N$429-'Ratios Calculated fix'!N$428)</f>
        <v>2.6320588932986753E-2</v>
      </c>
      <c r="O134" s="21">
        <f>('Ratios Calculated fix'!O134-'Ratios Calculated fix'!O$428)/('Ratios Calculated fix'!O$429-'Ratios Calculated fix'!O$428)</f>
        <v>2.4051414621443796E-2</v>
      </c>
      <c r="P134" s="21">
        <f>('Ratios Calculated fix'!P134-'Ratios Calculated fix'!P$428)/('Ratios Calculated fix'!P$429-'Ratios Calculated fix'!P$428)</f>
        <v>3.9926412140284346E-3</v>
      </c>
      <c r="Q134" s="21">
        <f>('Ratios Calculated fix'!Q134-'Ratios Calculated fix'!Q$428)/('Ratios Calculated fix'!Q$429-'Ratios Calculated fix'!Q$428)</f>
        <v>0.56296345431778638</v>
      </c>
      <c r="R134" s="21">
        <f>('Ratios Calculated fix'!R134-'Ratios Calculated fix'!R$428)/('Ratios Calculated fix'!R$429-'Ratios Calculated fix'!R$428)</f>
        <v>6.9906601575009941E-2</v>
      </c>
      <c r="S134" s="21">
        <f>('Ratios Calculated fix'!S134-'Ratios Calculated fix'!S$428)/('Ratios Calculated fix'!S$429-'Ratios Calculated fix'!S$428)</f>
        <v>2.353462582141613E-2</v>
      </c>
      <c r="T134" s="21">
        <f>('Ratios Calculated fix'!T134-'Ratios Calculated fix'!T$428)/('Ratios Calculated fix'!T$429-'Ratios Calculated fix'!T$428)</f>
        <v>6.6967535304404108E-2</v>
      </c>
      <c r="U134" s="21">
        <f>('Ratios Calculated fix'!U134-'Ratios Calculated fix'!U$428)/('Ratios Calculated fix'!U$429-'Ratios Calculated fix'!U$428)</f>
        <v>0.79603319218896651</v>
      </c>
      <c r="V134" s="21">
        <f>('Ratios Calculated fix'!V134-'Ratios Calculated fix'!V$428)/('Ratios Calculated fix'!V$429-'Ratios Calculated fix'!V$428)</f>
        <v>0.77329529929853169</v>
      </c>
      <c r="W134" s="21">
        <f>('Ratios Calculated fix'!W134-'Ratios Calculated fix'!W$428)/('Ratios Calculated fix'!W$429-'Ratios Calculated fix'!W$428)</f>
        <v>0.76573336245675472</v>
      </c>
      <c r="X134" s="21">
        <f>('Ratios Calculated fix'!X134-'Ratios Calculated fix'!X$428)/('Ratios Calculated fix'!X$429-'Ratios Calculated fix'!X$428)</f>
        <v>4.4652370067759344E-2</v>
      </c>
      <c r="Y134" s="21">
        <f>('Ratios Calculated fix'!Y134-'Ratios Calculated fix'!Y$428)/('Ratios Calculated fix'!Y$429-'Ratios Calculated fix'!Y$428)</f>
        <v>0.47014467486293943</v>
      </c>
      <c r="Z134" s="21">
        <f>('Ratios Calculated fix'!Z134-'Ratios Calculated fix'!Z$428)/('Ratios Calculated fix'!Z$429-'Ratios Calculated fix'!Z$428)</f>
        <v>0.95534762993224065</v>
      </c>
      <c r="AA134" s="21">
        <f>('Ratios Calculated fix'!AA134-'Ratios Calculated fix'!AA$428)/('Ratios Calculated fix'!AA$429-'Ratios Calculated fix'!AA$428)</f>
        <v>0</v>
      </c>
      <c r="AB134" s="21">
        <f>('Ratios Calculated fix'!AB134-'Ratios Calculated fix'!AB$428)/('Ratios Calculated fix'!AB$429-'Ratios Calculated fix'!AB$428)</f>
        <v>0.8421694214848231</v>
      </c>
      <c r="AC134" s="21">
        <f>('Ratios Calculated fix'!AC134-'Ratios Calculated fix'!AC$428)/('Ratios Calculated fix'!AC$429-'Ratios Calculated fix'!AC$428)</f>
        <v>0.56082297850733198</v>
      </c>
      <c r="AD134" s="21">
        <f>('Ratios Calculated fix'!AD134-'Ratios Calculated fix'!AD$428)/('Ratios Calculated fix'!AD$429-'Ratios Calculated fix'!AD$428)</f>
        <v>0.49780615715494259</v>
      </c>
      <c r="AE134" s="21">
        <f>('Ratios Calculated fix'!AE134-'Ratios Calculated fix'!AE$428)/('Ratios Calculated fix'!AE$429-'Ratios Calculated fix'!AE$428)</f>
        <v>0.42030408056313973</v>
      </c>
      <c r="AF134" s="21">
        <f>('Ratios Calculated fix'!AF134-'Ratios Calculated fix'!AF$428)/('Ratios Calculated fix'!AF$429-'Ratios Calculated fix'!AF$428)</f>
        <v>0.51565465900134466</v>
      </c>
      <c r="AG134" s="21" t="e">
        <f>('Ratios Calculated fix'!AG134-'Ratios Calculated fix'!AG$428)/('Ratios Calculated fix'!AG$429-'Ratios Calculated fix'!AG$428)</f>
        <v>#DIV/0!</v>
      </c>
      <c r="AH134" s="21" t="e">
        <f>('Ratios Calculated fix'!AH134-'Ratios Calculated fix'!AH$428)/('Ratios Calculated fix'!AH$429-'Ratios Calculated fix'!AH$428)</f>
        <v>#DIV/0!</v>
      </c>
      <c r="AI134" s="21">
        <f>('Ratios Calculated fix'!AI134-'Ratios Calculated fix'!AI$428)/('Ratios Calculated fix'!AI$429-'Ratios Calculated fix'!AI$428)</f>
        <v>0.42416519785980067</v>
      </c>
      <c r="AJ134" s="21">
        <f>('Ratios Calculated fix'!AJ134-'Ratios Calculated fix'!AJ$428)/('Ratios Calculated fix'!AJ$429-'Ratios Calculated fix'!AJ$428)</f>
        <v>0.16796496302580818</v>
      </c>
      <c r="AK134" s="21" t="e">
        <f>('Ratios Calculated fix'!AK134-'Ratios Calculated fix'!AK$428)/('Ratios Calculated fix'!AK$429-'Ratios Calculated fix'!AK$428)</f>
        <v>#DIV/0!</v>
      </c>
      <c r="AL134" s="21" t="e">
        <f>('Ratios Calculated fix'!AL134-'Ratios Calculated fix'!AL$428)/('Ratios Calculated fix'!AL$429-'Ratios Calculated fix'!AL$428)</f>
        <v>#DIV/0!</v>
      </c>
      <c r="AM134" s="21">
        <f>('Ratios Calculated fix'!AM134-'Ratios Calculated fix'!AM$428)/('Ratios Calculated fix'!AM$429-'Ratios Calculated fix'!AM$428)</f>
        <v>0.61497139003697621</v>
      </c>
      <c r="AN134" s="21">
        <f>('Ratios Calculated fix'!AN134-'Ratios Calculated fix'!AN$428)/('Ratios Calculated fix'!AN$429-'Ratios Calculated fix'!AN$428)</f>
        <v>0.62121364480216557</v>
      </c>
      <c r="AO134" s="21">
        <f>('Ratios Calculated fix'!AO134-'Ratios Calculated fix'!AO$428)/('Ratios Calculated fix'!AO$429-'Ratios Calculated fix'!AO$428)</f>
        <v>3.8056239681226532E-2</v>
      </c>
      <c r="AP134" s="21">
        <f>('Ratios Calculated fix'!AP134-'Ratios Calculated fix'!AP$428)/('Ratios Calculated fix'!AP$429-'Ratios Calculated fix'!AP$428)</f>
        <v>3.1264189070250463E-2</v>
      </c>
      <c r="AQ134" s="21">
        <f>('Ratios Calculated fix'!AQ134-'Ratios Calculated fix'!AQ$428)/('Ratios Calculated fix'!AQ$429-'Ratios Calculated fix'!AQ$428)</f>
        <v>0.48520742560133068</v>
      </c>
      <c r="AR134" s="21">
        <f>('Ratios Calculated fix'!AR134-'Ratios Calculated fix'!AR$428)/('Ratios Calculated fix'!AR$429-'Ratios Calculated fix'!AR$428)</f>
        <v>0.42697647594695287</v>
      </c>
      <c r="AS134" s="21">
        <f>('Ratios Calculated fix'!AS134-'Ratios Calculated fix'!AS$428)/('Ratios Calculated fix'!AS$429-'Ratios Calculated fix'!AS$428)</f>
        <v>0.56363752312080551</v>
      </c>
      <c r="AT134" s="21">
        <f>('Ratios Calculated fix'!AT134-'Ratios Calculated fix'!AT$428)/('Ratios Calculated fix'!AT$429-'Ratios Calculated fix'!AT$428)</f>
        <v>0.28327084141519165</v>
      </c>
      <c r="AU134" s="21">
        <f>('Ratios Calculated fix'!AU134-'Ratios Calculated fix'!AU$428)/('Ratios Calculated fix'!AU$429-'Ratios Calculated fix'!AU$428)</f>
        <v>0.4190174758336277</v>
      </c>
      <c r="AV134" s="21" t="e">
        <f>('Ratios Calculated fix'!AV134-'Ratios Calculated fix'!AV$428)/('Ratios Calculated fix'!AV$429-'Ratios Calculated fix'!AV$428)</f>
        <v>#DIV/0!</v>
      </c>
      <c r="AW134" s="21" t="e">
        <f>('Ratios Calculated fix'!AW134-'Ratios Calculated fix'!AW$428)/('Ratios Calculated fix'!AW$429-'Ratios Calculated fix'!AW$428)</f>
        <v>#DIV/0!</v>
      </c>
      <c r="AX134" s="21" t="e">
        <f>('Ratios Calculated fix'!AX134-'Ratios Calculated fix'!AX$428)/('Ratios Calculated fix'!AX$429-'Ratios Calculated fix'!AX$428)</f>
        <v>#DIV/0!</v>
      </c>
      <c r="AY134" s="21">
        <f>('Ratios Calculated fix'!AY134-'Ratios Calculated fix'!AY$428)/('Ratios Calculated fix'!AY$429-'Ratios Calculated fix'!AY$428)</f>
        <v>0.37025409035626305</v>
      </c>
      <c r="AZ134" s="21">
        <f>('Ratios Calculated fix'!AZ134-'Ratios Calculated fix'!AZ$428)/('Ratios Calculated fix'!AZ$429-'Ratios Calculated fix'!AZ$428)</f>
        <v>0.31755102654101541</v>
      </c>
      <c r="BA134" s="21">
        <f>('Ratios Calculated fix'!BA134-'Ratios Calculated fix'!BA$428)/('Ratios Calculated fix'!BA$429-'Ratios Calculated fix'!BA$428)</f>
        <v>0.52692412847932957</v>
      </c>
      <c r="BB134" s="21" t="e">
        <f>('Ratios Calculated fix'!BB134-'Ratios Calculated fix'!BB$428)/('Ratios Calculated fix'!BB$429-'Ratios Calculated fix'!BB$428)</f>
        <v>#DIV/0!</v>
      </c>
      <c r="BC134" s="21">
        <f>('Ratios Calculated fix'!BC134-'Ratios Calculated fix'!BC$428)/('Ratios Calculated fix'!BC$429-'Ratios Calculated fix'!BC$428)</f>
        <v>8.8721047640283476E-2</v>
      </c>
    </row>
    <row r="135" spans="1:55" x14ac:dyDescent="0.2">
      <c r="A135" s="3" t="s">
        <v>466</v>
      </c>
      <c r="B135" s="3" t="s">
        <v>467</v>
      </c>
      <c r="C135" s="3" t="s">
        <v>91</v>
      </c>
      <c r="D135" s="3">
        <v>172930</v>
      </c>
      <c r="E135" s="3" t="s">
        <v>16</v>
      </c>
      <c r="F135" s="3">
        <v>2020</v>
      </c>
      <c r="G135" s="3" t="s">
        <v>17</v>
      </c>
      <c r="H135" s="4">
        <v>44012</v>
      </c>
      <c r="I135" s="4">
        <v>44071</v>
      </c>
      <c r="J135" s="4">
        <v>44071</v>
      </c>
      <c r="K135" s="5">
        <v>360600000</v>
      </c>
      <c r="L135" s="5">
        <v>372100000</v>
      </c>
      <c r="M135" s="3" t="s">
        <v>468</v>
      </c>
      <c r="N135" s="20">
        <f>('Ratios Calculated fix'!N135-'Ratios Calculated fix'!N$428)/('Ratios Calculated fix'!N$429-'Ratios Calculated fix'!N$428)</f>
        <v>6.7280293973427427E-2</v>
      </c>
      <c r="O135" s="21">
        <f>('Ratios Calculated fix'!O135-'Ratios Calculated fix'!O$428)/('Ratios Calculated fix'!O$429-'Ratios Calculated fix'!O$428)</f>
        <v>4.8369424663924854E-2</v>
      </c>
      <c r="P135" s="21">
        <f>('Ratios Calculated fix'!P135-'Ratios Calculated fix'!P$428)/('Ratios Calculated fix'!P$429-'Ratios Calculated fix'!P$428)</f>
        <v>9.7027497523079292E-2</v>
      </c>
      <c r="Q135" s="21">
        <f>('Ratios Calculated fix'!Q135-'Ratios Calculated fix'!Q$428)/('Ratios Calculated fix'!Q$429-'Ratios Calculated fix'!Q$428)</f>
        <v>0.56063657381861909</v>
      </c>
      <c r="R135" s="21">
        <f>('Ratios Calculated fix'!R135-'Ratios Calculated fix'!R$428)/('Ratios Calculated fix'!R$429-'Ratios Calculated fix'!R$428)</f>
        <v>6.663573812706991E-2</v>
      </c>
      <c r="S135" s="21">
        <f>('Ratios Calculated fix'!S135-'Ratios Calculated fix'!S$428)/('Ratios Calculated fix'!S$429-'Ratios Calculated fix'!S$428)</f>
        <v>6.5521569469646587E-2</v>
      </c>
      <c r="T135" s="21">
        <f>('Ratios Calculated fix'!T135-'Ratios Calculated fix'!T$428)/('Ratios Calculated fix'!T$429-'Ratios Calculated fix'!T$428)</f>
        <v>5.7139081115095913E-2</v>
      </c>
      <c r="U135" s="21">
        <f>('Ratios Calculated fix'!U135-'Ratios Calculated fix'!U$428)/('Ratios Calculated fix'!U$429-'Ratios Calculated fix'!U$428)</f>
        <v>0.79385826341951415</v>
      </c>
      <c r="V135" s="21">
        <f>('Ratios Calculated fix'!V135-'Ratios Calculated fix'!V$428)/('Ratios Calculated fix'!V$429-'Ratios Calculated fix'!V$428)</f>
        <v>0.774876558388092</v>
      </c>
      <c r="W135" s="21">
        <f>('Ratios Calculated fix'!W135-'Ratios Calculated fix'!W$428)/('Ratios Calculated fix'!W$429-'Ratios Calculated fix'!W$428)</f>
        <v>0.76293815923704456</v>
      </c>
      <c r="X135" s="21">
        <f>('Ratios Calculated fix'!X135-'Ratios Calculated fix'!X$428)/('Ratios Calculated fix'!X$429-'Ratios Calculated fix'!X$428)</f>
        <v>0.44653730242356121</v>
      </c>
      <c r="Y135" s="21">
        <f>('Ratios Calculated fix'!Y135-'Ratios Calculated fix'!Y$428)/('Ratios Calculated fix'!Y$429-'Ratios Calculated fix'!Y$428)</f>
        <v>0.4960347070526675</v>
      </c>
      <c r="Z135" s="21">
        <f>('Ratios Calculated fix'!Z135-'Ratios Calculated fix'!Z$428)/('Ratios Calculated fix'!Z$429-'Ratios Calculated fix'!Z$428)</f>
        <v>0.55346269757643884</v>
      </c>
      <c r="AA135" s="21">
        <f>('Ratios Calculated fix'!AA135-'Ratios Calculated fix'!AA$428)/('Ratios Calculated fix'!AA$429-'Ratios Calculated fix'!AA$428)</f>
        <v>0.23165712462072435</v>
      </c>
      <c r="AB135" s="21">
        <f>('Ratios Calculated fix'!AB135-'Ratios Calculated fix'!AB$428)/('Ratios Calculated fix'!AB$429-'Ratios Calculated fix'!AB$428)</f>
        <v>0.86861424203219773</v>
      </c>
      <c r="AC135" s="21">
        <f>('Ratios Calculated fix'!AC135-'Ratios Calculated fix'!AC$428)/('Ratios Calculated fix'!AC$429-'Ratios Calculated fix'!AC$428)</f>
        <v>0.76568339482083159</v>
      </c>
      <c r="AD135" s="21">
        <f>('Ratios Calculated fix'!AD135-'Ratios Calculated fix'!AD$428)/('Ratios Calculated fix'!AD$429-'Ratios Calculated fix'!AD$428)</f>
        <v>0.36960789455301657</v>
      </c>
      <c r="AE135" s="21">
        <f>('Ratios Calculated fix'!AE135-'Ratios Calculated fix'!AE$428)/('Ratios Calculated fix'!AE$429-'Ratios Calculated fix'!AE$428)</f>
        <v>0.42370198639008033</v>
      </c>
      <c r="AF135" s="21">
        <f>('Ratios Calculated fix'!AF135-'Ratios Calculated fix'!AF$428)/('Ratios Calculated fix'!AF$429-'Ratios Calculated fix'!AF$428)</f>
        <v>0.6187156116492547</v>
      </c>
      <c r="AG135" s="21" t="e">
        <f>('Ratios Calculated fix'!AG135-'Ratios Calculated fix'!AG$428)/('Ratios Calculated fix'!AG$429-'Ratios Calculated fix'!AG$428)</f>
        <v>#DIV/0!</v>
      </c>
      <c r="AH135" s="21" t="e">
        <f>('Ratios Calculated fix'!AH135-'Ratios Calculated fix'!AH$428)/('Ratios Calculated fix'!AH$429-'Ratios Calculated fix'!AH$428)</f>
        <v>#DIV/0!</v>
      </c>
      <c r="AI135" s="21">
        <f>('Ratios Calculated fix'!AI135-'Ratios Calculated fix'!AI$428)/('Ratios Calculated fix'!AI$429-'Ratios Calculated fix'!AI$428)</f>
        <v>0.37577902576628891</v>
      </c>
      <c r="AJ135" s="21">
        <f>('Ratios Calculated fix'!AJ135-'Ratios Calculated fix'!AJ$428)/('Ratios Calculated fix'!AJ$429-'Ratios Calculated fix'!AJ$428)</f>
        <v>0.16087489701864333</v>
      </c>
      <c r="AK135" s="21" t="e">
        <f>('Ratios Calculated fix'!AK135-'Ratios Calculated fix'!AK$428)/('Ratios Calculated fix'!AK$429-'Ratios Calculated fix'!AK$428)</f>
        <v>#DIV/0!</v>
      </c>
      <c r="AL135" s="21" t="e">
        <f>('Ratios Calculated fix'!AL135-'Ratios Calculated fix'!AL$428)/('Ratios Calculated fix'!AL$429-'Ratios Calculated fix'!AL$428)</f>
        <v>#DIV/0!</v>
      </c>
      <c r="AM135" s="21">
        <f>('Ratios Calculated fix'!AM135-'Ratios Calculated fix'!AM$428)/('Ratios Calculated fix'!AM$429-'Ratios Calculated fix'!AM$428)</f>
        <v>0.62157457134484095</v>
      </c>
      <c r="AN135" s="21">
        <f>('Ratios Calculated fix'!AN135-'Ratios Calculated fix'!AN$428)/('Ratios Calculated fix'!AN$429-'Ratios Calculated fix'!AN$428)</f>
        <v>0.62486678218805536</v>
      </c>
      <c r="AO135" s="21">
        <f>('Ratios Calculated fix'!AO135-'Ratios Calculated fix'!AO$428)/('Ratios Calculated fix'!AO$429-'Ratios Calculated fix'!AO$428)</f>
        <v>0.24397662083073143</v>
      </c>
      <c r="AP135" s="21">
        <f>('Ratios Calculated fix'!AP135-'Ratios Calculated fix'!AP$428)/('Ratios Calculated fix'!AP$429-'Ratios Calculated fix'!AP$428)</f>
        <v>3.2654037847698013E-2</v>
      </c>
      <c r="AQ135" s="21">
        <f>('Ratios Calculated fix'!AQ135-'Ratios Calculated fix'!AQ$428)/('Ratios Calculated fix'!AQ$429-'Ratios Calculated fix'!AQ$428)</f>
        <v>0.66653284414526492</v>
      </c>
      <c r="AR135" s="21">
        <f>('Ratios Calculated fix'!AR135-'Ratios Calculated fix'!AR$428)/('Ratios Calculated fix'!AR$429-'Ratios Calculated fix'!AR$428)</f>
        <v>0.3441012068307448</v>
      </c>
      <c r="AS135" s="21">
        <f>('Ratios Calculated fix'!AS135-'Ratios Calculated fix'!AS$428)/('Ratios Calculated fix'!AS$429-'Ratios Calculated fix'!AS$428)</f>
        <v>0.50479772724605232</v>
      </c>
      <c r="AT135" s="21">
        <f>('Ratios Calculated fix'!AT135-'Ratios Calculated fix'!AT$428)/('Ratios Calculated fix'!AT$429-'Ratios Calculated fix'!AT$428)</f>
        <v>0.5045893372446536</v>
      </c>
      <c r="AU135" s="21">
        <f>('Ratios Calculated fix'!AU135-'Ratios Calculated fix'!AU$428)/('Ratios Calculated fix'!AU$429-'Ratios Calculated fix'!AU$428)</f>
        <v>0.51409177303317888</v>
      </c>
      <c r="AV135" s="21" t="e">
        <f>('Ratios Calculated fix'!AV135-'Ratios Calculated fix'!AV$428)/('Ratios Calculated fix'!AV$429-'Ratios Calculated fix'!AV$428)</f>
        <v>#DIV/0!</v>
      </c>
      <c r="AW135" s="21" t="e">
        <f>('Ratios Calculated fix'!AW135-'Ratios Calculated fix'!AW$428)/('Ratios Calculated fix'!AW$429-'Ratios Calculated fix'!AW$428)</f>
        <v>#DIV/0!</v>
      </c>
      <c r="AX135" s="21" t="e">
        <f>('Ratios Calculated fix'!AX135-'Ratios Calculated fix'!AX$428)/('Ratios Calculated fix'!AX$429-'Ratios Calculated fix'!AX$428)</f>
        <v>#DIV/0!</v>
      </c>
      <c r="AY135" s="21">
        <f>('Ratios Calculated fix'!AY135-'Ratios Calculated fix'!AY$428)/('Ratios Calculated fix'!AY$429-'Ratios Calculated fix'!AY$428)</f>
        <v>0.34216187281408944</v>
      </c>
      <c r="AZ135" s="21">
        <f>('Ratios Calculated fix'!AZ135-'Ratios Calculated fix'!AZ$428)/('Ratios Calculated fix'!AZ$429-'Ratios Calculated fix'!AZ$428)</f>
        <v>0.24474289179707767</v>
      </c>
      <c r="BA135" s="21">
        <f>('Ratios Calculated fix'!BA135-'Ratios Calculated fix'!BA$428)/('Ratios Calculated fix'!BA$429-'Ratios Calculated fix'!BA$428)</f>
        <v>0.51975607104677224</v>
      </c>
      <c r="BB135" s="21" t="e">
        <f>('Ratios Calculated fix'!BB135-'Ratios Calculated fix'!BB$428)/('Ratios Calculated fix'!BB$429-'Ratios Calculated fix'!BB$428)</f>
        <v>#DIV/0!</v>
      </c>
      <c r="BC135" s="21">
        <f>('Ratios Calculated fix'!BC135-'Ratios Calculated fix'!BC$428)/('Ratios Calculated fix'!BC$429-'Ratios Calculated fix'!BC$428)</f>
        <v>0.22837702589254172</v>
      </c>
    </row>
    <row r="136" spans="1:55" x14ac:dyDescent="0.2">
      <c r="A136" s="3" t="s">
        <v>424</v>
      </c>
      <c r="B136" s="3" t="s">
        <v>425</v>
      </c>
      <c r="C136" s="3" t="s">
        <v>59</v>
      </c>
      <c r="D136" s="3">
        <v>122948</v>
      </c>
      <c r="E136" s="3" t="s">
        <v>16</v>
      </c>
      <c r="F136" s="3">
        <v>2019</v>
      </c>
      <c r="G136" s="3" t="s">
        <v>17</v>
      </c>
      <c r="H136" s="4">
        <v>43830</v>
      </c>
      <c r="I136" s="4">
        <v>43887</v>
      </c>
      <c r="J136" s="4">
        <v>43887</v>
      </c>
      <c r="K136" s="5">
        <v>136000000</v>
      </c>
      <c r="L136" s="5">
        <v>137000000</v>
      </c>
      <c r="M136" s="3" t="s">
        <v>426</v>
      </c>
      <c r="N136" s="20">
        <f>('Ratios Calculated fix'!N136-'Ratios Calculated fix'!N$428)/('Ratios Calculated fix'!N$429-'Ratios Calculated fix'!N$428)</f>
        <v>7.8211987204705333E-2</v>
      </c>
      <c r="O136" s="21">
        <f>('Ratios Calculated fix'!O136-'Ratios Calculated fix'!O$428)/('Ratios Calculated fix'!O$429-'Ratios Calculated fix'!O$428)</f>
        <v>4.1085428558515172E-2</v>
      </c>
      <c r="P136" s="21">
        <f>('Ratios Calculated fix'!P136-'Ratios Calculated fix'!P$428)/('Ratios Calculated fix'!P$429-'Ratios Calculated fix'!P$428)</f>
        <v>1.8263805049179311E-2</v>
      </c>
      <c r="Q136" s="21">
        <f>('Ratios Calculated fix'!Q136-'Ratios Calculated fix'!Q$428)/('Ratios Calculated fix'!Q$429-'Ratios Calculated fix'!Q$428)</f>
        <v>0.56023114685608311</v>
      </c>
      <c r="R136" s="21">
        <f>('Ratios Calculated fix'!R136-'Ratios Calculated fix'!R$428)/('Ratios Calculated fix'!R$429-'Ratios Calculated fix'!R$428)</f>
        <v>9.9079128008070103E-2</v>
      </c>
      <c r="S136" s="21">
        <f>('Ratios Calculated fix'!S136-'Ratios Calculated fix'!S$428)/('Ratios Calculated fix'!S$429-'Ratios Calculated fix'!S$428)</f>
        <v>2.5379349361848654E-2</v>
      </c>
      <c r="T136" s="21">
        <f>('Ratios Calculated fix'!T136-'Ratios Calculated fix'!T$428)/('Ratios Calculated fix'!T$429-'Ratios Calculated fix'!T$428)</f>
        <v>9.61529625013373E-2</v>
      </c>
      <c r="U136" s="21">
        <f>('Ratios Calculated fix'!U136-'Ratios Calculated fix'!U$428)/('Ratios Calculated fix'!U$429-'Ratios Calculated fix'!U$428)</f>
        <v>0.79520289816103096</v>
      </c>
      <c r="V136" s="21">
        <f>('Ratios Calculated fix'!V136-'Ratios Calculated fix'!V$428)/('Ratios Calculated fix'!V$429-'Ratios Calculated fix'!V$428)</f>
        <v>0.77265456460209758</v>
      </c>
      <c r="W136" s="21">
        <f>('Ratios Calculated fix'!W136-'Ratios Calculated fix'!W$428)/('Ratios Calculated fix'!W$429-'Ratios Calculated fix'!W$428)</f>
        <v>0.76490310888234991</v>
      </c>
      <c r="X136" s="21">
        <f>('Ratios Calculated fix'!X136-'Ratios Calculated fix'!X$428)/('Ratios Calculated fix'!X$429-'Ratios Calculated fix'!X$428)</f>
        <v>0.16888586168876016</v>
      </c>
      <c r="Y136" s="21">
        <f>('Ratios Calculated fix'!Y136-'Ratios Calculated fix'!Y$428)/('Ratios Calculated fix'!Y$429-'Ratios Calculated fix'!Y$428)</f>
        <v>0.51920044182354264</v>
      </c>
      <c r="Z136" s="21">
        <f>('Ratios Calculated fix'!Z136-'Ratios Calculated fix'!Z$428)/('Ratios Calculated fix'!Z$429-'Ratios Calculated fix'!Z$428)</f>
        <v>0.83111413831123993</v>
      </c>
      <c r="AA136" s="21">
        <f>('Ratios Calculated fix'!AA136-'Ratios Calculated fix'!AA$428)/('Ratios Calculated fix'!AA$429-'Ratios Calculated fix'!AA$428)</f>
        <v>0.45564264309230357</v>
      </c>
      <c r="AB136" s="21">
        <f>('Ratios Calculated fix'!AB136-'Ratios Calculated fix'!AB$428)/('Ratios Calculated fix'!AB$429-'Ratios Calculated fix'!AB$428)</f>
        <v>0.87620461755445767</v>
      </c>
      <c r="AC136" s="21">
        <f>('Ratios Calculated fix'!AC136-'Ratios Calculated fix'!AC$428)/('Ratios Calculated fix'!AC$429-'Ratios Calculated fix'!AC$428)</f>
        <v>0.2228692135319226</v>
      </c>
      <c r="AD136" s="21">
        <f>('Ratios Calculated fix'!AD136-'Ratios Calculated fix'!AD$428)/('Ratios Calculated fix'!AD$429-'Ratios Calculated fix'!AD$428)</f>
        <v>0.34821872893384553</v>
      </c>
      <c r="AE136" s="21">
        <f>('Ratios Calculated fix'!AE136-'Ratios Calculated fix'!AE$428)/('Ratios Calculated fix'!AE$429-'Ratios Calculated fix'!AE$428)</f>
        <v>0.3991824020045005</v>
      </c>
      <c r="AF136" s="21">
        <f>('Ratios Calculated fix'!AF136-'Ratios Calculated fix'!AF$428)/('Ratios Calculated fix'!AF$429-'Ratios Calculated fix'!AF$428)</f>
        <v>0.60951606381876366</v>
      </c>
      <c r="AG136" s="21" t="e">
        <f>('Ratios Calculated fix'!AG136-'Ratios Calculated fix'!AG$428)/('Ratios Calculated fix'!AG$429-'Ratios Calculated fix'!AG$428)</f>
        <v>#DIV/0!</v>
      </c>
      <c r="AH136" s="21" t="e">
        <f>('Ratios Calculated fix'!AH136-'Ratios Calculated fix'!AH$428)/('Ratios Calculated fix'!AH$429-'Ratios Calculated fix'!AH$428)</f>
        <v>#DIV/0!</v>
      </c>
      <c r="AI136" s="21">
        <f>('Ratios Calculated fix'!AI136-'Ratios Calculated fix'!AI$428)/('Ratios Calculated fix'!AI$429-'Ratios Calculated fix'!AI$428)</f>
        <v>0.38563158348093018</v>
      </c>
      <c r="AJ136" s="21">
        <f>('Ratios Calculated fix'!AJ136-'Ratios Calculated fix'!AJ$428)/('Ratios Calculated fix'!AJ$429-'Ratios Calculated fix'!AJ$428)</f>
        <v>0.20898541750920629</v>
      </c>
      <c r="AK136" s="21" t="e">
        <f>('Ratios Calculated fix'!AK136-'Ratios Calculated fix'!AK$428)/('Ratios Calculated fix'!AK$429-'Ratios Calculated fix'!AK$428)</f>
        <v>#DIV/0!</v>
      </c>
      <c r="AL136" s="21" t="e">
        <f>('Ratios Calculated fix'!AL136-'Ratios Calculated fix'!AL$428)/('Ratios Calculated fix'!AL$429-'Ratios Calculated fix'!AL$428)</f>
        <v>#DIV/0!</v>
      </c>
      <c r="AM136" s="21">
        <f>('Ratios Calculated fix'!AM136-'Ratios Calculated fix'!AM$428)/('Ratios Calculated fix'!AM$429-'Ratios Calculated fix'!AM$428)</f>
        <v>0.61824460906605971</v>
      </c>
      <c r="AN136" s="21">
        <f>('Ratios Calculated fix'!AN136-'Ratios Calculated fix'!AN$428)/('Ratios Calculated fix'!AN$429-'Ratios Calculated fix'!AN$428)</f>
        <v>0.62233396779589034</v>
      </c>
      <c r="AO136" s="21">
        <f>('Ratios Calculated fix'!AO136-'Ratios Calculated fix'!AO$428)/('Ratios Calculated fix'!AO$429-'Ratios Calculated fix'!AO$428)</f>
        <v>0.13151661485924246</v>
      </c>
      <c r="AP136" s="21">
        <f>('Ratios Calculated fix'!AP136-'Ratios Calculated fix'!AP$428)/('Ratios Calculated fix'!AP$429-'Ratios Calculated fix'!AP$428)</f>
        <v>3.2771073443298541E-2</v>
      </c>
      <c r="AQ136" s="21">
        <f>('Ratios Calculated fix'!AQ136-'Ratios Calculated fix'!AQ$428)/('Ratios Calculated fix'!AQ$429-'Ratios Calculated fix'!AQ$428)</f>
        <v>0.58019052149672723</v>
      </c>
      <c r="AR136" s="21">
        <f>('Ratios Calculated fix'!AR136-'Ratios Calculated fix'!AR$428)/('Ratios Calculated fix'!AR$429-'Ratios Calculated fix'!AR$428)</f>
        <v>0.32650129092275176</v>
      </c>
      <c r="AS136" s="21">
        <f>('Ratios Calculated fix'!AS136-'Ratios Calculated fix'!AS$428)/('Ratios Calculated fix'!AS$429-'Ratios Calculated fix'!AS$428)</f>
        <v>0.52060261617341697</v>
      </c>
      <c r="AT136" s="21">
        <f>('Ratios Calculated fix'!AT136-'Ratios Calculated fix'!AT$428)/('Ratios Calculated fix'!AT$429-'Ratios Calculated fix'!AT$428)</f>
        <v>0.3494372774838515</v>
      </c>
      <c r="AU136" s="21">
        <f>('Ratios Calculated fix'!AU136-'Ratios Calculated fix'!AU$428)/('Ratios Calculated fix'!AU$429-'Ratios Calculated fix'!AU$428)</f>
        <v>0.50689871958979593</v>
      </c>
      <c r="AV136" s="21" t="e">
        <f>('Ratios Calculated fix'!AV136-'Ratios Calculated fix'!AV$428)/('Ratios Calculated fix'!AV$429-'Ratios Calculated fix'!AV$428)</f>
        <v>#DIV/0!</v>
      </c>
      <c r="AW136" s="21" t="e">
        <f>('Ratios Calculated fix'!AW136-'Ratios Calculated fix'!AW$428)/('Ratios Calculated fix'!AW$429-'Ratios Calculated fix'!AW$428)</f>
        <v>#DIV/0!</v>
      </c>
      <c r="AX136" s="21" t="e">
        <f>('Ratios Calculated fix'!AX136-'Ratios Calculated fix'!AX$428)/('Ratios Calculated fix'!AX$429-'Ratios Calculated fix'!AX$428)</f>
        <v>#DIV/0!</v>
      </c>
      <c r="AY136" s="21">
        <f>('Ratios Calculated fix'!AY136-'Ratios Calculated fix'!AY$428)/('Ratios Calculated fix'!AY$429-'Ratios Calculated fix'!AY$428)</f>
        <v>0.37242538633041949</v>
      </c>
      <c r="AZ136" s="21">
        <f>('Ratios Calculated fix'!AZ136-'Ratios Calculated fix'!AZ$428)/('Ratios Calculated fix'!AZ$429-'Ratios Calculated fix'!AZ$428)</f>
        <v>0.319212619377371</v>
      </c>
      <c r="BA136" s="21">
        <f>('Ratios Calculated fix'!BA136-'Ratios Calculated fix'!BA$428)/('Ratios Calculated fix'!BA$429-'Ratios Calculated fix'!BA$428)</f>
        <v>0.515513369132231</v>
      </c>
      <c r="BB136" s="21" t="e">
        <f>('Ratios Calculated fix'!BB136-'Ratios Calculated fix'!BB$428)/('Ratios Calculated fix'!BB$429-'Ratios Calculated fix'!BB$428)</f>
        <v>#DIV/0!</v>
      </c>
      <c r="BC136" s="21">
        <f>('Ratios Calculated fix'!BC136-'Ratios Calculated fix'!BC$428)/('Ratios Calculated fix'!BC$429-'Ratios Calculated fix'!BC$428)</f>
        <v>0.12396190908730619</v>
      </c>
    </row>
    <row r="137" spans="1:55" x14ac:dyDescent="0.2">
      <c r="A137" s="3" t="s">
        <v>445</v>
      </c>
      <c r="B137" s="3" t="s">
        <v>446</v>
      </c>
      <c r="C137" s="3" t="s">
        <v>15</v>
      </c>
      <c r="D137" s="3">
        <v>255983</v>
      </c>
      <c r="E137" s="3" t="s">
        <v>16</v>
      </c>
      <c r="F137" s="3">
        <v>2019</v>
      </c>
      <c r="G137" s="3" t="s">
        <v>17</v>
      </c>
      <c r="H137" s="4">
        <v>43738</v>
      </c>
      <c r="I137" s="4">
        <v>43787</v>
      </c>
      <c r="J137" s="4">
        <v>43787</v>
      </c>
      <c r="K137" s="5">
        <v>612600000</v>
      </c>
      <c r="L137" s="5">
        <v>617500000</v>
      </c>
      <c r="M137" s="3" t="s">
        <v>447</v>
      </c>
      <c r="N137" s="20">
        <f>('Ratios Calculated fix'!N137-'Ratios Calculated fix'!N$428)/('Ratios Calculated fix'!N$429-'Ratios Calculated fix'!N$428)</f>
        <v>4.5908195926368855E-2</v>
      </c>
      <c r="O137" s="21">
        <f>('Ratios Calculated fix'!O137-'Ratios Calculated fix'!O$428)/('Ratios Calculated fix'!O$429-'Ratios Calculated fix'!O$428)</f>
        <v>3.3139534446687192E-2</v>
      </c>
      <c r="P137" s="21">
        <f>('Ratios Calculated fix'!P137-'Ratios Calculated fix'!P$428)/('Ratios Calculated fix'!P$429-'Ratios Calculated fix'!P$428)</f>
        <v>2.6524473634098489E-2</v>
      </c>
      <c r="Q137" s="21">
        <f>('Ratios Calculated fix'!Q137-'Ratios Calculated fix'!Q$428)/('Ratios Calculated fix'!Q$429-'Ratios Calculated fix'!Q$428)</f>
        <v>0.5595283612009968</v>
      </c>
      <c r="R137" s="21">
        <f>('Ratios Calculated fix'!R137-'Ratios Calculated fix'!R$428)/('Ratios Calculated fix'!R$429-'Ratios Calculated fix'!R$428)</f>
        <v>5.9980734829769136E-2</v>
      </c>
      <c r="S137" s="21">
        <f>('Ratios Calculated fix'!S137-'Ratios Calculated fix'!S$428)/('Ratios Calculated fix'!S$429-'Ratios Calculated fix'!S$428)</f>
        <v>0.13297186162191474</v>
      </c>
      <c r="T137" s="21">
        <f>('Ratios Calculated fix'!T137-'Ratios Calculated fix'!T$428)/('Ratios Calculated fix'!T$429-'Ratios Calculated fix'!T$428)</f>
        <v>3.9935198934285966E-2</v>
      </c>
      <c r="U137" s="21">
        <f>('Ratios Calculated fix'!U137-'Ratios Calculated fix'!U$428)/('Ratios Calculated fix'!U$429-'Ratios Calculated fix'!U$428)</f>
        <v>0.79266852203236626</v>
      </c>
      <c r="V137" s="21">
        <f>('Ratios Calculated fix'!V137-'Ratios Calculated fix'!V$428)/('Ratios Calculated fix'!V$429-'Ratios Calculated fix'!V$428)</f>
        <v>0.77674351243792228</v>
      </c>
      <c r="W137" s="21">
        <f>('Ratios Calculated fix'!W137-'Ratios Calculated fix'!W$428)/('Ratios Calculated fix'!W$429-'Ratios Calculated fix'!W$428)</f>
        <v>0.76121841637165044</v>
      </c>
      <c r="X137" s="21">
        <f>('Ratios Calculated fix'!X137-'Ratios Calculated fix'!X$428)/('Ratios Calculated fix'!X$429-'Ratios Calculated fix'!X$428)</f>
        <v>0.26278216637060958</v>
      </c>
      <c r="Y137" s="21">
        <f>('Ratios Calculated fix'!Y137-'Ratios Calculated fix'!Y$428)/('Ratios Calculated fix'!Y$429-'Ratios Calculated fix'!Y$428)</f>
        <v>0.54030525252229855</v>
      </c>
      <c r="Z137" s="21">
        <f>('Ratios Calculated fix'!Z137-'Ratios Calculated fix'!Z$428)/('Ratios Calculated fix'!Z$429-'Ratios Calculated fix'!Z$428)</f>
        <v>0.73721783362939031</v>
      </c>
      <c r="AA137" s="21">
        <f>('Ratios Calculated fix'!AA137-'Ratios Calculated fix'!AA$428)/('Ratios Calculated fix'!AA$429-'Ratios Calculated fix'!AA$428)</f>
        <v>0.51650160478534379</v>
      </c>
      <c r="AB137" s="21">
        <f>('Ratios Calculated fix'!AB137-'Ratios Calculated fix'!AB$428)/('Ratios Calculated fix'!AB$429-'Ratios Calculated fix'!AB$428)</f>
        <v>0.89350687605144097</v>
      </c>
      <c r="AC137" s="21">
        <f>('Ratios Calculated fix'!AC137-'Ratios Calculated fix'!AC$428)/('Ratios Calculated fix'!AC$429-'Ratios Calculated fix'!AC$428)</f>
        <v>0.41240073171148317</v>
      </c>
      <c r="AD137" s="21">
        <f>('Ratios Calculated fix'!AD137-'Ratios Calculated fix'!AD$428)/('Ratios Calculated fix'!AD$429-'Ratios Calculated fix'!AD$428)</f>
        <v>0.37646580433978299</v>
      </c>
      <c r="AE137" s="21">
        <f>('Ratios Calculated fix'!AE137-'Ratios Calculated fix'!AE$428)/('Ratios Calculated fix'!AE$429-'Ratios Calculated fix'!AE$428)</f>
        <v>0.4315635879466459</v>
      </c>
      <c r="AF137" s="21">
        <f>('Ratios Calculated fix'!AF137-'Ratios Calculated fix'!AF$428)/('Ratios Calculated fix'!AF$429-'Ratios Calculated fix'!AF$428)</f>
        <v>0.62304847276908715</v>
      </c>
      <c r="AG137" s="21" t="e">
        <f>('Ratios Calculated fix'!AG137-'Ratios Calculated fix'!AG$428)/('Ratios Calculated fix'!AG$429-'Ratios Calculated fix'!AG$428)</f>
        <v>#DIV/0!</v>
      </c>
      <c r="AH137" s="21" t="e">
        <f>('Ratios Calculated fix'!AH137-'Ratios Calculated fix'!AH$428)/('Ratios Calculated fix'!AH$429-'Ratios Calculated fix'!AH$428)</f>
        <v>#DIV/0!</v>
      </c>
      <c r="AI137" s="21">
        <f>('Ratios Calculated fix'!AI137-'Ratios Calculated fix'!AI$428)/('Ratios Calculated fix'!AI$429-'Ratios Calculated fix'!AI$428)</f>
        <v>0.38306260334154801</v>
      </c>
      <c r="AJ137" s="21">
        <f>('Ratios Calculated fix'!AJ137-'Ratios Calculated fix'!AJ$428)/('Ratios Calculated fix'!AJ$429-'Ratios Calculated fix'!AJ$428)</f>
        <v>0.14790055142162081</v>
      </c>
      <c r="AK137" s="21" t="e">
        <f>('Ratios Calculated fix'!AK137-'Ratios Calculated fix'!AK$428)/('Ratios Calculated fix'!AK$429-'Ratios Calculated fix'!AK$428)</f>
        <v>#DIV/0!</v>
      </c>
      <c r="AL137" s="21" t="e">
        <f>('Ratios Calculated fix'!AL137-'Ratios Calculated fix'!AL$428)/('Ratios Calculated fix'!AL$429-'Ratios Calculated fix'!AL$428)</f>
        <v>#DIV/0!</v>
      </c>
      <c r="AM137" s="21">
        <f>('Ratios Calculated fix'!AM137-'Ratios Calculated fix'!AM$428)/('Ratios Calculated fix'!AM$429-'Ratios Calculated fix'!AM$428)</f>
        <v>0.61916874679727396</v>
      </c>
      <c r="AN137" s="21">
        <f>('Ratios Calculated fix'!AN137-'Ratios Calculated fix'!AN$428)/('Ratios Calculated fix'!AN$429-'Ratios Calculated fix'!AN$428)</f>
        <v>0.62265689623868536</v>
      </c>
      <c r="AO137" s="21">
        <f>('Ratios Calculated fix'!AO137-'Ratios Calculated fix'!AO$428)/('Ratios Calculated fix'!AO$429-'Ratios Calculated fix'!AO$428)</f>
        <v>0.18128645692166936</v>
      </c>
      <c r="AP137" s="21">
        <f>('Ratios Calculated fix'!AP137-'Ratios Calculated fix'!AP$428)/('Ratios Calculated fix'!AP$429-'Ratios Calculated fix'!AP$428)</f>
        <v>3.6450958757510914E-2</v>
      </c>
      <c r="AQ137" s="21">
        <f>('Ratios Calculated fix'!AQ137-'Ratios Calculated fix'!AQ$428)/('Ratios Calculated fix'!AQ$429-'Ratios Calculated fix'!AQ$428)</f>
        <v>0.6315233973644041</v>
      </c>
      <c r="AR137" s="21">
        <f>('Ratios Calculated fix'!AR137-'Ratios Calculated fix'!AR$428)/('Ratios Calculated fix'!AR$429-'Ratios Calculated fix'!AR$428)</f>
        <v>0.34083718410899772</v>
      </c>
      <c r="AS137" s="21">
        <f>('Ratios Calculated fix'!AS137-'Ratios Calculated fix'!AS$428)/('Ratios Calculated fix'!AS$429-'Ratios Calculated fix'!AS$428)</f>
        <v>0.51420043681696237</v>
      </c>
      <c r="AT137" s="21">
        <f>('Ratios Calculated fix'!AT137-'Ratios Calculated fix'!AT$428)/('Ratios Calculated fix'!AT$429-'Ratios Calculated fix'!AT$428)</f>
        <v>0.42364474223060111</v>
      </c>
      <c r="AU137" s="21">
        <f>('Ratios Calculated fix'!AU137-'Ratios Calculated fix'!AU$428)/('Ratios Calculated fix'!AU$429-'Ratios Calculated fix'!AU$428)</f>
        <v>0.44618997536274357</v>
      </c>
      <c r="AV137" s="21" t="e">
        <f>('Ratios Calculated fix'!AV137-'Ratios Calculated fix'!AV$428)/('Ratios Calculated fix'!AV$429-'Ratios Calculated fix'!AV$428)</f>
        <v>#DIV/0!</v>
      </c>
      <c r="AW137" s="21" t="e">
        <f>('Ratios Calculated fix'!AW137-'Ratios Calculated fix'!AW$428)/('Ratios Calculated fix'!AW$429-'Ratios Calculated fix'!AW$428)</f>
        <v>#DIV/0!</v>
      </c>
      <c r="AX137" s="21" t="e">
        <f>('Ratios Calculated fix'!AX137-'Ratios Calculated fix'!AX$428)/('Ratios Calculated fix'!AX$429-'Ratios Calculated fix'!AX$428)</f>
        <v>#DIV/0!</v>
      </c>
      <c r="AY137" s="21">
        <f>('Ratios Calculated fix'!AY137-'Ratios Calculated fix'!AY$428)/('Ratios Calculated fix'!AY$429-'Ratios Calculated fix'!AY$428)</f>
        <v>0.3442279470411837</v>
      </c>
      <c r="AZ137" s="21">
        <f>('Ratios Calculated fix'!AZ137-'Ratios Calculated fix'!AZ$428)/('Ratios Calculated fix'!AZ$429-'Ratios Calculated fix'!AZ$428)</f>
        <v>0.26460082749774305</v>
      </c>
      <c r="BA137" s="21">
        <f>('Ratios Calculated fix'!BA137-'Ratios Calculated fix'!BA$428)/('Ratios Calculated fix'!BA$429-'Ratios Calculated fix'!BA$428)</f>
        <v>0.50971922732810748</v>
      </c>
      <c r="BB137" s="21" t="e">
        <f>('Ratios Calculated fix'!BB137-'Ratios Calculated fix'!BB$428)/('Ratios Calculated fix'!BB$429-'Ratios Calculated fix'!BB$428)</f>
        <v>#DIV/0!</v>
      </c>
      <c r="BC137" s="21">
        <f>('Ratios Calculated fix'!BC137-'Ratios Calculated fix'!BC$428)/('Ratios Calculated fix'!BC$429-'Ratios Calculated fix'!BC$428)</f>
        <v>0.18536493912219987</v>
      </c>
    </row>
    <row r="138" spans="1:55" x14ac:dyDescent="0.2">
      <c r="A138" s="3" t="s">
        <v>451</v>
      </c>
      <c r="B138" s="3" t="s">
        <v>452</v>
      </c>
      <c r="C138" s="3" t="s">
        <v>138</v>
      </c>
      <c r="D138" s="3">
        <v>100699</v>
      </c>
      <c r="E138" s="3" t="s">
        <v>16</v>
      </c>
      <c r="F138" s="3">
        <v>2019</v>
      </c>
      <c r="G138" s="3" t="s">
        <v>17</v>
      </c>
      <c r="H138" s="4">
        <v>43830</v>
      </c>
      <c r="I138" s="4">
        <v>43888</v>
      </c>
      <c r="J138" s="4">
        <v>43888</v>
      </c>
      <c r="K138" s="5">
        <v>578174000</v>
      </c>
      <c r="L138" s="5">
        <v>581368000</v>
      </c>
      <c r="M138" s="3" t="s">
        <v>453</v>
      </c>
      <c r="N138" s="20">
        <f>('Ratios Calculated fix'!N138-'Ratios Calculated fix'!N$428)/('Ratios Calculated fix'!N$429-'Ratios Calculated fix'!N$428)</f>
        <v>5.8178517197154028E-2</v>
      </c>
      <c r="O138" s="21">
        <f>('Ratios Calculated fix'!O138-'Ratios Calculated fix'!O$428)/('Ratios Calculated fix'!O$429-'Ratios Calculated fix'!O$428)</f>
        <v>4.8172378397166211E-2</v>
      </c>
      <c r="P138" s="21">
        <f>('Ratios Calculated fix'!P138-'Ratios Calculated fix'!P$428)/('Ratios Calculated fix'!P$429-'Ratios Calculated fix'!P$428)</f>
        <v>6.2413474930412952E-2</v>
      </c>
      <c r="Q138" s="21">
        <f>('Ratios Calculated fix'!Q138-'Ratios Calculated fix'!Q$428)/('Ratios Calculated fix'!Q$429-'Ratios Calculated fix'!Q$428)</f>
        <v>0.5587285495215909</v>
      </c>
      <c r="R138" s="21">
        <f>('Ratios Calculated fix'!R138-'Ratios Calculated fix'!R$428)/('Ratios Calculated fix'!R$429-'Ratios Calculated fix'!R$428)</f>
        <v>4.6059312877095825E-2</v>
      </c>
      <c r="S138" s="21">
        <f>('Ratios Calculated fix'!S138-'Ratios Calculated fix'!S$428)/('Ratios Calculated fix'!S$429-'Ratios Calculated fix'!S$428)</f>
        <v>4.4950274322875156E-2</v>
      </c>
      <c r="T138" s="21">
        <f>('Ratios Calculated fix'!T138-'Ratios Calculated fix'!T$428)/('Ratios Calculated fix'!T$429-'Ratios Calculated fix'!T$428)</f>
        <v>3.9547786121490139E-2</v>
      </c>
      <c r="U138" s="21">
        <f>('Ratios Calculated fix'!U138-'Ratios Calculated fix'!U$428)/('Ratios Calculated fix'!U$429-'Ratios Calculated fix'!U$428)</f>
        <v>0.79161877686348681</v>
      </c>
      <c r="V138" s="21">
        <f>('Ratios Calculated fix'!V138-'Ratios Calculated fix'!V$428)/('Ratios Calculated fix'!V$429-'Ratios Calculated fix'!V$428)</f>
        <v>0.77282533047757496</v>
      </c>
      <c r="W138" s="21">
        <f>('Ratios Calculated fix'!W138-'Ratios Calculated fix'!W$428)/('Ratios Calculated fix'!W$429-'Ratios Calculated fix'!W$428)</f>
        <v>0.76076026037640188</v>
      </c>
      <c r="X138" s="21">
        <f>('Ratios Calculated fix'!X138-'Ratios Calculated fix'!X$428)/('Ratios Calculated fix'!X$429-'Ratios Calculated fix'!X$428)</f>
        <v>0.11846644006913548</v>
      </c>
      <c r="Y138" s="21">
        <f>('Ratios Calculated fix'!Y138-'Ratios Calculated fix'!Y$428)/('Ratios Calculated fix'!Y$429-'Ratios Calculated fix'!Y$428)</f>
        <v>0.51213306783916468</v>
      </c>
      <c r="Z138" s="21">
        <f>('Ratios Calculated fix'!Z138-'Ratios Calculated fix'!Z$428)/('Ratios Calculated fix'!Z$429-'Ratios Calculated fix'!Z$428)</f>
        <v>0.88153355993086446</v>
      </c>
      <c r="AA138" s="21">
        <f>('Ratios Calculated fix'!AA138-'Ratios Calculated fix'!AA$428)/('Ratios Calculated fix'!AA$429-'Ratios Calculated fix'!AA$428)</f>
        <v>0</v>
      </c>
      <c r="AB138" s="21">
        <f>('Ratios Calculated fix'!AB138-'Ratios Calculated fix'!AB$428)/('Ratios Calculated fix'!AB$429-'Ratios Calculated fix'!AB$428)</f>
        <v>0.924082862750915</v>
      </c>
      <c r="AC138" s="21">
        <f>('Ratios Calculated fix'!AC138-'Ratios Calculated fix'!AC$428)/('Ratios Calculated fix'!AC$429-'Ratios Calculated fix'!AC$428)</f>
        <v>1</v>
      </c>
      <c r="AD138" s="21">
        <f>('Ratios Calculated fix'!AD138-'Ratios Calculated fix'!AD$428)/('Ratios Calculated fix'!AD$429-'Ratios Calculated fix'!AD$428)</f>
        <v>0.63708280381650639</v>
      </c>
      <c r="AE138" s="21">
        <f>('Ratios Calculated fix'!AE138-'Ratios Calculated fix'!AE$428)/('Ratios Calculated fix'!AE$429-'Ratios Calculated fix'!AE$428)</f>
        <v>0.52805130948231516</v>
      </c>
      <c r="AF138" s="21">
        <f>('Ratios Calculated fix'!AF138-'Ratios Calculated fix'!AF$428)/('Ratios Calculated fix'!AF$429-'Ratios Calculated fix'!AF$428)</f>
        <v>0.67095659869153945</v>
      </c>
      <c r="AG138" s="21" t="e">
        <f>('Ratios Calculated fix'!AG138-'Ratios Calculated fix'!AG$428)/('Ratios Calculated fix'!AG$429-'Ratios Calculated fix'!AG$428)</f>
        <v>#DIV/0!</v>
      </c>
      <c r="AH138" s="21" t="e">
        <f>('Ratios Calculated fix'!AH138-'Ratios Calculated fix'!AH$428)/('Ratios Calculated fix'!AH$429-'Ratios Calculated fix'!AH$428)</f>
        <v>#DIV/0!</v>
      </c>
      <c r="AI138" s="21">
        <f>('Ratios Calculated fix'!AI138-'Ratios Calculated fix'!AI$428)/('Ratios Calculated fix'!AI$429-'Ratios Calculated fix'!AI$428)</f>
        <v>0.41508759516383054</v>
      </c>
      <c r="AJ138" s="21">
        <f>('Ratios Calculated fix'!AJ138-'Ratios Calculated fix'!AJ$428)/('Ratios Calculated fix'!AJ$429-'Ratios Calculated fix'!AJ$428)</f>
        <v>0.41851665125982457</v>
      </c>
      <c r="AK138" s="21" t="e">
        <f>('Ratios Calculated fix'!AK138-'Ratios Calculated fix'!AK$428)/('Ratios Calculated fix'!AK$429-'Ratios Calculated fix'!AK$428)</f>
        <v>#DIV/0!</v>
      </c>
      <c r="AL138" s="21" t="e">
        <f>('Ratios Calculated fix'!AL138-'Ratios Calculated fix'!AL$428)/('Ratios Calculated fix'!AL$429-'Ratios Calculated fix'!AL$428)</f>
        <v>#DIV/0!</v>
      </c>
      <c r="AM138" s="21">
        <f>('Ratios Calculated fix'!AM138-'Ratios Calculated fix'!AM$428)/('Ratios Calculated fix'!AM$429-'Ratios Calculated fix'!AM$428)</f>
        <v>0.61813652858317192</v>
      </c>
      <c r="AN138" s="21">
        <f>('Ratios Calculated fix'!AN138-'Ratios Calculated fix'!AN$428)/('Ratios Calculated fix'!AN$429-'Ratios Calculated fix'!AN$428)</f>
        <v>0.62104670511975513</v>
      </c>
      <c r="AO138" s="21">
        <f>('Ratios Calculated fix'!AO138-'Ratios Calculated fix'!AO$428)/('Ratios Calculated fix'!AO$429-'Ratios Calculated fix'!AO$428)</f>
        <v>0.1029982097946442</v>
      </c>
      <c r="AP138" s="21">
        <f>('Ratios Calculated fix'!AP138-'Ratios Calculated fix'!AP$428)/('Ratios Calculated fix'!AP$429-'Ratios Calculated fix'!AP$428)</f>
        <v>3.3505052626170762E-2</v>
      </c>
      <c r="AQ138" s="21">
        <f>('Ratios Calculated fix'!AQ138-'Ratios Calculated fix'!AQ$428)/('Ratios Calculated fix'!AQ$429-'Ratios Calculated fix'!AQ$428)</f>
        <v>0.62228979977549637</v>
      </c>
      <c r="AR138" s="21">
        <f>('Ratios Calculated fix'!AR138-'Ratios Calculated fix'!AR$428)/('Ratios Calculated fix'!AR$429-'Ratios Calculated fix'!AR$428)</f>
        <v>0.62861632294949499</v>
      </c>
      <c r="AS138" s="21">
        <f>('Ratios Calculated fix'!AS138-'Ratios Calculated fix'!AS$428)/('Ratios Calculated fix'!AS$429-'Ratios Calculated fix'!AS$428)</f>
        <v>0.54006774965508364</v>
      </c>
      <c r="AT138" s="21">
        <f>('Ratios Calculated fix'!AT138-'Ratios Calculated fix'!AT$428)/('Ratios Calculated fix'!AT$429-'Ratios Calculated fix'!AT$428)</f>
        <v>0.56610932413774817</v>
      </c>
      <c r="AU138" s="21">
        <f>('Ratios Calculated fix'!AU138-'Ratios Calculated fix'!AU$428)/('Ratios Calculated fix'!AU$429-'Ratios Calculated fix'!AU$428)</f>
        <v>0.4899893830751032</v>
      </c>
      <c r="AV138" s="21" t="e">
        <f>('Ratios Calculated fix'!AV138-'Ratios Calculated fix'!AV$428)/('Ratios Calculated fix'!AV$429-'Ratios Calculated fix'!AV$428)</f>
        <v>#DIV/0!</v>
      </c>
      <c r="AW138" s="21" t="e">
        <f>('Ratios Calculated fix'!AW138-'Ratios Calculated fix'!AW$428)/('Ratios Calculated fix'!AW$429-'Ratios Calculated fix'!AW$428)</f>
        <v>#DIV/0!</v>
      </c>
      <c r="AX138" s="21" t="e">
        <f>('Ratios Calculated fix'!AX138-'Ratios Calculated fix'!AX$428)/('Ratios Calculated fix'!AX$429-'Ratios Calculated fix'!AX$428)</f>
        <v>#DIV/0!</v>
      </c>
      <c r="AY138" s="21">
        <f>('Ratios Calculated fix'!AY138-'Ratios Calculated fix'!AY$428)/('Ratios Calculated fix'!AY$429-'Ratios Calculated fix'!AY$428)</f>
        <v>0.33580367656381183</v>
      </c>
      <c r="AZ138" s="21">
        <f>('Ratios Calculated fix'!AZ138-'Ratios Calculated fix'!AZ$428)/('Ratios Calculated fix'!AZ$429-'Ratios Calculated fix'!AZ$428)</f>
        <v>0.25254932046953443</v>
      </c>
      <c r="BA138" s="21">
        <f>('Ratios Calculated fix'!BA138-'Ratios Calculated fix'!BA$428)/('Ratios Calculated fix'!BA$429-'Ratios Calculated fix'!BA$428)</f>
        <v>0.51216677828501178</v>
      </c>
      <c r="BB138" s="21" t="e">
        <f>('Ratios Calculated fix'!BB138-'Ratios Calculated fix'!BB$428)/('Ratios Calculated fix'!BB$429-'Ratios Calculated fix'!BB$428)</f>
        <v>#DIV/0!</v>
      </c>
      <c r="BC138" s="21">
        <f>('Ratios Calculated fix'!BC138-'Ratios Calculated fix'!BC$428)/('Ratios Calculated fix'!BC$429-'Ratios Calculated fix'!BC$428)</f>
        <v>0.15059959882428139</v>
      </c>
    </row>
    <row r="139" spans="1:55" x14ac:dyDescent="0.2">
      <c r="A139" s="3" t="s">
        <v>457</v>
      </c>
      <c r="B139" s="3" t="s">
        <v>458</v>
      </c>
      <c r="C139" s="3" t="s">
        <v>72</v>
      </c>
      <c r="D139" s="3">
        <v>378138</v>
      </c>
      <c r="E139" s="3" t="s">
        <v>16</v>
      </c>
      <c r="F139" s="3">
        <v>2019</v>
      </c>
      <c r="G139" s="3" t="s">
        <v>17</v>
      </c>
      <c r="H139" s="4">
        <v>43830</v>
      </c>
      <c r="I139" s="4">
        <v>43882</v>
      </c>
      <c r="J139" s="4">
        <v>43882</v>
      </c>
      <c r="K139" s="5">
        <v>85335000</v>
      </c>
      <c r="L139" s="5">
        <v>86288000</v>
      </c>
      <c r="M139" s="3" t="s">
        <v>459</v>
      </c>
      <c r="N139" s="20">
        <f>('Ratios Calculated fix'!N139-'Ratios Calculated fix'!N$428)/('Ratios Calculated fix'!N$429-'Ratios Calculated fix'!N$428)</f>
        <v>4.272121286340394E-2</v>
      </c>
      <c r="O139" s="21">
        <f>('Ratios Calculated fix'!O139-'Ratios Calculated fix'!O$428)/('Ratios Calculated fix'!O$429-'Ratios Calculated fix'!O$428)</f>
        <v>4.272121286340394E-2</v>
      </c>
      <c r="P139" s="21">
        <f>('Ratios Calculated fix'!P139-'Ratios Calculated fix'!P$428)/('Ratios Calculated fix'!P$429-'Ratios Calculated fix'!P$428)</f>
        <v>6.0295991879477352E-2</v>
      </c>
      <c r="Q139" s="21">
        <f>('Ratios Calculated fix'!Q139-'Ratios Calculated fix'!Q$428)/('Ratios Calculated fix'!Q$429-'Ratios Calculated fix'!Q$428)</f>
        <v>0.55898665482454946</v>
      </c>
      <c r="R139" s="21">
        <f>('Ratios Calculated fix'!R139-'Ratios Calculated fix'!R$428)/('Ratios Calculated fix'!R$429-'Ratios Calculated fix'!R$428)</f>
        <v>0.14382608283769874</v>
      </c>
      <c r="S139" s="21">
        <f>('Ratios Calculated fix'!S139-'Ratios Calculated fix'!S$428)/('Ratios Calculated fix'!S$429-'Ratios Calculated fix'!S$428)</f>
        <v>3.7295803693356021E-2</v>
      </c>
      <c r="T139" s="21">
        <f>('Ratios Calculated fix'!T139-'Ratios Calculated fix'!T$428)/('Ratios Calculated fix'!T$429-'Ratios Calculated fix'!T$428)</f>
        <v>0.13950776945952614</v>
      </c>
      <c r="U139" s="21">
        <f>('Ratios Calculated fix'!U139-'Ratios Calculated fix'!U$428)/('Ratios Calculated fix'!U$429-'Ratios Calculated fix'!U$428)</f>
        <v>0.79532372825711195</v>
      </c>
      <c r="V139" s="21">
        <f>('Ratios Calculated fix'!V139-'Ratios Calculated fix'!V$428)/('Ratios Calculated fix'!V$429-'Ratios Calculated fix'!V$428)</f>
        <v>0.77269858196604557</v>
      </c>
      <c r="W139" s="21">
        <f>('Ratios Calculated fix'!W139-'Ratios Calculated fix'!W$428)/('Ratios Calculated fix'!W$429-'Ratios Calculated fix'!W$428)</f>
        <v>0.76503330200462305</v>
      </c>
      <c r="X139" s="21">
        <f>('Ratios Calculated fix'!X139-'Ratios Calculated fix'!X$428)/('Ratios Calculated fix'!X$429-'Ratios Calculated fix'!X$428)</f>
        <v>5.7508976456147984E-2</v>
      </c>
      <c r="Y139" s="21">
        <f>('Ratios Calculated fix'!Y139-'Ratios Calculated fix'!Y$428)/('Ratios Calculated fix'!Y$429-'Ratios Calculated fix'!Y$428)</f>
        <v>0.540679276543655</v>
      </c>
      <c r="Z139" s="21">
        <f>('Ratios Calculated fix'!Z139-'Ratios Calculated fix'!Z$428)/('Ratios Calculated fix'!Z$429-'Ratios Calculated fix'!Z$428)</f>
        <v>0.94249102354385206</v>
      </c>
      <c r="AA139" s="21">
        <f>('Ratios Calculated fix'!AA139-'Ratios Calculated fix'!AA$428)/('Ratios Calculated fix'!AA$429-'Ratios Calculated fix'!AA$428)</f>
        <v>0.38976584003769355</v>
      </c>
      <c r="AB139" s="21">
        <f>('Ratios Calculated fix'!AB139-'Ratios Calculated fix'!AB$428)/('Ratios Calculated fix'!AB$429-'Ratios Calculated fix'!AB$428)</f>
        <v>0.91241988727000611</v>
      </c>
      <c r="AC139" s="21">
        <f>('Ratios Calculated fix'!AC139-'Ratios Calculated fix'!AC$428)/('Ratios Calculated fix'!AC$429-'Ratios Calculated fix'!AC$428)</f>
        <v>0.47175956632428306</v>
      </c>
      <c r="AD139" s="21">
        <f>('Ratios Calculated fix'!AD139-'Ratios Calculated fix'!AD$428)/('Ratios Calculated fix'!AD$429-'Ratios Calculated fix'!AD$428)</f>
        <v>0.38922165804950676</v>
      </c>
      <c r="AE139" s="21">
        <f>('Ratios Calculated fix'!AE139-'Ratios Calculated fix'!AE$428)/('Ratios Calculated fix'!AE$429-'Ratios Calculated fix'!AE$428)</f>
        <v>0.44618632905840533</v>
      </c>
      <c r="AF139" s="21">
        <f>('Ratios Calculated fix'!AF139-'Ratios Calculated fix'!AF$428)/('Ratios Calculated fix'!AF$429-'Ratios Calculated fix'!AF$428)</f>
        <v>0.58645309816387925</v>
      </c>
      <c r="AG139" s="21" t="e">
        <f>('Ratios Calculated fix'!AG139-'Ratios Calculated fix'!AG$428)/('Ratios Calculated fix'!AG$429-'Ratios Calculated fix'!AG$428)</f>
        <v>#DIV/0!</v>
      </c>
      <c r="AH139" s="21" t="e">
        <f>('Ratios Calculated fix'!AH139-'Ratios Calculated fix'!AH$428)/('Ratios Calculated fix'!AH$429-'Ratios Calculated fix'!AH$428)</f>
        <v>#DIV/0!</v>
      </c>
      <c r="AI139" s="21">
        <f>('Ratios Calculated fix'!AI139-'Ratios Calculated fix'!AI$428)/('Ratios Calculated fix'!AI$429-'Ratios Calculated fix'!AI$428)</f>
        <v>0.43420834613683951</v>
      </c>
      <c r="AJ139" s="21">
        <f>('Ratios Calculated fix'!AJ139-'Ratios Calculated fix'!AJ$428)/('Ratios Calculated fix'!AJ$429-'Ratios Calculated fix'!AJ$428)</f>
        <v>0.27010611701042331</v>
      </c>
      <c r="AK139" s="21" t="e">
        <f>('Ratios Calculated fix'!AK139-'Ratios Calculated fix'!AK$428)/('Ratios Calculated fix'!AK$429-'Ratios Calculated fix'!AK$428)</f>
        <v>#DIV/0!</v>
      </c>
      <c r="AL139" s="21" t="e">
        <f>('Ratios Calculated fix'!AL139-'Ratios Calculated fix'!AL$428)/('Ratios Calculated fix'!AL$429-'Ratios Calculated fix'!AL$428)</f>
        <v>#DIV/0!</v>
      </c>
      <c r="AM139" s="21">
        <f>('Ratios Calculated fix'!AM139-'Ratios Calculated fix'!AM$428)/('Ratios Calculated fix'!AM$429-'Ratios Calculated fix'!AM$428)</f>
        <v>0.61599724954968371</v>
      </c>
      <c r="AN139" s="21">
        <f>('Ratios Calculated fix'!AN139-'Ratios Calculated fix'!AN$428)/('Ratios Calculated fix'!AN$429-'Ratios Calculated fix'!AN$428)</f>
        <v>0.62041229574080015</v>
      </c>
      <c r="AO139" s="21">
        <f>('Ratios Calculated fix'!AO139-'Ratios Calculated fix'!AO$428)/('Ratios Calculated fix'!AO$429-'Ratios Calculated fix'!AO$428)</f>
        <v>4.4268477110420194E-2</v>
      </c>
      <c r="AP139" s="21">
        <f>('Ratios Calculated fix'!AP139-'Ratios Calculated fix'!AP$428)/('Ratios Calculated fix'!AP$429-'Ratios Calculated fix'!AP$428)</f>
        <v>1</v>
      </c>
      <c r="AQ139" s="21">
        <f>('Ratios Calculated fix'!AQ139-'Ratios Calculated fix'!AQ$428)/('Ratios Calculated fix'!AQ$429-'Ratios Calculated fix'!AQ$428)</f>
        <v>0.51751755312924397</v>
      </c>
      <c r="AR139" s="21">
        <f>('Ratios Calculated fix'!AR139-'Ratios Calculated fix'!AR$428)/('Ratios Calculated fix'!AR$429-'Ratios Calculated fix'!AR$428)</f>
        <v>0.53551528735386345</v>
      </c>
      <c r="AS139" s="21">
        <f>('Ratios Calculated fix'!AS139-'Ratios Calculated fix'!AS$428)/('Ratios Calculated fix'!AS$429-'Ratios Calculated fix'!AS$428)</f>
        <v>0.59115892963714489</v>
      </c>
      <c r="AT139" s="21">
        <f>('Ratios Calculated fix'!AT139-'Ratios Calculated fix'!AT$428)/('Ratios Calculated fix'!AT$429-'Ratios Calculated fix'!AT$428)</f>
        <v>0.33832538311415788</v>
      </c>
      <c r="AU139" s="21">
        <f>('Ratios Calculated fix'!AU139-'Ratios Calculated fix'!AU$428)/('Ratios Calculated fix'!AU$429-'Ratios Calculated fix'!AU$428)</f>
        <v>0.35225636016346162</v>
      </c>
      <c r="AV139" s="21" t="e">
        <f>('Ratios Calculated fix'!AV139-'Ratios Calculated fix'!AV$428)/('Ratios Calculated fix'!AV$429-'Ratios Calculated fix'!AV$428)</f>
        <v>#DIV/0!</v>
      </c>
      <c r="AW139" s="21" t="e">
        <f>('Ratios Calculated fix'!AW139-'Ratios Calculated fix'!AW$428)/('Ratios Calculated fix'!AW$429-'Ratios Calculated fix'!AW$428)</f>
        <v>#DIV/0!</v>
      </c>
      <c r="AX139" s="21" t="e">
        <f>('Ratios Calculated fix'!AX139-'Ratios Calculated fix'!AX$428)/('Ratios Calculated fix'!AX$429-'Ratios Calculated fix'!AX$428)</f>
        <v>#DIV/0!</v>
      </c>
      <c r="AY139" s="21">
        <f>('Ratios Calculated fix'!AY139-'Ratios Calculated fix'!AY$428)/('Ratios Calculated fix'!AY$429-'Ratios Calculated fix'!AY$428)</f>
        <v>0.45418223094139981</v>
      </c>
      <c r="AZ139" s="21">
        <f>('Ratios Calculated fix'!AZ139-'Ratios Calculated fix'!AZ$428)/('Ratios Calculated fix'!AZ$429-'Ratios Calculated fix'!AZ$428)</f>
        <v>0.45682572197847232</v>
      </c>
      <c r="BA139" s="21">
        <f>('Ratios Calculated fix'!BA139-'Ratios Calculated fix'!BA$428)/('Ratios Calculated fix'!BA$429-'Ratios Calculated fix'!BA$428)</f>
        <v>0.4875525147677966</v>
      </c>
      <c r="BB139" s="21" t="e">
        <f>('Ratios Calculated fix'!BB139-'Ratios Calculated fix'!BB$428)/('Ratios Calculated fix'!BB$429-'Ratios Calculated fix'!BB$428)</f>
        <v>#DIV/0!</v>
      </c>
      <c r="BC139" s="21">
        <f>('Ratios Calculated fix'!BC139-'Ratios Calculated fix'!BC$428)/('Ratios Calculated fix'!BC$429-'Ratios Calculated fix'!BC$428)</f>
        <v>9.4582741479977486E-2</v>
      </c>
    </row>
    <row r="140" spans="1:55" x14ac:dyDescent="0.2">
      <c r="A140" s="7" t="s">
        <v>460</v>
      </c>
      <c r="B140" s="7" t="s">
        <v>461</v>
      </c>
      <c r="C140" s="3" t="s">
        <v>72</v>
      </c>
      <c r="D140" s="7">
        <v>421306</v>
      </c>
      <c r="E140" s="7" t="s">
        <v>16</v>
      </c>
      <c r="F140" s="7">
        <v>2018</v>
      </c>
      <c r="G140" s="7" t="s">
        <v>17</v>
      </c>
      <c r="H140" s="8">
        <v>43465</v>
      </c>
      <c r="I140" s="8">
        <v>43517</v>
      </c>
      <c r="J140" s="8">
        <v>43591</v>
      </c>
      <c r="K140" s="9">
        <v>368450000</v>
      </c>
      <c r="L140" s="9">
        <v>384455000</v>
      </c>
      <c r="M140" s="10" t="s">
        <v>462</v>
      </c>
      <c r="N140" s="20">
        <f>('Ratios Calculated fix'!N140-'Ratios Calculated fix'!N$428)/('Ratios Calculated fix'!N$429-'Ratios Calculated fix'!N$428)</f>
        <v>2.3725999478623039E-4</v>
      </c>
      <c r="O140" s="21">
        <f>('Ratios Calculated fix'!O140-'Ratios Calculated fix'!O$428)/('Ratios Calculated fix'!O$429-'Ratios Calculated fix'!O$428)</f>
        <v>2.3725999478623039E-4</v>
      </c>
      <c r="P140" s="21">
        <f>('Ratios Calculated fix'!P140-'Ratios Calculated fix'!P$428)/('Ratios Calculated fix'!P$429-'Ratios Calculated fix'!P$428)</f>
        <v>1.6377254384366457E-3</v>
      </c>
      <c r="Q140" s="21">
        <f>('Ratios Calculated fix'!Q140-'Ratios Calculated fix'!Q$428)/('Ratios Calculated fix'!Q$429-'Ratios Calculated fix'!Q$428)</f>
        <v>0.55895358166226872</v>
      </c>
      <c r="R140" s="21">
        <f>('Ratios Calculated fix'!R140-'Ratios Calculated fix'!R$428)/('Ratios Calculated fix'!R$429-'Ratios Calculated fix'!R$428)</f>
        <v>0.11187983069265511</v>
      </c>
      <c r="S140" s="21">
        <f>('Ratios Calculated fix'!S140-'Ratios Calculated fix'!S$428)/('Ratios Calculated fix'!S$429-'Ratios Calculated fix'!S$428)</f>
        <v>0.31822114961771858</v>
      </c>
      <c r="T140" s="21">
        <f>('Ratios Calculated fix'!T140-'Ratios Calculated fix'!T$428)/('Ratios Calculated fix'!T$429-'Ratios Calculated fix'!T$428)</f>
        <v>6.3582818589181272E-2</v>
      </c>
      <c r="U140" s="21">
        <f>('Ratios Calculated fix'!U140-'Ratios Calculated fix'!U$428)/('Ratios Calculated fix'!U$429-'Ratios Calculated fix'!U$428)</f>
        <v>0.79411535411917078</v>
      </c>
      <c r="V140" s="21">
        <f>('Ratios Calculated fix'!V140-'Ratios Calculated fix'!V$428)/('Ratios Calculated fix'!V$429-'Ratios Calculated fix'!V$428)</f>
        <v>0.78205828582094861</v>
      </c>
      <c r="W140" s="21">
        <f>('Ratios Calculated fix'!W140-'Ratios Calculated fix'!W$428)/('Ratios Calculated fix'!W$429-'Ratios Calculated fix'!W$428)</f>
        <v>0.76186615878833996</v>
      </c>
      <c r="X140" s="21">
        <f>('Ratios Calculated fix'!X140-'Ratios Calculated fix'!X$428)/('Ratios Calculated fix'!X$429-'Ratios Calculated fix'!X$428)</f>
        <v>0</v>
      </c>
      <c r="Y140" s="21">
        <f>('Ratios Calculated fix'!Y140-'Ratios Calculated fix'!Y$428)/('Ratios Calculated fix'!Y$429-'Ratios Calculated fix'!Y$428)</f>
        <v>0.50686217700551017</v>
      </c>
      <c r="Z140" s="21">
        <f>('Ratios Calculated fix'!Z140-'Ratios Calculated fix'!Z$428)/('Ratios Calculated fix'!Z$429-'Ratios Calculated fix'!Z$428)</f>
        <v>1</v>
      </c>
      <c r="AA140" s="21">
        <f>('Ratios Calculated fix'!AA140-'Ratios Calculated fix'!AA$428)/('Ratios Calculated fix'!AA$429-'Ratios Calculated fix'!AA$428)</f>
        <v>0</v>
      </c>
      <c r="AB140" s="21">
        <f>('Ratios Calculated fix'!AB140-'Ratios Calculated fix'!AB$428)/('Ratios Calculated fix'!AB$429-'Ratios Calculated fix'!AB$428)</f>
        <v>0.91380009705976273</v>
      </c>
      <c r="AC140" s="21">
        <f>('Ratios Calculated fix'!AC140-'Ratios Calculated fix'!AC$428)/('Ratios Calculated fix'!AC$429-'Ratios Calculated fix'!AC$428)</f>
        <v>0.79581125594850521</v>
      </c>
      <c r="AD140" s="21">
        <f>('Ratios Calculated fix'!AD140-'Ratios Calculated fix'!AD$428)/('Ratios Calculated fix'!AD$429-'Ratios Calculated fix'!AD$428)</f>
        <v>0.78515104213537401</v>
      </c>
      <c r="AE140" s="21">
        <f>('Ratios Calculated fix'!AE140-'Ratios Calculated fix'!AE$428)/('Ratios Calculated fix'!AE$429-'Ratios Calculated fix'!AE$428)</f>
        <v>0.59395896931183789</v>
      </c>
      <c r="AF140" s="21">
        <f>('Ratios Calculated fix'!AF140-'Ratios Calculated fix'!AF$428)/('Ratios Calculated fix'!AF$429-'Ratios Calculated fix'!AF$428)</f>
        <v>0.70117315310964978</v>
      </c>
      <c r="AG140" s="21" t="e">
        <f>('Ratios Calculated fix'!AG140-'Ratios Calculated fix'!AG$428)/('Ratios Calculated fix'!AG$429-'Ratios Calculated fix'!AG$428)</f>
        <v>#DIV/0!</v>
      </c>
      <c r="AH140" s="21" t="e">
        <f>('Ratios Calculated fix'!AH140-'Ratios Calculated fix'!AH$428)/('Ratios Calculated fix'!AH$429-'Ratios Calculated fix'!AH$428)</f>
        <v>#DIV/0!</v>
      </c>
      <c r="AI140" s="21">
        <f>('Ratios Calculated fix'!AI140-'Ratios Calculated fix'!AI$428)/('Ratios Calculated fix'!AI$429-'Ratios Calculated fix'!AI$428)</f>
        <v>0.38823569942197106</v>
      </c>
      <c r="AJ140" s="21">
        <f>('Ratios Calculated fix'!AJ140-'Ratios Calculated fix'!AJ$428)/('Ratios Calculated fix'!AJ$429-'Ratios Calculated fix'!AJ$428)</f>
        <v>0.11512292936709047</v>
      </c>
      <c r="AK140" s="21" t="e">
        <f>('Ratios Calculated fix'!AK140-'Ratios Calculated fix'!AK$428)/('Ratios Calculated fix'!AK$429-'Ratios Calculated fix'!AK$428)</f>
        <v>#DIV/0!</v>
      </c>
      <c r="AL140" s="21" t="e">
        <f>('Ratios Calculated fix'!AL140-'Ratios Calculated fix'!AL$428)/('Ratios Calculated fix'!AL$429-'Ratios Calculated fix'!AL$428)</f>
        <v>#DIV/0!</v>
      </c>
      <c r="AM140" s="21">
        <f>('Ratios Calculated fix'!AM140-'Ratios Calculated fix'!AM$428)/('Ratios Calculated fix'!AM$429-'Ratios Calculated fix'!AM$428)</f>
        <v>0.61631000127973568</v>
      </c>
      <c r="AN140" s="21">
        <f>('Ratios Calculated fix'!AN140-'Ratios Calculated fix'!AN$428)/('Ratios Calculated fix'!AN$429-'Ratios Calculated fix'!AN$428)</f>
        <v>0.62002259135823123</v>
      </c>
      <c r="AO140" s="21">
        <f>('Ratios Calculated fix'!AO140-'Ratios Calculated fix'!AO$428)/('Ratios Calculated fix'!AO$429-'Ratios Calculated fix'!AO$428)</f>
        <v>1.4655030766483175E-2</v>
      </c>
      <c r="AP140" s="21">
        <f>('Ratios Calculated fix'!AP140-'Ratios Calculated fix'!AP$428)/('Ratios Calculated fix'!AP$429-'Ratios Calculated fix'!AP$428)</f>
        <v>3.1925476014946129E-2</v>
      </c>
      <c r="AQ140" s="21">
        <f>('Ratios Calculated fix'!AQ140-'Ratios Calculated fix'!AQ$428)/('Ratios Calculated fix'!AQ$429-'Ratios Calculated fix'!AQ$428)</f>
        <v>0.531627411688675</v>
      </c>
      <c r="AR140" s="21">
        <f>('Ratios Calculated fix'!AR140-'Ratios Calculated fix'!AR$428)/('Ratios Calculated fix'!AR$429-'Ratios Calculated fix'!AR$428)</f>
        <v>0.69202694468409898</v>
      </c>
      <c r="AS140" s="21">
        <f>('Ratios Calculated fix'!AS140-'Ratios Calculated fix'!AS$428)/('Ratios Calculated fix'!AS$429-'Ratios Calculated fix'!AS$428)</f>
        <v>0.44216182498890838</v>
      </c>
      <c r="AT140" s="21">
        <f>('Ratios Calculated fix'!AT140-'Ratios Calculated fix'!AT$428)/('Ratios Calculated fix'!AT$429-'Ratios Calculated fix'!AT$428)</f>
        <v>0.29229502349740993</v>
      </c>
      <c r="AU140" s="21">
        <f>('Ratios Calculated fix'!AU140-'Ratios Calculated fix'!AU$428)/('Ratios Calculated fix'!AU$429-'Ratios Calculated fix'!AU$428)</f>
        <v>0.45900271937237802</v>
      </c>
      <c r="AV140" s="21" t="e">
        <f>('Ratios Calculated fix'!AV140-'Ratios Calculated fix'!AV$428)/('Ratios Calculated fix'!AV$429-'Ratios Calculated fix'!AV$428)</f>
        <v>#DIV/0!</v>
      </c>
      <c r="AW140" s="21" t="e">
        <f>('Ratios Calculated fix'!AW140-'Ratios Calculated fix'!AW$428)/('Ratios Calculated fix'!AW$429-'Ratios Calculated fix'!AW$428)</f>
        <v>#DIV/0!</v>
      </c>
      <c r="AX140" s="21" t="e">
        <f>('Ratios Calculated fix'!AX140-'Ratios Calculated fix'!AX$428)/('Ratios Calculated fix'!AX$429-'Ratios Calculated fix'!AX$428)</f>
        <v>#DIV/0!</v>
      </c>
      <c r="AY140" s="21">
        <f>('Ratios Calculated fix'!AY140-'Ratios Calculated fix'!AY$428)/('Ratios Calculated fix'!AY$429-'Ratios Calculated fix'!AY$428)</f>
        <v>0.39073162596952804</v>
      </c>
      <c r="AZ140" s="21">
        <f>('Ratios Calculated fix'!AZ140-'Ratios Calculated fix'!AZ$428)/('Ratios Calculated fix'!AZ$429-'Ratios Calculated fix'!AZ$428)</f>
        <v>0.35442498257179833</v>
      </c>
      <c r="BA140" s="21">
        <f>('Ratios Calculated fix'!BA140-'Ratios Calculated fix'!BA$428)/('Ratios Calculated fix'!BA$429-'Ratios Calculated fix'!BA$428)</f>
        <v>0.51625797503970361</v>
      </c>
      <c r="BB140" s="21" t="e">
        <f>('Ratios Calculated fix'!BB140-'Ratios Calculated fix'!BB$428)/('Ratios Calculated fix'!BB$429-'Ratios Calculated fix'!BB$428)</f>
        <v>#DIV/0!</v>
      </c>
      <c r="BC140" s="21">
        <f>('Ratios Calculated fix'!BC140-'Ratios Calculated fix'!BC$428)/('Ratios Calculated fix'!BC$429-'Ratios Calculated fix'!BC$428)</f>
        <v>9.4347942871806756E-2</v>
      </c>
    </row>
    <row r="141" spans="1:55" x14ac:dyDescent="0.2">
      <c r="A141" s="3" t="s">
        <v>472</v>
      </c>
      <c r="B141" s="3" t="s">
        <v>473</v>
      </c>
      <c r="C141" s="3" t="s">
        <v>52</v>
      </c>
      <c r="D141" s="3">
        <v>378141</v>
      </c>
      <c r="E141" s="3" t="s">
        <v>16</v>
      </c>
      <c r="F141" s="3">
        <v>2019</v>
      </c>
      <c r="G141" s="3" t="s">
        <v>17</v>
      </c>
      <c r="H141" s="4">
        <v>43830</v>
      </c>
      <c r="I141" s="4">
        <v>43888</v>
      </c>
      <c r="J141" s="4">
        <v>43888</v>
      </c>
      <c r="K141" s="5">
        <v>324337584</v>
      </c>
      <c r="L141" s="5">
        <v>327053630</v>
      </c>
      <c r="M141" s="3" t="s">
        <v>474</v>
      </c>
      <c r="N141" s="20">
        <f>('Ratios Calculated fix'!N141-'Ratios Calculated fix'!N$428)/('Ratios Calculated fix'!N$429-'Ratios Calculated fix'!N$428)</f>
        <v>2.3486407658355361E-2</v>
      </c>
      <c r="O141" s="21">
        <f>('Ratios Calculated fix'!O141-'Ratios Calculated fix'!O$428)/('Ratios Calculated fix'!O$429-'Ratios Calculated fix'!O$428)</f>
        <v>2.0973841303164709E-2</v>
      </c>
      <c r="P141" s="21">
        <f>('Ratios Calculated fix'!P141-'Ratios Calculated fix'!P$428)/('Ratios Calculated fix'!P$429-'Ratios Calculated fix'!P$428)</f>
        <v>3.9304303698206745E-3</v>
      </c>
      <c r="Q141" s="21">
        <f>('Ratios Calculated fix'!Q141-'Ratios Calculated fix'!Q$428)/('Ratios Calculated fix'!Q$429-'Ratios Calculated fix'!Q$428)</f>
        <v>0.56110518347162908</v>
      </c>
      <c r="R141" s="21">
        <f>('Ratios Calculated fix'!R141-'Ratios Calculated fix'!R$428)/('Ratios Calculated fix'!R$429-'Ratios Calculated fix'!R$428)</f>
        <v>8.7922267682290653E-2</v>
      </c>
      <c r="S141" s="21">
        <f>('Ratios Calculated fix'!S141-'Ratios Calculated fix'!S$428)/('Ratios Calculated fix'!S$429-'Ratios Calculated fix'!S$428)</f>
        <v>3.6577772393451995E-2</v>
      </c>
      <c r="T141" s="21">
        <f>('Ratios Calculated fix'!T141-'Ratios Calculated fix'!T$428)/('Ratios Calculated fix'!T$429-'Ratios Calculated fix'!T$428)</f>
        <v>8.3141514991800308E-2</v>
      </c>
      <c r="U141" s="21">
        <f>('Ratios Calculated fix'!U141-'Ratios Calculated fix'!U$428)/('Ratios Calculated fix'!U$429-'Ratios Calculated fix'!U$428)</f>
        <v>0.7955668995426497</v>
      </c>
      <c r="V141" s="21">
        <f>('Ratios Calculated fix'!V141-'Ratios Calculated fix'!V$428)/('Ratios Calculated fix'!V$429-'Ratios Calculated fix'!V$428)</f>
        <v>0.77355286254907885</v>
      </c>
      <c r="W141" s="21">
        <f>('Ratios Calculated fix'!W141-'Ratios Calculated fix'!W$428)/('Ratios Calculated fix'!W$429-'Ratios Calculated fix'!W$428)</f>
        <v>0.7651495880895387</v>
      </c>
      <c r="X141" s="21">
        <f>('Ratios Calculated fix'!X141-'Ratios Calculated fix'!X$428)/('Ratios Calculated fix'!X$429-'Ratios Calculated fix'!X$428)</f>
        <v>4.5240177602310624E-2</v>
      </c>
      <c r="Y141" s="21">
        <f>('Ratios Calculated fix'!Y141-'Ratios Calculated fix'!Y$428)/('Ratios Calculated fix'!Y$429-'Ratios Calculated fix'!Y$428)</f>
        <v>0.48479016947709164</v>
      </c>
      <c r="Z141" s="21">
        <f>('Ratios Calculated fix'!Z141-'Ratios Calculated fix'!Z$428)/('Ratios Calculated fix'!Z$429-'Ratios Calculated fix'!Z$428)</f>
        <v>0.95475982239768931</v>
      </c>
      <c r="AA141" s="21">
        <f>('Ratios Calculated fix'!AA141-'Ratios Calculated fix'!AA$428)/('Ratios Calculated fix'!AA$429-'Ratios Calculated fix'!AA$428)</f>
        <v>0.1888844138095207</v>
      </c>
      <c r="AB141" s="21">
        <f>('Ratios Calculated fix'!AB141-'Ratios Calculated fix'!AB$428)/('Ratios Calculated fix'!AB$429-'Ratios Calculated fix'!AB$428)</f>
        <v>0.86134604969356621</v>
      </c>
      <c r="AC141" s="21">
        <f>('Ratios Calculated fix'!AC141-'Ratios Calculated fix'!AC$428)/('Ratios Calculated fix'!AC$429-'Ratios Calculated fix'!AC$428)</f>
        <v>0.61795269862231117</v>
      </c>
      <c r="AD141" s="21">
        <f>('Ratios Calculated fix'!AD141-'Ratios Calculated fix'!AD$428)/('Ratios Calculated fix'!AD$429-'Ratios Calculated fix'!AD$428)</f>
        <v>0.5539951674437672</v>
      </c>
      <c r="AE141" s="21">
        <f>('Ratios Calculated fix'!AE141-'Ratios Calculated fix'!AE$428)/('Ratios Calculated fix'!AE$429-'Ratios Calculated fix'!AE$428)</f>
        <v>0.53635694581037086</v>
      </c>
      <c r="AF141" s="21">
        <f>('Ratios Calculated fix'!AF141-'Ratios Calculated fix'!AF$428)/('Ratios Calculated fix'!AF$429-'Ratios Calculated fix'!AF$428)</f>
        <v>0.62017754976892592</v>
      </c>
      <c r="AG141" s="21" t="e">
        <f>('Ratios Calculated fix'!AG141-'Ratios Calculated fix'!AG$428)/('Ratios Calculated fix'!AG$429-'Ratios Calculated fix'!AG$428)</f>
        <v>#DIV/0!</v>
      </c>
      <c r="AH141" s="21" t="e">
        <f>('Ratios Calculated fix'!AH141-'Ratios Calculated fix'!AH$428)/('Ratios Calculated fix'!AH$429-'Ratios Calculated fix'!AH$428)</f>
        <v>#DIV/0!</v>
      </c>
      <c r="AI141" s="21">
        <f>('Ratios Calculated fix'!AI141-'Ratios Calculated fix'!AI$428)/('Ratios Calculated fix'!AI$429-'Ratios Calculated fix'!AI$428)</f>
        <v>0.44200262981013044</v>
      </c>
      <c r="AJ141" s="21">
        <f>('Ratios Calculated fix'!AJ141-'Ratios Calculated fix'!AJ$428)/('Ratios Calculated fix'!AJ$429-'Ratios Calculated fix'!AJ$428)</f>
        <v>0.1419631451649046</v>
      </c>
      <c r="AK141" s="21" t="e">
        <f>('Ratios Calculated fix'!AK141-'Ratios Calculated fix'!AK$428)/('Ratios Calculated fix'!AK$429-'Ratios Calculated fix'!AK$428)</f>
        <v>#DIV/0!</v>
      </c>
      <c r="AL141" s="21" t="e">
        <f>('Ratios Calculated fix'!AL141-'Ratios Calculated fix'!AL$428)/('Ratios Calculated fix'!AL$429-'Ratios Calculated fix'!AL$428)</f>
        <v>#DIV/0!</v>
      </c>
      <c r="AM141" s="21">
        <f>('Ratios Calculated fix'!AM141-'Ratios Calculated fix'!AM$428)/('Ratios Calculated fix'!AM$429-'Ratios Calculated fix'!AM$428)</f>
        <v>0.61681262341695908</v>
      </c>
      <c r="AN141" s="21">
        <f>('Ratios Calculated fix'!AN141-'Ratios Calculated fix'!AN$428)/('Ratios Calculated fix'!AN$429-'Ratios Calculated fix'!AN$428)</f>
        <v>0.62078998291900045</v>
      </c>
      <c r="AO141" s="21">
        <f>('Ratios Calculated fix'!AO141-'Ratios Calculated fix'!AO$428)/('Ratios Calculated fix'!AO$429-'Ratios Calculated fix'!AO$428)</f>
        <v>3.7545182853888165E-2</v>
      </c>
      <c r="AP141" s="21">
        <f>('Ratios Calculated fix'!AP141-'Ratios Calculated fix'!AP$428)/('Ratios Calculated fix'!AP$429-'Ratios Calculated fix'!AP$428)</f>
        <v>3.1448029497443485E-2</v>
      </c>
      <c r="AQ141" s="21">
        <f>('Ratios Calculated fix'!AQ141-'Ratios Calculated fix'!AQ$428)/('Ratios Calculated fix'!AQ$429-'Ratios Calculated fix'!AQ$428)</f>
        <v>0.52887496112252808</v>
      </c>
      <c r="AR141" s="21">
        <f>('Ratios Calculated fix'!AR141-'Ratios Calculated fix'!AR$428)/('Ratios Calculated fix'!AR$429-'Ratios Calculated fix'!AR$428)</f>
        <v>0.3865431508301892</v>
      </c>
      <c r="AS141" s="21">
        <f>('Ratios Calculated fix'!AS141-'Ratios Calculated fix'!AS$428)/('Ratios Calculated fix'!AS$429-'Ratios Calculated fix'!AS$428)</f>
        <v>0.58882868099192731</v>
      </c>
      <c r="AT141" s="21">
        <f>('Ratios Calculated fix'!AT141-'Ratios Calculated fix'!AT$428)/('Ratios Calculated fix'!AT$429-'Ratios Calculated fix'!AT$428)</f>
        <v>0.26795008401648851</v>
      </c>
      <c r="AU141" s="21">
        <f>('Ratios Calculated fix'!AU141-'Ratios Calculated fix'!AU$428)/('Ratios Calculated fix'!AU$429-'Ratios Calculated fix'!AU$428)</f>
        <v>0.42702679261242971</v>
      </c>
      <c r="AV141" s="21" t="e">
        <f>('Ratios Calculated fix'!AV141-'Ratios Calculated fix'!AV$428)/('Ratios Calculated fix'!AV$429-'Ratios Calculated fix'!AV$428)</f>
        <v>#DIV/0!</v>
      </c>
      <c r="AW141" s="21" t="e">
        <f>('Ratios Calculated fix'!AW141-'Ratios Calculated fix'!AW$428)/('Ratios Calculated fix'!AW$429-'Ratios Calculated fix'!AW$428)</f>
        <v>#DIV/0!</v>
      </c>
      <c r="AX141" s="21" t="e">
        <f>('Ratios Calculated fix'!AX141-'Ratios Calculated fix'!AX$428)/('Ratios Calculated fix'!AX$429-'Ratios Calculated fix'!AX$428)</f>
        <v>#DIV/0!</v>
      </c>
      <c r="AY141" s="21">
        <f>('Ratios Calculated fix'!AY141-'Ratios Calculated fix'!AY$428)/('Ratios Calculated fix'!AY$429-'Ratios Calculated fix'!AY$428)</f>
        <v>0.37286132951830736</v>
      </c>
      <c r="AZ141" s="21">
        <f>('Ratios Calculated fix'!AZ141-'Ratios Calculated fix'!AZ$428)/('Ratios Calculated fix'!AZ$429-'Ratios Calculated fix'!AZ$428)</f>
        <v>0.32228018351682342</v>
      </c>
      <c r="BA141" s="21">
        <f>('Ratios Calculated fix'!BA141-'Ratios Calculated fix'!BA$428)/('Ratios Calculated fix'!BA$429-'Ratios Calculated fix'!BA$428)</f>
        <v>0.50553853718175201</v>
      </c>
      <c r="BB141" s="21" t="e">
        <f>('Ratios Calculated fix'!BB141-'Ratios Calculated fix'!BB$428)/('Ratios Calculated fix'!BB$429-'Ratios Calculated fix'!BB$428)</f>
        <v>#DIV/0!</v>
      </c>
      <c r="BC141" s="21">
        <f>('Ratios Calculated fix'!BC141-'Ratios Calculated fix'!BC$428)/('Ratios Calculated fix'!BC$429-'Ratios Calculated fix'!BC$428)</f>
        <v>0.10376555461590538</v>
      </c>
    </row>
    <row r="142" spans="1:55" x14ac:dyDescent="0.2">
      <c r="A142" s="3" t="s">
        <v>463</v>
      </c>
      <c r="B142" s="3" t="s">
        <v>464</v>
      </c>
      <c r="C142" s="3" t="s">
        <v>72</v>
      </c>
      <c r="D142" s="3">
        <v>378140</v>
      </c>
      <c r="E142" s="3" t="s">
        <v>16</v>
      </c>
      <c r="F142" s="3">
        <v>2019</v>
      </c>
      <c r="G142" s="3" t="s">
        <v>17</v>
      </c>
      <c r="H142" s="4">
        <v>43830</v>
      </c>
      <c r="I142" s="4">
        <v>43881</v>
      </c>
      <c r="J142" s="4">
        <v>43881</v>
      </c>
      <c r="K142" s="5">
        <v>66089570</v>
      </c>
      <c r="L142" s="5">
        <v>66179051</v>
      </c>
      <c r="M142" s="3" t="s">
        <v>465</v>
      </c>
      <c r="N142" s="20">
        <f>('Ratios Calculated fix'!N142-'Ratios Calculated fix'!N$428)/('Ratios Calculated fix'!N$429-'Ratios Calculated fix'!N$428)</f>
        <v>3.9547099347649007E-4</v>
      </c>
      <c r="O142" s="21">
        <f>('Ratios Calculated fix'!O142-'Ratios Calculated fix'!O$428)/('Ratios Calculated fix'!O$429-'Ratios Calculated fix'!O$428)</f>
        <v>3.9547099347649007E-4</v>
      </c>
      <c r="P142" s="21">
        <f>('Ratios Calculated fix'!P142-'Ratios Calculated fix'!P$428)/('Ratios Calculated fix'!P$429-'Ratios Calculated fix'!P$428)</f>
        <v>3.3780763717958765E-3</v>
      </c>
      <c r="Q142" s="21">
        <f>('Ratios Calculated fix'!Q142-'Ratios Calculated fix'!Q$428)/('Ratios Calculated fix'!Q$429-'Ratios Calculated fix'!Q$428)</f>
        <v>0.55899794259179336</v>
      </c>
      <c r="R142" s="21">
        <f>('Ratios Calculated fix'!R142-'Ratios Calculated fix'!R$428)/('Ratios Calculated fix'!R$429-'Ratios Calculated fix'!R$428)</f>
        <v>0.11631182765614252</v>
      </c>
      <c r="S142" s="21">
        <f>('Ratios Calculated fix'!S142-'Ratios Calculated fix'!S$428)/('Ratios Calculated fix'!S$429-'Ratios Calculated fix'!S$428)</f>
        <v>0.75624110568242675</v>
      </c>
      <c r="T142" s="21">
        <f>('Ratios Calculated fix'!T142-'Ratios Calculated fix'!T$428)/('Ratios Calculated fix'!T$429-'Ratios Calculated fix'!T$428)</f>
        <v>0</v>
      </c>
      <c r="U142" s="21">
        <f>('Ratios Calculated fix'!U142-'Ratios Calculated fix'!U$428)/('Ratios Calculated fix'!U$429-'Ratios Calculated fix'!U$428)</f>
        <v>0.79433803990481777</v>
      </c>
      <c r="V142" s="21">
        <f>('Ratios Calculated fix'!V142-'Ratios Calculated fix'!V$428)/('Ratios Calculated fix'!V$429-'Ratios Calculated fix'!V$428)</f>
        <v>0.79705410381303121</v>
      </c>
      <c r="W142" s="21">
        <f>('Ratios Calculated fix'!W142-'Ratios Calculated fix'!W$428)/('Ratios Calculated fix'!W$429-'Ratios Calculated fix'!W$428)</f>
        <v>0.75926751205282994</v>
      </c>
      <c r="X142" s="21">
        <f>('Ratios Calculated fix'!X142-'Ratios Calculated fix'!X$428)/('Ratios Calculated fix'!X$429-'Ratios Calculated fix'!X$428)</f>
        <v>6.0222100930641953E-3</v>
      </c>
      <c r="Y142" s="21">
        <f>('Ratios Calculated fix'!Y142-'Ratios Calculated fix'!Y$428)/('Ratios Calculated fix'!Y$429-'Ratios Calculated fix'!Y$428)</f>
        <v>0.50591681065853278</v>
      </c>
      <c r="Z142" s="21">
        <f>('Ratios Calculated fix'!Z142-'Ratios Calculated fix'!Z$428)/('Ratios Calculated fix'!Z$429-'Ratios Calculated fix'!Z$428)</f>
        <v>0.99397778990693575</v>
      </c>
      <c r="AA142" s="21">
        <f>('Ratios Calculated fix'!AA142-'Ratios Calculated fix'!AA$428)/('Ratios Calculated fix'!AA$429-'Ratios Calculated fix'!AA$428)</f>
        <v>0</v>
      </c>
      <c r="AB142" s="21">
        <f>('Ratios Calculated fix'!AB142-'Ratios Calculated fix'!AB$428)/('Ratios Calculated fix'!AB$429-'Ratios Calculated fix'!AB$428)</f>
        <v>0.91195582045737122</v>
      </c>
      <c r="AC142" s="21">
        <f>('Ratios Calculated fix'!AC142-'Ratios Calculated fix'!AC$428)/('Ratios Calculated fix'!AC$429-'Ratios Calculated fix'!AC$428)</f>
        <v>0.80547103218335558</v>
      </c>
      <c r="AD142" s="21">
        <f>('Ratios Calculated fix'!AD142-'Ratios Calculated fix'!AD$428)/('Ratios Calculated fix'!AD$429-'Ratios Calculated fix'!AD$428)</f>
        <v>0.80278200435296165</v>
      </c>
      <c r="AE142" s="21">
        <f>('Ratios Calculated fix'!AE142-'Ratios Calculated fix'!AE$428)/('Ratios Calculated fix'!AE$429-'Ratios Calculated fix'!AE$428)</f>
        <v>0.57163340501186555</v>
      </c>
      <c r="AF142" s="21">
        <f>('Ratios Calculated fix'!AF142-'Ratios Calculated fix'!AF$428)/('Ratios Calculated fix'!AF$429-'Ratios Calculated fix'!AF$428)</f>
        <v>0.72517092144044881</v>
      </c>
      <c r="AG142" s="21" t="e">
        <f>('Ratios Calculated fix'!AG142-'Ratios Calculated fix'!AG$428)/('Ratios Calculated fix'!AG$429-'Ratios Calculated fix'!AG$428)</f>
        <v>#DIV/0!</v>
      </c>
      <c r="AH142" s="21" t="e">
        <f>('Ratios Calculated fix'!AH142-'Ratios Calculated fix'!AH$428)/('Ratios Calculated fix'!AH$429-'Ratios Calculated fix'!AH$428)</f>
        <v>#DIV/0!</v>
      </c>
      <c r="AI142" s="21">
        <f>('Ratios Calculated fix'!AI142-'Ratios Calculated fix'!AI$428)/('Ratios Calculated fix'!AI$429-'Ratios Calculated fix'!AI$428)</f>
        <v>0.3781210247994774</v>
      </c>
      <c r="AJ142" s="21">
        <f>('Ratios Calculated fix'!AJ142-'Ratios Calculated fix'!AJ$428)/('Ratios Calculated fix'!AJ$429-'Ratios Calculated fix'!AJ$428)</f>
        <v>9.252621707862875E-2</v>
      </c>
      <c r="AK142" s="21" t="e">
        <f>('Ratios Calculated fix'!AK142-'Ratios Calculated fix'!AK$428)/('Ratios Calculated fix'!AK$429-'Ratios Calculated fix'!AK$428)</f>
        <v>#DIV/0!</v>
      </c>
      <c r="AL142" s="21" t="e">
        <f>('Ratios Calculated fix'!AL142-'Ratios Calculated fix'!AL$428)/('Ratios Calculated fix'!AL$429-'Ratios Calculated fix'!AL$428)</f>
        <v>#DIV/0!</v>
      </c>
      <c r="AM142" s="21">
        <f>('Ratios Calculated fix'!AM142-'Ratios Calculated fix'!AM$428)/('Ratios Calculated fix'!AM$429-'Ratios Calculated fix'!AM$428)</f>
        <v>0.61638993737626135</v>
      </c>
      <c r="AN142" s="21">
        <f>('Ratios Calculated fix'!AN142-'Ratios Calculated fix'!AN$428)/('Ratios Calculated fix'!AN$429-'Ratios Calculated fix'!AN$428)</f>
        <v>0.62000684539990802</v>
      </c>
      <c r="AO142" s="21">
        <f>('Ratios Calculated fix'!AO142-'Ratios Calculated fix'!AO$428)/('Ratios Calculated fix'!AO$429-'Ratios Calculated fix'!AO$428)</f>
        <v>1.3045619195278997E-2</v>
      </c>
      <c r="AP142" s="21">
        <f>('Ratios Calculated fix'!AP142-'Ratios Calculated fix'!AP$428)/('Ratios Calculated fix'!AP$429-'Ratios Calculated fix'!AP$428)</f>
        <v>3.1961030391720151E-2</v>
      </c>
      <c r="AQ142" s="21">
        <f>('Ratios Calculated fix'!AQ142-'Ratios Calculated fix'!AQ$428)/('Ratios Calculated fix'!AQ$429-'Ratios Calculated fix'!AQ$428)</f>
        <v>0.534566539637918</v>
      </c>
      <c r="AR142" s="21">
        <f>('Ratios Calculated fix'!AR142-'Ratios Calculated fix'!AR$428)/('Ratios Calculated fix'!AR$429-'Ratios Calculated fix'!AR$428)</f>
        <v>0.7713902260704002</v>
      </c>
      <c r="AS142" s="21">
        <f>('Ratios Calculated fix'!AS142-'Ratios Calculated fix'!AS$428)/('Ratios Calculated fix'!AS$429-'Ratios Calculated fix'!AS$428)</f>
        <v>0.38308222222348848</v>
      </c>
      <c r="AT142" s="21">
        <f>('Ratios Calculated fix'!AT142-'Ratios Calculated fix'!AT$428)/('Ratios Calculated fix'!AT$429-'Ratios Calculated fix'!AT$428)</f>
        <v>0.3008205053843947</v>
      </c>
      <c r="AU142" s="21">
        <f>('Ratios Calculated fix'!AU142-'Ratios Calculated fix'!AU$428)/('Ratios Calculated fix'!AU$429-'Ratios Calculated fix'!AU$428)</f>
        <v>0.45721070286761473</v>
      </c>
      <c r="AV142" s="21" t="e">
        <f>('Ratios Calculated fix'!AV142-'Ratios Calculated fix'!AV$428)/('Ratios Calculated fix'!AV$429-'Ratios Calculated fix'!AV$428)</f>
        <v>#DIV/0!</v>
      </c>
      <c r="AW142" s="21" t="e">
        <f>('Ratios Calculated fix'!AW142-'Ratios Calculated fix'!AW$428)/('Ratios Calculated fix'!AW$429-'Ratios Calculated fix'!AW$428)</f>
        <v>#DIV/0!</v>
      </c>
      <c r="AX142" s="21" t="e">
        <f>('Ratios Calculated fix'!AX142-'Ratios Calculated fix'!AX$428)/('Ratios Calculated fix'!AX$429-'Ratios Calculated fix'!AX$428)</f>
        <v>#DIV/0!</v>
      </c>
      <c r="AY142" s="21">
        <f>('Ratios Calculated fix'!AY142-'Ratios Calculated fix'!AY$428)/('Ratios Calculated fix'!AY$429-'Ratios Calculated fix'!AY$428)</f>
        <v>0.39526599082865504</v>
      </c>
      <c r="AZ142" s="21">
        <f>('Ratios Calculated fix'!AZ142-'Ratios Calculated fix'!AZ$428)/('Ratios Calculated fix'!AZ$429-'Ratios Calculated fix'!AZ$428)</f>
        <v>0.36029555120208245</v>
      </c>
      <c r="BA142" s="21">
        <f>('Ratios Calculated fix'!BA142-'Ratios Calculated fix'!BA$428)/('Ratios Calculated fix'!BA$429-'Ratios Calculated fix'!BA$428)</f>
        <v>0.52157839910340864</v>
      </c>
      <c r="BB142" s="21" t="e">
        <f>('Ratios Calculated fix'!BB142-'Ratios Calculated fix'!BB$428)/('Ratios Calculated fix'!BB$429-'Ratios Calculated fix'!BB$428)</f>
        <v>#DIV/0!</v>
      </c>
      <c r="BC142" s="21">
        <f>('Ratios Calculated fix'!BC142-'Ratios Calculated fix'!BC$428)/('Ratios Calculated fix'!BC$429-'Ratios Calculated fix'!BC$428)</f>
        <v>0.10323910329700421</v>
      </c>
    </row>
    <row r="143" spans="1:55" x14ac:dyDescent="0.2">
      <c r="A143" s="3" t="s">
        <v>427</v>
      </c>
      <c r="B143" s="3" t="s">
        <v>428</v>
      </c>
      <c r="C143" s="3" t="s">
        <v>15</v>
      </c>
      <c r="D143" s="3">
        <v>124922</v>
      </c>
      <c r="E143" s="3" t="s">
        <v>16</v>
      </c>
      <c r="F143" s="3">
        <v>2019</v>
      </c>
      <c r="G143" s="3" t="s">
        <v>17</v>
      </c>
      <c r="H143" s="4">
        <v>43830</v>
      </c>
      <c r="I143" s="4">
        <v>43887</v>
      </c>
      <c r="J143" s="4">
        <v>43887</v>
      </c>
      <c r="K143" s="5">
        <v>413800000</v>
      </c>
      <c r="L143" s="5">
        <v>415800000</v>
      </c>
      <c r="M143" s="3" t="s">
        <v>429</v>
      </c>
      <c r="N143" s="20">
        <f>('Ratios Calculated fix'!N143-'Ratios Calculated fix'!N$428)/('Ratios Calculated fix'!N$429-'Ratios Calculated fix'!N$428)</f>
        <v>6.3222085603266781E-2</v>
      </c>
      <c r="O143" s="21">
        <f>('Ratios Calculated fix'!O143-'Ratios Calculated fix'!O$428)/('Ratios Calculated fix'!O$429-'Ratios Calculated fix'!O$428)</f>
        <v>3.9764085469096898E-2</v>
      </c>
      <c r="P143" s="21">
        <f>('Ratios Calculated fix'!P143-'Ratios Calculated fix'!P$428)/('Ratios Calculated fix'!P$429-'Ratios Calculated fix'!P$428)</f>
        <v>1.2770194285264816E-2</v>
      </c>
      <c r="Q143" s="21">
        <f>('Ratios Calculated fix'!Q143-'Ratios Calculated fix'!Q$428)/('Ratios Calculated fix'!Q$429-'Ratios Calculated fix'!Q$428)</f>
        <v>0.55899745289424252</v>
      </c>
      <c r="R143" s="21">
        <f>('Ratios Calculated fix'!R143-'Ratios Calculated fix'!R$428)/('Ratios Calculated fix'!R$429-'Ratios Calculated fix'!R$428)</f>
        <v>6.2151123642070136E-2</v>
      </c>
      <c r="S143" s="21">
        <f>('Ratios Calculated fix'!S143-'Ratios Calculated fix'!S$428)/('Ratios Calculated fix'!S$429-'Ratios Calculated fix'!S$428)</f>
        <v>4.0458033726167929E-2</v>
      </c>
      <c r="T143" s="21">
        <f>('Ratios Calculated fix'!T143-'Ratios Calculated fix'!T$428)/('Ratios Calculated fix'!T$429-'Ratios Calculated fix'!T$428)</f>
        <v>5.6502836482521551E-2</v>
      </c>
      <c r="U143" s="21">
        <f>('Ratios Calculated fix'!U143-'Ratios Calculated fix'!U$428)/('Ratios Calculated fix'!U$429-'Ratios Calculated fix'!U$428)</f>
        <v>0.7923582870960364</v>
      </c>
      <c r="V143" s="21">
        <f>('Ratios Calculated fix'!V143-'Ratios Calculated fix'!V$428)/('Ratios Calculated fix'!V$429-'Ratios Calculated fix'!V$428)</f>
        <v>0.77281023508479818</v>
      </c>
      <c r="W143" s="21">
        <f>('Ratios Calculated fix'!W143-'Ratios Calculated fix'!W$428)/('Ratios Calculated fix'!W$429-'Ratios Calculated fix'!W$428)</f>
        <v>0.76161121973668555</v>
      </c>
      <c r="X143" s="21">
        <f>('Ratios Calculated fix'!X143-'Ratios Calculated fix'!X$428)/('Ratios Calculated fix'!X$429-'Ratios Calculated fix'!X$428)</f>
        <v>0.19661379691560057</v>
      </c>
      <c r="Y143" s="21">
        <f>('Ratios Calculated fix'!Y143-'Ratios Calculated fix'!Y$428)/('Ratios Calculated fix'!Y$429-'Ratios Calculated fix'!Y$428)</f>
        <v>0.59418449290590114</v>
      </c>
      <c r="Z143" s="21">
        <f>('Ratios Calculated fix'!Z143-'Ratios Calculated fix'!Z$428)/('Ratios Calculated fix'!Z$429-'Ratios Calculated fix'!Z$428)</f>
        <v>0.80338620308439934</v>
      </c>
      <c r="AA143" s="21">
        <f>('Ratios Calculated fix'!AA143-'Ratios Calculated fix'!AA$428)/('Ratios Calculated fix'!AA$429-'Ratios Calculated fix'!AA$428)</f>
        <v>0.69937318923050718</v>
      </c>
      <c r="AB143" s="21">
        <f>('Ratios Calculated fix'!AB143-'Ratios Calculated fix'!AB$428)/('Ratios Calculated fix'!AB$429-'Ratios Calculated fix'!AB$428)</f>
        <v>0.91197588030482346</v>
      </c>
      <c r="AC143" s="21">
        <f>('Ratios Calculated fix'!AC143-'Ratios Calculated fix'!AC$428)/('Ratios Calculated fix'!AC$429-'Ratios Calculated fix'!AC$428)</f>
        <v>0.30951059297508832</v>
      </c>
      <c r="AD143" s="21">
        <f>('Ratios Calculated fix'!AD143-'Ratios Calculated fix'!AD$428)/('Ratios Calculated fix'!AD$429-'Ratios Calculated fix'!AD$428)</f>
        <v>0.3350463427175272</v>
      </c>
      <c r="AE143" s="21">
        <f>('Ratios Calculated fix'!AE143-'Ratios Calculated fix'!AE$428)/('Ratios Calculated fix'!AE$429-'Ratios Calculated fix'!AE$428)</f>
        <v>0.38408216662640893</v>
      </c>
      <c r="AF143" s="21">
        <f>('Ratios Calculated fix'!AF143-'Ratios Calculated fix'!AF$428)/('Ratios Calculated fix'!AF$429-'Ratios Calculated fix'!AF$428)</f>
        <v>0.60472996155597891</v>
      </c>
      <c r="AG143" s="21" t="e">
        <f>('Ratios Calculated fix'!AG143-'Ratios Calculated fix'!AG$428)/('Ratios Calculated fix'!AG$429-'Ratios Calculated fix'!AG$428)</f>
        <v>#DIV/0!</v>
      </c>
      <c r="AH143" s="21" t="e">
        <f>('Ratios Calculated fix'!AH143-'Ratios Calculated fix'!AH$428)/('Ratios Calculated fix'!AH$429-'Ratios Calculated fix'!AH$428)</f>
        <v>#DIV/0!</v>
      </c>
      <c r="AI143" s="21">
        <f>('Ratios Calculated fix'!AI143-'Ratios Calculated fix'!AI$428)/('Ratios Calculated fix'!AI$429-'Ratios Calculated fix'!AI$428)</f>
        <v>0.37017397576472544</v>
      </c>
      <c r="AJ143" s="21">
        <f>('Ratios Calculated fix'!AJ143-'Ratios Calculated fix'!AJ$428)/('Ratios Calculated fix'!AJ$429-'Ratios Calculated fix'!AJ$428)</f>
        <v>0.15570153882892387</v>
      </c>
      <c r="AK143" s="21" t="e">
        <f>('Ratios Calculated fix'!AK143-'Ratios Calculated fix'!AK$428)/('Ratios Calculated fix'!AK$429-'Ratios Calculated fix'!AK$428)</f>
        <v>#DIV/0!</v>
      </c>
      <c r="AL143" s="21" t="e">
        <f>('Ratios Calculated fix'!AL143-'Ratios Calculated fix'!AL$428)/('Ratios Calculated fix'!AL$429-'Ratios Calculated fix'!AL$428)</f>
        <v>#DIV/0!</v>
      </c>
      <c r="AM143" s="21">
        <f>('Ratios Calculated fix'!AM143-'Ratios Calculated fix'!AM$428)/('Ratios Calculated fix'!AM$429-'Ratios Calculated fix'!AM$428)</f>
        <v>0.61747777371766199</v>
      </c>
      <c r="AN143" s="21">
        <f>('Ratios Calculated fix'!AN143-'Ratios Calculated fix'!AN$428)/('Ratios Calculated fix'!AN$429-'Ratios Calculated fix'!AN$428)</f>
        <v>0.62173488909363939</v>
      </c>
      <c r="AO143" s="21">
        <f>('Ratios Calculated fix'!AO143-'Ratios Calculated fix'!AO$428)/('Ratios Calculated fix'!AO$429-'Ratios Calculated fix'!AO$428)</f>
        <v>0.14522812544219676</v>
      </c>
      <c r="AP143" s="21">
        <f>('Ratios Calculated fix'!AP143-'Ratios Calculated fix'!AP$428)/('Ratios Calculated fix'!AP$429-'Ratios Calculated fix'!AP$428)</f>
        <v>3.3023663957713355E-2</v>
      </c>
      <c r="AQ143" s="21">
        <f>('Ratios Calculated fix'!AQ143-'Ratios Calculated fix'!AQ$428)/('Ratios Calculated fix'!AQ$429-'Ratios Calculated fix'!AQ$428)</f>
        <v>0.58204979588316796</v>
      </c>
      <c r="AR143" s="21">
        <f>('Ratios Calculated fix'!AR143-'Ratios Calculated fix'!AR$428)/('Ratios Calculated fix'!AR$429-'Ratios Calculated fix'!AR$428)</f>
        <v>0.29706951348875904</v>
      </c>
      <c r="AS143" s="21">
        <f>('Ratios Calculated fix'!AS143-'Ratios Calculated fix'!AS$428)/('Ratios Calculated fix'!AS$429-'Ratios Calculated fix'!AS$428)</f>
        <v>0.51446548034506834</v>
      </c>
      <c r="AT143" s="21">
        <f>('Ratios Calculated fix'!AT143-'Ratios Calculated fix'!AT$428)/('Ratios Calculated fix'!AT$429-'Ratios Calculated fix'!AT$428)</f>
        <v>0.33147791984601693</v>
      </c>
      <c r="AU143" s="21">
        <f>('Ratios Calculated fix'!AU143-'Ratios Calculated fix'!AU$428)/('Ratios Calculated fix'!AU$429-'Ratios Calculated fix'!AU$428)</f>
        <v>0.49105682935202977</v>
      </c>
      <c r="AV143" s="21" t="e">
        <f>('Ratios Calculated fix'!AV143-'Ratios Calculated fix'!AV$428)/('Ratios Calculated fix'!AV$429-'Ratios Calculated fix'!AV$428)</f>
        <v>#DIV/0!</v>
      </c>
      <c r="AW143" s="21" t="e">
        <f>('Ratios Calculated fix'!AW143-'Ratios Calculated fix'!AW$428)/('Ratios Calculated fix'!AW$429-'Ratios Calculated fix'!AW$428)</f>
        <v>#DIV/0!</v>
      </c>
      <c r="AX143" s="21" t="e">
        <f>('Ratios Calculated fix'!AX143-'Ratios Calculated fix'!AX$428)/('Ratios Calculated fix'!AX$429-'Ratios Calculated fix'!AX$428)</f>
        <v>#DIV/0!</v>
      </c>
      <c r="AY143" s="21">
        <f>('Ratios Calculated fix'!AY143-'Ratios Calculated fix'!AY$428)/('Ratios Calculated fix'!AY$429-'Ratios Calculated fix'!AY$428)</f>
        <v>0.35602256982758967</v>
      </c>
      <c r="AZ143" s="21">
        <f>('Ratios Calculated fix'!AZ143-'Ratios Calculated fix'!AZ$428)/('Ratios Calculated fix'!AZ$429-'Ratios Calculated fix'!AZ$428)</f>
        <v>0.28969569992326616</v>
      </c>
      <c r="BA143" s="21">
        <f>('Ratios Calculated fix'!BA143-'Ratios Calculated fix'!BA$428)/('Ratios Calculated fix'!BA$429-'Ratios Calculated fix'!BA$428)</f>
        <v>0.51585031818310001</v>
      </c>
      <c r="BB143" s="21" t="e">
        <f>('Ratios Calculated fix'!BB143-'Ratios Calculated fix'!BB$428)/('Ratios Calculated fix'!BB$429-'Ratios Calculated fix'!BB$428)</f>
        <v>#DIV/0!</v>
      </c>
      <c r="BC143" s="21">
        <f>('Ratios Calculated fix'!BC143-'Ratios Calculated fix'!BC$428)/('Ratios Calculated fix'!BC$429-'Ratios Calculated fix'!BC$428)</f>
        <v>0.12670936576687433</v>
      </c>
    </row>
    <row r="144" spans="1:55" x14ac:dyDescent="0.2">
      <c r="A144" s="3" t="s">
        <v>448</v>
      </c>
      <c r="B144" s="3" t="s">
        <v>449</v>
      </c>
      <c r="C144" s="3" t="s">
        <v>52</v>
      </c>
      <c r="D144" s="3">
        <v>354347</v>
      </c>
      <c r="E144" s="3" t="s">
        <v>16</v>
      </c>
      <c r="F144" s="3">
        <v>2019</v>
      </c>
      <c r="G144" s="3" t="s">
        <v>17</v>
      </c>
      <c r="H144" s="4">
        <v>43830</v>
      </c>
      <c r="I144" s="4">
        <v>43882</v>
      </c>
      <c r="J144" s="4">
        <v>43882</v>
      </c>
      <c r="K144" s="5">
        <v>199256589</v>
      </c>
      <c r="L144" s="5">
        <v>201031695</v>
      </c>
      <c r="M144" s="3" t="s">
        <v>450</v>
      </c>
      <c r="N144" s="20">
        <f>('Ratios Calculated fix'!N144-'Ratios Calculated fix'!N$428)/('Ratios Calculated fix'!N$429-'Ratios Calculated fix'!N$428)</f>
        <v>2.2882104384599363E-2</v>
      </c>
      <c r="O144" s="21">
        <f>('Ratios Calculated fix'!O144-'Ratios Calculated fix'!O$428)/('Ratios Calculated fix'!O$429-'Ratios Calculated fix'!O$428)</f>
        <v>1.5942717695817087E-2</v>
      </c>
      <c r="P144" s="21">
        <f>('Ratios Calculated fix'!P144-'Ratios Calculated fix'!P$428)/('Ratios Calculated fix'!P$429-'Ratios Calculated fix'!P$428)</f>
        <v>1.3216912292639656E-2</v>
      </c>
      <c r="Q144" s="21">
        <f>('Ratios Calculated fix'!Q144-'Ratios Calculated fix'!Q$428)/('Ratios Calculated fix'!Q$429-'Ratios Calculated fix'!Q$428)</f>
        <v>0.56427181486934719</v>
      </c>
      <c r="R144" s="21">
        <f>('Ratios Calculated fix'!R144-'Ratios Calculated fix'!R$428)/('Ratios Calculated fix'!R$429-'Ratios Calculated fix'!R$428)</f>
        <v>9.6390279704761911E-2</v>
      </c>
      <c r="S144" s="21">
        <f>('Ratios Calculated fix'!S144-'Ratios Calculated fix'!S$428)/('Ratios Calculated fix'!S$429-'Ratios Calculated fix'!S$428)</f>
        <v>8.9707526085738509E-2</v>
      </c>
      <c r="T144" s="21">
        <f>('Ratios Calculated fix'!T144-'Ratios Calculated fix'!T$428)/('Ratios Calculated fix'!T$429-'Ratios Calculated fix'!T$428)</f>
        <v>8.3441078803280819E-2</v>
      </c>
      <c r="U144" s="21">
        <f>('Ratios Calculated fix'!U144-'Ratios Calculated fix'!U$428)/('Ratios Calculated fix'!U$429-'Ratios Calculated fix'!U$428)</f>
        <v>0.79982847966810344</v>
      </c>
      <c r="V144" s="21">
        <f>('Ratios Calculated fix'!V144-'Ratios Calculated fix'!V$428)/('Ratios Calculated fix'!V$429-'Ratios Calculated fix'!V$428)</f>
        <v>0.77984210137603327</v>
      </c>
      <c r="W144" s="21">
        <f>('Ratios Calculated fix'!W144-'Ratios Calculated fix'!W$428)/('Ratios Calculated fix'!W$429-'Ratios Calculated fix'!W$428)</f>
        <v>0.76883988284118998</v>
      </c>
      <c r="X144" s="21">
        <f>('Ratios Calculated fix'!X144-'Ratios Calculated fix'!X$428)/('Ratios Calculated fix'!X$429-'Ratios Calculated fix'!X$428)</f>
        <v>4.6336658887206617E-2</v>
      </c>
      <c r="Y144" s="21">
        <f>('Ratios Calculated fix'!Y144-'Ratios Calculated fix'!Y$428)/('Ratios Calculated fix'!Y$429-'Ratios Calculated fix'!Y$428)</f>
        <v>0.4660551554982893</v>
      </c>
      <c r="Z144" s="21">
        <f>('Ratios Calculated fix'!Z144-'Ratios Calculated fix'!Z$428)/('Ratios Calculated fix'!Z$429-'Ratios Calculated fix'!Z$428)</f>
        <v>0.95366334111279338</v>
      </c>
      <c r="AA144" s="21">
        <f>('Ratios Calculated fix'!AA144-'Ratios Calculated fix'!AA$428)/('Ratios Calculated fix'!AA$429-'Ratios Calculated fix'!AA$428)</f>
        <v>1.2747036309169246E-2</v>
      </c>
      <c r="AB144" s="21">
        <f>('Ratios Calculated fix'!AB144-'Ratios Calculated fix'!AB$428)/('Ratios Calculated fix'!AB$429-'Ratios Calculated fix'!AB$428)</f>
        <v>0.83384289679537205</v>
      </c>
      <c r="AC144" s="21">
        <f>('Ratios Calculated fix'!AC144-'Ratios Calculated fix'!AC$428)/('Ratios Calculated fix'!AC$429-'Ratios Calculated fix'!AC$428)</f>
        <v>0.64447923157119114</v>
      </c>
      <c r="AD144" s="21">
        <f>('Ratios Calculated fix'!AD144-'Ratios Calculated fix'!AD$428)/('Ratios Calculated fix'!AD$429-'Ratios Calculated fix'!AD$428)</f>
        <v>0.40435657056892876</v>
      </c>
      <c r="AE144" s="21">
        <f>('Ratios Calculated fix'!AE144-'Ratios Calculated fix'!AE$428)/('Ratios Calculated fix'!AE$429-'Ratios Calculated fix'!AE$428)</f>
        <v>0.33701508612446607</v>
      </c>
      <c r="AF144" s="21">
        <f>('Ratios Calculated fix'!AF144-'Ratios Calculated fix'!AF$428)/('Ratios Calculated fix'!AF$429-'Ratios Calculated fix'!AF$428)</f>
        <v>0.58984019991906744</v>
      </c>
      <c r="AG144" s="21" t="e">
        <f>('Ratios Calculated fix'!AG144-'Ratios Calculated fix'!AG$428)/('Ratios Calculated fix'!AG$429-'Ratios Calculated fix'!AG$428)</f>
        <v>#DIV/0!</v>
      </c>
      <c r="AH144" s="21" t="e">
        <f>('Ratios Calculated fix'!AH144-'Ratios Calculated fix'!AH$428)/('Ratios Calculated fix'!AH$429-'Ratios Calculated fix'!AH$428)</f>
        <v>#DIV/0!</v>
      </c>
      <c r="AI144" s="21">
        <f>('Ratios Calculated fix'!AI144-'Ratios Calculated fix'!AI$428)/('Ratios Calculated fix'!AI$429-'Ratios Calculated fix'!AI$428)</f>
        <v>0.45170068598528884</v>
      </c>
      <c r="AJ144" s="21">
        <f>('Ratios Calculated fix'!AJ144-'Ratios Calculated fix'!AJ$428)/('Ratios Calculated fix'!AJ$429-'Ratios Calculated fix'!AJ$428)</f>
        <v>0.14270490954432744</v>
      </c>
      <c r="AK144" s="21" t="e">
        <f>('Ratios Calculated fix'!AK144-'Ratios Calculated fix'!AK$428)/('Ratios Calculated fix'!AK$429-'Ratios Calculated fix'!AK$428)</f>
        <v>#DIV/0!</v>
      </c>
      <c r="AL144" s="21" t="e">
        <f>('Ratios Calculated fix'!AL144-'Ratios Calculated fix'!AL$428)/('Ratios Calculated fix'!AL$429-'Ratios Calculated fix'!AL$428)</f>
        <v>#DIV/0!</v>
      </c>
      <c r="AM144" s="21">
        <f>('Ratios Calculated fix'!AM144-'Ratios Calculated fix'!AM$428)/('Ratios Calculated fix'!AM$429-'Ratios Calculated fix'!AM$428)</f>
        <v>0.61688655812220072</v>
      </c>
      <c r="AN144" s="21">
        <f>('Ratios Calculated fix'!AN144-'Ratios Calculated fix'!AN$428)/('Ratios Calculated fix'!AN$429-'Ratios Calculated fix'!AN$428)</f>
        <v>0.62154405689612635</v>
      </c>
      <c r="AO144" s="21">
        <f>('Ratios Calculated fix'!AO144-'Ratios Calculated fix'!AO$428)/('Ratios Calculated fix'!AO$429-'Ratios Calculated fix'!AO$428)</f>
        <v>3.9166546411857676E-2</v>
      </c>
      <c r="AP144" s="21">
        <f>('Ratios Calculated fix'!AP144-'Ratios Calculated fix'!AP$428)/('Ratios Calculated fix'!AP$429-'Ratios Calculated fix'!AP$428)</f>
        <v>3.1472599360548116E-2</v>
      </c>
      <c r="AQ144" s="21">
        <f>('Ratios Calculated fix'!AQ144-'Ratios Calculated fix'!AQ$428)/('Ratios Calculated fix'!AQ$429-'Ratios Calculated fix'!AQ$428)</f>
        <v>0.51692532679012848</v>
      </c>
      <c r="AR144" s="21">
        <f>('Ratios Calculated fix'!AR144-'Ratios Calculated fix'!AR$428)/('Ratios Calculated fix'!AR$429-'Ratios Calculated fix'!AR$428)</f>
        <v>0.39211263430200366</v>
      </c>
      <c r="AS144" s="21">
        <f>('Ratios Calculated fix'!AS144-'Ratios Calculated fix'!AS$428)/('Ratios Calculated fix'!AS$429-'Ratios Calculated fix'!AS$428)</f>
        <v>0.60422524834090585</v>
      </c>
      <c r="AT144" s="21">
        <f>('Ratios Calculated fix'!AT144-'Ratios Calculated fix'!AT$428)/('Ratios Calculated fix'!AT$429-'Ratios Calculated fix'!AT$428)</f>
        <v>0.27246288269317481</v>
      </c>
      <c r="AU144" s="21">
        <f>('Ratios Calculated fix'!AU144-'Ratios Calculated fix'!AU$428)/('Ratios Calculated fix'!AU$429-'Ratios Calculated fix'!AU$428)</f>
        <v>0.40859857184080534</v>
      </c>
      <c r="AV144" s="21" t="e">
        <f>('Ratios Calculated fix'!AV144-'Ratios Calculated fix'!AV$428)/('Ratios Calculated fix'!AV$429-'Ratios Calculated fix'!AV$428)</f>
        <v>#DIV/0!</v>
      </c>
      <c r="AW144" s="21" t="e">
        <f>('Ratios Calculated fix'!AW144-'Ratios Calculated fix'!AW$428)/('Ratios Calculated fix'!AW$429-'Ratios Calculated fix'!AW$428)</f>
        <v>#DIV/0!</v>
      </c>
      <c r="AX144" s="21" t="e">
        <f>('Ratios Calculated fix'!AX144-'Ratios Calculated fix'!AX$428)/('Ratios Calculated fix'!AX$429-'Ratios Calculated fix'!AX$428)</f>
        <v>#DIV/0!</v>
      </c>
      <c r="AY144" s="21">
        <f>('Ratios Calculated fix'!AY144-'Ratios Calculated fix'!AY$428)/('Ratios Calculated fix'!AY$429-'Ratios Calculated fix'!AY$428)</f>
        <v>0.41338150446358995</v>
      </c>
      <c r="AZ144" s="21">
        <f>('Ratios Calculated fix'!AZ144-'Ratios Calculated fix'!AZ$428)/('Ratios Calculated fix'!AZ$429-'Ratios Calculated fix'!AZ$428)</f>
        <v>0.39167275885649666</v>
      </c>
      <c r="BA144" s="21">
        <f>('Ratios Calculated fix'!BA144-'Ratios Calculated fix'!BA$428)/('Ratios Calculated fix'!BA$429-'Ratios Calculated fix'!BA$428)</f>
        <v>0.49648544822172663</v>
      </c>
      <c r="BB144" s="21" t="e">
        <f>('Ratios Calculated fix'!BB144-'Ratios Calculated fix'!BB$428)/('Ratios Calculated fix'!BB$429-'Ratios Calculated fix'!BB$428)</f>
        <v>#DIV/0!</v>
      </c>
      <c r="BC144" s="21">
        <f>('Ratios Calculated fix'!BC144-'Ratios Calculated fix'!BC$428)/('Ratios Calculated fix'!BC$429-'Ratios Calculated fix'!BC$428)</f>
        <v>7.8525274787490745E-2</v>
      </c>
    </row>
    <row r="145" spans="1:55" x14ac:dyDescent="0.2">
      <c r="A145" s="3" t="s">
        <v>439</v>
      </c>
      <c r="B145" s="3" t="s">
        <v>440</v>
      </c>
      <c r="C145" s="3" t="s">
        <v>24</v>
      </c>
      <c r="D145" s="3">
        <v>108955</v>
      </c>
      <c r="E145" s="3" t="s">
        <v>16</v>
      </c>
      <c r="F145" s="3">
        <v>2019</v>
      </c>
      <c r="G145" s="3" t="s">
        <v>17</v>
      </c>
      <c r="H145" s="4">
        <v>43830</v>
      </c>
      <c r="I145" s="4">
        <v>43875</v>
      </c>
      <c r="J145" s="4">
        <v>43875</v>
      </c>
      <c r="K145" s="5">
        <v>627000000</v>
      </c>
      <c r="L145" s="5">
        <v>637200000</v>
      </c>
      <c r="M145" s="3" t="s">
        <v>441</v>
      </c>
      <c r="N145" s="20">
        <f>('Ratios Calculated fix'!N145-'Ratios Calculated fix'!N$428)/('Ratios Calculated fix'!N$429-'Ratios Calculated fix'!N$428)</f>
        <v>0.11254627993313551</v>
      </c>
      <c r="O145" s="21">
        <f>('Ratios Calculated fix'!O145-'Ratios Calculated fix'!O$428)/('Ratios Calculated fix'!O$429-'Ratios Calculated fix'!O$428)</f>
        <v>8.2485695217770202E-2</v>
      </c>
      <c r="P145" s="21">
        <f>('Ratios Calculated fix'!P145-'Ratios Calculated fix'!P$428)/('Ratios Calculated fix'!P$429-'Ratios Calculated fix'!P$428)</f>
        <v>0.16321976582481065</v>
      </c>
      <c r="Q145" s="21">
        <f>('Ratios Calculated fix'!Q145-'Ratios Calculated fix'!Q$428)/('Ratios Calculated fix'!Q$429-'Ratios Calculated fix'!Q$428)</f>
        <v>0.55863981914222816</v>
      </c>
      <c r="R145" s="21">
        <f>('Ratios Calculated fix'!R145-'Ratios Calculated fix'!R$428)/('Ratios Calculated fix'!R$429-'Ratios Calculated fix'!R$428)</f>
        <v>2.8658184487998485E-2</v>
      </c>
      <c r="S145" s="21">
        <f>('Ratios Calculated fix'!S145-'Ratios Calculated fix'!S$428)/('Ratios Calculated fix'!S$429-'Ratios Calculated fix'!S$428)</f>
        <v>0</v>
      </c>
      <c r="T145" s="21">
        <f>('Ratios Calculated fix'!T145-'Ratios Calculated fix'!T$428)/('Ratios Calculated fix'!T$429-'Ratios Calculated fix'!T$428)</f>
        <v>2.8952440535179928E-2</v>
      </c>
      <c r="U145" s="21">
        <f>('Ratios Calculated fix'!U145-'Ratios Calculated fix'!U$428)/('Ratios Calculated fix'!U$429-'Ratios Calculated fix'!U$428)</f>
        <v>0.79100906555436135</v>
      </c>
      <c r="V145" s="21">
        <f>('Ratios Calculated fix'!V145-'Ratios Calculated fix'!V$428)/('Ratios Calculated fix'!V$429-'Ratios Calculated fix'!V$428)</f>
        <v>0.77144014205164946</v>
      </c>
      <c r="W145" s="21">
        <f>('Ratios Calculated fix'!W145-'Ratios Calculated fix'!W$428)/('Ratios Calculated fix'!W$429-'Ratios Calculated fix'!W$428)</f>
        <v>0.76032466145311783</v>
      </c>
      <c r="X145" s="21">
        <f>('Ratios Calculated fix'!X145-'Ratios Calculated fix'!X$428)/('Ratios Calculated fix'!X$429-'Ratios Calculated fix'!X$428)</f>
        <v>0.34904135434409211</v>
      </c>
      <c r="Y145" s="21">
        <f>('Ratios Calculated fix'!Y145-'Ratios Calculated fix'!Y$428)/('Ratios Calculated fix'!Y$429-'Ratios Calculated fix'!Y$428)</f>
        <v>0.54127205348639973</v>
      </c>
      <c r="Z145" s="21">
        <f>('Ratios Calculated fix'!Z145-'Ratios Calculated fix'!Z$428)/('Ratios Calculated fix'!Z$429-'Ratios Calculated fix'!Z$428)</f>
        <v>0.65095864565590789</v>
      </c>
      <c r="AA145" s="21">
        <f>('Ratios Calculated fix'!AA145-'Ratios Calculated fix'!AA$428)/('Ratios Calculated fix'!AA$429-'Ratios Calculated fix'!AA$428)</f>
        <v>0.34084895819643757</v>
      </c>
      <c r="AB145" s="21">
        <f>('Ratios Calculated fix'!AB145-'Ratios Calculated fix'!AB$428)/('Ratios Calculated fix'!AB$429-'Ratios Calculated fix'!AB$428)</f>
        <v>0.92862117116091247</v>
      </c>
      <c r="AC145" s="21">
        <f>('Ratios Calculated fix'!AC145-'Ratios Calculated fix'!AC$428)/('Ratios Calculated fix'!AC$429-'Ratios Calculated fix'!AC$428)</f>
        <v>0.7405371415353853</v>
      </c>
      <c r="AD145" s="21">
        <f>('Ratios Calculated fix'!AD145-'Ratios Calculated fix'!AD$428)/('Ratios Calculated fix'!AD$429-'Ratios Calculated fix'!AD$428)</f>
        <v>0.41792120515724945</v>
      </c>
      <c r="AE145" s="21">
        <f>('Ratios Calculated fix'!AE145-'Ratios Calculated fix'!AE$428)/('Ratios Calculated fix'!AE$429-'Ratios Calculated fix'!AE$428)</f>
        <v>0.47908620835549648</v>
      </c>
      <c r="AF145" s="21">
        <f>('Ratios Calculated fix'!AF145-'Ratios Calculated fix'!AF$428)/('Ratios Calculated fix'!AF$429-'Ratios Calculated fix'!AF$428)</f>
        <v>0.66832495069718523</v>
      </c>
      <c r="AG145" s="21" t="e">
        <f>('Ratios Calculated fix'!AG145-'Ratios Calculated fix'!AG$428)/('Ratios Calculated fix'!AG$429-'Ratios Calculated fix'!AG$428)</f>
        <v>#DIV/0!</v>
      </c>
      <c r="AH145" s="21" t="e">
        <f>('Ratios Calculated fix'!AH145-'Ratios Calculated fix'!AH$428)/('Ratios Calculated fix'!AH$429-'Ratios Calculated fix'!AH$428)</f>
        <v>#DIV/0!</v>
      </c>
      <c r="AI145" s="21">
        <f>('Ratios Calculated fix'!AI145-'Ratios Calculated fix'!AI$428)/('Ratios Calculated fix'!AI$429-'Ratios Calculated fix'!AI$428)</f>
        <v>0.35887329413417202</v>
      </c>
      <c r="AJ145" s="21">
        <f>('Ratios Calculated fix'!AJ145-'Ratios Calculated fix'!AJ$428)/('Ratios Calculated fix'!AJ$429-'Ratios Calculated fix'!AJ$428)</f>
        <v>0.24647555285158798</v>
      </c>
      <c r="AK145" s="21" t="e">
        <f>('Ratios Calculated fix'!AK145-'Ratios Calculated fix'!AK$428)/('Ratios Calculated fix'!AK$429-'Ratios Calculated fix'!AK$428)</f>
        <v>#DIV/0!</v>
      </c>
      <c r="AL145" s="21" t="e">
        <f>('Ratios Calculated fix'!AL145-'Ratios Calculated fix'!AL$428)/('Ratios Calculated fix'!AL$429-'Ratios Calculated fix'!AL$428)</f>
        <v>#DIV/0!</v>
      </c>
      <c r="AM145" s="21">
        <f>('Ratios Calculated fix'!AM145-'Ratios Calculated fix'!AM$428)/('Ratios Calculated fix'!AM$429-'Ratios Calculated fix'!AM$428)</f>
        <v>0.61894146792511129</v>
      </c>
      <c r="AN145" s="21">
        <f>('Ratios Calculated fix'!AN145-'Ratios Calculated fix'!AN$428)/('Ratios Calculated fix'!AN$429-'Ratios Calculated fix'!AN$428)</f>
        <v>0.62149900017119042</v>
      </c>
      <c r="AO145" s="21">
        <f>('Ratios Calculated fix'!AO145-'Ratios Calculated fix'!AO$428)/('Ratios Calculated fix'!AO$429-'Ratios Calculated fix'!AO$428)</f>
        <v>0.14620168035865511</v>
      </c>
      <c r="AP145" s="21">
        <f>('Ratios Calculated fix'!AP145-'Ratios Calculated fix'!AP$428)/('Ratios Calculated fix'!AP$429-'Ratios Calculated fix'!AP$428)</f>
        <v>3.2297010567424143E-2</v>
      </c>
      <c r="AQ145" s="21">
        <f>('Ratios Calculated fix'!AQ145-'Ratios Calculated fix'!AQ$428)/('Ratios Calculated fix'!AQ$429-'Ratios Calculated fix'!AQ$428)</f>
        <v>0.6665049666442282</v>
      </c>
      <c r="AR145" s="21">
        <f>('Ratios Calculated fix'!AR145-'Ratios Calculated fix'!AR$428)/('Ratios Calculated fix'!AR$429-'Ratios Calculated fix'!AR$428)</f>
        <v>0.424890964361549</v>
      </c>
      <c r="AS145" s="21">
        <f>('Ratios Calculated fix'!AS145-'Ratios Calculated fix'!AS$428)/('Ratios Calculated fix'!AS$429-'Ratios Calculated fix'!AS$428)</f>
        <v>0.45075395116886019</v>
      </c>
      <c r="AT145" s="21">
        <f>('Ratios Calculated fix'!AT145-'Ratios Calculated fix'!AT$428)/('Ratios Calculated fix'!AT$429-'Ratios Calculated fix'!AT$428)</f>
        <v>0.47640555238945065</v>
      </c>
      <c r="AU145" s="21">
        <f>('Ratios Calculated fix'!AU145-'Ratios Calculated fix'!AU$428)/('Ratios Calculated fix'!AU$429-'Ratios Calculated fix'!AU$428)</f>
        <v>0.5682337161192651</v>
      </c>
      <c r="AV145" s="21" t="e">
        <f>('Ratios Calculated fix'!AV145-'Ratios Calculated fix'!AV$428)/('Ratios Calculated fix'!AV$429-'Ratios Calculated fix'!AV$428)</f>
        <v>#DIV/0!</v>
      </c>
      <c r="AW145" s="21" t="e">
        <f>('Ratios Calculated fix'!AW145-'Ratios Calculated fix'!AW$428)/('Ratios Calculated fix'!AW$429-'Ratios Calculated fix'!AW$428)</f>
        <v>#DIV/0!</v>
      </c>
      <c r="AX145" s="21" t="e">
        <f>('Ratios Calculated fix'!AX145-'Ratios Calculated fix'!AX$428)/('Ratios Calculated fix'!AX$429-'Ratios Calculated fix'!AX$428)</f>
        <v>#DIV/0!</v>
      </c>
      <c r="AY145" s="21">
        <f>('Ratios Calculated fix'!AY145-'Ratios Calculated fix'!AY$428)/('Ratios Calculated fix'!AY$429-'Ratios Calculated fix'!AY$428)</f>
        <v>0.33528996662807009</v>
      </c>
      <c r="AZ145" s="21">
        <f>('Ratios Calculated fix'!AZ145-'Ratios Calculated fix'!AZ$428)/('Ratios Calculated fix'!AZ$429-'Ratios Calculated fix'!AZ$428)</f>
        <v>0.23293135056020517</v>
      </c>
      <c r="BA145" s="21">
        <f>('Ratios Calculated fix'!BA145-'Ratios Calculated fix'!BA$428)/('Ratios Calculated fix'!BA$429-'Ratios Calculated fix'!BA$428)</f>
        <v>0.51796133828903801</v>
      </c>
      <c r="BB145" s="21" t="e">
        <f>('Ratios Calculated fix'!BB145-'Ratios Calculated fix'!BB$428)/('Ratios Calculated fix'!BB$429-'Ratios Calculated fix'!BB$428)</f>
        <v>#DIV/0!</v>
      </c>
      <c r="BC145" s="21">
        <f>('Ratios Calculated fix'!BC145-'Ratios Calculated fix'!BC$428)/('Ratios Calculated fix'!BC$429-'Ratios Calculated fix'!BC$428)</f>
        <v>0.16842016150633668</v>
      </c>
    </row>
    <row r="146" spans="1:55" x14ac:dyDescent="0.2">
      <c r="A146" s="3" t="s">
        <v>475</v>
      </c>
      <c r="B146" s="3" t="s">
        <v>476</v>
      </c>
      <c r="C146" s="3" t="s">
        <v>52</v>
      </c>
      <c r="D146" s="3">
        <v>378142</v>
      </c>
      <c r="E146" s="3" t="s">
        <v>16</v>
      </c>
      <c r="F146" s="3">
        <v>2019</v>
      </c>
      <c r="G146" s="3" t="s">
        <v>17</v>
      </c>
      <c r="H146" s="4">
        <v>43830</v>
      </c>
      <c r="I146" s="4">
        <v>43872</v>
      </c>
      <c r="J146" s="4">
        <v>43872</v>
      </c>
      <c r="K146" s="5">
        <v>976000000</v>
      </c>
      <c r="L146" s="5">
        <v>976000000</v>
      </c>
      <c r="M146" s="6" t="s">
        <v>477</v>
      </c>
      <c r="N146" s="20">
        <f>('Ratios Calculated fix'!N146-'Ratios Calculated fix'!N$428)/('Ratios Calculated fix'!N$429-'Ratios Calculated fix'!N$428)</f>
        <v>5.0149685175099212E-2</v>
      </c>
      <c r="O146" s="21">
        <f>('Ratios Calculated fix'!O146-'Ratios Calculated fix'!O$428)/('Ratios Calculated fix'!O$429-'Ratios Calculated fix'!O$428)</f>
        <v>4.3735331599038245E-2</v>
      </c>
      <c r="P146" s="21">
        <f>('Ratios Calculated fix'!P146-'Ratios Calculated fix'!P$428)/('Ratios Calculated fix'!P$429-'Ratios Calculated fix'!P$428)</f>
        <v>1.7694731760008013E-2</v>
      </c>
      <c r="Q146" s="21">
        <f>('Ratios Calculated fix'!Q146-'Ratios Calculated fix'!Q$428)/('Ratios Calculated fix'!Q$429-'Ratios Calculated fix'!Q$428)</f>
        <v>0.56162311030751033</v>
      </c>
      <c r="R146" s="21">
        <f>('Ratios Calculated fix'!R146-'Ratios Calculated fix'!R$428)/('Ratios Calculated fix'!R$429-'Ratios Calculated fix'!R$428)</f>
        <v>7.7591722706846444E-2</v>
      </c>
      <c r="S146" s="21">
        <f>('Ratios Calculated fix'!S146-'Ratios Calculated fix'!S$428)/('Ratios Calculated fix'!S$429-'Ratios Calculated fix'!S$428)</f>
        <v>2.8799630017789325E-2</v>
      </c>
      <c r="T146" s="21">
        <f>('Ratios Calculated fix'!T146-'Ratios Calculated fix'!T$428)/('Ratios Calculated fix'!T$429-'Ratios Calculated fix'!T$428)</f>
        <v>7.3913479853303279E-2</v>
      </c>
      <c r="U146" s="21">
        <f>('Ratios Calculated fix'!U146-'Ratios Calculated fix'!U$428)/('Ratios Calculated fix'!U$429-'Ratios Calculated fix'!U$428)</f>
        <v>0.79541465577496995</v>
      </c>
      <c r="V146" s="21">
        <f>('Ratios Calculated fix'!V146-'Ratios Calculated fix'!V$428)/('Ratios Calculated fix'!V$429-'Ratios Calculated fix'!V$428)</f>
        <v>0.7732727018886103</v>
      </c>
      <c r="W146" s="21">
        <f>('Ratios Calculated fix'!W146-'Ratios Calculated fix'!W$428)/('Ratios Calculated fix'!W$429-'Ratios Calculated fix'!W$428)</f>
        <v>0.76502831225001067</v>
      </c>
      <c r="X146" s="21">
        <f>('Ratios Calculated fix'!X146-'Ratios Calculated fix'!X$428)/('Ratios Calculated fix'!X$429-'Ratios Calculated fix'!X$428)</f>
        <v>8.7735318590120265E-2</v>
      </c>
      <c r="Y146" s="21">
        <f>('Ratios Calculated fix'!Y146-'Ratios Calculated fix'!Y$428)/('Ratios Calculated fix'!Y$429-'Ratios Calculated fix'!Y$428)</f>
        <v>0.47855348858178454</v>
      </c>
      <c r="Z146" s="21">
        <f>('Ratios Calculated fix'!Z146-'Ratios Calculated fix'!Z$428)/('Ratios Calculated fix'!Z$429-'Ratios Calculated fix'!Z$428)</f>
        <v>0.91226468140987971</v>
      </c>
      <c r="AA146" s="21">
        <f>('Ratios Calculated fix'!AA146-'Ratios Calculated fix'!AA$428)/('Ratios Calculated fix'!AA$429-'Ratios Calculated fix'!AA$428)</f>
        <v>9.1033922518559671E-2</v>
      </c>
      <c r="AB146" s="21">
        <f>('Ratios Calculated fix'!AB146-'Ratios Calculated fix'!AB$428)/('Ratios Calculated fix'!AB$429-'Ratios Calculated fix'!AB$428)</f>
        <v>0.85472489365661786</v>
      </c>
      <c r="AC146" s="21">
        <f>('Ratios Calculated fix'!AC146-'Ratios Calculated fix'!AC$428)/('Ratios Calculated fix'!AC$429-'Ratios Calculated fix'!AC$428)</f>
        <v>0.52366944543570559</v>
      </c>
      <c r="AD146" s="21">
        <f>('Ratios Calculated fix'!AD146-'Ratios Calculated fix'!AD$428)/('Ratios Calculated fix'!AD$429-'Ratios Calculated fix'!AD$428)</f>
        <v>0.41532504368487344</v>
      </c>
      <c r="AE146" s="21">
        <f>('Ratios Calculated fix'!AE146-'Ratios Calculated fix'!AE$428)/('Ratios Calculated fix'!AE$429-'Ratios Calculated fix'!AE$428)</f>
        <v>0.35306829851266086</v>
      </c>
      <c r="AF146" s="21">
        <f>('Ratios Calculated fix'!AF146-'Ratios Calculated fix'!AF$428)/('Ratios Calculated fix'!AF$429-'Ratios Calculated fix'!AF$428)</f>
        <v>0.57558906030060664</v>
      </c>
      <c r="AG146" s="21" t="e">
        <f>('Ratios Calculated fix'!AG146-'Ratios Calculated fix'!AG$428)/('Ratios Calculated fix'!AG$429-'Ratios Calculated fix'!AG$428)</f>
        <v>#DIV/0!</v>
      </c>
      <c r="AH146" s="21" t="e">
        <f>('Ratios Calculated fix'!AH146-'Ratios Calculated fix'!AH$428)/('Ratios Calculated fix'!AH$429-'Ratios Calculated fix'!AH$428)</f>
        <v>#DIV/0!</v>
      </c>
      <c r="AI146" s="21">
        <f>('Ratios Calculated fix'!AI146-'Ratios Calculated fix'!AI$428)/('Ratios Calculated fix'!AI$429-'Ratios Calculated fix'!AI$428)</f>
        <v>0.41939028436844766</v>
      </c>
      <c r="AJ146" s="21">
        <f>('Ratios Calculated fix'!AJ146-'Ratios Calculated fix'!AJ$428)/('Ratios Calculated fix'!AJ$429-'Ratios Calculated fix'!AJ$428)</f>
        <v>0.19630945716577275</v>
      </c>
      <c r="AK146" s="21" t="e">
        <f>('Ratios Calculated fix'!AK146-'Ratios Calculated fix'!AK$428)/('Ratios Calculated fix'!AK$429-'Ratios Calculated fix'!AK$428)</f>
        <v>#DIV/0!</v>
      </c>
      <c r="AL146" s="21" t="e">
        <f>('Ratios Calculated fix'!AL146-'Ratios Calculated fix'!AL$428)/('Ratios Calculated fix'!AL$429-'Ratios Calculated fix'!AL$428)</f>
        <v>#DIV/0!</v>
      </c>
      <c r="AM146" s="21">
        <f>('Ratios Calculated fix'!AM146-'Ratios Calculated fix'!AM$428)/('Ratios Calculated fix'!AM$429-'Ratios Calculated fix'!AM$428)</f>
        <v>0.61639139566249679</v>
      </c>
      <c r="AN146" s="21">
        <f>('Ratios Calculated fix'!AN146-'Ratios Calculated fix'!AN$428)/('Ratios Calculated fix'!AN$429-'Ratios Calculated fix'!AN$428)</f>
        <v>0.62134895451597061</v>
      </c>
      <c r="AO146" s="21">
        <f>('Ratios Calculated fix'!AO146-'Ratios Calculated fix'!AO$428)/('Ratios Calculated fix'!AO$429-'Ratios Calculated fix'!AO$428)</f>
        <v>5.566941197758752E-2</v>
      </c>
      <c r="AP146" s="21">
        <f>('Ratios Calculated fix'!AP146-'Ratios Calculated fix'!AP$428)/('Ratios Calculated fix'!AP$429-'Ratios Calculated fix'!AP$428)</f>
        <v>3.4134647035127981E-2</v>
      </c>
      <c r="AQ146" s="21">
        <f>('Ratios Calculated fix'!AQ146-'Ratios Calculated fix'!AQ$428)/('Ratios Calculated fix'!AQ$429-'Ratios Calculated fix'!AQ$428)</f>
        <v>0.51593350063565702</v>
      </c>
      <c r="AR146" s="21">
        <f>('Ratios Calculated fix'!AR146-'Ratios Calculated fix'!AR$428)/('Ratios Calculated fix'!AR$429-'Ratios Calculated fix'!AR$428)</f>
        <v>0.41601974532674307</v>
      </c>
      <c r="AS146" s="21">
        <f>('Ratios Calculated fix'!AS146-'Ratios Calculated fix'!AS$428)/('Ratios Calculated fix'!AS$429-'Ratios Calculated fix'!AS$428)</f>
        <v>0.55541645315109966</v>
      </c>
      <c r="AT146" s="21">
        <f>('Ratios Calculated fix'!AT146-'Ratios Calculated fix'!AT$428)/('Ratios Calculated fix'!AT$429-'Ratios Calculated fix'!AT$428)</f>
        <v>0.30979821788467382</v>
      </c>
      <c r="AU146" s="21">
        <f>('Ratios Calculated fix'!AU146-'Ratios Calculated fix'!AU$428)/('Ratios Calculated fix'!AU$429-'Ratios Calculated fix'!AU$428)</f>
        <v>0.45090227982599845</v>
      </c>
      <c r="AV146" s="21" t="e">
        <f>('Ratios Calculated fix'!AV146-'Ratios Calculated fix'!AV$428)/('Ratios Calculated fix'!AV$429-'Ratios Calculated fix'!AV$428)</f>
        <v>#DIV/0!</v>
      </c>
      <c r="AW146" s="21" t="e">
        <f>('Ratios Calculated fix'!AW146-'Ratios Calculated fix'!AW$428)/('Ratios Calculated fix'!AW$429-'Ratios Calculated fix'!AW$428)</f>
        <v>#DIV/0!</v>
      </c>
      <c r="AX146" s="21" t="e">
        <f>('Ratios Calculated fix'!AX146-'Ratios Calculated fix'!AX$428)/('Ratios Calculated fix'!AX$429-'Ratios Calculated fix'!AX$428)</f>
        <v>#DIV/0!</v>
      </c>
      <c r="AY146" s="21">
        <f>('Ratios Calculated fix'!AY146-'Ratios Calculated fix'!AY$428)/('Ratios Calculated fix'!AY$429-'Ratios Calculated fix'!AY$428)</f>
        <v>0.37709013334571007</v>
      </c>
      <c r="AZ146" s="21">
        <f>('Ratios Calculated fix'!AZ146-'Ratios Calculated fix'!AZ$428)/('Ratios Calculated fix'!AZ$429-'Ratios Calculated fix'!AZ$428)</f>
        <v>0.32722701669007731</v>
      </c>
      <c r="BA146" s="21">
        <f>('Ratios Calculated fix'!BA146-'Ratios Calculated fix'!BA$428)/('Ratios Calculated fix'!BA$429-'Ratios Calculated fix'!BA$428)</f>
        <v>0.51176123044766741</v>
      </c>
      <c r="BB146" s="21" t="e">
        <f>('Ratios Calculated fix'!BB146-'Ratios Calculated fix'!BB$428)/('Ratios Calculated fix'!BB$429-'Ratios Calculated fix'!BB$428)</f>
        <v>#DIV/0!</v>
      </c>
      <c r="BC146" s="21">
        <f>('Ratios Calculated fix'!BC146-'Ratios Calculated fix'!BC$428)/('Ratios Calculated fix'!BC$429-'Ratios Calculated fix'!BC$428)</f>
        <v>8.4935483815615068E-2</v>
      </c>
    </row>
    <row r="147" spans="1:55" x14ac:dyDescent="0.2">
      <c r="A147" s="3" t="s">
        <v>481</v>
      </c>
      <c r="B147" s="3" t="s">
        <v>482</v>
      </c>
      <c r="C147" s="3" t="s">
        <v>15</v>
      </c>
      <c r="D147" s="3">
        <v>378143</v>
      </c>
      <c r="E147" s="3" t="s">
        <v>16</v>
      </c>
      <c r="F147" s="3">
        <v>2019</v>
      </c>
      <c r="G147" s="3" t="s">
        <v>17</v>
      </c>
      <c r="H147" s="4">
        <v>43830</v>
      </c>
      <c r="I147" s="4">
        <v>43882</v>
      </c>
      <c r="J147" s="4">
        <v>43882</v>
      </c>
      <c r="K147" s="5">
        <v>170360000</v>
      </c>
      <c r="L147" s="5">
        <v>173499000</v>
      </c>
      <c r="M147" s="3" t="s">
        <v>483</v>
      </c>
      <c r="N147" s="20">
        <f>('Ratios Calculated fix'!N147-'Ratios Calculated fix'!N$428)/('Ratios Calculated fix'!N$429-'Ratios Calculated fix'!N$428)</f>
        <v>8.8770451066150308E-2</v>
      </c>
      <c r="O147" s="21">
        <f>('Ratios Calculated fix'!O147-'Ratios Calculated fix'!O$428)/('Ratios Calculated fix'!O$429-'Ratios Calculated fix'!O$428)</f>
        <v>8.8770451066150308E-2</v>
      </c>
      <c r="P147" s="21">
        <f>('Ratios Calculated fix'!P147-'Ratios Calculated fix'!P$428)/('Ratios Calculated fix'!P$429-'Ratios Calculated fix'!P$428)</f>
        <v>0.1041402014056832</v>
      </c>
      <c r="Q147" s="21">
        <f>('Ratios Calculated fix'!Q147-'Ratios Calculated fix'!Q$428)/('Ratios Calculated fix'!Q$429-'Ratios Calculated fix'!Q$428)</f>
        <v>0.55859683524725068</v>
      </c>
      <c r="R147" s="21">
        <f>('Ratios Calculated fix'!R147-'Ratios Calculated fix'!R$428)/('Ratios Calculated fix'!R$429-'Ratios Calculated fix'!R$428)</f>
        <v>0</v>
      </c>
      <c r="S147" s="21">
        <f>('Ratios Calculated fix'!S147-'Ratios Calculated fix'!S$428)/('Ratios Calculated fix'!S$429-'Ratios Calculated fix'!S$428)</f>
        <v>0</v>
      </c>
      <c r="T147" s="21">
        <f>('Ratios Calculated fix'!T147-'Ratios Calculated fix'!T$428)/('Ratios Calculated fix'!T$429-'Ratios Calculated fix'!T$428)</f>
        <v>0</v>
      </c>
      <c r="U147" s="21">
        <f>('Ratios Calculated fix'!U147-'Ratios Calculated fix'!U$428)/('Ratios Calculated fix'!U$429-'Ratios Calculated fix'!U$428)</f>
        <v>0.79008725756879927</v>
      </c>
      <c r="V147" s="21">
        <f>('Ratios Calculated fix'!V147-'Ratios Calculated fix'!V$428)/('Ratios Calculated fix'!V$429-'Ratios Calculated fix'!V$428)</f>
        <v>0.77144014205164946</v>
      </c>
      <c r="W147" s="21">
        <f>('Ratios Calculated fix'!W147-'Ratios Calculated fix'!W$428)/('Ratios Calculated fix'!W$429-'Ratios Calculated fix'!W$428)</f>
        <v>0.75926751205282994</v>
      </c>
      <c r="X147" s="21">
        <f>('Ratios Calculated fix'!X147-'Ratios Calculated fix'!X$428)/('Ratios Calculated fix'!X$429-'Ratios Calculated fix'!X$428)</f>
        <v>0.67412486691768736</v>
      </c>
      <c r="Y147" s="21">
        <f>('Ratios Calculated fix'!Y147-'Ratios Calculated fix'!Y$428)/('Ratios Calculated fix'!Y$429-'Ratios Calculated fix'!Y$428)</f>
        <v>0.51581739436100971</v>
      </c>
      <c r="Z147" s="21">
        <f>('Ratios Calculated fix'!Z147-'Ratios Calculated fix'!Z$428)/('Ratios Calculated fix'!Z$429-'Ratios Calculated fix'!Z$428)</f>
        <v>0.3258751330823127</v>
      </c>
      <c r="AA147" s="21">
        <f>('Ratios Calculated fix'!AA147-'Ratios Calculated fix'!AA$428)/('Ratios Calculated fix'!AA$429-'Ratios Calculated fix'!AA$428)</f>
        <v>3.9018966195920515E-3</v>
      </c>
      <c r="AB147" s="21">
        <f>('Ratios Calculated fix'!AB147-'Ratios Calculated fix'!AB$428)/('Ratios Calculated fix'!AB$429-'Ratios Calculated fix'!AB$428)</f>
        <v>0.93093163256981637</v>
      </c>
      <c r="AC147" s="21">
        <f>('Ratios Calculated fix'!AC147-'Ratios Calculated fix'!AC$428)/('Ratios Calculated fix'!AC$429-'Ratios Calculated fix'!AC$428)</f>
        <v>0.30283070663609207</v>
      </c>
      <c r="AD147" s="21">
        <f>('Ratios Calculated fix'!AD147-'Ratios Calculated fix'!AD$428)/('Ratios Calculated fix'!AD$429-'Ratios Calculated fix'!AD$428)</f>
        <v>0.3059941835919367</v>
      </c>
      <c r="AE147" s="21">
        <f>('Ratios Calculated fix'!AE147-'Ratios Calculated fix'!AE$428)/('Ratios Calculated fix'!AE$429-'Ratios Calculated fix'!AE$428)</f>
        <v>0.34402665304375712</v>
      </c>
      <c r="AF147" s="21">
        <f>('Ratios Calculated fix'!AF147-'Ratios Calculated fix'!AF$428)/('Ratios Calculated fix'!AF$429-'Ratios Calculated fix'!AF$428)</f>
        <v>0.58908583592981301</v>
      </c>
      <c r="AG147" s="21" t="e">
        <f>('Ratios Calculated fix'!AG147-'Ratios Calculated fix'!AG$428)/('Ratios Calculated fix'!AG$429-'Ratios Calculated fix'!AG$428)</f>
        <v>#DIV/0!</v>
      </c>
      <c r="AH147" s="21" t="e">
        <f>('Ratios Calculated fix'!AH147-'Ratios Calculated fix'!AH$428)/('Ratios Calculated fix'!AH$429-'Ratios Calculated fix'!AH$428)</f>
        <v>#DIV/0!</v>
      </c>
      <c r="AI147" s="21">
        <f>('Ratios Calculated fix'!AI147-'Ratios Calculated fix'!AI$428)/('Ratios Calculated fix'!AI$429-'Ratios Calculated fix'!AI$428)</f>
        <v>0.36367528812022509</v>
      </c>
      <c r="AJ147" s="21">
        <f>('Ratios Calculated fix'!AJ147-'Ratios Calculated fix'!AJ$428)/('Ratios Calculated fix'!AJ$429-'Ratios Calculated fix'!AJ$428)</f>
        <v>0.14161985853477352</v>
      </c>
      <c r="AK147" s="21" t="e">
        <f>('Ratios Calculated fix'!AK147-'Ratios Calculated fix'!AK$428)/('Ratios Calculated fix'!AK$429-'Ratios Calculated fix'!AK$428)</f>
        <v>#DIV/0!</v>
      </c>
      <c r="AL147" s="21" t="e">
        <f>('Ratios Calculated fix'!AL147-'Ratios Calculated fix'!AL$428)/('Ratios Calculated fix'!AL$429-'Ratios Calculated fix'!AL$428)</f>
        <v>#DIV/0!</v>
      </c>
      <c r="AM147" s="21">
        <f>('Ratios Calculated fix'!AM147-'Ratios Calculated fix'!AM$428)/('Ratios Calculated fix'!AM$429-'Ratios Calculated fix'!AM$428)</f>
        <v>0.62016289409350922</v>
      </c>
      <c r="AN147" s="21">
        <f>('Ratios Calculated fix'!AN147-'Ratios Calculated fix'!AN$428)/('Ratios Calculated fix'!AN$429-'Ratios Calculated fix'!AN$428)</f>
        <v>0.62598438849034554</v>
      </c>
      <c r="AO147" s="21">
        <f>('Ratios Calculated fix'!AO147-'Ratios Calculated fix'!AO$428)/('Ratios Calculated fix'!AO$429-'Ratios Calculated fix'!AO$428)</f>
        <v>0.54506965716774958</v>
      </c>
      <c r="AP147" s="21">
        <f>('Ratios Calculated fix'!AP147-'Ratios Calculated fix'!AP$428)/('Ratios Calculated fix'!AP$429-'Ratios Calculated fix'!AP$428)</f>
        <v>3.266325011277621E-2</v>
      </c>
      <c r="AQ147" s="21">
        <f>('Ratios Calculated fix'!AQ147-'Ratios Calculated fix'!AQ$428)/('Ratios Calculated fix'!AQ$429-'Ratios Calculated fix'!AQ$428)</f>
        <v>0.730924517087706</v>
      </c>
      <c r="AR147" s="21">
        <f>('Ratios Calculated fix'!AR147-'Ratios Calculated fix'!AR$428)/('Ratios Calculated fix'!AR$429-'Ratios Calculated fix'!AR$428)</f>
        <v>0.24366570154010397</v>
      </c>
      <c r="AS147" s="21">
        <f>('Ratios Calculated fix'!AS147-'Ratios Calculated fix'!AS$428)/('Ratios Calculated fix'!AS$429-'Ratios Calculated fix'!AS$428)</f>
        <v>0.52974970751909478</v>
      </c>
      <c r="AT147" s="21">
        <f>('Ratios Calculated fix'!AT147-'Ratios Calculated fix'!AT$428)/('Ratios Calculated fix'!AT$429-'Ratios Calculated fix'!AT$428)</f>
        <v>0.47432015146888096</v>
      </c>
      <c r="AU147" s="21">
        <f>('Ratios Calculated fix'!AU147-'Ratios Calculated fix'!AU$428)/('Ratios Calculated fix'!AU$429-'Ratios Calculated fix'!AU$428)</f>
        <v>0.48632902858374499</v>
      </c>
      <c r="AV147" s="21" t="e">
        <f>('Ratios Calculated fix'!AV147-'Ratios Calculated fix'!AV$428)/('Ratios Calculated fix'!AV$429-'Ratios Calculated fix'!AV$428)</f>
        <v>#DIV/0!</v>
      </c>
      <c r="AW147" s="21" t="e">
        <f>('Ratios Calculated fix'!AW147-'Ratios Calculated fix'!AW$428)/('Ratios Calculated fix'!AW$429-'Ratios Calculated fix'!AW$428)</f>
        <v>#DIV/0!</v>
      </c>
      <c r="AX147" s="21" t="e">
        <f>('Ratios Calculated fix'!AX147-'Ratios Calculated fix'!AX$428)/('Ratios Calculated fix'!AX$429-'Ratios Calculated fix'!AX$428)</f>
        <v>#DIV/0!</v>
      </c>
      <c r="AY147" s="21">
        <f>('Ratios Calculated fix'!AY147-'Ratios Calculated fix'!AY$428)/('Ratios Calculated fix'!AY$429-'Ratios Calculated fix'!AY$428)</f>
        <v>0.32751608420844852</v>
      </c>
      <c r="AZ147" s="21">
        <f>('Ratios Calculated fix'!AZ147-'Ratios Calculated fix'!AZ$428)/('Ratios Calculated fix'!AZ$429-'Ratios Calculated fix'!AZ$428)</f>
        <v>0.21952457309957288</v>
      </c>
      <c r="BA147" s="21">
        <f>('Ratios Calculated fix'!BA147-'Ratios Calculated fix'!BA$428)/('Ratios Calculated fix'!BA$429-'Ratios Calculated fix'!BA$428)</f>
        <v>0.51455982575795922</v>
      </c>
      <c r="BB147" s="21" t="e">
        <f>('Ratios Calculated fix'!BB147-'Ratios Calculated fix'!BB$428)/('Ratios Calculated fix'!BB$429-'Ratios Calculated fix'!BB$428)</f>
        <v>#DIV/0!</v>
      </c>
      <c r="BC147" s="21">
        <f>('Ratios Calculated fix'!BC147-'Ratios Calculated fix'!BC$428)/('Ratios Calculated fix'!BC$429-'Ratios Calculated fix'!BC$428)</f>
        <v>0.27841465067576043</v>
      </c>
    </row>
    <row r="148" spans="1:55" x14ac:dyDescent="0.2">
      <c r="A148" s="3" t="s">
        <v>478</v>
      </c>
      <c r="B148" s="3" t="s">
        <v>479</v>
      </c>
      <c r="C148" s="3" t="s">
        <v>45</v>
      </c>
      <c r="D148" s="3">
        <v>112653</v>
      </c>
      <c r="E148" s="3" t="s">
        <v>16</v>
      </c>
      <c r="F148" s="3">
        <v>2019</v>
      </c>
      <c r="G148" s="3" t="s">
        <v>17</v>
      </c>
      <c r="H148" s="4">
        <v>43830</v>
      </c>
      <c r="I148" s="4">
        <v>43875</v>
      </c>
      <c r="J148" s="4">
        <v>43875</v>
      </c>
      <c r="K148" s="5">
        <v>144613000</v>
      </c>
      <c r="L148" s="5">
        <v>149458000</v>
      </c>
      <c r="M148" s="3" t="s">
        <v>480</v>
      </c>
      <c r="N148" s="20">
        <f>('Ratios Calculated fix'!N148-'Ratios Calculated fix'!N$428)/('Ratios Calculated fix'!N$429-'Ratios Calculated fix'!N$428)</f>
        <v>2.7283274843297314E-2</v>
      </c>
      <c r="O148" s="21">
        <f>('Ratios Calculated fix'!O148-'Ratios Calculated fix'!O$428)/('Ratios Calculated fix'!O$429-'Ratios Calculated fix'!O$428)</f>
        <v>2.7283274843297314E-2</v>
      </c>
      <c r="P148" s="21">
        <f>('Ratios Calculated fix'!P148-'Ratios Calculated fix'!P$428)/('Ratios Calculated fix'!P$429-'Ratios Calculated fix'!P$428)</f>
        <v>4.585924980447658E-2</v>
      </c>
      <c r="Q148" s="21">
        <f>('Ratios Calculated fix'!Q148-'Ratios Calculated fix'!Q$428)/('Ratios Calculated fix'!Q$429-'Ratios Calculated fix'!Q$428)</f>
        <v>0.56093395331385631</v>
      </c>
      <c r="R148" s="21">
        <f>('Ratios Calculated fix'!R148-'Ratios Calculated fix'!R$428)/('Ratios Calculated fix'!R$429-'Ratios Calculated fix'!R$428)</f>
        <v>5.2959836237163653E-2</v>
      </c>
      <c r="S148" s="21">
        <f>('Ratios Calculated fix'!S148-'Ratios Calculated fix'!S$428)/('Ratios Calculated fix'!S$429-'Ratios Calculated fix'!S$428)</f>
        <v>0</v>
      </c>
      <c r="T148" s="21">
        <f>('Ratios Calculated fix'!T148-'Ratios Calculated fix'!T$428)/('Ratios Calculated fix'!T$429-'Ratios Calculated fix'!T$428)</f>
        <v>5.3503616394523251E-2</v>
      </c>
      <c r="U148" s="21">
        <f>('Ratios Calculated fix'!U148-'Ratios Calculated fix'!U$428)/('Ratios Calculated fix'!U$429-'Ratios Calculated fix'!U$428)</f>
        <v>0.7932769808872614</v>
      </c>
      <c r="V148" s="21">
        <f>('Ratios Calculated fix'!V148-'Ratios Calculated fix'!V$428)/('Ratios Calculated fix'!V$429-'Ratios Calculated fix'!V$428)</f>
        <v>0.77144014205164946</v>
      </c>
      <c r="W148" s="21">
        <f>('Ratios Calculated fix'!W148-'Ratios Calculated fix'!W$428)/('Ratios Calculated fix'!W$429-'Ratios Calculated fix'!W$428)</f>
        <v>0.7629255559687117</v>
      </c>
      <c r="X148" s="21">
        <f>('Ratios Calculated fix'!X148-'Ratios Calculated fix'!X$428)/('Ratios Calculated fix'!X$429-'Ratios Calculated fix'!X$428)</f>
        <v>0.23284325654359911</v>
      </c>
      <c r="Y148" s="21">
        <f>('Ratios Calculated fix'!Y148-'Ratios Calculated fix'!Y$428)/('Ratios Calculated fix'!Y$429-'Ratios Calculated fix'!Y$428)</f>
        <v>0.52984066710475031</v>
      </c>
      <c r="Z148" s="21">
        <f>('Ratios Calculated fix'!Z148-'Ratios Calculated fix'!Z$428)/('Ratios Calculated fix'!Z$429-'Ratios Calculated fix'!Z$428)</f>
        <v>0.76715674345640084</v>
      </c>
      <c r="AA148" s="21">
        <f>('Ratios Calculated fix'!AA148-'Ratios Calculated fix'!AA$428)/('Ratios Calculated fix'!AA$429-'Ratios Calculated fix'!AA$428)</f>
        <v>0.7346503687999324</v>
      </c>
      <c r="AB148" s="21">
        <f>('Ratios Calculated fix'!AB148-'Ratios Calculated fix'!AB$428)/('Ratios Calculated fix'!AB$429-'Ratios Calculated fix'!AB$428)</f>
        <v>0.86384144326261325</v>
      </c>
      <c r="AC148" s="21">
        <f>('Ratios Calculated fix'!AC148-'Ratios Calculated fix'!AC$428)/('Ratios Calculated fix'!AC$429-'Ratios Calculated fix'!AC$428)</f>
        <v>0.81996873233328516</v>
      </c>
      <c r="AD148" s="21">
        <f>('Ratios Calculated fix'!AD148-'Ratios Calculated fix'!AD$428)/('Ratios Calculated fix'!AD$429-'Ratios Calculated fix'!AD$428)</f>
        <v>0.29208175039109713</v>
      </c>
      <c r="AE148" s="21">
        <f>('Ratios Calculated fix'!AE148-'Ratios Calculated fix'!AE$428)/('Ratios Calculated fix'!AE$429-'Ratios Calculated fix'!AE$428)</f>
        <v>0.30918091926519292</v>
      </c>
      <c r="AF148" s="21">
        <f>('Ratios Calculated fix'!AF148-'Ratios Calculated fix'!AF$428)/('Ratios Calculated fix'!AF$429-'Ratios Calculated fix'!AF$428)</f>
        <v>0.56237664570839685</v>
      </c>
      <c r="AG148" s="21" t="e">
        <f>('Ratios Calculated fix'!AG148-'Ratios Calculated fix'!AG$428)/('Ratios Calculated fix'!AG$429-'Ratios Calculated fix'!AG$428)</f>
        <v>#DIV/0!</v>
      </c>
      <c r="AH148" s="21" t="e">
        <f>('Ratios Calculated fix'!AH148-'Ratios Calculated fix'!AH$428)/('Ratios Calculated fix'!AH$429-'Ratios Calculated fix'!AH$428)</f>
        <v>#DIV/0!</v>
      </c>
      <c r="AI148" s="21">
        <f>('Ratios Calculated fix'!AI148-'Ratios Calculated fix'!AI$428)/('Ratios Calculated fix'!AI$429-'Ratios Calculated fix'!AI$428)</f>
        <v>0.38147274673421494</v>
      </c>
      <c r="AJ148" s="21">
        <f>('Ratios Calculated fix'!AJ148-'Ratios Calculated fix'!AJ$428)/('Ratios Calculated fix'!AJ$429-'Ratios Calculated fix'!AJ$428)</f>
        <v>0.11033073280251091</v>
      </c>
      <c r="AK148" s="21" t="e">
        <f>('Ratios Calculated fix'!AK148-'Ratios Calculated fix'!AK$428)/('Ratios Calculated fix'!AK$429-'Ratios Calculated fix'!AK$428)</f>
        <v>#DIV/0!</v>
      </c>
      <c r="AL148" s="21" t="e">
        <f>('Ratios Calculated fix'!AL148-'Ratios Calculated fix'!AL$428)/('Ratios Calculated fix'!AL$429-'Ratios Calculated fix'!AL$428)</f>
        <v>#DIV/0!</v>
      </c>
      <c r="AM148" s="21">
        <f>('Ratios Calculated fix'!AM148-'Ratios Calculated fix'!AM$428)/('Ratios Calculated fix'!AM$429-'Ratios Calculated fix'!AM$428)</f>
        <v>0.61655245902967093</v>
      </c>
      <c r="AN148" s="21">
        <f>('Ratios Calculated fix'!AN148-'Ratios Calculated fix'!AN$428)/('Ratios Calculated fix'!AN$429-'Ratios Calculated fix'!AN$428)</f>
        <v>0.62271727784709185</v>
      </c>
      <c r="AO148" s="21">
        <f>('Ratios Calculated fix'!AO148-'Ratios Calculated fix'!AO$428)/('Ratios Calculated fix'!AO$429-'Ratios Calculated fix'!AO$428)</f>
        <v>0.12872806855959459</v>
      </c>
      <c r="AP148" s="21">
        <f>('Ratios Calculated fix'!AP148-'Ratios Calculated fix'!AP$428)/('Ratios Calculated fix'!AP$429-'Ratios Calculated fix'!AP$428)</f>
        <v>3.1532016313908791E-2</v>
      </c>
      <c r="AQ148" s="21">
        <f>('Ratios Calculated fix'!AQ148-'Ratios Calculated fix'!AQ$428)/('Ratios Calculated fix'!AQ$429-'Ratios Calculated fix'!AQ$428)</f>
        <v>0.52317639970462371</v>
      </c>
      <c r="AR148" s="21">
        <f>('Ratios Calculated fix'!AR148-'Ratios Calculated fix'!AR$428)/('Ratios Calculated fix'!AR$429-'Ratios Calculated fix'!AR$428)</f>
        <v>0.35083104206587795</v>
      </c>
      <c r="AS148" s="21">
        <f>('Ratios Calculated fix'!AS148-'Ratios Calculated fix'!AS$428)/('Ratios Calculated fix'!AS$429-'Ratios Calculated fix'!AS$428)</f>
        <v>0.50968489104899473</v>
      </c>
      <c r="AT148" s="21">
        <f>('Ratios Calculated fix'!AT148-'Ratios Calculated fix'!AT$428)/('Ratios Calculated fix'!AT$429-'Ratios Calculated fix'!AT$428)</f>
        <v>0.37078974196004955</v>
      </c>
      <c r="AU148" s="21">
        <f>('Ratios Calculated fix'!AU148-'Ratios Calculated fix'!AU$428)/('Ratios Calculated fix'!AU$429-'Ratios Calculated fix'!AU$428)</f>
        <v>0.46233831375016032</v>
      </c>
      <c r="AV148" s="21" t="e">
        <f>('Ratios Calculated fix'!AV148-'Ratios Calculated fix'!AV$428)/('Ratios Calculated fix'!AV$429-'Ratios Calculated fix'!AV$428)</f>
        <v>#DIV/0!</v>
      </c>
      <c r="AW148" s="21" t="e">
        <f>('Ratios Calculated fix'!AW148-'Ratios Calculated fix'!AW$428)/('Ratios Calculated fix'!AW$429-'Ratios Calculated fix'!AW$428)</f>
        <v>#DIV/0!</v>
      </c>
      <c r="AX148" s="21" t="e">
        <f>('Ratios Calculated fix'!AX148-'Ratios Calculated fix'!AX$428)/('Ratios Calculated fix'!AX$429-'Ratios Calculated fix'!AX$428)</f>
        <v>#DIV/0!</v>
      </c>
      <c r="AY148" s="21">
        <f>('Ratios Calculated fix'!AY148-'Ratios Calculated fix'!AY$428)/('Ratios Calculated fix'!AY$429-'Ratios Calculated fix'!AY$428)</f>
        <v>0.36942791576740774</v>
      </c>
      <c r="AZ148" s="21">
        <f>('Ratios Calculated fix'!AZ148-'Ratios Calculated fix'!AZ$428)/('Ratios Calculated fix'!AZ$429-'Ratios Calculated fix'!AZ$428)</f>
        <v>0.2667125411371562</v>
      </c>
      <c r="BA148" s="21">
        <f>('Ratios Calculated fix'!BA148-'Ratios Calculated fix'!BA$428)/('Ratios Calculated fix'!BA$429-'Ratios Calculated fix'!BA$428)</f>
        <v>0.53114805046132096</v>
      </c>
      <c r="BB148" s="21" t="e">
        <f>('Ratios Calculated fix'!BB148-'Ratios Calculated fix'!BB$428)/('Ratios Calculated fix'!BB$429-'Ratios Calculated fix'!BB$428)</f>
        <v>#DIV/0!</v>
      </c>
      <c r="BC148" s="21">
        <f>('Ratios Calculated fix'!BC148-'Ratios Calculated fix'!BC$428)/('Ratios Calculated fix'!BC$429-'Ratios Calculated fix'!BC$428)</f>
        <v>0.10406087504337058</v>
      </c>
    </row>
    <row r="149" spans="1:55" x14ac:dyDescent="0.2">
      <c r="A149" s="3" t="s">
        <v>484</v>
      </c>
      <c r="B149" s="3" t="s">
        <v>485</v>
      </c>
      <c r="C149" s="3" t="s">
        <v>72</v>
      </c>
      <c r="D149" s="3">
        <v>130051</v>
      </c>
      <c r="E149" s="3" t="s">
        <v>16</v>
      </c>
      <c r="F149" s="3">
        <v>2019</v>
      </c>
      <c r="G149" s="3" t="s">
        <v>17</v>
      </c>
      <c r="H149" s="4">
        <v>43830</v>
      </c>
      <c r="I149" s="4">
        <v>43886</v>
      </c>
      <c r="J149" s="4">
        <v>43886</v>
      </c>
      <c r="K149" s="5">
        <v>129415040</v>
      </c>
      <c r="L149" s="5">
        <v>138472124</v>
      </c>
      <c r="M149" s="3" t="s">
        <v>486</v>
      </c>
      <c r="N149" s="20">
        <f>('Ratios Calculated fix'!N149-'Ratios Calculated fix'!N$428)/('Ratios Calculated fix'!N$429-'Ratios Calculated fix'!N$428)</f>
        <v>0</v>
      </c>
      <c r="O149" s="21">
        <f>('Ratios Calculated fix'!O149-'Ratios Calculated fix'!O$428)/('Ratios Calculated fix'!O$429-'Ratios Calculated fix'!O$428)</f>
        <v>0</v>
      </c>
      <c r="P149" s="21">
        <f>('Ratios Calculated fix'!P149-'Ratios Calculated fix'!P$428)/('Ratios Calculated fix'!P$429-'Ratios Calculated fix'!P$428)</f>
        <v>1.9305481066736931E-3</v>
      </c>
      <c r="Q149" s="21">
        <f>('Ratios Calculated fix'!Q149-'Ratios Calculated fix'!Q$428)/('Ratios Calculated fix'!Q$429-'Ratios Calculated fix'!Q$428)</f>
        <v>0.56038060301359283</v>
      </c>
      <c r="R149" s="21">
        <f>('Ratios Calculated fix'!R149-'Ratios Calculated fix'!R$428)/('Ratios Calculated fix'!R$429-'Ratios Calculated fix'!R$428)</f>
        <v>2.1063366495621128E-2</v>
      </c>
      <c r="S149" s="21">
        <f>('Ratios Calculated fix'!S149-'Ratios Calculated fix'!S$428)/('Ratios Calculated fix'!S$429-'Ratios Calculated fix'!S$428)</f>
        <v>1.7241922825759249E-2</v>
      </c>
      <c r="T149" s="21">
        <f>('Ratios Calculated fix'!T149-'Ratios Calculated fix'!T$428)/('Ratios Calculated fix'!T$429-'Ratios Calculated fix'!T$428)</f>
        <v>1.8600559858663591E-2</v>
      </c>
      <c r="U149" s="21">
        <f>('Ratios Calculated fix'!U149-'Ratios Calculated fix'!U$428)/('Ratios Calculated fix'!U$429-'Ratios Calculated fix'!U$428)</f>
        <v>0.79121330775383081</v>
      </c>
      <c r="V149" s="21">
        <f>('Ratios Calculated fix'!V149-'Ratios Calculated fix'!V$428)/('Ratios Calculated fix'!V$429-'Ratios Calculated fix'!V$428)</f>
        <v>0.77229439630247565</v>
      </c>
      <c r="W149" s="21">
        <f>('Ratios Calculated fix'!W149-'Ratios Calculated fix'!W$428)/('Ratios Calculated fix'!W$429-'Ratios Calculated fix'!W$428)</f>
        <v>0.76039630782898926</v>
      </c>
      <c r="X149" s="21">
        <f>('Ratios Calculated fix'!X149-'Ratios Calculated fix'!X$428)/('Ratios Calculated fix'!X$429-'Ratios Calculated fix'!X$428)</f>
        <v>3.5867371952808791E-3</v>
      </c>
      <c r="Y149" s="21">
        <f>('Ratios Calculated fix'!Y149-'Ratios Calculated fix'!Y$428)/('Ratios Calculated fix'!Y$429-'Ratios Calculated fix'!Y$428)</f>
        <v>0.48607263140103146</v>
      </c>
      <c r="Z149" s="21">
        <f>('Ratios Calculated fix'!Z149-'Ratios Calculated fix'!Z$428)/('Ratios Calculated fix'!Z$429-'Ratios Calculated fix'!Z$428)</f>
        <v>0.99641326280471909</v>
      </c>
      <c r="AA149" s="21">
        <f>('Ratios Calculated fix'!AA149-'Ratios Calculated fix'!AA$428)/('Ratios Calculated fix'!AA$429-'Ratios Calculated fix'!AA$428)</f>
        <v>0</v>
      </c>
      <c r="AB149" s="21">
        <f>('Ratios Calculated fix'!AB149-'Ratios Calculated fix'!AB$428)/('Ratios Calculated fix'!AB$429-'Ratios Calculated fix'!AB$428)</f>
        <v>0.87324262147870291</v>
      </c>
      <c r="AC149" s="21">
        <f>('Ratios Calculated fix'!AC149-'Ratios Calculated fix'!AC$428)/('Ratios Calculated fix'!AC$429-'Ratios Calculated fix'!AC$428)</f>
        <v>0.74934701420406458</v>
      </c>
      <c r="AD149" s="21">
        <f>('Ratios Calculated fix'!AD149-'Ratios Calculated fix'!AD$428)/('Ratios Calculated fix'!AD$429-'Ratios Calculated fix'!AD$428)</f>
        <v>0.80494207834248088</v>
      </c>
      <c r="AE149" s="21">
        <f>('Ratios Calculated fix'!AE149-'Ratios Calculated fix'!AE$428)/('Ratios Calculated fix'!AE$429-'Ratios Calculated fix'!AE$428)</f>
        <v>0.74505057202575187</v>
      </c>
      <c r="AF149" s="21">
        <f>('Ratios Calculated fix'!AF149-'Ratios Calculated fix'!AF$428)/('Ratios Calculated fix'!AF$429-'Ratios Calculated fix'!AF$428)</f>
        <v>0.77108074357874024</v>
      </c>
      <c r="AG149" s="21" t="e">
        <f>('Ratios Calculated fix'!AG149-'Ratios Calculated fix'!AG$428)/('Ratios Calculated fix'!AG$429-'Ratios Calculated fix'!AG$428)</f>
        <v>#DIV/0!</v>
      </c>
      <c r="AH149" s="21" t="e">
        <f>('Ratios Calculated fix'!AH149-'Ratios Calculated fix'!AH$428)/('Ratios Calculated fix'!AH$429-'Ratios Calculated fix'!AH$428)</f>
        <v>#DIV/0!</v>
      </c>
      <c r="AI149" s="21">
        <f>('Ratios Calculated fix'!AI149-'Ratios Calculated fix'!AI$428)/('Ratios Calculated fix'!AI$429-'Ratios Calculated fix'!AI$428)</f>
        <v>0.4017243793966383</v>
      </c>
      <c r="AJ149" s="21">
        <f>('Ratios Calculated fix'!AJ149-'Ratios Calculated fix'!AJ$428)/('Ratios Calculated fix'!AJ$429-'Ratios Calculated fix'!AJ$428)</f>
        <v>9.4759936029607431E-2</v>
      </c>
      <c r="AK149" s="21" t="e">
        <f>('Ratios Calculated fix'!AK149-'Ratios Calculated fix'!AK$428)/('Ratios Calculated fix'!AK$429-'Ratios Calculated fix'!AK$428)</f>
        <v>#DIV/0!</v>
      </c>
      <c r="AL149" s="21" t="e">
        <f>('Ratios Calculated fix'!AL149-'Ratios Calculated fix'!AL$428)/('Ratios Calculated fix'!AL$429-'Ratios Calculated fix'!AL$428)</f>
        <v>#DIV/0!</v>
      </c>
      <c r="AM149" s="21">
        <f>('Ratios Calculated fix'!AM149-'Ratios Calculated fix'!AM$428)/('Ratios Calculated fix'!AM$429-'Ratios Calculated fix'!AM$428)</f>
        <v>0.6177224749065755</v>
      </c>
      <c r="AN149" s="21">
        <f>('Ratios Calculated fix'!AN149-'Ratios Calculated fix'!AN$428)/('Ratios Calculated fix'!AN$429-'Ratios Calculated fix'!AN$428)</f>
        <v>0.62033348802141663</v>
      </c>
      <c r="AO149" s="21">
        <f>('Ratios Calculated fix'!AO149-'Ratios Calculated fix'!AO$428)/('Ratios Calculated fix'!AO$429-'Ratios Calculated fix'!AO$428)</f>
        <v>2.1998502780574872E-2</v>
      </c>
      <c r="AP149" s="21">
        <f>('Ratios Calculated fix'!AP149-'Ratios Calculated fix'!AP$428)/('Ratios Calculated fix'!AP$429-'Ratios Calculated fix'!AP$428)</f>
        <v>3.1957323562648944E-2</v>
      </c>
      <c r="AQ149" s="21">
        <f>('Ratios Calculated fix'!AQ149-'Ratios Calculated fix'!AQ$428)/('Ratios Calculated fix'!AQ$429-'Ratios Calculated fix'!AQ$428)</f>
        <v>0.56168981982879806</v>
      </c>
      <c r="AR149" s="21">
        <f>('Ratios Calculated fix'!AR149-'Ratios Calculated fix'!AR$428)/('Ratios Calculated fix'!AR$429-'Ratios Calculated fix'!AR$428)</f>
        <v>0.74709292977956465</v>
      </c>
      <c r="AS149" s="21">
        <f>('Ratios Calculated fix'!AS149-'Ratios Calculated fix'!AS$428)/('Ratios Calculated fix'!AS$429-'Ratios Calculated fix'!AS$428)</f>
        <v>0.48296832761203873</v>
      </c>
      <c r="AT149" s="21">
        <f>('Ratios Calculated fix'!AT149-'Ratios Calculated fix'!AT$428)/('Ratios Calculated fix'!AT$429-'Ratios Calculated fix'!AT$428)</f>
        <v>0.33291299381949097</v>
      </c>
      <c r="AU149" s="21">
        <f>('Ratios Calculated fix'!AU149-'Ratios Calculated fix'!AU$428)/('Ratios Calculated fix'!AU$429-'Ratios Calculated fix'!AU$428)</f>
        <v>0.44887793536196308</v>
      </c>
      <c r="AV149" s="21" t="e">
        <f>('Ratios Calculated fix'!AV149-'Ratios Calculated fix'!AV$428)/('Ratios Calculated fix'!AV$429-'Ratios Calculated fix'!AV$428)</f>
        <v>#DIV/0!</v>
      </c>
      <c r="AW149" s="21" t="e">
        <f>('Ratios Calculated fix'!AW149-'Ratios Calculated fix'!AW$428)/('Ratios Calculated fix'!AW$429-'Ratios Calculated fix'!AW$428)</f>
        <v>#DIV/0!</v>
      </c>
      <c r="AX149" s="21" t="e">
        <f>('Ratios Calculated fix'!AX149-'Ratios Calculated fix'!AX$428)/('Ratios Calculated fix'!AX$429-'Ratios Calculated fix'!AX$428)</f>
        <v>#DIV/0!</v>
      </c>
      <c r="AY149" s="21">
        <f>('Ratios Calculated fix'!AY149-'Ratios Calculated fix'!AY$428)/('Ratios Calculated fix'!AY$429-'Ratios Calculated fix'!AY$428)</f>
        <v>0.33658027923878725</v>
      </c>
      <c r="AZ149" s="21">
        <f>('Ratios Calculated fix'!AZ149-'Ratios Calculated fix'!AZ$428)/('Ratios Calculated fix'!AZ$429-'Ratios Calculated fix'!AZ$428)</f>
        <v>0.25629783372469284</v>
      </c>
      <c r="BA149" s="21">
        <f>('Ratios Calculated fix'!BA149-'Ratios Calculated fix'!BA$428)/('Ratios Calculated fix'!BA$429-'Ratios Calculated fix'!BA$428)</f>
        <v>0.51276824874630011</v>
      </c>
      <c r="BB149" s="21" t="e">
        <f>('Ratios Calculated fix'!BB149-'Ratios Calculated fix'!BB$428)/('Ratios Calculated fix'!BB$429-'Ratios Calculated fix'!BB$428)</f>
        <v>#DIV/0!</v>
      </c>
      <c r="BC149" s="21">
        <f>('Ratios Calculated fix'!BC149-'Ratios Calculated fix'!BC$428)/('Ratios Calculated fix'!BC$429-'Ratios Calculated fix'!BC$428)</f>
        <v>0.15807504520655441</v>
      </c>
    </row>
    <row r="150" spans="1:55" x14ac:dyDescent="0.2">
      <c r="A150" s="3" t="s">
        <v>523</v>
      </c>
      <c r="B150" s="3" t="s">
        <v>524</v>
      </c>
      <c r="C150" s="3" t="s">
        <v>45</v>
      </c>
      <c r="D150" s="3">
        <v>249937</v>
      </c>
      <c r="E150" s="3" t="s">
        <v>16</v>
      </c>
      <c r="F150" s="3">
        <v>2019</v>
      </c>
      <c r="G150" s="3" t="s">
        <v>17</v>
      </c>
      <c r="H150" s="4">
        <v>43830</v>
      </c>
      <c r="I150" s="4">
        <v>43866</v>
      </c>
      <c r="J150" s="4">
        <v>43866</v>
      </c>
      <c r="K150" s="5">
        <v>3961000000</v>
      </c>
      <c r="L150" s="5">
        <v>3999000000</v>
      </c>
      <c r="M150" s="3" t="s">
        <v>525</v>
      </c>
      <c r="N150" s="20">
        <f>('Ratios Calculated fix'!N150-'Ratios Calculated fix'!N$428)/('Ratios Calculated fix'!N$429-'Ratios Calculated fix'!N$428)</f>
        <v>5.1370760099255779E-2</v>
      </c>
      <c r="O150" s="21">
        <f>('Ratios Calculated fix'!O150-'Ratios Calculated fix'!O$428)/('Ratios Calculated fix'!O$429-'Ratios Calculated fix'!O$428)</f>
        <v>4.6274095971733833E-2</v>
      </c>
      <c r="P150" s="21">
        <f>('Ratios Calculated fix'!P150-'Ratios Calculated fix'!P$428)/('Ratios Calculated fix'!P$429-'Ratios Calculated fix'!P$428)</f>
        <v>5.3140394143752837E-2</v>
      </c>
      <c r="Q150" s="21">
        <f>('Ratios Calculated fix'!Q150-'Ratios Calculated fix'!Q$428)/('Ratios Calculated fix'!Q$429-'Ratios Calculated fix'!Q$428)</f>
        <v>0.56704344152200525</v>
      </c>
      <c r="R150" s="21">
        <f>('Ratios Calculated fix'!R150-'Ratios Calculated fix'!R$428)/('Ratios Calculated fix'!R$429-'Ratios Calculated fix'!R$428)</f>
        <v>0.15445001347897164</v>
      </c>
      <c r="S150" s="21">
        <f>('Ratios Calculated fix'!S150-'Ratios Calculated fix'!S$428)/('Ratios Calculated fix'!S$429-'Ratios Calculated fix'!S$428)</f>
        <v>0.3483375710978876</v>
      </c>
      <c r="T150" s="21">
        <f>('Ratios Calculated fix'!T150-'Ratios Calculated fix'!T$428)/('Ratios Calculated fix'!T$429-'Ratios Calculated fix'!T$428)</f>
        <v>0.10191055950889417</v>
      </c>
      <c r="U150" s="21">
        <f>('Ratios Calculated fix'!U150-'Ratios Calculated fix'!U$428)/('Ratios Calculated fix'!U$429-'Ratios Calculated fix'!U$428)</f>
        <v>0.81093256233168975</v>
      </c>
      <c r="V150" s="21">
        <f>('Ratios Calculated fix'!V150-'Ratios Calculated fix'!V$428)/('Ratios Calculated fix'!V$429-'Ratios Calculated fix'!V$428)</f>
        <v>0.81501059828162248</v>
      </c>
      <c r="W150" s="21">
        <f>('Ratios Calculated fix'!W150-'Ratios Calculated fix'!W$428)/('Ratios Calculated fix'!W$429-'Ratios Calculated fix'!W$428)</f>
        <v>0.77488096223649394</v>
      </c>
      <c r="X150" s="21">
        <f>('Ratios Calculated fix'!X150-'Ratios Calculated fix'!X$428)/('Ratios Calculated fix'!X$429-'Ratios Calculated fix'!X$428)</f>
        <v>0.36328940572966506</v>
      </c>
      <c r="Y150" s="21">
        <f>('Ratios Calculated fix'!Y150-'Ratios Calculated fix'!Y$428)/('Ratios Calculated fix'!Y$429-'Ratios Calculated fix'!Y$428)</f>
        <v>0.46017848579060561</v>
      </c>
      <c r="Z150" s="21">
        <f>('Ratios Calculated fix'!Z150-'Ratios Calculated fix'!Z$428)/('Ratios Calculated fix'!Z$429-'Ratios Calculated fix'!Z$428)</f>
        <v>0.63671059427033494</v>
      </c>
      <c r="AA150" s="21">
        <f>('Ratios Calculated fix'!AA150-'Ratios Calculated fix'!AA$428)/('Ratios Calculated fix'!AA$429-'Ratios Calculated fix'!AA$428)</f>
        <v>0</v>
      </c>
      <c r="AB150" s="21">
        <f>('Ratios Calculated fix'!AB150-'Ratios Calculated fix'!AB$428)/('Ratios Calculated fix'!AB$429-'Ratios Calculated fix'!AB$428)</f>
        <v>0.82272679019179817</v>
      </c>
      <c r="AC150" s="21">
        <f>('Ratios Calculated fix'!AC150-'Ratios Calculated fix'!AC$428)/('Ratios Calculated fix'!AC$429-'Ratios Calculated fix'!AC$428)</f>
        <v>6.5427902132843316E-2</v>
      </c>
      <c r="AD150" s="21">
        <f>('Ratios Calculated fix'!AD150-'Ratios Calculated fix'!AD$428)/('Ratios Calculated fix'!AD$429-'Ratios Calculated fix'!AD$428)</f>
        <v>0.23098386969200838</v>
      </c>
      <c r="AE150" s="21">
        <f>('Ratios Calculated fix'!AE150-'Ratios Calculated fix'!AE$428)/('Ratios Calculated fix'!AE$429-'Ratios Calculated fix'!AE$428)</f>
        <v>0.264789594202061</v>
      </c>
      <c r="AF150" s="21">
        <f>('Ratios Calculated fix'!AF150-'Ratios Calculated fix'!AF$428)/('Ratios Calculated fix'!AF$429-'Ratios Calculated fix'!AF$428)</f>
        <v>0.55348625964644871</v>
      </c>
      <c r="AG150" s="21" t="e">
        <f>('Ratios Calculated fix'!AG150-'Ratios Calculated fix'!AG$428)/('Ratios Calculated fix'!AG$429-'Ratios Calculated fix'!AG$428)</f>
        <v>#DIV/0!</v>
      </c>
      <c r="AH150" s="21" t="e">
        <f>('Ratios Calculated fix'!AH150-'Ratios Calculated fix'!AH$428)/('Ratios Calculated fix'!AH$429-'Ratios Calculated fix'!AH$428)</f>
        <v>#DIV/0!</v>
      </c>
      <c r="AI150" s="21">
        <f>('Ratios Calculated fix'!AI150-'Ratios Calculated fix'!AI$428)/('Ratios Calculated fix'!AI$429-'Ratios Calculated fix'!AI$428)</f>
        <v>0.42028288628939287</v>
      </c>
      <c r="AJ150" s="21">
        <f>('Ratios Calculated fix'!AJ150-'Ratios Calculated fix'!AJ$428)/('Ratios Calculated fix'!AJ$429-'Ratios Calculated fix'!AJ$428)</f>
        <v>9.5403339153130234E-2</v>
      </c>
      <c r="AK150" s="21" t="e">
        <f>('Ratios Calculated fix'!AK150-'Ratios Calculated fix'!AK$428)/('Ratios Calculated fix'!AK$429-'Ratios Calculated fix'!AK$428)</f>
        <v>#DIV/0!</v>
      </c>
      <c r="AL150" s="21" t="e">
        <f>('Ratios Calculated fix'!AL150-'Ratios Calculated fix'!AL$428)/('Ratios Calculated fix'!AL$429-'Ratios Calculated fix'!AL$428)</f>
        <v>#DIV/0!</v>
      </c>
      <c r="AM150" s="21">
        <f>('Ratios Calculated fix'!AM150-'Ratios Calculated fix'!AM$428)/('Ratios Calculated fix'!AM$429-'Ratios Calculated fix'!AM$428)</f>
        <v>0.61701194512878754</v>
      </c>
      <c r="AN150" s="21">
        <f>('Ratios Calculated fix'!AN150-'Ratios Calculated fix'!AN$428)/('Ratios Calculated fix'!AN$429-'Ratios Calculated fix'!AN$428)</f>
        <v>0.62652617726272097</v>
      </c>
      <c r="AO150" s="21">
        <f>('Ratios Calculated fix'!AO150-'Ratios Calculated fix'!AO$428)/('Ratios Calculated fix'!AO$429-'Ratios Calculated fix'!AO$428)</f>
        <v>0.12932838402471947</v>
      </c>
      <c r="AP150" s="21">
        <f>('Ratios Calculated fix'!AP150-'Ratios Calculated fix'!AP$428)/('Ratios Calculated fix'!AP$429-'Ratios Calculated fix'!AP$428)</f>
        <v>3.2969175686543631E-2</v>
      </c>
      <c r="AQ150" s="21">
        <f>('Ratios Calculated fix'!AQ150-'Ratios Calculated fix'!AQ$428)/('Ratios Calculated fix'!AQ$429-'Ratios Calculated fix'!AQ$428)</f>
        <v>0.51281250947955004</v>
      </c>
      <c r="AR150" s="21">
        <f>('Ratios Calculated fix'!AR150-'Ratios Calculated fix'!AR$428)/('Ratios Calculated fix'!AR$429-'Ratios Calculated fix'!AR$428)</f>
        <v>0.26659086001565863</v>
      </c>
      <c r="AS150" s="21">
        <f>('Ratios Calculated fix'!AS150-'Ratios Calculated fix'!AS$428)/('Ratios Calculated fix'!AS$429-'Ratios Calculated fix'!AS$428)</f>
        <v>0.55734016861682056</v>
      </c>
      <c r="AT150" s="21">
        <f>('Ratios Calculated fix'!AT150-'Ratios Calculated fix'!AT$428)/('Ratios Calculated fix'!AT$429-'Ratios Calculated fix'!AT$428)</f>
        <v>0.28669110386972435</v>
      </c>
      <c r="AU150" s="21">
        <f>('Ratios Calculated fix'!AU150-'Ratios Calculated fix'!AU$428)/('Ratios Calculated fix'!AU$429-'Ratios Calculated fix'!AU$428)</f>
        <v>0.44159262916896641</v>
      </c>
      <c r="AV150" s="21" t="e">
        <f>('Ratios Calculated fix'!AV150-'Ratios Calculated fix'!AV$428)/('Ratios Calculated fix'!AV$429-'Ratios Calculated fix'!AV$428)</f>
        <v>#DIV/0!</v>
      </c>
      <c r="AW150" s="21" t="e">
        <f>('Ratios Calculated fix'!AW150-'Ratios Calculated fix'!AW$428)/('Ratios Calculated fix'!AW$429-'Ratios Calculated fix'!AW$428)</f>
        <v>#DIV/0!</v>
      </c>
      <c r="AX150" s="21" t="e">
        <f>('Ratios Calculated fix'!AX150-'Ratios Calculated fix'!AX$428)/('Ratios Calculated fix'!AX$429-'Ratios Calculated fix'!AX$428)</f>
        <v>#DIV/0!</v>
      </c>
      <c r="AY150" s="21">
        <f>('Ratios Calculated fix'!AY150-'Ratios Calculated fix'!AY$428)/('Ratios Calculated fix'!AY$429-'Ratios Calculated fix'!AY$428)</f>
        <v>0.8687727830677594</v>
      </c>
      <c r="AZ150" s="21">
        <f>('Ratios Calculated fix'!AZ150-'Ratios Calculated fix'!AZ$428)/('Ratios Calculated fix'!AZ$429-'Ratios Calculated fix'!AZ$428)</f>
        <v>1</v>
      </c>
      <c r="BA150" s="21">
        <f>('Ratios Calculated fix'!BA150-'Ratios Calculated fix'!BA$428)/('Ratios Calculated fix'!BA$429-'Ratios Calculated fix'!BA$428)</f>
        <v>0.5069142417772089</v>
      </c>
      <c r="BB150" s="21" t="e">
        <f>('Ratios Calculated fix'!BB150-'Ratios Calculated fix'!BB$428)/('Ratios Calculated fix'!BB$429-'Ratios Calculated fix'!BB$428)</f>
        <v>#DIV/0!</v>
      </c>
      <c r="BC150" s="21">
        <f>('Ratios Calculated fix'!BC150-'Ratios Calculated fix'!BC$428)/('Ratios Calculated fix'!BC$429-'Ratios Calculated fix'!BC$428)</f>
        <v>7.6677292420049892E-2</v>
      </c>
    </row>
    <row r="151" spans="1:55" x14ac:dyDescent="0.2">
      <c r="A151" s="3" t="s">
        <v>496</v>
      </c>
      <c r="B151" s="3" t="s">
        <v>497</v>
      </c>
      <c r="C151" s="3" t="s">
        <v>15</v>
      </c>
      <c r="D151" s="3">
        <v>339017</v>
      </c>
      <c r="E151" s="3" t="s">
        <v>16</v>
      </c>
      <c r="F151" s="3">
        <v>2019</v>
      </c>
      <c r="G151" s="3" t="s">
        <v>17</v>
      </c>
      <c r="H151" s="4">
        <v>43830</v>
      </c>
      <c r="I151" s="4">
        <v>43867</v>
      </c>
      <c r="J151" s="4">
        <v>43867</v>
      </c>
      <c r="K151" s="5">
        <v>573927398</v>
      </c>
      <c r="L151" s="5">
        <v>575606038</v>
      </c>
      <c r="M151" s="3" t="s">
        <v>498</v>
      </c>
      <c r="N151" s="20">
        <f>('Ratios Calculated fix'!N151-'Ratios Calculated fix'!N$428)/('Ratios Calculated fix'!N$429-'Ratios Calculated fix'!N$428)</f>
        <v>0.22917499416992609</v>
      </c>
      <c r="O151" s="21">
        <f>('Ratios Calculated fix'!O151-'Ratios Calculated fix'!O$428)/('Ratios Calculated fix'!O$429-'Ratios Calculated fix'!O$428)</f>
        <v>0.10226375470723206</v>
      </c>
      <c r="P151" s="21">
        <f>('Ratios Calculated fix'!P151-'Ratios Calculated fix'!P$428)/('Ratios Calculated fix'!P$429-'Ratios Calculated fix'!P$428)</f>
        <v>5.7180340447134992E-2</v>
      </c>
      <c r="Q151" s="21">
        <f>('Ratios Calculated fix'!Q151-'Ratios Calculated fix'!Q$428)/('Ratios Calculated fix'!Q$429-'Ratios Calculated fix'!Q$428)</f>
        <v>0.55824771181952015</v>
      </c>
      <c r="R151" s="21">
        <f>('Ratios Calculated fix'!R151-'Ratios Calculated fix'!R$428)/('Ratios Calculated fix'!R$429-'Ratios Calculated fix'!R$428)</f>
        <v>3.8677447264859346E-2</v>
      </c>
      <c r="S151" s="21">
        <f>('Ratios Calculated fix'!S151-'Ratios Calculated fix'!S$428)/('Ratios Calculated fix'!S$429-'Ratios Calculated fix'!S$428)</f>
        <v>1.5088478656369714E-3</v>
      </c>
      <c r="T151" s="21">
        <f>('Ratios Calculated fix'!T151-'Ratios Calculated fix'!T$428)/('Ratios Calculated fix'!T$429-'Ratios Calculated fix'!T$428)</f>
        <v>3.8840131464106101E-2</v>
      </c>
      <c r="U151" s="21">
        <f>('Ratios Calculated fix'!U151-'Ratios Calculated fix'!U$428)/('Ratios Calculated fix'!U$429-'Ratios Calculated fix'!U$428)</f>
        <v>0.79114582343245055</v>
      </c>
      <c r="V151" s="21">
        <f>('Ratios Calculated fix'!V151-'Ratios Calculated fix'!V$428)/('Ratios Calculated fix'!V$429-'Ratios Calculated fix'!V$428)</f>
        <v>0.77147841368742398</v>
      </c>
      <c r="W151" s="21">
        <f>('Ratios Calculated fix'!W151-'Ratios Calculated fix'!W$428)/('Ratios Calculated fix'!W$429-'Ratios Calculated fix'!W$428)</f>
        <v>0.76047421443742502</v>
      </c>
      <c r="X151" s="21">
        <f>('Ratios Calculated fix'!X151-'Ratios Calculated fix'!X$428)/('Ratios Calculated fix'!X$429-'Ratios Calculated fix'!X$428)</f>
        <v>0.56912065700846026</v>
      </c>
      <c r="Y151" s="21">
        <f>('Ratios Calculated fix'!Y151-'Ratios Calculated fix'!Y$428)/('Ratios Calculated fix'!Y$429-'Ratios Calculated fix'!Y$428)</f>
        <v>0.52694889735601214</v>
      </c>
      <c r="Z151" s="21">
        <f>('Ratios Calculated fix'!Z151-'Ratios Calculated fix'!Z$428)/('Ratios Calculated fix'!Z$429-'Ratios Calculated fix'!Z$428)</f>
        <v>0.43087934299153974</v>
      </c>
      <c r="AA151" s="21">
        <f>('Ratios Calculated fix'!AA151-'Ratios Calculated fix'!AA$428)/('Ratios Calculated fix'!AA$429-'Ratios Calculated fix'!AA$428)</f>
        <v>0</v>
      </c>
      <c r="AB151" s="21">
        <f>('Ratios Calculated fix'!AB151-'Ratios Calculated fix'!AB$428)/('Ratios Calculated fix'!AB$429-'Ratios Calculated fix'!AB$428)</f>
        <v>0.95298645955262806</v>
      </c>
      <c r="AC151" s="21">
        <f>('Ratios Calculated fix'!AC151-'Ratios Calculated fix'!AC$428)/('Ratios Calculated fix'!AC$429-'Ratios Calculated fix'!AC$428)</f>
        <v>0.46855680730216426</v>
      </c>
      <c r="AD151" s="21">
        <f>('Ratios Calculated fix'!AD151-'Ratios Calculated fix'!AD$428)/('Ratios Calculated fix'!AD$429-'Ratios Calculated fix'!AD$428)</f>
        <v>0.3917321526679034</v>
      </c>
      <c r="AE151" s="21">
        <f>('Ratios Calculated fix'!AE151-'Ratios Calculated fix'!AE$428)/('Ratios Calculated fix'!AE$429-'Ratios Calculated fix'!AE$428)</f>
        <v>0.44906424798901318</v>
      </c>
      <c r="AF151" s="21">
        <f>('Ratios Calculated fix'!AF151-'Ratios Calculated fix'!AF$428)/('Ratios Calculated fix'!AF$429-'Ratios Calculated fix'!AF$428)</f>
        <v>0.6397552528364624</v>
      </c>
      <c r="AG151" s="21" t="e">
        <f>('Ratios Calculated fix'!AG151-'Ratios Calculated fix'!AG$428)/('Ratios Calculated fix'!AG$429-'Ratios Calculated fix'!AG$428)</f>
        <v>#DIV/0!</v>
      </c>
      <c r="AH151" s="21" t="e">
        <f>('Ratios Calculated fix'!AH151-'Ratios Calculated fix'!AH$428)/('Ratios Calculated fix'!AH$429-'Ratios Calculated fix'!AH$428)</f>
        <v>#DIV/0!</v>
      </c>
      <c r="AI151" s="21">
        <f>('Ratios Calculated fix'!AI151-'Ratios Calculated fix'!AI$428)/('Ratios Calculated fix'!AI$429-'Ratios Calculated fix'!AI$428)</f>
        <v>0.38624283647422303</v>
      </c>
      <c r="AJ151" s="21">
        <f>('Ratios Calculated fix'!AJ151-'Ratios Calculated fix'!AJ$428)/('Ratios Calculated fix'!AJ$429-'Ratios Calculated fix'!AJ$428)</f>
        <v>0.32762212275544411</v>
      </c>
      <c r="AK151" s="21" t="e">
        <f>('Ratios Calculated fix'!AK151-'Ratios Calculated fix'!AK$428)/('Ratios Calculated fix'!AK$429-'Ratios Calculated fix'!AK$428)</f>
        <v>#DIV/0!</v>
      </c>
      <c r="AL151" s="21" t="e">
        <f>('Ratios Calculated fix'!AL151-'Ratios Calculated fix'!AL$428)/('Ratios Calculated fix'!AL$429-'Ratios Calculated fix'!AL$428)</f>
        <v>#DIV/0!</v>
      </c>
      <c r="AM151" s="21">
        <f>('Ratios Calculated fix'!AM151-'Ratios Calculated fix'!AM$428)/('Ratios Calculated fix'!AM$429-'Ratios Calculated fix'!AM$428)</f>
        <v>0.62039682400548046</v>
      </c>
      <c r="AN151" s="21">
        <f>('Ratios Calculated fix'!AN151-'Ratios Calculated fix'!AN$428)/('Ratios Calculated fix'!AN$429-'Ratios Calculated fix'!AN$428)</f>
        <v>0.62299587408856805</v>
      </c>
      <c r="AO151" s="21">
        <f>('Ratios Calculated fix'!AO151-'Ratios Calculated fix'!AO$428)/('Ratios Calculated fix'!AO$429-'Ratios Calculated fix'!AO$428)</f>
        <v>0.32690196898381457</v>
      </c>
      <c r="AP151" s="21">
        <f>('Ratios Calculated fix'!AP151-'Ratios Calculated fix'!AP$428)/('Ratios Calculated fix'!AP$429-'Ratios Calculated fix'!AP$428)</f>
        <v>3.2297357560100916E-2</v>
      </c>
      <c r="AQ151" s="21">
        <f>('Ratios Calculated fix'!AQ151-'Ratios Calculated fix'!AQ$428)/('Ratios Calculated fix'!AQ$429-'Ratios Calculated fix'!AQ$428)</f>
        <v>0.78142306961767016</v>
      </c>
      <c r="AR151" s="21">
        <f>('Ratios Calculated fix'!AR151-'Ratios Calculated fix'!AR$428)/('Ratios Calculated fix'!AR$429-'Ratios Calculated fix'!AR$428)</f>
        <v>0.31004315039108127</v>
      </c>
      <c r="AS151" s="21">
        <f>('Ratios Calculated fix'!AS151-'Ratios Calculated fix'!AS$428)/('Ratios Calculated fix'!AS$429-'Ratios Calculated fix'!AS$428)</f>
        <v>0.52512752740565294</v>
      </c>
      <c r="AT151" s="21">
        <f>('Ratios Calculated fix'!AT151-'Ratios Calculated fix'!AT$428)/('Ratios Calculated fix'!AT$429-'Ratios Calculated fix'!AT$428)</f>
        <v>0.52366363003201388</v>
      </c>
      <c r="AU151" s="21">
        <f>('Ratios Calculated fix'!AU151-'Ratios Calculated fix'!AU$428)/('Ratios Calculated fix'!AU$429-'Ratios Calculated fix'!AU$428)</f>
        <v>0.56812886092159287</v>
      </c>
      <c r="AV151" s="21" t="e">
        <f>('Ratios Calculated fix'!AV151-'Ratios Calculated fix'!AV$428)/('Ratios Calculated fix'!AV$429-'Ratios Calculated fix'!AV$428)</f>
        <v>#DIV/0!</v>
      </c>
      <c r="AW151" s="21" t="e">
        <f>('Ratios Calculated fix'!AW151-'Ratios Calculated fix'!AW$428)/('Ratios Calculated fix'!AW$429-'Ratios Calculated fix'!AW$428)</f>
        <v>#DIV/0!</v>
      </c>
      <c r="AX151" s="21" t="e">
        <f>('Ratios Calculated fix'!AX151-'Ratios Calculated fix'!AX$428)/('Ratios Calculated fix'!AX$429-'Ratios Calculated fix'!AX$428)</f>
        <v>#DIV/0!</v>
      </c>
      <c r="AY151" s="21">
        <f>('Ratios Calculated fix'!AY151-'Ratios Calculated fix'!AY$428)/('Ratios Calculated fix'!AY$429-'Ratios Calculated fix'!AY$428)</f>
        <v>0.33314434472762955</v>
      </c>
      <c r="AZ151" s="21">
        <f>('Ratios Calculated fix'!AZ151-'Ratios Calculated fix'!AZ$428)/('Ratios Calculated fix'!AZ$429-'Ratios Calculated fix'!AZ$428)</f>
        <v>0.24819665563026366</v>
      </c>
      <c r="BA151" s="21">
        <f>('Ratios Calculated fix'!BA151-'Ratios Calculated fix'!BA$428)/('Ratios Calculated fix'!BA$429-'Ratios Calculated fix'!BA$428)</f>
        <v>0.5134103450521198</v>
      </c>
      <c r="BB151" s="21" t="e">
        <f>('Ratios Calculated fix'!BB151-'Ratios Calculated fix'!BB$428)/('Ratios Calculated fix'!BB$429-'Ratios Calculated fix'!BB$428)</f>
        <v>#DIV/0!</v>
      </c>
      <c r="BC151" s="21">
        <f>('Ratios Calculated fix'!BC151-'Ratios Calculated fix'!BC$428)/('Ratios Calculated fix'!BC$429-'Ratios Calculated fix'!BC$428)</f>
        <v>0.24956436133091595</v>
      </c>
    </row>
    <row r="152" spans="1:55" x14ac:dyDescent="0.2">
      <c r="A152" s="3" t="s">
        <v>493</v>
      </c>
      <c r="B152" s="3" t="s">
        <v>494</v>
      </c>
      <c r="C152" s="3" t="s">
        <v>38</v>
      </c>
      <c r="D152" s="3">
        <v>121021</v>
      </c>
      <c r="E152" s="3" t="s">
        <v>16</v>
      </c>
      <c r="F152" s="3">
        <v>2019</v>
      </c>
      <c r="G152" s="3" t="s">
        <v>17</v>
      </c>
      <c r="H152" s="4">
        <v>43830</v>
      </c>
      <c r="I152" s="4">
        <v>43860</v>
      </c>
      <c r="J152" s="4">
        <v>43860</v>
      </c>
      <c r="K152" s="5">
        <v>2851000000</v>
      </c>
      <c r="L152" s="5">
        <v>2886000000</v>
      </c>
      <c r="M152" s="3" t="s">
        <v>495</v>
      </c>
      <c r="N152" s="20">
        <f>('Ratios Calculated fix'!N152-'Ratios Calculated fix'!N$428)/('Ratios Calculated fix'!N$429-'Ratios Calculated fix'!N$428)</f>
        <v>0.31159604059084622</v>
      </c>
      <c r="O152" s="21">
        <f>('Ratios Calculated fix'!O152-'Ratios Calculated fix'!O$428)/('Ratios Calculated fix'!O$429-'Ratios Calculated fix'!O$428)</f>
        <v>0.31159604059084622</v>
      </c>
      <c r="P152" s="21">
        <f>('Ratios Calculated fix'!P152-'Ratios Calculated fix'!P$428)/('Ratios Calculated fix'!P$429-'Ratios Calculated fix'!P$428)</f>
        <v>0.87645071044020439</v>
      </c>
      <c r="Q152" s="21">
        <f>('Ratios Calculated fix'!Q152-'Ratios Calculated fix'!Q$428)/('Ratios Calculated fix'!Q$429-'Ratios Calculated fix'!Q$428)</f>
        <v>0.55780495244058748</v>
      </c>
      <c r="R152" s="21">
        <f>('Ratios Calculated fix'!R152-'Ratios Calculated fix'!R$428)/('Ratios Calculated fix'!R$429-'Ratios Calculated fix'!R$428)</f>
        <v>0</v>
      </c>
      <c r="S152" s="21">
        <f>('Ratios Calculated fix'!S152-'Ratios Calculated fix'!S$428)/('Ratios Calculated fix'!S$429-'Ratios Calculated fix'!S$428)</f>
        <v>0</v>
      </c>
      <c r="T152" s="21">
        <f>('Ratios Calculated fix'!T152-'Ratios Calculated fix'!T$428)/('Ratios Calculated fix'!T$429-'Ratios Calculated fix'!T$428)</f>
        <v>0</v>
      </c>
      <c r="U152" s="21">
        <f>('Ratios Calculated fix'!U152-'Ratios Calculated fix'!U$428)/('Ratios Calculated fix'!U$429-'Ratios Calculated fix'!U$428)</f>
        <v>0.79008725756879927</v>
      </c>
      <c r="V152" s="21">
        <f>('Ratios Calculated fix'!V152-'Ratios Calculated fix'!V$428)/('Ratios Calculated fix'!V$429-'Ratios Calculated fix'!V$428)</f>
        <v>0.77144014205164946</v>
      </c>
      <c r="W152" s="21">
        <f>('Ratios Calculated fix'!W152-'Ratios Calculated fix'!W$428)/('Ratios Calculated fix'!W$429-'Ratios Calculated fix'!W$428)</f>
        <v>0.75926751205282994</v>
      </c>
      <c r="X152" s="21">
        <f>('Ratios Calculated fix'!X152-'Ratios Calculated fix'!X$428)/('Ratios Calculated fix'!X$429-'Ratios Calculated fix'!X$428)</f>
        <v>0.4222380804593458</v>
      </c>
      <c r="Y152" s="21">
        <f>('Ratios Calculated fix'!Y152-'Ratios Calculated fix'!Y$428)/('Ratios Calculated fix'!Y$429-'Ratios Calculated fix'!Y$428)</f>
        <v>0.57393245208085897</v>
      </c>
      <c r="Z152" s="21">
        <f>('Ratios Calculated fix'!Z152-'Ratios Calculated fix'!Z$428)/('Ratios Calculated fix'!Z$429-'Ratios Calculated fix'!Z$428)</f>
        <v>0.57776191954065415</v>
      </c>
      <c r="AA152" s="21">
        <f>('Ratios Calculated fix'!AA152-'Ratios Calculated fix'!AA$428)/('Ratios Calculated fix'!AA$429-'Ratios Calculated fix'!AA$428)</f>
        <v>0.30676294897650747</v>
      </c>
      <c r="AB152" s="21">
        <f>('Ratios Calculated fix'!AB152-'Ratios Calculated fix'!AB$428)/('Ratios Calculated fix'!AB$429-'Ratios Calculated fix'!AB$428)</f>
        <v>0.99329840977333494</v>
      </c>
      <c r="AC152" s="21">
        <f>('Ratios Calculated fix'!AC152-'Ratios Calculated fix'!AC$428)/('Ratios Calculated fix'!AC$429-'Ratios Calculated fix'!AC$428)</f>
        <v>0.82773054284759606</v>
      </c>
      <c r="AD152" s="21">
        <f>('Ratios Calculated fix'!AD152-'Ratios Calculated fix'!AD$428)/('Ratios Calculated fix'!AD$429-'Ratios Calculated fix'!AD$428)</f>
        <v>0.60913777440912997</v>
      </c>
      <c r="AE152" s="21">
        <f>('Ratios Calculated fix'!AE152-'Ratios Calculated fix'!AE$428)/('Ratios Calculated fix'!AE$429-'Ratios Calculated fix'!AE$428)</f>
        <v>0.6982883450433448</v>
      </c>
      <c r="AF152" s="21">
        <f>('Ratios Calculated fix'!AF152-'Ratios Calculated fix'!AF$428)/('Ratios Calculated fix'!AF$429-'Ratios Calculated fix'!AF$428)</f>
        <v>0.80392799373867851</v>
      </c>
      <c r="AG152" s="21" t="e">
        <f>('Ratios Calculated fix'!AG152-'Ratios Calculated fix'!AG$428)/('Ratios Calculated fix'!AG$429-'Ratios Calculated fix'!AG$428)</f>
        <v>#DIV/0!</v>
      </c>
      <c r="AH152" s="21" t="e">
        <f>('Ratios Calculated fix'!AH152-'Ratios Calculated fix'!AH$428)/('Ratios Calculated fix'!AH$429-'Ratios Calculated fix'!AH$428)</f>
        <v>#DIV/0!</v>
      </c>
      <c r="AI152" s="21">
        <f>('Ratios Calculated fix'!AI152-'Ratios Calculated fix'!AI$428)/('Ratios Calculated fix'!AI$429-'Ratios Calculated fix'!AI$428)</f>
        <v>0.39302536237323699</v>
      </c>
      <c r="AJ152" s="21">
        <f>('Ratios Calculated fix'!AJ152-'Ratios Calculated fix'!AJ$428)/('Ratios Calculated fix'!AJ$429-'Ratios Calculated fix'!AJ$428)</f>
        <v>0.76854090487208959</v>
      </c>
      <c r="AK152" s="21" t="e">
        <f>('Ratios Calculated fix'!AK152-'Ratios Calculated fix'!AK$428)/('Ratios Calculated fix'!AK$429-'Ratios Calculated fix'!AK$428)</f>
        <v>#DIV/0!</v>
      </c>
      <c r="AL152" s="21" t="e">
        <f>('Ratios Calculated fix'!AL152-'Ratios Calculated fix'!AL$428)/('Ratios Calculated fix'!AL$429-'Ratios Calculated fix'!AL$428)</f>
        <v>#DIV/0!</v>
      </c>
      <c r="AM152" s="21">
        <f>('Ratios Calculated fix'!AM152-'Ratios Calculated fix'!AM$428)/('Ratios Calculated fix'!AM$429-'Ratios Calculated fix'!AM$428)</f>
        <v>0.6194367117164632</v>
      </c>
      <c r="AN152" s="21">
        <f>('Ratios Calculated fix'!AN152-'Ratios Calculated fix'!AN$428)/('Ratios Calculated fix'!AN$429-'Ratios Calculated fix'!AN$428)</f>
        <v>0.62069452404209946</v>
      </c>
      <c r="AO152" s="21">
        <f>('Ratios Calculated fix'!AO152-'Ratios Calculated fix'!AO$428)/('Ratios Calculated fix'!AO$429-'Ratios Calculated fix'!AO$428)</f>
        <v>0.11766982816786066</v>
      </c>
      <c r="AP152" s="21">
        <f>('Ratios Calculated fix'!AP152-'Ratios Calculated fix'!AP$428)/('Ratios Calculated fix'!AP$429-'Ratios Calculated fix'!AP$428)</f>
        <v>3.2138991251185536E-2</v>
      </c>
      <c r="AQ152" s="21">
        <f>('Ratios Calculated fix'!AQ152-'Ratios Calculated fix'!AQ$428)/('Ratios Calculated fix'!AQ$429-'Ratios Calculated fix'!AQ$428)</f>
        <v>0.78242715898299964</v>
      </c>
      <c r="AR152" s="21">
        <f>('Ratios Calculated fix'!AR152-'Ratios Calculated fix'!AR$428)/('Ratios Calculated fix'!AR$429-'Ratios Calculated fix'!AR$428)</f>
        <v>0.70430021786718233</v>
      </c>
      <c r="AS152" s="21">
        <f>('Ratios Calculated fix'!AS152-'Ratios Calculated fix'!AS$428)/('Ratios Calculated fix'!AS$429-'Ratios Calculated fix'!AS$428)</f>
        <v>0.45686676115099567</v>
      </c>
      <c r="AT152" s="21">
        <f>('Ratios Calculated fix'!AT152-'Ratios Calculated fix'!AT$428)/('Ratios Calculated fix'!AT$429-'Ratios Calculated fix'!AT$428)</f>
        <v>0.68360139117870167</v>
      </c>
      <c r="AU152" s="21">
        <f>('Ratios Calculated fix'!AU152-'Ratios Calculated fix'!AU$428)/('Ratios Calculated fix'!AU$429-'Ratios Calculated fix'!AU$428)</f>
        <v>0.71832687861876443</v>
      </c>
      <c r="AV152" s="21" t="e">
        <f>('Ratios Calculated fix'!AV152-'Ratios Calculated fix'!AV$428)/('Ratios Calculated fix'!AV$429-'Ratios Calculated fix'!AV$428)</f>
        <v>#DIV/0!</v>
      </c>
      <c r="AW152" s="21" t="e">
        <f>('Ratios Calculated fix'!AW152-'Ratios Calculated fix'!AW$428)/('Ratios Calculated fix'!AW$429-'Ratios Calculated fix'!AW$428)</f>
        <v>#DIV/0!</v>
      </c>
      <c r="AX152" s="21" t="e">
        <f>('Ratios Calculated fix'!AX152-'Ratios Calculated fix'!AX$428)/('Ratios Calculated fix'!AX$429-'Ratios Calculated fix'!AX$428)</f>
        <v>#DIV/0!</v>
      </c>
      <c r="AY152" s="21">
        <f>('Ratios Calculated fix'!AY152-'Ratios Calculated fix'!AY$428)/('Ratios Calculated fix'!AY$429-'Ratios Calculated fix'!AY$428)</f>
        <v>0.32751608420844852</v>
      </c>
      <c r="AZ152" s="21">
        <f>('Ratios Calculated fix'!AZ152-'Ratios Calculated fix'!AZ$428)/('Ratios Calculated fix'!AZ$429-'Ratios Calculated fix'!AZ$428)</f>
        <v>0.20812432905691522</v>
      </c>
      <c r="BA152" s="21">
        <f>('Ratios Calculated fix'!BA152-'Ratios Calculated fix'!BA$428)/('Ratios Calculated fix'!BA$429-'Ratios Calculated fix'!BA$428)</f>
        <v>0.51425134319956856</v>
      </c>
      <c r="BB152" s="21" t="e">
        <f>('Ratios Calculated fix'!BB152-'Ratios Calculated fix'!BB$428)/('Ratios Calculated fix'!BB$429-'Ratios Calculated fix'!BB$428)</f>
        <v>#DIV/0!</v>
      </c>
      <c r="BC152" s="21">
        <f>('Ratios Calculated fix'!BC152-'Ratios Calculated fix'!BC$428)/('Ratios Calculated fix'!BC$429-'Ratios Calculated fix'!BC$428)</f>
        <v>0.21225239275579391</v>
      </c>
    </row>
    <row r="153" spans="1:55" x14ac:dyDescent="0.2">
      <c r="A153" s="3" t="s">
        <v>532</v>
      </c>
      <c r="B153" s="3" t="s">
        <v>533</v>
      </c>
      <c r="C153" s="3" t="s">
        <v>15</v>
      </c>
      <c r="D153" s="3">
        <v>378152</v>
      </c>
      <c r="E153" s="3" t="s">
        <v>16</v>
      </c>
      <c r="F153" s="3">
        <v>2019</v>
      </c>
      <c r="G153" s="3" t="s">
        <v>17</v>
      </c>
      <c r="H153" s="4">
        <v>43830</v>
      </c>
      <c r="I153" s="4">
        <v>43887</v>
      </c>
      <c r="J153" s="4">
        <v>43887</v>
      </c>
      <c r="K153" s="5">
        <v>139500000</v>
      </c>
      <c r="L153" s="5">
        <v>141100000</v>
      </c>
      <c r="M153" s="3" t="s">
        <v>534</v>
      </c>
      <c r="N153" s="20">
        <f>('Ratios Calculated fix'!N153-'Ratios Calculated fix'!N$428)/('Ratios Calculated fix'!N$429-'Ratios Calculated fix'!N$428)</f>
        <v>4.8348056407895523E-2</v>
      </c>
      <c r="O153" s="21">
        <f>('Ratios Calculated fix'!O153-'Ratios Calculated fix'!O$428)/('Ratios Calculated fix'!O$429-'Ratios Calculated fix'!O$428)</f>
        <v>2.8595738017149569E-2</v>
      </c>
      <c r="P153" s="21">
        <f>('Ratios Calculated fix'!P153-'Ratios Calculated fix'!P$428)/('Ratios Calculated fix'!P$429-'Ratios Calculated fix'!P$428)</f>
        <v>2.6356145603101185E-2</v>
      </c>
      <c r="Q153" s="21">
        <f>('Ratios Calculated fix'!Q153-'Ratios Calculated fix'!Q$428)/('Ratios Calculated fix'!Q$429-'Ratios Calculated fix'!Q$428)</f>
        <v>0.56025424491010023</v>
      </c>
      <c r="R153" s="21">
        <f>('Ratios Calculated fix'!R153-'Ratios Calculated fix'!R$428)/('Ratios Calculated fix'!R$429-'Ratios Calculated fix'!R$428)</f>
        <v>0.10054062545840378</v>
      </c>
      <c r="S153" s="21">
        <f>('Ratios Calculated fix'!S153-'Ratios Calculated fix'!S$428)/('Ratios Calculated fix'!S$429-'Ratios Calculated fix'!S$428)</f>
        <v>0.14704031829457301</v>
      </c>
      <c r="T153" s="21">
        <f>('Ratios Calculated fix'!T153-'Ratios Calculated fix'!T$428)/('Ratios Calculated fix'!T$429-'Ratios Calculated fix'!T$428)</f>
        <v>7.8725567857189552E-2</v>
      </c>
      <c r="U153" s="21">
        <f>('Ratios Calculated fix'!U153-'Ratios Calculated fix'!U$428)/('Ratios Calculated fix'!U$429-'Ratios Calculated fix'!U$428)</f>
        <v>0.79530676595376448</v>
      </c>
      <c r="V153" s="21">
        <f>('Ratios Calculated fix'!V153-'Ratios Calculated fix'!V$428)/('Ratios Calculated fix'!V$429-'Ratios Calculated fix'!V$428)</f>
        <v>0.77851464514666857</v>
      </c>
      <c r="W153" s="21">
        <f>('Ratios Calculated fix'!W153-'Ratios Calculated fix'!W$428)/('Ratios Calculated fix'!W$429-'Ratios Calculated fix'!W$428)</f>
        <v>0.76390692699019913</v>
      </c>
      <c r="X153" s="21">
        <f>('Ratios Calculated fix'!X153-'Ratios Calculated fix'!X$428)/('Ratios Calculated fix'!X$429-'Ratios Calculated fix'!X$428)</f>
        <v>0.22831506032937288</v>
      </c>
      <c r="Y153" s="21">
        <f>('Ratios Calculated fix'!Y153-'Ratios Calculated fix'!Y$428)/('Ratios Calculated fix'!Y$429-'Ratios Calculated fix'!Y$428)</f>
        <v>0.54304927982894091</v>
      </c>
      <c r="Z153" s="21">
        <f>('Ratios Calculated fix'!Z153-'Ratios Calculated fix'!Z$428)/('Ratios Calculated fix'!Z$429-'Ratios Calculated fix'!Z$428)</f>
        <v>0.77168493967062712</v>
      </c>
      <c r="AA153" s="21">
        <f>('Ratios Calculated fix'!AA153-'Ratios Calculated fix'!AA$428)/('Ratios Calculated fix'!AA$429-'Ratios Calculated fix'!AA$428)</f>
        <v>0.56903279831742226</v>
      </c>
      <c r="AB153" s="21">
        <f>('Ratios Calculated fix'!AB153-'Ratios Calculated fix'!AB$428)/('Ratios Calculated fix'!AB$429-'Ratios Calculated fix'!AB$428)</f>
        <v>0.87573321926321235</v>
      </c>
      <c r="AC153" s="21">
        <f>('Ratios Calculated fix'!AC153-'Ratios Calculated fix'!AC$428)/('Ratios Calculated fix'!AC$429-'Ratios Calculated fix'!AC$428)</f>
        <v>0.33907047408982138</v>
      </c>
      <c r="AD153" s="21">
        <f>('Ratios Calculated fix'!AD153-'Ratios Calculated fix'!AD$428)/('Ratios Calculated fix'!AD$429-'Ratios Calculated fix'!AD$428)</f>
        <v>0.3294053446777187</v>
      </c>
      <c r="AE153" s="21">
        <f>('Ratios Calculated fix'!AE153-'Ratios Calculated fix'!AE$428)/('Ratios Calculated fix'!AE$429-'Ratios Calculated fix'!AE$428)</f>
        <v>0.37092123291099077</v>
      </c>
      <c r="AF153" s="21">
        <f>('Ratios Calculated fix'!AF153-'Ratios Calculated fix'!AF$428)/('Ratios Calculated fix'!AF$429-'Ratios Calculated fix'!AF$428)</f>
        <v>0.5857746296570393</v>
      </c>
      <c r="AG153" s="21" t="e">
        <f>('Ratios Calculated fix'!AG153-'Ratios Calculated fix'!AG$428)/('Ratios Calculated fix'!AG$429-'Ratios Calculated fix'!AG$428)</f>
        <v>#DIV/0!</v>
      </c>
      <c r="AH153" s="21" t="e">
        <f>('Ratios Calculated fix'!AH153-'Ratios Calculated fix'!AH$428)/('Ratios Calculated fix'!AH$429-'Ratios Calculated fix'!AH$428)</f>
        <v>#DIV/0!</v>
      </c>
      <c r="AI153" s="21">
        <f>('Ratios Calculated fix'!AI153-'Ratios Calculated fix'!AI$428)/('Ratios Calculated fix'!AI$429-'Ratios Calculated fix'!AI$428)</f>
        <v>0.42012289718779555</v>
      </c>
      <c r="AJ153" s="21">
        <f>('Ratios Calculated fix'!AJ153-'Ratios Calculated fix'!AJ$428)/('Ratios Calculated fix'!AJ$429-'Ratios Calculated fix'!AJ$428)</f>
        <v>0.13710972231299698</v>
      </c>
      <c r="AK153" s="21" t="e">
        <f>('Ratios Calculated fix'!AK153-'Ratios Calculated fix'!AK$428)/('Ratios Calculated fix'!AK$429-'Ratios Calculated fix'!AK$428)</f>
        <v>#DIV/0!</v>
      </c>
      <c r="AL153" s="21" t="e">
        <f>('Ratios Calculated fix'!AL153-'Ratios Calculated fix'!AL$428)/('Ratios Calculated fix'!AL$429-'Ratios Calculated fix'!AL$428)</f>
        <v>#DIV/0!</v>
      </c>
      <c r="AM153" s="21">
        <f>('Ratios Calculated fix'!AM153-'Ratios Calculated fix'!AM$428)/('Ratios Calculated fix'!AM$429-'Ratios Calculated fix'!AM$428)</f>
        <v>0.61816894111307408</v>
      </c>
      <c r="AN153" s="21">
        <f>('Ratios Calculated fix'!AN153-'Ratios Calculated fix'!AN$428)/('Ratios Calculated fix'!AN$429-'Ratios Calculated fix'!AN$428)</f>
        <v>0.62355081850374161</v>
      </c>
      <c r="AO153" s="21">
        <f>('Ratios Calculated fix'!AO153-'Ratios Calculated fix'!AO$428)/('Ratios Calculated fix'!AO$429-'Ratios Calculated fix'!AO$428)</f>
        <v>0.19624520747954111</v>
      </c>
      <c r="AP153" s="21">
        <f>('Ratios Calculated fix'!AP153-'Ratios Calculated fix'!AP$428)/('Ratios Calculated fix'!AP$429-'Ratios Calculated fix'!AP$428)</f>
        <v>3.5286437955473364E-2</v>
      </c>
      <c r="AQ153" s="21">
        <f>('Ratios Calculated fix'!AQ153-'Ratios Calculated fix'!AQ$428)/('Ratios Calculated fix'!AQ$429-'Ratios Calculated fix'!AQ$428)</f>
        <v>0.5774005635500209</v>
      </c>
      <c r="AR153" s="21">
        <f>('Ratios Calculated fix'!AR153-'Ratios Calculated fix'!AR$428)/('Ratios Calculated fix'!AR$429-'Ratios Calculated fix'!AR$428)</f>
        <v>0.28399001379114125</v>
      </c>
      <c r="AS153" s="21">
        <f>('Ratios Calculated fix'!AS153-'Ratios Calculated fix'!AS$428)/('Ratios Calculated fix'!AS$429-'Ratios Calculated fix'!AS$428)</f>
        <v>0.55716718535654863</v>
      </c>
      <c r="AT153" s="21">
        <f>('Ratios Calculated fix'!AT153-'Ratios Calculated fix'!AT$428)/('Ratios Calculated fix'!AT$429-'Ratios Calculated fix'!AT$428)</f>
        <v>0.35728301958348535</v>
      </c>
      <c r="AU153" s="21">
        <f>('Ratios Calculated fix'!AU153-'Ratios Calculated fix'!AU$428)/('Ratios Calculated fix'!AU$429-'Ratios Calculated fix'!AU$428)</f>
        <v>0.44092177691011436</v>
      </c>
      <c r="AV153" s="21" t="e">
        <f>('Ratios Calculated fix'!AV153-'Ratios Calculated fix'!AV$428)/('Ratios Calculated fix'!AV$429-'Ratios Calculated fix'!AV$428)</f>
        <v>#DIV/0!</v>
      </c>
      <c r="AW153" s="21" t="e">
        <f>('Ratios Calculated fix'!AW153-'Ratios Calculated fix'!AW$428)/('Ratios Calculated fix'!AW$429-'Ratios Calculated fix'!AW$428)</f>
        <v>#DIV/0!</v>
      </c>
      <c r="AX153" s="21" t="e">
        <f>('Ratios Calculated fix'!AX153-'Ratios Calculated fix'!AX$428)/('Ratios Calculated fix'!AX$429-'Ratios Calculated fix'!AX$428)</f>
        <v>#DIV/0!</v>
      </c>
      <c r="AY153" s="21">
        <f>('Ratios Calculated fix'!AY153-'Ratios Calculated fix'!AY$428)/('Ratios Calculated fix'!AY$429-'Ratios Calculated fix'!AY$428)</f>
        <v>0.3640600473942458</v>
      </c>
      <c r="AZ153" s="21">
        <f>('Ratios Calculated fix'!AZ153-'Ratios Calculated fix'!AZ$428)/('Ratios Calculated fix'!AZ$429-'Ratios Calculated fix'!AZ$428)</f>
        <v>0.29973935588440165</v>
      </c>
      <c r="BA153" s="21">
        <f>('Ratios Calculated fix'!BA153-'Ratios Calculated fix'!BA$428)/('Ratios Calculated fix'!BA$429-'Ratios Calculated fix'!BA$428)</f>
        <v>0.50873975239362512</v>
      </c>
      <c r="BB153" s="21" t="e">
        <f>('Ratios Calculated fix'!BB153-'Ratios Calculated fix'!BB$428)/('Ratios Calculated fix'!BB$429-'Ratios Calculated fix'!BB$428)</f>
        <v>#DIV/0!</v>
      </c>
      <c r="BC153" s="21">
        <f>('Ratios Calculated fix'!BC153-'Ratios Calculated fix'!BC$428)/('Ratios Calculated fix'!BC$429-'Ratios Calculated fix'!BC$428)</f>
        <v>0.14689955186051359</v>
      </c>
    </row>
    <row r="154" spans="1:55" x14ac:dyDescent="0.2">
      <c r="A154" s="3" t="s">
        <v>538</v>
      </c>
      <c r="B154" s="3" t="s">
        <v>539</v>
      </c>
      <c r="C154" s="3" t="s">
        <v>59</v>
      </c>
      <c r="D154" s="3">
        <v>378154</v>
      </c>
      <c r="E154" s="3" t="s">
        <v>16</v>
      </c>
      <c r="F154" s="3">
        <v>2019</v>
      </c>
      <c r="G154" s="3" t="s">
        <v>17</v>
      </c>
      <c r="H154" s="4">
        <v>43830</v>
      </c>
      <c r="I154" s="4">
        <v>43875</v>
      </c>
      <c r="J154" s="4">
        <v>43875</v>
      </c>
      <c r="K154" s="5">
        <v>1450000000</v>
      </c>
      <c r="L154" s="5">
        <v>1444000000</v>
      </c>
      <c r="M154" s="3" t="s">
        <v>540</v>
      </c>
      <c r="N154" s="20">
        <f>('Ratios Calculated fix'!N154-'Ratios Calculated fix'!N$428)/('Ratios Calculated fix'!N$429-'Ratios Calculated fix'!N$428)</f>
        <v>0.13908652057335114</v>
      </c>
      <c r="O154" s="21">
        <f>('Ratios Calculated fix'!O154-'Ratios Calculated fix'!O$428)/('Ratios Calculated fix'!O$429-'Ratios Calculated fix'!O$428)</f>
        <v>0.10021259668557574</v>
      </c>
      <c r="P154" s="21">
        <f>('Ratios Calculated fix'!P154-'Ratios Calculated fix'!P$428)/('Ratios Calculated fix'!P$429-'Ratios Calculated fix'!P$428)</f>
        <v>0.18948683780083886</v>
      </c>
      <c r="Q154" s="21">
        <f>('Ratios Calculated fix'!Q154-'Ratios Calculated fix'!Q$428)/('Ratios Calculated fix'!Q$429-'Ratios Calculated fix'!Q$428)</f>
        <v>0.55967015460837599</v>
      </c>
      <c r="R154" s="21">
        <f>('Ratios Calculated fix'!R154-'Ratios Calculated fix'!R$428)/('Ratios Calculated fix'!R$429-'Ratios Calculated fix'!R$428)</f>
        <v>6.7806159697093804E-2</v>
      </c>
      <c r="S154" s="21">
        <f>('Ratios Calculated fix'!S154-'Ratios Calculated fix'!S$428)/('Ratios Calculated fix'!S$429-'Ratios Calculated fix'!S$428)</f>
        <v>6.7271373536987884E-4</v>
      </c>
      <c r="T154" s="21">
        <f>('Ratios Calculated fix'!T154-'Ratios Calculated fix'!T$428)/('Ratios Calculated fix'!T$429-'Ratios Calculated fix'!T$428)</f>
        <v>6.8397851235893106E-2</v>
      </c>
      <c r="U154" s="21">
        <f>('Ratios Calculated fix'!U154-'Ratios Calculated fix'!U$428)/('Ratios Calculated fix'!U$429-'Ratios Calculated fix'!U$428)</f>
        <v>0.79312289938213854</v>
      </c>
      <c r="V154" s="21">
        <f>('Ratios Calculated fix'!V154-'Ratios Calculated fix'!V$428)/('Ratios Calculated fix'!V$429-'Ratios Calculated fix'!V$428)</f>
        <v>0.7714680535507713</v>
      </c>
      <c r="W154" s="21">
        <f>('Ratios Calculated fix'!W154-'Ratios Calculated fix'!W$428)/('Ratios Calculated fix'!W$429-'Ratios Calculated fix'!W$428)</f>
        <v>0.76274353979486054</v>
      </c>
      <c r="X154" s="21">
        <f>('Ratios Calculated fix'!X154-'Ratios Calculated fix'!X$428)/('Ratios Calculated fix'!X$429-'Ratios Calculated fix'!X$428)</f>
        <v>0.20468323533332894</v>
      </c>
      <c r="Y154" s="21">
        <f>('Ratios Calculated fix'!Y154-'Ratios Calculated fix'!Y$428)/('Ratios Calculated fix'!Y$429-'Ratios Calculated fix'!Y$428)</f>
        <v>0.49439628049023376</v>
      </c>
      <c r="Z154" s="21">
        <f>('Ratios Calculated fix'!Z154-'Ratios Calculated fix'!Z$428)/('Ratios Calculated fix'!Z$429-'Ratios Calculated fix'!Z$428)</f>
        <v>0.79531676466667101</v>
      </c>
      <c r="AA154" s="21">
        <f>('Ratios Calculated fix'!AA154-'Ratios Calculated fix'!AA$428)/('Ratios Calculated fix'!AA$429-'Ratios Calculated fix'!AA$428)</f>
        <v>0</v>
      </c>
      <c r="AB154" s="21">
        <f>('Ratios Calculated fix'!AB154-'Ratios Calculated fix'!AB$428)/('Ratios Calculated fix'!AB$429-'Ratios Calculated fix'!AB$428)</f>
        <v>0.88948088859156882</v>
      </c>
      <c r="AC154" s="21">
        <f>('Ratios Calculated fix'!AC154-'Ratios Calculated fix'!AC$428)/('Ratios Calculated fix'!AC$429-'Ratios Calculated fix'!AC$428)</f>
        <v>0.25785472799486253</v>
      </c>
      <c r="AD154" s="21">
        <f>('Ratios Calculated fix'!AD154-'Ratios Calculated fix'!AD$428)/('Ratios Calculated fix'!AD$429-'Ratios Calculated fix'!AD$428)</f>
        <v>0.43403376120211423</v>
      </c>
      <c r="AE154" s="21">
        <f>('Ratios Calculated fix'!AE154-'Ratios Calculated fix'!AE$428)/('Ratios Calculated fix'!AE$429-'Ratios Calculated fix'!AE$428)</f>
        <v>0.49755692313902894</v>
      </c>
      <c r="AF154" s="21">
        <f>('Ratios Calculated fix'!AF154-'Ratios Calculated fix'!AF$428)/('Ratios Calculated fix'!AF$429-'Ratios Calculated fix'!AF$428)</f>
        <v>0.63186385874443141</v>
      </c>
      <c r="AG154" s="21" t="e">
        <f>('Ratios Calculated fix'!AG154-'Ratios Calculated fix'!AG$428)/('Ratios Calculated fix'!AG$429-'Ratios Calculated fix'!AG$428)</f>
        <v>#DIV/0!</v>
      </c>
      <c r="AH154" s="21" t="e">
        <f>('Ratios Calculated fix'!AH154-'Ratios Calculated fix'!AH$428)/('Ratios Calculated fix'!AH$429-'Ratios Calculated fix'!AH$428)</f>
        <v>#DIV/0!</v>
      </c>
      <c r="AI154" s="21">
        <f>('Ratios Calculated fix'!AI154-'Ratios Calculated fix'!AI$428)/('Ratios Calculated fix'!AI$429-'Ratios Calculated fix'!AI$428)</f>
        <v>0.43283363348060183</v>
      </c>
      <c r="AJ154" s="21">
        <f>('Ratios Calculated fix'!AJ154-'Ratios Calculated fix'!AJ$428)/('Ratios Calculated fix'!AJ$429-'Ratios Calculated fix'!AJ$428)</f>
        <v>0.26376404644464846</v>
      </c>
      <c r="AK154" s="21" t="e">
        <f>('Ratios Calculated fix'!AK154-'Ratios Calculated fix'!AK$428)/('Ratios Calculated fix'!AK$429-'Ratios Calculated fix'!AK$428)</f>
        <v>#DIV/0!</v>
      </c>
      <c r="AL154" s="21" t="e">
        <f>('Ratios Calculated fix'!AL154-'Ratios Calculated fix'!AL$428)/('Ratios Calculated fix'!AL$429-'Ratios Calculated fix'!AL$428)</f>
        <v>#DIV/0!</v>
      </c>
      <c r="AM154" s="21">
        <f>('Ratios Calculated fix'!AM154-'Ratios Calculated fix'!AM$428)/('Ratios Calculated fix'!AM$429-'Ratios Calculated fix'!AM$428)</f>
        <v>0.61766722595469581</v>
      </c>
      <c r="AN154" s="21">
        <f>('Ratios Calculated fix'!AN154-'Ratios Calculated fix'!AN$428)/('Ratios Calculated fix'!AN$429-'Ratios Calculated fix'!AN$428)</f>
        <v>0.62127646546980053</v>
      </c>
      <c r="AO154" s="21">
        <f>('Ratios Calculated fix'!AO154-'Ratios Calculated fix'!AO$428)/('Ratios Calculated fix'!AO$429-'Ratios Calculated fix'!AO$428)</f>
        <v>8.7592130901751206E-2</v>
      </c>
      <c r="AP154" s="21">
        <f>('Ratios Calculated fix'!AP154-'Ratios Calculated fix'!AP$428)/('Ratios Calculated fix'!AP$429-'Ratios Calculated fix'!AP$428)</f>
        <v>3.2283090908638443E-2</v>
      </c>
      <c r="AQ154" s="21">
        <f>('Ratios Calculated fix'!AQ154-'Ratios Calculated fix'!AQ$428)/('Ratios Calculated fix'!AQ$429-'Ratios Calculated fix'!AQ$428)</f>
        <v>0.57273458278143496</v>
      </c>
      <c r="AR154" s="21">
        <f>('Ratios Calculated fix'!AR154-'Ratios Calculated fix'!AR$428)/('Ratios Calculated fix'!AR$429-'Ratios Calculated fix'!AR$428)</f>
        <v>0.38269614817479913</v>
      </c>
      <c r="AS154" s="21">
        <f>('Ratios Calculated fix'!AS154-'Ratios Calculated fix'!AS$428)/('Ratios Calculated fix'!AS$429-'Ratios Calculated fix'!AS$428)</f>
        <v>0.57506922958132833</v>
      </c>
      <c r="AT154" s="21">
        <f>('Ratios Calculated fix'!AT154-'Ratios Calculated fix'!AT$428)/('Ratios Calculated fix'!AT$429-'Ratios Calculated fix'!AT$428)</f>
        <v>0.34132069623391392</v>
      </c>
      <c r="AU154" s="21">
        <f>('Ratios Calculated fix'!AU154-'Ratios Calculated fix'!AU$428)/('Ratios Calculated fix'!AU$429-'Ratios Calculated fix'!AU$428)</f>
        <v>0.4052280733992904</v>
      </c>
      <c r="AV154" s="21" t="e">
        <f>('Ratios Calculated fix'!AV154-'Ratios Calculated fix'!AV$428)/('Ratios Calculated fix'!AV$429-'Ratios Calculated fix'!AV$428)</f>
        <v>#DIV/0!</v>
      </c>
      <c r="AW154" s="21" t="e">
        <f>('Ratios Calculated fix'!AW154-'Ratios Calculated fix'!AW$428)/('Ratios Calculated fix'!AW$429-'Ratios Calculated fix'!AW$428)</f>
        <v>#DIV/0!</v>
      </c>
      <c r="AX154" s="21" t="e">
        <f>('Ratios Calculated fix'!AX154-'Ratios Calculated fix'!AX$428)/('Ratios Calculated fix'!AX$429-'Ratios Calculated fix'!AX$428)</f>
        <v>#DIV/0!</v>
      </c>
      <c r="AY154" s="21">
        <f>('Ratios Calculated fix'!AY154-'Ratios Calculated fix'!AY$428)/('Ratios Calculated fix'!AY$429-'Ratios Calculated fix'!AY$428)</f>
        <v>0.35453784673643923</v>
      </c>
      <c r="AZ154" s="21">
        <f>('Ratios Calculated fix'!AZ154-'Ratios Calculated fix'!AZ$428)/('Ratios Calculated fix'!AZ$429-'Ratios Calculated fix'!AZ$428)</f>
        <v>0.27164400150858276</v>
      </c>
      <c r="BA154" s="21">
        <f>('Ratios Calculated fix'!BA154-'Ratios Calculated fix'!BA$428)/('Ratios Calculated fix'!BA$429-'Ratios Calculated fix'!BA$428)</f>
        <v>0.50643876692681522</v>
      </c>
      <c r="BB154" s="21" t="e">
        <f>('Ratios Calculated fix'!BB154-'Ratios Calculated fix'!BB$428)/('Ratios Calculated fix'!BB$429-'Ratios Calculated fix'!BB$428)</f>
        <v>#DIV/0!</v>
      </c>
      <c r="BC154" s="21">
        <f>('Ratios Calculated fix'!BC154-'Ratios Calculated fix'!BC$428)/('Ratios Calculated fix'!BC$429-'Ratios Calculated fix'!BC$428)</f>
        <v>0.12927417470250641</v>
      </c>
    </row>
    <row r="155" spans="1:55" x14ac:dyDescent="0.2">
      <c r="A155" s="3" t="s">
        <v>502</v>
      </c>
      <c r="B155" s="3" t="s">
        <v>503</v>
      </c>
      <c r="C155" s="3" t="s">
        <v>15</v>
      </c>
      <c r="D155" s="3">
        <v>259098</v>
      </c>
      <c r="E155" s="3" t="s">
        <v>16</v>
      </c>
      <c r="F155" s="3">
        <v>2020</v>
      </c>
      <c r="G155" s="3" t="s">
        <v>17</v>
      </c>
      <c r="H155" s="4">
        <v>43982</v>
      </c>
      <c r="I155" s="4">
        <v>44032</v>
      </c>
      <c r="J155" s="4">
        <v>44032</v>
      </c>
      <c r="K155" s="5">
        <v>262000000</v>
      </c>
      <c r="L155" s="5">
        <v>262000000</v>
      </c>
      <c r="M155" s="3" t="s">
        <v>504</v>
      </c>
      <c r="N155" s="20">
        <f>('Ratios Calculated fix'!N155-'Ratios Calculated fix'!N$428)/('Ratios Calculated fix'!N$429-'Ratios Calculated fix'!N$428)</f>
        <v>6.2321728539242852E-2</v>
      </c>
      <c r="O155" s="21">
        <f>('Ratios Calculated fix'!O155-'Ratios Calculated fix'!O$428)/('Ratios Calculated fix'!O$429-'Ratios Calculated fix'!O$428)</f>
        <v>6.2321728539242852E-2</v>
      </c>
      <c r="P155" s="21">
        <f>('Ratios Calculated fix'!P155-'Ratios Calculated fix'!P$428)/('Ratios Calculated fix'!P$429-'Ratios Calculated fix'!P$428)</f>
        <v>3.8487581357726973E-2</v>
      </c>
      <c r="Q155" s="21">
        <f>('Ratios Calculated fix'!Q155-'Ratios Calculated fix'!Q$428)/('Ratios Calculated fix'!Q$429-'Ratios Calculated fix'!Q$428)</f>
        <v>0.56076253238574625</v>
      </c>
      <c r="R155" s="21">
        <f>('Ratios Calculated fix'!R155-'Ratios Calculated fix'!R$428)/('Ratios Calculated fix'!R$429-'Ratios Calculated fix'!R$428)</f>
        <v>8.3031480157614079E-2</v>
      </c>
      <c r="S155" s="21">
        <f>('Ratios Calculated fix'!S155-'Ratios Calculated fix'!S$428)/('Ratios Calculated fix'!S$429-'Ratios Calculated fix'!S$428)</f>
        <v>2.9601426459493811E-2</v>
      </c>
      <c r="T155" s="21">
        <f>('Ratios Calculated fix'!T155-'Ratios Calculated fix'!T$428)/('Ratios Calculated fix'!T$429-'Ratios Calculated fix'!T$428)</f>
        <v>7.928450699663149E-2</v>
      </c>
      <c r="U155" s="21">
        <f>('Ratios Calculated fix'!U155-'Ratios Calculated fix'!U$428)/('Ratios Calculated fix'!U$429-'Ratios Calculated fix'!U$428)</f>
        <v>0.79491405664271619</v>
      </c>
      <c r="V155" s="21">
        <f>('Ratios Calculated fix'!V155-'Ratios Calculated fix'!V$428)/('Ratios Calculated fix'!V$429-'Ratios Calculated fix'!V$428)</f>
        <v>0.7730349212796126</v>
      </c>
      <c r="W155" s="21">
        <f>('Ratios Calculated fix'!W155-'Ratios Calculated fix'!W$428)/('Ratios Calculated fix'!W$429-'Ratios Calculated fix'!W$428)</f>
        <v>0.76449946908143462</v>
      </c>
      <c r="X155" s="21">
        <f>('Ratios Calculated fix'!X155-'Ratios Calculated fix'!X$428)/('Ratios Calculated fix'!X$429-'Ratios Calculated fix'!X$428)</f>
        <v>0.1936746192110283</v>
      </c>
      <c r="Y155" s="21">
        <f>('Ratios Calculated fix'!Y155-'Ratios Calculated fix'!Y$428)/('Ratios Calculated fix'!Y$429-'Ratios Calculated fix'!Y$428)</f>
        <v>0.48833902860315076</v>
      </c>
      <c r="Z155" s="21">
        <f>('Ratios Calculated fix'!Z155-'Ratios Calculated fix'!Z$428)/('Ratios Calculated fix'!Z$429-'Ratios Calculated fix'!Z$428)</f>
        <v>0.80632538078897165</v>
      </c>
      <c r="AA155" s="21">
        <f>('Ratios Calculated fix'!AA155-'Ratios Calculated fix'!AA$428)/('Ratios Calculated fix'!AA$429-'Ratios Calculated fix'!AA$428)</f>
        <v>0.20644799383147205</v>
      </c>
      <c r="AB155" s="21">
        <f>('Ratios Calculated fix'!AB155-'Ratios Calculated fix'!AB$428)/('Ratios Calculated fix'!AB$429-'Ratios Calculated fix'!AB$428)</f>
        <v>0.86651974497423367</v>
      </c>
      <c r="AC155" s="21">
        <f>('Ratios Calculated fix'!AC155-'Ratios Calculated fix'!AC$428)/('Ratios Calculated fix'!AC$429-'Ratios Calculated fix'!AC$428)</f>
        <v>0.23998523215258896</v>
      </c>
      <c r="AD155" s="21">
        <f>('Ratios Calculated fix'!AD155-'Ratios Calculated fix'!AD$428)/('Ratios Calculated fix'!AD$429-'Ratios Calculated fix'!AD$428)</f>
        <v>0.31687992713899182</v>
      </c>
      <c r="AE155" s="21">
        <f>('Ratios Calculated fix'!AE155-'Ratios Calculated fix'!AE$428)/('Ratios Calculated fix'!AE$429-'Ratios Calculated fix'!AE$428)</f>
        <v>0.31432084194936027</v>
      </c>
      <c r="AF155" s="21">
        <f>('Ratios Calculated fix'!AF155-'Ratios Calculated fix'!AF$428)/('Ratios Calculated fix'!AF$429-'Ratios Calculated fix'!AF$428)</f>
        <v>0.54329239471415747</v>
      </c>
      <c r="AG155" s="21" t="e">
        <f>('Ratios Calculated fix'!AG155-'Ratios Calculated fix'!AG$428)/('Ratios Calculated fix'!AG$429-'Ratios Calculated fix'!AG$428)</f>
        <v>#DIV/0!</v>
      </c>
      <c r="AH155" s="21" t="e">
        <f>('Ratios Calculated fix'!AH155-'Ratios Calculated fix'!AH$428)/('Ratios Calculated fix'!AH$429-'Ratios Calculated fix'!AH$428)</f>
        <v>#DIV/0!</v>
      </c>
      <c r="AI155" s="21">
        <f>('Ratios Calculated fix'!AI155-'Ratios Calculated fix'!AI$428)/('Ratios Calculated fix'!AI$429-'Ratios Calculated fix'!AI$428)</f>
        <v>0.41107543464664958</v>
      </c>
      <c r="AJ155" s="21">
        <f>('Ratios Calculated fix'!AJ155-'Ratios Calculated fix'!AJ$428)/('Ratios Calculated fix'!AJ$429-'Ratios Calculated fix'!AJ$428)</f>
        <v>0.17364531186538881</v>
      </c>
      <c r="AK155" s="21" t="e">
        <f>('Ratios Calculated fix'!AK155-'Ratios Calculated fix'!AK$428)/('Ratios Calculated fix'!AK$429-'Ratios Calculated fix'!AK$428)</f>
        <v>#DIV/0!</v>
      </c>
      <c r="AL155" s="21" t="e">
        <f>('Ratios Calculated fix'!AL155-'Ratios Calculated fix'!AL$428)/('Ratios Calculated fix'!AL$429-'Ratios Calculated fix'!AL$428)</f>
        <v>#DIV/0!</v>
      </c>
      <c r="AM155" s="21">
        <f>('Ratios Calculated fix'!AM155-'Ratios Calculated fix'!AM$428)/('Ratios Calculated fix'!AM$429-'Ratios Calculated fix'!AM$428)</f>
        <v>0.61593365891454133</v>
      </c>
      <c r="AN155" s="21">
        <f>('Ratios Calculated fix'!AN155-'Ratios Calculated fix'!AN$428)/('Ratios Calculated fix'!AN$429-'Ratios Calculated fix'!AN$428)</f>
        <v>0.62572301945276687</v>
      </c>
      <c r="AO155" s="21">
        <f>('Ratios Calculated fix'!AO155-'Ratios Calculated fix'!AO$428)/('Ratios Calculated fix'!AO$429-'Ratios Calculated fix'!AO$428)</f>
        <v>0.2783427841305825</v>
      </c>
      <c r="AP155" s="21">
        <f>('Ratios Calculated fix'!AP155-'Ratios Calculated fix'!AP$428)/('Ratios Calculated fix'!AP$429-'Ratios Calculated fix'!AP$428)</f>
        <v>3.3984643286721905E-2</v>
      </c>
      <c r="AQ155" s="21">
        <f>('Ratios Calculated fix'!AQ155-'Ratios Calculated fix'!AQ$428)/('Ratios Calculated fix'!AQ$429-'Ratios Calculated fix'!AQ$428)</f>
        <v>0.50722961526973243</v>
      </c>
      <c r="AR155" s="21">
        <f>('Ratios Calculated fix'!AR155-'Ratios Calculated fix'!AR$428)/('Ratios Calculated fix'!AR$429-'Ratios Calculated fix'!AR$428)</f>
        <v>0.25397251446706626</v>
      </c>
      <c r="AS155" s="21">
        <f>('Ratios Calculated fix'!AS155-'Ratios Calculated fix'!AS$428)/('Ratios Calculated fix'!AS$429-'Ratios Calculated fix'!AS$428)</f>
        <v>0.55222925933951172</v>
      </c>
      <c r="AT155" s="21">
        <f>('Ratios Calculated fix'!AT155-'Ratios Calculated fix'!AT$428)/('Ratios Calculated fix'!AT$429-'Ratios Calculated fix'!AT$428)</f>
        <v>0.36040780650929743</v>
      </c>
      <c r="AU155" s="21">
        <f>('Ratios Calculated fix'!AU155-'Ratios Calculated fix'!AU$428)/('Ratios Calculated fix'!AU$429-'Ratios Calculated fix'!AU$428)</f>
        <v>0.44483816432232998</v>
      </c>
      <c r="AV155" s="21" t="e">
        <f>('Ratios Calculated fix'!AV155-'Ratios Calculated fix'!AV$428)/('Ratios Calculated fix'!AV$429-'Ratios Calculated fix'!AV$428)</f>
        <v>#DIV/0!</v>
      </c>
      <c r="AW155" s="21" t="e">
        <f>('Ratios Calculated fix'!AW155-'Ratios Calculated fix'!AW$428)/('Ratios Calculated fix'!AW$429-'Ratios Calculated fix'!AW$428)</f>
        <v>#DIV/0!</v>
      </c>
      <c r="AX155" s="21" t="e">
        <f>('Ratios Calculated fix'!AX155-'Ratios Calculated fix'!AX$428)/('Ratios Calculated fix'!AX$429-'Ratios Calculated fix'!AX$428)</f>
        <v>#DIV/0!</v>
      </c>
      <c r="AY155" s="21">
        <f>('Ratios Calculated fix'!AY155-'Ratios Calculated fix'!AY$428)/('Ratios Calculated fix'!AY$429-'Ratios Calculated fix'!AY$428)</f>
        <v>0.35179961108031915</v>
      </c>
      <c r="AZ155" s="21">
        <f>('Ratios Calculated fix'!AZ155-'Ratios Calculated fix'!AZ$428)/('Ratios Calculated fix'!AZ$429-'Ratios Calculated fix'!AZ$428)</f>
        <v>0.27934756207107647</v>
      </c>
      <c r="BA155" s="21">
        <f>('Ratios Calculated fix'!BA155-'Ratios Calculated fix'!BA$428)/('Ratios Calculated fix'!BA$429-'Ratios Calculated fix'!BA$428)</f>
        <v>0.51085793780138355</v>
      </c>
      <c r="BB155" s="21" t="e">
        <f>('Ratios Calculated fix'!BB155-'Ratios Calculated fix'!BB$428)/('Ratios Calculated fix'!BB$429-'Ratios Calculated fix'!BB$428)</f>
        <v>#DIV/0!</v>
      </c>
      <c r="BC155" s="21">
        <f>('Ratios Calculated fix'!BC155-'Ratios Calculated fix'!BC$428)/('Ratios Calculated fix'!BC$429-'Ratios Calculated fix'!BC$428)</f>
        <v>0.12199076443085961</v>
      </c>
    </row>
    <row r="156" spans="1:55" x14ac:dyDescent="0.2">
      <c r="A156" s="3" t="s">
        <v>490</v>
      </c>
      <c r="B156" s="3" t="s">
        <v>491</v>
      </c>
      <c r="C156" s="3" t="s">
        <v>34</v>
      </c>
      <c r="D156" s="3">
        <v>60283</v>
      </c>
      <c r="E156" s="3" t="s">
        <v>16</v>
      </c>
      <c r="F156" s="3">
        <v>2019</v>
      </c>
      <c r="G156" s="3" t="s">
        <v>17</v>
      </c>
      <c r="H156" s="4">
        <v>43738</v>
      </c>
      <c r="I156" s="4">
        <v>43784</v>
      </c>
      <c r="J156" s="4">
        <v>43784</v>
      </c>
      <c r="K156" s="5">
        <v>60293000</v>
      </c>
      <c r="L156" s="5">
        <v>60954000</v>
      </c>
      <c r="M156" s="3" t="s">
        <v>492</v>
      </c>
      <c r="N156" s="20">
        <f>('Ratios Calculated fix'!N156-'Ratios Calculated fix'!N$428)/('Ratios Calculated fix'!N$429-'Ratios Calculated fix'!N$428)</f>
        <v>6.3773327498798257E-2</v>
      </c>
      <c r="O156" s="21">
        <f>('Ratios Calculated fix'!O156-'Ratios Calculated fix'!O$428)/('Ratios Calculated fix'!O$429-'Ratios Calculated fix'!O$428)</f>
        <v>6.2382953053556366E-2</v>
      </c>
      <c r="P156" s="21">
        <f>('Ratios Calculated fix'!P156-'Ratios Calculated fix'!P$428)/('Ratios Calculated fix'!P$429-'Ratios Calculated fix'!P$428)</f>
        <v>0.16290391511426977</v>
      </c>
      <c r="Q156" s="21">
        <f>('Ratios Calculated fix'!Q156-'Ratios Calculated fix'!Q$428)/('Ratios Calculated fix'!Q$429-'Ratios Calculated fix'!Q$428)</f>
        <v>0.55915416736464896</v>
      </c>
      <c r="R156" s="21">
        <f>('Ratios Calculated fix'!R156-'Ratios Calculated fix'!R$428)/('Ratios Calculated fix'!R$429-'Ratios Calculated fix'!R$428)</f>
        <v>0</v>
      </c>
      <c r="S156" s="21">
        <f>('Ratios Calculated fix'!S156-'Ratios Calculated fix'!S$428)/('Ratios Calculated fix'!S$429-'Ratios Calculated fix'!S$428)</f>
        <v>0</v>
      </c>
      <c r="T156" s="21">
        <f>('Ratios Calculated fix'!T156-'Ratios Calculated fix'!T$428)/('Ratios Calculated fix'!T$429-'Ratios Calculated fix'!T$428)</f>
        <v>0</v>
      </c>
      <c r="U156" s="21">
        <f>('Ratios Calculated fix'!U156-'Ratios Calculated fix'!U$428)/('Ratios Calculated fix'!U$429-'Ratios Calculated fix'!U$428)</f>
        <v>0.79008725756879927</v>
      </c>
      <c r="V156" s="21">
        <f>('Ratios Calculated fix'!V156-'Ratios Calculated fix'!V$428)/('Ratios Calculated fix'!V$429-'Ratios Calculated fix'!V$428)</f>
        <v>0.77144014205164946</v>
      </c>
      <c r="W156" s="21">
        <f>('Ratios Calculated fix'!W156-'Ratios Calculated fix'!W$428)/('Ratios Calculated fix'!W$429-'Ratios Calculated fix'!W$428)</f>
        <v>0.75926751205282994</v>
      </c>
      <c r="X156" s="21">
        <f>('Ratios Calculated fix'!X156-'Ratios Calculated fix'!X$428)/('Ratios Calculated fix'!X$429-'Ratios Calculated fix'!X$428)</f>
        <v>0.44318075923410377</v>
      </c>
      <c r="Y156" s="21">
        <f>('Ratios Calculated fix'!Y156-'Ratios Calculated fix'!Y$428)/('Ratios Calculated fix'!Y$429-'Ratios Calculated fix'!Y$428)</f>
        <v>0.51896906118696262</v>
      </c>
      <c r="Z156" s="21">
        <f>('Ratios Calculated fix'!Z156-'Ratios Calculated fix'!Z$428)/('Ratios Calculated fix'!Z$429-'Ratios Calculated fix'!Z$428)</f>
        <v>0.55681924076589628</v>
      </c>
      <c r="AA156" s="21">
        <f>('Ratios Calculated fix'!AA156-'Ratios Calculated fix'!AA$428)/('Ratios Calculated fix'!AA$429-'Ratios Calculated fix'!AA$428)</f>
        <v>0.34813928205332179</v>
      </c>
      <c r="AB156" s="21">
        <f>('Ratios Calculated fix'!AB156-'Ratios Calculated fix'!AB$428)/('Ratios Calculated fix'!AB$429-'Ratios Calculated fix'!AB$428)</f>
        <v>0.90587527545832469</v>
      </c>
      <c r="AC156" s="21">
        <f>('Ratios Calculated fix'!AC156-'Ratios Calculated fix'!AC$428)/('Ratios Calculated fix'!AC$429-'Ratios Calculated fix'!AC$428)</f>
        <v>0.82803373089853527</v>
      </c>
      <c r="AD156" s="21">
        <f>('Ratios Calculated fix'!AD156-'Ratios Calculated fix'!AD$428)/('Ratios Calculated fix'!AD$429-'Ratios Calculated fix'!AD$428)</f>
        <v>0.46339626225910879</v>
      </c>
      <c r="AE156" s="21">
        <f>('Ratios Calculated fix'!AE156-'Ratios Calculated fix'!AE$428)/('Ratios Calculated fix'!AE$429-'Ratios Calculated fix'!AE$428)</f>
        <v>0.53121678324097521</v>
      </c>
      <c r="AF156" s="21">
        <f>('Ratios Calculated fix'!AF156-'Ratios Calculated fix'!AF$428)/('Ratios Calculated fix'!AF$429-'Ratios Calculated fix'!AF$428)</f>
        <v>0.67900631613753248</v>
      </c>
      <c r="AG156" s="21" t="e">
        <f>('Ratios Calculated fix'!AG156-'Ratios Calculated fix'!AG$428)/('Ratios Calculated fix'!AG$429-'Ratios Calculated fix'!AG$428)</f>
        <v>#DIV/0!</v>
      </c>
      <c r="AH156" s="21" t="e">
        <f>('Ratios Calculated fix'!AH156-'Ratios Calculated fix'!AH$428)/('Ratios Calculated fix'!AH$429-'Ratios Calculated fix'!AH$428)</f>
        <v>#DIV/0!</v>
      </c>
      <c r="AI156" s="21">
        <f>('Ratios Calculated fix'!AI156-'Ratios Calculated fix'!AI$428)/('Ratios Calculated fix'!AI$429-'Ratios Calculated fix'!AI$428)</f>
        <v>0.38301298846798437</v>
      </c>
      <c r="AJ156" s="21">
        <f>('Ratios Calculated fix'!AJ156-'Ratios Calculated fix'!AJ$428)/('Ratios Calculated fix'!AJ$429-'Ratios Calculated fix'!AJ$428)</f>
        <v>0.20291759136914503</v>
      </c>
      <c r="AK156" s="21" t="e">
        <f>('Ratios Calculated fix'!AK156-'Ratios Calculated fix'!AK$428)/('Ratios Calculated fix'!AK$429-'Ratios Calculated fix'!AK$428)</f>
        <v>#DIV/0!</v>
      </c>
      <c r="AL156" s="21" t="e">
        <f>('Ratios Calculated fix'!AL156-'Ratios Calculated fix'!AL$428)/('Ratios Calculated fix'!AL$429-'Ratios Calculated fix'!AL$428)</f>
        <v>#DIV/0!</v>
      </c>
      <c r="AM156" s="21">
        <f>('Ratios Calculated fix'!AM156-'Ratios Calculated fix'!AM$428)/('Ratios Calculated fix'!AM$429-'Ratios Calculated fix'!AM$428)</f>
        <v>0.62079473761195425</v>
      </c>
      <c r="AN156" s="21">
        <f>('Ratios Calculated fix'!AN156-'Ratios Calculated fix'!AN$428)/('Ratios Calculated fix'!AN$429-'Ratios Calculated fix'!AN$428)</f>
        <v>0.62226371111880729</v>
      </c>
      <c r="AO156" s="21">
        <f>('Ratios Calculated fix'!AO156-'Ratios Calculated fix'!AO$428)/('Ratios Calculated fix'!AO$429-'Ratios Calculated fix'!AO$428)</f>
        <v>0.17579226745531507</v>
      </c>
      <c r="AP156" s="21">
        <f>('Ratios Calculated fix'!AP156-'Ratios Calculated fix'!AP$428)/('Ratios Calculated fix'!AP$429-'Ratios Calculated fix'!AP$428)</f>
        <v>3.253331422111453E-2</v>
      </c>
      <c r="AQ156" s="21">
        <f>('Ratios Calculated fix'!AQ156-'Ratios Calculated fix'!AQ$428)/('Ratios Calculated fix'!AQ$429-'Ratios Calculated fix'!AQ$428)</f>
        <v>0.71524021323922427</v>
      </c>
      <c r="AR156" s="21">
        <f>('Ratios Calculated fix'!AR156-'Ratios Calculated fix'!AR$428)/('Ratios Calculated fix'!AR$429-'Ratios Calculated fix'!AR$428)</f>
        <v>0.52958996439251271</v>
      </c>
      <c r="AS156" s="21">
        <f>('Ratios Calculated fix'!AS156-'Ratios Calculated fix'!AS$428)/('Ratios Calculated fix'!AS$429-'Ratios Calculated fix'!AS$428)</f>
        <v>0.46547563973637274</v>
      </c>
      <c r="AT156" s="21">
        <f>('Ratios Calculated fix'!AT156-'Ratios Calculated fix'!AT$428)/('Ratios Calculated fix'!AT$429-'Ratios Calculated fix'!AT$428)</f>
        <v>0.66944420639892888</v>
      </c>
      <c r="AU156" s="21">
        <f>('Ratios Calculated fix'!AU156-'Ratios Calculated fix'!AU$428)/('Ratios Calculated fix'!AU$429-'Ratios Calculated fix'!AU$428)</f>
        <v>0.47806982848653817</v>
      </c>
      <c r="AV156" s="21" t="e">
        <f>('Ratios Calculated fix'!AV156-'Ratios Calculated fix'!AV$428)/('Ratios Calculated fix'!AV$429-'Ratios Calculated fix'!AV$428)</f>
        <v>#DIV/0!</v>
      </c>
      <c r="AW156" s="21" t="e">
        <f>('Ratios Calculated fix'!AW156-'Ratios Calculated fix'!AW$428)/('Ratios Calculated fix'!AW$429-'Ratios Calculated fix'!AW$428)</f>
        <v>#DIV/0!</v>
      </c>
      <c r="AX156" s="21" t="e">
        <f>('Ratios Calculated fix'!AX156-'Ratios Calculated fix'!AX$428)/('Ratios Calculated fix'!AX$429-'Ratios Calculated fix'!AX$428)</f>
        <v>#DIV/0!</v>
      </c>
      <c r="AY156" s="21">
        <f>('Ratios Calculated fix'!AY156-'Ratios Calculated fix'!AY$428)/('Ratios Calculated fix'!AY$429-'Ratios Calculated fix'!AY$428)</f>
        <v>0.32751608420844852</v>
      </c>
      <c r="AZ156" s="21">
        <f>('Ratios Calculated fix'!AZ156-'Ratios Calculated fix'!AZ$428)/('Ratios Calculated fix'!AZ$429-'Ratios Calculated fix'!AZ$428)</f>
        <v>0.20700231118088738</v>
      </c>
      <c r="BA156" s="21">
        <f>('Ratios Calculated fix'!BA156-'Ratios Calculated fix'!BA$428)/('Ratios Calculated fix'!BA$429-'Ratios Calculated fix'!BA$428)</f>
        <v>0.51345474228004884</v>
      </c>
      <c r="BB156" s="21" t="e">
        <f>('Ratios Calculated fix'!BB156-'Ratios Calculated fix'!BB$428)/('Ratios Calculated fix'!BB$429-'Ratios Calculated fix'!BB$428)</f>
        <v>#DIV/0!</v>
      </c>
      <c r="BC156" s="21">
        <f>('Ratios Calculated fix'!BC156-'Ratios Calculated fix'!BC$428)/('Ratios Calculated fix'!BC$429-'Ratios Calculated fix'!BC$428)</f>
        <v>0.26162944631564367</v>
      </c>
    </row>
    <row r="157" spans="1:55" x14ac:dyDescent="0.2">
      <c r="A157" s="3" t="s">
        <v>505</v>
      </c>
      <c r="B157" s="3" t="s">
        <v>506</v>
      </c>
      <c r="C157" s="3" t="s">
        <v>34</v>
      </c>
      <c r="D157" s="3">
        <v>88558</v>
      </c>
      <c r="E157" s="3" t="s">
        <v>16</v>
      </c>
      <c r="F157" s="3">
        <v>2019</v>
      </c>
      <c r="G157" s="3" t="s">
        <v>17</v>
      </c>
      <c r="H157" s="4">
        <v>43830</v>
      </c>
      <c r="I157" s="4">
        <v>43881</v>
      </c>
      <c r="J157" s="4">
        <v>43881</v>
      </c>
      <c r="K157" s="5">
        <v>617000000</v>
      </c>
      <c r="L157" s="5">
        <v>627000000</v>
      </c>
      <c r="M157" s="3" t="s">
        <v>507</v>
      </c>
      <c r="N157" s="20">
        <f>('Ratios Calculated fix'!N157-'Ratios Calculated fix'!N$428)/('Ratios Calculated fix'!N$429-'Ratios Calculated fix'!N$428)</f>
        <v>5.1149952186255176E-2</v>
      </c>
      <c r="O157" s="21">
        <f>('Ratios Calculated fix'!O157-'Ratios Calculated fix'!O$428)/('Ratios Calculated fix'!O$429-'Ratios Calculated fix'!O$428)</f>
        <v>5.1149952186255176E-2</v>
      </c>
      <c r="P157" s="21">
        <f>('Ratios Calculated fix'!P157-'Ratios Calculated fix'!P$428)/('Ratios Calculated fix'!P$429-'Ratios Calculated fix'!P$428)</f>
        <v>3.36507343173943E-2</v>
      </c>
      <c r="Q157" s="21">
        <f>('Ratios Calculated fix'!Q157-'Ratios Calculated fix'!Q$428)/('Ratios Calculated fix'!Q$429-'Ratios Calculated fix'!Q$428)</f>
        <v>0.5596172408849075</v>
      </c>
      <c r="R157" s="21">
        <f>('Ratios Calculated fix'!R157-'Ratios Calculated fix'!R$428)/('Ratios Calculated fix'!R$429-'Ratios Calculated fix'!R$428)</f>
        <v>9.7120510113228392E-2</v>
      </c>
      <c r="S157" s="21">
        <f>('Ratios Calculated fix'!S157-'Ratios Calculated fix'!S$428)/('Ratios Calculated fix'!S$429-'Ratios Calculated fix'!S$428)</f>
        <v>2.2138073601173161E-2</v>
      </c>
      <c r="T157" s="21">
        <f>('Ratios Calculated fix'!T157-'Ratios Calculated fix'!T$428)/('Ratios Calculated fix'!T$429-'Ratios Calculated fix'!T$428)</f>
        <v>9.4677869152238331E-2</v>
      </c>
      <c r="U157" s="21">
        <f>('Ratios Calculated fix'!U157-'Ratios Calculated fix'!U$428)/('Ratios Calculated fix'!U$429-'Ratios Calculated fix'!U$428)</f>
        <v>0.7943724215550747</v>
      </c>
      <c r="V157" s="21">
        <f>('Ratios Calculated fix'!V157-'Ratios Calculated fix'!V$428)/('Ratios Calculated fix'!V$429-'Ratios Calculated fix'!V$428)</f>
        <v>0.77234539054003581</v>
      </c>
      <c r="W157" s="21">
        <f>('Ratios Calculated fix'!W157-'Ratios Calculated fix'!W$428)/('Ratios Calculated fix'!W$429-'Ratios Calculated fix'!W$428)</f>
        <v>0.76400954278296151</v>
      </c>
      <c r="X157" s="21">
        <f>('Ratios Calculated fix'!X157-'Ratios Calculated fix'!X$428)/('Ratios Calculated fix'!X$429-'Ratios Calculated fix'!X$428)</f>
        <v>0.12505216136320277</v>
      </c>
      <c r="Y157" s="21">
        <f>('Ratios Calculated fix'!Y157-'Ratios Calculated fix'!Y$428)/('Ratios Calculated fix'!Y$429-'Ratios Calculated fix'!Y$428)</f>
        <v>0.67628775420838183</v>
      </c>
      <c r="Z157" s="21">
        <f>('Ratios Calculated fix'!Z157-'Ratios Calculated fix'!Z$428)/('Ratios Calculated fix'!Z$429-'Ratios Calculated fix'!Z$428)</f>
        <v>0.87494783863679715</v>
      </c>
      <c r="AA157" s="21">
        <f>('Ratios Calculated fix'!AA157-'Ratios Calculated fix'!AA$428)/('Ratios Calculated fix'!AA$429-'Ratios Calculated fix'!AA$428)</f>
        <v>0.92969925306461942</v>
      </c>
      <c r="AB157" s="21">
        <f>('Ratios Calculated fix'!AB157-'Ratios Calculated fix'!AB$428)/('Ratios Calculated fix'!AB$429-'Ratios Calculated fix'!AB$428)</f>
        <v>0.8909462641081608</v>
      </c>
      <c r="AC157" s="21">
        <f>('Ratios Calculated fix'!AC157-'Ratios Calculated fix'!AC$428)/('Ratios Calculated fix'!AC$429-'Ratios Calculated fix'!AC$428)</f>
        <v>0.32016305064956985</v>
      </c>
      <c r="AD157" s="21">
        <f>('Ratios Calculated fix'!AD157-'Ratios Calculated fix'!AD$428)/('Ratios Calculated fix'!AD$429-'Ratios Calculated fix'!AD$428)</f>
        <v>0.37685416631945273</v>
      </c>
      <c r="AE157" s="21">
        <f>('Ratios Calculated fix'!AE157-'Ratios Calculated fix'!AE$428)/('Ratios Calculated fix'!AE$429-'Ratios Calculated fix'!AE$428)</f>
        <v>0.4320087887787965</v>
      </c>
      <c r="AF157" s="21">
        <f>('Ratios Calculated fix'!AF157-'Ratios Calculated fix'!AF$428)/('Ratios Calculated fix'!AF$429-'Ratios Calculated fix'!AF$428)</f>
        <v>0.6055188289285105</v>
      </c>
      <c r="AG157" s="21" t="e">
        <f>('Ratios Calculated fix'!AG157-'Ratios Calculated fix'!AG$428)/('Ratios Calculated fix'!AG$429-'Ratios Calculated fix'!AG$428)</f>
        <v>#DIV/0!</v>
      </c>
      <c r="AH157" s="21" t="e">
        <f>('Ratios Calculated fix'!AH157-'Ratios Calculated fix'!AH$428)/('Ratios Calculated fix'!AH$429-'Ratios Calculated fix'!AH$428)</f>
        <v>#DIV/0!</v>
      </c>
      <c r="AI157" s="21">
        <f>('Ratios Calculated fix'!AI157-'Ratios Calculated fix'!AI$428)/('Ratios Calculated fix'!AI$429-'Ratios Calculated fix'!AI$428)</f>
        <v>0.38843360489496409</v>
      </c>
      <c r="AJ157" s="21">
        <f>('Ratios Calculated fix'!AJ157-'Ratios Calculated fix'!AJ$428)/('Ratios Calculated fix'!AJ$429-'Ratios Calculated fix'!AJ$428)</f>
        <v>0.17615839931792976</v>
      </c>
      <c r="AK157" s="21" t="e">
        <f>('Ratios Calculated fix'!AK157-'Ratios Calculated fix'!AK$428)/('Ratios Calculated fix'!AK$429-'Ratios Calculated fix'!AK$428)</f>
        <v>#DIV/0!</v>
      </c>
      <c r="AL157" s="21" t="e">
        <f>('Ratios Calculated fix'!AL157-'Ratios Calculated fix'!AL$428)/('Ratios Calculated fix'!AL$429-'Ratios Calculated fix'!AL$428)</f>
        <v>#DIV/0!</v>
      </c>
      <c r="AM157" s="21">
        <f>('Ratios Calculated fix'!AM157-'Ratios Calculated fix'!AM$428)/('Ratios Calculated fix'!AM$429-'Ratios Calculated fix'!AM$428)</f>
        <v>0.61672272019806618</v>
      </c>
      <c r="AN157" s="21">
        <f>('Ratios Calculated fix'!AN157-'Ratios Calculated fix'!AN$428)/('Ratios Calculated fix'!AN$429-'Ratios Calculated fix'!AN$428)</f>
        <v>0.6209416594549606</v>
      </c>
      <c r="AO157" s="21">
        <f>('Ratios Calculated fix'!AO157-'Ratios Calculated fix'!AO$428)/('Ratios Calculated fix'!AO$429-'Ratios Calculated fix'!AO$428)</f>
        <v>6.7853670269433536E-2</v>
      </c>
      <c r="AP157" s="21">
        <f>('Ratios Calculated fix'!AP157-'Ratios Calculated fix'!AP$428)/('Ratios Calculated fix'!AP$429-'Ratios Calculated fix'!AP$428)</f>
        <v>3.3604771469066659E-2</v>
      </c>
      <c r="AQ157" s="21">
        <f>('Ratios Calculated fix'!AQ157-'Ratios Calculated fix'!AQ$428)/('Ratios Calculated fix'!AQ$429-'Ratios Calculated fix'!AQ$428)</f>
        <v>0.53974194144887466</v>
      </c>
      <c r="AR157" s="21">
        <f>('Ratios Calculated fix'!AR157-'Ratios Calculated fix'!AR$428)/('Ratios Calculated fix'!AR$429-'Ratios Calculated fix'!AR$428)</f>
        <v>0.41236907493758757</v>
      </c>
      <c r="AS157" s="21">
        <f>('Ratios Calculated fix'!AS157-'Ratios Calculated fix'!AS$428)/('Ratios Calculated fix'!AS$429-'Ratios Calculated fix'!AS$428)</f>
        <v>0.50460297482922645</v>
      </c>
      <c r="AT157" s="21">
        <f>('Ratios Calculated fix'!AT157-'Ratios Calculated fix'!AT$428)/('Ratios Calculated fix'!AT$429-'Ratios Calculated fix'!AT$428)</f>
        <v>0.32879034184286715</v>
      </c>
      <c r="AU157" s="21">
        <f>('Ratios Calculated fix'!AU157-'Ratios Calculated fix'!AU$428)/('Ratios Calculated fix'!AU$429-'Ratios Calculated fix'!AU$428)</f>
        <v>0.48947297130974371</v>
      </c>
      <c r="AV157" s="21" t="e">
        <f>('Ratios Calculated fix'!AV157-'Ratios Calculated fix'!AV$428)/('Ratios Calculated fix'!AV$429-'Ratios Calculated fix'!AV$428)</f>
        <v>#DIV/0!</v>
      </c>
      <c r="AW157" s="21" t="e">
        <f>('Ratios Calculated fix'!AW157-'Ratios Calculated fix'!AW$428)/('Ratios Calculated fix'!AW$429-'Ratios Calculated fix'!AW$428)</f>
        <v>#DIV/0!</v>
      </c>
      <c r="AX157" s="21" t="e">
        <f>('Ratios Calculated fix'!AX157-'Ratios Calculated fix'!AX$428)/('Ratios Calculated fix'!AX$429-'Ratios Calculated fix'!AX$428)</f>
        <v>#DIV/0!</v>
      </c>
      <c r="AY157" s="21">
        <f>('Ratios Calculated fix'!AY157-'Ratios Calculated fix'!AY$428)/('Ratios Calculated fix'!AY$429-'Ratios Calculated fix'!AY$428)</f>
        <v>0.39255688249286225</v>
      </c>
      <c r="AZ157" s="21">
        <f>('Ratios Calculated fix'!AZ157-'Ratios Calculated fix'!AZ$428)/('Ratios Calculated fix'!AZ$429-'Ratios Calculated fix'!AZ$428)</f>
        <v>0.34920234302995651</v>
      </c>
      <c r="BA157" s="21">
        <f>('Ratios Calculated fix'!BA157-'Ratios Calculated fix'!BA$428)/('Ratios Calculated fix'!BA$429-'Ratios Calculated fix'!BA$428)</f>
        <v>0.51907180254841601</v>
      </c>
      <c r="BB157" s="21" t="e">
        <f>('Ratios Calculated fix'!BB157-'Ratios Calculated fix'!BB$428)/('Ratios Calculated fix'!BB$429-'Ratios Calculated fix'!BB$428)</f>
        <v>#DIV/0!</v>
      </c>
      <c r="BC157" s="21">
        <f>('Ratios Calculated fix'!BC157-'Ratios Calculated fix'!BC$428)/('Ratios Calculated fix'!BC$429-'Ratios Calculated fix'!BC$428)</f>
        <v>0.1059841097588359</v>
      </c>
    </row>
    <row r="158" spans="1:55" x14ac:dyDescent="0.2">
      <c r="A158" s="3" t="s">
        <v>508</v>
      </c>
      <c r="B158" s="3" t="s">
        <v>509</v>
      </c>
      <c r="C158" s="3" t="s">
        <v>34</v>
      </c>
      <c r="D158" s="3">
        <v>378146</v>
      </c>
      <c r="E158" s="3" t="s">
        <v>16</v>
      </c>
      <c r="F158" s="3">
        <v>2019</v>
      </c>
      <c r="G158" s="3" t="s">
        <v>17</v>
      </c>
      <c r="H158" s="4">
        <v>43830</v>
      </c>
      <c r="I158" s="4">
        <v>43888</v>
      </c>
      <c r="J158" s="4">
        <v>43888</v>
      </c>
      <c r="K158" s="5">
        <v>680200000</v>
      </c>
      <c r="L158" s="5">
        <v>694800000</v>
      </c>
      <c r="M158" s="3" t="s">
        <v>510</v>
      </c>
      <c r="N158" s="20">
        <f>('Ratios Calculated fix'!N158-'Ratios Calculated fix'!N$428)/('Ratios Calculated fix'!N$429-'Ratios Calculated fix'!N$428)</f>
        <v>4.7325684031063069E-2</v>
      </c>
      <c r="O158" s="21">
        <f>('Ratios Calculated fix'!O158-'Ratios Calculated fix'!O$428)/('Ratios Calculated fix'!O$429-'Ratios Calculated fix'!O$428)</f>
        <v>4.7325684031063069E-2</v>
      </c>
      <c r="P158" s="21">
        <f>('Ratios Calculated fix'!P158-'Ratios Calculated fix'!P$428)/('Ratios Calculated fix'!P$429-'Ratios Calculated fix'!P$428)</f>
        <v>3.088455026989571E-2</v>
      </c>
      <c r="Q158" s="21">
        <f>('Ratios Calculated fix'!Q158-'Ratios Calculated fix'!Q$428)/('Ratios Calculated fix'!Q$429-'Ratios Calculated fix'!Q$428)</f>
        <v>0.56362853452587625</v>
      </c>
      <c r="R158" s="21">
        <f>('Ratios Calculated fix'!R158-'Ratios Calculated fix'!R$428)/('Ratios Calculated fix'!R$429-'Ratios Calculated fix'!R$428)</f>
        <v>0.13595022087669731</v>
      </c>
      <c r="S158" s="21">
        <f>('Ratios Calculated fix'!S158-'Ratios Calculated fix'!S$428)/('Ratios Calculated fix'!S$429-'Ratios Calculated fix'!S$428)</f>
        <v>5.9333903814754048E-4</v>
      </c>
      <c r="T158" s="21">
        <f>('Ratios Calculated fix'!T158-'Ratios Calculated fix'!T$428)/('Ratios Calculated fix'!T$429-'Ratios Calculated fix'!T$428)</f>
        <v>0.13725393429634086</v>
      </c>
      <c r="U158" s="21">
        <f>('Ratios Calculated fix'!U158-'Ratios Calculated fix'!U$428)/('Ratios Calculated fix'!U$429-'Ratios Calculated fix'!U$428)</f>
        <v>0.80275661451707203</v>
      </c>
      <c r="V158" s="21">
        <f>('Ratios Calculated fix'!V158-'Ratios Calculated fix'!V$428)/('Ratios Calculated fix'!V$429-'Ratios Calculated fix'!V$428)</f>
        <v>0.77149138676494955</v>
      </c>
      <c r="W158" s="21">
        <f>('Ratios Calculated fix'!W158-'Ratios Calculated fix'!W$428)/('Ratios Calculated fix'!W$429-'Ratios Calculated fix'!W$428)</f>
        <v>0.77378725254102521</v>
      </c>
      <c r="X158" s="21">
        <f>('Ratios Calculated fix'!X158-'Ratios Calculated fix'!X$428)/('Ratios Calculated fix'!X$429-'Ratios Calculated fix'!X$428)</f>
        <v>0.1582832318684797</v>
      </c>
      <c r="Y158" s="21">
        <f>('Ratios Calculated fix'!Y158-'Ratios Calculated fix'!Y$428)/('Ratios Calculated fix'!Y$429-'Ratios Calculated fix'!Y$428)</f>
        <v>0.52426512558150473</v>
      </c>
      <c r="Z158" s="21">
        <f>('Ratios Calculated fix'!Z158-'Ratios Calculated fix'!Z$428)/('Ratios Calculated fix'!Z$429-'Ratios Calculated fix'!Z$428)</f>
        <v>0.8417167681315203</v>
      </c>
      <c r="AA158" s="21">
        <f>('Ratios Calculated fix'!AA158-'Ratios Calculated fix'!AA$428)/('Ratios Calculated fix'!AA$429-'Ratios Calculated fix'!AA$428)</f>
        <v>0.82604621270366307</v>
      </c>
      <c r="AB158" s="21">
        <f>('Ratios Calculated fix'!AB158-'Ratios Calculated fix'!AB$428)/('Ratios Calculated fix'!AB$429-'Ratios Calculated fix'!AB$428)</f>
        <v>0.837579387436587</v>
      </c>
      <c r="AC158" s="21">
        <f>('Ratios Calculated fix'!AC158-'Ratios Calculated fix'!AC$428)/('Ratios Calculated fix'!AC$429-'Ratios Calculated fix'!AC$428)</f>
        <v>0.45806843666401043</v>
      </c>
      <c r="AD158" s="21">
        <f>('Ratios Calculated fix'!AD158-'Ratios Calculated fix'!AD$428)/('Ratios Calculated fix'!AD$429-'Ratios Calculated fix'!AD$428)</f>
        <v>0.4457861521757554</v>
      </c>
      <c r="AE158" s="21">
        <f>('Ratios Calculated fix'!AE158-'Ratios Calculated fix'!AE$428)/('Ratios Calculated fix'!AE$429-'Ratios Calculated fix'!AE$428)</f>
        <v>0.51102933937728756</v>
      </c>
      <c r="AF158" s="21">
        <f>('Ratios Calculated fix'!AF158-'Ratios Calculated fix'!AF$428)/('Ratios Calculated fix'!AF$429-'Ratios Calculated fix'!AF$428)</f>
        <v>0.67493961547536252</v>
      </c>
      <c r="AG158" s="21" t="e">
        <f>('Ratios Calculated fix'!AG158-'Ratios Calculated fix'!AG$428)/('Ratios Calculated fix'!AG$429-'Ratios Calculated fix'!AG$428)</f>
        <v>#DIV/0!</v>
      </c>
      <c r="AH158" s="21" t="e">
        <f>('Ratios Calculated fix'!AH158-'Ratios Calculated fix'!AH$428)/('Ratios Calculated fix'!AH$429-'Ratios Calculated fix'!AH$428)</f>
        <v>#DIV/0!</v>
      </c>
      <c r="AI158" s="21">
        <f>('Ratios Calculated fix'!AI158-'Ratios Calculated fix'!AI$428)/('Ratios Calculated fix'!AI$429-'Ratios Calculated fix'!AI$428)</f>
        <v>0.3924744321911946</v>
      </c>
      <c r="AJ158" s="21">
        <f>('Ratios Calculated fix'!AJ158-'Ratios Calculated fix'!AJ$428)/('Ratios Calculated fix'!AJ$429-'Ratios Calculated fix'!AJ$428)</f>
        <v>0.19868287827794651</v>
      </c>
      <c r="AK158" s="21" t="e">
        <f>('Ratios Calculated fix'!AK158-'Ratios Calculated fix'!AK$428)/('Ratios Calculated fix'!AK$429-'Ratios Calculated fix'!AK$428)</f>
        <v>#DIV/0!</v>
      </c>
      <c r="AL158" s="21" t="e">
        <f>('Ratios Calculated fix'!AL158-'Ratios Calculated fix'!AL$428)/('Ratios Calculated fix'!AL$429-'Ratios Calculated fix'!AL$428)</f>
        <v>#DIV/0!</v>
      </c>
      <c r="AM158" s="21">
        <f>('Ratios Calculated fix'!AM158-'Ratios Calculated fix'!AM$428)/('Ratios Calculated fix'!AM$429-'Ratios Calculated fix'!AM$428)</f>
        <v>0.62327761306910101</v>
      </c>
      <c r="AN158" s="21">
        <f>('Ratios Calculated fix'!AN158-'Ratios Calculated fix'!AN$428)/('Ratios Calculated fix'!AN$429-'Ratios Calculated fix'!AN$428)</f>
        <v>0.62358684977527745</v>
      </c>
      <c r="AO158" s="21">
        <f>('Ratios Calculated fix'!AO158-'Ratios Calculated fix'!AO$428)/('Ratios Calculated fix'!AO$429-'Ratios Calculated fix'!AO$428)</f>
        <v>0.10480791704076078</v>
      </c>
      <c r="AP158" s="21">
        <f>('Ratios Calculated fix'!AP158-'Ratios Calculated fix'!AP$428)/('Ratios Calculated fix'!AP$429-'Ratios Calculated fix'!AP$428)</f>
        <v>3.516242098645761E-2</v>
      </c>
      <c r="AQ158" s="21">
        <f>('Ratios Calculated fix'!AQ158-'Ratios Calculated fix'!AQ$428)/('Ratios Calculated fix'!AQ$429-'Ratios Calculated fix'!AQ$428)</f>
        <v>0.62817341001483984</v>
      </c>
      <c r="AR158" s="21">
        <f>('Ratios Calculated fix'!AR158-'Ratios Calculated fix'!AR$428)/('Ratios Calculated fix'!AR$429-'Ratios Calculated fix'!AR$428)</f>
        <v>0.44272928205064399</v>
      </c>
      <c r="AS158" s="21">
        <f>('Ratios Calculated fix'!AS158-'Ratios Calculated fix'!AS$428)/('Ratios Calculated fix'!AS$429-'Ratios Calculated fix'!AS$428)</f>
        <v>0.505376822027094</v>
      </c>
      <c r="AT158" s="21">
        <f>('Ratios Calculated fix'!AT158-'Ratios Calculated fix'!AT$428)/('Ratios Calculated fix'!AT$429-'Ratios Calculated fix'!AT$428)</f>
        <v>0.41705983051969336</v>
      </c>
      <c r="AU158" s="21">
        <f>('Ratios Calculated fix'!AU158-'Ratios Calculated fix'!AU$428)/('Ratios Calculated fix'!AU$429-'Ratios Calculated fix'!AU$428)</f>
        <v>0.49147143497705637</v>
      </c>
      <c r="AV158" s="21" t="e">
        <f>('Ratios Calculated fix'!AV158-'Ratios Calculated fix'!AV$428)/('Ratios Calculated fix'!AV$429-'Ratios Calculated fix'!AV$428)</f>
        <v>#DIV/0!</v>
      </c>
      <c r="AW158" s="21" t="e">
        <f>('Ratios Calculated fix'!AW158-'Ratios Calculated fix'!AW$428)/('Ratios Calculated fix'!AW$429-'Ratios Calculated fix'!AW$428)</f>
        <v>#DIV/0!</v>
      </c>
      <c r="AX158" s="21" t="e">
        <f>('Ratios Calculated fix'!AX158-'Ratios Calculated fix'!AX$428)/('Ratios Calculated fix'!AX$429-'Ratios Calculated fix'!AX$428)</f>
        <v>#DIV/0!</v>
      </c>
      <c r="AY158" s="21">
        <f>('Ratios Calculated fix'!AY158-'Ratios Calculated fix'!AY$428)/('Ratios Calculated fix'!AY$429-'Ratios Calculated fix'!AY$428)</f>
        <v>0.37141543412723727</v>
      </c>
      <c r="AZ158" s="21">
        <f>('Ratios Calculated fix'!AZ158-'Ratios Calculated fix'!AZ$428)/('Ratios Calculated fix'!AZ$429-'Ratios Calculated fix'!AZ$428)</f>
        <v>0.3148606427830955</v>
      </c>
      <c r="BA158" s="21">
        <f>('Ratios Calculated fix'!BA158-'Ratios Calculated fix'!BA$428)/('Ratios Calculated fix'!BA$429-'Ratios Calculated fix'!BA$428)</f>
        <v>0.51393554265843155</v>
      </c>
      <c r="BB158" s="21" t="e">
        <f>('Ratios Calculated fix'!BB158-'Ratios Calculated fix'!BB$428)/('Ratios Calculated fix'!BB$429-'Ratios Calculated fix'!BB$428)</f>
        <v>#DIV/0!</v>
      </c>
      <c r="BC158" s="21">
        <f>('Ratios Calculated fix'!BC158-'Ratios Calculated fix'!BC$428)/('Ratios Calculated fix'!BC$429-'Ratios Calculated fix'!BC$428)</f>
        <v>0.15350624033075702</v>
      </c>
    </row>
    <row r="159" spans="1:55" x14ac:dyDescent="0.2">
      <c r="A159" s="3" t="s">
        <v>514</v>
      </c>
      <c r="B159" s="3" t="s">
        <v>515</v>
      </c>
      <c r="C159" s="3" t="s">
        <v>34</v>
      </c>
      <c r="D159" s="3">
        <v>367930</v>
      </c>
      <c r="E159" s="3" t="s">
        <v>16</v>
      </c>
      <c r="F159" s="3">
        <v>2019</v>
      </c>
      <c r="G159" s="3" t="s">
        <v>17</v>
      </c>
      <c r="H159" s="4">
        <v>43830</v>
      </c>
      <c r="I159" s="4">
        <v>43888</v>
      </c>
      <c r="J159" s="4">
        <v>43888</v>
      </c>
      <c r="K159" s="5">
        <v>134263000</v>
      </c>
      <c r="L159" s="5">
        <v>136249000</v>
      </c>
      <c r="M159" s="3" t="s">
        <v>516</v>
      </c>
      <c r="N159" s="20">
        <f>('Ratios Calculated fix'!N159-'Ratios Calculated fix'!N$428)/('Ratios Calculated fix'!N$429-'Ratios Calculated fix'!N$428)</f>
        <v>0.17686748097770269</v>
      </c>
      <c r="O159" s="21">
        <f>('Ratios Calculated fix'!O159-'Ratios Calculated fix'!O$428)/('Ratios Calculated fix'!O$429-'Ratios Calculated fix'!O$428)</f>
        <v>0.12849720835824421</v>
      </c>
      <c r="P159" s="21">
        <f>('Ratios Calculated fix'!P159-'Ratios Calculated fix'!P$428)/('Ratios Calculated fix'!P$429-'Ratios Calculated fix'!P$428)</f>
        <v>0.24242366262395415</v>
      </c>
      <c r="Q159" s="21">
        <f>('Ratios Calculated fix'!Q159-'Ratios Calculated fix'!Q$428)/('Ratios Calculated fix'!Q$429-'Ratios Calculated fix'!Q$428)</f>
        <v>0.55830894986515323</v>
      </c>
      <c r="R159" s="21">
        <f>('Ratios Calculated fix'!R159-'Ratios Calculated fix'!R$428)/('Ratios Calculated fix'!R$429-'Ratios Calculated fix'!R$428)</f>
        <v>3.8980033559640269E-2</v>
      </c>
      <c r="S159" s="21">
        <f>('Ratios Calculated fix'!S159-'Ratios Calculated fix'!S$428)/('Ratios Calculated fix'!S$429-'Ratios Calculated fix'!S$428)</f>
        <v>0</v>
      </c>
      <c r="T159" s="21">
        <f>('Ratios Calculated fix'!T159-'Ratios Calculated fix'!T$428)/('Ratios Calculated fix'!T$429-'Ratios Calculated fix'!T$428)</f>
        <v>3.9380272123219304E-2</v>
      </c>
      <c r="U159" s="21">
        <f>('Ratios Calculated fix'!U159-'Ratios Calculated fix'!U$428)/('Ratios Calculated fix'!U$429-'Ratios Calculated fix'!U$428)</f>
        <v>0.79118330517796187</v>
      </c>
      <c r="V159" s="21">
        <f>('Ratios Calculated fix'!V159-'Ratios Calculated fix'!V$428)/('Ratios Calculated fix'!V$429-'Ratios Calculated fix'!V$428)</f>
        <v>0.77144014205164946</v>
      </c>
      <c r="W159" s="21">
        <f>('Ratios Calculated fix'!W159-'Ratios Calculated fix'!W$428)/('Ratios Calculated fix'!W$429-'Ratios Calculated fix'!W$428)</f>
        <v>0.76052448323431376</v>
      </c>
      <c r="X159" s="21">
        <f>('Ratios Calculated fix'!X159-'Ratios Calculated fix'!X$428)/('Ratios Calculated fix'!X$429-'Ratios Calculated fix'!X$428)</f>
        <v>0.37797555124405019</v>
      </c>
      <c r="Y159" s="21">
        <f>('Ratios Calculated fix'!Y159-'Ratios Calculated fix'!Y$428)/('Ratios Calculated fix'!Y$429-'Ratios Calculated fix'!Y$428)</f>
        <v>0.57426880492793486</v>
      </c>
      <c r="Z159" s="21">
        <f>('Ratios Calculated fix'!Z159-'Ratios Calculated fix'!Z$428)/('Ratios Calculated fix'!Z$429-'Ratios Calculated fix'!Z$428)</f>
        <v>0.62202444875594975</v>
      </c>
      <c r="AA159" s="21">
        <f>('Ratios Calculated fix'!AA159-'Ratios Calculated fix'!AA$428)/('Ratios Calculated fix'!AA$429-'Ratios Calculated fix'!AA$428)</f>
        <v>0.53063578637394793</v>
      </c>
      <c r="AB159" s="21">
        <f>('Ratios Calculated fix'!AB159-'Ratios Calculated fix'!AB$428)/('Ratios Calculated fix'!AB$429-'Ratios Calculated fix'!AB$428)</f>
        <v>0.9486334210670635</v>
      </c>
      <c r="AC159" s="21">
        <f>('Ratios Calculated fix'!AC159-'Ratios Calculated fix'!AC$428)/('Ratios Calculated fix'!AC$429-'Ratios Calculated fix'!AC$428)</f>
        <v>0.49310402398413011</v>
      </c>
      <c r="AD159" s="21">
        <f>('Ratios Calculated fix'!AD159-'Ratios Calculated fix'!AD$428)/('Ratios Calculated fix'!AD$429-'Ratios Calculated fix'!AD$428)</f>
        <v>0.38173808808552501</v>
      </c>
      <c r="AE159" s="21">
        <f>('Ratios Calculated fix'!AE159-'Ratios Calculated fix'!AE$428)/('Ratios Calculated fix'!AE$429-'Ratios Calculated fix'!AE$428)</f>
        <v>0.43760749861198633</v>
      </c>
      <c r="AF159" s="21">
        <f>('Ratios Calculated fix'!AF159-'Ratios Calculated fix'!AF$428)/('Ratios Calculated fix'!AF$429-'Ratios Calculated fix'!AF$428)</f>
        <v>0.64486689225770644</v>
      </c>
      <c r="AG159" s="21" t="e">
        <f>('Ratios Calculated fix'!AG159-'Ratios Calculated fix'!AG$428)/('Ratios Calculated fix'!AG$429-'Ratios Calculated fix'!AG$428)</f>
        <v>#DIV/0!</v>
      </c>
      <c r="AH159" s="21" t="e">
        <f>('Ratios Calculated fix'!AH159-'Ratios Calculated fix'!AH$428)/('Ratios Calculated fix'!AH$429-'Ratios Calculated fix'!AH$428)</f>
        <v>#DIV/0!</v>
      </c>
      <c r="AI159" s="21">
        <f>('Ratios Calculated fix'!AI159-'Ratios Calculated fix'!AI$428)/('Ratios Calculated fix'!AI$429-'Ratios Calculated fix'!AI$428)</f>
        <v>0.37634606767788525</v>
      </c>
      <c r="AJ159" s="21">
        <f>('Ratios Calculated fix'!AJ159-'Ratios Calculated fix'!AJ$428)/('Ratios Calculated fix'!AJ$429-'Ratios Calculated fix'!AJ$428)</f>
        <v>0.26771652011692637</v>
      </c>
      <c r="AK159" s="21" t="e">
        <f>('Ratios Calculated fix'!AK159-'Ratios Calculated fix'!AK$428)/('Ratios Calculated fix'!AK$429-'Ratios Calculated fix'!AK$428)</f>
        <v>#DIV/0!</v>
      </c>
      <c r="AL159" s="21" t="e">
        <f>('Ratios Calculated fix'!AL159-'Ratios Calculated fix'!AL$428)/('Ratios Calculated fix'!AL$429-'Ratios Calculated fix'!AL$428)</f>
        <v>#DIV/0!</v>
      </c>
      <c r="AM159" s="21">
        <f>('Ratios Calculated fix'!AM159-'Ratios Calculated fix'!AM$428)/('Ratios Calculated fix'!AM$429-'Ratios Calculated fix'!AM$428)</f>
        <v>0.61774341892784446</v>
      </c>
      <c r="AN159" s="21">
        <f>('Ratios Calculated fix'!AN159-'Ratios Calculated fix'!AN$428)/('Ratios Calculated fix'!AN$429-'Ratios Calculated fix'!AN$428)</f>
        <v>0.62112997148900084</v>
      </c>
      <c r="AO159" s="21">
        <f>('Ratios Calculated fix'!AO159-'Ratios Calculated fix'!AO$428)/('Ratios Calculated fix'!AO$429-'Ratios Calculated fix'!AO$428)</f>
        <v>0.13238313093123683</v>
      </c>
      <c r="AP159" s="21">
        <f>('Ratios Calculated fix'!AP159-'Ratios Calculated fix'!AP$428)/('Ratios Calculated fix'!AP$429-'Ratios Calculated fix'!AP$428)</f>
        <v>3.2201201579263442E-2</v>
      </c>
      <c r="AQ159" s="21">
        <f>('Ratios Calculated fix'!AQ159-'Ratios Calculated fix'!AQ$428)/('Ratios Calculated fix'!AQ$429-'Ratios Calculated fix'!AQ$428)</f>
        <v>0.62329332742891008</v>
      </c>
      <c r="AR159" s="21">
        <f>('Ratios Calculated fix'!AR159-'Ratios Calculated fix'!AR$428)/('Ratios Calculated fix'!AR$429-'Ratios Calculated fix'!AR$428)</f>
        <v>0.38608100416285501</v>
      </c>
      <c r="AS159" s="21">
        <f>('Ratios Calculated fix'!AS159-'Ratios Calculated fix'!AS$428)/('Ratios Calculated fix'!AS$429-'Ratios Calculated fix'!AS$428)</f>
        <v>0.49272600206381301</v>
      </c>
      <c r="AT159" s="21">
        <f>('Ratios Calculated fix'!AT159-'Ratios Calculated fix'!AT$428)/('Ratios Calculated fix'!AT$429-'Ratios Calculated fix'!AT$428)</f>
        <v>0.4116949431490331</v>
      </c>
      <c r="AU159" s="21">
        <f>('Ratios Calculated fix'!AU159-'Ratios Calculated fix'!AU$428)/('Ratios Calculated fix'!AU$429-'Ratios Calculated fix'!AU$428)</f>
        <v>0.55727069836728227</v>
      </c>
      <c r="AV159" s="21" t="e">
        <f>('Ratios Calculated fix'!AV159-'Ratios Calculated fix'!AV$428)/('Ratios Calculated fix'!AV$429-'Ratios Calculated fix'!AV$428)</f>
        <v>#DIV/0!</v>
      </c>
      <c r="AW159" s="21" t="e">
        <f>('Ratios Calculated fix'!AW159-'Ratios Calculated fix'!AW$428)/('Ratios Calculated fix'!AW$429-'Ratios Calculated fix'!AW$428)</f>
        <v>#DIV/0!</v>
      </c>
      <c r="AX159" s="21" t="e">
        <f>('Ratios Calculated fix'!AX159-'Ratios Calculated fix'!AX$428)/('Ratios Calculated fix'!AX$429-'Ratios Calculated fix'!AX$428)</f>
        <v>#DIV/0!</v>
      </c>
      <c r="AY159" s="21">
        <f>('Ratios Calculated fix'!AY159-'Ratios Calculated fix'!AY$428)/('Ratios Calculated fix'!AY$429-'Ratios Calculated fix'!AY$428)</f>
        <v>0.34158471460218093</v>
      </c>
      <c r="AZ159" s="21">
        <f>('Ratios Calculated fix'!AZ159-'Ratios Calculated fix'!AZ$428)/('Ratios Calculated fix'!AZ$429-'Ratios Calculated fix'!AZ$428)</f>
        <v>0.23606014937226175</v>
      </c>
      <c r="BA159" s="21">
        <f>('Ratios Calculated fix'!BA159-'Ratios Calculated fix'!BA$428)/('Ratios Calculated fix'!BA$429-'Ratios Calculated fix'!BA$428)</f>
        <v>0.51657332888067309</v>
      </c>
      <c r="BB159" s="21" t="e">
        <f>('Ratios Calculated fix'!BB159-'Ratios Calculated fix'!BB$428)/('Ratios Calculated fix'!BB$429-'Ratios Calculated fix'!BB$428)</f>
        <v>#DIV/0!</v>
      </c>
      <c r="BC159" s="21">
        <f>('Ratios Calculated fix'!BC159-'Ratios Calculated fix'!BC$428)/('Ratios Calculated fix'!BC$429-'Ratios Calculated fix'!BC$428)</f>
        <v>0.13858543575261154</v>
      </c>
    </row>
    <row r="160" spans="1:55" x14ac:dyDescent="0.2">
      <c r="A160" s="3" t="s">
        <v>517</v>
      </c>
      <c r="B160" s="3" t="s">
        <v>518</v>
      </c>
      <c r="C160" s="3" t="s">
        <v>15</v>
      </c>
      <c r="D160" s="3">
        <v>378147</v>
      </c>
      <c r="E160" s="3" t="s">
        <v>16</v>
      </c>
      <c r="F160" s="3">
        <v>2019</v>
      </c>
      <c r="G160" s="3" t="s">
        <v>17</v>
      </c>
      <c r="H160" s="4">
        <v>43830</v>
      </c>
      <c r="I160" s="4">
        <v>43879</v>
      </c>
      <c r="J160" s="4">
        <v>43879</v>
      </c>
      <c r="K160" s="5">
        <v>130862000</v>
      </c>
      <c r="L160" s="5">
        <v>131744000</v>
      </c>
      <c r="M160" s="3" t="s">
        <v>519</v>
      </c>
      <c r="N160" s="20">
        <f>('Ratios Calculated fix'!N160-'Ratios Calculated fix'!N$428)/('Ratios Calculated fix'!N$429-'Ratios Calculated fix'!N$428)</f>
        <v>9.4998954540799499E-2</v>
      </c>
      <c r="O160" s="21">
        <f>('Ratios Calculated fix'!O160-'Ratios Calculated fix'!O$428)/('Ratios Calculated fix'!O$429-'Ratios Calculated fix'!O$428)</f>
        <v>6.9542645652258719E-2</v>
      </c>
      <c r="P160" s="21">
        <f>('Ratios Calculated fix'!P160-'Ratios Calculated fix'!P$428)/('Ratios Calculated fix'!P$429-'Ratios Calculated fix'!P$428)</f>
        <v>8.5751786079888426E-2</v>
      </c>
      <c r="Q160" s="21">
        <f>('Ratios Calculated fix'!Q160-'Ratios Calculated fix'!Q$428)/('Ratios Calculated fix'!Q$429-'Ratios Calculated fix'!Q$428)</f>
        <v>0.56032176226862562</v>
      </c>
      <c r="R160" s="21">
        <f>('Ratios Calculated fix'!R160-'Ratios Calculated fix'!R$428)/('Ratios Calculated fix'!R$429-'Ratios Calculated fix'!R$428)</f>
        <v>8.2543923682414547E-2</v>
      </c>
      <c r="S160" s="21">
        <f>('Ratios Calculated fix'!S160-'Ratios Calculated fix'!S$428)/('Ratios Calculated fix'!S$429-'Ratios Calculated fix'!S$428)</f>
        <v>2.4686844236382344E-2</v>
      </c>
      <c r="T160" s="21">
        <f>('Ratios Calculated fix'!T160-'Ratios Calculated fix'!T$428)/('Ratios Calculated fix'!T$429-'Ratios Calculated fix'!T$428)</f>
        <v>7.9555580951875732E-2</v>
      </c>
      <c r="U160" s="21">
        <f>('Ratios Calculated fix'!U160-'Ratios Calculated fix'!U$428)/('Ratios Calculated fix'!U$429-'Ratios Calculated fix'!U$428)</f>
        <v>0.7944406523269304</v>
      </c>
      <c r="V160" s="21">
        <f>('Ratios Calculated fix'!V160-'Ratios Calculated fix'!V$428)/('Ratios Calculated fix'!V$429-'Ratios Calculated fix'!V$428)</f>
        <v>0.77264678841306256</v>
      </c>
      <c r="W160" s="21">
        <f>('Ratios Calculated fix'!W160-'Ratios Calculated fix'!W$428)/('Ratios Calculated fix'!W$429-'Ratios Calculated fix'!W$428)</f>
        <v>0.76403042879622773</v>
      </c>
      <c r="X160" s="21">
        <f>('Ratios Calculated fix'!X160-'Ratios Calculated fix'!X$428)/('Ratios Calculated fix'!X$429-'Ratios Calculated fix'!X$428)</f>
        <v>0.42028331845189509</v>
      </c>
      <c r="Y160" s="21">
        <f>('Ratios Calculated fix'!Y160-'Ratios Calculated fix'!Y$428)/('Ratios Calculated fix'!Y$429-'Ratios Calculated fix'!Y$428)</f>
        <v>0.50534873151277115</v>
      </c>
      <c r="Z160" s="21">
        <f>('Ratios Calculated fix'!Z160-'Ratios Calculated fix'!Z$428)/('Ratios Calculated fix'!Z$429-'Ratios Calculated fix'!Z$428)</f>
        <v>0.57971668154810485</v>
      </c>
      <c r="AA160" s="21">
        <f>('Ratios Calculated fix'!AA160-'Ratios Calculated fix'!AA$428)/('Ratios Calculated fix'!AA$429-'Ratios Calculated fix'!AA$428)</f>
        <v>0.423279354461843</v>
      </c>
      <c r="AB160" s="21">
        <f>('Ratios Calculated fix'!AB160-'Ratios Calculated fix'!AB$428)/('Ratios Calculated fix'!AB$429-'Ratios Calculated fix'!AB$428)</f>
        <v>0.87438424717891483</v>
      </c>
      <c r="AC160" s="21">
        <f>('Ratios Calculated fix'!AC160-'Ratios Calculated fix'!AC$428)/('Ratios Calculated fix'!AC$429-'Ratios Calculated fix'!AC$428)</f>
        <v>0.29043671430421047</v>
      </c>
      <c r="AD160" s="21">
        <f>('Ratios Calculated fix'!AD160-'Ratios Calculated fix'!AD$428)/('Ratios Calculated fix'!AD$429-'Ratios Calculated fix'!AD$428)</f>
        <v>0.26977494741051311</v>
      </c>
      <c r="AE160" s="21">
        <f>('Ratios Calculated fix'!AE160-'Ratios Calculated fix'!AE$428)/('Ratios Calculated fix'!AE$429-'Ratios Calculated fix'!AE$428)</f>
        <v>0.30925795357901387</v>
      </c>
      <c r="AF160" s="21">
        <f>('Ratios Calculated fix'!AF160-'Ratios Calculated fix'!AF$428)/('Ratios Calculated fix'!AF$429-'Ratios Calculated fix'!AF$428)</f>
        <v>0.55905237557463183</v>
      </c>
      <c r="AG160" s="21" t="e">
        <f>('Ratios Calculated fix'!AG160-'Ratios Calculated fix'!AG$428)/('Ratios Calculated fix'!AG$429-'Ratios Calculated fix'!AG$428)</f>
        <v>#DIV/0!</v>
      </c>
      <c r="AH160" s="21" t="e">
        <f>('Ratios Calculated fix'!AH160-'Ratios Calculated fix'!AH$428)/('Ratios Calculated fix'!AH$429-'Ratios Calculated fix'!AH$428)</f>
        <v>#DIV/0!</v>
      </c>
      <c r="AI160" s="21">
        <f>('Ratios Calculated fix'!AI160-'Ratios Calculated fix'!AI$428)/('Ratios Calculated fix'!AI$429-'Ratios Calculated fix'!AI$428)</f>
        <v>0.37345167828671055</v>
      </c>
      <c r="AJ160" s="21">
        <f>('Ratios Calculated fix'!AJ160-'Ratios Calculated fix'!AJ$428)/('Ratios Calculated fix'!AJ$429-'Ratios Calculated fix'!AJ$428)</f>
        <v>9.8848649462159419E-2</v>
      </c>
      <c r="AK160" s="21" t="e">
        <f>('Ratios Calculated fix'!AK160-'Ratios Calculated fix'!AK$428)/('Ratios Calculated fix'!AK$429-'Ratios Calculated fix'!AK$428)</f>
        <v>#DIV/0!</v>
      </c>
      <c r="AL160" s="21" t="e">
        <f>('Ratios Calculated fix'!AL160-'Ratios Calculated fix'!AL$428)/('Ratios Calculated fix'!AL$429-'Ratios Calculated fix'!AL$428)</f>
        <v>#DIV/0!</v>
      </c>
      <c r="AM160" s="21">
        <f>('Ratios Calculated fix'!AM160-'Ratios Calculated fix'!AM$428)/('Ratios Calculated fix'!AM$429-'Ratios Calculated fix'!AM$428)</f>
        <v>0.61656136389982652</v>
      </c>
      <c r="AN160" s="21">
        <f>('Ratios Calculated fix'!AN160-'Ratios Calculated fix'!AN$428)/('Ratios Calculated fix'!AN$429-'Ratios Calculated fix'!AN$428)</f>
        <v>0.62322954839597322</v>
      </c>
      <c r="AO160" s="21">
        <f>('Ratios Calculated fix'!AO160-'Ratios Calculated fix'!AO$428)/('Ratios Calculated fix'!AO$429-'Ratios Calculated fix'!AO$428)</f>
        <v>0.1759483668090796</v>
      </c>
      <c r="AP160" s="21">
        <f>('Ratios Calculated fix'!AP160-'Ratios Calculated fix'!AP$428)/('Ratios Calculated fix'!AP$429-'Ratios Calculated fix'!AP$428)</f>
        <v>3.2332412746901497E-2</v>
      </c>
      <c r="AQ160" s="21">
        <f>('Ratios Calculated fix'!AQ160-'Ratios Calculated fix'!AQ$428)/('Ratios Calculated fix'!AQ$429-'Ratios Calculated fix'!AQ$428)</f>
        <v>0.52749541990405424</v>
      </c>
      <c r="AR160" s="21">
        <f>('Ratios Calculated fix'!AR160-'Ratios Calculated fix'!AR$428)/('Ratios Calculated fix'!AR$429-'Ratios Calculated fix'!AR$428)</f>
        <v>0.22276689730784366</v>
      </c>
      <c r="AS160" s="21">
        <f>('Ratios Calculated fix'!AS160-'Ratios Calculated fix'!AS$428)/('Ratios Calculated fix'!AS$429-'Ratios Calculated fix'!AS$428)</f>
        <v>0.54128149904627365</v>
      </c>
      <c r="AT160" s="21">
        <f>('Ratios Calculated fix'!AT160-'Ratios Calculated fix'!AT$428)/('Ratios Calculated fix'!AT$429-'Ratios Calculated fix'!AT$428)</f>
        <v>0.25926127152020367</v>
      </c>
      <c r="AU160" s="21">
        <f>('Ratios Calculated fix'!AU160-'Ratios Calculated fix'!AU$428)/('Ratios Calculated fix'!AU$429-'Ratios Calculated fix'!AU$428)</f>
        <v>0.45419632717757141</v>
      </c>
      <c r="AV160" s="21" t="e">
        <f>('Ratios Calculated fix'!AV160-'Ratios Calculated fix'!AV$428)/('Ratios Calculated fix'!AV$429-'Ratios Calculated fix'!AV$428)</f>
        <v>#DIV/0!</v>
      </c>
      <c r="AW160" s="21" t="e">
        <f>('Ratios Calculated fix'!AW160-'Ratios Calculated fix'!AW$428)/('Ratios Calculated fix'!AW$429-'Ratios Calculated fix'!AW$428)</f>
        <v>#DIV/0!</v>
      </c>
      <c r="AX160" s="21" t="e">
        <f>('Ratios Calculated fix'!AX160-'Ratios Calculated fix'!AX$428)/('Ratios Calculated fix'!AX$429-'Ratios Calculated fix'!AX$428)</f>
        <v>#DIV/0!</v>
      </c>
      <c r="AY160" s="21">
        <f>('Ratios Calculated fix'!AY160-'Ratios Calculated fix'!AY$428)/('Ratios Calculated fix'!AY$429-'Ratios Calculated fix'!AY$428)</f>
        <v>0.39581082053576205</v>
      </c>
      <c r="AZ160" s="21">
        <f>('Ratios Calculated fix'!AZ160-'Ratios Calculated fix'!AZ$428)/('Ratios Calculated fix'!AZ$429-'Ratios Calculated fix'!AZ$428)</f>
        <v>0.31291274556177662</v>
      </c>
      <c r="BA160" s="21">
        <f>('Ratios Calculated fix'!BA160-'Ratios Calculated fix'!BA$428)/('Ratios Calculated fix'!BA$429-'Ratios Calculated fix'!BA$428)</f>
        <v>0.51497212286831395</v>
      </c>
      <c r="BB160" s="21" t="e">
        <f>('Ratios Calculated fix'!BB160-'Ratios Calculated fix'!BB$428)/('Ratios Calculated fix'!BB$429-'Ratios Calculated fix'!BB$428)</f>
        <v>#DIV/0!</v>
      </c>
      <c r="BC160" s="21">
        <f>('Ratios Calculated fix'!BC160-'Ratios Calculated fix'!BC$428)/('Ratios Calculated fix'!BC$429-'Ratios Calculated fix'!BC$428)</f>
        <v>0.10271506756262302</v>
      </c>
    </row>
    <row r="161" spans="1:55" x14ac:dyDescent="0.2">
      <c r="A161" s="3" t="s">
        <v>511</v>
      </c>
      <c r="B161" s="3" t="s">
        <v>512</v>
      </c>
      <c r="C161" s="3" t="s">
        <v>34</v>
      </c>
      <c r="D161" s="3">
        <v>740486</v>
      </c>
      <c r="E161" s="3" t="s">
        <v>16</v>
      </c>
      <c r="F161" s="3">
        <v>2019</v>
      </c>
      <c r="G161" s="3" t="s">
        <v>17</v>
      </c>
      <c r="H161" s="4">
        <v>43830</v>
      </c>
      <c r="I161" s="4">
        <v>43892</v>
      </c>
      <c r="J161" s="4">
        <v>43892</v>
      </c>
      <c r="K161" s="5">
        <v>86641000</v>
      </c>
      <c r="L161" s="5">
        <v>90383000</v>
      </c>
      <c r="M161" s="3" t="s">
        <v>513</v>
      </c>
      <c r="N161" s="20">
        <f>('Ratios Calculated fix'!N161-'Ratios Calculated fix'!N$428)/('Ratios Calculated fix'!N$429-'Ratios Calculated fix'!N$428)</f>
        <v>3.6723586836134324E-2</v>
      </c>
      <c r="O161" s="21">
        <f>('Ratios Calculated fix'!O161-'Ratios Calculated fix'!O$428)/('Ratios Calculated fix'!O$429-'Ratios Calculated fix'!O$428)</f>
        <v>3.6723586836134324E-2</v>
      </c>
      <c r="P161" s="21">
        <f>('Ratios Calculated fix'!P161-'Ratios Calculated fix'!P$428)/('Ratios Calculated fix'!P$429-'Ratios Calculated fix'!P$428)</f>
        <v>3.4313001366566835E-2</v>
      </c>
      <c r="Q161" s="21">
        <f>('Ratios Calculated fix'!Q161-'Ratios Calculated fix'!Q$428)/('Ratios Calculated fix'!Q$429-'Ratios Calculated fix'!Q$428)</f>
        <v>0.56121251443208575</v>
      </c>
      <c r="R161" s="21">
        <f>('Ratios Calculated fix'!R161-'Ratios Calculated fix'!R$428)/('Ratios Calculated fix'!R$429-'Ratios Calculated fix'!R$428)</f>
        <v>8.3357450331691271E-2</v>
      </c>
      <c r="S161" s="21">
        <f>('Ratios Calculated fix'!S161-'Ratios Calculated fix'!S$428)/('Ratios Calculated fix'!S$429-'Ratios Calculated fix'!S$428)</f>
        <v>0.13212290557233891</v>
      </c>
      <c r="T161" s="21">
        <f>('Ratios Calculated fix'!T161-'Ratios Calculated fix'!T$428)/('Ratios Calculated fix'!T$429-'Ratios Calculated fix'!T$428)</f>
        <v>6.3683853806607474E-2</v>
      </c>
      <c r="U161" s="21">
        <f>('Ratios Calculated fix'!U161-'Ratios Calculated fix'!U$428)/('Ratios Calculated fix'!U$429-'Ratios Calculated fix'!U$428)</f>
        <v>0.7953918472773206</v>
      </c>
      <c r="V161" s="21">
        <f>('Ratios Calculated fix'!V161-'Ratios Calculated fix'!V$428)/('Ratios Calculated fix'!V$429-'Ratios Calculated fix'!V$428)</f>
        <v>0.77923228626627128</v>
      </c>
      <c r="W161" s="21">
        <f>('Ratios Calculated fix'!W161-'Ratios Calculated fix'!W$428)/('Ratios Calculated fix'!W$429-'Ratios Calculated fix'!W$428)</f>
        <v>0.76386791751352745</v>
      </c>
      <c r="X161" s="21">
        <f>('Ratios Calculated fix'!X161-'Ratios Calculated fix'!X$428)/('Ratios Calculated fix'!X$429-'Ratios Calculated fix'!X$428)</f>
        <v>0.28034945029773245</v>
      </c>
      <c r="Y161" s="21">
        <f>('Ratios Calculated fix'!Y161-'Ratios Calculated fix'!Y$428)/('Ratios Calculated fix'!Y$429-'Ratios Calculated fix'!Y$428)</f>
        <v>0.53808680807577747</v>
      </c>
      <c r="Z161" s="21">
        <f>('Ratios Calculated fix'!Z161-'Ratios Calculated fix'!Z$428)/('Ratios Calculated fix'!Z$429-'Ratios Calculated fix'!Z$428)</f>
        <v>0.71965054970226761</v>
      </c>
      <c r="AA161" s="21">
        <f>('Ratios Calculated fix'!AA161-'Ratios Calculated fix'!AA$428)/('Ratios Calculated fix'!AA$429-'Ratios Calculated fix'!AA$428)</f>
        <v>0.66150449404515799</v>
      </c>
      <c r="AB161" s="21">
        <f>('Ratios Calculated fix'!AB161-'Ratios Calculated fix'!AB$428)/('Ratios Calculated fix'!AB$429-'Ratios Calculated fix'!AB$428)</f>
        <v>0.8598656369526626</v>
      </c>
      <c r="AC161" s="21">
        <f>('Ratios Calculated fix'!AC161-'Ratios Calculated fix'!AC$428)/('Ratios Calculated fix'!AC$429-'Ratios Calculated fix'!AC$428)</f>
        <v>0.79393096944986918</v>
      </c>
      <c r="AD161" s="21">
        <f>('Ratios Calculated fix'!AD161-'Ratios Calculated fix'!AD$428)/('Ratios Calculated fix'!AD$429-'Ratios Calculated fix'!AD$428)</f>
        <v>0.71107227174057108</v>
      </c>
      <c r="AE161" s="21">
        <f>('Ratios Calculated fix'!AE161-'Ratios Calculated fix'!AE$428)/('Ratios Calculated fix'!AE$429-'Ratios Calculated fix'!AE$428)</f>
        <v>0.70036042003732857</v>
      </c>
      <c r="AF161" s="21">
        <f>('Ratios Calculated fix'!AF161-'Ratios Calculated fix'!AF$428)/('Ratios Calculated fix'!AF$429-'Ratios Calculated fix'!AF$428)</f>
        <v>0.7619560564361435</v>
      </c>
      <c r="AG161" s="21" t="e">
        <f>('Ratios Calculated fix'!AG161-'Ratios Calculated fix'!AG$428)/('Ratios Calculated fix'!AG$429-'Ratios Calculated fix'!AG$428)</f>
        <v>#DIV/0!</v>
      </c>
      <c r="AH161" s="21" t="e">
        <f>('Ratios Calculated fix'!AH161-'Ratios Calculated fix'!AH$428)/('Ratios Calculated fix'!AH$429-'Ratios Calculated fix'!AH$428)</f>
        <v>#DIV/0!</v>
      </c>
      <c r="AI161" s="21">
        <f>('Ratios Calculated fix'!AI161-'Ratios Calculated fix'!AI$428)/('Ratios Calculated fix'!AI$429-'Ratios Calculated fix'!AI$428)</f>
        <v>0.38742176708378517</v>
      </c>
      <c r="AJ161" s="21">
        <f>('Ratios Calculated fix'!AJ161-'Ratios Calculated fix'!AJ$428)/('Ratios Calculated fix'!AJ$429-'Ratios Calculated fix'!AJ$428)</f>
        <v>0.10294346280074726</v>
      </c>
      <c r="AK161" s="21" t="e">
        <f>('Ratios Calculated fix'!AK161-'Ratios Calculated fix'!AK$428)/('Ratios Calculated fix'!AK$429-'Ratios Calculated fix'!AK$428)</f>
        <v>#DIV/0!</v>
      </c>
      <c r="AL161" s="21" t="e">
        <f>('Ratios Calculated fix'!AL161-'Ratios Calculated fix'!AL$428)/('Ratios Calculated fix'!AL$429-'Ratios Calculated fix'!AL$428)</f>
        <v>#DIV/0!</v>
      </c>
      <c r="AM161" s="21">
        <f>('Ratios Calculated fix'!AM161-'Ratios Calculated fix'!AM$428)/('Ratios Calculated fix'!AM$429-'Ratios Calculated fix'!AM$428)</f>
        <v>0.61913703239689333</v>
      </c>
      <c r="AN161" s="21">
        <f>('Ratios Calculated fix'!AN161-'Ratios Calculated fix'!AN$428)/('Ratios Calculated fix'!AN$429-'Ratios Calculated fix'!AN$428)</f>
        <v>0.62079446928009918</v>
      </c>
      <c r="AO161" s="21">
        <f>('Ratios Calculated fix'!AO161-'Ratios Calculated fix'!AO$428)/('Ratios Calculated fix'!AO$429-'Ratios Calculated fix'!AO$428)</f>
        <v>3.6706931643726896E-2</v>
      </c>
      <c r="AP161" s="21">
        <f>('Ratios Calculated fix'!AP161-'Ratios Calculated fix'!AP$428)/('Ratios Calculated fix'!AP$429-'Ratios Calculated fix'!AP$428)</f>
        <v>3.1530864950427798E-2</v>
      </c>
      <c r="AQ161" s="21">
        <f>('Ratios Calculated fix'!AQ161-'Ratios Calculated fix'!AQ$428)/('Ratios Calculated fix'!AQ$429-'Ratios Calculated fix'!AQ$428)</f>
        <v>0.58641896384729453</v>
      </c>
      <c r="AR161" s="21">
        <f>('Ratios Calculated fix'!AR161-'Ratios Calculated fix'!AR$428)/('Ratios Calculated fix'!AR$429-'Ratios Calculated fix'!AR$428)</f>
        <v>0.54898597191643217</v>
      </c>
      <c r="AS161" s="21">
        <f>('Ratios Calculated fix'!AS161-'Ratios Calculated fix'!AS$428)/('Ratios Calculated fix'!AS$429-'Ratios Calculated fix'!AS$428)</f>
        <v>0.47183584311587101</v>
      </c>
      <c r="AT161" s="21">
        <f>('Ratios Calculated fix'!AT161-'Ratios Calculated fix'!AT$428)/('Ratios Calculated fix'!AT$429-'Ratios Calculated fix'!AT$428)</f>
        <v>0.32354961077029354</v>
      </c>
      <c r="AU161" s="21">
        <f>('Ratios Calculated fix'!AU161-'Ratios Calculated fix'!AU$428)/('Ratios Calculated fix'!AU$429-'Ratios Calculated fix'!AU$428)</f>
        <v>0.46446248667532736</v>
      </c>
      <c r="AV161" s="21" t="e">
        <f>('Ratios Calculated fix'!AV161-'Ratios Calculated fix'!AV$428)/('Ratios Calculated fix'!AV$429-'Ratios Calculated fix'!AV$428)</f>
        <v>#DIV/0!</v>
      </c>
      <c r="AW161" s="21" t="e">
        <f>('Ratios Calculated fix'!AW161-'Ratios Calculated fix'!AW$428)/('Ratios Calculated fix'!AW$429-'Ratios Calculated fix'!AW$428)</f>
        <v>#DIV/0!</v>
      </c>
      <c r="AX161" s="21" t="e">
        <f>('Ratios Calculated fix'!AX161-'Ratios Calculated fix'!AX$428)/('Ratios Calculated fix'!AX$429-'Ratios Calculated fix'!AX$428)</f>
        <v>#DIV/0!</v>
      </c>
      <c r="AY161" s="21">
        <f>('Ratios Calculated fix'!AY161-'Ratios Calculated fix'!AY$428)/('Ratios Calculated fix'!AY$429-'Ratios Calculated fix'!AY$428)</f>
        <v>0.35744185522570476</v>
      </c>
      <c r="AZ161" s="21">
        <f>('Ratios Calculated fix'!AZ161-'Ratios Calculated fix'!AZ$428)/('Ratios Calculated fix'!AZ$429-'Ratios Calculated fix'!AZ$428)</f>
        <v>0.27998538324248134</v>
      </c>
      <c r="BA161" s="21">
        <f>('Ratios Calculated fix'!BA161-'Ratios Calculated fix'!BA$428)/('Ratios Calculated fix'!BA$429-'Ratios Calculated fix'!BA$428)</f>
        <v>0.51602165736352668</v>
      </c>
      <c r="BB161" s="21" t="e">
        <f>('Ratios Calculated fix'!BB161-'Ratios Calculated fix'!BB$428)/('Ratios Calculated fix'!BB$429-'Ratios Calculated fix'!BB$428)</f>
        <v>#DIV/0!</v>
      </c>
      <c r="BC161" s="21">
        <f>('Ratios Calculated fix'!BC161-'Ratios Calculated fix'!BC$428)/('Ratios Calculated fix'!BC$429-'Ratios Calculated fix'!BC$428)</f>
        <v>0.15227579130215563</v>
      </c>
    </row>
    <row r="162" spans="1:55" x14ac:dyDescent="0.2">
      <c r="A162" s="3" t="s">
        <v>520</v>
      </c>
      <c r="B162" s="3" t="s">
        <v>521</v>
      </c>
      <c r="C162" s="3" t="s">
        <v>59</v>
      </c>
      <c r="D162" s="3">
        <v>378149</v>
      </c>
      <c r="E162" s="3" t="s">
        <v>16</v>
      </c>
      <c r="F162" s="3">
        <v>2019</v>
      </c>
      <c r="G162" s="3" t="s">
        <v>17</v>
      </c>
      <c r="H162" s="4">
        <v>43830</v>
      </c>
      <c r="I162" s="4">
        <v>43889</v>
      </c>
      <c r="J162" s="4">
        <v>43889</v>
      </c>
      <c r="K162" s="5">
        <v>129669000</v>
      </c>
      <c r="L162" s="5">
        <v>130925000</v>
      </c>
      <c r="M162" s="3" t="s">
        <v>522</v>
      </c>
      <c r="N162" s="20">
        <f>('Ratios Calculated fix'!N162-'Ratios Calculated fix'!N$428)/('Ratios Calculated fix'!N$429-'Ratios Calculated fix'!N$428)</f>
        <v>5.7739986596103673E-2</v>
      </c>
      <c r="O162" s="21">
        <f>('Ratios Calculated fix'!O162-'Ratios Calculated fix'!O$428)/('Ratios Calculated fix'!O$429-'Ratios Calculated fix'!O$428)</f>
        <v>4.2867584813661035E-2</v>
      </c>
      <c r="P162" s="21">
        <f>('Ratios Calculated fix'!P162-'Ratios Calculated fix'!P$428)/('Ratios Calculated fix'!P$429-'Ratios Calculated fix'!P$428)</f>
        <v>6.7162021089857181E-3</v>
      </c>
      <c r="Q162" s="21">
        <f>('Ratios Calculated fix'!Q162-'Ratios Calculated fix'!Q$428)/('Ratios Calculated fix'!Q$429-'Ratios Calculated fix'!Q$428)</f>
        <v>0.56082941885987425</v>
      </c>
      <c r="R162" s="21">
        <f>('Ratios Calculated fix'!R162-'Ratios Calculated fix'!R$428)/('Ratios Calculated fix'!R$429-'Ratios Calculated fix'!R$428)</f>
        <v>6.9362956962125299E-2</v>
      </c>
      <c r="S162" s="21">
        <f>('Ratios Calculated fix'!S162-'Ratios Calculated fix'!S$428)/('Ratios Calculated fix'!S$429-'Ratios Calculated fix'!S$428)</f>
        <v>9.173155791434387E-2</v>
      </c>
      <c r="T162" s="21">
        <f>('Ratios Calculated fix'!T162-'Ratios Calculated fix'!T$428)/('Ratios Calculated fix'!T$429-'Ratios Calculated fix'!T$428)</f>
        <v>5.5821747672498395E-2</v>
      </c>
      <c r="U162" s="21">
        <f>('Ratios Calculated fix'!U162-'Ratios Calculated fix'!U$428)/('Ratios Calculated fix'!U$429-'Ratios Calculated fix'!U$428)</f>
        <v>0.79417622889526096</v>
      </c>
      <c r="V162" s="21">
        <f>('Ratios Calculated fix'!V162-'Ratios Calculated fix'!V$428)/('Ratios Calculated fix'!V$429-'Ratios Calculated fix'!V$428)</f>
        <v>0.77645174579923748</v>
      </c>
      <c r="W162" s="21">
        <f>('Ratios Calculated fix'!W162-'Ratios Calculated fix'!W$428)/('Ratios Calculated fix'!W$429-'Ratios Calculated fix'!W$428)</f>
        <v>0.7630030168027726</v>
      </c>
      <c r="X162" s="21">
        <f>('Ratios Calculated fix'!X162-'Ratios Calculated fix'!X$428)/('Ratios Calculated fix'!X$429-'Ratios Calculated fix'!X$428)</f>
        <v>0.32807343380309889</v>
      </c>
      <c r="Y162" s="21">
        <f>('Ratios Calculated fix'!Y162-'Ratios Calculated fix'!Y$428)/('Ratios Calculated fix'!Y$429-'Ratios Calculated fix'!Y$428)</f>
        <v>0.51003282490459079</v>
      </c>
      <c r="Z162" s="21">
        <f>('Ratios Calculated fix'!Z162-'Ratios Calculated fix'!Z$428)/('Ratios Calculated fix'!Z$429-'Ratios Calculated fix'!Z$428)</f>
        <v>0.67192656619690105</v>
      </c>
      <c r="AA162" s="21">
        <f>('Ratios Calculated fix'!AA162-'Ratios Calculated fix'!AA$428)/('Ratios Calculated fix'!AA$429-'Ratios Calculated fix'!AA$428)</f>
        <v>0.24014075215972058</v>
      </c>
      <c r="AB162" s="21">
        <f>('Ratios Calculated fix'!AB162-'Ratios Calculated fix'!AB$428)/('Ratios Calculated fix'!AB$429-'Ratios Calculated fix'!AB$428)</f>
        <v>0.86545203358976908</v>
      </c>
      <c r="AC162" s="21">
        <f>('Ratios Calculated fix'!AC162-'Ratios Calculated fix'!AC$428)/('Ratios Calculated fix'!AC$429-'Ratios Calculated fix'!AC$428)</f>
        <v>0.42563600446285971</v>
      </c>
      <c r="AD162" s="21">
        <f>('Ratios Calculated fix'!AD162-'Ratios Calculated fix'!AD$428)/('Ratios Calculated fix'!AD$429-'Ratios Calculated fix'!AD$428)</f>
        <v>0.39046186635391217</v>
      </c>
      <c r="AE162" s="21">
        <f>('Ratios Calculated fix'!AE162-'Ratios Calculated fix'!AE$428)/('Ratios Calculated fix'!AE$429-'Ratios Calculated fix'!AE$428)</f>
        <v>0.44760804848014418</v>
      </c>
      <c r="AF162" s="21">
        <f>('Ratios Calculated fix'!AF162-'Ratios Calculated fix'!AF$428)/('Ratios Calculated fix'!AF$429-'Ratios Calculated fix'!AF$428)</f>
        <v>0.60938727361764022</v>
      </c>
      <c r="AG162" s="21" t="e">
        <f>('Ratios Calculated fix'!AG162-'Ratios Calculated fix'!AG$428)/('Ratios Calculated fix'!AG$429-'Ratios Calculated fix'!AG$428)</f>
        <v>#DIV/0!</v>
      </c>
      <c r="AH162" s="21" t="e">
        <f>('Ratios Calculated fix'!AH162-'Ratios Calculated fix'!AH$428)/('Ratios Calculated fix'!AH$429-'Ratios Calculated fix'!AH$428)</f>
        <v>#DIV/0!</v>
      </c>
      <c r="AI162" s="21">
        <f>('Ratios Calculated fix'!AI162-'Ratios Calculated fix'!AI$428)/('Ratios Calculated fix'!AI$429-'Ratios Calculated fix'!AI$428)</f>
        <v>0.36938680752376557</v>
      </c>
      <c r="AJ162" s="21">
        <f>('Ratios Calculated fix'!AJ162-'Ratios Calculated fix'!AJ$428)/('Ratios Calculated fix'!AJ$429-'Ratios Calculated fix'!AJ$428)</f>
        <v>8.9886877181858116E-2</v>
      </c>
      <c r="AK162" s="21" t="e">
        <f>('Ratios Calculated fix'!AK162-'Ratios Calculated fix'!AK$428)/('Ratios Calculated fix'!AK$429-'Ratios Calculated fix'!AK$428)</f>
        <v>#DIV/0!</v>
      </c>
      <c r="AL162" s="21" t="e">
        <f>('Ratios Calculated fix'!AL162-'Ratios Calculated fix'!AL$428)/('Ratios Calculated fix'!AL$429-'Ratios Calculated fix'!AL$428)</f>
        <v>#DIV/0!</v>
      </c>
      <c r="AM162" s="21">
        <f>('Ratios Calculated fix'!AM162-'Ratios Calculated fix'!AM$428)/('Ratios Calculated fix'!AM$429-'Ratios Calculated fix'!AM$428)</f>
        <v>0.61783256537022258</v>
      </c>
      <c r="AN162" s="21">
        <f>('Ratios Calculated fix'!AN162-'Ratios Calculated fix'!AN$428)/('Ratios Calculated fix'!AN$429-'Ratios Calculated fix'!AN$428)</f>
        <v>0.62194184997259272</v>
      </c>
      <c r="AO162" s="21">
        <f>('Ratios Calculated fix'!AO162-'Ratios Calculated fix'!AO$428)/('Ratios Calculated fix'!AO$429-'Ratios Calculated fix'!AO$428)</f>
        <v>9.502950380419499E-2</v>
      </c>
      <c r="AP162" s="21">
        <f>('Ratios Calculated fix'!AP162-'Ratios Calculated fix'!AP$428)/('Ratios Calculated fix'!AP$429-'Ratios Calculated fix'!AP$428)</f>
        <v>3.252095185017926E-2</v>
      </c>
      <c r="AQ162" s="21">
        <f>('Ratios Calculated fix'!AQ162-'Ratios Calculated fix'!AQ$428)/('Ratios Calculated fix'!AQ$429-'Ratios Calculated fix'!AQ$428)</f>
        <v>0.55842490640304865</v>
      </c>
      <c r="AR162" s="21">
        <f>('Ratios Calculated fix'!AR162-'Ratios Calculated fix'!AR$428)/('Ratios Calculated fix'!AR$429-'Ratios Calculated fix'!AR$428)</f>
        <v>0.25131673418743766</v>
      </c>
      <c r="AS162" s="21">
        <f>('Ratios Calculated fix'!AS162-'Ratios Calculated fix'!AS$428)/('Ratios Calculated fix'!AS$429-'Ratios Calculated fix'!AS$428)</f>
        <v>0.5298544127604442</v>
      </c>
      <c r="AT162" s="21">
        <f>('Ratios Calculated fix'!AT162-'Ratios Calculated fix'!AT$428)/('Ratios Calculated fix'!AT$429-'Ratios Calculated fix'!AT$428)</f>
        <v>0.25205784407884341</v>
      </c>
      <c r="AU162" s="21">
        <f>('Ratios Calculated fix'!AU162-'Ratios Calculated fix'!AU$428)/('Ratios Calculated fix'!AU$429-'Ratios Calculated fix'!AU$428)</f>
        <v>0.45181073001320554</v>
      </c>
      <c r="AV162" s="21" t="e">
        <f>('Ratios Calculated fix'!AV162-'Ratios Calculated fix'!AV$428)/('Ratios Calculated fix'!AV$429-'Ratios Calculated fix'!AV$428)</f>
        <v>#DIV/0!</v>
      </c>
      <c r="AW162" s="21" t="e">
        <f>('Ratios Calculated fix'!AW162-'Ratios Calculated fix'!AW$428)/('Ratios Calculated fix'!AW$429-'Ratios Calculated fix'!AW$428)</f>
        <v>#DIV/0!</v>
      </c>
      <c r="AX162" s="21" t="e">
        <f>('Ratios Calculated fix'!AX162-'Ratios Calculated fix'!AX$428)/('Ratios Calculated fix'!AX$429-'Ratios Calculated fix'!AX$428)</f>
        <v>#DIV/0!</v>
      </c>
      <c r="AY162" s="21">
        <f>('Ratios Calculated fix'!AY162-'Ratios Calculated fix'!AY$428)/('Ratios Calculated fix'!AY$429-'Ratios Calculated fix'!AY$428)</f>
        <v>0.35957606158139654</v>
      </c>
      <c r="AZ162" s="21">
        <f>('Ratios Calculated fix'!AZ162-'Ratios Calculated fix'!AZ$428)/('Ratios Calculated fix'!AZ$429-'Ratios Calculated fix'!AZ$428)</f>
        <v>0.29620289628909863</v>
      </c>
      <c r="BA162" s="21">
        <f>('Ratios Calculated fix'!BA162-'Ratios Calculated fix'!BA$428)/('Ratios Calculated fix'!BA$429-'Ratios Calculated fix'!BA$428)</f>
        <v>0.51220134637642134</v>
      </c>
      <c r="BB162" s="21" t="e">
        <f>('Ratios Calculated fix'!BB162-'Ratios Calculated fix'!BB$428)/('Ratios Calculated fix'!BB$429-'Ratios Calculated fix'!BB$428)</f>
        <v>#DIV/0!</v>
      </c>
      <c r="BC162" s="21">
        <f>('Ratios Calculated fix'!BC162-'Ratios Calculated fix'!BC$428)/('Ratios Calculated fix'!BC$429-'Ratios Calculated fix'!BC$428)</f>
        <v>0.13778306472447654</v>
      </c>
    </row>
    <row r="163" spans="1:55" x14ac:dyDescent="0.2">
      <c r="A163" s="3" t="s">
        <v>535</v>
      </c>
      <c r="B163" s="3" t="s">
        <v>536</v>
      </c>
      <c r="C163" s="3" t="s">
        <v>38</v>
      </c>
      <c r="D163" s="3">
        <v>885908</v>
      </c>
      <c r="E163" s="3" t="s">
        <v>16</v>
      </c>
      <c r="F163" s="3">
        <v>2020</v>
      </c>
      <c r="G163" s="3" t="s">
        <v>17</v>
      </c>
      <c r="H163" s="4">
        <v>44012</v>
      </c>
      <c r="I163" s="4">
        <v>44053</v>
      </c>
      <c r="J163" s="4">
        <v>44053</v>
      </c>
      <c r="K163" s="5">
        <v>608000000</v>
      </c>
      <c r="L163" s="5">
        <v>608000000</v>
      </c>
      <c r="M163" s="3" t="s">
        <v>537</v>
      </c>
      <c r="N163" s="20">
        <f>('Ratios Calculated fix'!N163-'Ratios Calculated fix'!N$428)/('Ratios Calculated fix'!N$429-'Ratios Calculated fix'!N$428)</f>
        <v>0.16355755188462176</v>
      </c>
      <c r="O163" s="21">
        <f>('Ratios Calculated fix'!O163-'Ratios Calculated fix'!O$428)/('Ratios Calculated fix'!O$429-'Ratios Calculated fix'!O$428)</f>
        <v>0.13492893407880358</v>
      </c>
      <c r="P163" s="21">
        <f>('Ratios Calculated fix'!P163-'Ratios Calculated fix'!P$428)/('Ratios Calculated fix'!P$429-'Ratios Calculated fix'!P$428)</f>
        <v>0.28256963954145631</v>
      </c>
      <c r="Q163" s="21">
        <f>('Ratios Calculated fix'!Q163-'Ratios Calculated fix'!Q$428)/('Ratios Calculated fix'!Q$429-'Ratios Calculated fix'!Q$428)</f>
        <v>0.55899255105909473</v>
      </c>
      <c r="R163" s="21">
        <f>('Ratios Calculated fix'!R163-'Ratios Calculated fix'!R$428)/('Ratios Calculated fix'!R$429-'Ratios Calculated fix'!R$428)</f>
        <v>8.8910930288599616E-2</v>
      </c>
      <c r="S163" s="21">
        <f>('Ratios Calculated fix'!S163-'Ratios Calculated fix'!S$428)/('Ratios Calculated fix'!S$429-'Ratios Calculated fix'!S$428)</f>
        <v>0</v>
      </c>
      <c r="T163" s="21">
        <f>('Ratios Calculated fix'!T163-'Ratios Calculated fix'!T$428)/('Ratios Calculated fix'!T$429-'Ratios Calculated fix'!T$428)</f>
        <v>8.9823848513021831E-2</v>
      </c>
      <c r="U163" s="21">
        <f>('Ratios Calculated fix'!U163-'Ratios Calculated fix'!U$428)/('Ratios Calculated fix'!U$429-'Ratios Calculated fix'!U$428)</f>
        <v>0.79333077091376125</v>
      </c>
      <c r="V163" s="21">
        <f>('Ratios Calculated fix'!V163-'Ratios Calculated fix'!V$428)/('Ratios Calculated fix'!V$429-'Ratios Calculated fix'!V$428)</f>
        <v>0.77144014205164946</v>
      </c>
      <c r="W163" s="21">
        <f>('Ratios Calculated fix'!W163-'Ratios Calculated fix'!W$428)/('Ratios Calculated fix'!W$429-'Ratios Calculated fix'!W$428)</f>
        <v>0.76298724353829916</v>
      </c>
      <c r="X163" s="21">
        <f>('Ratios Calculated fix'!X163-'Ratios Calculated fix'!X$428)/('Ratios Calculated fix'!X$429-'Ratios Calculated fix'!X$428)</f>
        <v>0.26889056583680632</v>
      </c>
      <c r="Y163" s="21">
        <f>('Ratios Calculated fix'!Y163-'Ratios Calculated fix'!Y$428)/('Ratios Calculated fix'!Y$429-'Ratios Calculated fix'!Y$428)</f>
        <v>0.53096309205732206</v>
      </c>
      <c r="Z163" s="21">
        <f>('Ratios Calculated fix'!Z163-'Ratios Calculated fix'!Z$428)/('Ratios Calculated fix'!Z$429-'Ratios Calculated fix'!Z$428)</f>
        <v>0.73110943416319374</v>
      </c>
      <c r="AA163" s="21">
        <f>('Ratios Calculated fix'!AA163-'Ratios Calculated fix'!AA$428)/('Ratios Calculated fix'!AA$429-'Ratios Calculated fix'!AA$428)</f>
        <v>0.22504602347629163</v>
      </c>
      <c r="AB163" s="21">
        <f>('Ratios Calculated fix'!AB163-'Ratios Calculated fix'!AB$428)/('Ratios Calculated fix'!AB$429-'Ratios Calculated fix'!AB$428)</f>
        <v>0.91217704087041673</v>
      </c>
      <c r="AC163" s="21">
        <f>('Ratios Calculated fix'!AC163-'Ratios Calculated fix'!AC$428)/('Ratios Calculated fix'!AC$429-'Ratios Calculated fix'!AC$428)</f>
        <v>1</v>
      </c>
      <c r="AD163" s="21">
        <f>('Ratios Calculated fix'!AD163-'Ratios Calculated fix'!AD$428)/('Ratios Calculated fix'!AD$429-'Ratios Calculated fix'!AD$428)</f>
        <v>0.41916901185364175</v>
      </c>
      <c r="AE163" s="21">
        <f>('Ratios Calculated fix'!AE163-'Ratios Calculated fix'!AE$428)/('Ratios Calculated fix'!AE$429-'Ratios Calculated fix'!AE$428)</f>
        <v>0.46158292761164499</v>
      </c>
      <c r="AF163" s="21">
        <f>('Ratios Calculated fix'!AF163-'Ratios Calculated fix'!AF$428)/('Ratios Calculated fix'!AF$429-'Ratios Calculated fix'!AF$428)</f>
        <v>0.63210903946640495</v>
      </c>
      <c r="AG163" s="21" t="e">
        <f>('Ratios Calculated fix'!AG163-'Ratios Calculated fix'!AG$428)/('Ratios Calculated fix'!AG$429-'Ratios Calculated fix'!AG$428)</f>
        <v>#DIV/0!</v>
      </c>
      <c r="AH163" s="21" t="e">
        <f>('Ratios Calculated fix'!AH163-'Ratios Calculated fix'!AH$428)/('Ratios Calculated fix'!AH$429-'Ratios Calculated fix'!AH$428)</f>
        <v>#DIV/0!</v>
      </c>
      <c r="AI163" s="21">
        <f>('Ratios Calculated fix'!AI163-'Ratios Calculated fix'!AI$428)/('Ratios Calculated fix'!AI$429-'Ratios Calculated fix'!AI$428)</f>
        <v>0.39693505315162603</v>
      </c>
      <c r="AJ163" s="21">
        <f>('Ratios Calculated fix'!AJ163-'Ratios Calculated fix'!AJ$428)/('Ratios Calculated fix'!AJ$429-'Ratios Calculated fix'!AJ$428)</f>
        <v>0.31637795761277632</v>
      </c>
      <c r="AK163" s="21" t="e">
        <f>('Ratios Calculated fix'!AK163-'Ratios Calculated fix'!AK$428)/('Ratios Calculated fix'!AK$429-'Ratios Calculated fix'!AK$428)</f>
        <v>#DIV/0!</v>
      </c>
      <c r="AL163" s="21" t="e">
        <f>('Ratios Calculated fix'!AL163-'Ratios Calculated fix'!AL$428)/('Ratios Calculated fix'!AL$429-'Ratios Calculated fix'!AL$428)</f>
        <v>#DIV/0!</v>
      </c>
      <c r="AM163" s="21">
        <f>('Ratios Calculated fix'!AM163-'Ratios Calculated fix'!AM$428)/('Ratios Calculated fix'!AM$429-'Ratios Calculated fix'!AM$428)</f>
        <v>0.61784449290582433</v>
      </c>
      <c r="AN163" s="21">
        <f>('Ratios Calculated fix'!AN163-'Ratios Calculated fix'!AN$428)/('Ratios Calculated fix'!AN$429-'Ratios Calculated fix'!AN$428)</f>
        <v>0.62140177372263572</v>
      </c>
      <c r="AO163" s="21">
        <f>('Ratios Calculated fix'!AO163-'Ratios Calculated fix'!AO$428)/('Ratios Calculated fix'!AO$429-'Ratios Calculated fix'!AO$428)</f>
        <v>0.11996568135595499</v>
      </c>
      <c r="AP163" s="21">
        <f>('Ratios Calculated fix'!AP163-'Ratios Calculated fix'!AP$428)/('Ratios Calculated fix'!AP$429-'Ratios Calculated fix'!AP$428)</f>
        <v>3.2267845488585176E-2</v>
      </c>
      <c r="AQ163" s="21">
        <f>('Ratios Calculated fix'!AQ163-'Ratios Calculated fix'!AQ$428)/('Ratios Calculated fix'!AQ$429-'Ratios Calculated fix'!AQ$428)</f>
        <v>0.59822456949218639</v>
      </c>
      <c r="AR163" s="21">
        <f>('Ratios Calculated fix'!AR163-'Ratios Calculated fix'!AR$428)/('Ratios Calculated fix'!AR$429-'Ratios Calculated fix'!AR$428)</f>
        <v>0.39714933120110135</v>
      </c>
      <c r="AS163" s="21">
        <f>('Ratios Calculated fix'!AS163-'Ratios Calculated fix'!AS$428)/('Ratios Calculated fix'!AS$429-'Ratios Calculated fix'!AS$428)</f>
        <v>0.52104152277046156</v>
      </c>
      <c r="AT163" s="21">
        <f>('Ratios Calculated fix'!AT163-'Ratios Calculated fix'!AT$428)/('Ratios Calculated fix'!AT$429-'Ratios Calculated fix'!AT$428)</f>
        <v>0.40326674672657553</v>
      </c>
      <c r="AU163" s="21">
        <f>('Ratios Calculated fix'!AU163-'Ratios Calculated fix'!AU$428)/('Ratios Calculated fix'!AU$429-'Ratios Calculated fix'!AU$428)</f>
        <v>0.56358473778212481</v>
      </c>
      <c r="AV163" s="21" t="e">
        <f>('Ratios Calculated fix'!AV163-'Ratios Calculated fix'!AV$428)/('Ratios Calculated fix'!AV$429-'Ratios Calculated fix'!AV$428)</f>
        <v>#DIV/0!</v>
      </c>
      <c r="AW163" s="21" t="e">
        <f>('Ratios Calculated fix'!AW163-'Ratios Calculated fix'!AW$428)/('Ratios Calculated fix'!AW$429-'Ratios Calculated fix'!AW$428)</f>
        <v>#DIV/0!</v>
      </c>
      <c r="AX163" s="21" t="e">
        <f>('Ratios Calculated fix'!AX163-'Ratios Calculated fix'!AX$428)/('Ratios Calculated fix'!AX$429-'Ratios Calculated fix'!AX$428)</f>
        <v>#DIV/0!</v>
      </c>
      <c r="AY163" s="21">
        <f>('Ratios Calculated fix'!AY163-'Ratios Calculated fix'!AY$428)/('Ratios Calculated fix'!AY$429-'Ratios Calculated fix'!AY$428)</f>
        <v>0.35623117422902867</v>
      </c>
      <c r="AZ163" s="21">
        <f>('Ratios Calculated fix'!AZ163-'Ratios Calculated fix'!AZ$428)/('Ratios Calculated fix'!AZ$429-'Ratios Calculated fix'!AZ$428)</f>
        <v>0.2683476395552381</v>
      </c>
      <c r="BA163" s="21">
        <f>('Ratios Calculated fix'!BA163-'Ratios Calculated fix'!BA$428)/('Ratios Calculated fix'!BA$429-'Ratios Calculated fix'!BA$428)</f>
        <v>0.51666394658089565</v>
      </c>
      <c r="BB163" s="21" t="e">
        <f>('Ratios Calculated fix'!BB163-'Ratios Calculated fix'!BB$428)/('Ratios Calculated fix'!BB$429-'Ratios Calculated fix'!BB$428)</f>
        <v>#DIV/0!</v>
      </c>
      <c r="BC163" s="21">
        <f>('Ratios Calculated fix'!BC163-'Ratios Calculated fix'!BC$428)/('Ratios Calculated fix'!BC$429-'Ratios Calculated fix'!BC$428)</f>
        <v>0.13849356047274253</v>
      </c>
    </row>
    <row r="164" spans="1:55" x14ac:dyDescent="0.2">
      <c r="A164" s="3" t="s">
        <v>499</v>
      </c>
      <c r="B164" s="3" t="s">
        <v>500</v>
      </c>
      <c r="C164" s="3" t="s">
        <v>72</v>
      </c>
      <c r="D164" s="3">
        <v>378144</v>
      </c>
      <c r="E164" s="3" t="s">
        <v>16</v>
      </c>
      <c r="F164" s="3">
        <v>2019</v>
      </c>
      <c r="G164" s="3" t="s">
        <v>17</v>
      </c>
      <c r="H164" s="4">
        <v>43830</v>
      </c>
      <c r="I164" s="4">
        <v>43871</v>
      </c>
      <c r="J164" s="4">
        <v>43871</v>
      </c>
      <c r="K164" s="5">
        <v>75319000</v>
      </c>
      <c r="L164" s="5">
        <v>75319000</v>
      </c>
      <c r="M164" s="3" t="s">
        <v>501</v>
      </c>
      <c r="N164" s="20">
        <f>('Ratios Calculated fix'!N164-'Ratios Calculated fix'!N$428)/('Ratios Calculated fix'!N$429-'Ratios Calculated fix'!N$428)</f>
        <v>1.9154008801817236E-3</v>
      </c>
      <c r="O164" s="21">
        <f>('Ratios Calculated fix'!O164-'Ratios Calculated fix'!O$428)/('Ratios Calculated fix'!O$429-'Ratios Calculated fix'!O$428)</f>
        <v>1.9154008801817236E-3</v>
      </c>
      <c r="P164" s="21">
        <f>('Ratios Calculated fix'!P164-'Ratios Calculated fix'!P$428)/('Ratios Calculated fix'!P$429-'Ratios Calculated fix'!P$428)</f>
        <v>2.8081437092044763E-3</v>
      </c>
      <c r="Q164" s="21">
        <f>('Ratios Calculated fix'!Q164-'Ratios Calculated fix'!Q$428)/('Ratios Calculated fix'!Q$429-'Ratios Calculated fix'!Q$428)</f>
        <v>0.55975750679359348</v>
      </c>
      <c r="R164" s="21">
        <f>('Ratios Calculated fix'!R164-'Ratios Calculated fix'!R$428)/('Ratios Calculated fix'!R$429-'Ratios Calculated fix'!R$428)</f>
        <v>0.12051582089547594</v>
      </c>
      <c r="S164" s="21">
        <f>('Ratios Calculated fix'!S164-'Ratios Calculated fix'!S$428)/('Ratios Calculated fix'!S$429-'Ratios Calculated fix'!S$428)</f>
        <v>0.76457916942033555</v>
      </c>
      <c r="T164" s="21">
        <f>('Ratios Calculated fix'!T164-'Ratios Calculated fix'!T$428)/('Ratios Calculated fix'!T$429-'Ratios Calculated fix'!T$428)</f>
        <v>2.9515757123598422E-3</v>
      </c>
      <c r="U164" s="21">
        <f>('Ratios Calculated fix'!U164-'Ratios Calculated fix'!U$428)/('Ratios Calculated fix'!U$429-'Ratios Calculated fix'!U$428)</f>
        <v>0.79561145756897544</v>
      </c>
      <c r="V164" s="21">
        <f>('Ratios Calculated fix'!V164-'Ratios Calculated fix'!V$428)/('Ratios Calculated fix'!V$429-'Ratios Calculated fix'!V$428)</f>
        <v>0.80392038594869508</v>
      </c>
      <c r="W164" s="21">
        <f>('Ratios Calculated fix'!W164-'Ratios Calculated fix'!W$428)/('Ratios Calculated fix'!W$429-'Ratios Calculated fix'!W$428)</f>
        <v>0.7594210934647132</v>
      </c>
      <c r="X164" s="21">
        <f>('Ratios Calculated fix'!X164-'Ratios Calculated fix'!X$428)/('Ratios Calculated fix'!X$429-'Ratios Calculated fix'!X$428)</f>
        <v>2.293572300289182E-2</v>
      </c>
      <c r="Y164" s="21">
        <f>('Ratios Calculated fix'!Y164-'Ratios Calculated fix'!Y$428)/('Ratios Calculated fix'!Y$429-'Ratios Calculated fix'!Y$428)</f>
        <v>0.49320267825177838</v>
      </c>
      <c r="Z164" s="21">
        <f>('Ratios Calculated fix'!Z164-'Ratios Calculated fix'!Z$428)/('Ratios Calculated fix'!Z$429-'Ratios Calculated fix'!Z$428)</f>
        <v>0.97706427699710818</v>
      </c>
      <c r="AA164" s="21">
        <f>('Ratios Calculated fix'!AA164-'Ratios Calculated fix'!AA$428)/('Ratios Calculated fix'!AA$429-'Ratios Calculated fix'!AA$428)</f>
        <v>0</v>
      </c>
      <c r="AB164" s="21">
        <f>('Ratios Calculated fix'!AB164-'Ratios Calculated fix'!AB$428)/('Ratios Calculated fix'!AB$429-'Ratios Calculated fix'!AB$428)</f>
        <v>0.88715233872517718</v>
      </c>
      <c r="AC164" s="21">
        <f>('Ratios Calculated fix'!AC164-'Ratios Calculated fix'!AC$428)/('Ratios Calculated fix'!AC$429-'Ratios Calculated fix'!AC$428)</f>
        <v>0.80557667122814247</v>
      </c>
      <c r="AD164" s="21">
        <f>('Ratios Calculated fix'!AD164-'Ratios Calculated fix'!AD$428)/('Ratios Calculated fix'!AD$429-'Ratios Calculated fix'!AD$428)</f>
        <v>0.78896359075638078</v>
      </c>
      <c r="AE164" s="21">
        <f>('Ratios Calculated fix'!AE164-'Ratios Calculated fix'!AE$428)/('Ratios Calculated fix'!AE$429-'Ratios Calculated fix'!AE$428)</f>
        <v>0.63304930452831742</v>
      </c>
      <c r="AF164" s="21">
        <f>('Ratios Calculated fix'!AF164-'Ratios Calculated fix'!AF$428)/('Ratios Calculated fix'!AF$429-'Ratios Calculated fix'!AF$428)</f>
        <v>0.7095948572860532</v>
      </c>
      <c r="AG164" s="21" t="e">
        <f>('Ratios Calculated fix'!AG164-'Ratios Calculated fix'!AG$428)/('Ratios Calculated fix'!AG$429-'Ratios Calculated fix'!AG$428)</f>
        <v>#DIV/0!</v>
      </c>
      <c r="AH164" s="21" t="e">
        <f>('Ratios Calculated fix'!AH164-'Ratios Calculated fix'!AH$428)/('Ratios Calculated fix'!AH$429-'Ratios Calculated fix'!AH$428)</f>
        <v>#DIV/0!</v>
      </c>
      <c r="AI164" s="21">
        <f>('Ratios Calculated fix'!AI164-'Ratios Calculated fix'!AI$428)/('Ratios Calculated fix'!AI$429-'Ratios Calculated fix'!AI$428)</f>
        <v>0.39640339712893063</v>
      </c>
      <c r="AJ164" s="21">
        <f>('Ratios Calculated fix'!AJ164-'Ratios Calculated fix'!AJ$428)/('Ratios Calculated fix'!AJ$429-'Ratios Calculated fix'!AJ$428)</f>
        <v>9.4627362290947245E-2</v>
      </c>
      <c r="AK164" s="21" t="e">
        <f>('Ratios Calculated fix'!AK164-'Ratios Calculated fix'!AK$428)/('Ratios Calculated fix'!AK$429-'Ratios Calculated fix'!AK$428)</f>
        <v>#DIV/0!</v>
      </c>
      <c r="AL164" s="21" t="e">
        <f>('Ratios Calculated fix'!AL164-'Ratios Calculated fix'!AL$428)/('Ratios Calculated fix'!AL$429-'Ratios Calculated fix'!AL$428)</f>
        <v>#DIV/0!</v>
      </c>
      <c r="AM164" s="21">
        <f>('Ratios Calculated fix'!AM164-'Ratios Calculated fix'!AM$428)/('Ratios Calculated fix'!AM$429-'Ratios Calculated fix'!AM$428)</f>
        <v>0.61682917773933599</v>
      </c>
      <c r="AN164" s="21">
        <f>('Ratios Calculated fix'!AN164-'Ratios Calculated fix'!AN$428)/('Ratios Calculated fix'!AN$429-'Ratios Calculated fix'!AN$428)</f>
        <v>0.62021324064598626</v>
      </c>
      <c r="AO164" s="21">
        <f>('Ratios Calculated fix'!AO164-'Ratios Calculated fix'!AO$428)/('Ratios Calculated fix'!AO$429-'Ratios Calculated fix'!AO$428)</f>
        <v>2.0425256530800219E-2</v>
      </c>
      <c r="AP164" s="21">
        <f>('Ratios Calculated fix'!AP164-'Ratios Calculated fix'!AP$428)/('Ratios Calculated fix'!AP$429-'Ratios Calculated fix'!AP$428)</f>
        <v>3.1955883130720786E-2</v>
      </c>
      <c r="AQ164" s="21">
        <f>('Ratios Calculated fix'!AQ164-'Ratios Calculated fix'!AQ$428)/('Ratios Calculated fix'!AQ$429-'Ratios Calculated fix'!AQ$428)</f>
        <v>0.54175799527286439</v>
      </c>
      <c r="AR164" s="21">
        <f>('Ratios Calculated fix'!AR164-'Ratios Calculated fix'!AR$428)/('Ratios Calculated fix'!AR$429-'Ratios Calculated fix'!AR$428)</f>
        <v>0.74504818462332523</v>
      </c>
      <c r="AS164" s="21">
        <f>('Ratios Calculated fix'!AS164-'Ratios Calculated fix'!AS$428)/('Ratios Calculated fix'!AS$429-'Ratios Calculated fix'!AS$428)</f>
        <v>0.46238617135035504</v>
      </c>
      <c r="AT164" s="21">
        <f>('Ratios Calculated fix'!AT164-'Ratios Calculated fix'!AT$428)/('Ratios Calculated fix'!AT$429-'Ratios Calculated fix'!AT$428)</f>
        <v>0.32601585433597591</v>
      </c>
      <c r="AU164" s="21">
        <f>('Ratios Calculated fix'!AU164-'Ratios Calculated fix'!AU$428)/('Ratios Calculated fix'!AU$429-'Ratios Calculated fix'!AU$428)</f>
        <v>0.45352594635863414</v>
      </c>
      <c r="AV164" s="21" t="e">
        <f>('Ratios Calculated fix'!AV164-'Ratios Calculated fix'!AV$428)/('Ratios Calculated fix'!AV$429-'Ratios Calculated fix'!AV$428)</f>
        <v>#DIV/0!</v>
      </c>
      <c r="AW164" s="21" t="e">
        <f>('Ratios Calculated fix'!AW164-'Ratios Calculated fix'!AW$428)/('Ratios Calculated fix'!AW$429-'Ratios Calculated fix'!AW$428)</f>
        <v>#DIV/0!</v>
      </c>
      <c r="AX164" s="21" t="e">
        <f>('Ratios Calculated fix'!AX164-'Ratios Calculated fix'!AX$428)/('Ratios Calculated fix'!AX$429-'Ratios Calculated fix'!AX$428)</f>
        <v>#DIV/0!</v>
      </c>
      <c r="AY164" s="21">
        <f>('Ratios Calculated fix'!AY164-'Ratios Calculated fix'!AY$428)/('Ratios Calculated fix'!AY$429-'Ratios Calculated fix'!AY$428)</f>
        <v>0.38335355322028464</v>
      </c>
      <c r="AZ164" s="21">
        <f>('Ratios Calculated fix'!AZ164-'Ratios Calculated fix'!AZ$428)/('Ratios Calculated fix'!AZ$429-'Ratios Calculated fix'!AZ$428)</f>
        <v>0.33962862489935763</v>
      </c>
      <c r="BA164" s="21">
        <f>('Ratios Calculated fix'!BA164-'Ratios Calculated fix'!BA$428)/('Ratios Calculated fix'!BA$429-'Ratios Calculated fix'!BA$428)</f>
        <v>0.51794748697842796</v>
      </c>
      <c r="BB164" s="21" t="e">
        <f>('Ratios Calculated fix'!BB164-'Ratios Calculated fix'!BB$428)/('Ratios Calculated fix'!BB$429-'Ratios Calculated fix'!BB$428)</f>
        <v>#DIV/0!</v>
      </c>
      <c r="BC164" s="21">
        <f>('Ratios Calculated fix'!BC164-'Ratios Calculated fix'!BC$428)/('Ratios Calculated fix'!BC$429-'Ratios Calculated fix'!BC$428)</f>
        <v>0.13055367932943321</v>
      </c>
    </row>
    <row r="165" spans="1:55" x14ac:dyDescent="0.2">
      <c r="A165" s="3" t="s">
        <v>1117</v>
      </c>
      <c r="B165" s="3" t="s">
        <v>1118</v>
      </c>
      <c r="C165" s="3" t="s">
        <v>138</v>
      </c>
      <c r="D165" s="3">
        <v>637893</v>
      </c>
      <c r="E165" s="3" t="s">
        <v>16</v>
      </c>
      <c r="F165" s="3">
        <v>2019</v>
      </c>
      <c r="G165" s="3" t="s">
        <v>17</v>
      </c>
      <c r="H165" s="4">
        <v>43830</v>
      </c>
      <c r="I165" s="4">
        <v>43893</v>
      </c>
      <c r="J165" s="4">
        <v>43893</v>
      </c>
      <c r="K165" s="5">
        <v>447500000</v>
      </c>
      <c r="L165" s="5">
        <v>440600000</v>
      </c>
      <c r="M165" s="3" t="s">
        <v>1119</v>
      </c>
      <c r="N165" s="20">
        <f>('Ratios Calculated fix'!N165-'Ratios Calculated fix'!N$428)/('Ratios Calculated fix'!N$429-'Ratios Calculated fix'!N$428)</f>
        <v>5.5282855696474731E-2</v>
      </c>
      <c r="O165" s="21">
        <f>('Ratios Calculated fix'!O165-'Ratios Calculated fix'!O$428)/('Ratios Calculated fix'!O$429-'Ratios Calculated fix'!O$428)</f>
        <v>4.8434851546864388E-2</v>
      </c>
      <c r="P165" s="21">
        <f>('Ratios Calculated fix'!P165-'Ratios Calculated fix'!P$428)/('Ratios Calculated fix'!P$429-'Ratios Calculated fix'!P$428)</f>
        <v>9.0723329755014986E-2</v>
      </c>
      <c r="Q165" s="21">
        <f>('Ratios Calculated fix'!Q165-'Ratios Calculated fix'!Q$428)/('Ratios Calculated fix'!Q$429-'Ratios Calculated fix'!Q$428)</f>
        <v>0.5596823111603797</v>
      </c>
      <c r="R165" s="21">
        <f>('Ratios Calculated fix'!R165-'Ratios Calculated fix'!R$428)/('Ratios Calculated fix'!R$429-'Ratios Calculated fix'!R$428)</f>
        <v>4.3454232710598839E-2</v>
      </c>
      <c r="S165" s="21">
        <f>('Ratios Calculated fix'!S165-'Ratios Calculated fix'!S$428)/('Ratios Calculated fix'!S$429-'Ratios Calculated fix'!S$428)</f>
        <v>4.542952432865564E-3</v>
      </c>
      <c r="T165" s="21">
        <f>('Ratios Calculated fix'!T165-'Ratios Calculated fix'!T$428)/('Ratios Calculated fix'!T$429-'Ratios Calculated fix'!T$428)</f>
        <v>4.3194519329392528E-2</v>
      </c>
      <c r="U165" s="21">
        <f>('Ratios Calculated fix'!U165-'Ratios Calculated fix'!U$428)/('Ratios Calculated fix'!U$429-'Ratios Calculated fix'!U$428)</f>
        <v>0.79203913993740993</v>
      </c>
      <c r="V165" s="21">
        <f>('Ratios Calculated fix'!V165-'Ratios Calculated fix'!V$428)/('Ratios Calculated fix'!V$429-'Ratios Calculated fix'!V$428)</f>
        <v>0.77162925934108473</v>
      </c>
      <c r="W165" s="21">
        <f>('Ratios Calculated fix'!W165-'Ratios Calculated fix'!W$428)/('Ratios Calculated fix'!W$429-'Ratios Calculated fix'!W$428)</f>
        <v>0.76146998000785548</v>
      </c>
      <c r="X165" s="21">
        <f>('Ratios Calculated fix'!X165-'Ratios Calculated fix'!X$428)/('Ratios Calculated fix'!X$429-'Ratios Calculated fix'!X$428)</f>
        <v>0.38666493068820107</v>
      </c>
      <c r="Y165" s="21">
        <f>('Ratios Calculated fix'!Y165-'Ratios Calculated fix'!Y$428)/('Ratios Calculated fix'!Y$429-'Ratios Calculated fix'!Y$428)</f>
        <v>0.52224430041586101</v>
      </c>
      <c r="Z165" s="21">
        <f>('Ratios Calculated fix'!Z165-'Ratios Calculated fix'!Z$428)/('Ratios Calculated fix'!Z$429-'Ratios Calculated fix'!Z$428)</f>
        <v>0.61333506931179893</v>
      </c>
      <c r="AA165" s="21">
        <f>('Ratios Calculated fix'!AA165-'Ratios Calculated fix'!AA$428)/('Ratios Calculated fix'!AA$429-'Ratios Calculated fix'!AA$428)</f>
        <v>0.50079520533546007</v>
      </c>
      <c r="AB165" s="21">
        <f>('Ratios Calculated fix'!AB165-'Ratios Calculated fix'!AB$428)/('Ratios Calculated fix'!AB$429-'Ratios Calculated fix'!AB$428)</f>
        <v>0.88915019486496472</v>
      </c>
      <c r="AC165" s="21">
        <f>('Ratios Calculated fix'!AC165-'Ratios Calculated fix'!AC$428)/('Ratios Calculated fix'!AC$429-'Ratios Calculated fix'!AC$428)</f>
        <v>0.1702589534491904</v>
      </c>
      <c r="AD165" s="21">
        <f>('Ratios Calculated fix'!AD165-'Ratios Calculated fix'!AD$428)/('Ratios Calculated fix'!AD$429-'Ratios Calculated fix'!AD$428)</f>
        <v>0.29055198708553193</v>
      </c>
      <c r="AE165" s="21">
        <f>('Ratios Calculated fix'!AE165-'Ratios Calculated fix'!AE$428)/('Ratios Calculated fix'!AE$429-'Ratios Calculated fix'!AE$428)</f>
        <v>0.33307582411518627</v>
      </c>
      <c r="AF165" s="21">
        <f>('Ratios Calculated fix'!AF165-'Ratios Calculated fix'!AF$428)/('Ratios Calculated fix'!AF$429-'Ratios Calculated fix'!AF$428)</f>
        <v>0.43532312905735415</v>
      </c>
      <c r="AG165" s="21" t="e">
        <f>('Ratios Calculated fix'!AG165-'Ratios Calculated fix'!AG$428)/('Ratios Calculated fix'!AG$429-'Ratios Calculated fix'!AG$428)</f>
        <v>#DIV/0!</v>
      </c>
      <c r="AH165" s="21" t="e">
        <f>('Ratios Calculated fix'!AH165-'Ratios Calculated fix'!AH$428)/('Ratios Calculated fix'!AH$429-'Ratios Calculated fix'!AH$428)</f>
        <v>#DIV/0!</v>
      </c>
      <c r="AI165" s="21">
        <f>('Ratios Calculated fix'!AI165-'Ratios Calculated fix'!AI$428)/('Ratios Calculated fix'!AI$429-'Ratios Calculated fix'!AI$428)</f>
        <v>0.54556578636608855</v>
      </c>
      <c r="AJ165" s="21">
        <f>('Ratios Calculated fix'!AJ165-'Ratios Calculated fix'!AJ$428)/('Ratios Calculated fix'!AJ$429-'Ratios Calculated fix'!AJ$428)</f>
        <v>6.5855782723558659E-2</v>
      </c>
      <c r="AK165" s="21" t="e">
        <f>('Ratios Calculated fix'!AK165-'Ratios Calculated fix'!AK$428)/('Ratios Calculated fix'!AK$429-'Ratios Calculated fix'!AK$428)</f>
        <v>#DIV/0!</v>
      </c>
      <c r="AL165" s="21" t="e">
        <f>('Ratios Calculated fix'!AL165-'Ratios Calculated fix'!AL$428)/('Ratios Calculated fix'!AL$429-'Ratios Calculated fix'!AL$428)</f>
        <v>#DIV/0!</v>
      </c>
      <c r="AM165" s="21">
        <f>('Ratios Calculated fix'!AM165-'Ratios Calculated fix'!AM$428)/('Ratios Calculated fix'!AM$429-'Ratios Calculated fix'!AM$428)</f>
        <v>0.61270888864439632</v>
      </c>
      <c r="AN165" s="21">
        <f>('Ratios Calculated fix'!AN165-'Ratios Calculated fix'!AN$428)/('Ratios Calculated fix'!AN$429-'Ratios Calculated fix'!AN$428)</f>
        <v>0.62151990074555596</v>
      </c>
      <c r="AO165" s="21">
        <f>('Ratios Calculated fix'!AO165-'Ratios Calculated fix'!AO$428)/('Ratios Calculated fix'!AO$429-'Ratios Calculated fix'!AO$428)</f>
        <v>0.10240782591251256</v>
      </c>
      <c r="AP165" s="21">
        <f>('Ratios Calculated fix'!AP165-'Ratios Calculated fix'!AP$428)/('Ratios Calculated fix'!AP$429-'Ratios Calculated fix'!AP$428)</f>
        <v>3.2542255711252133E-2</v>
      </c>
      <c r="AQ165" s="21">
        <f>('Ratios Calculated fix'!AQ165-'Ratios Calculated fix'!AQ$428)/('Ratios Calculated fix'!AQ$429-'Ratios Calculated fix'!AQ$428)</f>
        <v>0.39643851034328043</v>
      </c>
      <c r="AR165" s="21">
        <f>('Ratios Calculated fix'!AR165-'Ratios Calculated fix'!AR$428)/('Ratios Calculated fix'!AR$429-'Ratios Calculated fix'!AR$428)</f>
        <v>0.15724646541510343</v>
      </c>
      <c r="AS165" s="21">
        <f>('Ratios Calculated fix'!AS165-'Ratios Calculated fix'!AS$428)/('Ratios Calculated fix'!AS$429-'Ratios Calculated fix'!AS$428)</f>
        <v>0.54481405213179113</v>
      </c>
      <c r="AT165" s="21">
        <f>('Ratios Calculated fix'!AT165-'Ratios Calculated fix'!AT$428)/('Ratios Calculated fix'!AT$429-'Ratios Calculated fix'!AT$428)</f>
        <v>0.17940625552499434</v>
      </c>
      <c r="AU165" s="21">
        <f>('Ratios Calculated fix'!AU165-'Ratios Calculated fix'!AU$428)/('Ratios Calculated fix'!AU$429-'Ratios Calculated fix'!AU$428)</f>
        <v>0.43541754459038901</v>
      </c>
      <c r="AV165" s="21" t="e">
        <f>('Ratios Calculated fix'!AV165-'Ratios Calculated fix'!AV$428)/('Ratios Calculated fix'!AV$429-'Ratios Calculated fix'!AV$428)</f>
        <v>#DIV/0!</v>
      </c>
      <c r="AW165" s="21" t="e">
        <f>('Ratios Calculated fix'!AW165-'Ratios Calculated fix'!AW$428)/('Ratios Calculated fix'!AW$429-'Ratios Calculated fix'!AW$428)</f>
        <v>#DIV/0!</v>
      </c>
      <c r="AX165" s="21" t="e">
        <f>('Ratios Calculated fix'!AX165-'Ratios Calculated fix'!AX$428)/('Ratios Calculated fix'!AX$429-'Ratios Calculated fix'!AX$428)</f>
        <v>#DIV/0!</v>
      </c>
      <c r="AY165" s="21">
        <f>('Ratios Calculated fix'!AY165-'Ratios Calculated fix'!AY$428)/('Ratios Calculated fix'!AY$429-'Ratios Calculated fix'!AY$428)</f>
        <v>0.37060947249330883</v>
      </c>
      <c r="AZ165" s="21">
        <f>('Ratios Calculated fix'!AZ165-'Ratios Calculated fix'!AZ$428)/('Ratios Calculated fix'!AZ$429-'Ratios Calculated fix'!AZ$428)</f>
        <v>0.21655461252336214</v>
      </c>
      <c r="BA165" s="21">
        <f>('Ratios Calculated fix'!BA165-'Ratios Calculated fix'!BA$428)/('Ratios Calculated fix'!BA$429-'Ratios Calculated fix'!BA$428)</f>
        <v>0.51134005209928046</v>
      </c>
      <c r="BB165" s="21" t="e">
        <f>('Ratios Calculated fix'!BB165-'Ratios Calculated fix'!BB$428)/('Ratios Calculated fix'!BB$429-'Ratios Calculated fix'!BB$428)</f>
        <v>#DIV/0!</v>
      </c>
      <c r="BC165" s="21">
        <f>('Ratios Calculated fix'!BC165-'Ratios Calculated fix'!BC$428)/('Ratios Calculated fix'!BC$429-'Ratios Calculated fix'!BC$428)</f>
        <v>0.10314895398575477</v>
      </c>
    </row>
    <row r="166" spans="1:55" x14ac:dyDescent="0.2">
      <c r="A166" s="3" t="s">
        <v>526</v>
      </c>
      <c r="B166" s="3" t="s">
        <v>527</v>
      </c>
      <c r="C166" s="3" t="s">
        <v>34</v>
      </c>
      <c r="D166" s="3">
        <v>130256</v>
      </c>
      <c r="E166" s="3" t="s">
        <v>16</v>
      </c>
      <c r="F166" s="3">
        <v>2019</v>
      </c>
      <c r="G166" s="3" t="s">
        <v>17</v>
      </c>
      <c r="H166" s="4">
        <v>43830</v>
      </c>
      <c r="I166" s="4">
        <v>43887</v>
      </c>
      <c r="J166" s="4">
        <v>43887</v>
      </c>
      <c r="K166" s="5">
        <v>171400000</v>
      </c>
      <c r="L166" s="5">
        <v>175300000</v>
      </c>
      <c r="M166" s="3" t="s">
        <v>528</v>
      </c>
      <c r="N166" s="20">
        <f>('Ratios Calculated fix'!N166-'Ratios Calculated fix'!N$428)/('Ratios Calculated fix'!N$429-'Ratios Calculated fix'!N$428)</f>
        <v>7.6029806379427523E-2</v>
      </c>
      <c r="O166" s="21">
        <f>('Ratios Calculated fix'!O166-'Ratios Calculated fix'!O$428)/('Ratios Calculated fix'!O$429-'Ratios Calculated fix'!O$428)</f>
        <v>7.2920061360535096E-2</v>
      </c>
      <c r="P166" s="21">
        <f>('Ratios Calculated fix'!P166-'Ratios Calculated fix'!P$428)/('Ratios Calculated fix'!P$429-'Ratios Calculated fix'!P$428)</f>
        <v>0.19639931222826765</v>
      </c>
      <c r="Q166" s="21">
        <f>('Ratios Calculated fix'!Q166-'Ratios Calculated fix'!Q$428)/('Ratios Calculated fix'!Q$429-'Ratios Calculated fix'!Q$428)</f>
        <v>0.56073643028061415</v>
      </c>
      <c r="R166" s="21">
        <f>('Ratios Calculated fix'!R166-'Ratios Calculated fix'!R$428)/('Ratios Calculated fix'!R$429-'Ratios Calculated fix'!R$428)</f>
        <v>0</v>
      </c>
      <c r="S166" s="21">
        <f>('Ratios Calculated fix'!S166-'Ratios Calculated fix'!S$428)/('Ratios Calculated fix'!S$429-'Ratios Calculated fix'!S$428)</f>
        <v>0</v>
      </c>
      <c r="T166" s="21">
        <f>('Ratios Calculated fix'!T166-'Ratios Calculated fix'!T$428)/('Ratios Calculated fix'!T$429-'Ratios Calculated fix'!T$428)</f>
        <v>0</v>
      </c>
      <c r="U166" s="21">
        <f>('Ratios Calculated fix'!U166-'Ratios Calculated fix'!U$428)/('Ratios Calculated fix'!U$429-'Ratios Calculated fix'!U$428)</f>
        <v>0.79008725756879927</v>
      </c>
      <c r="V166" s="21">
        <f>('Ratios Calculated fix'!V166-'Ratios Calculated fix'!V$428)/('Ratios Calculated fix'!V$429-'Ratios Calculated fix'!V$428)</f>
        <v>0.77144014205164946</v>
      </c>
      <c r="W166" s="21">
        <f>('Ratios Calculated fix'!W166-'Ratios Calculated fix'!W$428)/('Ratios Calculated fix'!W$429-'Ratios Calculated fix'!W$428)</f>
        <v>0.75926751205282994</v>
      </c>
      <c r="X166" s="21">
        <f>('Ratios Calculated fix'!X166-'Ratios Calculated fix'!X$428)/('Ratios Calculated fix'!X$429-'Ratios Calculated fix'!X$428)</f>
        <v>0.58901449793018279</v>
      </c>
      <c r="Y166" s="21">
        <f>('Ratios Calculated fix'!Y166-'Ratios Calculated fix'!Y$428)/('Ratios Calculated fix'!Y$429-'Ratios Calculated fix'!Y$428)</f>
        <v>0.48363659962401423</v>
      </c>
      <c r="Z166" s="21">
        <f>('Ratios Calculated fix'!Z166-'Ratios Calculated fix'!Z$428)/('Ratios Calculated fix'!Z$429-'Ratios Calculated fix'!Z$428)</f>
        <v>0.41098550206981732</v>
      </c>
      <c r="AA166" s="21">
        <f>('Ratios Calculated fix'!AA166-'Ratios Calculated fix'!AA$428)/('Ratios Calculated fix'!AA$429-'Ratios Calculated fix'!AA$428)</f>
        <v>2.0248245687724365E-2</v>
      </c>
      <c r="AB166" s="21">
        <f>('Ratios Calculated fix'!AB166-'Ratios Calculated fix'!AB$428)/('Ratios Calculated fix'!AB$429-'Ratios Calculated fix'!AB$428)</f>
        <v>0.86694461210455487</v>
      </c>
      <c r="AC166" s="21">
        <f>('Ratios Calculated fix'!AC166-'Ratios Calculated fix'!AC$428)/('Ratios Calculated fix'!AC$429-'Ratios Calculated fix'!AC$428)</f>
        <v>0.74288300052512279</v>
      </c>
      <c r="AD166" s="21">
        <f>('Ratios Calculated fix'!AD166-'Ratios Calculated fix'!AD$428)/('Ratios Calculated fix'!AD$429-'Ratios Calculated fix'!AD$428)</f>
        <v>0.32705203531900545</v>
      </c>
      <c r="AE166" s="21">
        <f>('Ratios Calculated fix'!AE166-'Ratios Calculated fix'!AE$428)/('Ratios Calculated fix'!AE$429-'Ratios Calculated fix'!AE$428)</f>
        <v>0.37491784959074909</v>
      </c>
      <c r="AF166" s="21">
        <f>('Ratios Calculated fix'!AF166-'Ratios Calculated fix'!AF$428)/('Ratios Calculated fix'!AF$429-'Ratios Calculated fix'!AF$428)</f>
        <v>0.66190623333814336</v>
      </c>
      <c r="AG166" s="21" t="e">
        <f>('Ratios Calculated fix'!AG166-'Ratios Calculated fix'!AG$428)/('Ratios Calculated fix'!AG$429-'Ratios Calculated fix'!AG$428)</f>
        <v>#DIV/0!</v>
      </c>
      <c r="AH166" s="21" t="e">
        <f>('Ratios Calculated fix'!AH166-'Ratios Calculated fix'!AH$428)/('Ratios Calculated fix'!AH$429-'Ratios Calculated fix'!AH$428)</f>
        <v>#DIV/0!</v>
      </c>
      <c r="AI166" s="21">
        <f>('Ratios Calculated fix'!AI166-'Ratios Calculated fix'!AI$428)/('Ratios Calculated fix'!AI$429-'Ratios Calculated fix'!AI$428)</f>
        <v>0.40420575116769447</v>
      </c>
      <c r="AJ166" s="21">
        <f>('Ratios Calculated fix'!AJ166-'Ratios Calculated fix'!AJ$428)/('Ratios Calculated fix'!AJ$429-'Ratios Calculated fix'!AJ$428)</f>
        <v>0.15449475943892188</v>
      </c>
      <c r="AK166" s="21" t="e">
        <f>('Ratios Calculated fix'!AK166-'Ratios Calculated fix'!AK$428)/('Ratios Calculated fix'!AK$429-'Ratios Calculated fix'!AK$428)</f>
        <v>#DIV/0!</v>
      </c>
      <c r="AL166" s="21" t="e">
        <f>('Ratios Calculated fix'!AL166-'Ratios Calculated fix'!AL$428)/('Ratios Calculated fix'!AL$429-'Ratios Calculated fix'!AL$428)</f>
        <v>#DIV/0!</v>
      </c>
      <c r="AM166" s="21">
        <f>('Ratios Calculated fix'!AM166-'Ratios Calculated fix'!AM$428)/('Ratios Calculated fix'!AM$429-'Ratios Calculated fix'!AM$428)</f>
        <v>0.62043173191187939</v>
      </c>
      <c r="AN166" s="21">
        <f>('Ratios Calculated fix'!AN166-'Ratios Calculated fix'!AN$428)/('Ratios Calculated fix'!AN$429-'Ratios Calculated fix'!AN$428)</f>
        <v>0.62242041887740307</v>
      </c>
      <c r="AO166" s="21">
        <f>('Ratios Calculated fix'!AO166-'Ratios Calculated fix'!AO$428)/('Ratios Calculated fix'!AO$429-'Ratios Calculated fix'!AO$428)</f>
        <v>0.12028443512308258</v>
      </c>
      <c r="AP166" s="21">
        <f>('Ratios Calculated fix'!AP166-'Ratios Calculated fix'!AP$428)/('Ratios Calculated fix'!AP$429-'Ratios Calculated fix'!AP$428)</f>
        <v>3.2206953833483029E-2</v>
      </c>
      <c r="AQ166" s="21">
        <f>('Ratios Calculated fix'!AQ166-'Ratios Calculated fix'!AQ$428)/('Ratios Calculated fix'!AQ$429-'Ratios Calculated fix'!AQ$428)</f>
        <v>0.63137653485305201</v>
      </c>
      <c r="AR166" s="21">
        <f>('Ratios Calculated fix'!AR166-'Ratios Calculated fix'!AR$428)/('Ratios Calculated fix'!AR$429-'Ratios Calculated fix'!AR$428)</f>
        <v>0.53221954478771016</v>
      </c>
      <c r="AS166" s="21">
        <f>('Ratios Calculated fix'!AS166-'Ratios Calculated fix'!AS$428)/('Ratios Calculated fix'!AS$429-'Ratios Calculated fix'!AS$428)</f>
        <v>0.5169800152085875</v>
      </c>
      <c r="AT166" s="21">
        <f>('Ratios Calculated fix'!AT166-'Ratios Calculated fix'!AT$428)/('Ratios Calculated fix'!AT$429-'Ratios Calculated fix'!AT$428)</f>
        <v>0.53117043363851879</v>
      </c>
      <c r="AU166" s="21">
        <f>('Ratios Calculated fix'!AU166-'Ratios Calculated fix'!AU$428)/('Ratios Calculated fix'!AU$429-'Ratios Calculated fix'!AU$428)</f>
        <v>0.48697563788367343</v>
      </c>
      <c r="AV166" s="21" t="e">
        <f>('Ratios Calculated fix'!AV166-'Ratios Calculated fix'!AV$428)/('Ratios Calculated fix'!AV$429-'Ratios Calculated fix'!AV$428)</f>
        <v>#DIV/0!</v>
      </c>
      <c r="AW166" s="21" t="e">
        <f>('Ratios Calculated fix'!AW166-'Ratios Calculated fix'!AW$428)/('Ratios Calculated fix'!AW$429-'Ratios Calculated fix'!AW$428)</f>
        <v>#DIV/0!</v>
      </c>
      <c r="AX166" s="21" t="e">
        <f>('Ratios Calculated fix'!AX166-'Ratios Calculated fix'!AX$428)/('Ratios Calculated fix'!AX$429-'Ratios Calculated fix'!AX$428)</f>
        <v>#DIV/0!</v>
      </c>
      <c r="AY166" s="21">
        <f>('Ratios Calculated fix'!AY166-'Ratios Calculated fix'!AY$428)/('Ratios Calculated fix'!AY$429-'Ratios Calculated fix'!AY$428)</f>
        <v>0.32751608420844852</v>
      </c>
      <c r="AZ166" s="21">
        <f>('Ratios Calculated fix'!AZ166-'Ratios Calculated fix'!AZ$428)/('Ratios Calculated fix'!AZ$429-'Ratios Calculated fix'!AZ$428)</f>
        <v>9.7196166806020765E-2</v>
      </c>
      <c r="BA166" s="21">
        <f>('Ratios Calculated fix'!BA166-'Ratios Calculated fix'!BA$428)/('Ratios Calculated fix'!BA$429-'Ratios Calculated fix'!BA$428)</f>
        <v>0.51876362255957431</v>
      </c>
      <c r="BB166" s="21" t="e">
        <f>('Ratios Calculated fix'!BB166-'Ratios Calculated fix'!BB$428)/('Ratios Calculated fix'!BB$429-'Ratios Calculated fix'!BB$428)</f>
        <v>#DIV/0!</v>
      </c>
      <c r="BC166" s="21">
        <f>('Ratios Calculated fix'!BC166-'Ratios Calculated fix'!BC$428)/('Ratios Calculated fix'!BC$429-'Ratios Calculated fix'!BC$428)</f>
        <v>0.13331062190788168</v>
      </c>
    </row>
    <row r="167" spans="1:55" x14ac:dyDescent="0.2">
      <c r="A167" s="3" t="s">
        <v>529</v>
      </c>
      <c r="B167" s="3" t="s">
        <v>530</v>
      </c>
      <c r="C167" s="3" t="s">
        <v>15</v>
      </c>
      <c r="D167" s="3">
        <v>378151</v>
      </c>
      <c r="E167" s="3" t="s">
        <v>16</v>
      </c>
      <c r="F167" s="3">
        <v>2019</v>
      </c>
      <c r="G167" s="3" t="s">
        <v>17</v>
      </c>
      <c r="H167" s="4">
        <v>43830</v>
      </c>
      <c r="I167" s="4">
        <v>43888</v>
      </c>
      <c r="J167" s="4">
        <v>43888</v>
      </c>
      <c r="K167" s="5">
        <v>336400000</v>
      </c>
      <c r="L167" s="5">
        <v>340900000</v>
      </c>
      <c r="M167" s="3" t="s">
        <v>531</v>
      </c>
      <c r="N167" s="20">
        <f>('Ratios Calculated fix'!N167-'Ratios Calculated fix'!N$428)/('Ratios Calculated fix'!N$429-'Ratios Calculated fix'!N$428)</f>
        <v>6.2093664454104795E-2</v>
      </c>
      <c r="O167" s="21">
        <f>('Ratios Calculated fix'!O167-'Ratios Calculated fix'!O$428)/('Ratios Calculated fix'!O$429-'Ratios Calculated fix'!O$428)</f>
        <v>5.0716347157258056E-2</v>
      </c>
      <c r="P167" s="21">
        <f>('Ratios Calculated fix'!P167-'Ratios Calculated fix'!P$428)/('Ratios Calculated fix'!P$429-'Ratios Calculated fix'!P$428)</f>
        <v>8.041213889797115E-2</v>
      </c>
      <c r="Q167" s="21">
        <f>('Ratios Calculated fix'!Q167-'Ratios Calculated fix'!Q$428)/('Ratios Calculated fix'!Q$429-'Ratios Calculated fix'!Q$428)</f>
        <v>0.55903744344490891</v>
      </c>
      <c r="R167" s="21">
        <f>('Ratios Calculated fix'!R167-'Ratios Calculated fix'!R$428)/('Ratios Calculated fix'!R$429-'Ratios Calculated fix'!R$428)</f>
        <v>6.8292963377420204E-2</v>
      </c>
      <c r="S167" s="21">
        <f>('Ratios Calculated fix'!S167-'Ratios Calculated fix'!S$428)/('Ratios Calculated fix'!S$429-'Ratios Calculated fix'!S$428)</f>
        <v>5.8974459599216218E-2</v>
      </c>
      <c r="T167" s="21">
        <f>('Ratios Calculated fix'!T167-'Ratios Calculated fix'!T$428)/('Ratios Calculated fix'!T$429-'Ratios Calculated fix'!T$428)</f>
        <v>5.9830624010090351E-2</v>
      </c>
      <c r="U167" s="21">
        <f>('Ratios Calculated fix'!U167-'Ratios Calculated fix'!U$428)/('Ratios Calculated fix'!U$429-'Ratios Calculated fix'!U$428)</f>
        <v>0.79261612107639567</v>
      </c>
      <c r="V167" s="21">
        <f>('Ratios Calculated fix'!V167-'Ratios Calculated fix'!V$428)/('Ratios Calculated fix'!V$429-'Ratios Calculated fix'!V$428)</f>
        <v>0.7734640226688263</v>
      </c>
      <c r="W167" s="21">
        <f>('Ratios Calculated fix'!W167-'Ratios Calculated fix'!W$428)/('Ratios Calculated fix'!W$429-'Ratios Calculated fix'!W$428)</f>
        <v>0.76178247946057354</v>
      </c>
      <c r="X167" s="21">
        <f>('Ratios Calculated fix'!X167-'Ratios Calculated fix'!X$428)/('Ratios Calculated fix'!X$429-'Ratios Calculated fix'!X$428)</f>
        <v>0.19793587555015157</v>
      </c>
      <c r="Y167" s="21">
        <f>('Ratios Calculated fix'!Y167-'Ratios Calculated fix'!Y$428)/('Ratios Calculated fix'!Y$429-'Ratios Calculated fix'!Y$428)</f>
        <v>0.62915172928752805</v>
      </c>
      <c r="Z167" s="21">
        <f>('Ratios Calculated fix'!Z167-'Ratios Calculated fix'!Z$428)/('Ratios Calculated fix'!Z$429-'Ratios Calculated fix'!Z$428)</f>
        <v>0.80206412444984843</v>
      </c>
      <c r="AA167" s="21">
        <f>('Ratios Calculated fix'!AA167-'Ratios Calculated fix'!AA$428)/('Ratios Calculated fix'!AA$429-'Ratios Calculated fix'!AA$428)</f>
        <v>0.77534412412445719</v>
      </c>
      <c r="AB167" s="21">
        <f>('Ratios Calculated fix'!AB167-'Ratios Calculated fix'!AB$428)/('Ratios Calculated fix'!AB$429-'Ratios Calculated fix'!AB$428)</f>
        <v>0.91035909395349213</v>
      </c>
      <c r="AC167" s="21">
        <f>('Ratios Calculated fix'!AC167-'Ratios Calculated fix'!AC$428)/('Ratios Calculated fix'!AC$429-'Ratios Calculated fix'!AC$428)</f>
        <v>0.50101048435274309</v>
      </c>
      <c r="AD167" s="21">
        <f>('Ratios Calculated fix'!AD167-'Ratios Calculated fix'!AD$428)/('Ratios Calculated fix'!AD$429-'Ratios Calculated fix'!AD$428)</f>
        <v>0.3752970724535582</v>
      </c>
      <c r="AE167" s="21">
        <f>('Ratios Calculated fix'!AE167-'Ratios Calculated fix'!AE$428)/('Ratios Calculated fix'!AE$429-'Ratios Calculated fix'!AE$428)</f>
        <v>0.43022380589910669</v>
      </c>
      <c r="AF167" s="21">
        <f>('Ratios Calculated fix'!AF167-'Ratios Calculated fix'!AF$428)/('Ratios Calculated fix'!AF$429-'Ratios Calculated fix'!AF$428)</f>
        <v>0.83760838878973987</v>
      </c>
      <c r="AG167" s="21" t="e">
        <f>('Ratios Calculated fix'!AG167-'Ratios Calculated fix'!AG$428)/('Ratios Calculated fix'!AG$429-'Ratios Calculated fix'!AG$428)</f>
        <v>#DIV/0!</v>
      </c>
      <c r="AH167" s="21" t="e">
        <f>('Ratios Calculated fix'!AH167-'Ratios Calculated fix'!AH$428)/('Ratios Calculated fix'!AH$429-'Ratios Calculated fix'!AH$428)</f>
        <v>#DIV/0!</v>
      </c>
      <c r="AI167" s="21">
        <f>('Ratios Calculated fix'!AI167-'Ratios Calculated fix'!AI$428)/('Ratios Calculated fix'!AI$429-'Ratios Calculated fix'!AI$428)</f>
        <v>0.45473924498695356</v>
      </c>
      <c r="AJ167" s="21">
        <f>('Ratios Calculated fix'!AJ167-'Ratios Calculated fix'!AJ$428)/('Ratios Calculated fix'!AJ$429-'Ratios Calculated fix'!AJ$428)</f>
        <v>0.17205730524118898</v>
      </c>
      <c r="AK167" s="21" t="e">
        <f>('Ratios Calculated fix'!AK167-'Ratios Calculated fix'!AK$428)/('Ratios Calculated fix'!AK$429-'Ratios Calculated fix'!AK$428)</f>
        <v>#DIV/0!</v>
      </c>
      <c r="AL167" s="21" t="e">
        <f>('Ratios Calculated fix'!AL167-'Ratios Calculated fix'!AL$428)/('Ratios Calculated fix'!AL$429-'Ratios Calculated fix'!AL$428)</f>
        <v>#DIV/0!</v>
      </c>
      <c r="AM167" s="21">
        <f>('Ratios Calculated fix'!AM167-'Ratios Calculated fix'!AM$428)/('Ratios Calculated fix'!AM$429-'Ratios Calculated fix'!AM$428)</f>
        <v>0.62203692473869954</v>
      </c>
      <c r="AN167" s="21">
        <f>('Ratios Calculated fix'!AN167-'Ratios Calculated fix'!AN$428)/('Ratios Calculated fix'!AN$429-'Ratios Calculated fix'!AN$428)</f>
        <v>0.62117568060319717</v>
      </c>
      <c r="AO167" s="21">
        <f>('Ratios Calculated fix'!AO167-'Ratios Calculated fix'!AO$428)/('Ratios Calculated fix'!AO$429-'Ratios Calculated fix'!AO$428)</f>
        <v>0.10093377812299559</v>
      </c>
      <c r="AP167" s="21">
        <f>('Ratios Calculated fix'!AP167-'Ratios Calculated fix'!AP$428)/('Ratios Calculated fix'!AP$429-'Ratios Calculated fix'!AP$428)</f>
        <v>3.2757742017362458E-2</v>
      </c>
      <c r="AQ167" s="21">
        <f>('Ratios Calculated fix'!AQ167-'Ratios Calculated fix'!AQ$428)/('Ratios Calculated fix'!AQ$429-'Ratios Calculated fix'!AQ$428)</f>
        <v>0.77724276656410274</v>
      </c>
      <c r="AR167" s="21">
        <f>('Ratios Calculated fix'!AR167-'Ratios Calculated fix'!AR$428)/('Ratios Calculated fix'!AR$429-'Ratios Calculated fix'!AR$428)</f>
        <v>0.38368148977680216</v>
      </c>
      <c r="AS167" s="21">
        <f>('Ratios Calculated fix'!AS167-'Ratios Calculated fix'!AS$428)/('Ratios Calculated fix'!AS$429-'Ratios Calculated fix'!AS$428)</f>
        <v>0.60683259573912984</v>
      </c>
      <c r="AT167" s="21">
        <f>('Ratios Calculated fix'!AT167-'Ratios Calculated fix'!AT$428)/('Ratios Calculated fix'!AT$429-'Ratios Calculated fix'!AT$428)</f>
        <v>0.36203924239552354</v>
      </c>
      <c r="AU167" s="21">
        <f>('Ratios Calculated fix'!AU167-'Ratios Calculated fix'!AU$428)/('Ratios Calculated fix'!AU$429-'Ratios Calculated fix'!AU$428)</f>
        <v>0.41212475066851789</v>
      </c>
      <c r="AV167" s="21" t="e">
        <f>('Ratios Calculated fix'!AV167-'Ratios Calculated fix'!AV$428)/('Ratios Calculated fix'!AV$429-'Ratios Calculated fix'!AV$428)</f>
        <v>#DIV/0!</v>
      </c>
      <c r="AW167" s="21" t="e">
        <f>('Ratios Calculated fix'!AW167-'Ratios Calculated fix'!AW$428)/('Ratios Calculated fix'!AW$429-'Ratios Calculated fix'!AW$428)</f>
        <v>#DIV/0!</v>
      </c>
      <c r="AX167" s="21" t="e">
        <f>('Ratios Calculated fix'!AX167-'Ratios Calculated fix'!AX$428)/('Ratios Calculated fix'!AX$429-'Ratios Calculated fix'!AX$428)</f>
        <v>#DIV/0!</v>
      </c>
      <c r="AY167" s="21">
        <f>('Ratios Calculated fix'!AY167-'Ratios Calculated fix'!AY$428)/('Ratios Calculated fix'!AY$429-'Ratios Calculated fix'!AY$428)</f>
        <v>0.36024100520347574</v>
      </c>
      <c r="AZ167" s="21">
        <f>('Ratios Calculated fix'!AZ167-'Ratios Calculated fix'!AZ$428)/('Ratios Calculated fix'!AZ$429-'Ratios Calculated fix'!AZ$428)</f>
        <v>0.28007105387385162</v>
      </c>
      <c r="BA167" s="21">
        <f>('Ratios Calculated fix'!BA167-'Ratios Calculated fix'!BA$428)/('Ratios Calculated fix'!BA$429-'Ratios Calculated fix'!BA$428)</f>
        <v>0.50787023239466433</v>
      </c>
      <c r="BB167" s="21" t="e">
        <f>('Ratios Calculated fix'!BB167-'Ratios Calculated fix'!BB$428)/('Ratios Calculated fix'!BB$429-'Ratios Calculated fix'!BB$428)</f>
        <v>#DIV/0!</v>
      </c>
      <c r="BC167" s="21">
        <f>('Ratios Calculated fix'!BC167-'Ratios Calculated fix'!BC$428)/('Ratios Calculated fix'!BC$429-'Ratios Calculated fix'!BC$428)</f>
        <v>0.12440112979121044</v>
      </c>
    </row>
    <row r="168" spans="1:55" x14ac:dyDescent="0.2">
      <c r="A168" s="3" t="s">
        <v>550</v>
      </c>
      <c r="B168" s="3" t="s">
        <v>551</v>
      </c>
      <c r="C168" s="3" t="s">
        <v>15</v>
      </c>
      <c r="D168" s="3">
        <v>234391</v>
      </c>
      <c r="E168" s="3" t="s">
        <v>16</v>
      </c>
      <c r="F168" s="3">
        <v>2019</v>
      </c>
      <c r="G168" s="3" t="s">
        <v>17</v>
      </c>
      <c r="H168" s="4">
        <v>43830</v>
      </c>
      <c r="I168" s="4">
        <v>43871</v>
      </c>
      <c r="J168" s="4">
        <v>43871</v>
      </c>
      <c r="K168" s="5">
        <v>288754000</v>
      </c>
      <c r="L168" s="5">
        <v>290746000</v>
      </c>
      <c r="M168" s="3" t="s">
        <v>552</v>
      </c>
      <c r="N168" s="20">
        <f>('Ratios Calculated fix'!N168-'Ratios Calculated fix'!N$428)/('Ratios Calculated fix'!N$429-'Ratios Calculated fix'!N$428)</f>
        <v>5.2865286406432829E-2</v>
      </c>
      <c r="O168" s="21">
        <f>('Ratios Calculated fix'!O168-'Ratios Calculated fix'!O$428)/('Ratios Calculated fix'!O$429-'Ratios Calculated fix'!O$428)</f>
        <v>3.5260715821470161E-2</v>
      </c>
      <c r="P168" s="21">
        <f>('Ratios Calculated fix'!P168-'Ratios Calculated fix'!P$428)/('Ratios Calculated fix'!P$429-'Ratios Calculated fix'!P$428)</f>
        <v>9.7734413393722637E-3</v>
      </c>
      <c r="Q168" s="21">
        <f>('Ratios Calculated fix'!Q168-'Ratios Calculated fix'!Q$428)/('Ratios Calculated fix'!Q$429-'Ratios Calculated fix'!Q$428)</f>
        <v>0.56201379120278749</v>
      </c>
      <c r="R168" s="21">
        <f>('Ratios Calculated fix'!R168-'Ratios Calculated fix'!R$428)/('Ratios Calculated fix'!R$429-'Ratios Calculated fix'!R$428)</f>
        <v>7.0259711544987224E-2</v>
      </c>
      <c r="S168" s="21">
        <f>('Ratios Calculated fix'!S168-'Ratios Calculated fix'!S$428)/('Ratios Calculated fix'!S$429-'Ratios Calculated fix'!S$428)</f>
        <v>3.5796364478351418E-2</v>
      </c>
      <c r="T168" s="21">
        <f>('Ratios Calculated fix'!T168-'Ratios Calculated fix'!T$428)/('Ratios Calculated fix'!T$429-'Ratios Calculated fix'!T$428)</f>
        <v>6.5419020099919345E-2</v>
      </c>
      <c r="U168" s="21">
        <f>('Ratios Calculated fix'!U168-'Ratios Calculated fix'!U$428)/('Ratios Calculated fix'!U$429-'Ratios Calculated fix'!U$428)</f>
        <v>0.79524702192779861</v>
      </c>
      <c r="V168" s="21">
        <f>('Ratios Calculated fix'!V168-'Ratios Calculated fix'!V$428)/('Ratios Calculated fix'!V$429-'Ratios Calculated fix'!V$428)</f>
        <v>0.77387645973303676</v>
      </c>
      <c r="W168" s="21">
        <f>('Ratios Calculated fix'!W168-'Ratios Calculated fix'!W$428)/('Ratios Calculated fix'!W$429-'Ratios Calculated fix'!W$428)</f>
        <v>0.76472115797559559</v>
      </c>
      <c r="X168" s="21">
        <f>('Ratios Calculated fix'!X168-'Ratios Calculated fix'!X$428)/('Ratios Calculated fix'!X$429-'Ratios Calculated fix'!X$428)</f>
        <v>0.32520476577258178</v>
      </c>
      <c r="Y168" s="21">
        <f>('Ratios Calculated fix'!Y168-'Ratios Calculated fix'!Y$428)/('Ratios Calculated fix'!Y$429-'Ratios Calculated fix'!Y$428)</f>
        <v>0.50421072239826592</v>
      </c>
      <c r="Z168" s="21">
        <f>('Ratios Calculated fix'!Z168-'Ratios Calculated fix'!Z$428)/('Ratios Calculated fix'!Z$429-'Ratios Calculated fix'!Z$428)</f>
        <v>0.67479523422741827</v>
      </c>
      <c r="AA168" s="21">
        <f>('Ratios Calculated fix'!AA168-'Ratios Calculated fix'!AA$428)/('Ratios Calculated fix'!AA$429-'Ratios Calculated fix'!AA$428)</f>
        <v>0.70401738596482344</v>
      </c>
      <c r="AB168" s="21">
        <f>('Ratios Calculated fix'!AB168-'Ratios Calculated fix'!AB$428)/('Ratios Calculated fix'!AB$429-'Ratios Calculated fix'!AB$428)</f>
        <v>0.85048634298128234</v>
      </c>
      <c r="AC168" s="21">
        <f>('Ratios Calculated fix'!AC168-'Ratios Calculated fix'!AC$428)/('Ratios Calculated fix'!AC$429-'Ratios Calculated fix'!AC$428)</f>
        <v>0.16253285236619283</v>
      </c>
      <c r="AD168" s="21">
        <f>('Ratios Calculated fix'!AD168-'Ratios Calculated fix'!AD$428)/('Ratios Calculated fix'!AD$429-'Ratios Calculated fix'!AD$428)</f>
        <v>0.32252465366536431</v>
      </c>
      <c r="AE168" s="21">
        <f>('Ratios Calculated fix'!AE168-'Ratios Calculated fix'!AE$428)/('Ratios Calculated fix'!AE$429-'Ratios Calculated fix'!AE$428)</f>
        <v>0.36972786142203429</v>
      </c>
      <c r="AF168" s="21">
        <f>('Ratios Calculated fix'!AF168-'Ratios Calculated fix'!AF$428)/('Ratios Calculated fix'!AF$429-'Ratios Calculated fix'!AF$428)</f>
        <v>0.60013603091261913</v>
      </c>
      <c r="AG168" s="21" t="e">
        <f>('Ratios Calculated fix'!AG168-'Ratios Calculated fix'!AG$428)/('Ratios Calculated fix'!AG$429-'Ratios Calculated fix'!AG$428)</f>
        <v>#DIV/0!</v>
      </c>
      <c r="AH168" s="21" t="e">
        <f>('Ratios Calculated fix'!AH168-'Ratios Calculated fix'!AH$428)/('Ratios Calculated fix'!AH$429-'Ratios Calculated fix'!AH$428)</f>
        <v>#DIV/0!</v>
      </c>
      <c r="AI168" s="21">
        <f>('Ratios Calculated fix'!AI168-'Ratios Calculated fix'!AI$428)/('Ratios Calculated fix'!AI$429-'Ratios Calculated fix'!AI$428)</f>
        <v>0.50532770873841304</v>
      </c>
      <c r="AJ168" s="21">
        <f>('Ratios Calculated fix'!AJ168-'Ratios Calculated fix'!AJ$428)/('Ratios Calculated fix'!AJ$429-'Ratios Calculated fix'!AJ$428)</f>
        <v>0.10483097110138226</v>
      </c>
      <c r="AK168" s="21" t="e">
        <f>('Ratios Calculated fix'!AK168-'Ratios Calculated fix'!AK$428)/('Ratios Calculated fix'!AK$429-'Ratios Calculated fix'!AK$428)</f>
        <v>#DIV/0!</v>
      </c>
      <c r="AL168" s="21" t="e">
        <f>('Ratios Calculated fix'!AL168-'Ratios Calculated fix'!AL$428)/('Ratios Calculated fix'!AL$429-'Ratios Calculated fix'!AL$428)</f>
        <v>#DIV/0!</v>
      </c>
      <c r="AM168" s="21">
        <f>('Ratios Calculated fix'!AM168-'Ratios Calculated fix'!AM$428)/('Ratios Calculated fix'!AM$429-'Ratios Calculated fix'!AM$428)</f>
        <v>0.61977265291264838</v>
      </c>
      <c r="AN168" s="21">
        <f>('Ratios Calculated fix'!AN168-'Ratios Calculated fix'!AN$428)/('Ratios Calculated fix'!AN$429-'Ratios Calculated fix'!AN$428)</f>
        <v>0.62442801526263214</v>
      </c>
      <c r="AO168" s="21">
        <f>('Ratios Calculated fix'!AO168-'Ratios Calculated fix'!AO$428)/('Ratios Calculated fix'!AO$429-'Ratios Calculated fix'!AO$428)</f>
        <v>0.16841001430017738</v>
      </c>
      <c r="AP168" s="21">
        <f>('Ratios Calculated fix'!AP168-'Ratios Calculated fix'!AP$428)/('Ratios Calculated fix'!AP$429-'Ratios Calculated fix'!AP$428)</f>
        <v>3.3212591903751261E-2</v>
      </c>
      <c r="AQ168" s="21">
        <f>('Ratios Calculated fix'!AQ168-'Ratios Calculated fix'!AQ$428)/('Ratios Calculated fix'!AQ$429-'Ratios Calculated fix'!AQ$428)</f>
        <v>0.58797409176192639</v>
      </c>
      <c r="AR168" s="21">
        <f>('Ratios Calculated fix'!AR168-'Ratios Calculated fix'!AR$428)/('Ratios Calculated fix'!AR$429-'Ratios Calculated fix'!AR$428)</f>
        <v>0.25994668892149164</v>
      </c>
      <c r="AS168" s="21">
        <f>('Ratios Calculated fix'!AS168-'Ratios Calculated fix'!AS$428)/('Ratios Calculated fix'!AS$429-'Ratios Calculated fix'!AS$428)</f>
        <v>0.60838128088580112</v>
      </c>
      <c r="AT168" s="21">
        <f>('Ratios Calculated fix'!AT168-'Ratios Calculated fix'!AT$428)/('Ratios Calculated fix'!AT$429-'Ratios Calculated fix'!AT$428)</f>
        <v>0.3043220475139366</v>
      </c>
      <c r="AU168" s="21">
        <f>('Ratios Calculated fix'!AU168-'Ratios Calculated fix'!AU$428)/('Ratios Calculated fix'!AU$429-'Ratios Calculated fix'!AU$428)</f>
        <v>0.39045737402080832</v>
      </c>
      <c r="AV168" s="21" t="e">
        <f>('Ratios Calculated fix'!AV168-'Ratios Calculated fix'!AV$428)/('Ratios Calculated fix'!AV$429-'Ratios Calculated fix'!AV$428)</f>
        <v>#DIV/0!</v>
      </c>
      <c r="AW168" s="21" t="e">
        <f>('Ratios Calculated fix'!AW168-'Ratios Calculated fix'!AW$428)/('Ratios Calculated fix'!AW$429-'Ratios Calculated fix'!AW$428)</f>
        <v>#DIV/0!</v>
      </c>
      <c r="AX168" s="21" t="e">
        <f>('Ratios Calculated fix'!AX168-'Ratios Calculated fix'!AX$428)/('Ratios Calculated fix'!AX$429-'Ratios Calculated fix'!AX$428)</f>
        <v>#DIV/0!</v>
      </c>
      <c r="AY168" s="21">
        <f>('Ratios Calculated fix'!AY168-'Ratios Calculated fix'!AY$428)/('Ratios Calculated fix'!AY$429-'Ratios Calculated fix'!AY$428)</f>
        <v>0.35883547344898886</v>
      </c>
      <c r="AZ168" s="21">
        <f>('Ratios Calculated fix'!AZ168-'Ratios Calculated fix'!AZ$428)/('Ratios Calculated fix'!AZ$429-'Ratios Calculated fix'!AZ$428)</f>
        <v>0.29338264286425214</v>
      </c>
      <c r="BA168" s="21">
        <f>('Ratios Calculated fix'!BA168-'Ratios Calculated fix'!BA$428)/('Ratios Calculated fix'!BA$429-'Ratios Calculated fix'!BA$428)</f>
        <v>0.49587726081168476</v>
      </c>
      <c r="BB168" s="21" t="e">
        <f>('Ratios Calculated fix'!BB168-'Ratios Calculated fix'!BB$428)/('Ratios Calculated fix'!BB$429-'Ratios Calculated fix'!BB$428)</f>
        <v>#DIV/0!</v>
      </c>
      <c r="BC168" s="21">
        <f>('Ratios Calculated fix'!BC168-'Ratios Calculated fix'!BC$428)/('Ratios Calculated fix'!BC$429-'Ratios Calculated fix'!BC$428)</f>
        <v>0.14311785624373635</v>
      </c>
    </row>
    <row r="169" spans="1:55" x14ac:dyDescent="0.2">
      <c r="A169" s="3" t="s">
        <v>553</v>
      </c>
      <c r="B169" s="3" t="s">
        <v>554</v>
      </c>
      <c r="C169" s="3" t="s">
        <v>15</v>
      </c>
      <c r="D169" s="3">
        <v>244314</v>
      </c>
      <c r="E169" s="3" t="s">
        <v>16</v>
      </c>
      <c r="F169" s="3">
        <v>2019</v>
      </c>
      <c r="G169" s="3" t="s">
        <v>17</v>
      </c>
      <c r="H169" s="4">
        <v>43830</v>
      </c>
      <c r="I169" s="4">
        <v>43885</v>
      </c>
      <c r="J169" s="4">
        <v>43885</v>
      </c>
      <c r="K169" s="5">
        <v>8731000000</v>
      </c>
      <c r="L169" s="5">
        <v>8716000000</v>
      </c>
      <c r="M169" s="3" t="s">
        <v>555</v>
      </c>
      <c r="N169" s="20">
        <f>('Ratios Calculated fix'!N169-'Ratios Calculated fix'!N$428)/('Ratios Calculated fix'!N$429-'Ratios Calculated fix'!N$428)</f>
        <v>4.2120811897160403E-2</v>
      </c>
      <c r="O169" s="21">
        <f>('Ratios Calculated fix'!O169-'Ratios Calculated fix'!O$428)/('Ratios Calculated fix'!O$429-'Ratios Calculated fix'!O$428)</f>
        <v>3.5597615367154681E-2</v>
      </c>
      <c r="P169" s="21">
        <f>('Ratios Calculated fix'!P169-'Ratios Calculated fix'!P$428)/('Ratios Calculated fix'!P$429-'Ratios Calculated fix'!P$428)</f>
        <v>8.0310205565954765E-2</v>
      </c>
      <c r="Q169" s="21">
        <f>('Ratios Calculated fix'!Q169-'Ratios Calculated fix'!Q$428)/('Ratios Calculated fix'!Q$429-'Ratios Calculated fix'!Q$428)</f>
        <v>0.56525552668815149</v>
      </c>
      <c r="R169" s="21">
        <f>('Ratios Calculated fix'!R169-'Ratios Calculated fix'!R$428)/('Ratios Calculated fix'!R$429-'Ratios Calculated fix'!R$428)</f>
        <v>8.9833784668894634E-2</v>
      </c>
      <c r="S169" s="21">
        <f>('Ratios Calculated fix'!S169-'Ratios Calculated fix'!S$428)/('Ratios Calculated fix'!S$429-'Ratios Calculated fix'!S$428)</f>
        <v>6.9436534098740788E-2</v>
      </c>
      <c r="T169" s="21">
        <f>('Ratios Calculated fix'!T169-'Ratios Calculated fix'!T$428)/('Ratios Calculated fix'!T$429-'Ratios Calculated fix'!T$428)</f>
        <v>7.99670059976373E-2</v>
      </c>
      <c r="U169" s="21">
        <f>('Ratios Calculated fix'!U169-'Ratios Calculated fix'!U$428)/('Ratios Calculated fix'!U$429-'Ratios Calculated fix'!U$428)</f>
        <v>0.80024685789984917</v>
      </c>
      <c r="V169" s="21">
        <f>('Ratios Calculated fix'!V169-'Ratios Calculated fix'!V$428)/('Ratios Calculated fix'!V$429-'Ratios Calculated fix'!V$428)</f>
        <v>0.77871788063475789</v>
      </c>
      <c r="W169" s="21">
        <f>('Ratios Calculated fix'!W169-'Ratios Calculated fix'!W$428)/('Ratios Calculated fix'!W$429-'Ratios Calculated fix'!W$428)</f>
        <v>0.76953365153252928</v>
      </c>
      <c r="X169" s="21">
        <f>('Ratios Calculated fix'!X169-'Ratios Calculated fix'!X$428)/('Ratios Calculated fix'!X$429-'Ratios Calculated fix'!X$428)</f>
        <v>0.33238285967243009</v>
      </c>
      <c r="Y169" s="21">
        <f>('Ratios Calculated fix'!Y169-'Ratios Calculated fix'!Y$428)/('Ratios Calculated fix'!Y$429-'Ratios Calculated fix'!Y$428)</f>
        <v>0.4702768042141296</v>
      </c>
      <c r="Z169" s="21">
        <f>('Ratios Calculated fix'!Z169-'Ratios Calculated fix'!Z$428)/('Ratios Calculated fix'!Z$429-'Ratios Calculated fix'!Z$428)</f>
        <v>0.66761714032756991</v>
      </c>
      <c r="AA169" s="21">
        <f>('Ratios Calculated fix'!AA169-'Ratios Calculated fix'!AA$428)/('Ratios Calculated fix'!AA$429-'Ratios Calculated fix'!AA$428)</f>
        <v>0.3146307522577822</v>
      </c>
      <c r="AB169" s="21">
        <f>('Ratios Calculated fix'!AB169-'Ratios Calculated fix'!AB$428)/('Ratios Calculated fix'!AB$429-'Ratios Calculated fix'!AB$428)</f>
        <v>0.82913455665061631</v>
      </c>
      <c r="AC169" s="21">
        <f>('Ratios Calculated fix'!AC169-'Ratios Calculated fix'!AC$428)/('Ratios Calculated fix'!AC$429-'Ratios Calculated fix'!AC$428)</f>
        <v>0.21647825654504774</v>
      </c>
      <c r="AD169" s="21">
        <f>('Ratios Calculated fix'!AD169-'Ratios Calculated fix'!AD$428)/('Ratios Calculated fix'!AD$429-'Ratios Calculated fix'!AD$428)</f>
        <v>0.28891007182555506</v>
      </c>
      <c r="AE169" s="21">
        <f>('Ratios Calculated fix'!AE169-'Ratios Calculated fix'!AE$428)/('Ratios Calculated fix'!AE$429-'Ratios Calculated fix'!AE$428)</f>
        <v>0.33119360577680979</v>
      </c>
      <c r="AF169" s="21">
        <f>('Ratios Calculated fix'!AF169-'Ratios Calculated fix'!AF$428)/('Ratios Calculated fix'!AF$429-'Ratios Calculated fix'!AF$428)</f>
        <v>0.41222599904344503</v>
      </c>
      <c r="AG169" s="21" t="e">
        <f>('Ratios Calculated fix'!AG169-'Ratios Calculated fix'!AG$428)/('Ratios Calculated fix'!AG$429-'Ratios Calculated fix'!AG$428)</f>
        <v>#DIV/0!</v>
      </c>
      <c r="AH169" s="21" t="e">
        <f>('Ratios Calculated fix'!AH169-'Ratios Calculated fix'!AH$428)/('Ratios Calculated fix'!AH$429-'Ratios Calculated fix'!AH$428)</f>
        <v>#DIV/0!</v>
      </c>
      <c r="AI169" s="21">
        <f>('Ratios Calculated fix'!AI169-'Ratios Calculated fix'!AI$428)/('Ratios Calculated fix'!AI$429-'Ratios Calculated fix'!AI$428)</f>
        <v>4.0522006404555527E-2</v>
      </c>
      <c r="AJ169" s="21">
        <f>('Ratios Calculated fix'!AJ169-'Ratios Calculated fix'!AJ$428)/('Ratios Calculated fix'!AJ$429-'Ratios Calculated fix'!AJ$428)</f>
        <v>7.4809965731537184E-2</v>
      </c>
      <c r="AK169" s="21" t="e">
        <f>('Ratios Calculated fix'!AK169-'Ratios Calculated fix'!AK$428)/('Ratios Calculated fix'!AK$429-'Ratios Calculated fix'!AK$428)</f>
        <v>#DIV/0!</v>
      </c>
      <c r="AL169" s="21" t="e">
        <f>('Ratios Calculated fix'!AL169-'Ratios Calculated fix'!AL$428)/('Ratios Calculated fix'!AL$429-'Ratios Calculated fix'!AL$428)</f>
        <v>#DIV/0!</v>
      </c>
      <c r="AM169" s="21">
        <f>('Ratios Calculated fix'!AM169-'Ratios Calculated fix'!AM$428)/('Ratios Calculated fix'!AM$429-'Ratios Calculated fix'!AM$428)</f>
        <v>0.60884910914625012</v>
      </c>
      <c r="AN169" s="21">
        <f>('Ratios Calculated fix'!AN169-'Ratios Calculated fix'!AN$428)/('Ratios Calculated fix'!AN$429-'Ratios Calculated fix'!AN$428)</f>
        <v>0.62328680515036827</v>
      </c>
      <c r="AO169" s="21">
        <f>('Ratios Calculated fix'!AO169-'Ratios Calculated fix'!AO$428)/('Ratios Calculated fix'!AO$429-'Ratios Calculated fix'!AO$428)</f>
        <v>7.6725179625181439E-2</v>
      </c>
      <c r="AP169" s="21">
        <f>('Ratios Calculated fix'!AP169-'Ratios Calculated fix'!AP$428)/('Ratios Calculated fix'!AP$429-'Ratios Calculated fix'!AP$428)</f>
        <v>2.3752987469392826E-2</v>
      </c>
      <c r="AQ169" s="21">
        <f>('Ratios Calculated fix'!AQ169-'Ratios Calculated fix'!AQ$428)/('Ratios Calculated fix'!AQ$429-'Ratios Calculated fix'!AQ$428)</f>
        <v>0.40121870773320345</v>
      </c>
      <c r="AR169" s="21">
        <f>('Ratios Calculated fix'!AR169-'Ratios Calculated fix'!AR$428)/('Ratios Calculated fix'!AR$429-'Ratios Calculated fix'!AR$428)</f>
        <v>0.20768509196209584</v>
      </c>
      <c r="AS169" s="21">
        <f>('Ratios Calculated fix'!AS169-'Ratios Calculated fix'!AS$428)/('Ratios Calculated fix'!AS$429-'Ratios Calculated fix'!AS$428)</f>
        <v>0.46543015720944586</v>
      </c>
      <c r="AT169" s="21">
        <f>('Ratios Calculated fix'!AT169-'Ratios Calculated fix'!AT$428)/('Ratios Calculated fix'!AT$429-'Ratios Calculated fix'!AT$428)</f>
        <v>0.21412022717158738</v>
      </c>
      <c r="AU169" s="21">
        <f>('Ratios Calculated fix'!AU169-'Ratios Calculated fix'!AU$428)/('Ratios Calculated fix'!AU$429-'Ratios Calculated fix'!AU$428)</f>
        <v>0.46229989516327219</v>
      </c>
      <c r="AV169" s="21" t="e">
        <f>('Ratios Calculated fix'!AV169-'Ratios Calculated fix'!AV$428)/('Ratios Calculated fix'!AV$429-'Ratios Calculated fix'!AV$428)</f>
        <v>#DIV/0!</v>
      </c>
      <c r="AW169" s="21" t="e">
        <f>('Ratios Calculated fix'!AW169-'Ratios Calculated fix'!AW$428)/('Ratios Calculated fix'!AW$429-'Ratios Calculated fix'!AW$428)</f>
        <v>#DIV/0!</v>
      </c>
      <c r="AX169" s="21" t="e">
        <f>('Ratios Calculated fix'!AX169-'Ratios Calculated fix'!AX$428)/('Ratios Calculated fix'!AX$429-'Ratios Calculated fix'!AX$428)</f>
        <v>#DIV/0!</v>
      </c>
      <c r="AY169" s="21">
        <f>('Ratios Calculated fix'!AY169-'Ratios Calculated fix'!AY$428)/('Ratios Calculated fix'!AY$429-'Ratios Calculated fix'!AY$428)</f>
        <v>0.44469777320998005</v>
      </c>
      <c r="AZ169" s="21">
        <f>('Ratios Calculated fix'!AZ169-'Ratios Calculated fix'!AZ$428)/('Ratios Calculated fix'!AZ$429-'Ratios Calculated fix'!AZ$428)</f>
        <v>0.31789449579581319</v>
      </c>
      <c r="BA169" s="21">
        <f>('Ratios Calculated fix'!BA169-'Ratios Calculated fix'!BA$428)/('Ratios Calculated fix'!BA$429-'Ratios Calculated fix'!BA$428)</f>
        <v>0.50303053065066794</v>
      </c>
      <c r="BB169" s="21" t="e">
        <f>('Ratios Calculated fix'!BB169-'Ratios Calculated fix'!BB$428)/('Ratios Calculated fix'!BB$429-'Ratios Calculated fix'!BB$428)</f>
        <v>#DIV/0!</v>
      </c>
      <c r="BC169" s="21">
        <f>('Ratios Calculated fix'!BC169-'Ratios Calculated fix'!BC$428)/('Ratios Calculated fix'!BC$429-'Ratios Calculated fix'!BC$428)</f>
        <v>9.6502954113882114E-2</v>
      </c>
    </row>
    <row r="170" spans="1:55" x14ac:dyDescent="0.2">
      <c r="A170" s="3" t="s">
        <v>565</v>
      </c>
      <c r="B170" s="3" t="s">
        <v>566</v>
      </c>
      <c r="C170" s="3" t="s">
        <v>24</v>
      </c>
      <c r="D170" s="3">
        <v>239284</v>
      </c>
      <c r="E170" s="3" t="s">
        <v>16</v>
      </c>
      <c r="F170" s="3">
        <v>2019</v>
      </c>
      <c r="G170" s="3" t="s">
        <v>17</v>
      </c>
      <c r="H170" s="4">
        <v>43830</v>
      </c>
      <c r="I170" s="4">
        <v>43886</v>
      </c>
      <c r="J170" s="4">
        <v>43886</v>
      </c>
      <c r="K170" s="5">
        <v>1267000000</v>
      </c>
      <c r="L170" s="5">
        <v>1281000000</v>
      </c>
      <c r="M170" s="3" t="s">
        <v>567</v>
      </c>
      <c r="N170" s="20">
        <f>('Ratios Calculated fix'!N170-'Ratios Calculated fix'!N$428)/('Ratios Calculated fix'!N$429-'Ratios Calculated fix'!N$428)</f>
        <v>0.14598792935040392</v>
      </c>
      <c r="O170" s="21">
        <f>('Ratios Calculated fix'!O170-'Ratios Calculated fix'!O$428)/('Ratios Calculated fix'!O$429-'Ratios Calculated fix'!O$428)</f>
        <v>0.14265578404748236</v>
      </c>
      <c r="P170" s="21">
        <f>('Ratios Calculated fix'!P170-'Ratios Calculated fix'!P$428)/('Ratios Calculated fix'!P$429-'Ratios Calculated fix'!P$428)</f>
        <v>0.42441069931153019</v>
      </c>
      <c r="Q170" s="21">
        <f>('Ratios Calculated fix'!Q170-'Ratios Calculated fix'!Q$428)/('Ratios Calculated fix'!Q$429-'Ratios Calculated fix'!Q$428)</f>
        <v>0.56059687826320015</v>
      </c>
      <c r="R170" s="21">
        <f>('Ratios Calculated fix'!R170-'Ratios Calculated fix'!R$428)/('Ratios Calculated fix'!R$429-'Ratios Calculated fix'!R$428)</f>
        <v>0.11024669741239962</v>
      </c>
      <c r="S170" s="21">
        <f>('Ratios Calculated fix'!S170-'Ratios Calculated fix'!S$428)/('Ratios Calculated fix'!S$429-'Ratios Calculated fix'!S$428)</f>
        <v>7.2095179868288839E-2</v>
      </c>
      <c r="T170" s="21">
        <f>('Ratios Calculated fix'!T170-'Ratios Calculated fix'!T$428)/('Ratios Calculated fix'!T$429-'Ratios Calculated fix'!T$428)</f>
        <v>0.10017640899576936</v>
      </c>
      <c r="U170" s="21">
        <f>('Ratios Calculated fix'!U170-'Ratios Calculated fix'!U$428)/('Ratios Calculated fix'!U$429-'Ratios Calculated fix'!U$428)</f>
        <v>0.79627273205379823</v>
      </c>
      <c r="V170" s="21">
        <f>('Ratios Calculated fix'!V170-'Ratios Calculated fix'!V$428)/('Ratios Calculated fix'!V$429-'Ratios Calculated fix'!V$428)</f>
        <v>0.77518888058881508</v>
      </c>
      <c r="W170" s="21">
        <f>('Ratios Calculated fix'!W170-'Ratios Calculated fix'!W$428)/('Ratios Calculated fix'!W$429-'Ratios Calculated fix'!W$428)</f>
        <v>0.76564768260709914</v>
      </c>
      <c r="X170" s="21">
        <f>('Ratios Calculated fix'!X170-'Ratios Calculated fix'!X$428)/('Ratios Calculated fix'!X$429-'Ratios Calculated fix'!X$428)</f>
        <v>0.45854088373316665</v>
      </c>
      <c r="Y170" s="21">
        <f>('Ratios Calculated fix'!Y170-'Ratios Calculated fix'!Y$428)/('Ratios Calculated fix'!Y$429-'Ratios Calculated fix'!Y$428)</f>
        <v>0.50256299451377129</v>
      </c>
      <c r="Z170" s="21">
        <f>('Ratios Calculated fix'!Z170-'Ratios Calculated fix'!Z$428)/('Ratios Calculated fix'!Z$429-'Ratios Calculated fix'!Z$428)</f>
        <v>0.54145911626683341</v>
      </c>
      <c r="AA170" s="21">
        <f>('Ratios Calculated fix'!AA170-'Ratios Calculated fix'!AA$428)/('Ratios Calculated fix'!AA$429-'Ratios Calculated fix'!AA$428)</f>
        <v>0.1054883666170445</v>
      </c>
      <c r="AB170" s="21">
        <f>('Ratios Calculated fix'!AB170-'Ratios Calculated fix'!AB$428)/('Ratios Calculated fix'!AB$429-'Ratios Calculated fix'!AB$428)</f>
        <v>0.86929815830229062</v>
      </c>
      <c r="AC170" s="21">
        <f>('Ratios Calculated fix'!AC170-'Ratios Calculated fix'!AC$428)/('Ratios Calculated fix'!AC$429-'Ratios Calculated fix'!AC$428)</f>
        <v>0.77448153688980392</v>
      </c>
      <c r="AD170" s="21">
        <f>('Ratios Calculated fix'!AD170-'Ratios Calculated fix'!AD$428)/('Ratios Calculated fix'!AD$429-'Ratios Calculated fix'!AD$428)</f>
        <v>0.54207831993961764</v>
      </c>
      <c r="AE170" s="21">
        <f>('Ratios Calculated fix'!AE170-'Ratios Calculated fix'!AE$428)/('Ratios Calculated fix'!AE$429-'Ratios Calculated fix'!AE$428)</f>
        <v>0.62141438081341693</v>
      </c>
      <c r="AF170" s="21">
        <f>('Ratios Calculated fix'!AF170-'Ratios Calculated fix'!AF$428)/('Ratios Calculated fix'!AF$429-'Ratios Calculated fix'!AF$428)</f>
        <v>0.7035951330414183</v>
      </c>
      <c r="AG170" s="21" t="e">
        <f>('Ratios Calculated fix'!AG170-'Ratios Calculated fix'!AG$428)/('Ratios Calculated fix'!AG$429-'Ratios Calculated fix'!AG$428)</f>
        <v>#DIV/0!</v>
      </c>
      <c r="AH170" s="21" t="e">
        <f>('Ratios Calculated fix'!AH170-'Ratios Calculated fix'!AH$428)/('Ratios Calculated fix'!AH$429-'Ratios Calculated fix'!AH$428)</f>
        <v>#DIV/0!</v>
      </c>
      <c r="AI170" s="21">
        <f>('Ratios Calculated fix'!AI170-'Ratios Calculated fix'!AI$428)/('Ratios Calculated fix'!AI$429-'Ratios Calculated fix'!AI$428)</f>
        <v>0.34439226188114108</v>
      </c>
      <c r="AJ170" s="21">
        <f>('Ratios Calculated fix'!AJ170-'Ratios Calculated fix'!AJ$428)/('Ratios Calculated fix'!AJ$429-'Ratios Calculated fix'!AJ$428)</f>
        <v>0.20202517836689801</v>
      </c>
      <c r="AK170" s="21" t="e">
        <f>('Ratios Calculated fix'!AK170-'Ratios Calculated fix'!AK$428)/('Ratios Calculated fix'!AK$429-'Ratios Calculated fix'!AK$428)</f>
        <v>#DIV/0!</v>
      </c>
      <c r="AL170" s="21" t="e">
        <f>('Ratios Calculated fix'!AL170-'Ratios Calculated fix'!AL$428)/('Ratios Calculated fix'!AL$429-'Ratios Calculated fix'!AL$428)</f>
        <v>#DIV/0!</v>
      </c>
      <c r="AM170" s="21">
        <f>('Ratios Calculated fix'!AM170-'Ratios Calculated fix'!AM$428)/('Ratios Calculated fix'!AM$429-'Ratios Calculated fix'!AM$428)</f>
        <v>0.61929339796751515</v>
      </c>
      <c r="AN170" s="21">
        <f>('Ratios Calculated fix'!AN170-'Ratios Calculated fix'!AN$428)/('Ratios Calculated fix'!AN$429-'Ratios Calculated fix'!AN$428)</f>
        <v>0.62125549797530799</v>
      </c>
      <c r="AO170" s="21">
        <f>('Ratios Calculated fix'!AO170-'Ratios Calculated fix'!AO$428)/('Ratios Calculated fix'!AO$429-'Ratios Calculated fix'!AO$428)</f>
        <v>6.6296583277466722E-2</v>
      </c>
      <c r="AP170" s="21">
        <f>('Ratios Calculated fix'!AP170-'Ratios Calculated fix'!AP$428)/('Ratios Calculated fix'!AP$429-'Ratios Calculated fix'!AP$428)</f>
        <v>3.209143979000309E-2</v>
      </c>
      <c r="AQ170" s="21">
        <f>('Ratios Calculated fix'!AQ170-'Ratios Calculated fix'!AQ$428)/('Ratios Calculated fix'!AQ$429-'Ratios Calculated fix'!AQ$428)</f>
        <v>0.60318059721813433</v>
      </c>
      <c r="AR170" s="21">
        <f>('Ratios Calculated fix'!AR170-'Ratios Calculated fix'!AR$428)/('Ratios Calculated fix'!AR$429-'Ratios Calculated fix'!AR$428)</f>
        <v>0.55750891413552572</v>
      </c>
      <c r="AS170" s="21">
        <f>('Ratios Calculated fix'!AS170-'Ratios Calculated fix'!AS$428)/('Ratios Calculated fix'!AS$429-'Ratios Calculated fix'!AS$428)</f>
        <v>0.35650174480329511</v>
      </c>
      <c r="AT170" s="21">
        <f>('Ratios Calculated fix'!AT170-'Ratios Calculated fix'!AT$428)/('Ratios Calculated fix'!AT$429-'Ratios Calculated fix'!AT$428)</f>
        <v>0.40742758532516671</v>
      </c>
      <c r="AU170" s="21">
        <f>('Ratios Calculated fix'!AU170-'Ratios Calculated fix'!AU$428)/('Ratios Calculated fix'!AU$429-'Ratios Calculated fix'!AU$428)</f>
        <v>0.67760847437975924</v>
      </c>
      <c r="AV170" s="21" t="e">
        <f>('Ratios Calculated fix'!AV170-'Ratios Calculated fix'!AV$428)/('Ratios Calculated fix'!AV$429-'Ratios Calculated fix'!AV$428)</f>
        <v>#DIV/0!</v>
      </c>
      <c r="AW170" s="21" t="e">
        <f>('Ratios Calculated fix'!AW170-'Ratios Calculated fix'!AW$428)/('Ratios Calculated fix'!AW$429-'Ratios Calculated fix'!AW$428)</f>
        <v>#DIV/0!</v>
      </c>
      <c r="AX170" s="21" t="e">
        <f>('Ratios Calculated fix'!AX170-'Ratios Calculated fix'!AX$428)/('Ratios Calculated fix'!AX$429-'Ratios Calculated fix'!AX$428)</f>
        <v>#DIV/0!</v>
      </c>
      <c r="AY170" s="21">
        <f>('Ratios Calculated fix'!AY170-'Ratios Calculated fix'!AY$428)/('Ratios Calculated fix'!AY$429-'Ratios Calculated fix'!AY$428)</f>
        <v>0.36497350517698207</v>
      </c>
      <c r="AZ170" s="21">
        <f>('Ratios Calculated fix'!AZ170-'Ratios Calculated fix'!AZ$428)/('Ratios Calculated fix'!AZ$429-'Ratios Calculated fix'!AZ$428)</f>
        <v>0.23464742182088535</v>
      </c>
      <c r="BA170" s="21">
        <f>('Ratios Calculated fix'!BA170-'Ratios Calculated fix'!BA$428)/('Ratios Calculated fix'!BA$429-'Ratios Calculated fix'!BA$428)</f>
        <v>0.53544510125541023</v>
      </c>
      <c r="BB170" s="21" t="e">
        <f>('Ratios Calculated fix'!BB170-'Ratios Calculated fix'!BB$428)/('Ratios Calculated fix'!BB$429-'Ratios Calculated fix'!BB$428)</f>
        <v>#DIV/0!</v>
      </c>
      <c r="BC170" s="21">
        <f>('Ratios Calculated fix'!BC170-'Ratios Calculated fix'!BC$428)/('Ratios Calculated fix'!BC$429-'Ratios Calculated fix'!BC$428)</f>
        <v>0.14798431730157066</v>
      </c>
    </row>
    <row r="171" spans="1:55" x14ac:dyDescent="0.2">
      <c r="A171" s="3" t="s">
        <v>556</v>
      </c>
      <c r="B171" s="3" t="s">
        <v>557</v>
      </c>
      <c r="C171" s="3" t="s">
        <v>91</v>
      </c>
      <c r="D171" s="3">
        <v>78526</v>
      </c>
      <c r="E171" s="3" t="s">
        <v>16</v>
      </c>
      <c r="F171" s="3">
        <v>2020</v>
      </c>
      <c r="G171" s="3" t="s">
        <v>17</v>
      </c>
      <c r="H171" s="4">
        <v>43982</v>
      </c>
      <c r="I171" s="4">
        <v>44014</v>
      </c>
      <c r="J171" s="4">
        <v>44014</v>
      </c>
      <c r="K171" s="5">
        <v>611100000</v>
      </c>
      <c r="L171" s="5">
        <v>616600000</v>
      </c>
      <c r="M171" s="3" t="s">
        <v>558</v>
      </c>
      <c r="N171" s="20">
        <f>('Ratios Calculated fix'!N171-'Ratios Calculated fix'!N$428)/('Ratios Calculated fix'!N$429-'Ratios Calculated fix'!N$428)</f>
        <v>1.9223943499446935E-2</v>
      </c>
      <c r="O171" s="21">
        <f>('Ratios Calculated fix'!O171-'Ratios Calculated fix'!O$428)/('Ratios Calculated fix'!O$429-'Ratios Calculated fix'!O$428)</f>
        <v>1.179998514243096E-2</v>
      </c>
      <c r="P171" s="21">
        <f>('Ratios Calculated fix'!P171-'Ratios Calculated fix'!P$428)/('Ratios Calculated fix'!P$429-'Ratios Calculated fix'!P$428)</f>
        <v>7.3823971515733161E-3</v>
      </c>
      <c r="Q171" s="21">
        <f>('Ratios Calculated fix'!Q171-'Ratios Calculated fix'!Q$428)/('Ratios Calculated fix'!Q$429-'Ratios Calculated fix'!Q$428)</f>
        <v>0.56234957389802964</v>
      </c>
      <c r="R171" s="21">
        <f>('Ratios Calculated fix'!R171-'Ratios Calculated fix'!R$428)/('Ratios Calculated fix'!R$429-'Ratios Calculated fix'!R$428)</f>
        <v>0.12364096245898121</v>
      </c>
      <c r="S171" s="21">
        <f>('Ratios Calculated fix'!S171-'Ratios Calculated fix'!S$428)/('Ratios Calculated fix'!S$429-'Ratios Calculated fix'!S$428)</f>
        <v>0.15895907757141819</v>
      </c>
      <c r="T171" s="21">
        <f>('Ratios Calculated fix'!T171-'Ratios Calculated fix'!T$428)/('Ratios Calculated fix'!T$429-'Ratios Calculated fix'!T$428)</f>
        <v>0.10021113604434391</v>
      </c>
      <c r="U171" s="21">
        <f>('Ratios Calculated fix'!U171-'Ratios Calculated fix'!U$428)/('Ratios Calculated fix'!U$429-'Ratios Calculated fix'!U$428)</f>
        <v>0.79967511777217026</v>
      </c>
      <c r="V171" s="21">
        <f>('Ratios Calculated fix'!V171-'Ratios Calculated fix'!V$428)/('Ratios Calculated fix'!V$429-'Ratios Calculated fix'!V$428)</f>
        <v>0.78286408800465046</v>
      </c>
      <c r="W171" s="21">
        <f>('Ratios Calculated fix'!W171-'Ratios Calculated fix'!W$428)/('Ratios Calculated fix'!W$429-'Ratios Calculated fix'!W$428)</f>
        <v>0.76808885485085132</v>
      </c>
      <c r="X171" s="21">
        <f>('Ratios Calculated fix'!X171-'Ratios Calculated fix'!X$428)/('Ratios Calculated fix'!X$429-'Ratios Calculated fix'!X$428)</f>
        <v>0.11024788547211264</v>
      </c>
      <c r="Y171" s="21">
        <f>('Ratios Calculated fix'!Y171-'Ratios Calculated fix'!Y$428)/('Ratios Calculated fix'!Y$429-'Ratios Calculated fix'!Y$428)</f>
        <v>0.49842695350636407</v>
      </c>
      <c r="Z171" s="21">
        <f>('Ratios Calculated fix'!Z171-'Ratios Calculated fix'!Z$428)/('Ratios Calculated fix'!Z$429-'Ratios Calculated fix'!Z$428)</f>
        <v>0.88975211452788749</v>
      </c>
      <c r="AA171" s="21">
        <f>('Ratios Calculated fix'!AA171-'Ratios Calculated fix'!AA$428)/('Ratios Calculated fix'!AA$429-'Ratios Calculated fix'!AA$428)</f>
        <v>0.75833712667912134</v>
      </c>
      <c r="AB171" s="21">
        <f>('Ratios Calculated fix'!AB171-'Ratios Calculated fix'!AB$428)/('Ratios Calculated fix'!AB$429-'Ratios Calculated fix'!AB$428)</f>
        <v>0.84726086585673654</v>
      </c>
      <c r="AC171" s="21">
        <f>('Ratios Calculated fix'!AC171-'Ratios Calculated fix'!AC$428)/('Ratios Calculated fix'!AC$429-'Ratios Calculated fix'!AC$428)</f>
        <v>0.32274166004284327</v>
      </c>
      <c r="AD171" s="21">
        <f>('Ratios Calculated fix'!AD171-'Ratios Calculated fix'!AD$428)/('Ratios Calculated fix'!AD$429-'Ratios Calculated fix'!AD$428)</f>
        <v>0.36167385179455819</v>
      </c>
      <c r="AE171" s="21">
        <f>('Ratios Calculated fix'!AE171-'Ratios Calculated fix'!AE$428)/('Ratios Calculated fix'!AE$429-'Ratios Calculated fix'!AE$428)</f>
        <v>0.41460675404682085</v>
      </c>
      <c r="AF171" s="21">
        <f>('Ratios Calculated fix'!AF171-'Ratios Calculated fix'!AF$428)/('Ratios Calculated fix'!AF$429-'Ratios Calculated fix'!AF$428)</f>
        <v>0.60785827525741154</v>
      </c>
      <c r="AG171" s="21" t="e">
        <f>('Ratios Calculated fix'!AG171-'Ratios Calculated fix'!AG$428)/('Ratios Calculated fix'!AG$429-'Ratios Calculated fix'!AG$428)</f>
        <v>#DIV/0!</v>
      </c>
      <c r="AH171" s="21" t="e">
        <f>('Ratios Calculated fix'!AH171-'Ratios Calculated fix'!AH$428)/('Ratios Calculated fix'!AH$429-'Ratios Calculated fix'!AH$428)</f>
        <v>#DIV/0!</v>
      </c>
      <c r="AI171" s="21">
        <f>('Ratios Calculated fix'!AI171-'Ratios Calculated fix'!AI$428)/('Ratios Calculated fix'!AI$429-'Ratios Calculated fix'!AI$428)</f>
        <v>0.37925097347365955</v>
      </c>
      <c r="AJ171" s="21">
        <f>('Ratios Calculated fix'!AJ171-'Ratios Calculated fix'!AJ$428)/('Ratios Calculated fix'!AJ$429-'Ratios Calculated fix'!AJ$428)</f>
        <v>0.12085919651497778</v>
      </c>
      <c r="AK171" s="21" t="e">
        <f>('Ratios Calculated fix'!AK171-'Ratios Calculated fix'!AK$428)/('Ratios Calculated fix'!AK$429-'Ratios Calculated fix'!AK$428)</f>
        <v>#DIV/0!</v>
      </c>
      <c r="AL171" s="21" t="e">
        <f>('Ratios Calculated fix'!AL171-'Ratios Calculated fix'!AL$428)/('Ratios Calculated fix'!AL$429-'Ratios Calculated fix'!AL$428)</f>
        <v>#DIV/0!</v>
      </c>
      <c r="AM171" s="21">
        <f>('Ratios Calculated fix'!AM171-'Ratios Calculated fix'!AM$428)/('Ratios Calculated fix'!AM$429-'Ratios Calculated fix'!AM$428)</f>
        <v>0.61906082466227763</v>
      </c>
      <c r="AN171" s="21">
        <f>('Ratios Calculated fix'!AN171-'Ratios Calculated fix'!AN$428)/('Ratios Calculated fix'!AN$429-'Ratios Calculated fix'!AN$428)</f>
        <v>0.62320074746631848</v>
      </c>
      <c r="AO171" s="21">
        <f>('Ratios Calculated fix'!AO171-'Ratios Calculated fix'!AO$428)/('Ratios Calculated fix'!AO$429-'Ratios Calculated fix'!AO$428)</f>
        <v>0.11458597858328139</v>
      </c>
      <c r="AP171" s="21">
        <f>('Ratios Calculated fix'!AP171-'Ratios Calculated fix'!AP$428)/('Ratios Calculated fix'!AP$429-'Ratios Calculated fix'!AP$428)</f>
        <v>3.1590348399109187E-2</v>
      </c>
      <c r="AQ171" s="21">
        <f>('Ratios Calculated fix'!AQ171-'Ratios Calculated fix'!AQ$428)/('Ratios Calculated fix'!AQ$429-'Ratios Calculated fix'!AQ$428)</f>
        <v>0.56839225783920266</v>
      </c>
      <c r="AR171" s="21">
        <f>('Ratios Calculated fix'!AR171-'Ratios Calculated fix'!AR$428)/('Ratios Calculated fix'!AR$429-'Ratios Calculated fix'!AR$428)</f>
        <v>0.34114863170237569</v>
      </c>
      <c r="AS171" s="21">
        <f>('Ratios Calculated fix'!AS171-'Ratios Calculated fix'!AS$428)/('Ratios Calculated fix'!AS$429-'Ratios Calculated fix'!AS$428)</f>
        <v>0.50971644554252837</v>
      </c>
      <c r="AT171" s="21">
        <f>('Ratios Calculated fix'!AT171-'Ratios Calculated fix'!AT$428)/('Ratios Calculated fix'!AT$429-'Ratios Calculated fix'!AT$428)</f>
        <v>0.34412685030779955</v>
      </c>
      <c r="AU171" s="21">
        <f>('Ratios Calculated fix'!AU171-'Ratios Calculated fix'!AU$428)/('Ratios Calculated fix'!AU$429-'Ratios Calculated fix'!AU$428)</f>
        <v>0.47082691480534522</v>
      </c>
      <c r="AV171" s="21" t="e">
        <f>('Ratios Calculated fix'!AV171-'Ratios Calculated fix'!AV$428)/('Ratios Calculated fix'!AV$429-'Ratios Calculated fix'!AV$428)</f>
        <v>#DIV/0!</v>
      </c>
      <c r="AW171" s="21" t="e">
        <f>('Ratios Calculated fix'!AW171-'Ratios Calculated fix'!AW$428)/('Ratios Calculated fix'!AW$429-'Ratios Calculated fix'!AW$428)</f>
        <v>#DIV/0!</v>
      </c>
      <c r="AX171" s="21" t="e">
        <f>('Ratios Calculated fix'!AX171-'Ratios Calculated fix'!AX$428)/('Ratios Calculated fix'!AX$429-'Ratios Calculated fix'!AX$428)</f>
        <v>#DIV/0!</v>
      </c>
      <c r="AY171" s="21">
        <f>('Ratios Calculated fix'!AY171-'Ratios Calculated fix'!AY$428)/('Ratios Calculated fix'!AY$429-'Ratios Calculated fix'!AY$428)</f>
        <v>0.38525977465831268</v>
      </c>
      <c r="AZ171" s="21">
        <f>('Ratios Calculated fix'!AZ171-'Ratios Calculated fix'!AZ$428)/('Ratios Calculated fix'!AZ$429-'Ratios Calculated fix'!AZ$428)</f>
        <v>0.3420113650393668</v>
      </c>
      <c r="BA171" s="21">
        <f>('Ratios Calculated fix'!BA171-'Ratios Calculated fix'!BA$428)/('Ratios Calculated fix'!BA$429-'Ratios Calculated fix'!BA$428)</f>
        <v>0.51751245283473524</v>
      </c>
      <c r="BB171" s="21" t="e">
        <f>('Ratios Calculated fix'!BB171-'Ratios Calculated fix'!BB$428)/('Ratios Calculated fix'!BB$429-'Ratios Calculated fix'!BB$428)</f>
        <v>#DIV/0!</v>
      </c>
      <c r="BC171" s="21">
        <f>('Ratios Calculated fix'!BC171-'Ratios Calculated fix'!BC$428)/('Ratios Calculated fix'!BC$429-'Ratios Calculated fix'!BC$428)</f>
        <v>0.1373183593590897</v>
      </c>
    </row>
    <row r="172" spans="1:55" x14ac:dyDescent="0.2">
      <c r="A172" s="3" t="s">
        <v>340</v>
      </c>
      <c r="B172" s="3" t="s">
        <v>341</v>
      </c>
      <c r="C172" s="3" t="s">
        <v>34</v>
      </c>
      <c r="D172" s="3">
        <v>261761</v>
      </c>
      <c r="E172" s="3" t="s">
        <v>16</v>
      </c>
      <c r="F172" s="3">
        <v>2019</v>
      </c>
      <c r="G172" s="3" t="s">
        <v>17</v>
      </c>
      <c r="H172" s="4">
        <v>43830</v>
      </c>
      <c r="I172" s="4">
        <v>43879</v>
      </c>
      <c r="J172" s="4">
        <v>43879</v>
      </c>
      <c r="K172" s="5">
        <v>764000000</v>
      </c>
      <c r="L172" s="5">
        <v>1002000000</v>
      </c>
      <c r="M172" s="3" t="s">
        <v>342</v>
      </c>
      <c r="N172" s="20">
        <f>('Ratios Calculated fix'!N172-'Ratios Calculated fix'!N$428)/('Ratios Calculated fix'!N$429-'Ratios Calculated fix'!N$428)</f>
        <v>9.1517667129872526E-2</v>
      </c>
      <c r="O172" s="21">
        <f>('Ratios Calculated fix'!O172-'Ratios Calculated fix'!O$428)/('Ratios Calculated fix'!O$429-'Ratios Calculated fix'!O$428)</f>
        <v>6.4809625322371694E-2</v>
      </c>
      <c r="P172" s="21">
        <f>('Ratios Calculated fix'!P172-'Ratios Calculated fix'!P$428)/('Ratios Calculated fix'!P$429-'Ratios Calculated fix'!P$428)</f>
        <v>0.10639493978091635</v>
      </c>
      <c r="Q172" s="21">
        <f>('Ratios Calculated fix'!Q172-'Ratios Calculated fix'!Q$428)/('Ratios Calculated fix'!Q$429-'Ratios Calculated fix'!Q$428)</f>
        <v>0.55908272400342307</v>
      </c>
      <c r="R172" s="21">
        <f>('Ratios Calculated fix'!R172-'Ratios Calculated fix'!R$428)/('Ratios Calculated fix'!R$429-'Ratios Calculated fix'!R$428)</f>
        <v>5.6029515525119179E-2</v>
      </c>
      <c r="S172" s="21">
        <f>('Ratios Calculated fix'!S172-'Ratios Calculated fix'!S$428)/('Ratios Calculated fix'!S$429-'Ratios Calculated fix'!S$428)</f>
        <v>2.4294434639584079E-4</v>
      </c>
      <c r="T172" s="21">
        <f>('Ratios Calculated fix'!T172-'Ratios Calculated fix'!T$428)/('Ratios Calculated fix'!T$429-'Ratios Calculated fix'!T$428)</f>
        <v>5.6567065360219652E-2</v>
      </c>
      <c r="U172" s="21">
        <f>('Ratios Calculated fix'!U172-'Ratios Calculated fix'!U$428)/('Ratios Calculated fix'!U$429-'Ratios Calculated fix'!U$428)</f>
        <v>0.7921930450621234</v>
      </c>
      <c r="V172" s="21">
        <f>('Ratios Calculated fix'!V172-'Ratios Calculated fix'!V$428)/('Ratios Calculated fix'!V$429-'Ratios Calculated fix'!V$428)</f>
        <v>0.77144860410894445</v>
      </c>
      <c r="W172" s="21">
        <f>('Ratios Calculated fix'!W172-'Ratios Calculated fix'!W$428)/('Ratios Calculated fix'!W$429-'Ratios Calculated fix'!W$428)</f>
        <v>0.76168086433193105</v>
      </c>
      <c r="X172" s="21">
        <f>('Ratios Calculated fix'!X172-'Ratios Calculated fix'!X$428)/('Ratios Calculated fix'!X$429-'Ratios Calculated fix'!X$428)</f>
        <v>0.20616527153664707</v>
      </c>
      <c r="Y172" s="21">
        <f>('Ratios Calculated fix'!Y172-'Ratios Calculated fix'!Y$428)/('Ratios Calculated fix'!Y$429-'Ratios Calculated fix'!Y$428)</f>
        <v>0.51229580299156807</v>
      </c>
      <c r="Z172" s="21">
        <f>('Ratios Calculated fix'!Z172-'Ratios Calculated fix'!Z$428)/('Ratios Calculated fix'!Z$429-'Ratios Calculated fix'!Z$428)</f>
        <v>0.7938347284633529</v>
      </c>
      <c r="AA172" s="21">
        <f>('Ratios Calculated fix'!AA172-'Ratios Calculated fix'!AA$428)/('Ratios Calculated fix'!AA$429-'Ratios Calculated fix'!AA$428)</f>
        <v>0.11483819509172059</v>
      </c>
      <c r="AB172" s="21">
        <f>('Ratios Calculated fix'!AB172-'Ratios Calculated fix'!AB$428)/('Ratios Calculated fix'!AB$429-'Ratios Calculated fix'!AB$428)</f>
        <v>0.90857924500539011</v>
      </c>
      <c r="AC172" s="21">
        <f>('Ratios Calculated fix'!AC172-'Ratios Calculated fix'!AC$428)/('Ratios Calculated fix'!AC$429-'Ratios Calculated fix'!AC$428)</f>
        <v>0.37804706940304966</v>
      </c>
      <c r="AD172" s="21">
        <f>('Ratios Calculated fix'!AD172-'Ratios Calculated fix'!AD$428)/('Ratios Calculated fix'!AD$429-'Ratios Calculated fix'!AD$428)</f>
        <v>0.34442706445502547</v>
      </c>
      <c r="AE172" s="21">
        <f>('Ratios Calculated fix'!AE172-'Ratios Calculated fix'!AE$428)/('Ratios Calculated fix'!AE$429-'Ratios Calculated fix'!AE$428)</f>
        <v>0.38636705585956888</v>
      </c>
      <c r="AF172" s="21">
        <f>('Ratios Calculated fix'!AF172-'Ratios Calculated fix'!AF$428)/('Ratios Calculated fix'!AF$429-'Ratios Calculated fix'!AF$428)</f>
        <v>0.60147779130882795</v>
      </c>
      <c r="AG172" s="21" t="e">
        <f>('Ratios Calculated fix'!AG172-'Ratios Calculated fix'!AG$428)/('Ratios Calculated fix'!AG$429-'Ratios Calculated fix'!AG$428)</f>
        <v>#DIV/0!</v>
      </c>
      <c r="AH172" s="21" t="e">
        <f>('Ratios Calculated fix'!AH172-'Ratios Calculated fix'!AH$428)/('Ratios Calculated fix'!AH$429-'Ratios Calculated fix'!AH$428)</f>
        <v>#DIV/0!</v>
      </c>
      <c r="AI172" s="21">
        <f>('Ratios Calculated fix'!AI172-'Ratios Calculated fix'!AI$428)/('Ratios Calculated fix'!AI$429-'Ratios Calculated fix'!AI$428)</f>
        <v>0.38514022089897565</v>
      </c>
      <c r="AJ172" s="21">
        <f>('Ratios Calculated fix'!AJ172-'Ratios Calculated fix'!AJ$428)/('Ratios Calculated fix'!AJ$429-'Ratios Calculated fix'!AJ$428)</f>
        <v>0.21703166769145979</v>
      </c>
      <c r="AK172" s="21" t="e">
        <f>('Ratios Calculated fix'!AK172-'Ratios Calculated fix'!AK$428)/('Ratios Calculated fix'!AK$429-'Ratios Calculated fix'!AK$428)</f>
        <v>#DIV/0!</v>
      </c>
      <c r="AL172" s="21" t="e">
        <f>('Ratios Calculated fix'!AL172-'Ratios Calculated fix'!AL$428)/('Ratios Calculated fix'!AL$429-'Ratios Calculated fix'!AL$428)</f>
        <v>#DIV/0!</v>
      </c>
      <c r="AM172" s="21">
        <f>('Ratios Calculated fix'!AM172-'Ratios Calculated fix'!AM$428)/('Ratios Calculated fix'!AM$429-'Ratios Calculated fix'!AM$428)</f>
        <v>0.61663236691538825</v>
      </c>
      <c r="AN172" s="21">
        <f>('Ratios Calculated fix'!AN172-'Ratios Calculated fix'!AN$428)/('Ratios Calculated fix'!AN$429-'Ratios Calculated fix'!AN$428)</f>
        <v>0.62092476264968677</v>
      </c>
      <c r="AO172" s="21">
        <f>('Ratios Calculated fix'!AO172-'Ratios Calculated fix'!AO$428)/('Ratios Calculated fix'!AO$429-'Ratios Calculated fix'!AO$428)</f>
        <v>8.0599950306960266E-2</v>
      </c>
      <c r="AP172" s="21">
        <f>('Ratios Calculated fix'!AP172-'Ratios Calculated fix'!AP$428)/('Ratios Calculated fix'!AP$429-'Ratios Calculated fix'!AP$428)</f>
        <v>3.2342816281474895E-2</v>
      </c>
      <c r="AQ172" s="21">
        <f>('Ratios Calculated fix'!AQ172-'Ratios Calculated fix'!AQ$428)/('Ratios Calculated fix'!AQ$429-'Ratios Calculated fix'!AQ$428)</f>
        <v>0.54375197113319784</v>
      </c>
      <c r="AR172" s="21">
        <f>('Ratios Calculated fix'!AR172-'Ratios Calculated fix'!AR$428)/('Ratios Calculated fix'!AR$429-'Ratios Calculated fix'!AR$428)</f>
        <v>0.43462866592037513</v>
      </c>
      <c r="AS172" s="21">
        <f>('Ratios Calculated fix'!AS172-'Ratios Calculated fix'!AS$428)/('Ratios Calculated fix'!AS$429-'Ratios Calculated fix'!AS$428)</f>
        <v>0.49377810513418113</v>
      </c>
      <c r="AT172" s="21">
        <f>('Ratios Calculated fix'!AT172-'Ratios Calculated fix'!AT$428)/('Ratios Calculated fix'!AT$429-'Ratios Calculated fix'!AT$428)</f>
        <v>0.36523599195057649</v>
      </c>
      <c r="AU172" s="21">
        <f>('Ratios Calculated fix'!AU172-'Ratios Calculated fix'!AU$428)/('Ratios Calculated fix'!AU$429-'Ratios Calculated fix'!AU$428)</f>
        <v>0.44419690465066769</v>
      </c>
      <c r="AV172" s="21" t="e">
        <f>('Ratios Calculated fix'!AV172-'Ratios Calculated fix'!AV$428)/('Ratios Calculated fix'!AV$429-'Ratios Calculated fix'!AV$428)</f>
        <v>#DIV/0!</v>
      </c>
      <c r="AW172" s="21" t="e">
        <f>('Ratios Calculated fix'!AW172-'Ratios Calculated fix'!AW$428)/('Ratios Calculated fix'!AW$429-'Ratios Calculated fix'!AW$428)</f>
        <v>#DIV/0!</v>
      </c>
      <c r="AX172" s="21" t="e">
        <f>('Ratios Calculated fix'!AX172-'Ratios Calculated fix'!AX$428)/('Ratios Calculated fix'!AX$429-'Ratios Calculated fix'!AX$428)</f>
        <v>#DIV/0!</v>
      </c>
      <c r="AY172" s="21">
        <f>('Ratios Calculated fix'!AY172-'Ratios Calculated fix'!AY$428)/('Ratios Calculated fix'!AY$429-'Ratios Calculated fix'!AY$428)</f>
        <v>0.36791682812154086</v>
      </c>
      <c r="AZ172" s="21">
        <f>('Ratios Calculated fix'!AZ172-'Ratios Calculated fix'!AZ$428)/('Ratios Calculated fix'!AZ$429-'Ratios Calculated fix'!AZ$428)</f>
        <v>0.28556134039420245</v>
      </c>
      <c r="BA172" s="21">
        <f>('Ratios Calculated fix'!BA172-'Ratios Calculated fix'!BA$428)/('Ratios Calculated fix'!BA$429-'Ratios Calculated fix'!BA$428)</f>
        <v>0.50941719971878829</v>
      </c>
      <c r="BB172" s="21" t="e">
        <f>('Ratios Calculated fix'!BB172-'Ratios Calculated fix'!BB$428)/('Ratios Calculated fix'!BB$429-'Ratios Calculated fix'!BB$428)</f>
        <v>#DIV/0!</v>
      </c>
      <c r="BC172" s="21">
        <f>('Ratios Calculated fix'!BC172-'Ratios Calculated fix'!BC$428)/('Ratios Calculated fix'!BC$429-'Ratios Calculated fix'!BC$428)</f>
        <v>0.10062065671911204</v>
      </c>
    </row>
    <row r="173" spans="1:55" x14ac:dyDescent="0.2">
      <c r="A173" s="3" t="s">
        <v>559</v>
      </c>
      <c r="B173" s="3" t="s">
        <v>560</v>
      </c>
      <c r="C173" s="3" t="s">
        <v>45</v>
      </c>
      <c r="D173" s="3">
        <v>125620</v>
      </c>
      <c r="E173" s="3" t="s">
        <v>16</v>
      </c>
      <c r="F173" s="3">
        <v>2019</v>
      </c>
      <c r="G173" s="3" t="s">
        <v>17</v>
      </c>
      <c r="H173" s="4">
        <v>43830</v>
      </c>
      <c r="I173" s="4">
        <v>43866</v>
      </c>
      <c r="J173" s="4">
        <v>43866</v>
      </c>
      <c r="K173" s="5">
        <v>1431000000</v>
      </c>
      <c r="L173" s="5">
        <v>1440000000</v>
      </c>
      <c r="M173" s="3" t="s">
        <v>561</v>
      </c>
      <c r="N173" s="20">
        <f>('Ratios Calculated fix'!N173-'Ratios Calculated fix'!N$428)/('Ratios Calculated fix'!N$429-'Ratios Calculated fix'!N$428)</f>
        <v>3.9038041610505836E-2</v>
      </c>
      <c r="O173" s="21">
        <f>('Ratios Calculated fix'!O173-'Ratios Calculated fix'!O$428)/('Ratios Calculated fix'!O$429-'Ratios Calculated fix'!O$428)</f>
        <v>3.3856279274914108E-2</v>
      </c>
      <c r="P173" s="21">
        <f>('Ratios Calculated fix'!P173-'Ratios Calculated fix'!P$428)/('Ratios Calculated fix'!P$429-'Ratios Calculated fix'!P$428)</f>
        <v>4.8766186749966911E-2</v>
      </c>
      <c r="Q173" s="21">
        <f>('Ratios Calculated fix'!Q173-'Ratios Calculated fix'!Q$428)/('Ratios Calculated fix'!Q$429-'Ratios Calculated fix'!Q$428)</f>
        <v>0.5642536985437655</v>
      </c>
      <c r="R173" s="21">
        <f>('Ratios Calculated fix'!R173-'Ratios Calculated fix'!R$428)/('Ratios Calculated fix'!R$429-'Ratios Calculated fix'!R$428)</f>
        <v>0.11861365559416345</v>
      </c>
      <c r="S173" s="21">
        <f>('Ratios Calculated fix'!S173-'Ratios Calculated fix'!S$428)/('Ratios Calculated fix'!S$429-'Ratios Calculated fix'!S$428)</f>
        <v>0.23434335710191928</v>
      </c>
      <c r="T173" s="21">
        <f>('Ratios Calculated fix'!T173-'Ratios Calculated fix'!T$428)/('Ratios Calculated fix'!T$429-'Ratios Calculated fix'!T$428)</f>
        <v>8.3418866015765272E-2</v>
      </c>
      <c r="U173" s="21">
        <f>('Ratios Calculated fix'!U173-'Ratios Calculated fix'!U$428)/('Ratios Calculated fix'!U$429-'Ratios Calculated fix'!U$428)</f>
        <v>0.80204809255362841</v>
      </c>
      <c r="V173" s="21">
        <f>('Ratios Calculated fix'!V173-'Ratios Calculated fix'!V$428)/('Ratios Calculated fix'!V$429-'Ratios Calculated fix'!V$428)</f>
        <v>0.79334048647274358</v>
      </c>
      <c r="W173" s="21">
        <f>('Ratios Calculated fix'!W173-'Ratios Calculated fix'!W$428)/('Ratios Calculated fix'!W$429-'Ratios Calculated fix'!W$428)</f>
        <v>0.76881634921533715</v>
      </c>
      <c r="X173" s="21">
        <f>('Ratios Calculated fix'!X173-'Ratios Calculated fix'!X$428)/('Ratios Calculated fix'!X$429-'Ratios Calculated fix'!X$428)</f>
        <v>0.26818434076421122</v>
      </c>
      <c r="Y173" s="21">
        <f>('Ratios Calculated fix'!Y173-'Ratios Calculated fix'!Y$428)/('Ratios Calculated fix'!Y$429-'Ratios Calculated fix'!Y$428)</f>
        <v>0.46649828627248474</v>
      </c>
      <c r="Z173" s="21">
        <f>('Ratios Calculated fix'!Z173-'Ratios Calculated fix'!Z$428)/('Ratios Calculated fix'!Z$429-'Ratios Calculated fix'!Z$428)</f>
        <v>0.73181565923578873</v>
      </c>
      <c r="AA173" s="21">
        <f>('Ratios Calculated fix'!AA173-'Ratios Calculated fix'!AA$428)/('Ratios Calculated fix'!AA$429-'Ratios Calculated fix'!AA$428)</f>
        <v>0</v>
      </c>
      <c r="AB173" s="21">
        <f>('Ratios Calculated fix'!AB173-'Ratios Calculated fix'!AB$428)/('Ratios Calculated fix'!AB$429-'Ratios Calculated fix'!AB$428)</f>
        <v>0.83394014499762048</v>
      </c>
      <c r="AC173" s="21">
        <f>('Ratios Calculated fix'!AC173-'Ratios Calculated fix'!AC$428)/('Ratios Calculated fix'!AC$429-'Ratios Calculated fix'!AC$428)</f>
        <v>7.031958905478583E-2</v>
      </c>
      <c r="AD173" s="21">
        <f>('Ratios Calculated fix'!AD173-'Ratios Calculated fix'!AD$428)/('Ratios Calculated fix'!AD$429-'Ratios Calculated fix'!AD$428)</f>
        <v>0.24007990920225533</v>
      </c>
      <c r="AE173" s="21">
        <f>('Ratios Calculated fix'!AE173-'Ratios Calculated fix'!AE$428)/('Ratios Calculated fix'!AE$429-'Ratios Calculated fix'!AE$428)</f>
        <v>0.27521688773548275</v>
      </c>
      <c r="AF173" s="21">
        <f>('Ratios Calculated fix'!AF173-'Ratios Calculated fix'!AF$428)/('Ratios Calculated fix'!AF$429-'Ratios Calculated fix'!AF$428)</f>
        <v>0.57423014283080986</v>
      </c>
      <c r="AG173" s="21" t="e">
        <f>('Ratios Calculated fix'!AG173-'Ratios Calculated fix'!AG$428)/('Ratios Calculated fix'!AG$429-'Ratios Calculated fix'!AG$428)</f>
        <v>#DIV/0!</v>
      </c>
      <c r="AH173" s="21" t="e">
        <f>('Ratios Calculated fix'!AH173-'Ratios Calculated fix'!AH$428)/('Ratios Calculated fix'!AH$429-'Ratios Calculated fix'!AH$428)</f>
        <v>#DIV/0!</v>
      </c>
      <c r="AI173" s="21">
        <f>('Ratios Calculated fix'!AI173-'Ratios Calculated fix'!AI$428)/('Ratios Calculated fix'!AI$429-'Ratios Calculated fix'!AI$428)</f>
        <v>0.45978158262540864</v>
      </c>
      <c r="AJ173" s="21">
        <f>('Ratios Calculated fix'!AJ173-'Ratios Calculated fix'!AJ$428)/('Ratios Calculated fix'!AJ$429-'Ratios Calculated fix'!AJ$428)</f>
        <v>0.10035329618020329</v>
      </c>
      <c r="AK173" s="21" t="e">
        <f>('Ratios Calculated fix'!AK173-'Ratios Calculated fix'!AK$428)/('Ratios Calculated fix'!AK$429-'Ratios Calculated fix'!AK$428)</f>
        <v>#DIV/0!</v>
      </c>
      <c r="AL173" s="21" t="e">
        <f>('Ratios Calculated fix'!AL173-'Ratios Calculated fix'!AL$428)/('Ratios Calculated fix'!AL$429-'Ratios Calculated fix'!AL$428)</f>
        <v>#DIV/0!</v>
      </c>
      <c r="AM173" s="21">
        <f>('Ratios Calculated fix'!AM173-'Ratios Calculated fix'!AM$428)/('Ratios Calculated fix'!AM$429-'Ratios Calculated fix'!AM$428)</f>
        <v>0.61826445538393215</v>
      </c>
      <c r="AN173" s="21">
        <f>('Ratios Calculated fix'!AN173-'Ratios Calculated fix'!AN$428)/('Ratios Calculated fix'!AN$429-'Ratios Calculated fix'!AN$428)</f>
        <v>0.62497169921639883</v>
      </c>
      <c r="AO173" s="21">
        <f>('Ratios Calculated fix'!AO173-'Ratios Calculated fix'!AO$428)/('Ratios Calculated fix'!AO$429-'Ratios Calculated fix'!AO$428)</f>
        <v>0.13428570585419175</v>
      </c>
      <c r="AP173" s="21">
        <f>('Ratios Calculated fix'!AP173-'Ratios Calculated fix'!AP$428)/('Ratios Calculated fix'!AP$429-'Ratios Calculated fix'!AP$428)</f>
        <v>2.951958094264466E-2</v>
      </c>
      <c r="AQ173" s="21">
        <f>('Ratios Calculated fix'!AQ173-'Ratios Calculated fix'!AQ$428)/('Ratios Calculated fix'!AQ$429-'Ratios Calculated fix'!AQ$428)</f>
        <v>0.53876545684039856</v>
      </c>
      <c r="AR173" s="21">
        <f>('Ratios Calculated fix'!AR173-'Ratios Calculated fix'!AR$428)/('Ratios Calculated fix'!AR$429-'Ratios Calculated fix'!AR$428)</f>
        <v>0.27752651761651576</v>
      </c>
      <c r="AS173" s="21">
        <f>('Ratios Calculated fix'!AS173-'Ratios Calculated fix'!AS$428)/('Ratios Calculated fix'!AS$429-'Ratios Calculated fix'!AS$428)</f>
        <v>0.58575467179354601</v>
      </c>
      <c r="AT173" s="21">
        <f>('Ratios Calculated fix'!AT173-'Ratios Calculated fix'!AT$428)/('Ratios Calculated fix'!AT$429-'Ratios Calculated fix'!AT$428)</f>
        <v>0.30141092631454974</v>
      </c>
      <c r="AU173" s="21">
        <f>('Ratios Calculated fix'!AU173-'Ratios Calculated fix'!AU$428)/('Ratios Calculated fix'!AU$429-'Ratios Calculated fix'!AU$428)</f>
        <v>0.43582326642529173</v>
      </c>
      <c r="AV173" s="21" t="e">
        <f>('Ratios Calculated fix'!AV173-'Ratios Calculated fix'!AV$428)/('Ratios Calculated fix'!AV$429-'Ratios Calculated fix'!AV$428)</f>
        <v>#DIV/0!</v>
      </c>
      <c r="AW173" s="21" t="e">
        <f>('Ratios Calculated fix'!AW173-'Ratios Calculated fix'!AW$428)/('Ratios Calculated fix'!AW$429-'Ratios Calculated fix'!AW$428)</f>
        <v>#DIV/0!</v>
      </c>
      <c r="AX173" s="21" t="e">
        <f>('Ratios Calculated fix'!AX173-'Ratios Calculated fix'!AX$428)/('Ratios Calculated fix'!AX$429-'Ratios Calculated fix'!AX$428)</f>
        <v>#DIV/0!</v>
      </c>
      <c r="AY173" s="21">
        <f>('Ratios Calculated fix'!AY173-'Ratios Calculated fix'!AY$428)/('Ratios Calculated fix'!AY$429-'Ratios Calculated fix'!AY$428)</f>
        <v>0.59294855696790638</v>
      </c>
      <c r="AZ173" s="21">
        <f>('Ratios Calculated fix'!AZ173-'Ratios Calculated fix'!AZ$428)/('Ratios Calculated fix'!AZ$429-'Ratios Calculated fix'!AZ$428)</f>
        <v>0.59661435502633675</v>
      </c>
      <c r="BA173" s="21">
        <f>('Ratios Calculated fix'!BA173-'Ratios Calculated fix'!BA$428)/('Ratios Calculated fix'!BA$429-'Ratios Calculated fix'!BA$428)</f>
        <v>0.50485630699000594</v>
      </c>
      <c r="BB173" s="21" t="e">
        <f>('Ratios Calculated fix'!BB173-'Ratios Calculated fix'!BB$428)/('Ratios Calculated fix'!BB$429-'Ratios Calculated fix'!BB$428)</f>
        <v>#DIV/0!</v>
      </c>
      <c r="BC173" s="21">
        <f>('Ratios Calculated fix'!BC173-'Ratios Calculated fix'!BC$428)/('Ratios Calculated fix'!BC$429-'Ratios Calculated fix'!BC$428)</f>
        <v>8.2364075248643184E-2</v>
      </c>
    </row>
    <row r="174" spans="1:55" x14ac:dyDescent="0.2">
      <c r="A174" s="3" t="s">
        <v>86</v>
      </c>
      <c r="B174" s="3" t="s">
        <v>87</v>
      </c>
      <c r="C174" s="3" t="s">
        <v>38</v>
      </c>
      <c r="D174" s="3">
        <v>18</v>
      </c>
      <c r="E174" s="3" t="s">
        <v>16</v>
      </c>
      <c r="F174" s="3">
        <v>2019</v>
      </c>
      <c r="G174" s="3" t="s">
        <v>17</v>
      </c>
      <c r="H174" s="4">
        <v>43830</v>
      </c>
      <c r="I174" s="4">
        <v>43865</v>
      </c>
      <c r="J174" s="4">
        <v>43865</v>
      </c>
      <c r="K174" s="5">
        <v>688805000</v>
      </c>
      <c r="L174" s="5">
        <v>741678000</v>
      </c>
      <c r="M174" s="3" t="s">
        <v>88</v>
      </c>
      <c r="N174" s="20">
        <f>('Ratios Calculated fix'!N174-'Ratios Calculated fix'!N$428)/('Ratios Calculated fix'!N$429-'Ratios Calculated fix'!N$428)</f>
        <v>0.16942372757813495</v>
      </c>
      <c r="O174" s="21">
        <f>('Ratios Calculated fix'!O174-'Ratios Calculated fix'!O$428)/('Ratios Calculated fix'!O$429-'Ratios Calculated fix'!O$428)</f>
        <v>0.16803559560836723</v>
      </c>
      <c r="P174" s="21">
        <f>('Ratios Calculated fix'!P174-'Ratios Calculated fix'!P$428)/('Ratios Calculated fix'!P$429-'Ratios Calculated fix'!P$428)</f>
        <v>0.47156995615581215</v>
      </c>
      <c r="Q174" s="21">
        <f>('Ratios Calculated fix'!Q174-'Ratios Calculated fix'!Q$428)/('Ratios Calculated fix'!Q$429-'Ratios Calculated fix'!Q$428)</f>
        <v>0.55804315562458018</v>
      </c>
      <c r="R174" s="21">
        <f>('Ratios Calculated fix'!R174-'Ratios Calculated fix'!R$428)/('Ratios Calculated fix'!R$429-'Ratios Calculated fix'!R$428)</f>
        <v>4.4280745906560707E-3</v>
      </c>
      <c r="S174" s="21">
        <f>('Ratios Calculated fix'!S174-'Ratios Calculated fix'!S$428)/('Ratios Calculated fix'!S$429-'Ratios Calculated fix'!S$428)</f>
        <v>0</v>
      </c>
      <c r="T174" s="21">
        <f>('Ratios Calculated fix'!T174-'Ratios Calculated fix'!T$428)/('Ratios Calculated fix'!T$429-'Ratios Calculated fix'!T$428)</f>
        <v>4.4735411039384006E-3</v>
      </c>
      <c r="U174" s="21">
        <f>('Ratios Calculated fix'!U174-'Ratios Calculated fix'!U$428)/('Ratios Calculated fix'!U$429-'Ratios Calculated fix'!U$428)</f>
        <v>0.79019736959136644</v>
      </c>
      <c r="V174" s="21">
        <f>('Ratios Calculated fix'!V174-'Ratios Calculated fix'!V$428)/('Ratios Calculated fix'!V$429-'Ratios Calculated fix'!V$428)</f>
        <v>0.77144014205164946</v>
      </c>
      <c r="W174" s="21">
        <f>('Ratios Calculated fix'!W174-'Ratios Calculated fix'!W$428)/('Ratios Calculated fix'!W$429-'Ratios Calculated fix'!W$428)</f>
        <v>0.75939379090964676</v>
      </c>
      <c r="X174" s="21">
        <f>('Ratios Calculated fix'!X174-'Ratios Calculated fix'!X$428)/('Ratios Calculated fix'!X$429-'Ratios Calculated fix'!X$428)</f>
        <v>0.4749998418790472</v>
      </c>
      <c r="Y174" s="21">
        <f>('Ratios Calculated fix'!Y174-'Ratios Calculated fix'!Y$428)/('Ratios Calculated fix'!Y$429-'Ratios Calculated fix'!Y$428)</f>
        <v>0.54409224417484614</v>
      </c>
      <c r="Z174" s="21">
        <f>('Ratios Calculated fix'!Z174-'Ratios Calculated fix'!Z$428)/('Ratios Calculated fix'!Z$429-'Ratios Calculated fix'!Z$428)</f>
        <v>0.5250001581209528</v>
      </c>
      <c r="AA174" s="21">
        <f>('Ratios Calculated fix'!AA174-'Ratios Calculated fix'!AA$428)/('Ratios Calculated fix'!AA$429-'Ratios Calculated fix'!AA$428)</f>
        <v>0.12536791094201044</v>
      </c>
      <c r="AB174" s="21">
        <f>('Ratios Calculated fix'!AB174-'Ratios Calculated fix'!AB$428)/('Ratios Calculated fix'!AB$429-'Ratios Calculated fix'!AB$428)</f>
        <v>0.96942832991557504</v>
      </c>
      <c r="AC174" s="21">
        <f>('Ratios Calculated fix'!AC174-'Ratios Calculated fix'!AC$428)/('Ratios Calculated fix'!AC$429-'Ratios Calculated fix'!AC$428)</f>
        <v>0.55246973693338397</v>
      </c>
      <c r="AD174" s="21">
        <f>('Ratios Calculated fix'!AD174-'Ratios Calculated fix'!AD$428)/('Ratios Calculated fix'!AD$429-'Ratios Calculated fix'!AD$428)</f>
        <v>0.41684057206102237</v>
      </c>
      <c r="AE174" s="21">
        <f>('Ratios Calculated fix'!AE174-'Ratios Calculated fix'!AE$428)/('Ratios Calculated fix'!AE$429-'Ratios Calculated fix'!AE$428)</f>
        <v>0.4778474188269774</v>
      </c>
      <c r="AF174" s="21">
        <f>('Ratios Calculated fix'!AF174-'Ratios Calculated fix'!AF$428)/('Ratios Calculated fix'!AF$429-'Ratios Calculated fix'!AF$428)</f>
        <v>0.68890355322554475</v>
      </c>
      <c r="AG174" s="21" t="e">
        <f>('Ratios Calculated fix'!AG174-'Ratios Calculated fix'!AG$428)/('Ratios Calculated fix'!AG$429-'Ratios Calculated fix'!AG$428)</f>
        <v>#DIV/0!</v>
      </c>
      <c r="AH174" s="21" t="e">
        <f>('Ratios Calculated fix'!AH174-'Ratios Calculated fix'!AH$428)/('Ratios Calculated fix'!AH$429-'Ratios Calculated fix'!AH$428)</f>
        <v>#DIV/0!</v>
      </c>
      <c r="AI174" s="21">
        <f>('Ratios Calculated fix'!AI174-'Ratios Calculated fix'!AI$428)/('Ratios Calculated fix'!AI$429-'Ratios Calculated fix'!AI$428)</f>
        <v>0.40641126082568624</v>
      </c>
      <c r="AJ174" s="21">
        <f>('Ratios Calculated fix'!AJ174-'Ratios Calculated fix'!AJ$428)/('Ratios Calculated fix'!AJ$429-'Ratios Calculated fix'!AJ$428)</f>
        <v>0.30151773707967389</v>
      </c>
      <c r="AK174" s="21" t="e">
        <f>('Ratios Calculated fix'!AK174-'Ratios Calculated fix'!AK$428)/('Ratios Calculated fix'!AK$429-'Ratios Calculated fix'!AK$428)</f>
        <v>#DIV/0!</v>
      </c>
      <c r="AL174" s="21" t="e">
        <f>('Ratios Calculated fix'!AL174-'Ratios Calculated fix'!AL$428)/('Ratios Calculated fix'!AL$429-'Ratios Calculated fix'!AL$428)</f>
        <v>#DIV/0!</v>
      </c>
      <c r="AM174" s="21">
        <f>('Ratios Calculated fix'!AM174-'Ratios Calculated fix'!AM$428)/('Ratios Calculated fix'!AM$429-'Ratios Calculated fix'!AM$428)</f>
        <v>0.61808333387263092</v>
      </c>
      <c r="AN174" s="21">
        <f>('Ratios Calculated fix'!AN174-'Ratios Calculated fix'!AN$428)/('Ratios Calculated fix'!AN$429-'Ratios Calculated fix'!AN$428)</f>
        <v>0.620858776640142</v>
      </c>
      <c r="AO174" s="21">
        <f>('Ratios Calculated fix'!AO174-'Ratios Calculated fix'!AO$428)/('Ratios Calculated fix'!AO$429-'Ratios Calculated fix'!AO$428)</f>
        <v>0.12086261639664474</v>
      </c>
      <c r="AP174" s="21">
        <f>('Ratios Calculated fix'!AP174-'Ratios Calculated fix'!AP$428)/('Ratios Calculated fix'!AP$429-'Ratios Calculated fix'!AP$428)</f>
        <v>3.2147057595036534E-2</v>
      </c>
      <c r="AQ174" s="21">
        <f>('Ratios Calculated fix'!AQ174-'Ratios Calculated fix'!AQ$428)/('Ratios Calculated fix'!AQ$429-'Ratios Calculated fix'!AQ$428)</f>
        <v>0.661912221475221</v>
      </c>
      <c r="AR174" s="21">
        <f>('Ratios Calculated fix'!AR174-'Ratios Calculated fix'!AR$428)/('Ratios Calculated fix'!AR$429-'Ratios Calculated fix'!AR$428)</f>
        <v>0.52806722378337956</v>
      </c>
      <c r="AS174" s="21">
        <f>('Ratios Calculated fix'!AS174-'Ratios Calculated fix'!AS$428)/('Ratios Calculated fix'!AS$429-'Ratios Calculated fix'!AS$428)</f>
        <v>0.52281665784917397</v>
      </c>
      <c r="AT174" s="21">
        <f>('Ratios Calculated fix'!AT174-'Ratios Calculated fix'!AT$428)/('Ratios Calculated fix'!AT$429-'Ratios Calculated fix'!AT$428)</f>
        <v>0.52871393983667336</v>
      </c>
      <c r="AU174" s="21">
        <f>('Ratios Calculated fix'!AU174-'Ratios Calculated fix'!AU$428)/('Ratios Calculated fix'!AU$429-'Ratios Calculated fix'!AU$428)</f>
        <v>0.50458611370953221</v>
      </c>
      <c r="AV174" s="21" t="e">
        <f>('Ratios Calculated fix'!AV174-'Ratios Calculated fix'!AV$428)/('Ratios Calculated fix'!AV$429-'Ratios Calculated fix'!AV$428)</f>
        <v>#DIV/0!</v>
      </c>
      <c r="AW174" s="21" t="e">
        <f>('Ratios Calculated fix'!AW174-'Ratios Calculated fix'!AW$428)/('Ratios Calculated fix'!AW$429-'Ratios Calculated fix'!AW$428)</f>
        <v>#DIV/0!</v>
      </c>
      <c r="AX174" s="21" t="e">
        <f>('Ratios Calculated fix'!AX174-'Ratios Calculated fix'!AX$428)/('Ratios Calculated fix'!AX$429-'Ratios Calculated fix'!AX$428)</f>
        <v>#DIV/0!</v>
      </c>
      <c r="AY174" s="21">
        <f>('Ratios Calculated fix'!AY174-'Ratios Calculated fix'!AY$428)/('Ratios Calculated fix'!AY$429-'Ratios Calculated fix'!AY$428)</f>
        <v>0.32895283410953097</v>
      </c>
      <c r="AZ174" s="21">
        <f>('Ratios Calculated fix'!AZ174-'Ratios Calculated fix'!AZ$428)/('Ratios Calculated fix'!AZ$429-'Ratios Calculated fix'!AZ$428)</f>
        <v>0.17380891006149815</v>
      </c>
      <c r="BA174" s="21">
        <f>('Ratios Calculated fix'!BA174-'Ratios Calculated fix'!BA$428)/('Ratios Calculated fix'!BA$429-'Ratios Calculated fix'!BA$428)</f>
        <v>0.51320910783762919</v>
      </c>
      <c r="BB174" s="21" t="e">
        <f>('Ratios Calculated fix'!BB174-'Ratios Calculated fix'!BB$428)/('Ratios Calculated fix'!BB$429-'Ratios Calculated fix'!BB$428)</f>
        <v>#DIV/0!</v>
      </c>
      <c r="BC174" s="21">
        <f>('Ratios Calculated fix'!BC174-'Ratios Calculated fix'!BC$428)/('Ratios Calculated fix'!BC$429-'Ratios Calculated fix'!BC$428)</f>
        <v>0.15004751070312683</v>
      </c>
    </row>
    <row r="175" spans="1:55" x14ac:dyDescent="0.2">
      <c r="A175" s="3" t="s">
        <v>562</v>
      </c>
      <c r="B175" s="3" t="s">
        <v>563</v>
      </c>
      <c r="C175" s="3" t="s">
        <v>45</v>
      </c>
      <c r="D175" s="3">
        <v>115285</v>
      </c>
      <c r="E175" s="3" t="s">
        <v>16</v>
      </c>
      <c r="F175" s="3">
        <v>2019</v>
      </c>
      <c r="G175" s="3" t="s">
        <v>17</v>
      </c>
      <c r="H175" s="4">
        <v>43830</v>
      </c>
      <c r="I175" s="4">
        <v>43882</v>
      </c>
      <c r="J175" s="4">
        <v>43882</v>
      </c>
      <c r="K175" s="5">
        <v>145316000</v>
      </c>
      <c r="L175" s="5">
        <v>146049000</v>
      </c>
      <c r="M175" s="3" t="s">
        <v>564</v>
      </c>
      <c r="N175" s="20">
        <f>('Ratios Calculated fix'!N175-'Ratios Calculated fix'!N$428)/('Ratios Calculated fix'!N$429-'Ratios Calculated fix'!N$428)</f>
        <v>5.50264629627608E-2</v>
      </c>
      <c r="O175" s="21">
        <f>('Ratios Calculated fix'!O175-'Ratios Calculated fix'!O$428)/('Ratios Calculated fix'!O$429-'Ratios Calculated fix'!O$428)</f>
        <v>2.8471975356327409E-2</v>
      </c>
      <c r="P175" s="21">
        <f>('Ratios Calculated fix'!P175-'Ratios Calculated fix'!P$428)/('Ratios Calculated fix'!P$429-'Ratios Calculated fix'!P$428)</f>
        <v>8.455519927200443E-3</v>
      </c>
      <c r="Q175" s="21">
        <f>('Ratios Calculated fix'!Q175-'Ratios Calculated fix'!Q$428)/('Ratios Calculated fix'!Q$429-'Ratios Calculated fix'!Q$428)</f>
        <v>0.56167645595811933</v>
      </c>
      <c r="R175" s="21">
        <f>('Ratios Calculated fix'!R175-'Ratios Calculated fix'!R$428)/('Ratios Calculated fix'!R$429-'Ratios Calculated fix'!R$428)</f>
        <v>6.3676877979742891E-2</v>
      </c>
      <c r="S175" s="21">
        <f>('Ratios Calculated fix'!S175-'Ratios Calculated fix'!S$428)/('Ratios Calculated fix'!S$429-'Ratios Calculated fix'!S$428)</f>
        <v>9.3668696171038526E-2</v>
      </c>
      <c r="T175" s="21">
        <f>('Ratios Calculated fix'!T175-'Ratios Calculated fix'!T$428)/('Ratios Calculated fix'!T$429-'Ratios Calculated fix'!T$428)</f>
        <v>4.9776289260716096E-2</v>
      </c>
      <c r="U175" s="21">
        <f>('Ratios Calculated fix'!U175-'Ratios Calculated fix'!U$428)/('Ratios Calculated fix'!U$429-'Ratios Calculated fix'!U$428)</f>
        <v>0.79450082453035875</v>
      </c>
      <c r="V175" s="21">
        <f>('Ratios Calculated fix'!V175-'Ratios Calculated fix'!V$428)/('Ratios Calculated fix'!V$429-'Ratios Calculated fix'!V$428)</f>
        <v>0.77745705769374185</v>
      </c>
      <c r="W175" s="21">
        <f>('Ratios Calculated fix'!W175-'Ratios Calculated fix'!W$428)/('Ratios Calculated fix'!W$429-'Ratios Calculated fix'!W$428)</f>
        <v>0.76318393758225478</v>
      </c>
      <c r="X175" s="21">
        <f>('Ratios Calculated fix'!X175-'Ratios Calculated fix'!X$428)/('Ratios Calculated fix'!X$429-'Ratios Calculated fix'!X$428)</f>
        <v>0.48690764426128896</v>
      </c>
      <c r="Y175" s="21">
        <f>('Ratios Calculated fix'!Y175-'Ratios Calculated fix'!Y$428)/('Ratios Calculated fix'!Y$429-'Ratios Calculated fix'!Y$428)</f>
        <v>0.48907315798555512</v>
      </c>
      <c r="Z175" s="21">
        <f>('Ratios Calculated fix'!Z175-'Ratios Calculated fix'!Z$428)/('Ratios Calculated fix'!Z$429-'Ratios Calculated fix'!Z$428)</f>
        <v>0.51309235573871104</v>
      </c>
      <c r="AA175" s="21">
        <f>('Ratios Calculated fix'!AA175-'Ratios Calculated fix'!AA$428)/('Ratios Calculated fix'!AA$429-'Ratios Calculated fix'!AA$428)</f>
        <v>0.27384149528315888</v>
      </c>
      <c r="AB175" s="21">
        <f>('Ratios Calculated fix'!AB175-'Ratios Calculated fix'!AB$428)/('Ratios Calculated fix'!AB$429-'Ratios Calculated fix'!AB$428)</f>
        <v>0.85411168289230155</v>
      </c>
      <c r="AC175" s="21">
        <f>('Ratios Calculated fix'!AC175-'Ratios Calculated fix'!AC$428)/('Ratios Calculated fix'!AC$429-'Ratios Calculated fix'!AC$428)</f>
        <v>0.30016937299009327</v>
      </c>
      <c r="AD175" s="21">
        <f>('Ratios Calculated fix'!AD175-'Ratios Calculated fix'!AD$428)/('Ratios Calculated fix'!AD$429-'Ratios Calculated fix'!AD$428)</f>
        <v>0.27807073877741589</v>
      </c>
      <c r="AE175" s="21">
        <f>('Ratios Calculated fix'!AE175-'Ratios Calculated fix'!AE$428)/('Ratios Calculated fix'!AE$429-'Ratios Calculated fix'!AE$428)</f>
        <v>0.30564920503204335</v>
      </c>
      <c r="AF175" s="21">
        <f>('Ratios Calculated fix'!AF175-'Ratios Calculated fix'!AF$428)/('Ratios Calculated fix'!AF$429-'Ratios Calculated fix'!AF$428)</f>
        <v>0.56713236715121573</v>
      </c>
      <c r="AG175" s="21" t="e">
        <f>('Ratios Calculated fix'!AG175-'Ratios Calculated fix'!AG$428)/('Ratios Calculated fix'!AG$429-'Ratios Calculated fix'!AG$428)</f>
        <v>#DIV/0!</v>
      </c>
      <c r="AH175" s="21" t="e">
        <f>('Ratios Calculated fix'!AH175-'Ratios Calculated fix'!AH$428)/('Ratios Calculated fix'!AH$429-'Ratios Calculated fix'!AH$428)</f>
        <v>#DIV/0!</v>
      </c>
      <c r="AI175" s="21">
        <f>('Ratios Calculated fix'!AI175-'Ratios Calculated fix'!AI$428)/('Ratios Calculated fix'!AI$429-'Ratios Calculated fix'!AI$428)</f>
        <v>0.39304027237590144</v>
      </c>
      <c r="AJ175" s="21">
        <f>('Ratios Calculated fix'!AJ175-'Ratios Calculated fix'!AJ$428)/('Ratios Calculated fix'!AJ$429-'Ratios Calculated fix'!AJ$428)</f>
        <v>0.10178792393514954</v>
      </c>
      <c r="AK175" s="21" t="e">
        <f>('Ratios Calculated fix'!AK175-'Ratios Calculated fix'!AK$428)/('Ratios Calculated fix'!AK$429-'Ratios Calculated fix'!AK$428)</f>
        <v>#DIV/0!</v>
      </c>
      <c r="AL175" s="21" t="e">
        <f>('Ratios Calculated fix'!AL175-'Ratios Calculated fix'!AL$428)/('Ratios Calculated fix'!AL$429-'Ratios Calculated fix'!AL$428)</f>
        <v>#DIV/0!</v>
      </c>
      <c r="AM175" s="21">
        <f>('Ratios Calculated fix'!AM175-'Ratios Calculated fix'!AM$428)/('Ratios Calculated fix'!AM$429-'Ratios Calculated fix'!AM$428)</f>
        <v>0.61899363809097074</v>
      </c>
      <c r="AN175" s="21">
        <f>('Ratios Calculated fix'!AN175-'Ratios Calculated fix'!AN$428)/('Ratios Calculated fix'!AN$429-'Ratios Calculated fix'!AN$428)</f>
        <v>0.62799163136407443</v>
      </c>
      <c r="AO175" s="21">
        <f>('Ratios Calculated fix'!AO175-'Ratios Calculated fix'!AO$428)/('Ratios Calculated fix'!AO$429-'Ratios Calculated fix'!AO$428)</f>
        <v>0.32289037157198741</v>
      </c>
      <c r="AP175" s="21">
        <f>('Ratios Calculated fix'!AP175-'Ratios Calculated fix'!AP$428)/('Ratios Calculated fix'!AP$429-'Ratios Calculated fix'!AP$428)</f>
        <v>3.3293605340379874E-2</v>
      </c>
      <c r="AQ175" s="21">
        <f>('Ratios Calculated fix'!AQ175-'Ratios Calculated fix'!AQ$428)/('Ratios Calculated fix'!AQ$429-'Ratios Calculated fix'!AQ$428)</f>
        <v>0.5756061244236802</v>
      </c>
      <c r="AR175" s="21">
        <f>('Ratios Calculated fix'!AR175-'Ratios Calculated fix'!AR$428)/('Ratios Calculated fix'!AR$429-'Ratios Calculated fix'!AR$428)</f>
        <v>0.23426887721913803</v>
      </c>
      <c r="AS175" s="21">
        <f>('Ratios Calculated fix'!AS175-'Ratios Calculated fix'!AS$428)/('Ratios Calculated fix'!AS$429-'Ratios Calculated fix'!AS$428)</f>
        <v>0.5458751670212324</v>
      </c>
      <c r="AT175" s="21">
        <f>('Ratios Calculated fix'!AT175-'Ratios Calculated fix'!AT$428)/('Ratios Calculated fix'!AT$429-'Ratios Calculated fix'!AT$428)</f>
        <v>0.33933390799479068</v>
      </c>
      <c r="AU175" s="21">
        <f>('Ratios Calculated fix'!AU175-'Ratios Calculated fix'!AU$428)/('Ratios Calculated fix'!AU$429-'Ratios Calculated fix'!AU$428)</f>
        <v>0.45516018518957291</v>
      </c>
      <c r="AV175" s="21" t="e">
        <f>('Ratios Calculated fix'!AV175-'Ratios Calculated fix'!AV$428)/('Ratios Calculated fix'!AV$429-'Ratios Calculated fix'!AV$428)</f>
        <v>#DIV/0!</v>
      </c>
      <c r="AW175" s="21" t="e">
        <f>('Ratios Calculated fix'!AW175-'Ratios Calculated fix'!AW$428)/('Ratios Calculated fix'!AW$429-'Ratios Calculated fix'!AW$428)</f>
        <v>#DIV/0!</v>
      </c>
      <c r="AX175" s="21" t="e">
        <f>('Ratios Calculated fix'!AX175-'Ratios Calculated fix'!AX$428)/('Ratios Calculated fix'!AX$429-'Ratios Calculated fix'!AX$428)</f>
        <v>#DIV/0!</v>
      </c>
      <c r="AY175" s="21">
        <f>('Ratios Calculated fix'!AY175-'Ratios Calculated fix'!AY$428)/('Ratios Calculated fix'!AY$429-'Ratios Calculated fix'!AY$428)</f>
        <v>0.35333740521447077</v>
      </c>
      <c r="AZ175" s="21">
        <f>('Ratios Calculated fix'!AZ175-'Ratios Calculated fix'!AZ$428)/('Ratios Calculated fix'!AZ$429-'Ratios Calculated fix'!AZ$428)</f>
        <v>0.28294326860213681</v>
      </c>
      <c r="BA175" s="21">
        <f>('Ratios Calculated fix'!BA175-'Ratios Calculated fix'!BA$428)/('Ratios Calculated fix'!BA$429-'Ratios Calculated fix'!BA$428)</f>
        <v>0.5142615268560119</v>
      </c>
      <c r="BB175" s="21" t="e">
        <f>('Ratios Calculated fix'!BB175-'Ratios Calculated fix'!BB$428)/('Ratios Calculated fix'!BB$429-'Ratios Calculated fix'!BB$428)</f>
        <v>#DIV/0!</v>
      </c>
      <c r="BC175" s="21">
        <f>('Ratios Calculated fix'!BC175-'Ratios Calculated fix'!BC$428)/('Ratios Calculated fix'!BC$429-'Ratios Calculated fix'!BC$428)</f>
        <v>0.15414718543883982</v>
      </c>
    </row>
    <row r="176" spans="1:55" x14ac:dyDescent="0.2">
      <c r="A176" s="3" t="s">
        <v>568</v>
      </c>
      <c r="B176" s="3" t="s">
        <v>569</v>
      </c>
      <c r="C176" s="3" t="s">
        <v>34</v>
      </c>
      <c r="D176" s="3">
        <v>182201</v>
      </c>
      <c r="E176" s="3" t="s">
        <v>16</v>
      </c>
      <c r="F176" s="3">
        <v>2019</v>
      </c>
      <c r="G176" s="3" t="s">
        <v>17</v>
      </c>
      <c r="H176" s="4">
        <v>43830</v>
      </c>
      <c r="I176" s="4">
        <v>43882</v>
      </c>
      <c r="J176" s="4">
        <v>43882</v>
      </c>
      <c r="K176" s="5">
        <v>301866000</v>
      </c>
      <c r="L176" s="5">
        <v>303713000</v>
      </c>
      <c r="M176" s="3" t="s">
        <v>570</v>
      </c>
      <c r="N176" s="20">
        <f>('Ratios Calculated fix'!N176-'Ratios Calculated fix'!N$428)/('Ratios Calculated fix'!N$429-'Ratios Calculated fix'!N$428)</f>
        <v>4.413263113695208E-2</v>
      </c>
      <c r="O176" s="21">
        <f>('Ratios Calculated fix'!O176-'Ratios Calculated fix'!O$428)/('Ratios Calculated fix'!O$429-'Ratios Calculated fix'!O$428)</f>
        <v>4.413263113695208E-2</v>
      </c>
      <c r="P176" s="21">
        <f>('Ratios Calculated fix'!P176-'Ratios Calculated fix'!P$428)/('Ratios Calculated fix'!P$429-'Ratios Calculated fix'!P$428)</f>
        <v>5.5414726916579185E-2</v>
      </c>
      <c r="Q176" s="21">
        <f>('Ratios Calculated fix'!Q176-'Ratios Calculated fix'!Q$428)/('Ratios Calculated fix'!Q$429-'Ratios Calculated fix'!Q$428)</f>
        <v>0.56091254183823669</v>
      </c>
      <c r="R176" s="21">
        <f>('Ratios Calculated fix'!R176-'Ratios Calculated fix'!R$428)/('Ratios Calculated fix'!R$429-'Ratios Calculated fix'!R$428)</f>
        <v>9.9626469518437316E-2</v>
      </c>
      <c r="S176" s="21">
        <f>('Ratios Calculated fix'!S176-'Ratios Calculated fix'!S$428)/('Ratios Calculated fix'!S$429-'Ratios Calculated fix'!S$428)</f>
        <v>1.4529617698378707E-2</v>
      </c>
      <c r="T176" s="21">
        <f>('Ratios Calculated fix'!T176-'Ratios Calculated fix'!T$428)/('Ratios Calculated fix'!T$429-'Ratios Calculated fix'!T$428)</f>
        <v>9.8391774661325149E-2</v>
      </c>
      <c r="U176" s="21">
        <f>('Ratios Calculated fix'!U176-'Ratios Calculated fix'!U$428)/('Ratios Calculated fix'!U$429-'Ratios Calculated fix'!U$428)</f>
        <v>0.79606157603624661</v>
      </c>
      <c r="V176" s="21">
        <f>('Ratios Calculated fix'!V176-'Ratios Calculated fix'!V$428)/('Ratios Calculated fix'!V$429-'Ratios Calculated fix'!V$428)</f>
        <v>0.77224763605556024</v>
      </c>
      <c r="W176" s="21">
        <f>('Ratios Calculated fix'!W176-'Ratios Calculated fix'!W$428)/('Ratios Calculated fix'!W$429-'Ratios Calculated fix'!W$428)</f>
        <v>0.76596530658215656</v>
      </c>
      <c r="X176" s="21">
        <f>('Ratios Calculated fix'!X176-'Ratios Calculated fix'!X$428)/('Ratios Calculated fix'!X$429-'Ratios Calculated fix'!X$428)</f>
        <v>0.20570754918392289</v>
      </c>
      <c r="Y176" s="21">
        <f>('Ratios Calculated fix'!Y176-'Ratios Calculated fix'!Y$428)/('Ratios Calculated fix'!Y$429-'Ratios Calculated fix'!Y$428)</f>
        <v>0.55811781074952138</v>
      </c>
      <c r="Z176" s="21">
        <f>('Ratios Calculated fix'!Z176-'Ratios Calculated fix'!Z$428)/('Ratios Calculated fix'!Z$429-'Ratios Calculated fix'!Z$428)</f>
        <v>0.79429245081607713</v>
      </c>
      <c r="AA176" s="21">
        <f>('Ratios Calculated fix'!AA176-'Ratios Calculated fix'!AA$428)/('Ratios Calculated fix'!AA$429-'Ratios Calculated fix'!AA$428)</f>
        <v>0.7819688797797002</v>
      </c>
      <c r="AB176" s="21">
        <f>('Ratios Calculated fix'!AB176-'Ratios Calculated fix'!AB$428)/('Ratios Calculated fix'!AB$429-'Ratios Calculated fix'!AB$428)</f>
        <v>0.86416574185768769</v>
      </c>
      <c r="AC176" s="21">
        <f>('Ratios Calculated fix'!AC176-'Ratios Calculated fix'!AC$428)/('Ratios Calculated fix'!AC$429-'Ratios Calculated fix'!AC$428)</f>
        <v>0.66553345216616433</v>
      </c>
      <c r="AD176" s="21">
        <f>('Ratios Calculated fix'!AD176-'Ratios Calculated fix'!AD$428)/('Ratios Calculated fix'!AD$429-'Ratios Calculated fix'!AD$428)</f>
        <v>0.40752841820180391</v>
      </c>
      <c r="AE176" s="21">
        <f>('Ratios Calculated fix'!AE176-'Ratios Calculated fix'!AE$428)/('Ratios Calculated fix'!AE$429-'Ratios Calculated fix'!AE$428)</f>
        <v>0.46717238145394596</v>
      </c>
      <c r="AF176" s="21">
        <f>('Ratios Calculated fix'!AF176-'Ratios Calculated fix'!AF$428)/('Ratios Calculated fix'!AF$429-'Ratios Calculated fix'!AF$428)</f>
        <v>0.62824065472480328</v>
      </c>
      <c r="AG176" s="21" t="e">
        <f>('Ratios Calculated fix'!AG176-'Ratios Calculated fix'!AG$428)/('Ratios Calculated fix'!AG$429-'Ratios Calculated fix'!AG$428)</f>
        <v>#DIV/0!</v>
      </c>
      <c r="AH176" s="21" t="e">
        <f>('Ratios Calculated fix'!AH176-'Ratios Calculated fix'!AH$428)/('Ratios Calculated fix'!AH$429-'Ratios Calculated fix'!AH$428)</f>
        <v>#DIV/0!</v>
      </c>
      <c r="AI176" s="21">
        <f>('Ratios Calculated fix'!AI176-'Ratios Calculated fix'!AI$428)/('Ratios Calculated fix'!AI$429-'Ratios Calculated fix'!AI$428)</f>
        <v>0.43420919870090358</v>
      </c>
      <c r="AJ176" s="21">
        <f>('Ratios Calculated fix'!AJ176-'Ratios Calculated fix'!AJ$428)/('Ratios Calculated fix'!AJ$429-'Ratios Calculated fix'!AJ$428)</f>
        <v>0.12597910211010996</v>
      </c>
      <c r="AK176" s="21" t="e">
        <f>('Ratios Calculated fix'!AK176-'Ratios Calculated fix'!AK$428)/('Ratios Calculated fix'!AK$429-'Ratios Calculated fix'!AK$428)</f>
        <v>#DIV/0!</v>
      </c>
      <c r="AL176" s="21" t="e">
        <f>('Ratios Calculated fix'!AL176-'Ratios Calculated fix'!AL$428)/('Ratios Calculated fix'!AL$429-'Ratios Calculated fix'!AL$428)</f>
        <v>#DIV/0!</v>
      </c>
      <c r="AM176" s="21">
        <f>('Ratios Calculated fix'!AM176-'Ratios Calculated fix'!AM$428)/('Ratios Calculated fix'!AM$429-'Ratios Calculated fix'!AM$428)</f>
        <v>0.61710284270990912</v>
      </c>
      <c r="AN176" s="21">
        <f>('Ratios Calculated fix'!AN176-'Ratios Calculated fix'!AN$428)/('Ratios Calculated fix'!AN$429-'Ratios Calculated fix'!AN$428)</f>
        <v>0.6209110103754848</v>
      </c>
      <c r="AO176" s="21">
        <f>('Ratios Calculated fix'!AO176-'Ratios Calculated fix'!AO$428)/('Ratios Calculated fix'!AO$429-'Ratios Calculated fix'!AO$428)</f>
        <v>4.5157991487702165E-2</v>
      </c>
      <c r="AP176" s="21">
        <f>('Ratios Calculated fix'!AP176-'Ratios Calculated fix'!AP$428)/('Ratios Calculated fix'!AP$429-'Ratios Calculated fix'!AP$428)</f>
        <v>3.5638128777089897E-2</v>
      </c>
      <c r="AQ176" s="21">
        <f>('Ratios Calculated fix'!AQ176-'Ratios Calculated fix'!AQ$428)/('Ratios Calculated fix'!AQ$429-'Ratios Calculated fix'!AQ$428)</f>
        <v>0.53793765843511865</v>
      </c>
      <c r="AR176" s="21">
        <f>('Ratios Calculated fix'!AR176-'Ratios Calculated fix'!AR$428)/('Ratios Calculated fix'!AR$429-'Ratios Calculated fix'!AR$428)</f>
        <v>0.50569132569360509</v>
      </c>
      <c r="AS176" s="21">
        <f>('Ratios Calculated fix'!AS176-'Ratios Calculated fix'!AS$428)/('Ratios Calculated fix'!AS$429-'Ratios Calculated fix'!AS$428)</f>
        <v>0.58840704150379719</v>
      </c>
      <c r="AT176" s="21">
        <f>('Ratios Calculated fix'!AT176-'Ratios Calculated fix'!AT$428)/('Ratios Calculated fix'!AT$429-'Ratios Calculated fix'!AT$428)</f>
        <v>0.32838796512485308</v>
      </c>
      <c r="AU176" s="21">
        <f>('Ratios Calculated fix'!AU176-'Ratios Calculated fix'!AU$428)/('Ratios Calculated fix'!AU$429-'Ratios Calculated fix'!AU$428)</f>
        <v>0.43076438926267069</v>
      </c>
      <c r="AV176" s="21" t="e">
        <f>('Ratios Calculated fix'!AV176-'Ratios Calculated fix'!AV$428)/('Ratios Calculated fix'!AV$429-'Ratios Calculated fix'!AV$428)</f>
        <v>#DIV/0!</v>
      </c>
      <c r="AW176" s="21" t="e">
        <f>('Ratios Calculated fix'!AW176-'Ratios Calculated fix'!AW$428)/('Ratios Calculated fix'!AW$429-'Ratios Calculated fix'!AW$428)</f>
        <v>#DIV/0!</v>
      </c>
      <c r="AX176" s="21" t="e">
        <f>('Ratios Calculated fix'!AX176-'Ratios Calculated fix'!AX$428)/('Ratios Calculated fix'!AX$429-'Ratios Calculated fix'!AX$428)</f>
        <v>#DIV/0!</v>
      </c>
      <c r="AY176" s="21">
        <f>('Ratios Calculated fix'!AY176-'Ratios Calculated fix'!AY$428)/('Ratios Calculated fix'!AY$429-'Ratios Calculated fix'!AY$428)</f>
        <v>0.40576481051336449</v>
      </c>
      <c r="AZ176" s="21">
        <f>('Ratios Calculated fix'!AZ176-'Ratios Calculated fix'!AZ$428)/('Ratios Calculated fix'!AZ$429-'Ratios Calculated fix'!AZ$428)</f>
        <v>0.34889319983393235</v>
      </c>
      <c r="BA176" s="21">
        <f>('Ratios Calculated fix'!BA176-'Ratios Calculated fix'!BA$428)/('Ratios Calculated fix'!BA$429-'Ratios Calculated fix'!BA$428)</f>
        <v>0.50408162631761855</v>
      </c>
      <c r="BB176" s="21" t="e">
        <f>('Ratios Calculated fix'!BB176-'Ratios Calculated fix'!BB$428)/('Ratios Calculated fix'!BB$429-'Ratios Calculated fix'!BB$428)</f>
        <v>#DIV/0!</v>
      </c>
      <c r="BC176" s="21">
        <f>('Ratios Calculated fix'!BC176-'Ratios Calculated fix'!BC$428)/('Ratios Calculated fix'!BC$429-'Ratios Calculated fix'!BC$428)</f>
        <v>0.10532805205484509</v>
      </c>
    </row>
    <row r="177" spans="1:55" x14ac:dyDescent="0.2">
      <c r="A177" s="3" t="s">
        <v>541</v>
      </c>
      <c r="B177" s="3" t="s">
        <v>542</v>
      </c>
      <c r="C177" s="3" t="s">
        <v>45</v>
      </c>
      <c r="D177" s="3">
        <v>250974</v>
      </c>
      <c r="E177" s="3" t="s">
        <v>16</v>
      </c>
      <c r="F177" s="3">
        <v>2019</v>
      </c>
      <c r="G177" s="3" t="s">
        <v>17</v>
      </c>
      <c r="H177" s="4">
        <v>43890</v>
      </c>
      <c r="I177" s="4">
        <v>43907</v>
      </c>
      <c r="J177" s="4">
        <v>43907</v>
      </c>
      <c r="K177" s="5">
        <v>372000000</v>
      </c>
      <c r="L177" s="5">
        <v>376000000</v>
      </c>
      <c r="M177" s="6" t="s">
        <v>543</v>
      </c>
      <c r="N177" s="20">
        <f>('Ratios Calculated fix'!N177-'Ratios Calculated fix'!N$428)/('Ratios Calculated fix'!N$429-'Ratios Calculated fix'!N$428)</f>
        <v>8.4178778290587328E-2</v>
      </c>
      <c r="O177" s="21">
        <f>('Ratios Calculated fix'!O177-'Ratios Calculated fix'!O$428)/('Ratios Calculated fix'!O$429-'Ratios Calculated fix'!O$428)</f>
        <v>4.1625393640989057E-2</v>
      </c>
      <c r="P177" s="21">
        <f>('Ratios Calculated fix'!P177-'Ratios Calculated fix'!P$428)/('Ratios Calculated fix'!P$429-'Ratios Calculated fix'!P$428)</f>
        <v>9.4196149601721693E-2</v>
      </c>
      <c r="Q177" s="21">
        <f>('Ratios Calculated fix'!Q177-'Ratios Calculated fix'!Q$428)/('Ratios Calculated fix'!Q$429-'Ratios Calculated fix'!Q$428)</f>
        <v>0.55952422576730987</v>
      </c>
      <c r="R177" s="21">
        <f>('Ratios Calculated fix'!R177-'Ratios Calculated fix'!R$428)/('Ratios Calculated fix'!R$429-'Ratios Calculated fix'!R$428)</f>
        <v>3.986966311882164E-2</v>
      </c>
      <c r="S177" s="21">
        <f>('Ratios Calculated fix'!S177-'Ratios Calculated fix'!S$428)/('Ratios Calculated fix'!S$429-'Ratios Calculated fix'!S$428)</f>
        <v>0</v>
      </c>
      <c r="T177" s="21">
        <f>('Ratios Calculated fix'!T177-'Ratios Calculated fix'!T$428)/('Ratios Calculated fix'!T$429-'Ratios Calculated fix'!T$428)</f>
        <v>4.0279036206524149E-2</v>
      </c>
      <c r="U177" s="21">
        <f>('Ratios Calculated fix'!U177-'Ratios Calculated fix'!U$428)/('Ratios Calculated fix'!U$429-'Ratios Calculated fix'!U$428)</f>
        <v>0.79180102731727819</v>
      </c>
      <c r="V177" s="21">
        <f>('Ratios Calculated fix'!V177-'Ratios Calculated fix'!V$428)/('Ratios Calculated fix'!V$429-'Ratios Calculated fix'!V$428)</f>
        <v>0.77144014205164946</v>
      </c>
      <c r="W177" s="21">
        <f>('Ratios Calculated fix'!W177-'Ratios Calculated fix'!W$428)/('Ratios Calculated fix'!W$429-'Ratios Calculated fix'!W$428)</f>
        <v>0.76123290038772407</v>
      </c>
      <c r="X177" s="21">
        <f>('Ratios Calculated fix'!X177-'Ratios Calculated fix'!X$428)/('Ratios Calculated fix'!X$429-'Ratios Calculated fix'!X$428)</f>
        <v>0.43005736257655475</v>
      </c>
      <c r="Y177" s="21">
        <f>('Ratios Calculated fix'!Y177-'Ratios Calculated fix'!Y$428)/('Ratios Calculated fix'!Y$429-'Ratios Calculated fix'!Y$428)</f>
        <v>0.49652266797800959</v>
      </c>
      <c r="Z177" s="21">
        <f>('Ratios Calculated fix'!Z177-'Ratios Calculated fix'!Z$428)/('Ratios Calculated fix'!Z$429-'Ratios Calculated fix'!Z$428)</f>
        <v>0.56994263742344531</v>
      </c>
      <c r="AA177" s="21">
        <f>('Ratios Calculated fix'!AA177-'Ratios Calculated fix'!AA$428)/('Ratios Calculated fix'!AA$429-'Ratios Calculated fix'!AA$428)</f>
        <v>0</v>
      </c>
      <c r="AB177" s="21">
        <f>('Ratios Calculated fix'!AB177-'Ratios Calculated fix'!AB$428)/('Ratios Calculated fix'!AB$429-'Ratios Calculated fix'!AB$428)</f>
        <v>0.89362917111068063</v>
      </c>
      <c r="AC177" s="21">
        <f>('Ratios Calculated fix'!AC177-'Ratios Calculated fix'!AC$428)/('Ratios Calculated fix'!AC$429-'Ratios Calculated fix'!AC$428)</f>
        <v>0.36383097981787826</v>
      </c>
      <c r="AD177" s="21">
        <f>('Ratios Calculated fix'!AD177-'Ratios Calculated fix'!AD$428)/('Ratios Calculated fix'!AD$429-'Ratios Calculated fix'!AD$428)</f>
        <v>0.28614731395178677</v>
      </c>
      <c r="AE177" s="21">
        <f>('Ratios Calculated fix'!AE177-'Ratios Calculated fix'!AE$428)/('Ratios Calculated fix'!AE$429-'Ratios Calculated fix'!AE$428)</f>
        <v>0.32802650351443496</v>
      </c>
      <c r="AF177" s="21">
        <f>('Ratios Calculated fix'!AF177-'Ratios Calculated fix'!AF$428)/('Ratios Calculated fix'!AF$429-'Ratios Calculated fix'!AF$428)</f>
        <v>0.57870267430975242</v>
      </c>
      <c r="AG177" s="21" t="e">
        <f>('Ratios Calculated fix'!AG177-'Ratios Calculated fix'!AG$428)/('Ratios Calculated fix'!AG$429-'Ratios Calculated fix'!AG$428)</f>
        <v>#DIV/0!</v>
      </c>
      <c r="AH177" s="21" t="e">
        <f>('Ratios Calculated fix'!AH177-'Ratios Calculated fix'!AH$428)/('Ratios Calculated fix'!AH$429-'Ratios Calculated fix'!AH$428)</f>
        <v>#DIV/0!</v>
      </c>
      <c r="AI177" s="21">
        <f>('Ratios Calculated fix'!AI177-'Ratios Calculated fix'!AI$428)/('Ratios Calculated fix'!AI$429-'Ratios Calculated fix'!AI$428)</f>
        <v>0.39248302778029454</v>
      </c>
      <c r="AJ177" s="21">
        <f>('Ratios Calculated fix'!AJ177-'Ratios Calculated fix'!AJ$428)/('Ratios Calculated fix'!AJ$429-'Ratios Calculated fix'!AJ$428)</f>
        <v>0.17573509357773998</v>
      </c>
      <c r="AK177" s="21" t="e">
        <f>('Ratios Calculated fix'!AK177-'Ratios Calculated fix'!AK$428)/('Ratios Calculated fix'!AK$429-'Ratios Calculated fix'!AK$428)</f>
        <v>#DIV/0!</v>
      </c>
      <c r="AL177" s="21" t="e">
        <f>('Ratios Calculated fix'!AL177-'Ratios Calculated fix'!AL$428)/('Ratios Calculated fix'!AL$429-'Ratios Calculated fix'!AL$428)</f>
        <v>#DIV/0!</v>
      </c>
      <c r="AM177" s="21">
        <f>('Ratios Calculated fix'!AM177-'Ratios Calculated fix'!AM$428)/('Ratios Calculated fix'!AM$429-'Ratios Calculated fix'!AM$428)</f>
        <v>0.61973013461740012</v>
      </c>
      <c r="AN177" s="21">
        <f>('Ratios Calculated fix'!AN177-'Ratios Calculated fix'!AN$428)/('Ratios Calculated fix'!AN$429-'Ratios Calculated fix'!AN$428)</f>
        <v>0.62686663838956003</v>
      </c>
      <c r="AO177" s="21">
        <f>('Ratios Calculated fix'!AO177-'Ratios Calculated fix'!AO$428)/('Ratios Calculated fix'!AO$429-'Ratios Calculated fix'!AO$428)</f>
        <v>0.45524620366779067</v>
      </c>
      <c r="AP177" s="21">
        <f>('Ratios Calculated fix'!AP177-'Ratios Calculated fix'!AP$428)/('Ratios Calculated fix'!AP$429-'Ratios Calculated fix'!AP$428)</f>
        <v>3.29201030841633E-2</v>
      </c>
      <c r="AQ177" s="21">
        <f>('Ratios Calculated fix'!AQ177-'Ratios Calculated fix'!AQ$428)/('Ratios Calculated fix'!AQ$429-'Ratios Calculated fix'!AQ$428)</f>
        <v>0.6525123019404665</v>
      </c>
      <c r="AR177" s="21">
        <f>('Ratios Calculated fix'!AR177-'Ratios Calculated fix'!AR$428)/('Ratios Calculated fix'!AR$429-'Ratios Calculated fix'!AR$428)</f>
        <v>0.25676766950616053</v>
      </c>
      <c r="AS177" s="21">
        <f>('Ratios Calculated fix'!AS177-'Ratios Calculated fix'!AS$428)/('Ratios Calculated fix'!AS$429-'Ratios Calculated fix'!AS$428)</f>
        <v>0.54129504029180087</v>
      </c>
      <c r="AT177" s="21">
        <f>('Ratios Calculated fix'!AT177-'Ratios Calculated fix'!AT$428)/('Ratios Calculated fix'!AT$429-'Ratios Calculated fix'!AT$428)</f>
        <v>0.47229113569450931</v>
      </c>
      <c r="AU177" s="21">
        <f>('Ratios Calculated fix'!AU177-'Ratios Calculated fix'!AU$428)/('Ratios Calculated fix'!AU$429-'Ratios Calculated fix'!AU$428)</f>
        <v>0.46224112831810366</v>
      </c>
      <c r="AV177" s="21" t="e">
        <f>('Ratios Calculated fix'!AV177-'Ratios Calculated fix'!AV$428)/('Ratios Calculated fix'!AV$429-'Ratios Calculated fix'!AV$428)</f>
        <v>#DIV/0!</v>
      </c>
      <c r="AW177" s="21" t="e">
        <f>('Ratios Calculated fix'!AW177-'Ratios Calculated fix'!AW$428)/('Ratios Calculated fix'!AW$429-'Ratios Calculated fix'!AW$428)</f>
        <v>#DIV/0!</v>
      </c>
      <c r="AX177" s="21" t="e">
        <f>('Ratios Calculated fix'!AX177-'Ratios Calculated fix'!AX$428)/('Ratios Calculated fix'!AX$429-'Ratios Calculated fix'!AX$428)</f>
        <v>#DIV/0!</v>
      </c>
      <c r="AY177" s="21">
        <f>('Ratios Calculated fix'!AY177-'Ratios Calculated fix'!AY$428)/('Ratios Calculated fix'!AY$429-'Ratios Calculated fix'!AY$428)</f>
        <v>0.33782527478385543</v>
      </c>
      <c r="AZ177" s="21">
        <f>('Ratios Calculated fix'!AZ177-'Ratios Calculated fix'!AZ$428)/('Ratios Calculated fix'!AZ$429-'Ratios Calculated fix'!AZ$428)</f>
        <v>0.239684569634287</v>
      </c>
      <c r="BA177" s="21">
        <f>('Ratios Calculated fix'!BA177-'Ratios Calculated fix'!BA$428)/('Ratios Calculated fix'!BA$429-'Ratios Calculated fix'!BA$428)</f>
        <v>0.51160962982933045</v>
      </c>
      <c r="BB177" s="21" t="e">
        <f>('Ratios Calculated fix'!BB177-'Ratios Calculated fix'!BB$428)/('Ratios Calculated fix'!BB$429-'Ratios Calculated fix'!BB$428)</f>
        <v>#DIV/0!</v>
      </c>
      <c r="BC177" s="21">
        <f>('Ratios Calculated fix'!BC177-'Ratios Calculated fix'!BC$428)/('Ratios Calculated fix'!BC$429-'Ratios Calculated fix'!BC$428)</f>
        <v>0.18893993304853121</v>
      </c>
    </row>
    <row r="178" spans="1:55" x14ac:dyDescent="0.2">
      <c r="A178" s="3" t="s">
        <v>544</v>
      </c>
      <c r="B178" s="3" t="s">
        <v>545</v>
      </c>
      <c r="C178" s="3" t="s">
        <v>45</v>
      </c>
      <c r="D178" s="3">
        <v>388839</v>
      </c>
      <c r="E178" s="3" t="s">
        <v>16</v>
      </c>
      <c r="F178" s="3">
        <v>2019</v>
      </c>
      <c r="G178" s="3" t="s">
        <v>17</v>
      </c>
      <c r="H178" s="4">
        <v>43830</v>
      </c>
      <c r="I178" s="4">
        <v>43880</v>
      </c>
      <c r="J178" s="4">
        <v>43880</v>
      </c>
      <c r="K178" s="5">
        <v>190166000</v>
      </c>
      <c r="L178" s="5">
        <v>191321000</v>
      </c>
      <c r="M178" s="3" t="s">
        <v>546</v>
      </c>
      <c r="N178" s="20">
        <f>('Ratios Calculated fix'!N178-'Ratios Calculated fix'!N$428)/('Ratios Calculated fix'!N$429-'Ratios Calculated fix'!N$428)</f>
        <v>0.12488314540505736</v>
      </c>
      <c r="O178" s="21">
        <f>('Ratios Calculated fix'!O178-'Ratios Calculated fix'!O$428)/('Ratios Calculated fix'!O$429-'Ratios Calculated fix'!O$428)</f>
        <v>9.8409383703934289E-2</v>
      </c>
      <c r="P178" s="21">
        <f>('Ratios Calculated fix'!P178-'Ratios Calculated fix'!P$428)/('Ratios Calculated fix'!P$429-'Ratios Calculated fix'!P$428)</f>
        <v>0.22482485485232728</v>
      </c>
      <c r="Q178" s="21">
        <f>('Ratios Calculated fix'!Q178-'Ratios Calculated fix'!Q$428)/('Ratios Calculated fix'!Q$429-'Ratios Calculated fix'!Q$428)</f>
        <v>0.55801596901388195</v>
      </c>
      <c r="R178" s="21">
        <f>('Ratios Calculated fix'!R178-'Ratios Calculated fix'!R$428)/('Ratios Calculated fix'!R$429-'Ratios Calculated fix'!R$428)</f>
        <v>0</v>
      </c>
      <c r="S178" s="21">
        <f>('Ratios Calculated fix'!S178-'Ratios Calculated fix'!S$428)/('Ratios Calculated fix'!S$429-'Ratios Calculated fix'!S$428)</f>
        <v>0</v>
      </c>
      <c r="T178" s="21">
        <f>('Ratios Calculated fix'!T178-'Ratios Calculated fix'!T$428)/('Ratios Calculated fix'!T$429-'Ratios Calculated fix'!T$428)</f>
        <v>0</v>
      </c>
      <c r="U178" s="21">
        <f>('Ratios Calculated fix'!U178-'Ratios Calculated fix'!U$428)/('Ratios Calculated fix'!U$429-'Ratios Calculated fix'!U$428)</f>
        <v>0.79008725756879927</v>
      </c>
      <c r="V178" s="21">
        <f>('Ratios Calculated fix'!V178-'Ratios Calculated fix'!V$428)/('Ratios Calculated fix'!V$429-'Ratios Calculated fix'!V$428)</f>
        <v>0.77144014205164946</v>
      </c>
      <c r="W178" s="21">
        <f>('Ratios Calculated fix'!W178-'Ratios Calculated fix'!W$428)/('Ratios Calculated fix'!W$429-'Ratios Calculated fix'!W$428)</f>
        <v>0.75926751205282994</v>
      </c>
      <c r="X178" s="21">
        <f>('Ratios Calculated fix'!X178-'Ratios Calculated fix'!X$428)/('Ratios Calculated fix'!X$429-'Ratios Calculated fix'!X$428)</f>
        <v>0.40294945663333892</v>
      </c>
      <c r="Y178" s="21">
        <f>('Ratios Calculated fix'!Y178-'Ratios Calculated fix'!Y$428)/('Ratios Calculated fix'!Y$429-'Ratios Calculated fix'!Y$428)</f>
        <v>0.54447393149711731</v>
      </c>
      <c r="Z178" s="21">
        <f>('Ratios Calculated fix'!Z178-'Ratios Calculated fix'!Z$428)/('Ratios Calculated fix'!Z$429-'Ratios Calculated fix'!Z$428)</f>
        <v>0.59705054336666108</v>
      </c>
      <c r="AA178" s="21">
        <f>('Ratios Calculated fix'!AA178-'Ratios Calculated fix'!AA$428)/('Ratios Calculated fix'!AA$429-'Ratios Calculated fix'!AA$428)</f>
        <v>0</v>
      </c>
      <c r="AB178" s="21">
        <f>('Ratios Calculated fix'!AB178-'Ratios Calculated fix'!AB$428)/('Ratios Calculated fix'!AB$429-'Ratios Calculated fix'!AB$428)</f>
        <v>0.97186603589425113</v>
      </c>
      <c r="AC178" s="21">
        <f>('Ratios Calculated fix'!AC178-'Ratios Calculated fix'!AC$428)/('Ratios Calculated fix'!AC$429-'Ratios Calculated fix'!AC$428)</f>
        <v>0.57987375483537884</v>
      </c>
      <c r="AD178" s="21">
        <f>('Ratios Calculated fix'!AD178-'Ratios Calculated fix'!AD$428)/('Ratios Calculated fix'!AD$429-'Ratios Calculated fix'!AD$428)</f>
        <v>0.41957057648121199</v>
      </c>
      <c r="AE178" s="21">
        <f>('Ratios Calculated fix'!AE178-'Ratios Calculated fix'!AE$428)/('Ratios Calculated fix'!AE$429-'Ratios Calculated fix'!AE$428)</f>
        <v>0.48097697399269401</v>
      </c>
      <c r="AF178" s="21">
        <f>('Ratios Calculated fix'!AF178-'Ratios Calculated fix'!AF$428)/('Ratios Calculated fix'!AF$429-'Ratios Calculated fix'!AF$428)</f>
        <v>0.67728890636934291</v>
      </c>
      <c r="AG178" s="21" t="e">
        <f>('Ratios Calculated fix'!AG178-'Ratios Calculated fix'!AG$428)/('Ratios Calculated fix'!AG$429-'Ratios Calculated fix'!AG$428)</f>
        <v>#DIV/0!</v>
      </c>
      <c r="AH178" s="21" t="e">
        <f>('Ratios Calculated fix'!AH178-'Ratios Calculated fix'!AH$428)/('Ratios Calculated fix'!AH$429-'Ratios Calculated fix'!AH$428)</f>
        <v>#DIV/0!</v>
      </c>
      <c r="AI178" s="21">
        <f>('Ratios Calculated fix'!AI178-'Ratios Calculated fix'!AI$428)/('Ratios Calculated fix'!AI$429-'Ratios Calculated fix'!AI$428)</f>
        <v>0.40451283259531595</v>
      </c>
      <c r="AJ178" s="21">
        <f>('Ratios Calculated fix'!AJ178-'Ratios Calculated fix'!AJ$428)/('Ratios Calculated fix'!AJ$429-'Ratios Calculated fix'!AJ$428)</f>
        <v>0.23655037455865666</v>
      </c>
      <c r="AK178" s="21" t="e">
        <f>('Ratios Calculated fix'!AK178-'Ratios Calculated fix'!AK$428)/('Ratios Calculated fix'!AK$429-'Ratios Calculated fix'!AK$428)</f>
        <v>#DIV/0!</v>
      </c>
      <c r="AL178" s="21" t="e">
        <f>('Ratios Calculated fix'!AL178-'Ratios Calculated fix'!AL$428)/('Ratios Calculated fix'!AL$429-'Ratios Calculated fix'!AL$428)</f>
        <v>#DIV/0!</v>
      </c>
      <c r="AM178" s="21">
        <f>('Ratios Calculated fix'!AM178-'Ratios Calculated fix'!AM$428)/('Ratios Calculated fix'!AM$429-'Ratios Calculated fix'!AM$428)</f>
        <v>0.61798824609005687</v>
      </c>
      <c r="AN178" s="21">
        <f>('Ratios Calculated fix'!AN178-'Ratios Calculated fix'!AN$428)/('Ratios Calculated fix'!AN$429-'Ratios Calculated fix'!AN$428)</f>
        <v>0.62091096212152341</v>
      </c>
      <c r="AO178" s="21">
        <f>('Ratios Calculated fix'!AO178-'Ratios Calculated fix'!AO$428)/('Ratios Calculated fix'!AO$429-'Ratios Calculated fix'!AO$428)</f>
        <v>0.12861725276323413</v>
      </c>
      <c r="AP178" s="21">
        <f>('Ratios Calculated fix'!AP178-'Ratios Calculated fix'!AP$428)/('Ratios Calculated fix'!AP$429-'Ratios Calculated fix'!AP$428)</f>
        <v>3.2213000484279115E-2</v>
      </c>
      <c r="AQ178" s="21">
        <f>('Ratios Calculated fix'!AQ178-'Ratios Calculated fix'!AQ$428)/('Ratios Calculated fix'!AQ$429-'Ratios Calculated fix'!AQ$428)</f>
        <v>0.65799863816225923</v>
      </c>
      <c r="AR178" s="21">
        <f>('Ratios Calculated fix'!AR178-'Ratios Calculated fix'!AR$428)/('Ratios Calculated fix'!AR$429-'Ratios Calculated fix'!AR$428)</f>
        <v>0.4510146002437207</v>
      </c>
      <c r="AS178" s="21">
        <f>('Ratios Calculated fix'!AS178-'Ratios Calculated fix'!AS$428)/('Ratios Calculated fix'!AS$429-'Ratios Calculated fix'!AS$428)</f>
        <v>0.5267319949828535</v>
      </c>
      <c r="AT178" s="21">
        <f>('Ratios Calculated fix'!AT178-'Ratios Calculated fix'!AT$428)/('Ratios Calculated fix'!AT$429-'Ratios Calculated fix'!AT$428)</f>
        <v>0.47106375526044758</v>
      </c>
      <c r="AU178" s="21">
        <f>('Ratios Calculated fix'!AU178-'Ratios Calculated fix'!AU$428)/('Ratios Calculated fix'!AU$429-'Ratios Calculated fix'!AU$428)</f>
        <v>0.5157301802850941</v>
      </c>
      <c r="AV178" s="21" t="e">
        <f>('Ratios Calculated fix'!AV178-'Ratios Calculated fix'!AV$428)/('Ratios Calculated fix'!AV$429-'Ratios Calculated fix'!AV$428)</f>
        <v>#DIV/0!</v>
      </c>
      <c r="AW178" s="21" t="e">
        <f>('Ratios Calculated fix'!AW178-'Ratios Calculated fix'!AW$428)/('Ratios Calculated fix'!AW$429-'Ratios Calculated fix'!AW$428)</f>
        <v>#DIV/0!</v>
      </c>
      <c r="AX178" s="21" t="e">
        <f>('Ratios Calculated fix'!AX178-'Ratios Calculated fix'!AX$428)/('Ratios Calculated fix'!AX$429-'Ratios Calculated fix'!AX$428)</f>
        <v>#DIV/0!</v>
      </c>
      <c r="AY178" s="21">
        <f>('Ratios Calculated fix'!AY178-'Ratios Calculated fix'!AY$428)/('Ratios Calculated fix'!AY$429-'Ratios Calculated fix'!AY$428)</f>
        <v>0.32751608420844852</v>
      </c>
      <c r="AZ178" s="21">
        <f>('Ratios Calculated fix'!AZ178-'Ratios Calculated fix'!AZ$428)/('Ratios Calculated fix'!AZ$429-'Ratios Calculated fix'!AZ$428)</f>
        <v>0.20552306649643642</v>
      </c>
      <c r="BA178" s="21">
        <f>('Ratios Calculated fix'!BA178-'Ratios Calculated fix'!BA$428)/('Ratios Calculated fix'!BA$429-'Ratios Calculated fix'!BA$428)</f>
        <v>0.51477029600988278</v>
      </c>
      <c r="BB178" s="21" t="e">
        <f>('Ratios Calculated fix'!BB178-'Ratios Calculated fix'!BB$428)/('Ratios Calculated fix'!BB$429-'Ratios Calculated fix'!BB$428)</f>
        <v>#DIV/0!</v>
      </c>
      <c r="BC178" s="21">
        <f>('Ratios Calculated fix'!BC178-'Ratios Calculated fix'!BC$428)/('Ratios Calculated fix'!BC$429-'Ratios Calculated fix'!BC$428)</f>
        <v>0.15854836144082365</v>
      </c>
    </row>
    <row r="179" spans="1:55" x14ac:dyDescent="0.2">
      <c r="A179" s="3" t="s">
        <v>571</v>
      </c>
      <c r="B179" s="3" t="s">
        <v>572</v>
      </c>
      <c r="C179" s="3" t="s">
        <v>15</v>
      </c>
      <c r="D179" s="3">
        <v>504823</v>
      </c>
      <c r="E179" s="3" t="s">
        <v>16</v>
      </c>
      <c r="F179" s="3">
        <v>2019</v>
      </c>
      <c r="G179" s="3" t="s">
        <v>17</v>
      </c>
      <c r="H179" s="4">
        <v>43830</v>
      </c>
      <c r="I179" s="4">
        <v>43881</v>
      </c>
      <c r="J179" s="4">
        <v>43881</v>
      </c>
      <c r="K179" s="5">
        <v>53891818</v>
      </c>
      <c r="L179" s="5">
        <v>53918532</v>
      </c>
      <c r="M179" s="3" t="s">
        <v>573</v>
      </c>
      <c r="N179" s="20">
        <f>('Ratios Calculated fix'!N179-'Ratios Calculated fix'!N$428)/('Ratios Calculated fix'!N$429-'Ratios Calculated fix'!N$428)</f>
        <v>0.10216749985975032</v>
      </c>
      <c r="O179" s="21">
        <f>('Ratios Calculated fix'!O179-'Ratios Calculated fix'!O$428)/('Ratios Calculated fix'!O$429-'Ratios Calculated fix'!O$428)</f>
        <v>5.7598576239083446E-2</v>
      </c>
      <c r="P179" s="21">
        <f>('Ratios Calculated fix'!P179-'Ratios Calculated fix'!P$428)/('Ratios Calculated fix'!P$429-'Ratios Calculated fix'!P$428)</f>
        <v>5.3615557453039052E-2</v>
      </c>
      <c r="Q179" s="21">
        <f>('Ratios Calculated fix'!Q179-'Ratios Calculated fix'!Q$428)/('Ratios Calculated fix'!Q$429-'Ratios Calculated fix'!Q$428)</f>
        <v>0.56036276778158445</v>
      </c>
      <c r="R179" s="21">
        <f>('Ratios Calculated fix'!R179-'Ratios Calculated fix'!R$428)/('Ratios Calculated fix'!R$429-'Ratios Calculated fix'!R$428)</f>
        <v>9.7121421154541573E-2</v>
      </c>
      <c r="S179" s="21">
        <f>('Ratios Calculated fix'!S179-'Ratios Calculated fix'!S$428)/('Ratios Calculated fix'!S$429-'Ratios Calculated fix'!S$428)</f>
        <v>3.6977862769891373E-2</v>
      </c>
      <c r="T179" s="21">
        <f>('Ratios Calculated fix'!T179-'Ratios Calculated fix'!T$428)/('Ratios Calculated fix'!T$429-'Ratios Calculated fix'!T$428)</f>
        <v>9.2372956627995245E-2</v>
      </c>
      <c r="U179" s="21">
        <f>('Ratios Calculated fix'!U179-'Ratios Calculated fix'!U$428)/('Ratios Calculated fix'!U$429-'Ratios Calculated fix'!U$428)</f>
        <v>0.7952581914852731</v>
      </c>
      <c r="V179" s="21">
        <f>('Ratios Calculated fix'!V179-'Ratios Calculated fix'!V$428)/('Ratios Calculated fix'!V$429-'Ratios Calculated fix'!V$428)</f>
        <v>0.77326474030626546</v>
      </c>
      <c r="W179" s="21">
        <f>('Ratios Calculated fix'!W179-'Ratios Calculated fix'!W$428)/('Ratios Calculated fix'!W$429-'Ratios Calculated fix'!W$428)</f>
        <v>0.76485039086829798</v>
      </c>
      <c r="X179" s="21">
        <f>('Ratios Calculated fix'!X179-'Ratios Calculated fix'!X$428)/('Ratios Calculated fix'!X$429-'Ratios Calculated fix'!X$428)</f>
        <v>0.49376590217632771</v>
      </c>
      <c r="Y179" s="21">
        <f>('Ratios Calculated fix'!Y179-'Ratios Calculated fix'!Y$428)/('Ratios Calculated fix'!Y$429-'Ratios Calculated fix'!Y$428)</f>
        <v>0.49387710704181637</v>
      </c>
      <c r="Z179" s="21">
        <f>('Ratios Calculated fix'!Z179-'Ratios Calculated fix'!Z$428)/('Ratios Calculated fix'!Z$429-'Ratios Calculated fix'!Z$428)</f>
        <v>0.50623409782367235</v>
      </c>
      <c r="AA179" s="21">
        <f>('Ratios Calculated fix'!AA179-'Ratios Calculated fix'!AA$428)/('Ratios Calculated fix'!AA$429-'Ratios Calculated fix'!AA$428)</f>
        <v>0.11778731178251085</v>
      </c>
      <c r="AB179" s="21">
        <f>('Ratios Calculated fix'!AB179-'Ratios Calculated fix'!AB$428)/('Ratios Calculated fix'!AB$429-'Ratios Calculated fix'!AB$428)</f>
        <v>0.87358539977805139</v>
      </c>
      <c r="AC179" s="21">
        <f>('Ratios Calculated fix'!AC179-'Ratios Calculated fix'!AC$428)/('Ratios Calculated fix'!AC$429-'Ratios Calculated fix'!AC$428)</f>
        <v>0.37019061303391343</v>
      </c>
      <c r="AD179" s="21">
        <f>('Ratios Calculated fix'!AD179-'Ratios Calculated fix'!AD$428)/('Ratios Calculated fix'!AD$429-'Ratios Calculated fix'!AD$428)</f>
        <v>0.30482674098376067</v>
      </c>
      <c r="AE179" s="21">
        <f>('Ratios Calculated fix'!AE179-'Ratios Calculated fix'!AE$428)/('Ratios Calculated fix'!AE$429-'Ratios Calculated fix'!AE$428)</f>
        <v>0.34943976458032011</v>
      </c>
      <c r="AF179" s="21">
        <f>('Ratios Calculated fix'!AF179-'Ratios Calculated fix'!AF$428)/('Ratios Calculated fix'!AF$429-'Ratios Calculated fix'!AF$428)</f>
        <v>0.58487636824954603</v>
      </c>
      <c r="AG179" s="21" t="e">
        <f>('Ratios Calculated fix'!AG179-'Ratios Calculated fix'!AG$428)/('Ratios Calculated fix'!AG$429-'Ratios Calculated fix'!AG$428)</f>
        <v>#DIV/0!</v>
      </c>
      <c r="AH179" s="21" t="e">
        <f>('Ratios Calculated fix'!AH179-'Ratios Calculated fix'!AH$428)/('Ratios Calculated fix'!AH$429-'Ratios Calculated fix'!AH$428)</f>
        <v>#DIV/0!</v>
      </c>
      <c r="AI179" s="21">
        <f>('Ratios Calculated fix'!AI179-'Ratios Calculated fix'!AI$428)/('Ratios Calculated fix'!AI$429-'Ratios Calculated fix'!AI$428)</f>
        <v>0.38772068337718368</v>
      </c>
      <c r="AJ179" s="21">
        <f>('Ratios Calculated fix'!AJ179-'Ratios Calculated fix'!AJ$428)/('Ratios Calculated fix'!AJ$429-'Ratios Calculated fix'!AJ$428)</f>
        <v>0.18729451415702783</v>
      </c>
      <c r="AK179" s="21" t="e">
        <f>('Ratios Calculated fix'!AK179-'Ratios Calculated fix'!AK$428)/('Ratios Calculated fix'!AK$429-'Ratios Calculated fix'!AK$428)</f>
        <v>#DIV/0!</v>
      </c>
      <c r="AL179" s="21" t="e">
        <f>('Ratios Calculated fix'!AL179-'Ratios Calculated fix'!AL$428)/('Ratios Calculated fix'!AL$429-'Ratios Calculated fix'!AL$428)</f>
        <v>#DIV/0!</v>
      </c>
      <c r="AM179" s="21">
        <f>('Ratios Calculated fix'!AM179-'Ratios Calculated fix'!AM$428)/('Ratios Calculated fix'!AM$429-'Ratios Calculated fix'!AM$428)</f>
        <v>0.62110667370555805</v>
      </c>
      <c r="AN179" s="21">
        <f>('Ratios Calculated fix'!AN179-'Ratios Calculated fix'!AN$428)/('Ratios Calculated fix'!AN$429-'Ratios Calculated fix'!AN$428)</f>
        <v>0.62793788390386307</v>
      </c>
      <c r="AO179" s="21">
        <f>('Ratios Calculated fix'!AO179-'Ratios Calculated fix'!AO$428)/('Ratios Calculated fix'!AO$429-'Ratios Calculated fix'!AO$428)</f>
        <v>0.42133991654162584</v>
      </c>
      <c r="AP179" s="21">
        <f>('Ratios Calculated fix'!AP179-'Ratios Calculated fix'!AP$428)/('Ratios Calculated fix'!AP$429-'Ratios Calculated fix'!AP$428)</f>
        <v>3.2625640458614734E-2</v>
      </c>
      <c r="AQ179" s="21">
        <f>('Ratios Calculated fix'!AQ179-'Ratios Calculated fix'!AQ$428)/('Ratios Calculated fix'!AQ$429-'Ratios Calculated fix'!AQ$428)</f>
        <v>0.66333062251743435</v>
      </c>
      <c r="AR179" s="21">
        <f>('Ratios Calculated fix'!AR179-'Ratios Calculated fix'!AR$428)/('Ratios Calculated fix'!AR$429-'Ratios Calculated fix'!AR$428)</f>
        <v>0.26783512815116833</v>
      </c>
      <c r="AS179" s="21">
        <f>('Ratios Calculated fix'!AS179-'Ratios Calculated fix'!AS$428)/('Ratios Calculated fix'!AS$429-'Ratios Calculated fix'!AS$428)</f>
        <v>0.53604424432272102</v>
      </c>
      <c r="AT179" s="21">
        <f>('Ratios Calculated fix'!AT179-'Ratios Calculated fix'!AT$428)/('Ratios Calculated fix'!AT$429-'Ratios Calculated fix'!AT$428)</f>
        <v>0.48603462270391473</v>
      </c>
      <c r="AU179" s="21">
        <f>('Ratios Calculated fix'!AU179-'Ratios Calculated fix'!AU$428)/('Ratios Calculated fix'!AU$429-'Ratios Calculated fix'!AU$428)</f>
        <v>0.50800630639511812</v>
      </c>
      <c r="AV179" s="21" t="e">
        <f>('Ratios Calculated fix'!AV179-'Ratios Calculated fix'!AV$428)/('Ratios Calculated fix'!AV$429-'Ratios Calculated fix'!AV$428)</f>
        <v>#DIV/0!</v>
      </c>
      <c r="AW179" s="21" t="e">
        <f>('Ratios Calculated fix'!AW179-'Ratios Calculated fix'!AW$428)/('Ratios Calculated fix'!AW$429-'Ratios Calculated fix'!AW$428)</f>
        <v>#DIV/0!</v>
      </c>
      <c r="AX179" s="21" t="e">
        <f>('Ratios Calculated fix'!AX179-'Ratios Calculated fix'!AX$428)/('Ratios Calculated fix'!AX$429-'Ratios Calculated fix'!AX$428)</f>
        <v>#DIV/0!</v>
      </c>
      <c r="AY179" s="21">
        <f>('Ratios Calculated fix'!AY179-'Ratios Calculated fix'!AY$428)/('Ratios Calculated fix'!AY$429-'Ratios Calculated fix'!AY$428)</f>
        <v>0.34906788937722838</v>
      </c>
      <c r="AZ179" s="21">
        <f>('Ratios Calculated fix'!AZ179-'Ratios Calculated fix'!AZ$428)/('Ratios Calculated fix'!AZ$429-'Ratios Calculated fix'!AZ$428)</f>
        <v>0.27080869382877532</v>
      </c>
      <c r="BA179" s="21">
        <f>('Ratios Calculated fix'!BA179-'Ratios Calculated fix'!BA$428)/('Ratios Calculated fix'!BA$429-'Ratios Calculated fix'!BA$428)</f>
        <v>0.51638938795618783</v>
      </c>
      <c r="BB179" s="21" t="e">
        <f>('Ratios Calculated fix'!BB179-'Ratios Calculated fix'!BB$428)/('Ratios Calculated fix'!BB$429-'Ratios Calculated fix'!BB$428)</f>
        <v>#DIV/0!</v>
      </c>
      <c r="BC179" s="21">
        <f>('Ratios Calculated fix'!BC179-'Ratios Calculated fix'!BC$428)/('Ratios Calculated fix'!BC$429-'Ratios Calculated fix'!BC$428)</f>
        <v>0.2064402928980914</v>
      </c>
    </row>
    <row r="180" spans="1:55" x14ac:dyDescent="0.2">
      <c r="A180" s="3" t="s">
        <v>577</v>
      </c>
      <c r="B180" s="3" t="s">
        <v>578</v>
      </c>
      <c r="C180" s="3" t="s">
        <v>138</v>
      </c>
      <c r="D180" s="3">
        <v>378158</v>
      </c>
      <c r="E180" s="3" t="s">
        <v>16</v>
      </c>
      <c r="F180" s="3">
        <v>2019</v>
      </c>
      <c r="G180" s="3" t="s">
        <v>17</v>
      </c>
      <c r="H180" s="4">
        <v>43830</v>
      </c>
      <c r="I180" s="4">
        <v>43872</v>
      </c>
      <c r="J180" s="4">
        <v>43872</v>
      </c>
      <c r="K180" s="5">
        <v>877000000</v>
      </c>
      <c r="L180" s="5">
        <v>876000000</v>
      </c>
      <c r="M180" s="3" t="s">
        <v>579</v>
      </c>
      <c r="N180" s="20">
        <f>('Ratios Calculated fix'!N180-'Ratios Calculated fix'!N$428)/('Ratios Calculated fix'!N$429-'Ratios Calculated fix'!N$428)</f>
        <v>0.10010125763533691</v>
      </c>
      <c r="O180" s="21">
        <f>('Ratios Calculated fix'!O180-'Ratios Calculated fix'!O$428)/('Ratios Calculated fix'!O$429-'Ratios Calculated fix'!O$428)</f>
        <v>7.2726901424549711E-2</v>
      </c>
      <c r="P180" s="21">
        <f>('Ratios Calculated fix'!P180-'Ratios Calculated fix'!P$428)/('Ratios Calculated fix'!P$429-'Ratios Calculated fix'!P$428)</f>
        <v>6.2550501374086437E-2</v>
      </c>
      <c r="Q180" s="21">
        <f>('Ratios Calculated fix'!Q180-'Ratios Calculated fix'!Q$428)/('Ratios Calculated fix'!Q$429-'Ratios Calculated fix'!Q$428)</f>
        <v>0.56023296937120426</v>
      </c>
      <c r="R180" s="21">
        <f>('Ratios Calculated fix'!R180-'Ratios Calculated fix'!R$428)/('Ratios Calculated fix'!R$429-'Ratios Calculated fix'!R$428)</f>
        <v>0.10340858243249469</v>
      </c>
      <c r="S180" s="21">
        <f>('Ratios Calculated fix'!S180-'Ratios Calculated fix'!S$428)/('Ratios Calculated fix'!S$429-'Ratios Calculated fix'!S$428)</f>
        <v>2.3146662392640447E-3</v>
      </c>
      <c r="T180" s="21">
        <f>('Ratios Calculated fix'!T180-'Ratios Calculated fix'!T$428)/('Ratios Calculated fix'!T$429-'Ratios Calculated fix'!T$428)</f>
        <v>0.10411070244678867</v>
      </c>
      <c r="U180" s="21">
        <f>('Ratios Calculated fix'!U180-'Ratios Calculated fix'!U$428)/('Ratios Calculated fix'!U$429-'Ratios Calculated fix'!U$428)</f>
        <v>0.79542874140911768</v>
      </c>
      <c r="V180" s="21">
        <f>('Ratios Calculated fix'!V180-'Ratios Calculated fix'!V$428)/('Ratios Calculated fix'!V$429-'Ratios Calculated fix'!V$428)</f>
        <v>0.77155094854246842</v>
      </c>
      <c r="W180" s="21">
        <f>('Ratios Calculated fix'!W180-'Ratios Calculated fix'!W$428)/('Ratios Calculated fix'!W$429-'Ratios Calculated fix'!W$428)</f>
        <v>0.76537215276122017</v>
      </c>
      <c r="X180" s="21">
        <f>('Ratios Calculated fix'!X180-'Ratios Calculated fix'!X$428)/('Ratios Calculated fix'!X$429-'Ratios Calculated fix'!X$428)</f>
        <v>0.34872252006534771</v>
      </c>
      <c r="Y180" s="21">
        <f>('Ratios Calculated fix'!Y180-'Ratios Calculated fix'!Y$428)/('Ratios Calculated fix'!Y$429-'Ratios Calculated fix'!Y$428)</f>
        <v>0.4929855515451646</v>
      </c>
      <c r="Z180" s="21">
        <f>('Ratios Calculated fix'!Z180-'Ratios Calculated fix'!Z$428)/('Ratios Calculated fix'!Z$429-'Ratios Calculated fix'!Z$428)</f>
        <v>0.65127747993465235</v>
      </c>
      <c r="AA180" s="21">
        <f>('Ratios Calculated fix'!AA180-'Ratios Calculated fix'!AA$428)/('Ratios Calculated fix'!AA$429-'Ratios Calculated fix'!AA$428)</f>
        <v>0.17739383723644567</v>
      </c>
      <c r="AB180" s="21">
        <f>('Ratios Calculated fix'!AB180-'Ratios Calculated fix'!AB$428)/('Ratios Calculated fix'!AB$429-'Ratios Calculated fix'!AB$428)</f>
        <v>0.87616723521865802</v>
      </c>
      <c r="AC180" s="21">
        <f>('Ratios Calculated fix'!AC180-'Ratios Calculated fix'!AC$428)/('Ratios Calculated fix'!AC$429-'Ratios Calculated fix'!AC$428)</f>
        <v>9.9717155328743826E-2</v>
      </c>
      <c r="AD180" s="21">
        <f>('Ratios Calculated fix'!AD180-'Ratios Calculated fix'!AD$428)/('Ratios Calculated fix'!AD$429-'Ratios Calculated fix'!AD$428)</f>
        <v>0.3142832208443922</v>
      </c>
      <c r="AE180" s="21">
        <f>('Ratios Calculated fix'!AE180-'Ratios Calculated fix'!AE$428)/('Ratios Calculated fix'!AE$429-'Ratios Calculated fix'!AE$428)</f>
        <v>0.36028025083685122</v>
      </c>
      <c r="AF180" s="21">
        <f>('Ratios Calculated fix'!AF180-'Ratios Calculated fix'!AF$428)/('Ratios Calculated fix'!AF$429-'Ratios Calculated fix'!AF$428)</f>
        <v>0.58442229247107547</v>
      </c>
      <c r="AG180" s="21" t="e">
        <f>('Ratios Calculated fix'!AG180-'Ratios Calculated fix'!AG$428)/('Ratios Calculated fix'!AG$429-'Ratios Calculated fix'!AG$428)</f>
        <v>#DIV/0!</v>
      </c>
      <c r="AH180" s="21" t="e">
        <f>('Ratios Calculated fix'!AH180-'Ratios Calculated fix'!AH$428)/('Ratios Calculated fix'!AH$429-'Ratios Calculated fix'!AH$428)</f>
        <v>#DIV/0!</v>
      </c>
      <c r="AI180" s="21">
        <f>('Ratios Calculated fix'!AI180-'Ratios Calculated fix'!AI$428)/('Ratios Calculated fix'!AI$429-'Ratios Calculated fix'!AI$428)</f>
        <v>0.39731690051968183</v>
      </c>
      <c r="AJ180" s="21">
        <f>('Ratios Calculated fix'!AJ180-'Ratios Calculated fix'!AJ$428)/('Ratios Calculated fix'!AJ$429-'Ratios Calculated fix'!AJ$428)</f>
        <v>0.17945619629931989</v>
      </c>
      <c r="AK180" s="21" t="e">
        <f>('Ratios Calculated fix'!AK180-'Ratios Calculated fix'!AK$428)/('Ratios Calculated fix'!AK$429-'Ratios Calculated fix'!AK$428)</f>
        <v>#DIV/0!</v>
      </c>
      <c r="AL180" s="21" t="e">
        <f>('Ratios Calculated fix'!AL180-'Ratios Calculated fix'!AL$428)/('Ratios Calculated fix'!AL$429-'Ratios Calculated fix'!AL$428)</f>
        <v>#DIV/0!</v>
      </c>
      <c r="AM180" s="21">
        <f>('Ratios Calculated fix'!AM180-'Ratios Calculated fix'!AM$428)/('Ratios Calculated fix'!AM$429-'Ratios Calculated fix'!AM$428)</f>
        <v>0.61809051383647984</v>
      </c>
      <c r="AN180" s="21">
        <f>('Ratios Calculated fix'!AN180-'Ratios Calculated fix'!AN$428)/('Ratios Calculated fix'!AN$429-'Ratios Calculated fix'!AN$428)</f>
        <v>0.62354780255590492</v>
      </c>
      <c r="AO180" s="21">
        <f>('Ratios Calculated fix'!AO180-'Ratios Calculated fix'!AO$428)/('Ratios Calculated fix'!AO$429-'Ratios Calculated fix'!AO$428)</f>
        <v>0.1971344465424992</v>
      </c>
      <c r="AP180" s="21">
        <f>('Ratios Calculated fix'!AP180-'Ratios Calculated fix'!AP$428)/('Ratios Calculated fix'!AP$429-'Ratios Calculated fix'!AP$428)</f>
        <v>3.2429911893162813E-2</v>
      </c>
      <c r="AQ180" s="21">
        <f>('Ratios Calculated fix'!AQ180-'Ratios Calculated fix'!AQ$428)/('Ratios Calculated fix'!AQ$429-'Ratios Calculated fix'!AQ$428)</f>
        <v>0.57539614844195142</v>
      </c>
      <c r="AR180" s="21">
        <f>('Ratios Calculated fix'!AR180-'Ratios Calculated fix'!AR$428)/('Ratios Calculated fix'!AR$429-'Ratios Calculated fix'!AR$428)</f>
        <v>0.30576167913541152</v>
      </c>
      <c r="AS180" s="21">
        <f>('Ratios Calculated fix'!AS180-'Ratios Calculated fix'!AS$428)/('Ratios Calculated fix'!AS$429-'Ratios Calculated fix'!AS$428)</f>
        <v>0.53625094188102274</v>
      </c>
      <c r="AT180" s="21">
        <f>('Ratios Calculated fix'!AT180-'Ratios Calculated fix'!AT$428)/('Ratios Calculated fix'!AT$429-'Ratios Calculated fix'!AT$428)</f>
        <v>0.39039521061773269</v>
      </c>
      <c r="AU180" s="21">
        <f>('Ratios Calculated fix'!AU180-'Ratios Calculated fix'!AU$428)/('Ratios Calculated fix'!AU$429-'Ratios Calculated fix'!AU$428)</f>
        <v>0.4696287050086892</v>
      </c>
      <c r="AV180" s="21" t="e">
        <f>('Ratios Calculated fix'!AV180-'Ratios Calculated fix'!AV$428)/('Ratios Calculated fix'!AV$429-'Ratios Calculated fix'!AV$428)</f>
        <v>#DIV/0!</v>
      </c>
      <c r="AW180" s="21" t="e">
        <f>('Ratios Calculated fix'!AW180-'Ratios Calculated fix'!AW$428)/('Ratios Calculated fix'!AW$429-'Ratios Calculated fix'!AW$428)</f>
        <v>#DIV/0!</v>
      </c>
      <c r="AX180" s="21" t="e">
        <f>('Ratios Calculated fix'!AX180-'Ratios Calculated fix'!AX$428)/('Ratios Calculated fix'!AX$429-'Ratios Calculated fix'!AX$428)</f>
        <v>#DIV/0!</v>
      </c>
      <c r="AY180" s="21">
        <f>('Ratios Calculated fix'!AY180-'Ratios Calculated fix'!AY$428)/('Ratios Calculated fix'!AY$429-'Ratios Calculated fix'!AY$428)</f>
        <v>0.37054551986932133</v>
      </c>
      <c r="AZ180" s="21">
        <f>('Ratios Calculated fix'!AZ180-'Ratios Calculated fix'!AZ$428)/('Ratios Calculated fix'!AZ$429-'Ratios Calculated fix'!AZ$428)</f>
        <v>0.30394279760390824</v>
      </c>
      <c r="BA180" s="21">
        <f>('Ratios Calculated fix'!BA180-'Ratios Calculated fix'!BA$428)/('Ratios Calculated fix'!BA$429-'Ratios Calculated fix'!BA$428)</f>
        <v>0.51364613634844547</v>
      </c>
      <c r="BB180" s="21" t="e">
        <f>('Ratios Calculated fix'!BB180-'Ratios Calculated fix'!BB$428)/('Ratios Calculated fix'!BB$429-'Ratios Calculated fix'!BB$428)</f>
        <v>#DIV/0!</v>
      </c>
      <c r="BC180" s="21">
        <f>('Ratios Calculated fix'!BC180-'Ratios Calculated fix'!BC$428)/('Ratios Calculated fix'!BC$429-'Ratios Calculated fix'!BC$428)</f>
        <v>0.13446434273533578</v>
      </c>
    </row>
    <row r="181" spans="1:55" x14ac:dyDescent="0.2">
      <c r="A181" s="3" t="s">
        <v>583</v>
      </c>
      <c r="B181" s="3" t="s">
        <v>584</v>
      </c>
      <c r="C181" s="3" t="s">
        <v>45</v>
      </c>
      <c r="D181" s="3">
        <v>249756</v>
      </c>
      <c r="E181" s="3" t="s">
        <v>16</v>
      </c>
      <c r="F181" s="3">
        <v>2019</v>
      </c>
      <c r="G181" s="3" t="s">
        <v>17</v>
      </c>
      <c r="H181" s="4">
        <v>43830</v>
      </c>
      <c r="I181" s="4">
        <v>43888</v>
      </c>
      <c r="J181" s="4">
        <v>43888</v>
      </c>
      <c r="K181" s="5">
        <v>132515000</v>
      </c>
      <c r="L181" s="5">
        <v>131986000</v>
      </c>
      <c r="M181" s="3" t="s">
        <v>585</v>
      </c>
      <c r="N181" s="20">
        <f>('Ratios Calculated fix'!N181-'Ratios Calculated fix'!N$428)/('Ratios Calculated fix'!N$429-'Ratios Calculated fix'!N$428)</f>
        <v>0.10430246958592937</v>
      </c>
      <c r="O181" s="21">
        <f>('Ratios Calculated fix'!O181-'Ratios Calculated fix'!O$428)/('Ratios Calculated fix'!O$429-'Ratios Calculated fix'!O$428)</f>
        <v>8.9197864527142304E-2</v>
      </c>
      <c r="P181" s="21">
        <f>('Ratios Calculated fix'!P181-'Ratios Calculated fix'!P$428)/('Ratios Calculated fix'!P$429-'Ratios Calculated fix'!P$428)</f>
        <v>0.1387915893837772</v>
      </c>
      <c r="Q181" s="21">
        <f>('Ratios Calculated fix'!Q181-'Ratios Calculated fix'!Q$428)/('Ratios Calculated fix'!Q$429-'Ratios Calculated fix'!Q$428)</f>
        <v>0.5606632348925199</v>
      </c>
      <c r="R181" s="21">
        <f>('Ratios Calculated fix'!R181-'Ratios Calculated fix'!R$428)/('Ratios Calculated fix'!R$429-'Ratios Calculated fix'!R$428)</f>
        <v>8.3228345981081309E-2</v>
      </c>
      <c r="S181" s="21">
        <f>('Ratios Calculated fix'!S181-'Ratios Calculated fix'!S$428)/('Ratios Calculated fix'!S$429-'Ratios Calculated fix'!S$428)</f>
        <v>3.0916123394065993E-3</v>
      </c>
      <c r="T181" s="21">
        <f>('Ratios Calculated fix'!T181-'Ratios Calculated fix'!T$428)/('Ratios Calculated fix'!T$429-'Ratios Calculated fix'!T$428)</f>
        <v>8.3602536415750009E-2</v>
      </c>
      <c r="U181" s="21">
        <f>('Ratios Calculated fix'!U181-'Ratios Calculated fix'!U$428)/('Ratios Calculated fix'!U$429-'Ratios Calculated fix'!U$428)</f>
        <v>0.79482440523740006</v>
      </c>
      <c r="V181" s="21">
        <f>('Ratios Calculated fix'!V181-'Ratios Calculated fix'!V$428)/('Ratios Calculated fix'!V$429-'Ratios Calculated fix'!V$428)</f>
        <v>0.77160322260669489</v>
      </c>
      <c r="W181" s="21">
        <f>('Ratios Calculated fix'!W181-'Ratios Calculated fix'!W$428)/('Ratios Calculated fix'!W$429-'Ratios Calculated fix'!W$428)</f>
        <v>0.76466913804393211</v>
      </c>
      <c r="X181" s="21">
        <f>('Ratios Calculated fix'!X181-'Ratios Calculated fix'!X$428)/('Ratios Calculated fix'!X$429-'Ratios Calculated fix'!X$428)</f>
        <v>0.47736196909041628</v>
      </c>
      <c r="Y181" s="21">
        <f>('Ratios Calculated fix'!Y181-'Ratios Calculated fix'!Y$428)/('Ratios Calculated fix'!Y$429-'Ratios Calculated fix'!Y$428)</f>
        <v>0.49510385590618089</v>
      </c>
      <c r="Z181" s="21">
        <f>('Ratios Calculated fix'!Z181-'Ratios Calculated fix'!Z$428)/('Ratios Calculated fix'!Z$429-'Ratios Calculated fix'!Z$428)</f>
        <v>0.52263803090958372</v>
      </c>
      <c r="AA181" s="21">
        <f>('Ratios Calculated fix'!AA181-'Ratios Calculated fix'!AA$428)/('Ratios Calculated fix'!AA$429-'Ratios Calculated fix'!AA$428)</f>
        <v>0.1506226177797256</v>
      </c>
      <c r="AB181" s="21">
        <f>('Ratios Calculated fix'!AB181-'Ratios Calculated fix'!AB$428)/('Ratios Calculated fix'!AB$429-'Ratios Calculated fix'!AB$428)</f>
        <v>0.86816144824056996</v>
      </c>
      <c r="AC181" s="21">
        <f>('Ratios Calculated fix'!AC181-'Ratios Calculated fix'!AC$428)/('Ratios Calculated fix'!AC$429-'Ratios Calculated fix'!AC$428)</f>
        <v>0.58447869038818301</v>
      </c>
      <c r="AD181" s="21">
        <f>('Ratios Calculated fix'!AD181-'Ratios Calculated fix'!AD$428)/('Ratios Calculated fix'!AD$429-'Ratios Calculated fix'!AD$428)</f>
        <v>0.2914668353848</v>
      </c>
      <c r="AE181" s="21">
        <f>('Ratios Calculated fix'!AE181-'Ratios Calculated fix'!AE$428)/('Ratios Calculated fix'!AE$429-'Ratios Calculated fix'!AE$428)</f>
        <v>0.31799792080205097</v>
      </c>
      <c r="AF181" s="21">
        <f>('Ratios Calculated fix'!AF181-'Ratios Calculated fix'!AF$428)/('Ratios Calculated fix'!AF$429-'Ratios Calculated fix'!AF$428)</f>
        <v>0.57040423456024658</v>
      </c>
      <c r="AG181" s="21" t="e">
        <f>('Ratios Calculated fix'!AG181-'Ratios Calculated fix'!AG$428)/('Ratios Calculated fix'!AG$429-'Ratios Calculated fix'!AG$428)</f>
        <v>#DIV/0!</v>
      </c>
      <c r="AH181" s="21" t="e">
        <f>('Ratios Calculated fix'!AH181-'Ratios Calculated fix'!AH$428)/('Ratios Calculated fix'!AH$429-'Ratios Calculated fix'!AH$428)</f>
        <v>#DIV/0!</v>
      </c>
      <c r="AI181" s="21">
        <f>('Ratios Calculated fix'!AI181-'Ratios Calculated fix'!AI$428)/('Ratios Calculated fix'!AI$429-'Ratios Calculated fix'!AI$428)</f>
        <v>0.36132687966098281</v>
      </c>
      <c r="AJ181" s="21">
        <f>('Ratios Calculated fix'!AJ181-'Ratios Calculated fix'!AJ$428)/('Ratios Calculated fix'!AJ$429-'Ratios Calculated fix'!AJ$428)</f>
        <v>0.15422936740584864</v>
      </c>
      <c r="AK181" s="21" t="e">
        <f>('Ratios Calculated fix'!AK181-'Ratios Calculated fix'!AK$428)/('Ratios Calculated fix'!AK$429-'Ratios Calculated fix'!AK$428)</f>
        <v>#DIV/0!</v>
      </c>
      <c r="AL181" s="21" t="e">
        <f>('Ratios Calculated fix'!AL181-'Ratios Calculated fix'!AL$428)/('Ratios Calculated fix'!AL$429-'Ratios Calculated fix'!AL$428)</f>
        <v>#DIV/0!</v>
      </c>
      <c r="AM181" s="21">
        <f>('Ratios Calculated fix'!AM181-'Ratios Calculated fix'!AM$428)/('Ratios Calculated fix'!AM$429-'Ratios Calculated fix'!AM$428)</f>
        <v>0.6173689788081016</v>
      </c>
      <c r="AN181" s="21">
        <f>('Ratios Calculated fix'!AN181-'Ratios Calculated fix'!AN$428)/('Ratios Calculated fix'!AN$429-'Ratios Calculated fix'!AN$428)</f>
        <v>0.62369599267296771</v>
      </c>
      <c r="AO181" s="21">
        <f>('Ratios Calculated fix'!AO181-'Ratios Calculated fix'!AO$428)/('Ratios Calculated fix'!AO$429-'Ratios Calculated fix'!AO$428)</f>
        <v>0.1850135821246007</v>
      </c>
      <c r="AP181" s="21">
        <f>('Ratios Calculated fix'!AP181-'Ratios Calculated fix'!AP$428)/('Ratios Calculated fix'!AP$429-'Ratios Calculated fix'!AP$428)</f>
        <v>3.228453411064558E-2</v>
      </c>
      <c r="AQ181" s="21">
        <f>('Ratios Calculated fix'!AQ181-'Ratios Calculated fix'!AQ$428)/('Ratios Calculated fix'!AQ$429-'Ratios Calculated fix'!AQ$428)</f>
        <v>0.54771350027846222</v>
      </c>
      <c r="AR181" s="21">
        <f>('Ratios Calculated fix'!AR181-'Ratios Calculated fix'!AR$428)/('Ratios Calculated fix'!AR$429-'Ratios Calculated fix'!AR$428)</f>
        <v>0.31539202745325357</v>
      </c>
      <c r="AS181" s="21">
        <f>('Ratios Calculated fix'!AS181-'Ratios Calculated fix'!AS$428)/('Ratios Calculated fix'!AS$429-'Ratios Calculated fix'!AS$428)</f>
        <v>0.49946926648330642</v>
      </c>
      <c r="AT181" s="21">
        <f>('Ratios Calculated fix'!AT181-'Ratios Calculated fix'!AT$428)/('Ratios Calculated fix'!AT$429-'Ratios Calculated fix'!AT$428)</f>
        <v>0.39241729106029533</v>
      </c>
      <c r="AU181" s="21">
        <f>('Ratios Calculated fix'!AU181-'Ratios Calculated fix'!AU$428)/('Ratios Calculated fix'!AU$429-'Ratios Calculated fix'!AU$428)</f>
        <v>0.47396983863116759</v>
      </c>
      <c r="AV181" s="21" t="e">
        <f>('Ratios Calculated fix'!AV181-'Ratios Calculated fix'!AV$428)/('Ratios Calculated fix'!AV$429-'Ratios Calculated fix'!AV$428)</f>
        <v>#DIV/0!</v>
      </c>
      <c r="AW181" s="21" t="e">
        <f>('Ratios Calculated fix'!AW181-'Ratios Calculated fix'!AW$428)/('Ratios Calculated fix'!AW$429-'Ratios Calculated fix'!AW$428)</f>
        <v>#DIV/0!</v>
      </c>
      <c r="AX181" s="21" t="e">
        <f>('Ratios Calculated fix'!AX181-'Ratios Calculated fix'!AX$428)/('Ratios Calculated fix'!AX$429-'Ratios Calculated fix'!AX$428)</f>
        <v>#DIV/0!</v>
      </c>
      <c r="AY181" s="21">
        <f>('Ratios Calculated fix'!AY181-'Ratios Calculated fix'!AY$428)/('Ratios Calculated fix'!AY$429-'Ratios Calculated fix'!AY$428)</f>
        <v>0.3749953543247479</v>
      </c>
      <c r="AZ181" s="21">
        <f>('Ratios Calculated fix'!AZ181-'Ratios Calculated fix'!AZ$428)/('Ratios Calculated fix'!AZ$429-'Ratios Calculated fix'!AZ$428)</f>
        <v>0.2676127047655264</v>
      </c>
      <c r="BA181" s="21">
        <f>('Ratios Calculated fix'!BA181-'Ratios Calculated fix'!BA$428)/('Ratios Calculated fix'!BA$429-'Ratios Calculated fix'!BA$428)</f>
        <v>0.5194788743846469</v>
      </c>
      <c r="BB181" s="21" t="e">
        <f>('Ratios Calculated fix'!BB181-'Ratios Calculated fix'!BB$428)/('Ratios Calculated fix'!BB$429-'Ratios Calculated fix'!BB$428)</f>
        <v>#DIV/0!</v>
      </c>
      <c r="BC181" s="21">
        <f>('Ratios Calculated fix'!BC181-'Ratios Calculated fix'!BC$428)/('Ratios Calculated fix'!BC$429-'Ratios Calculated fix'!BC$428)</f>
        <v>0.11010218606307677</v>
      </c>
    </row>
    <row r="182" spans="1:55" x14ac:dyDescent="0.2">
      <c r="A182" s="3" t="s">
        <v>580</v>
      </c>
      <c r="B182" s="3" t="s">
        <v>581</v>
      </c>
      <c r="C182" s="3" t="s">
        <v>45</v>
      </c>
      <c r="D182" s="3">
        <v>331419</v>
      </c>
      <c r="E182" s="3" t="s">
        <v>16</v>
      </c>
      <c r="F182" s="3">
        <v>2019</v>
      </c>
      <c r="G182" s="3" t="s">
        <v>17</v>
      </c>
      <c r="H182" s="4">
        <v>43830</v>
      </c>
      <c r="I182" s="4">
        <v>43872</v>
      </c>
      <c r="J182" s="4">
        <v>43872</v>
      </c>
      <c r="K182" s="5">
        <v>364886000</v>
      </c>
      <c r="L182" s="5">
        <v>365643000</v>
      </c>
      <c r="M182" s="3" t="s">
        <v>582</v>
      </c>
      <c r="N182" s="20">
        <f>('Ratios Calculated fix'!N182-'Ratios Calculated fix'!N$428)/('Ratios Calculated fix'!N$429-'Ratios Calculated fix'!N$428)</f>
        <v>7.4507189191950027E-2</v>
      </c>
      <c r="O182" s="21">
        <f>('Ratios Calculated fix'!O182-'Ratios Calculated fix'!O$428)/('Ratios Calculated fix'!O$429-'Ratios Calculated fix'!O$428)</f>
        <v>3.057734544571131E-2</v>
      </c>
      <c r="P182" s="21">
        <f>('Ratios Calculated fix'!P182-'Ratios Calculated fix'!P$428)/('Ratios Calculated fix'!P$429-'Ratios Calculated fix'!P$428)</f>
        <v>3.1904459832999277E-2</v>
      </c>
      <c r="Q182" s="21">
        <f>('Ratios Calculated fix'!Q182-'Ratios Calculated fix'!Q$428)/('Ratios Calculated fix'!Q$429-'Ratios Calculated fix'!Q$428)</f>
        <v>0.56760977487052711</v>
      </c>
      <c r="R182" s="21">
        <f>('Ratios Calculated fix'!R182-'Ratios Calculated fix'!R$428)/('Ratios Calculated fix'!R$429-'Ratios Calculated fix'!R$428)</f>
        <v>0.14095317134401855</v>
      </c>
      <c r="S182" s="21">
        <f>('Ratios Calculated fix'!S182-'Ratios Calculated fix'!S$428)/('Ratios Calculated fix'!S$429-'Ratios Calculated fix'!S$428)</f>
        <v>0.10277693536850951</v>
      </c>
      <c r="T182" s="21">
        <f>('Ratios Calculated fix'!T182-'Ratios Calculated fix'!T$428)/('Ratios Calculated fix'!T$429-'Ratios Calculated fix'!T$428)</f>
        <v>0.12643078445245773</v>
      </c>
      <c r="U182" s="21">
        <f>('Ratios Calculated fix'!U182-'Ratios Calculated fix'!U$428)/('Ratios Calculated fix'!U$429-'Ratios Calculated fix'!U$428)</f>
        <v>0.81008745928802184</v>
      </c>
      <c r="V182" s="21">
        <f>('Ratios Calculated fix'!V182-'Ratios Calculated fix'!V$428)/('Ratios Calculated fix'!V$429-'Ratios Calculated fix'!V$428)</f>
        <v>0.78495547278310684</v>
      </c>
      <c r="W182" s="21">
        <f>('Ratios Calculated fix'!W182-'Ratios Calculated fix'!W$428)/('Ratios Calculated fix'!W$429-'Ratios Calculated fix'!W$428)</f>
        <v>0.77963191840522639</v>
      </c>
      <c r="X182" s="21">
        <f>('Ratios Calculated fix'!X182-'Ratios Calculated fix'!X$428)/('Ratios Calculated fix'!X$429-'Ratios Calculated fix'!X$428)</f>
        <v>0.3944244277029012</v>
      </c>
      <c r="Y182" s="21">
        <f>('Ratios Calculated fix'!Y182-'Ratios Calculated fix'!Y$428)/('Ratios Calculated fix'!Y$429-'Ratios Calculated fix'!Y$428)</f>
        <v>0.46948360164895953</v>
      </c>
      <c r="Z182" s="21">
        <f>('Ratios Calculated fix'!Z182-'Ratios Calculated fix'!Z$428)/('Ratios Calculated fix'!Z$429-'Ratios Calculated fix'!Z$428)</f>
        <v>0.6055755722970988</v>
      </c>
      <c r="AA182" s="21">
        <f>('Ratios Calculated fix'!AA182-'Ratios Calculated fix'!AA$428)/('Ratios Calculated fix'!AA$429-'Ratios Calculated fix'!AA$428)</f>
        <v>0.27920553187143332</v>
      </c>
      <c r="AB182" s="21">
        <f>('Ratios Calculated fix'!AB182-'Ratios Calculated fix'!AB$428)/('Ratios Calculated fix'!AB$429-'Ratios Calculated fix'!AB$428)</f>
        <v>0.8211090424942219</v>
      </c>
      <c r="AC182" s="21">
        <f>('Ratios Calculated fix'!AC182-'Ratios Calculated fix'!AC$428)/('Ratios Calculated fix'!AC$429-'Ratios Calculated fix'!AC$428)</f>
        <v>0.3732236396165623</v>
      </c>
      <c r="AD182" s="21">
        <f>('Ratios Calculated fix'!AD182-'Ratios Calculated fix'!AD$428)/('Ratios Calculated fix'!AD$429-'Ratios Calculated fix'!AD$428)</f>
        <v>0.32644674627018044</v>
      </c>
      <c r="AE182" s="21">
        <f>('Ratios Calculated fix'!AE182-'Ratios Calculated fix'!AE$428)/('Ratios Calculated fix'!AE$429-'Ratios Calculated fix'!AE$428)</f>
        <v>0.37422397325286005</v>
      </c>
      <c r="AF182" s="21">
        <f>('Ratios Calculated fix'!AF182-'Ratios Calculated fix'!AF$428)/('Ratios Calculated fix'!AF$429-'Ratios Calculated fix'!AF$428)</f>
        <v>0.59266237224408913</v>
      </c>
      <c r="AG182" s="21" t="e">
        <f>('Ratios Calculated fix'!AG182-'Ratios Calculated fix'!AG$428)/('Ratios Calculated fix'!AG$429-'Ratios Calculated fix'!AG$428)</f>
        <v>#DIV/0!</v>
      </c>
      <c r="AH182" s="21" t="e">
        <f>('Ratios Calculated fix'!AH182-'Ratios Calculated fix'!AH$428)/('Ratios Calculated fix'!AH$429-'Ratios Calculated fix'!AH$428)</f>
        <v>#DIV/0!</v>
      </c>
      <c r="AI182" s="21">
        <f>('Ratios Calculated fix'!AI182-'Ratios Calculated fix'!AI$428)/('Ratios Calculated fix'!AI$429-'Ratios Calculated fix'!AI$428)</f>
        <v>0.40449133006735916</v>
      </c>
      <c r="AJ182" s="21">
        <f>('Ratios Calculated fix'!AJ182-'Ratios Calculated fix'!AJ$428)/('Ratios Calculated fix'!AJ$429-'Ratios Calculated fix'!AJ$428)</f>
        <v>0.12237778735112861</v>
      </c>
      <c r="AK182" s="21" t="e">
        <f>('Ratios Calculated fix'!AK182-'Ratios Calculated fix'!AK$428)/('Ratios Calculated fix'!AK$429-'Ratios Calculated fix'!AK$428)</f>
        <v>#DIV/0!</v>
      </c>
      <c r="AL182" s="21" t="e">
        <f>('Ratios Calculated fix'!AL182-'Ratios Calculated fix'!AL$428)/('Ratios Calculated fix'!AL$429-'Ratios Calculated fix'!AL$428)</f>
        <v>#DIV/0!</v>
      </c>
      <c r="AM182" s="21">
        <f>('Ratios Calculated fix'!AM182-'Ratios Calculated fix'!AM$428)/('Ratios Calculated fix'!AM$429-'Ratios Calculated fix'!AM$428)</f>
        <v>0.62406680710185825</v>
      </c>
      <c r="AN182" s="21">
        <f>('Ratios Calculated fix'!AN182-'Ratios Calculated fix'!AN$428)/('Ratios Calculated fix'!AN$429-'Ratios Calculated fix'!AN$428)</f>
        <v>0.63048388821854018</v>
      </c>
      <c r="AO182" s="21">
        <f>('Ratios Calculated fix'!AO182-'Ratios Calculated fix'!AO$428)/('Ratios Calculated fix'!AO$429-'Ratios Calculated fix'!AO$428)</f>
        <v>0.20035572897557088</v>
      </c>
      <c r="AP182" s="21">
        <f>('Ratios Calculated fix'!AP182-'Ratios Calculated fix'!AP$428)/('Ratios Calculated fix'!AP$429-'Ratios Calculated fix'!AP$428)</f>
        <v>3.252265048996434E-2</v>
      </c>
      <c r="AQ182" s="21">
        <f>('Ratios Calculated fix'!AQ182-'Ratios Calculated fix'!AQ$428)/('Ratios Calculated fix'!AQ$429-'Ratios Calculated fix'!AQ$428)</f>
        <v>0.59121627704239887</v>
      </c>
      <c r="AR182" s="21">
        <f>('Ratios Calculated fix'!AR182-'Ratios Calculated fix'!AR$428)/('Ratios Calculated fix'!AR$429-'Ratios Calculated fix'!AR$428)</f>
        <v>0.26820511433419775</v>
      </c>
      <c r="AS182" s="21">
        <f>('Ratios Calculated fix'!AS182-'Ratios Calculated fix'!AS$428)/('Ratios Calculated fix'!AS$429-'Ratios Calculated fix'!AS$428)</f>
        <v>0.54696946439084071</v>
      </c>
      <c r="AT182" s="21">
        <f>('Ratios Calculated fix'!AT182-'Ratios Calculated fix'!AT$428)/('Ratios Calculated fix'!AT$429-'Ratios Calculated fix'!AT$428)</f>
        <v>0.336686090402328</v>
      </c>
      <c r="AU182" s="21">
        <f>('Ratios Calculated fix'!AU182-'Ratios Calculated fix'!AU$428)/('Ratios Calculated fix'!AU$429-'Ratios Calculated fix'!AU$428)</f>
        <v>0.45523760220440912</v>
      </c>
      <c r="AV182" s="21" t="e">
        <f>('Ratios Calculated fix'!AV182-'Ratios Calculated fix'!AV$428)/('Ratios Calculated fix'!AV$429-'Ratios Calculated fix'!AV$428)</f>
        <v>#DIV/0!</v>
      </c>
      <c r="AW182" s="21" t="e">
        <f>('Ratios Calculated fix'!AW182-'Ratios Calculated fix'!AW$428)/('Ratios Calculated fix'!AW$429-'Ratios Calculated fix'!AW$428)</f>
        <v>#DIV/0!</v>
      </c>
      <c r="AX182" s="21" t="e">
        <f>('Ratios Calculated fix'!AX182-'Ratios Calculated fix'!AX$428)/('Ratios Calculated fix'!AX$429-'Ratios Calculated fix'!AX$428)</f>
        <v>#DIV/0!</v>
      </c>
      <c r="AY182" s="21">
        <f>('Ratios Calculated fix'!AY182-'Ratios Calculated fix'!AY$428)/('Ratios Calculated fix'!AY$429-'Ratios Calculated fix'!AY$428)</f>
        <v>0.37907355283095956</v>
      </c>
      <c r="AZ182" s="21">
        <f>('Ratios Calculated fix'!AZ182-'Ratios Calculated fix'!AZ$428)/('Ratios Calculated fix'!AZ$429-'Ratios Calculated fix'!AZ$428)</f>
        <v>0.32403790191009635</v>
      </c>
      <c r="BA182" s="21">
        <f>('Ratios Calculated fix'!BA182-'Ratios Calculated fix'!BA$428)/('Ratios Calculated fix'!BA$429-'Ratios Calculated fix'!BA$428)</f>
        <v>0.5117824388531883</v>
      </c>
      <c r="BB182" s="21" t="e">
        <f>('Ratios Calculated fix'!BB182-'Ratios Calculated fix'!BB$428)/('Ratios Calculated fix'!BB$429-'Ratios Calculated fix'!BB$428)</f>
        <v>#DIV/0!</v>
      </c>
      <c r="BC182" s="21">
        <f>('Ratios Calculated fix'!BC182-'Ratios Calculated fix'!BC$428)/('Ratios Calculated fix'!BC$429-'Ratios Calculated fix'!BC$428)</f>
        <v>0.15411803177975986</v>
      </c>
    </row>
    <row r="183" spans="1:55" x14ac:dyDescent="0.2">
      <c r="A183" s="3" t="s">
        <v>586</v>
      </c>
      <c r="B183" s="3" t="s">
        <v>587</v>
      </c>
      <c r="C183" s="3" t="s">
        <v>24</v>
      </c>
      <c r="D183" s="3">
        <v>378161</v>
      </c>
      <c r="E183" s="3" t="s">
        <v>16</v>
      </c>
      <c r="F183" s="3">
        <v>2019</v>
      </c>
      <c r="G183" s="3" t="s">
        <v>17</v>
      </c>
      <c r="H183" s="4">
        <v>43830</v>
      </c>
      <c r="I183" s="4">
        <v>43881</v>
      </c>
      <c r="J183" s="4">
        <v>43881</v>
      </c>
      <c r="K183" s="5">
        <v>339005000</v>
      </c>
      <c r="L183" s="5">
        <v>346728000</v>
      </c>
      <c r="M183" s="3" t="s">
        <v>588</v>
      </c>
      <c r="N183" s="20">
        <f>('Ratios Calculated fix'!N183-'Ratios Calculated fix'!N$428)/('Ratios Calculated fix'!N$429-'Ratios Calculated fix'!N$428)</f>
        <v>5.7868381903066667E-2</v>
      </c>
      <c r="O183" s="21">
        <f>('Ratios Calculated fix'!O183-'Ratios Calculated fix'!O$428)/('Ratios Calculated fix'!O$429-'Ratios Calculated fix'!O$428)</f>
        <v>4.7934486529411624E-2</v>
      </c>
      <c r="P183" s="21">
        <f>('Ratios Calculated fix'!P183-'Ratios Calculated fix'!P$428)/('Ratios Calculated fix'!P$429-'Ratios Calculated fix'!P$428)</f>
        <v>9.9209772624640983E-3</v>
      </c>
      <c r="Q183" s="21">
        <f>('Ratios Calculated fix'!Q183-'Ratios Calculated fix'!Q$428)/('Ratios Calculated fix'!Q$429-'Ratios Calculated fix'!Q$428)</f>
        <v>0.53516934114888193</v>
      </c>
      <c r="R183" s="21">
        <f>('Ratios Calculated fix'!R183-'Ratios Calculated fix'!R$428)/('Ratios Calculated fix'!R$429-'Ratios Calculated fix'!R$428)</f>
        <v>0.2150850632653582</v>
      </c>
      <c r="S183" s="21">
        <f>('Ratios Calculated fix'!S183-'Ratios Calculated fix'!S$428)/('Ratios Calculated fix'!S$429-'Ratios Calculated fix'!S$428)</f>
        <v>3.3575389516684963E-2</v>
      </c>
      <c r="T183" s="21">
        <f>('Ratios Calculated fix'!T183-'Ratios Calculated fix'!T$428)/('Ratios Calculated fix'!T$429-'Ratios Calculated fix'!T$428)</f>
        <v>0.21207650629702793</v>
      </c>
      <c r="U183" s="21">
        <f>('Ratios Calculated fix'!U183-'Ratios Calculated fix'!U$428)/('Ratios Calculated fix'!U$429-'Ratios Calculated fix'!U$428)</f>
        <v>0.73525302583567198</v>
      </c>
      <c r="V183" s="21">
        <f>('Ratios Calculated fix'!V183-'Ratios Calculated fix'!V$428)/('Ratios Calculated fix'!V$429-'Ratios Calculated fix'!V$428)</f>
        <v>0.76350720403360206</v>
      </c>
      <c r="W183" s="21">
        <f>('Ratios Calculated fix'!W183-'Ratios Calculated fix'!W$428)/('Ratios Calculated fix'!W$429-'Ratios Calculated fix'!W$428)</f>
        <v>0.69789223446516357</v>
      </c>
      <c r="X183" s="21">
        <f>('Ratios Calculated fix'!X183-'Ratios Calculated fix'!X$428)/('Ratios Calculated fix'!X$429-'Ratios Calculated fix'!X$428)</f>
        <v>0.21007252828953446</v>
      </c>
      <c r="Y183" s="21">
        <f>('Ratios Calculated fix'!Y183-'Ratios Calculated fix'!Y$428)/('Ratios Calculated fix'!Y$429-'Ratios Calculated fix'!Y$428)</f>
        <v>0.43191471359960748</v>
      </c>
      <c r="Z183" s="21">
        <f>('Ratios Calculated fix'!Z183-'Ratios Calculated fix'!Z$428)/('Ratios Calculated fix'!Z$429-'Ratios Calculated fix'!Z$428)</f>
        <v>0.78992747171046551</v>
      </c>
      <c r="AA183" s="21">
        <f>('Ratios Calculated fix'!AA183-'Ratios Calculated fix'!AA$428)/('Ratios Calculated fix'!AA$429-'Ratios Calculated fix'!AA$428)</f>
        <v>0</v>
      </c>
      <c r="AB183" s="21">
        <f>('Ratios Calculated fix'!AB183-'Ratios Calculated fix'!AB$428)/('Ratios Calculated fix'!AB$429-'Ratios Calculated fix'!AB$428)</f>
        <v>0.77205169148688646</v>
      </c>
      <c r="AC183" s="21">
        <f>('Ratios Calculated fix'!AC183-'Ratios Calculated fix'!AC$428)/('Ratios Calculated fix'!AC$429-'Ratios Calculated fix'!AC$428)</f>
        <v>0.8298493246060421</v>
      </c>
      <c r="AD183" s="21">
        <f>('Ratios Calculated fix'!AD183-'Ratios Calculated fix'!AD$428)/('Ratios Calculated fix'!AD$429-'Ratios Calculated fix'!AD$428)</f>
        <v>0.38282069343143926</v>
      </c>
      <c r="AE183" s="21">
        <f>('Ratios Calculated fix'!AE183-'Ratios Calculated fix'!AE$428)/('Ratios Calculated fix'!AE$429-'Ratios Calculated fix'!AE$428)</f>
        <v>0.38920803712855784</v>
      </c>
      <c r="AF183" s="21">
        <f>('Ratios Calculated fix'!AF183-'Ratios Calculated fix'!AF$428)/('Ratios Calculated fix'!AF$429-'Ratios Calculated fix'!AF$428)</f>
        <v>0.59255726286253751</v>
      </c>
      <c r="AG183" s="21" t="e">
        <f>('Ratios Calculated fix'!AG183-'Ratios Calculated fix'!AG$428)/('Ratios Calculated fix'!AG$429-'Ratios Calculated fix'!AG$428)</f>
        <v>#DIV/0!</v>
      </c>
      <c r="AH183" s="21" t="e">
        <f>('Ratios Calculated fix'!AH183-'Ratios Calculated fix'!AH$428)/('Ratios Calculated fix'!AH$429-'Ratios Calculated fix'!AH$428)</f>
        <v>#DIV/0!</v>
      </c>
      <c r="AI183" s="21">
        <f>('Ratios Calculated fix'!AI183-'Ratios Calculated fix'!AI$428)/('Ratios Calculated fix'!AI$429-'Ratios Calculated fix'!AI$428)</f>
        <v>0.39703914865129464</v>
      </c>
      <c r="AJ183" s="21">
        <f>('Ratios Calculated fix'!AJ183-'Ratios Calculated fix'!AJ$428)/('Ratios Calculated fix'!AJ$429-'Ratios Calculated fix'!AJ$428)</f>
        <v>0.21898308625565849</v>
      </c>
      <c r="AK183" s="21" t="e">
        <f>('Ratios Calculated fix'!AK183-'Ratios Calculated fix'!AK$428)/('Ratios Calculated fix'!AK$429-'Ratios Calculated fix'!AK$428)</f>
        <v>#DIV/0!</v>
      </c>
      <c r="AL183" s="21" t="e">
        <f>('Ratios Calculated fix'!AL183-'Ratios Calculated fix'!AL$428)/('Ratios Calculated fix'!AL$429-'Ratios Calculated fix'!AL$428)</f>
        <v>#DIV/0!</v>
      </c>
      <c r="AM183" s="21">
        <f>('Ratios Calculated fix'!AM183-'Ratios Calculated fix'!AM$428)/('Ratios Calculated fix'!AM$429-'Ratios Calculated fix'!AM$428)</f>
        <v>0.59591451381373939</v>
      </c>
      <c r="AN183" s="21">
        <f>('Ratios Calculated fix'!AN183-'Ratios Calculated fix'!AN$428)/('Ratios Calculated fix'!AN$429-'Ratios Calculated fix'!AN$428)</f>
        <v>0.5950053475673357</v>
      </c>
      <c r="AO183" s="21">
        <f>('Ratios Calculated fix'!AO183-'Ratios Calculated fix'!AO$428)/('Ratios Calculated fix'!AO$429-'Ratios Calculated fix'!AO$428)</f>
        <v>0.25778135199003133</v>
      </c>
      <c r="AP183" s="21">
        <f>('Ratios Calculated fix'!AP183-'Ratios Calculated fix'!AP$428)/('Ratios Calculated fix'!AP$429-'Ratios Calculated fix'!AP$428)</f>
        <v>3.4047962954115531E-2</v>
      </c>
      <c r="AQ183" s="21">
        <f>('Ratios Calculated fix'!AQ183-'Ratios Calculated fix'!AQ$428)/('Ratios Calculated fix'!AQ$429-'Ratios Calculated fix'!AQ$428)</f>
        <v>0.61701453492337111</v>
      </c>
      <c r="AR183" s="21">
        <f>('Ratios Calculated fix'!AR183-'Ratios Calculated fix'!AR$428)/('Ratios Calculated fix'!AR$429-'Ratios Calculated fix'!AR$428)</f>
        <v>0.31923658901324475</v>
      </c>
      <c r="AS183" s="21">
        <f>('Ratios Calculated fix'!AS183-'Ratios Calculated fix'!AS$428)/('Ratios Calculated fix'!AS$429-'Ratios Calculated fix'!AS$428)</f>
        <v>0.53381568815123359</v>
      </c>
      <c r="AT183" s="21">
        <f>('Ratios Calculated fix'!AT183-'Ratios Calculated fix'!AT$428)/('Ratios Calculated fix'!AT$429-'Ratios Calculated fix'!AT$428)</f>
        <v>0.47371354596066179</v>
      </c>
      <c r="AU183" s="21">
        <f>('Ratios Calculated fix'!AU183-'Ratios Calculated fix'!AU$428)/('Ratios Calculated fix'!AU$429-'Ratios Calculated fix'!AU$428)</f>
        <v>0.48443074676342673</v>
      </c>
      <c r="AV183" s="21" t="e">
        <f>('Ratios Calculated fix'!AV183-'Ratios Calculated fix'!AV$428)/('Ratios Calculated fix'!AV$429-'Ratios Calculated fix'!AV$428)</f>
        <v>#DIV/0!</v>
      </c>
      <c r="AW183" s="21" t="e">
        <f>('Ratios Calculated fix'!AW183-'Ratios Calculated fix'!AW$428)/('Ratios Calculated fix'!AW$429-'Ratios Calculated fix'!AW$428)</f>
        <v>#DIV/0!</v>
      </c>
      <c r="AX183" s="21" t="e">
        <f>('Ratios Calculated fix'!AX183-'Ratios Calculated fix'!AX$428)/('Ratios Calculated fix'!AX$429-'Ratios Calculated fix'!AX$428)</f>
        <v>#DIV/0!</v>
      </c>
      <c r="AY183" s="21">
        <f>('Ratios Calculated fix'!AY183-'Ratios Calculated fix'!AY$428)/('Ratios Calculated fix'!AY$429-'Ratios Calculated fix'!AY$428)</f>
        <v>0.36888043304701146</v>
      </c>
      <c r="AZ183" s="21">
        <f>('Ratios Calculated fix'!AZ183-'Ratios Calculated fix'!AZ$428)/('Ratios Calculated fix'!AZ$429-'Ratios Calculated fix'!AZ$428)</f>
        <v>0.31466222940305327</v>
      </c>
      <c r="BA183" s="21">
        <f>('Ratios Calculated fix'!BA183-'Ratios Calculated fix'!BA$428)/('Ratios Calculated fix'!BA$429-'Ratios Calculated fix'!BA$428)</f>
        <v>0.51397493777786374</v>
      </c>
      <c r="BB183" s="21" t="e">
        <f>('Ratios Calculated fix'!BB183-'Ratios Calculated fix'!BB$428)/('Ratios Calculated fix'!BB$429-'Ratios Calculated fix'!BB$428)</f>
        <v>#DIV/0!</v>
      </c>
      <c r="BC183" s="21">
        <f>('Ratios Calculated fix'!BC183-'Ratios Calculated fix'!BC$428)/('Ratios Calculated fix'!BC$429-'Ratios Calculated fix'!BC$428)</f>
        <v>0.17734329975550495</v>
      </c>
    </row>
    <row r="184" spans="1:55" x14ac:dyDescent="0.2">
      <c r="A184" s="3" t="s">
        <v>589</v>
      </c>
      <c r="B184" s="3" t="s">
        <v>590</v>
      </c>
      <c r="C184" s="3" t="s">
        <v>72</v>
      </c>
      <c r="D184" s="3">
        <v>378162</v>
      </c>
      <c r="E184" s="3" t="s">
        <v>16</v>
      </c>
      <c r="F184" s="3">
        <v>2019</v>
      </c>
      <c r="G184" s="3" t="s">
        <v>17</v>
      </c>
      <c r="H184" s="4">
        <v>43830</v>
      </c>
      <c r="I184" s="4">
        <v>43874</v>
      </c>
      <c r="J184" s="4">
        <v>43874</v>
      </c>
      <c r="K184" s="5">
        <v>497312000</v>
      </c>
      <c r="L184" s="5">
        <v>508267000</v>
      </c>
      <c r="M184" s="3" t="s">
        <v>591</v>
      </c>
      <c r="N184" s="20">
        <f>('Ratios Calculated fix'!N184-'Ratios Calculated fix'!N$428)/('Ratios Calculated fix'!N$429-'Ratios Calculated fix'!N$428)</f>
        <v>6.252736794320303E-2</v>
      </c>
      <c r="O184" s="21">
        <f>('Ratios Calculated fix'!O184-'Ratios Calculated fix'!O$428)/('Ratios Calculated fix'!O$429-'Ratios Calculated fix'!O$428)</f>
        <v>6.252736794320303E-2</v>
      </c>
      <c r="P184" s="21">
        <f>('Ratios Calculated fix'!P184-'Ratios Calculated fix'!P$428)/('Ratios Calculated fix'!P$429-'Ratios Calculated fix'!P$428)</f>
        <v>2.5020144077036621E-2</v>
      </c>
      <c r="Q184" s="21">
        <f>('Ratios Calculated fix'!Q184-'Ratios Calculated fix'!Q$428)/('Ratios Calculated fix'!Q$429-'Ratios Calculated fix'!Q$428)</f>
        <v>0.55903951885252712</v>
      </c>
      <c r="R184" s="21">
        <f>('Ratios Calculated fix'!R184-'Ratios Calculated fix'!R$428)/('Ratios Calculated fix'!R$429-'Ratios Calculated fix'!R$428)</f>
        <v>0.11248028334880897</v>
      </c>
      <c r="S184" s="21">
        <f>('Ratios Calculated fix'!S184-'Ratios Calculated fix'!S$428)/('Ratios Calculated fix'!S$429-'Ratios Calculated fix'!S$428)</f>
        <v>1.0521303107100956E-2</v>
      </c>
      <c r="T184" s="21">
        <f>('Ratios Calculated fix'!T184-'Ratios Calculated fix'!T$428)/('Ratios Calculated fix'!T$429-'Ratios Calculated fix'!T$428)</f>
        <v>0.11200038774854544</v>
      </c>
      <c r="U184" s="21">
        <f>('Ratios Calculated fix'!U184-'Ratios Calculated fix'!U$428)/('Ratios Calculated fix'!U$429-'Ratios Calculated fix'!U$428)</f>
        <v>0.79425521704193258</v>
      </c>
      <c r="V184" s="21">
        <f>('Ratios Calculated fix'!V184-'Ratios Calculated fix'!V$428)/('Ratios Calculated fix'!V$429-'Ratios Calculated fix'!V$428)</f>
        <v>0.77180145881224915</v>
      </c>
      <c r="W184" s="21">
        <f>('Ratios Calculated fix'!W184-'Ratios Calculated fix'!W$428)/('Ratios Calculated fix'!W$429-'Ratios Calculated fix'!W$428)</f>
        <v>0.7639786520445625</v>
      </c>
      <c r="X184" s="21">
        <f>('Ratios Calculated fix'!X184-'Ratios Calculated fix'!X$428)/('Ratios Calculated fix'!X$429-'Ratios Calculated fix'!X$428)</f>
        <v>5.8324279730416324E-2</v>
      </c>
      <c r="Y184" s="21">
        <f>('Ratios Calculated fix'!Y184-'Ratios Calculated fix'!Y$428)/('Ratios Calculated fix'!Y$429-'Ratios Calculated fix'!Y$428)</f>
        <v>0.50657626709482129</v>
      </c>
      <c r="Z184" s="21">
        <f>('Ratios Calculated fix'!Z184-'Ratios Calculated fix'!Z$428)/('Ratios Calculated fix'!Z$429-'Ratios Calculated fix'!Z$428)</f>
        <v>0.94167572026958368</v>
      </c>
      <c r="AA184" s="21">
        <f>('Ratios Calculated fix'!AA184-'Ratios Calculated fix'!AA$428)/('Ratios Calculated fix'!AA$429-'Ratios Calculated fix'!AA$428)</f>
        <v>0</v>
      </c>
      <c r="AB184" s="21">
        <f>('Ratios Calculated fix'!AB184-'Ratios Calculated fix'!AB$428)/('Ratios Calculated fix'!AB$429-'Ratios Calculated fix'!AB$428)</f>
        <v>0.91027635207684499</v>
      </c>
      <c r="AC184" s="21">
        <f>('Ratios Calculated fix'!AC184-'Ratios Calculated fix'!AC$428)/('Ratios Calculated fix'!AC$429-'Ratios Calculated fix'!AC$428)</f>
        <v>0.60743361331039691</v>
      </c>
      <c r="AD184" s="21">
        <f>('Ratios Calculated fix'!AD184-'Ratios Calculated fix'!AD$428)/('Ratios Calculated fix'!AD$429-'Ratios Calculated fix'!AD$428)</f>
        <v>0.71533262810899323</v>
      </c>
      <c r="AE184" s="21">
        <f>('Ratios Calculated fix'!AE184-'Ratios Calculated fix'!AE$428)/('Ratios Calculated fix'!AE$429-'Ratios Calculated fix'!AE$428)</f>
        <v>0.51736288601356162</v>
      </c>
      <c r="AF184" s="21">
        <f>('Ratios Calculated fix'!AF184-'Ratios Calculated fix'!AF$428)/('Ratios Calculated fix'!AF$429-'Ratios Calculated fix'!AF$428)</f>
        <v>0.92286253620164138</v>
      </c>
      <c r="AG184" s="21" t="e">
        <f>('Ratios Calculated fix'!AG184-'Ratios Calculated fix'!AG$428)/('Ratios Calculated fix'!AG$429-'Ratios Calculated fix'!AG$428)</f>
        <v>#DIV/0!</v>
      </c>
      <c r="AH184" s="21" t="e">
        <f>('Ratios Calculated fix'!AH184-'Ratios Calculated fix'!AH$428)/('Ratios Calculated fix'!AH$429-'Ratios Calculated fix'!AH$428)</f>
        <v>#DIV/0!</v>
      </c>
      <c r="AI184" s="21">
        <f>('Ratios Calculated fix'!AI184-'Ratios Calculated fix'!AI$428)/('Ratios Calculated fix'!AI$429-'Ratios Calculated fix'!AI$428)</f>
        <v>0.26001871244080427</v>
      </c>
      <c r="AJ184" s="21">
        <f>('Ratios Calculated fix'!AJ184-'Ratios Calculated fix'!AJ$428)/('Ratios Calculated fix'!AJ$429-'Ratios Calculated fix'!AJ$428)</f>
        <v>0.28403166043092354</v>
      </c>
      <c r="AK184" s="21" t="e">
        <f>('Ratios Calculated fix'!AK184-'Ratios Calculated fix'!AK$428)/('Ratios Calculated fix'!AK$429-'Ratios Calculated fix'!AK$428)</f>
        <v>#DIV/0!</v>
      </c>
      <c r="AL184" s="21" t="e">
        <f>('Ratios Calculated fix'!AL184-'Ratios Calculated fix'!AL$428)/('Ratios Calculated fix'!AL$429-'Ratios Calculated fix'!AL$428)</f>
        <v>#DIV/0!</v>
      </c>
      <c r="AM184" s="21">
        <f>('Ratios Calculated fix'!AM184-'Ratios Calculated fix'!AM$428)/('Ratios Calculated fix'!AM$429-'Ratios Calculated fix'!AM$428)</f>
        <v>0.61792483268288723</v>
      </c>
      <c r="AN184" s="21">
        <f>('Ratios Calculated fix'!AN184-'Ratios Calculated fix'!AN$428)/('Ratios Calculated fix'!AN$429-'Ratios Calculated fix'!AN$428)</f>
        <v>0.6201083009450209</v>
      </c>
      <c r="AO184" s="21">
        <f>('Ratios Calculated fix'!AO184-'Ratios Calculated fix'!AO$428)/('Ratios Calculated fix'!AO$429-'Ratios Calculated fix'!AO$428)</f>
        <v>2.0345739102345422E-2</v>
      </c>
      <c r="AP184" s="21">
        <f>('Ratios Calculated fix'!AP184-'Ratios Calculated fix'!AP$428)/('Ratios Calculated fix'!AP$429-'Ratios Calculated fix'!AP$428)</f>
        <v>3.2701186541631011E-2</v>
      </c>
      <c r="AQ184" s="21">
        <f>('Ratios Calculated fix'!AQ184-'Ratios Calculated fix'!AQ$428)/('Ratios Calculated fix'!AQ$429-'Ratios Calculated fix'!AQ$428)</f>
        <v>0.60007631404838579</v>
      </c>
      <c r="AR184" s="21">
        <f>('Ratios Calculated fix'!AR184-'Ratios Calculated fix'!AR$428)/('Ratios Calculated fix'!AR$429-'Ratios Calculated fix'!AR$428)</f>
        <v>0.63865565468796881</v>
      </c>
      <c r="AS184" s="21">
        <f>('Ratios Calculated fix'!AS184-'Ratios Calculated fix'!AS$428)/('Ratios Calculated fix'!AS$429-'Ratios Calculated fix'!AS$428)</f>
        <v>4.4966765338221019E-2</v>
      </c>
      <c r="AT184" s="21">
        <f>('Ratios Calculated fix'!AT184-'Ratios Calculated fix'!AT$428)/('Ratios Calculated fix'!AT$429-'Ratios Calculated fix'!AT$428)</f>
        <v>0.30079452630004766</v>
      </c>
      <c r="AU184" s="21">
        <f>('Ratios Calculated fix'!AU184-'Ratios Calculated fix'!AU$428)/('Ratios Calculated fix'!AU$429-'Ratios Calculated fix'!AU$428)</f>
        <v>0.88494052203276408</v>
      </c>
      <c r="AV184" s="21" t="e">
        <f>('Ratios Calculated fix'!AV184-'Ratios Calculated fix'!AV$428)/('Ratios Calculated fix'!AV$429-'Ratios Calculated fix'!AV$428)</f>
        <v>#DIV/0!</v>
      </c>
      <c r="AW184" s="21" t="e">
        <f>('Ratios Calculated fix'!AW184-'Ratios Calculated fix'!AW$428)/('Ratios Calculated fix'!AW$429-'Ratios Calculated fix'!AW$428)</f>
        <v>#DIV/0!</v>
      </c>
      <c r="AX184" s="21" t="e">
        <f>('Ratios Calculated fix'!AX184-'Ratios Calculated fix'!AX$428)/('Ratios Calculated fix'!AX$429-'Ratios Calculated fix'!AX$428)</f>
        <v>#DIV/0!</v>
      </c>
      <c r="AY184" s="21">
        <f>('Ratios Calculated fix'!AY184-'Ratios Calculated fix'!AY$428)/('Ratios Calculated fix'!AY$429-'Ratios Calculated fix'!AY$428)</f>
        <v>0.38741737669837889</v>
      </c>
      <c r="AZ184" s="21">
        <f>('Ratios Calculated fix'!AZ184-'Ratios Calculated fix'!AZ$428)/('Ratios Calculated fix'!AZ$429-'Ratios Calculated fix'!AZ$428)</f>
        <v>0.34696943104527722</v>
      </c>
      <c r="BA184" s="21">
        <f>('Ratios Calculated fix'!BA184-'Ratios Calculated fix'!BA$428)/('Ratios Calculated fix'!BA$429-'Ratios Calculated fix'!BA$428)</f>
        <v>0.5251302033439289</v>
      </c>
      <c r="BB184" s="21" t="e">
        <f>('Ratios Calculated fix'!BB184-'Ratios Calculated fix'!BB$428)/('Ratios Calculated fix'!BB$429-'Ratios Calculated fix'!BB$428)</f>
        <v>#DIV/0!</v>
      </c>
      <c r="BC184" s="21">
        <f>('Ratios Calculated fix'!BC184-'Ratios Calculated fix'!BC$428)/('Ratios Calculated fix'!BC$429-'Ratios Calculated fix'!BC$428)</f>
        <v>8.7905632637387737E-2</v>
      </c>
    </row>
    <row r="185" spans="1:55" x14ac:dyDescent="0.2">
      <c r="A185" s="3" t="s">
        <v>610</v>
      </c>
      <c r="B185" s="3" t="s">
        <v>611</v>
      </c>
      <c r="C185" s="3" t="s">
        <v>45</v>
      </c>
      <c r="D185" s="3">
        <v>261673</v>
      </c>
      <c r="E185" s="3" t="s">
        <v>16</v>
      </c>
      <c r="F185" s="3">
        <v>2019</v>
      </c>
      <c r="G185" s="3" t="s">
        <v>17</v>
      </c>
      <c r="H185" s="4">
        <v>43890</v>
      </c>
      <c r="I185" s="4">
        <v>43915</v>
      </c>
      <c r="J185" s="4">
        <v>43915</v>
      </c>
      <c r="K185" s="5">
        <v>1087000000</v>
      </c>
      <c r="L185" s="5">
        <v>1089000000</v>
      </c>
      <c r="M185" s="3" t="s">
        <v>612</v>
      </c>
      <c r="N185" s="20">
        <f>('Ratios Calculated fix'!N185-'Ratios Calculated fix'!N$428)/('Ratios Calculated fix'!N$429-'Ratios Calculated fix'!N$428)</f>
        <v>4.7412130417796156E-2</v>
      </c>
      <c r="O185" s="21">
        <f>('Ratios Calculated fix'!O185-'Ratios Calculated fix'!O$428)/('Ratios Calculated fix'!O$429-'Ratios Calculated fix'!O$428)</f>
        <v>1.1248415207365551E-2</v>
      </c>
      <c r="P185" s="21">
        <f>('Ratios Calculated fix'!P185-'Ratios Calculated fix'!P$428)/('Ratios Calculated fix'!P$429-'Ratios Calculated fix'!P$428)</f>
        <v>1.5910676166770152E-2</v>
      </c>
      <c r="Q185" s="21">
        <f>('Ratios Calculated fix'!Q185-'Ratios Calculated fix'!Q$428)/('Ratios Calculated fix'!Q$429-'Ratios Calculated fix'!Q$428)</f>
        <v>0.51966682342685488</v>
      </c>
      <c r="R185" s="21">
        <f>('Ratios Calculated fix'!R185-'Ratios Calculated fix'!R$428)/('Ratios Calculated fix'!R$429-'Ratios Calculated fix'!R$428)</f>
        <v>0.17051098580173651</v>
      </c>
      <c r="S185" s="21">
        <f>('Ratios Calculated fix'!S185-'Ratios Calculated fix'!S$428)/('Ratios Calculated fix'!S$429-'Ratios Calculated fix'!S$428)</f>
        <v>9.0924660097289695E-2</v>
      </c>
      <c r="T185" s="21">
        <f>('Ratios Calculated fix'!T185-'Ratios Calculated fix'!T$428)/('Ratios Calculated fix'!T$429-'Ratios Calculated fix'!T$428)</f>
        <v>0.15813371984340047</v>
      </c>
      <c r="U185" s="21">
        <f>('Ratios Calculated fix'!U185-'Ratios Calculated fix'!U$428)/('Ratios Calculated fix'!U$429-'Ratios Calculated fix'!U$428)</f>
        <v>0.71428148988537477</v>
      </c>
      <c r="V185" s="21">
        <f>('Ratios Calculated fix'!V185-'Ratios Calculated fix'!V$428)/('Ratios Calculated fix'!V$429-'Ratios Calculated fix'!V$428)</f>
        <v>0.73397709817578893</v>
      </c>
      <c r="W185" s="21">
        <f>('Ratios Calculated fix'!W185-'Ratios Calculated fix'!W$428)/('Ratios Calculated fix'!W$429-'Ratios Calculated fix'!W$428)</f>
        <v>0.67946183808778382</v>
      </c>
      <c r="X185" s="21">
        <f>('Ratios Calculated fix'!X185-'Ratios Calculated fix'!X$428)/('Ratios Calculated fix'!X$429-'Ratios Calculated fix'!X$428)</f>
        <v>0.3420676713160053</v>
      </c>
      <c r="Y185" s="21">
        <f>('Ratios Calculated fix'!Y185-'Ratios Calculated fix'!Y$428)/('Ratios Calculated fix'!Y$429-'Ratios Calculated fix'!Y$428)</f>
        <v>0.43775992338763775</v>
      </c>
      <c r="Z185" s="21">
        <f>('Ratios Calculated fix'!Z185-'Ratios Calculated fix'!Z$428)/('Ratios Calculated fix'!Z$429-'Ratios Calculated fix'!Z$428)</f>
        <v>0.65793232868399465</v>
      </c>
      <c r="AA185" s="21">
        <f>('Ratios Calculated fix'!AA185-'Ratios Calculated fix'!AA$428)/('Ratios Calculated fix'!AA$429-'Ratios Calculated fix'!AA$428)</f>
        <v>8.3498515457471029E-2</v>
      </c>
      <c r="AB185" s="21">
        <f>('Ratios Calculated fix'!AB185-'Ratios Calculated fix'!AB$428)/('Ratios Calculated fix'!AB$429-'Ratios Calculated fix'!AB$428)</f>
        <v>0.77953389156643493</v>
      </c>
      <c r="AC185" s="21">
        <f>('Ratios Calculated fix'!AC185-'Ratios Calculated fix'!AC$428)/('Ratios Calculated fix'!AC$429-'Ratios Calculated fix'!AC$428)</f>
        <v>0.324887206200073</v>
      </c>
      <c r="AD185" s="21">
        <f>('Ratios Calculated fix'!AD185-'Ratios Calculated fix'!AD$428)/('Ratios Calculated fix'!AD$429-'Ratios Calculated fix'!AD$428)</f>
        <v>0.35796860059904295</v>
      </c>
      <c r="AE185" s="21">
        <f>('Ratios Calculated fix'!AE185-'Ratios Calculated fix'!AE$428)/('Ratios Calculated fix'!AE$429-'Ratios Calculated fix'!AE$428)</f>
        <v>0.39278047835084368</v>
      </c>
      <c r="AF185" s="21">
        <f>('Ratios Calculated fix'!AF185-'Ratios Calculated fix'!AF$428)/('Ratios Calculated fix'!AF$429-'Ratios Calculated fix'!AF$428)</f>
        <v>0.60708958611479469</v>
      </c>
      <c r="AG185" s="21" t="e">
        <f>('Ratios Calculated fix'!AG185-'Ratios Calculated fix'!AG$428)/('Ratios Calculated fix'!AG$429-'Ratios Calculated fix'!AG$428)</f>
        <v>#DIV/0!</v>
      </c>
      <c r="AH185" s="21" t="e">
        <f>('Ratios Calculated fix'!AH185-'Ratios Calculated fix'!AH$428)/('Ratios Calculated fix'!AH$429-'Ratios Calculated fix'!AH$428)</f>
        <v>#DIV/0!</v>
      </c>
      <c r="AI185" s="21">
        <f>('Ratios Calculated fix'!AI185-'Ratios Calculated fix'!AI$428)/('Ratios Calculated fix'!AI$429-'Ratios Calculated fix'!AI$428)</f>
        <v>0.37113315768039729</v>
      </c>
      <c r="AJ185" s="21">
        <f>('Ratios Calculated fix'!AJ185-'Ratios Calculated fix'!AJ$428)/('Ratios Calculated fix'!AJ$429-'Ratios Calculated fix'!AJ$428)</f>
        <v>0.19999566453484371</v>
      </c>
      <c r="AK185" s="21" t="e">
        <f>('Ratios Calculated fix'!AK185-'Ratios Calculated fix'!AK$428)/('Ratios Calculated fix'!AK$429-'Ratios Calculated fix'!AK$428)</f>
        <v>#DIV/0!</v>
      </c>
      <c r="AL185" s="21" t="e">
        <f>('Ratios Calculated fix'!AL185-'Ratios Calculated fix'!AL$428)/('Ratios Calculated fix'!AL$429-'Ratios Calculated fix'!AL$428)</f>
        <v>#DIV/0!</v>
      </c>
      <c r="AM185" s="21">
        <f>('Ratios Calculated fix'!AM185-'Ratios Calculated fix'!AM$428)/('Ratios Calculated fix'!AM$429-'Ratios Calculated fix'!AM$428)</f>
        <v>0.52622192760824249</v>
      </c>
      <c r="AN185" s="21">
        <f>('Ratios Calculated fix'!AN185-'Ratios Calculated fix'!AN$428)/('Ratios Calculated fix'!AN$429-'Ratios Calculated fix'!AN$428)</f>
        <v>0.53082876044407334</v>
      </c>
      <c r="AO185" s="21">
        <f>('Ratios Calculated fix'!AO185-'Ratios Calculated fix'!AO$428)/('Ratios Calculated fix'!AO$429-'Ratios Calculated fix'!AO$428)</f>
        <v>0.54589933502665988</v>
      </c>
      <c r="AP185" s="21">
        <f>('Ratios Calculated fix'!AP185-'Ratios Calculated fix'!AP$428)/('Ratios Calculated fix'!AP$429-'Ratios Calculated fix'!AP$428)</f>
        <v>3.8949232258372379E-2</v>
      </c>
      <c r="AQ185" s="21">
        <f>('Ratios Calculated fix'!AQ185-'Ratios Calculated fix'!AQ$428)/('Ratios Calculated fix'!AQ$429-'Ratios Calculated fix'!AQ$428)</f>
        <v>0.81481452654107644</v>
      </c>
      <c r="AR185" s="21">
        <f>('Ratios Calculated fix'!AR185-'Ratios Calculated fix'!AR$428)/('Ratios Calculated fix'!AR$429-'Ratios Calculated fix'!AR$428)</f>
        <v>0.29452363211728755</v>
      </c>
      <c r="AS185" s="21">
        <f>('Ratios Calculated fix'!AS185-'Ratios Calculated fix'!AS$428)/('Ratios Calculated fix'!AS$429-'Ratios Calculated fix'!AS$428)</f>
        <v>0.5161477816564134</v>
      </c>
      <c r="AT185" s="21">
        <f>('Ratios Calculated fix'!AT185-'Ratios Calculated fix'!AT$428)/('Ratios Calculated fix'!AT$429-'Ratios Calculated fix'!AT$428)</f>
        <v>0.67630565423893207</v>
      </c>
      <c r="AU185" s="21">
        <f>('Ratios Calculated fix'!AU185-'Ratios Calculated fix'!AU$428)/('Ratios Calculated fix'!AU$429-'Ratios Calculated fix'!AU$428)</f>
        <v>0.51257776600636817</v>
      </c>
      <c r="AV185" s="21" t="e">
        <f>('Ratios Calculated fix'!AV185-'Ratios Calculated fix'!AV$428)/('Ratios Calculated fix'!AV$429-'Ratios Calculated fix'!AV$428)</f>
        <v>#DIV/0!</v>
      </c>
      <c r="AW185" s="21" t="e">
        <f>('Ratios Calculated fix'!AW185-'Ratios Calculated fix'!AW$428)/('Ratios Calculated fix'!AW$429-'Ratios Calculated fix'!AW$428)</f>
        <v>#DIV/0!</v>
      </c>
      <c r="AX185" s="21" t="e">
        <f>('Ratios Calculated fix'!AX185-'Ratios Calculated fix'!AX$428)/('Ratios Calculated fix'!AX$429-'Ratios Calculated fix'!AX$428)</f>
        <v>#DIV/0!</v>
      </c>
      <c r="AY185" s="21">
        <f>('Ratios Calculated fix'!AY185-'Ratios Calculated fix'!AY$428)/('Ratios Calculated fix'!AY$429-'Ratios Calculated fix'!AY$428)</f>
        <v>0.34611899691636927</v>
      </c>
      <c r="AZ185" s="21">
        <f>('Ratios Calculated fix'!AZ185-'Ratios Calculated fix'!AZ$428)/('Ratios Calculated fix'!AZ$429-'Ratios Calculated fix'!AZ$428)</f>
        <v>0.27285980042268121</v>
      </c>
      <c r="BA185" s="21">
        <f>('Ratios Calculated fix'!BA185-'Ratios Calculated fix'!BA$428)/('Ratios Calculated fix'!BA$429-'Ratios Calculated fix'!BA$428)</f>
        <v>0.51523136829453431</v>
      </c>
      <c r="BB185" s="21" t="e">
        <f>('Ratios Calculated fix'!BB185-'Ratios Calculated fix'!BB$428)/('Ratios Calculated fix'!BB$429-'Ratios Calculated fix'!BB$428)</f>
        <v>#DIV/0!</v>
      </c>
      <c r="BC185" s="21">
        <f>('Ratios Calculated fix'!BC185-'Ratios Calculated fix'!BC$428)/('Ratios Calculated fix'!BC$429-'Ratios Calculated fix'!BC$428)</f>
        <v>0.37240944151048322</v>
      </c>
    </row>
    <row r="186" spans="1:55" x14ac:dyDescent="0.2">
      <c r="A186" s="3" t="s">
        <v>595</v>
      </c>
      <c r="B186" s="3" t="s">
        <v>596</v>
      </c>
      <c r="C186" s="3" t="s">
        <v>138</v>
      </c>
      <c r="D186" s="3">
        <v>378163</v>
      </c>
      <c r="E186" s="3" t="s">
        <v>16</v>
      </c>
      <c r="F186" s="3">
        <v>2019</v>
      </c>
      <c r="G186" s="3" t="s">
        <v>17</v>
      </c>
      <c r="H186" s="4">
        <v>43830</v>
      </c>
      <c r="I186" s="4">
        <v>43881</v>
      </c>
      <c r="J186" s="4">
        <v>43881</v>
      </c>
      <c r="K186" s="5">
        <v>302700000</v>
      </c>
      <c r="L186" s="5">
        <v>300400000</v>
      </c>
      <c r="M186" s="6" t="s">
        <v>597</v>
      </c>
      <c r="N186" s="20">
        <f>('Ratios Calculated fix'!N186-'Ratios Calculated fix'!N$428)/('Ratios Calculated fix'!N$429-'Ratios Calculated fix'!N$428)</f>
        <v>8.7160157380372832E-2</v>
      </c>
      <c r="O186" s="21">
        <f>('Ratios Calculated fix'!O186-'Ratios Calculated fix'!O$428)/('Ratios Calculated fix'!O$429-'Ratios Calculated fix'!O$428)</f>
        <v>8.2332218245731004E-2</v>
      </c>
      <c r="P186" s="21">
        <f>('Ratios Calculated fix'!P186-'Ratios Calculated fix'!P$428)/('Ratios Calculated fix'!P$429-'Ratios Calculated fix'!P$428)</f>
        <v>0.18292469375109416</v>
      </c>
      <c r="Q186" s="21">
        <f>('Ratios Calculated fix'!Q186-'Ratios Calculated fix'!Q$428)/('Ratios Calculated fix'!Q$429-'Ratios Calculated fix'!Q$428)</f>
        <v>0.55906368489211311</v>
      </c>
      <c r="R186" s="21">
        <f>('Ratios Calculated fix'!R186-'Ratios Calculated fix'!R$428)/('Ratios Calculated fix'!R$429-'Ratios Calculated fix'!R$428)</f>
        <v>7.998252837717694E-2</v>
      </c>
      <c r="S186" s="21">
        <f>('Ratios Calculated fix'!S186-'Ratios Calculated fix'!S$428)/('Ratios Calculated fix'!S$429-'Ratios Calculated fix'!S$428)</f>
        <v>5.2221614401901191E-3</v>
      </c>
      <c r="T186" s="21">
        <f>('Ratios Calculated fix'!T186-'Ratios Calculated fix'!T$428)/('Ratios Calculated fix'!T$429-'Ratios Calculated fix'!T$428)</f>
        <v>7.9992342937039745E-2</v>
      </c>
      <c r="U186" s="21">
        <f>('Ratios Calculated fix'!U186-'Ratios Calculated fix'!U$428)/('Ratios Calculated fix'!U$429-'Ratios Calculated fix'!U$428)</f>
        <v>0.79307465612613581</v>
      </c>
      <c r="V186" s="21">
        <f>('Ratios Calculated fix'!V186-'Ratios Calculated fix'!V$428)/('Ratios Calculated fix'!V$429-'Ratios Calculated fix'!V$428)</f>
        <v>0.77162090933097105</v>
      </c>
      <c r="W186" s="21">
        <f>('Ratios Calculated fix'!W186-'Ratios Calculated fix'!W$428)/('Ratios Calculated fix'!W$429-'Ratios Calculated fix'!W$428)</f>
        <v>0.76265912162993854</v>
      </c>
      <c r="X186" s="21">
        <f>('Ratios Calculated fix'!X186-'Ratios Calculated fix'!X$428)/('Ratios Calculated fix'!X$429-'Ratios Calculated fix'!X$428)</f>
        <v>0.16696705476038848</v>
      </c>
      <c r="Y186" s="21">
        <f>('Ratios Calculated fix'!Y186-'Ratios Calculated fix'!Y$428)/('Ratios Calculated fix'!Y$429-'Ratios Calculated fix'!Y$428)</f>
        <v>0.50561476127732086</v>
      </c>
      <c r="Z186" s="21">
        <f>('Ratios Calculated fix'!Z186-'Ratios Calculated fix'!Z$428)/('Ratios Calculated fix'!Z$429-'Ratios Calculated fix'!Z$428)</f>
        <v>0.83303294523961158</v>
      </c>
      <c r="AA186" s="21">
        <f>('Ratios Calculated fix'!AA186-'Ratios Calculated fix'!AA$428)/('Ratios Calculated fix'!AA$429-'Ratios Calculated fix'!AA$428)</f>
        <v>2.7403888461929961E-2</v>
      </c>
      <c r="AB186" s="21">
        <f>('Ratios Calculated fix'!AB186-'Ratios Calculated fix'!AB$428)/('Ratios Calculated fix'!AB$429-'Ratios Calculated fix'!AB$428)</f>
        <v>0.90932118611861956</v>
      </c>
      <c r="AC186" s="21">
        <f>('Ratios Calculated fix'!AC186-'Ratios Calculated fix'!AC$428)/('Ratios Calculated fix'!AC$429-'Ratios Calculated fix'!AC$428)</f>
        <v>1</v>
      </c>
      <c r="AD186" s="21">
        <f>('Ratios Calculated fix'!AD186-'Ratios Calculated fix'!AD$428)/('Ratios Calculated fix'!AD$429-'Ratios Calculated fix'!AD$428)</f>
        <v>0.55172896578849062</v>
      </c>
      <c r="AE186" s="21">
        <f>('Ratios Calculated fix'!AE186-'Ratios Calculated fix'!AE$428)/('Ratios Calculated fix'!AE$429-'Ratios Calculated fix'!AE$428)</f>
        <v>0.32956815163326414</v>
      </c>
      <c r="AF186" s="21">
        <f>('Ratios Calculated fix'!AF186-'Ratios Calculated fix'!AF$428)/('Ratios Calculated fix'!AF$429-'Ratios Calculated fix'!AF$428)</f>
        <v>0.5032659873116343</v>
      </c>
      <c r="AG186" s="21" t="e">
        <f>('Ratios Calculated fix'!AG186-'Ratios Calculated fix'!AG$428)/('Ratios Calculated fix'!AG$429-'Ratios Calculated fix'!AG$428)</f>
        <v>#DIV/0!</v>
      </c>
      <c r="AH186" s="21" t="e">
        <f>('Ratios Calculated fix'!AH186-'Ratios Calculated fix'!AH$428)/('Ratios Calculated fix'!AH$429-'Ratios Calculated fix'!AH$428)</f>
        <v>#DIV/0!</v>
      </c>
      <c r="AI186" s="21">
        <f>('Ratios Calculated fix'!AI186-'Ratios Calculated fix'!AI$428)/('Ratios Calculated fix'!AI$429-'Ratios Calculated fix'!AI$428)</f>
        <v>0.35291136224422626</v>
      </c>
      <c r="AJ186" s="21">
        <f>('Ratios Calculated fix'!AJ186-'Ratios Calculated fix'!AJ$428)/('Ratios Calculated fix'!AJ$429-'Ratios Calculated fix'!AJ$428)</f>
        <v>0.21678973499480247</v>
      </c>
      <c r="AK186" s="21" t="e">
        <f>('Ratios Calculated fix'!AK186-'Ratios Calculated fix'!AK$428)/('Ratios Calculated fix'!AK$429-'Ratios Calculated fix'!AK$428)</f>
        <v>#DIV/0!</v>
      </c>
      <c r="AL186" s="21" t="e">
        <f>('Ratios Calculated fix'!AL186-'Ratios Calculated fix'!AL$428)/('Ratios Calculated fix'!AL$429-'Ratios Calculated fix'!AL$428)</f>
        <v>#DIV/0!</v>
      </c>
      <c r="AM186" s="21">
        <f>('Ratios Calculated fix'!AM186-'Ratios Calculated fix'!AM$428)/('Ratios Calculated fix'!AM$429-'Ratios Calculated fix'!AM$428)</f>
        <v>0.61502125700257748</v>
      </c>
      <c r="AN186" s="21">
        <f>('Ratios Calculated fix'!AN186-'Ratios Calculated fix'!AN$428)/('Ratios Calculated fix'!AN$429-'Ratios Calculated fix'!AN$428)</f>
        <v>0.62056653506531656</v>
      </c>
      <c r="AO186" s="21">
        <f>('Ratios Calculated fix'!AO186-'Ratios Calculated fix'!AO$428)/('Ratios Calculated fix'!AO$429-'Ratios Calculated fix'!AO$428)</f>
        <v>5.4374805256351702E-2</v>
      </c>
      <c r="AP186" s="21">
        <f>('Ratios Calculated fix'!AP186-'Ratios Calculated fix'!AP$428)/('Ratios Calculated fix'!AP$429-'Ratios Calculated fix'!AP$428)</f>
        <v>3.2316022627069355E-2</v>
      </c>
      <c r="AQ186" s="21">
        <f>('Ratios Calculated fix'!AQ186-'Ratios Calculated fix'!AQ$428)/('Ratios Calculated fix'!AQ$429-'Ratios Calculated fix'!AQ$428)</f>
        <v>0.47526926790247948</v>
      </c>
      <c r="AR186" s="21">
        <f>('Ratios Calculated fix'!AR186-'Ratios Calculated fix'!AR$428)/('Ratios Calculated fix'!AR$429-'Ratios Calculated fix'!AR$428)</f>
        <v>0.48345511187253759</v>
      </c>
      <c r="AS186" s="21">
        <f>('Ratios Calculated fix'!AS186-'Ratios Calculated fix'!AS$428)/('Ratios Calculated fix'!AS$429-'Ratios Calculated fix'!AS$428)</f>
        <v>0.41329279588017481</v>
      </c>
      <c r="AT186" s="21">
        <f>('Ratios Calculated fix'!AT186-'Ratios Calculated fix'!AT$428)/('Ratios Calculated fix'!AT$429-'Ratios Calculated fix'!AT$428)</f>
        <v>0.33962342999947326</v>
      </c>
      <c r="AU186" s="21">
        <f>('Ratios Calculated fix'!AU186-'Ratios Calculated fix'!AU$428)/('Ratios Calculated fix'!AU$429-'Ratios Calculated fix'!AU$428)</f>
        <v>0.46164247760716576</v>
      </c>
      <c r="AV186" s="21" t="e">
        <f>('Ratios Calculated fix'!AV186-'Ratios Calculated fix'!AV$428)/('Ratios Calculated fix'!AV$429-'Ratios Calculated fix'!AV$428)</f>
        <v>#DIV/0!</v>
      </c>
      <c r="AW186" s="21" t="e">
        <f>('Ratios Calculated fix'!AW186-'Ratios Calculated fix'!AW$428)/('Ratios Calculated fix'!AW$429-'Ratios Calculated fix'!AW$428)</f>
        <v>#DIV/0!</v>
      </c>
      <c r="AX186" s="21" t="e">
        <f>('Ratios Calculated fix'!AX186-'Ratios Calculated fix'!AX$428)/('Ratios Calculated fix'!AX$429-'Ratios Calculated fix'!AX$428)</f>
        <v>#DIV/0!</v>
      </c>
      <c r="AY186" s="21">
        <f>('Ratios Calculated fix'!AY186-'Ratios Calculated fix'!AY$428)/('Ratios Calculated fix'!AY$429-'Ratios Calculated fix'!AY$428)</f>
        <v>0.35861304681502948</v>
      </c>
      <c r="AZ186" s="21">
        <f>('Ratios Calculated fix'!AZ186-'Ratios Calculated fix'!AZ$428)/('Ratios Calculated fix'!AZ$429-'Ratios Calculated fix'!AZ$428)</f>
        <v>0.27478351744093243</v>
      </c>
      <c r="BA186" s="21">
        <f>('Ratios Calculated fix'!BA186-'Ratios Calculated fix'!BA$428)/('Ratios Calculated fix'!BA$429-'Ratios Calculated fix'!BA$428)</f>
        <v>0.50208145620556177</v>
      </c>
      <c r="BB186" s="21" t="e">
        <f>('Ratios Calculated fix'!BB186-'Ratios Calculated fix'!BB$428)/('Ratios Calculated fix'!BB$429-'Ratios Calculated fix'!BB$428)</f>
        <v>#DIV/0!</v>
      </c>
      <c r="BC186" s="21">
        <f>('Ratios Calculated fix'!BC186-'Ratios Calculated fix'!BC$428)/('Ratios Calculated fix'!BC$429-'Ratios Calculated fix'!BC$428)</f>
        <v>8.0708980541156924E-2</v>
      </c>
    </row>
    <row r="187" spans="1:55" x14ac:dyDescent="0.2">
      <c r="A187" s="7" t="s">
        <v>604</v>
      </c>
      <c r="B187" s="7" t="s">
        <v>605</v>
      </c>
      <c r="C187" s="3" t="s">
        <v>138</v>
      </c>
      <c r="D187" s="7">
        <v>684316</v>
      </c>
      <c r="E187" s="7" t="s">
        <v>16</v>
      </c>
      <c r="F187" s="7">
        <v>2017</v>
      </c>
      <c r="G187" s="7" t="s">
        <v>17</v>
      </c>
      <c r="H187" s="8">
        <v>43100</v>
      </c>
      <c r="I187" s="8">
        <v>43152</v>
      </c>
      <c r="J187" s="8">
        <v>43222</v>
      </c>
      <c r="K187" s="9">
        <v>176190000</v>
      </c>
      <c r="L187" s="9">
        <v>179742000</v>
      </c>
      <c r="M187" s="7" t="s">
        <v>606</v>
      </c>
      <c r="N187" s="20">
        <f>('Ratios Calculated fix'!N187-'Ratios Calculated fix'!N$428)/('Ratios Calculated fix'!N$429-'Ratios Calculated fix'!N$428)</f>
        <v>0.11355016270564215</v>
      </c>
      <c r="O187" s="21">
        <f>('Ratios Calculated fix'!O187-'Ratios Calculated fix'!O$428)/('Ratios Calculated fix'!O$429-'Ratios Calculated fix'!O$428)</f>
        <v>6.8036229395421838E-2</v>
      </c>
      <c r="P187" s="21">
        <f>('Ratios Calculated fix'!P187-'Ratios Calculated fix'!P$428)/('Ratios Calculated fix'!P$429-'Ratios Calculated fix'!P$428)</f>
        <v>0.15669688124430781</v>
      </c>
      <c r="Q187" s="21">
        <f>('Ratios Calculated fix'!Q187-'Ratios Calculated fix'!Q$428)/('Ratios Calculated fix'!Q$429-'Ratios Calculated fix'!Q$428)</f>
        <v>0.55877075844426816</v>
      </c>
      <c r="R187" s="21">
        <f>('Ratios Calculated fix'!R187-'Ratios Calculated fix'!R$428)/('Ratios Calculated fix'!R$429-'Ratios Calculated fix'!R$428)</f>
        <v>6.0863072620984185E-2</v>
      </c>
      <c r="S187" s="21">
        <f>('Ratios Calculated fix'!S187-'Ratios Calculated fix'!S$428)/('Ratios Calculated fix'!S$429-'Ratios Calculated fix'!S$428)</f>
        <v>0</v>
      </c>
      <c r="T187" s="21">
        <f>('Ratios Calculated fix'!T187-'Ratios Calculated fix'!T$428)/('Ratios Calculated fix'!T$429-'Ratios Calculated fix'!T$428)</f>
        <v>6.1488001502165338E-2</v>
      </c>
      <c r="U187" s="21">
        <f>('Ratios Calculated fix'!U187-'Ratios Calculated fix'!U$428)/('Ratios Calculated fix'!U$429-'Ratios Calculated fix'!U$428)</f>
        <v>0.79214244244143495</v>
      </c>
      <c r="V187" s="21">
        <f>('Ratios Calculated fix'!V187-'Ratios Calculated fix'!V$428)/('Ratios Calculated fix'!V$429-'Ratios Calculated fix'!V$428)</f>
        <v>0.77144014205164946</v>
      </c>
      <c r="W187" s="21">
        <f>('Ratios Calculated fix'!W187-'Ratios Calculated fix'!W$428)/('Ratios Calculated fix'!W$429-'Ratios Calculated fix'!W$428)</f>
        <v>0.76162444266052343</v>
      </c>
      <c r="X187" s="21">
        <f>('Ratios Calculated fix'!X187-'Ratios Calculated fix'!X$428)/('Ratios Calculated fix'!X$429-'Ratios Calculated fix'!X$428)</f>
        <v>0.24431602710456882</v>
      </c>
      <c r="Y187" s="21">
        <f>('Ratios Calculated fix'!Y187-'Ratios Calculated fix'!Y$428)/('Ratios Calculated fix'!Y$429-'Ratios Calculated fix'!Y$428)</f>
        <v>0.53370655358538788</v>
      </c>
      <c r="Z187" s="21">
        <f>('Ratios Calculated fix'!Z187-'Ratios Calculated fix'!Z$428)/('Ratios Calculated fix'!Z$429-'Ratios Calculated fix'!Z$428)</f>
        <v>0.7556839728954311</v>
      </c>
      <c r="AA187" s="21">
        <f>('Ratios Calculated fix'!AA187-'Ratios Calculated fix'!AA$428)/('Ratios Calculated fix'!AA$429-'Ratios Calculated fix'!AA$428)</f>
        <v>0.34970424984053705</v>
      </c>
      <c r="AB187" s="21">
        <f>('Ratios Calculated fix'!AB187-'Ratios Calculated fix'!AB$428)/('Ratios Calculated fix'!AB$429-'Ratios Calculated fix'!AB$428)</f>
        <v>0.92202640066970398</v>
      </c>
      <c r="AC187" s="21">
        <f>('Ratios Calculated fix'!AC187-'Ratios Calculated fix'!AC$428)/('Ratios Calculated fix'!AC$429-'Ratios Calculated fix'!AC$428)</f>
        <v>0.17297460025916064</v>
      </c>
      <c r="AD187" s="21">
        <f>('Ratios Calculated fix'!AD187-'Ratios Calculated fix'!AD$428)/('Ratios Calculated fix'!AD$429-'Ratios Calculated fix'!AD$428)</f>
        <v>0.29050524671948458</v>
      </c>
      <c r="AE187" s="21">
        <f>('Ratios Calculated fix'!AE187-'Ratios Calculated fix'!AE$428)/('Ratios Calculated fix'!AE$429-'Ratios Calculated fix'!AE$428)</f>
        <v>0.2979744239756309</v>
      </c>
      <c r="AF187" s="21">
        <f>('Ratios Calculated fix'!AF187-'Ratios Calculated fix'!AF$428)/('Ratios Calculated fix'!AF$429-'Ratios Calculated fix'!AF$428)</f>
        <v>0.52149474050492162</v>
      </c>
      <c r="AG187" s="21" t="e">
        <f>('Ratios Calculated fix'!AG187-'Ratios Calculated fix'!AG$428)/('Ratios Calculated fix'!AG$429-'Ratios Calculated fix'!AG$428)</f>
        <v>#DIV/0!</v>
      </c>
      <c r="AH187" s="21" t="e">
        <f>('Ratios Calculated fix'!AH187-'Ratios Calculated fix'!AH$428)/('Ratios Calculated fix'!AH$429-'Ratios Calculated fix'!AH$428)</f>
        <v>#DIV/0!</v>
      </c>
      <c r="AI187" s="21">
        <f>('Ratios Calculated fix'!AI187-'Ratios Calculated fix'!AI$428)/('Ratios Calculated fix'!AI$429-'Ratios Calculated fix'!AI$428)</f>
        <v>0.49262229287538833</v>
      </c>
      <c r="AJ187" s="21">
        <f>('Ratios Calculated fix'!AJ187-'Ratios Calculated fix'!AJ$428)/('Ratios Calculated fix'!AJ$429-'Ratios Calculated fix'!AJ$428)</f>
        <v>0.16317694661452997</v>
      </c>
      <c r="AK187" s="21" t="e">
        <f>('Ratios Calculated fix'!AK187-'Ratios Calculated fix'!AK$428)/('Ratios Calculated fix'!AK$429-'Ratios Calculated fix'!AK$428)</f>
        <v>#DIV/0!</v>
      </c>
      <c r="AL187" s="21" t="e">
        <f>('Ratios Calculated fix'!AL187-'Ratios Calculated fix'!AL$428)/('Ratios Calculated fix'!AL$429-'Ratios Calculated fix'!AL$428)</f>
        <v>#DIV/0!</v>
      </c>
      <c r="AM187" s="21">
        <f>('Ratios Calculated fix'!AM187-'Ratios Calculated fix'!AM$428)/('Ratios Calculated fix'!AM$429-'Ratios Calculated fix'!AM$428)</f>
        <v>0.61473490391322361</v>
      </c>
      <c r="AN187" s="21">
        <f>('Ratios Calculated fix'!AN187-'Ratios Calculated fix'!AN$428)/('Ratios Calculated fix'!AN$429-'Ratios Calculated fix'!AN$428)</f>
        <v>0.62273515115826894</v>
      </c>
      <c r="AO187" s="21">
        <f>('Ratios Calculated fix'!AO187-'Ratios Calculated fix'!AO$428)/('Ratios Calculated fix'!AO$429-'Ratios Calculated fix'!AO$428)</f>
        <v>0.24098575536562156</v>
      </c>
      <c r="AP187" s="21">
        <f>('Ratios Calculated fix'!AP187-'Ratios Calculated fix'!AP$428)/('Ratios Calculated fix'!AP$429-'Ratios Calculated fix'!AP$428)</f>
        <v>3.2684202556259305E-2</v>
      </c>
      <c r="AQ187" s="21">
        <f>('Ratios Calculated fix'!AQ187-'Ratios Calculated fix'!AQ$428)/('Ratios Calculated fix'!AQ$429-'Ratios Calculated fix'!AQ$428)</f>
        <v>0.4596883477953761</v>
      </c>
      <c r="AR187" s="21">
        <f>('Ratios Calculated fix'!AR187-'Ratios Calculated fix'!AR$428)/('Ratios Calculated fix'!AR$429-'Ratios Calculated fix'!AR$428)</f>
        <v>0.23070121675633432</v>
      </c>
      <c r="AS187" s="21">
        <f>('Ratios Calculated fix'!AS187-'Ratios Calculated fix'!AS$428)/('Ratios Calculated fix'!AS$429-'Ratios Calculated fix'!AS$428)</f>
        <v>0.58637338978337483</v>
      </c>
      <c r="AT187" s="21">
        <f>('Ratios Calculated fix'!AT187-'Ratios Calculated fix'!AT$428)/('Ratios Calculated fix'!AT$429-'Ratios Calculated fix'!AT$428)</f>
        <v>0.29686044720188348</v>
      </c>
      <c r="AU187" s="21">
        <f>('Ratios Calculated fix'!AU187-'Ratios Calculated fix'!AU$428)/('Ratios Calculated fix'!AU$429-'Ratios Calculated fix'!AU$428)</f>
        <v>0.42350499341931847</v>
      </c>
      <c r="AV187" s="21" t="e">
        <f>('Ratios Calculated fix'!AV187-'Ratios Calculated fix'!AV$428)/('Ratios Calculated fix'!AV$429-'Ratios Calculated fix'!AV$428)</f>
        <v>#DIV/0!</v>
      </c>
      <c r="AW187" s="21" t="e">
        <f>('Ratios Calculated fix'!AW187-'Ratios Calculated fix'!AW$428)/('Ratios Calculated fix'!AW$429-'Ratios Calculated fix'!AW$428)</f>
        <v>#DIV/0!</v>
      </c>
      <c r="AX187" s="21" t="e">
        <f>('Ratios Calculated fix'!AX187-'Ratios Calculated fix'!AX$428)/('Ratios Calculated fix'!AX$429-'Ratios Calculated fix'!AX$428)</f>
        <v>#DIV/0!</v>
      </c>
      <c r="AY187" s="21">
        <f>('Ratios Calculated fix'!AY187-'Ratios Calculated fix'!AY$428)/('Ratios Calculated fix'!AY$429-'Ratios Calculated fix'!AY$428)</f>
        <v>0.35491087418064515</v>
      </c>
      <c r="AZ187" s="21">
        <f>('Ratios Calculated fix'!AZ187-'Ratios Calculated fix'!AZ$428)/('Ratios Calculated fix'!AZ$429-'Ratios Calculated fix'!AZ$428)</f>
        <v>0.26570178333996169</v>
      </c>
      <c r="BA187" s="21">
        <f>('Ratios Calculated fix'!BA187-'Ratios Calculated fix'!BA$428)/('Ratios Calculated fix'!BA$429-'Ratios Calculated fix'!BA$428)</f>
        <v>0.51392549299162837</v>
      </c>
      <c r="BB187" s="21" t="e">
        <f>('Ratios Calculated fix'!BB187-'Ratios Calculated fix'!BB$428)/('Ratios Calculated fix'!BB$429-'Ratios Calculated fix'!BB$428)</f>
        <v>#DIV/0!</v>
      </c>
      <c r="BC187" s="21">
        <f>('Ratios Calculated fix'!BC187-'Ratios Calculated fix'!BC$428)/('Ratios Calculated fix'!BC$429-'Ratios Calculated fix'!BC$428)</f>
        <v>0.10128427252513852</v>
      </c>
    </row>
    <row r="188" spans="1:55" x14ac:dyDescent="0.2">
      <c r="A188" s="3" t="s">
        <v>625</v>
      </c>
      <c r="B188" s="3" t="s">
        <v>626</v>
      </c>
      <c r="C188" s="3" t="s">
        <v>15</v>
      </c>
      <c r="D188" s="3">
        <v>903401</v>
      </c>
      <c r="E188" s="3" t="s">
        <v>16</v>
      </c>
      <c r="F188" s="3">
        <v>2019</v>
      </c>
      <c r="G188" s="3" t="s">
        <v>17</v>
      </c>
      <c r="H188" s="4">
        <v>43830</v>
      </c>
      <c r="I188" s="4">
        <v>43874</v>
      </c>
      <c r="J188" s="4">
        <v>43874</v>
      </c>
      <c r="K188" s="5">
        <v>41300000</v>
      </c>
      <c r="L188" s="5">
        <v>41300000</v>
      </c>
      <c r="M188" s="3" t="s">
        <v>627</v>
      </c>
      <c r="N188" s="20">
        <f>('Ratios Calculated fix'!N188-'Ratios Calculated fix'!N$428)/('Ratios Calculated fix'!N$429-'Ratios Calculated fix'!N$428)</f>
        <v>4.0709932275448682E-2</v>
      </c>
      <c r="O188" s="21">
        <f>('Ratios Calculated fix'!O188-'Ratios Calculated fix'!O$428)/('Ratios Calculated fix'!O$429-'Ratios Calculated fix'!O$428)</f>
        <v>3.7671801504886339E-2</v>
      </c>
      <c r="P188" s="21">
        <f>('Ratios Calculated fix'!P188-'Ratios Calculated fix'!P$428)/('Ratios Calculated fix'!P$429-'Ratios Calculated fix'!P$428)</f>
        <v>1.9628484918610724E-2</v>
      </c>
      <c r="Q188" s="21">
        <f>('Ratios Calculated fix'!Q188-'Ratios Calculated fix'!Q$428)/('Ratios Calculated fix'!Q$429-'Ratios Calculated fix'!Q$428)</f>
        <v>0.56254113843072329</v>
      </c>
      <c r="R188" s="21">
        <f>('Ratios Calculated fix'!R188-'Ratios Calculated fix'!R$428)/('Ratios Calculated fix'!R$429-'Ratios Calculated fix'!R$428)</f>
        <v>5.1644475017629796E-2</v>
      </c>
      <c r="S188" s="21">
        <f>('Ratios Calculated fix'!S188-'Ratios Calculated fix'!S$428)/('Ratios Calculated fix'!S$429-'Ratios Calculated fix'!S$428)</f>
        <v>0</v>
      </c>
      <c r="T188" s="21">
        <f>('Ratios Calculated fix'!T188-'Ratios Calculated fix'!T$428)/('Ratios Calculated fix'!T$429-'Ratios Calculated fix'!T$428)</f>
        <v>5.2174749330149928E-2</v>
      </c>
      <c r="U188" s="21">
        <f>('Ratios Calculated fix'!U188-'Ratios Calculated fix'!U$428)/('Ratios Calculated fix'!U$429-'Ratios Calculated fix'!U$428)</f>
        <v>0.79421310055700078</v>
      </c>
      <c r="V188" s="21">
        <f>('Ratios Calculated fix'!V188-'Ratios Calculated fix'!V$428)/('Ratios Calculated fix'!V$429-'Ratios Calculated fix'!V$428)</f>
        <v>0.77144014205164946</v>
      </c>
      <c r="W188" s="21">
        <f>('Ratios Calculated fix'!W188-'Ratios Calculated fix'!W$428)/('Ratios Calculated fix'!W$429-'Ratios Calculated fix'!W$428)</f>
        <v>0.76399911831896528</v>
      </c>
      <c r="X188" s="21">
        <f>('Ratios Calculated fix'!X188-'Ratios Calculated fix'!X$428)/('Ratios Calculated fix'!X$429-'Ratios Calculated fix'!X$428)</f>
        <v>0.22066959043554613</v>
      </c>
      <c r="Y188" s="21">
        <f>('Ratios Calculated fix'!Y188-'Ratios Calculated fix'!Y$428)/('Ratios Calculated fix'!Y$429-'Ratios Calculated fix'!Y$428)</f>
        <v>0.48276833643423728</v>
      </c>
      <c r="Z188" s="21">
        <f>('Ratios Calculated fix'!Z188-'Ratios Calculated fix'!Z$428)/('Ratios Calculated fix'!Z$429-'Ratios Calculated fix'!Z$428)</f>
        <v>0.77933040956445387</v>
      </c>
      <c r="AA188" s="21">
        <f>('Ratios Calculated fix'!AA188-'Ratios Calculated fix'!AA$428)/('Ratios Calculated fix'!AA$429-'Ratios Calculated fix'!AA$428)</f>
        <v>0.32282797395596824</v>
      </c>
      <c r="AB188" s="21">
        <f>('Ratios Calculated fix'!AB188-'Ratios Calculated fix'!AB$428)/('Ratios Calculated fix'!AB$429-'Ratios Calculated fix'!AB$428)</f>
        <v>0.84556931353227838</v>
      </c>
      <c r="AC188" s="21">
        <f>('Ratios Calculated fix'!AC188-'Ratios Calculated fix'!AC$428)/('Ratios Calculated fix'!AC$429-'Ratios Calculated fix'!AC$428)</f>
        <v>0.19700217945682882</v>
      </c>
      <c r="AD188" s="21">
        <f>('Ratios Calculated fix'!AD188-'Ratios Calculated fix'!AD$428)/('Ratios Calculated fix'!AD$429-'Ratios Calculated fix'!AD$428)</f>
        <v>0.31310082385755733</v>
      </c>
      <c r="AE188" s="21">
        <f>('Ratios Calculated fix'!AE188-'Ratios Calculated fix'!AE$428)/('Ratios Calculated fix'!AE$429-'Ratios Calculated fix'!AE$428)</f>
        <v>0.358924803728154</v>
      </c>
      <c r="AF188" s="21">
        <f>('Ratios Calculated fix'!AF188-'Ratios Calculated fix'!AF$428)/('Ratios Calculated fix'!AF$429-'Ratios Calculated fix'!AF$428)</f>
        <v>0.60673475598376636</v>
      </c>
      <c r="AG188" s="21" t="e">
        <f>('Ratios Calculated fix'!AG188-'Ratios Calculated fix'!AG$428)/('Ratios Calculated fix'!AG$429-'Ratios Calculated fix'!AG$428)</f>
        <v>#DIV/0!</v>
      </c>
      <c r="AH188" s="21" t="e">
        <f>('Ratios Calculated fix'!AH188-'Ratios Calculated fix'!AH$428)/('Ratios Calculated fix'!AH$429-'Ratios Calculated fix'!AH$428)</f>
        <v>#DIV/0!</v>
      </c>
      <c r="AI188" s="21">
        <f>('Ratios Calculated fix'!AI188-'Ratios Calculated fix'!AI$428)/('Ratios Calculated fix'!AI$429-'Ratios Calculated fix'!AI$428)</f>
        <v>0.36952043851623234</v>
      </c>
      <c r="AJ188" s="21">
        <f>('Ratios Calculated fix'!AJ188-'Ratios Calculated fix'!AJ$428)/('Ratios Calculated fix'!AJ$429-'Ratios Calculated fix'!AJ$428)</f>
        <v>0.15302143004524471</v>
      </c>
      <c r="AK188" s="21" t="e">
        <f>('Ratios Calculated fix'!AK188-'Ratios Calculated fix'!AK$428)/('Ratios Calculated fix'!AK$429-'Ratios Calculated fix'!AK$428)</f>
        <v>#DIV/0!</v>
      </c>
      <c r="AL188" s="21" t="e">
        <f>('Ratios Calculated fix'!AL188-'Ratios Calculated fix'!AL$428)/('Ratios Calculated fix'!AL$429-'Ratios Calculated fix'!AL$428)</f>
        <v>#DIV/0!</v>
      </c>
      <c r="AM188" s="21">
        <f>('Ratios Calculated fix'!AM188-'Ratios Calculated fix'!AM$428)/('Ratios Calculated fix'!AM$429-'Ratios Calculated fix'!AM$428)</f>
        <v>0.62378688338011545</v>
      </c>
      <c r="AN188" s="21">
        <f>('Ratios Calculated fix'!AN188-'Ratios Calculated fix'!AN$428)/('Ratios Calculated fix'!AN$429-'Ratios Calculated fix'!AN$428)</f>
        <v>0.62798712801301526</v>
      </c>
      <c r="AO188" s="21">
        <f>('Ratios Calculated fix'!AO188-'Ratios Calculated fix'!AO$428)/('Ratios Calculated fix'!AO$429-'Ratios Calculated fix'!AO$428)</f>
        <v>0.27830910384436386</v>
      </c>
      <c r="AP188" s="21">
        <f>('Ratios Calculated fix'!AP188-'Ratios Calculated fix'!AP$428)/('Ratios Calculated fix'!AP$429-'Ratios Calculated fix'!AP$428)</f>
        <v>2.0638185779267508E-2</v>
      </c>
      <c r="AQ188" s="21">
        <f>('Ratios Calculated fix'!AQ188-'Ratios Calculated fix'!AQ$428)/('Ratios Calculated fix'!AQ$429-'Ratios Calculated fix'!AQ$428)</f>
        <v>0.6605705254802795</v>
      </c>
      <c r="AR188" s="21">
        <f>('Ratios Calculated fix'!AR188-'Ratios Calculated fix'!AR$428)/('Ratios Calculated fix'!AR$429-'Ratios Calculated fix'!AR$428)</f>
        <v>0.28568902374132804</v>
      </c>
      <c r="AS188" s="21">
        <f>('Ratios Calculated fix'!AS188-'Ratios Calculated fix'!AS$428)/('Ratios Calculated fix'!AS$429-'Ratios Calculated fix'!AS$428)</f>
        <v>0.51789205899366564</v>
      </c>
      <c r="AT188" s="21">
        <f>('Ratios Calculated fix'!AT188-'Ratios Calculated fix'!AT$428)/('Ratios Calculated fix'!AT$429-'Ratios Calculated fix'!AT$428)</f>
        <v>0.42586708289728276</v>
      </c>
      <c r="AU188" s="21">
        <f>('Ratios Calculated fix'!AU188-'Ratios Calculated fix'!AU$428)/('Ratios Calculated fix'!AU$429-'Ratios Calculated fix'!AU$428)</f>
        <v>0.46930920125122327</v>
      </c>
      <c r="AV188" s="21" t="e">
        <f>('Ratios Calculated fix'!AV188-'Ratios Calculated fix'!AV$428)/('Ratios Calculated fix'!AV$429-'Ratios Calculated fix'!AV$428)</f>
        <v>#DIV/0!</v>
      </c>
      <c r="AW188" s="21" t="e">
        <f>('Ratios Calculated fix'!AW188-'Ratios Calculated fix'!AW$428)/('Ratios Calculated fix'!AW$429-'Ratios Calculated fix'!AW$428)</f>
        <v>#DIV/0!</v>
      </c>
      <c r="AX188" s="21" t="e">
        <f>('Ratios Calculated fix'!AX188-'Ratios Calculated fix'!AX$428)/('Ratios Calculated fix'!AX$429-'Ratios Calculated fix'!AX$428)</f>
        <v>#DIV/0!</v>
      </c>
      <c r="AY188" s="21">
        <f>('Ratios Calculated fix'!AY188-'Ratios Calculated fix'!AY$428)/('Ratios Calculated fix'!AY$429-'Ratios Calculated fix'!AY$428)</f>
        <v>0.34319362957886007</v>
      </c>
      <c r="AZ188" s="21">
        <f>('Ratios Calculated fix'!AZ188-'Ratios Calculated fix'!AZ$428)/('Ratios Calculated fix'!AZ$429-'Ratios Calculated fix'!AZ$428)</f>
        <v>0.26436797215668462</v>
      </c>
      <c r="BA188" s="21">
        <f>('Ratios Calculated fix'!BA188-'Ratios Calculated fix'!BA$428)/('Ratios Calculated fix'!BA$429-'Ratios Calculated fix'!BA$428)</f>
        <v>0.51252130782354166</v>
      </c>
      <c r="BB188" s="21" t="e">
        <f>('Ratios Calculated fix'!BB188-'Ratios Calculated fix'!BB$428)/('Ratios Calculated fix'!BB$429-'Ratios Calculated fix'!BB$428)</f>
        <v>#DIV/0!</v>
      </c>
      <c r="BC188" s="21">
        <f>('Ratios Calculated fix'!BC188-'Ratios Calculated fix'!BC$428)/('Ratios Calculated fix'!BC$429-'Ratios Calculated fix'!BC$428)</f>
        <v>0.17314946243604731</v>
      </c>
    </row>
    <row r="189" spans="1:55" x14ac:dyDescent="0.2">
      <c r="A189" s="3" t="s">
        <v>601</v>
      </c>
      <c r="B189" s="3" t="s">
        <v>602</v>
      </c>
      <c r="C189" s="3" t="s">
        <v>45</v>
      </c>
      <c r="D189" s="3">
        <v>740329</v>
      </c>
      <c r="E189" s="3" t="s">
        <v>16</v>
      </c>
      <c r="F189" s="3">
        <v>2019</v>
      </c>
      <c r="G189" s="3" t="s">
        <v>17</v>
      </c>
      <c r="H189" s="4">
        <v>43830</v>
      </c>
      <c r="I189" s="4">
        <v>43872</v>
      </c>
      <c r="J189" s="4">
        <v>43872</v>
      </c>
      <c r="K189" s="5">
        <v>280000000</v>
      </c>
      <c r="L189" s="5">
        <v>285000000</v>
      </c>
      <c r="M189" s="3" t="s">
        <v>603</v>
      </c>
      <c r="N189" s="20">
        <f>('Ratios Calculated fix'!N189-'Ratios Calculated fix'!N$428)/('Ratios Calculated fix'!N$429-'Ratios Calculated fix'!N$428)</f>
        <v>3.2211770766447538E-2</v>
      </c>
      <c r="O189" s="21">
        <f>('Ratios Calculated fix'!O189-'Ratios Calculated fix'!O$428)/('Ratios Calculated fix'!O$429-'Ratios Calculated fix'!O$428)</f>
        <v>3.2211770766447538E-2</v>
      </c>
      <c r="P189" s="21">
        <f>('Ratios Calculated fix'!P189-'Ratios Calculated fix'!P$428)/('Ratios Calculated fix'!P$429-'Ratios Calculated fix'!P$428)</f>
        <v>2.3052742293186778E-2</v>
      </c>
      <c r="Q189" s="21">
        <f>('Ratios Calculated fix'!Q189-'Ratios Calculated fix'!Q$428)/('Ratios Calculated fix'!Q$429-'Ratios Calculated fix'!Q$428)</f>
        <v>0.5949129793201976</v>
      </c>
      <c r="R189" s="21">
        <f>('Ratios Calculated fix'!R189-'Ratios Calculated fix'!R$428)/('Ratios Calculated fix'!R$429-'Ratios Calculated fix'!R$428)</f>
        <v>0.13369027815920789</v>
      </c>
      <c r="S189" s="21">
        <f>('Ratios Calculated fix'!S189-'Ratios Calculated fix'!S$428)/('Ratios Calculated fix'!S$429-'Ratios Calculated fix'!S$428)</f>
        <v>1.9098775984616222E-3</v>
      </c>
      <c r="T189" s="21">
        <f>('Ratios Calculated fix'!T189-'Ratios Calculated fix'!T$428)/('Ratios Calculated fix'!T$429-'Ratios Calculated fix'!T$428)</f>
        <v>0.13476622086462822</v>
      </c>
      <c r="U189" s="21">
        <f>('Ratios Calculated fix'!U189-'Ratios Calculated fix'!U$428)/('Ratios Calculated fix'!U$429-'Ratios Calculated fix'!U$428)</f>
        <v>0.85370843717747535</v>
      </c>
      <c r="V189" s="21">
        <f>('Ratios Calculated fix'!V189-'Ratios Calculated fix'!V$428)/('Ratios Calculated fix'!V$429-'Ratios Calculated fix'!V$428)</f>
        <v>0.77228246554697044</v>
      </c>
      <c r="W189" s="21">
        <f>('Ratios Calculated fix'!W189-'Ratios Calculated fix'!W$428)/('Ratios Calculated fix'!W$429-'Ratios Calculated fix'!W$428)</f>
        <v>0.83206934902303142</v>
      </c>
      <c r="X189" s="21">
        <f>('Ratios Calculated fix'!X189-'Ratios Calculated fix'!X$428)/('Ratios Calculated fix'!X$429-'Ratios Calculated fix'!X$428)</f>
        <v>0.11243319226603317</v>
      </c>
      <c r="Y189" s="21">
        <f>('Ratios Calculated fix'!Y189-'Ratios Calculated fix'!Y$428)/('Ratios Calculated fix'!Y$429-'Ratios Calculated fix'!Y$428)</f>
        <v>0.46835744039447164</v>
      </c>
      <c r="Z189" s="21">
        <f>('Ratios Calculated fix'!Z189-'Ratios Calculated fix'!Z$428)/('Ratios Calculated fix'!Z$429-'Ratios Calculated fix'!Z$428)</f>
        <v>0.88756680773396679</v>
      </c>
      <c r="AA189" s="21">
        <f>('Ratios Calculated fix'!AA189-'Ratios Calculated fix'!AA$428)/('Ratios Calculated fix'!AA$429-'Ratios Calculated fix'!AA$428)</f>
        <v>0.60154684483495136</v>
      </c>
      <c r="AB189" s="21">
        <f>('Ratios Calculated fix'!AB189-'Ratios Calculated fix'!AB$428)/('Ratios Calculated fix'!AB$429-'Ratios Calculated fix'!AB$428)</f>
        <v>0.79898977789096759</v>
      </c>
      <c r="AC189" s="21">
        <f>('Ratios Calculated fix'!AC189-'Ratios Calculated fix'!AC$428)/('Ratios Calculated fix'!AC$429-'Ratios Calculated fix'!AC$428)</f>
        <v>0.84621432550687137</v>
      </c>
      <c r="AD189" s="21">
        <f>('Ratios Calculated fix'!AD189-'Ratios Calculated fix'!AD$428)/('Ratios Calculated fix'!AD$429-'Ratios Calculated fix'!AD$428)</f>
        <v>0.3933871480867509</v>
      </c>
      <c r="AE189" s="21">
        <f>('Ratios Calculated fix'!AE189-'Ratios Calculated fix'!AE$428)/('Ratios Calculated fix'!AE$429-'Ratios Calculated fix'!AE$428)</f>
        <v>0.41384332665492468</v>
      </c>
      <c r="AF189" s="21">
        <f>('Ratios Calculated fix'!AF189-'Ratios Calculated fix'!AF$428)/('Ratios Calculated fix'!AF$429-'Ratios Calculated fix'!AF$428)</f>
        <v>0.59568085570659746</v>
      </c>
      <c r="AG189" s="21" t="e">
        <f>('Ratios Calculated fix'!AG189-'Ratios Calculated fix'!AG$428)/('Ratios Calculated fix'!AG$429-'Ratios Calculated fix'!AG$428)</f>
        <v>#DIV/0!</v>
      </c>
      <c r="AH189" s="21" t="e">
        <f>('Ratios Calculated fix'!AH189-'Ratios Calculated fix'!AH$428)/('Ratios Calculated fix'!AH$429-'Ratios Calculated fix'!AH$428)</f>
        <v>#DIV/0!</v>
      </c>
      <c r="AI189" s="21">
        <f>('Ratios Calculated fix'!AI189-'Ratios Calculated fix'!AI$428)/('Ratios Calculated fix'!AI$429-'Ratios Calculated fix'!AI$428)</f>
        <v>0.37088907645566654</v>
      </c>
      <c r="AJ189" s="21">
        <f>('Ratios Calculated fix'!AJ189-'Ratios Calculated fix'!AJ$428)/('Ratios Calculated fix'!AJ$429-'Ratios Calculated fix'!AJ$428)</f>
        <v>0.15630424771383869</v>
      </c>
      <c r="AK189" s="21" t="e">
        <f>('Ratios Calculated fix'!AK189-'Ratios Calculated fix'!AK$428)/('Ratios Calculated fix'!AK$429-'Ratios Calculated fix'!AK$428)</f>
        <v>#DIV/0!</v>
      </c>
      <c r="AL189" s="21" t="e">
        <f>('Ratios Calculated fix'!AL189-'Ratios Calculated fix'!AL$428)/('Ratios Calculated fix'!AL$429-'Ratios Calculated fix'!AL$428)</f>
        <v>#DIV/0!</v>
      </c>
      <c r="AM189" s="21">
        <f>('Ratios Calculated fix'!AM189-'Ratios Calculated fix'!AM$428)/('Ratios Calculated fix'!AM$429-'Ratios Calculated fix'!AM$428)</f>
        <v>0.63611178286543446</v>
      </c>
      <c r="AN189" s="21">
        <f>('Ratios Calculated fix'!AN189-'Ratios Calculated fix'!AN$428)/('Ratios Calculated fix'!AN$429-'Ratios Calculated fix'!AN$428)</f>
        <v>0.6442818002638363</v>
      </c>
      <c r="AO189" s="21">
        <f>('Ratios Calculated fix'!AO189-'Ratios Calculated fix'!AO$428)/('Ratios Calculated fix'!AO$429-'Ratios Calculated fix'!AO$428)</f>
        <v>0.13191054434777258</v>
      </c>
      <c r="AP189" s="21">
        <f>('Ratios Calculated fix'!AP189-'Ratios Calculated fix'!AP$428)/('Ratios Calculated fix'!AP$429-'Ratios Calculated fix'!AP$428)</f>
        <v>3.0345789225362997E-2</v>
      </c>
      <c r="AQ189" s="21">
        <f>('Ratios Calculated fix'!AQ189-'Ratios Calculated fix'!AQ$428)/('Ratios Calculated fix'!AQ$429-'Ratios Calculated fix'!AQ$428)</f>
        <v>0.56381072489780459</v>
      </c>
      <c r="AR189" s="21">
        <f>('Ratios Calculated fix'!AR189-'Ratios Calculated fix'!AR$428)/('Ratios Calculated fix'!AR$429-'Ratios Calculated fix'!AR$428)</f>
        <v>0.32698512659200646</v>
      </c>
      <c r="AS189" s="21">
        <f>('Ratios Calculated fix'!AS189-'Ratios Calculated fix'!AS$428)/('Ratios Calculated fix'!AS$429-'Ratios Calculated fix'!AS$428)</f>
        <v>0.50488189004628059</v>
      </c>
      <c r="AT189" s="21">
        <f>('Ratios Calculated fix'!AT189-'Ratios Calculated fix'!AT$428)/('Ratios Calculated fix'!AT$429-'Ratios Calculated fix'!AT$428)</f>
        <v>0.35036475100135206</v>
      </c>
      <c r="AU189" s="21">
        <f>('Ratios Calculated fix'!AU189-'Ratios Calculated fix'!AU$428)/('Ratios Calculated fix'!AU$429-'Ratios Calculated fix'!AU$428)</f>
        <v>0.49010981094592015</v>
      </c>
      <c r="AV189" s="21" t="e">
        <f>('Ratios Calculated fix'!AV189-'Ratios Calculated fix'!AV$428)/('Ratios Calculated fix'!AV$429-'Ratios Calculated fix'!AV$428)</f>
        <v>#DIV/0!</v>
      </c>
      <c r="AW189" s="21" t="e">
        <f>('Ratios Calculated fix'!AW189-'Ratios Calculated fix'!AW$428)/('Ratios Calculated fix'!AW$429-'Ratios Calculated fix'!AW$428)</f>
        <v>#DIV/0!</v>
      </c>
      <c r="AX189" s="21" t="e">
        <f>('Ratios Calculated fix'!AX189-'Ratios Calculated fix'!AX$428)/('Ratios Calculated fix'!AX$429-'Ratios Calculated fix'!AX$428)</f>
        <v>#DIV/0!</v>
      </c>
      <c r="AY189" s="21">
        <f>('Ratios Calculated fix'!AY189-'Ratios Calculated fix'!AY$428)/('Ratios Calculated fix'!AY$429-'Ratios Calculated fix'!AY$428)</f>
        <v>0.37279452736071117</v>
      </c>
      <c r="AZ189" s="21">
        <f>('Ratios Calculated fix'!AZ189-'Ratios Calculated fix'!AZ$428)/('Ratios Calculated fix'!AZ$429-'Ratios Calculated fix'!AZ$428)</f>
        <v>0.31832999461401373</v>
      </c>
      <c r="BA189" s="21">
        <f>('Ratios Calculated fix'!BA189-'Ratios Calculated fix'!BA$428)/('Ratios Calculated fix'!BA$429-'Ratios Calculated fix'!BA$428)</f>
        <v>0.51847480843431459</v>
      </c>
      <c r="BB189" s="21" t="e">
        <f>('Ratios Calculated fix'!BB189-'Ratios Calculated fix'!BB$428)/('Ratios Calculated fix'!BB$429-'Ratios Calculated fix'!BB$428)</f>
        <v>#DIV/0!</v>
      </c>
      <c r="BC189" s="21">
        <f>('Ratios Calculated fix'!BC189-'Ratios Calculated fix'!BC$428)/('Ratios Calculated fix'!BC$429-'Ratios Calculated fix'!BC$428)</f>
        <v>0.13516712731057606</v>
      </c>
    </row>
    <row r="190" spans="1:55" x14ac:dyDescent="0.2">
      <c r="A190" s="3" t="s">
        <v>607</v>
      </c>
      <c r="B190" s="3" t="s">
        <v>608</v>
      </c>
      <c r="C190" s="3" t="s">
        <v>24</v>
      </c>
      <c r="D190" s="3">
        <v>362221</v>
      </c>
      <c r="E190" s="3" t="s">
        <v>16</v>
      </c>
      <c r="F190" s="3">
        <v>2019</v>
      </c>
      <c r="G190" s="3" t="s">
        <v>17</v>
      </c>
      <c r="H190" s="4">
        <v>43738</v>
      </c>
      <c r="I190" s="4">
        <v>43796</v>
      </c>
      <c r="J190" s="4">
        <v>43796</v>
      </c>
      <c r="K190" s="5">
        <v>268895000</v>
      </c>
      <c r="L190" s="5">
        <v>265256000</v>
      </c>
      <c r="M190" s="3" t="s">
        <v>609</v>
      </c>
      <c r="N190" s="20">
        <f>('Ratios Calculated fix'!N190-'Ratios Calculated fix'!N$428)/('Ratios Calculated fix'!N$429-'Ratios Calculated fix'!N$428)</f>
        <v>5.2626634563168614E-2</v>
      </c>
      <c r="O190" s="21">
        <f>('Ratios Calculated fix'!O190-'Ratios Calculated fix'!O$428)/('Ratios Calculated fix'!O$429-'Ratios Calculated fix'!O$428)</f>
        <v>4.0738309493924395E-2</v>
      </c>
      <c r="P190" s="21">
        <f>('Ratios Calculated fix'!P190-'Ratios Calculated fix'!P$428)/('Ratios Calculated fix'!P$429-'Ratios Calculated fix'!P$428)</f>
        <v>7.1102662398967037E-2</v>
      </c>
      <c r="Q190" s="21">
        <f>('Ratios Calculated fix'!Q190-'Ratios Calculated fix'!Q$428)/('Ratios Calculated fix'!Q$429-'Ratios Calculated fix'!Q$428)</f>
        <v>0.56062820650623524</v>
      </c>
      <c r="R190" s="21">
        <f>('Ratios Calculated fix'!R190-'Ratios Calculated fix'!R$428)/('Ratios Calculated fix'!R$429-'Ratios Calculated fix'!R$428)</f>
        <v>0.11821414531886412</v>
      </c>
      <c r="S190" s="21">
        <f>('Ratios Calculated fix'!S190-'Ratios Calculated fix'!S$428)/('Ratios Calculated fix'!S$429-'Ratios Calculated fix'!S$428)</f>
        <v>0.13894071299966895</v>
      </c>
      <c r="T190" s="21">
        <f>('Ratios Calculated fix'!T190-'Ratios Calculated fix'!T$428)/('Ratios Calculated fix'!T$429-'Ratios Calculated fix'!T$428)</f>
        <v>9.7839086724486504E-2</v>
      </c>
      <c r="U190" s="21">
        <f>('Ratios Calculated fix'!U190-'Ratios Calculated fix'!U$428)/('Ratios Calculated fix'!U$429-'Ratios Calculated fix'!U$428)</f>
        <v>0.79676505490129335</v>
      </c>
      <c r="V190" s="21">
        <f>('Ratios Calculated fix'!V190-'Ratios Calculated fix'!V$428)/('Ratios Calculated fix'!V$429-'Ratios Calculated fix'!V$428)</f>
        <v>0.77871399975267452</v>
      </c>
      <c r="W190" s="21">
        <f>('Ratios Calculated fix'!W190-'Ratios Calculated fix'!W$428)/('Ratios Calculated fix'!W$429-'Ratios Calculated fix'!W$428)</f>
        <v>0.76554138291720841</v>
      </c>
      <c r="X190" s="21">
        <f>('Ratios Calculated fix'!X190-'Ratios Calculated fix'!X$428)/('Ratios Calculated fix'!X$429-'Ratios Calculated fix'!X$428)</f>
        <v>0.19184371578999956</v>
      </c>
      <c r="Y190" s="21">
        <f>('Ratios Calculated fix'!Y190-'Ratios Calculated fix'!Y$428)/('Ratios Calculated fix'!Y$429-'Ratios Calculated fix'!Y$428)</f>
        <v>0.57082047922378076</v>
      </c>
      <c r="Z190" s="21">
        <f>('Ratios Calculated fix'!Z190-'Ratios Calculated fix'!Z$428)/('Ratios Calculated fix'!Z$429-'Ratios Calculated fix'!Z$428)</f>
        <v>0.80815628421000041</v>
      </c>
      <c r="AA190" s="21">
        <f>('Ratios Calculated fix'!AA190-'Ratios Calculated fix'!AA$428)/('Ratios Calculated fix'!AA$429-'Ratios Calculated fix'!AA$428)</f>
        <v>0.57157046375278064</v>
      </c>
      <c r="AB190" s="21">
        <f>('Ratios Calculated fix'!AB190-'Ratios Calculated fix'!AB$428)/('Ratios Calculated fix'!AB$429-'Ratios Calculated fix'!AB$428)</f>
        <v>0.86875742477563478</v>
      </c>
      <c r="AC190" s="21">
        <f>('Ratios Calculated fix'!AC190-'Ratios Calculated fix'!AC$428)/('Ratios Calculated fix'!AC$429-'Ratios Calculated fix'!AC$428)</f>
        <v>0.59703128572094599</v>
      </c>
      <c r="AD190" s="21">
        <f>('Ratios Calculated fix'!AD190-'Ratios Calculated fix'!AD$428)/('Ratios Calculated fix'!AD$429-'Ratios Calculated fix'!AD$428)</f>
        <v>0.44140291858153086</v>
      </c>
      <c r="AE190" s="21">
        <f>('Ratios Calculated fix'!AE190-'Ratios Calculated fix'!AE$428)/('Ratios Calculated fix'!AE$429-'Ratios Calculated fix'!AE$428)</f>
        <v>0.4050449463522991</v>
      </c>
      <c r="AF190" s="21">
        <f>('Ratios Calculated fix'!AF190-'Ratios Calculated fix'!AF$428)/('Ratios Calculated fix'!AF$429-'Ratios Calculated fix'!AF$428)</f>
        <v>0.51487085687656498</v>
      </c>
      <c r="AG190" s="21" t="e">
        <f>('Ratios Calculated fix'!AG190-'Ratios Calculated fix'!AG$428)/('Ratios Calculated fix'!AG$429-'Ratios Calculated fix'!AG$428)</f>
        <v>#DIV/0!</v>
      </c>
      <c r="AH190" s="21" t="e">
        <f>('Ratios Calculated fix'!AH190-'Ratios Calculated fix'!AH$428)/('Ratios Calculated fix'!AH$429-'Ratios Calculated fix'!AH$428)</f>
        <v>#DIV/0!</v>
      </c>
      <c r="AI190" s="21">
        <f>('Ratios Calculated fix'!AI190-'Ratios Calculated fix'!AI$428)/('Ratios Calculated fix'!AI$429-'Ratios Calculated fix'!AI$428)</f>
        <v>0.39196438482429946</v>
      </c>
      <c r="AJ190" s="21">
        <f>('Ratios Calculated fix'!AJ190-'Ratios Calculated fix'!AJ$428)/('Ratios Calculated fix'!AJ$429-'Ratios Calculated fix'!AJ$428)</f>
        <v>0.15684363189875794</v>
      </c>
      <c r="AK190" s="21" t="e">
        <f>('Ratios Calculated fix'!AK190-'Ratios Calculated fix'!AK$428)/('Ratios Calculated fix'!AK$429-'Ratios Calculated fix'!AK$428)</f>
        <v>#DIV/0!</v>
      </c>
      <c r="AL190" s="21" t="e">
        <f>('Ratios Calculated fix'!AL190-'Ratios Calculated fix'!AL$428)/('Ratios Calculated fix'!AL$429-'Ratios Calculated fix'!AL$428)</f>
        <v>#DIV/0!</v>
      </c>
      <c r="AM190" s="21">
        <f>('Ratios Calculated fix'!AM190-'Ratios Calculated fix'!AM$428)/('Ratios Calculated fix'!AM$429-'Ratios Calculated fix'!AM$428)</f>
        <v>0.61478462071983619</v>
      </c>
      <c r="AN190" s="21">
        <f>('Ratios Calculated fix'!AN190-'Ratios Calculated fix'!AN$428)/('Ratios Calculated fix'!AN$429-'Ratios Calculated fix'!AN$428)</f>
        <v>0.62171401081117672</v>
      </c>
      <c r="AO190" s="21">
        <f>('Ratios Calculated fix'!AO190-'Ratios Calculated fix'!AO$428)/('Ratios Calculated fix'!AO$429-'Ratios Calculated fix'!AO$428)</f>
        <v>8.8447576859934818E-2</v>
      </c>
      <c r="AP190" s="21">
        <f>('Ratios Calculated fix'!AP190-'Ratios Calculated fix'!AP$428)/('Ratios Calculated fix'!AP$429-'Ratios Calculated fix'!AP$428)</f>
        <v>3.3159692435874438E-2</v>
      </c>
      <c r="AQ190" s="21">
        <f>('Ratios Calculated fix'!AQ190-'Ratios Calculated fix'!AQ$428)/('Ratios Calculated fix'!AQ$429-'Ratios Calculated fix'!AQ$428)</f>
        <v>0.47515681397786125</v>
      </c>
      <c r="AR190" s="21">
        <f>('Ratios Calculated fix'!AR190-'Ratios Calculated fix'!AR$428)/('Ratios Calculated fix'!AR$429-'Ratios Calculated fix'!AR$428)</f>
        <v>0.40338053878190044</v>
      </c>
      <c r="AS190" s="21">
        <f>('Ratios Calculated fix'!AS190-'Ratios Calculated fix'!AS$428)/('Ratios Calculated fix'!AS$429-'Ratios Calculated fix'!AS$428)</f>
        <v>0.51216952822045181</v>
      </c>
      <c r="AT190" s="21">
        <f>('Ratios Calculated fix'!AT190-'Ratios Calculated fix'!AT$428)/('Ratios Calculated fix'!AT$429-'Ratios Calculated fix'!AT$428)</f>
        <v>0.35743441058406722</v>
      </c>
      <c r="AU190" s="21">
        <f>('Ratios Calculated fix'!AU190-'Ratios Calculated fix'!AU$428)/('Ratios Calculated fix'!AU$429-'Ratios Calculated fix'!AU$428)</f>
        <v>0.48503201890639674</v>
      </c>
      <c r="AV190" s="21" t="e">
        <f>('Ratios Calculated fix'!AV190-'Ratios Calculated fix'!AV$428)/('Ratios Calculated fix'!AV$429-'Ratios Calculated fix'!AV$428)</f>
        <v>#DIV/0!</v>
      </c>
      <c r="AW190" s="21" t="e">
        <f>('Ratios Calculated fix'!AW190-'Ratios Calculated fix'!AW$428)/('Ratios Calculated fix'!AW$429-'Ratios Calculated fix'!AW$428)</f>
        <v>#DIV/0!</v>
      </c>
      <c r="AX190" s="21" t="e">
        <f>('Ratios Calculated fix'!AX190-'Ratios Calculated fix'!AX$428)/('Ratios Calculated fix'!AX$429-'Ratios Calculated fix'!AX$428)</f>
        <v>#DIV/0!</v>
      </c>
      <c r="AY190" s="21">
        <f>('Ratios Calculated fix'!AY190-'Ratios Calculated fix'!AY$428)/('Ratios Calculated fix'!AY$429-'Ratios Calculated fix'!AY$428)</f>
        <v>0.3727186896311358</v>
      </c>
      <c r="AZ190" s="21">
        <f>('Ratios Calculated fix'!AZ190-'Ratios Calculated fix'!AZ$428)/('Ratios Calculated fix'!AZ$429-'Ratios Calculated fix'!AZ$428)</f>
        <v>0.30641811681322922</v>
      </c>
      <c r="BA190" s="21">
        <f>('Ratios Calculated fix'!BA190-'Ratios Calculated fix'!BA$428)/('Ratios Calculated fix'!BA$429-'Ratios Calculated fix'!BA$428)</f>
        <v>0.47886596427578887</v>
      </c>
      <c r="BB190" s="21" t="e">
        <f>('Ratios Calculated fix'!BB190-'Ratios Calculated fix'!BB$428)/('Ratios Calculated fix'!BB$429-'Ratios Calculated fix'!BB$428)</f>
        <v>#DIV/0!</v>
      </c>
      <c r="BC190" s="21">
        <f>('Ratios Calculated fix'!BC190-'Ratios Calculated fix'!BC$428)/('Ratios Calculated fix'!BC$429-'Ratios Calculated fix'!BC$428)</f>
        <v>0.11230721732242899</v>
      </c>
    </row>
    <row r="191" spans="1:55" x14ac:dyDescent="0.2">
      <c r="A191" s="3" t="s">
        <v>613</v>
      </c>
      <c r="B191" s="3" t="s">
        <v>614</v>
      </c>
      <c r="C191" s="3" t="s">
        <v>15</v>
      </c>
      <c r="D191" s="3">
        <v>105257</v>
      </c>
      <c r="E191" s="3" t="s">
        <v>16</v>
      </c>
      <c r="F191" s="3">
        <v>2019</v>
      </c>
      <c r="G191" s="3" t="s">
        <v>17</v>
      </c>
      <c r="H191" s="4">
        <v>43830</v>
      </c>
      <c r="I191" s="4">
        <v>43875</v>
      </c>
      <c r="J191" s="4">
        <v>43875</v>
      </c>
      <c r="K191" s="5">
        <v>713500000</v>
      </c>
      <c r="L191" s="5">
        <v>722700000</v>
      </c>
      <c r="M191" s="3" t="s">
        <v>615</v>
      </c>
      <c r="N191" s="20">
        <f>('Ratios Calculated fix'!N191-'Ratios Calculated fix'!N$428)/('Ratios Calculated fix'!N$429-'Ratios Calculated fix'!N$428)</f>
        <v>5.5178588073117096E-2</v>
      </c>
      <c r="O191" s="21">
        <f>('Ratios Calculated fix'!O191-'Ratios Calculated fix'!O$428)/('Ratios Calculated fix'!O$429-'Ratios Calculated fix'!O$428)</f>
        <v>4.5254656185242832E-2</v>
      </c>
      <c r="P191" s="21">
        <f>('Ratios Calculated fix'!P191-'Ratios Calculated fix'!P$428)/('Ratios Calculated fix'!P$429-'Ratios Calculated fix'!P$428)</f>
        <v>8.6238472128663035E-2</v>
      </c>
      <c r="Q191" s="21">
        <f>('Ratios Calculated fix'!Q191-'Ratios Calculated fix'!Q$428)/('Ratios Calculated fix'!Q$429-'Ratios Calculated fix'!Q$428)</f>
        <v>0.56088983340251142</v>
      </c>
      <c r="R191" s="21">
        <f>('Ratios Calculated fix'!R191-'Ratios Calculated fix'!R$428)/('Ratios Calculated fix'!R$429-'Ratios Calculated fix'!R$428)</f>
        <v>7.210863987111607E-2</v>
      </c>
      <c r="S191" s="21">
        <f>('Ratios Calculated fix'!S191-'Ratios Calculated fix'!S$428)/('Ratios Calculated fix'!S$429-'Ratios Calculated fix'!S$428)</f>
        <v>0.18673751523685142</v>
      </c>
      <c r="T191" s="21">
        <f>('Ratios Calculated fix'!T191-'Ratios Calculated fix'!T$428)/('Ratios Calculated fix'!T$429-'Ratios Calculated fix'!T$428)</f>
        <v>4.3833427490869971E-2</v>
      </c>
      <c r="U191" s="21">
        <f>('Ratios Calculated fix'!U191-'Ratios Calculated fix'!U$428)/('Ratios Calculated fix'!U$429-'Ratios Calculated fix'!U$428)</f>
        <v>0.79439137862353604</v>
      </c>
      <c r="V191" s="21">
        <f>('Ratios Calculated fix'!V191-'Ratios Calculated fix'!V$428)/('Ratios Calculated fix'!V$429-'Ratios Calculated fix'!V$428)</f>
        <v>0.78177014009171453</v>
      </c>
      <c r="W191" s="21">
        <f>('Ratios Calculated fix'!W191-'Ratios Calculated fix'!W$428)/('Ratios Calculated fix'!W$429-'Ratios Calculated fix'!W$428)</f>
        <v>0.76223755002707405</v>
      </c>
      <c r="X191" s="21">
        <f>('Ratios Calculated fix'!X191-'Ratios Calculated fix'!X$428)/('Ratios Calculated fix'!X$429-'Ratios Calculated fix'!X$428)</f>
        <v>0.34256077100249216</v>
      </c>
      <c r="Y191" s="21">
        <f>('Ratios Calculated fix'!Y191-'Ratios Calculated fix'!Y$428)/('Ratios Calculated fix'!Y$429-'Ratios Calculated fix'!Y$428)</f>
        <v>0.50144590585937177</v>
      </c>
      <c r="Z191" s="21">
        <f>('Ratios Calculated fix'!Z191-'Ratios Calculated fix'!Z$428)/('Ratios Calculated fix'!Z$429-'Ratios Calculated fix'!Z$428)</f>
        <v>0.65743922899750784</v>
      </c>
      <c r="AA191" s="21">
        <f>('Ratios Calculated fix'!AA191-'Ratios Calculated fix'!AA$428)/('Ratios Calculated fix'!AA$429-'Ratios Calculated fix'!AA$428)</f>
        <v>0.43902211522659834</v>
      </c>
      <c r="AB191" s="21">
        <f>('Ratios Calculated fix'!AB191-'Ratios Calculated fix'!AB$428)/('Ratios Calculated fix'!AB$429-'Ratios Calculated fix'!AB$428)</f>
        <v>0.86451279413099213</v>
      </c>
      <c r="AC191" s="21">
        <f>('Ratios Calculated fix'!AC191-'Ratios Calculated fix'!AC$428)/('Ratios Calculated fix'!AC$429-'Ratios Calculated fix'!AC$428)</f>
        <v>0.2855306218730938</v>
      </c>
      <c r="AD191" s="21">
        <f>('Ratios Calculated fix'!AD191-'Ratios Calculated fix'!AD$428)/('Ratios Calculated fix'!AD$429-'Ratios Calculated fix'!AD$428)</f>
        <v>0.35557950464522831</v>
      </c>
      <c r="AE191" s="21">
        <f>('Ratios Calculated fix'!AE191-'Ratios Calculated fix'!AE$428)/('Ratios Calculated fix'!AE$429-'Ratios Calculated fix'!AE$428)</f>
        <v>0.40762046660281331</v>
      </c>
      <c r="AF191" s="21">
        <f>('Ratios Calculated fix'!AF191-'Ratios Calculated fix'!AF$428)/('Ratios Calculated fix'!AF$429-'Ratios Calculated fix'!AF$428)</f>
        <v>0.64673531372488868</v>
      </c>
      <c r="AG191" s="21" t="e">
        <f>('Ratios Calculated fix'!AG191-'Ratios Calculated fix'!AG$428)/('Ratios Calculated fix'!AG$429-'Ratios Calculated fix'!AG$428)</f>
        <v>#DIV/0!</v>
      </c>
      <c r="AH191" s="21" t="e">
        <f>('Ratios Calculated fix'!AH191-'Ratios Calculated fix'!AH$428)/('Ratios Calculated fix'!AH$429-'Ratios Calculated fix'!AH$428)</f>
        <v>#DIV/0!</v>
      </c>
      <c r="AI191" s="21">
        <f>('Ratios Calculated fix'!AI191-'Ratios Calculated fix'!AI$428)/('Ratios Calculated fix'!AI$429-'Ratios Calculated fix'!AI$428)</f>
        <v>0.38000665512569121</v>
      </c>
      <c r="AJ191" s="21">
        <f>('Ratios Calculated fix'!AJ191-'Ratios Calculated fix'!AJ$428)/('Ratios Calculated fix'!AJ$429-'Ratios Calculated fix'!AJ$428)</f>
        <v>0.12624684952638859</v>
      </c>
      <c r="AK191" s="21" t="e">
        <f>('Ratios Calculated fix'!AK191-'Ratios Calculated fix'!AK$428)/('Ratios Calculated fix'!AK$429-'Ratios Calculated fix'!AK$428)</f>
        <v>#DIV/0!</v>
      </c>
      <c r="AL191" s="21" t="e">
        <f>('Ratios Calculated fix'!AL191-'Ratios Calculated fix'!AL$428)/('Ratios Calculated fix'!AL$429-'Ratios Calculated fix'!AL$428)</f>
        <v>#DIV/0!</v>
      </c>
      <c r="AM191" s="21">
        <f>('Ratios Calculated fix'!AM191-'Ratios Calculated fix'!AM$428)/('Ratios Calculated fix'!AM$429-'Ratios Calculated fix'!AM$428)</f>
        <v>0.62102735421305044</v>
      </c>
      <c r="AN191" s="21">
        <f>('Ratios Calculated fix'!AN191-'Ratios Calculated fix'!AN$428)/('Ratios Calculated fix'!AN$429-'Ratios Calculated fix'!AN$428)</f>
        <v>0.6231808636595646</v>
      </c>
      <c r="AO191" s="21">
        <f>('Ratios Calculated fix'!AO191-'Ratios Calculated fix'!AO$428)/('Ratios Calculated fix'!AO$429-'Ratios Calculated fix'!AO$428)</f>
        <v>0.1517138717466581</v>
      </c>
      <c r="AP191" s="21">
        <f>('Ratios Calculated fix'!AP191-'Ratios Calculated fix'!AP$428)/('Ratios Calculated fix'!AP$429-'Ratios Calculated fix'!AP$428)</f>
        <v>3.2885624475882343E-2</v>
      </c>
      <c r="AQ191" s="21">
        <f>('Ratios Calculated fix'!AQ191-'Ratios Calculated fix'!AQ$428)/('Ratios Calculated fix'!AQ$429-'Ratios Calculated fix'!AQ$428)</f>
        <v>0.64299171318408344</v>
      </c>
      <c r="AR191" s="21">
        <f>('Ratios Calculated fix'!AR191-'Ratios Calculated fix'!AR$428)/('Ratios Calculated fix'!AR$429-'Ratios Calculated fix'!AR$428)</f>
        <v>0.32844107236252273</v>
      </c>
      <c r="AS191" s="21">
        <f>('Ratios Calculated fix'!AS191-'Ratios Calculated fix'!AS$428)/('Ratios Calculated fix'!AS$429-'Ratios Calculated fix'!AS$428)</f>
        <v>0.51412732334851852</v>
      </c>
      <c r="AT191" s="21">
        <f>('Ratios Calculated fix'!AT191-'Ratios Calculated fix'!AT$428)/('Ratios Calculated fix'!AT$429-'Ratios Calculated fix'!AT$428)</f>
        <v>0.37380842938142678</v>
      </c>
      <c r="AU191" s="21">
        <f>('Ratios Calculated fix'!AU191-'Ratios Calculated fix'!AU$428)/('Ratios Calculated fix'!AU$429-'Ratios Calculated fix'!AU$428)</f>
        <v>0.48622329996593028</v>
      </c>
      <c r="AV191" s="21" t="e">
        <f>('Ratios Calculated fix'!AV191-'Ratios Calculated fix'!AV$428)/('Ratios Calculated fix'!AV$429-'Ratios Calculated fix'!AV$428)</f>
        <v>#DIV/0!</v>
      </c>
      <c r="AW191" s="21" t="e">
        <f>('Ratios Calculated fix'!AW191-'Ratios Calculated fix'!AW$428)/('Ratios Calculated fix'!AW$429-'Ratios Calculated fix'!AW$428)</f>
        <v>#DIV/0!</v>
      </c>
      <c r="AX191" s="21" t="e">
        <f>('Ratios Calculated fix'!AX191-'Ratios Calculated fix'!AX$428)/('Ratios Calculated fix'!AX$429-'Ratios Calculated fix'!AX$428)</f>
        <v>#DIV/0!</v>
      </c>
      <c r="AY191" s="21">
        <f>('Ratios Calculated fix'!AY191-'Ratios Calculated fix'!AY$428)/('Ratios Calculated fix'!AY$429-'Ratios Calculated fix'!AY$428)</f>
        <v>0.35470116473257257</v>
      </c>
      <c r="AZ191" s="21">
        <f>('Ratios Calculated fix'!AZ191-'Ratios Calculated fix'!AZ$428)/('Ratios Calculated fix'!AZ$429-'Ratios Calculated fix'!AZ$428)</f>
        <v>0.25744571391805837</v>
      </c>
      <c r="BA191" s="21">
        <f>('Ratios Calculated fix'!BA191-'Ratios Calculated fix'!BA$428)/('Ratios Calculated fix'!BA$429-'Ratios Calculated fix'!BA$428)</f>
        <v>0.51615996828647559</v>
      </c>
      <c r="BB191" s="21" t="e">
        <f>('Ratios Calculated fix'!BB191-'Ratios Calculated fix'!BB$428)/('Ratios Calculated fix'!BB$429-'Ratios Calculated fix'!BB$428)</f>
        <v>#DIV/0!</v>
      </c>
      <c r="BC191" s="21">
        <f>('Ratios Calculated fix'!BC191-'Ratios Calculated fix'!BC$428)/('Ratios Calculated fix'!BC$429-'Ratios Calculated fix'!BC$428)</f>
        <v>0.15756065196223268</v>
      </c>
    </row>
    <row r="192" spans="1:55" x14ac:dyDescent="0.2">
      <c r="A192" s="3" t="s">
        <v>598</v>
      </c>
      <c r="B192" s="3" t="s">
        <v>599</v>
      </c>
      <c r="C192" s="3" t="s">
        <v>34</v>
      </c>
      <c r="D192" s="3">
        <v>47023</v>
      </c>
      <c r="E192" s="3" t="s">
        <v>16</v>
      </c>
      <c r="F192" s="3">
        <v>2019</v>
      </c>
      <c r="G192" s="3" t="s">
        <v>17</v>
      </c>
      <c r="H192" s="4">
        <v>43769</v>
      </c>
      <c r="I192" s="4">
        <v>43812</v>
      </c>
      <c r="J192" s="4">
        <v>43812</v>
      </c>
      <c r="K192" s="5">
        <v>1310000000</v>
      </c>
      <c r="L192" s="5">
        <v>1336000000</v>
      </c>
      <c r="M192" s="3" t="s">
        <v>600</v>
      </c>
      <c r="N192" s="20">
        <f>('Ratios Calculated fix'!N192-'Ratios Calculated fix'!N$428)/('Ratios Calculated fix'!N$429-'Ratios Calculated fix'!N$428)</f>
        <v>4.2890500046143108E-2</v>
      </c>
      <c r="O192" s="21">
        <f>('Ratios Calculated fix'!O192-'Ratios Calculated fix'!O$428)/('Ratios Calculated fix'!O$429-'Ratios Calculated fix'!O$428)</f>
        <v>3.6713661866426391E-2</v>
      </c>
      <c r="P192" s="21">
        <f>('Ratios Calculated fix'!P192-'Ratios Calculated fix'!P$428)/('Ratios Calculated fix'!P$429-'Ratios Calculated fix'!P$428)</f>
        <v>4.244544780176919E-2</v>
      </c>
      <c r="Q192" s="21">
        <f>('Ratios Calculated fix'!Q192-'Ratios Calculated fix'!Q$428)/('Ratios Calculated fix'!Q$429-'Ratios Calculated fix'!Q$428)</f>
        <v>0.56005637734966762</v>
      </c>
      <c r="R192" s="21">
        <f>('Ratios Calculated fix'!R192-'Ratios Calculated fix'!R$428)/('Ratios Calculated fix'!R$429-'Ratios Calculated fix'!R$428)</f>
        <v>5.6213200222604162E-2</v>
      </c>
      <c r="S192" s="21">
        <f>('Ratios Calculated fix'!S192-'Ratios Calculated fix'!S$428)/('Ratios Calculated fix'!S$429-'Ratios Calculated fix'!S$428)</f>
        <v>6.0357970448855221E-2</v>
      </c>
      <c r="T192" s="21">
        <f>('Ratios Calculated fix'!T192-'Ratios Calculated fix'!T$428)/('Ratios Calculated fix'!T$429-'Ratios Calculated fix'!T$428)</f>
        <v>4.7411856072400234E-2</v>
      </c>
      <c r="U192" s="21">
        <f>('Ratios Calculated fix'!U192-'Ratios Calculated fix'!U$428)/('Ratios Calculated fix'!U$429-'Ratios Calculated fix'!U$428)</f>
        <v>0.79286947165889632</v>
      </c>
      <c r="V192" s="21">
        <f>('Ratios Calculated fix'!V192-'Ratios Calculated fix'!V$428)/('Ratios Calculated fix'!V$429-'Ratios Calculated fix'!V$428)</f>
        <v>0.7742087301854339</v>
      </c>
      <c r="W192" s="21">
        <f>('Ratios Calculated fix'!W192-'Ratios Calculated fix'!W$428)/('Ratios Calculated fix'!W$429-'Ratios Calculated fix'!W$428)</f>
        <v>0.76193129350218125</v>
      </c>
      <c r="X192" s="21">
        <f>('Ratios Calculated fix'!X192-'Ratios Calculated fix'!X$428)/('Ratios Calculated fix'!X$429-'Ratios Calculated fix'!X$428)</f>
        <v>0.25179040317748702</v>
      </c>
      <c r="Y192" s="21">
        <f>('Ratios Calculated fix'!Y192-'Ratios Calculated fix'!Y$428)/('Ratios Calculated fix'!Y$429-'Ratios Calculated fix'!Y$428)</f>
        <v>0.51234506660350543</v>
      </c>
      <c r="Z192" s="21">
        <f>('Ratios Calculated fix'!Z192-'Ratios Calculated fix'!Z$428)/('Ratios Calculated fix'!Z$429-'Ratios Calculated fix'!Z$428)</f>
        <v>0.74820959682251298</v>
      </c>
      <c r="AA192" s="21">
        <f>('Ratios Calculated fix'!AA192-'Ratios Calculated fix'!AA$428)/('Ratios Calculated fix'!AA$429-'Ratios Calculated fix'!AA$428)</f>
        <v>0.51559625306152246</v>
      </c>
      <c r="AB192" s="21">
        <f>('Ratios Calculated fix'!AB192-'Ratios Calculated fix'!AB$428)/('Ratios Calculated fix'!AB$429-'Ratios Calculated fix'!AB$428)</f>
        <v>0.8799458444918985</v>
      </c>
      <c r="AC192" s="21">
        <f>('Ratios Calculated fix'!AC192-'Ratios Calculated fix'!AC$428)/('Ratios Calculated fix'!AC$429-'Ratios Calculated fix'!AC$428)</f>
        <v>0.28144538745055986</v>
      </c>
      <c r="AD192" s="21">
        <f>('Ratios Calculated fix'!AD192-'Ratios Calculated fix'!AD$428)/('Ratios Calculated fix'!AD$429-'Ratios Calculated fix'!AD$428)</f>
        <v>0.29315302829725043</v>
      </c>
      <c r="AE192" s="21">
        <f>('Ratios Calculated fix'!AE192-'Ratios Calculated fix'!AE$428)/('Ratios Calculated fix'!AE$429-'Ratios Calculated fix'!AE$428)</f>
        <v>0.32636473663357929</v>
      </c>
      <c r="AF192" s="21">
        <f>('Ratios Calculated fix'!AF192-'Ratios Calculated fix'!AF$428)/('Ratios Calculated fix'!AF$429-'Ratios Calculated fix'!AF$428)</f>
        <v>0.57960834732625011</v>
      </c>
      <c r="AG192" s="21" t="e">
        <f>('Ratios Calculated fix'!AG192-'Ratios Calculated fix'!AG$428)/('Ratios Calculated fix'!AG$429-'Ratios Calculated fix'!AG$428)</f>
        <v>#DIV/0!</v>
      </c>
      <c r="AH192" s="21" t="e">
        <f>('Ratios Calculated fix'!AH192-'Ratios Calculated fix'!AH$428)/('Ratios Calculated fix'!AH$429-'Ratios Calculated fix'!AH$428)</f>
        <v>#DIV/0!</v>
      </c>
      <c r="AI192" s="21">
        <f>('Ratios Calculated fix'!AI192-'Ratios Calculated fix'!AI$428)/('Ratios Calculated fix'!AI$429-'Ratios Calculated fix'!AI$428)</f>
        <v>0.32252344414373557</v>
      </c>
      <c r="AJ192" s="21">
        <f>('Ratios Calculated fix'!AJ192-'Ratios Calculated fix'!AJ$428)/('Ratios Calculated fix'!AJ$429-'Ratios Calculated fix'!AJ$428)</f>
        <v>9.8146264244755893E-2</v>
      </c>
      <c r="AK192" s="21" t="e">
        <f>('Ratios Calculated fix'!AK192-'Ratios Calculated fix'!AK$428)/('Ratios Calculated fix'!AK$429-'Ratios Calculated fix'!AK$428)</f>
        <v>#DIV/0!</v>
      </c>
      <c r="AL192" s="21" t="e">
        <f>('Ratios Calculated fix'!AL192-'Ratios Calculated fix'!AL$428)/('Ratios Calculated fix'!AL$429-'Ratios Calculated fix'!AL$428)</f>
        <v>#DIV/0!</v>
      </c>
      <c r="AM192" s="21">
        <f>('Ratios Calculated fix'!AM192-'Ratios Calculated fix'!AM$428)/('Ratios Calculated fix'!AM$429-'Ratios Calculated fix'!AM$428)</f>
        <v>0.61682708416864773</v>
      </c>
      <c r="AN192" s="21">
        <f>('Ratios Calculated fix'!AN192-'Ratios Calculated fix'!AN$428)/('Ratios Calculated fix'!AN$429-'Ratios Calculated fix'!AN$428)</f>
        <v>0.62190726286824649</v>
      </c>
      <c r="AO192" s="21">
        <f>('Ratios Calculated fix'!AO192-'Ratios Calculated fix'!AO$428)/('Ratios Calculated fix'!AO$429-'Ratios Calculated fix'!AO$428)</f>
        <v>0.11364670647511532</v>
      </c>
      <c r="AP192" s="21">
        <f>('Ratios Calculated fix'!AP192-'Ratios Calculated fix'!AP$428)/('Ratios Calculated fix'!AP$429-'Ratios Calculated fix'!AP$428)</f>
        <v>8.0610114047712025E-2</v>
      </c>
      <c r="AQ192" s="21">
        <f>('Ratios Calculated fix'!AQ192-'Ratios Calculated fix'!AQ$428)/('Ratios Calculated fix'!AQ$429-'Ratios Calculated fix'!AQ$428)</f>
        <v>0.53821119700816167</v>
      </c>
      <c r="AR192" s="21">
        <f>('Ratios Calculated fix'!AR192-'Ratios Calculated fix'!AR$428)/('Ratios Calculated fix'!AR$429-'Ratios Calculated fix'!AR$428)</f>
        <v>0.26973617943125977</v>
      </c>
      <c r="AS192" s="21">
        <f>('Ratios Calculated fix'!AS192-'Ratios Calculated fix'!AS$428)/('Ratios Calculated fix'!AS$429-'Ratios Calculated fix'!AS$428)</f>
        <v>0.49213530547920148</v>
      </c>
      <c r="AT192" s="21">
        <f>('Ratios Calculated fix'!AT192-'Ratios Calculated fix'!AT$428)/('Ratios Calculated fix'!AT$429-'Ratios Calculated fix'!AT$428)</f>
        <v>0.2790101182267008</v>
      </c>
      <c r="AU192" s="21">
        <f>('Ratios Calculated fix'!AU192-'Ratios Calculated fix'!AU$428)/('Ratios Calculated fix'!AU$429-'Ratios Calculated fix'!AU$428)</f>
        <v>0.44881481140311991</v>
      </c>
      <c r="AV192" s="21" t="e">
        <f>('Ratios Calculated fix'!AV192-'Ratios Calculated fix'!AV$428)/('Ratios Calculated fix'!AV$429-'Ratios Calculated fix'!AV$428)</f>
        <v>#DIV/0!</v>
      </c>
      <c r="AW192" s="21" t="e">
        <f>('Ratios Calculated fix'!AW192-'Ratios Calculated fix'!AW$428)/('Ratios Calculated fix'!AW$429-'Ratios Calculated fix'!AW$428)</f>
        <v>#DIV/0!</v>
      </c>
      <c r="AX192" s="21" t="e">
        <f>('Ratios Calculated fix'!AX192-'Ratios Calculated fix'!AX$428)/('Ratios Calculated fix'!AX$429-'Ratios Calculated fix'!AX$428)</f>
        <v>#DIV/0!</v>
      </c>
      <c r="AY192" s="21">
        <f>('Ratios Calculated fix'!AY192-'Ratios Calculated fix'!AY$428)/('Ratios Calculated fix'!AY$429-'Ratios Calculated fix'!AY$428)</f>
        <v>0.37664774615166269</v>
      </c>
      <c r="AZ192" s="21">
        <f>('Ratios Calculated fix'!AZ192-'Ratios Calculated fix'!AZ$428)/('Ratios Calculated fix'!AZ$429-'Ratios Calculated fix'!AZ$428)</f>
        <v>0.29426874004108644</v>
      </c>
      <c r="BA192" s="21">
        <f>('Ratios Calculated fix'!BA192-'Ratios Calculated fix'!BA$428)/('Ratios Calculated fix'!BA$429-'Ratios Calculated fix'!BA$428)</f>
        <v>0.51217002281090307</v>
      </c>
      <c r="BB192" s="21" t="e">
        <f>('Ratios Calculated fix'!BB192-'Ratios Calculated fix'!BB$428)/('Ratios Calculated fix'!BB$429-'Ratios Calculated fix'!BB$428)</f>
        <v>#DIV/0!</v>
      </c>
      <c r="BC192" s="21">
        <f>('Ratios Calculated fix'!BC192-'Ratios Calculated fix'!BC$428)/('Ratios Calculated fix'!BC$429-'Ratios Calculated fix'!BC$428)</f>
        <v>0.10049674670181026</v>
      </c>
    </row>
    <row r="193" spans="1:55" x14ac:dyDescent="0.2">
      <c r="A193" s="3" t="s">
        <v>622</v>
      </c>
      <c r="B193" s="3" t="s">
        <v>623</v>
      </c>
      <c r="C193" s="3" t="s">
        <v>34</v>
      </c>
      <c r="D193" s="3">
        <v>184360</v>
      </c>
      <c r="E193" s="3" t="s">
        <v>16</v>
      </c>
      <c r="F193" s="3">
        <v>2019</v>
      </c>
      <c r="G193" s="3" t="s">
        <v>17</v>
      </c>
      <c r="H193" s="4">
        <v>43769</v>
      </c>
      <c r="I193" s="4">
        <v>43811</v>
      </c>
      <c r="J193" s="4">
        <v>43811</v>
      </c>
      <c r="K193" s="5">
        <v>1476000000</v>
      </c>
      <c r="L193" s="5">
        <v>1485000000</v>
      </c>
      <c r="M193" s="3" t="s">
        <v>624</v>
      </c>
      <c r="N193" s="20">
        <f>('Ratios Calculated fix'!N193-'Ratios Calculated fix'!N$428)/('Ratios Calculated fix'!N$429-'Ratios Calculated fix'!N$428)</f>
        <v>3.6236208100643992E-2</v>
      </c>
      <c r="O193" s="21">
        <f>('Ratios Calculated fix'!O193-'Ratios Calculated fix'!O$428)/('Ratios Calculated fix'!O$429-'Ratios Calculated fix'!O$428)</f>
        <v>2.5764528132032217E-2</v>
      </c>
      <c r="P193" s="21">
        <f>('Ratios Calculated fix'!P193-'Ratios Calculated fix'!P$428)/('Ratios Calculated fix'!P$429-'Ratios Calculated fix'!P$428)</f>
        <v>3.0749203739202272E-2</v>
      </c>
      <c r="Q193" s="21">
        <f>('Ratios Calculated fix'!Q193-'Ratios Calculated fix'!Q$428)/('Ratios Calculated fix'!Q$429-'Ratios Calculated fix'!Q$428)</f>
        <v>0.47196926946162854</v>
      </c>
      <c r="R193" s="21">
        <f>('Ratios Calculated fix'!R193-'Ratios Calculated fix'!R$428)/('Ratios Calculated fix'!R$429-'Ratios Calculated fix'!R$428)</f>
        <v>4.4430291358512446E-2</v>
      </c>
      <c r="S193" s="21">
        <f>('Ratios Calculated fix'!S193-'Ratios Calculated fix'!S$428)/('Ratios Calculated fix'!S$429-'Ratios Calculated fix'!S$428)</f>
        <v>7.0591210460578174E-2</v>
      </c>
      <c r="T193" s="21">
        <f>('Ratios Calculated fix'!T193-'Ratios Calculated fix'!T$428)/('Ratios Calculated fix'!T$429-'Ratios Calculated fix'!T$428)</f>
        <v>3.3917903753229367E-2</v>
      </c>
      <c r="U193" s="21">
        <f>('Ratios Calculated fix'!U193-'Ratios Calculated fix'!U$428)/('Ratios Calculated fix'!U$429-'Ratios Calculated fix'!U$428)</f>
        <v>0.74441067099479863</v>
      </c>
      <c r="V193" s="21">
        <f>('Ratios Calculated fix'!V193-'Ratios Calculated fix'!V$428)/('Ratios Calculated fix'!V$429-'Ratios Calculated fix'!V$428)</f>
        <v>0.70418328028529287</v>
      </c>
      <c r="W193" s="21">
        <f>('Ratios Calculated fix'!W193-'Ratios Calculated fix'!W$428)/('Ratios Calculated fix'!W$429-'Ratios Calculated fix'!W$428)</f>
        <v>0.7196850429645083</v>
      </c>
      <c r="X193" s="21">
        <f>('Ratios Calculated fix'!X193-'Ratios Calculated fix'!X$428)/('Ratios Calculated fix'!X$429-'Ratios Calculated fix'!X$428)</f>
        <v>0.5036909711005243</v>
      </c>
      <c r="Y193" s="21">
        <f>('Ratios Calculated fix'!Y193-'Ratios Calculated fix'!Y$428)/('Ratios Calculated fix'!Y$429-'Ratios Calculated fix'!Y$428)</f>
        <v>0.44049996614662362</v>
      </c>
      <c r="Z193" s="21">
        <f>('Ratios Calculated fix'!Z193-'Ratios Calculated fix'!Z$428)/('Ratios Calculated fix'!Z$429-'Ratios Calculated fix'!Z$428)</f>
        <v>0.4963090288994757</v>
      </c>
      <c r="AA193" s="21">
        <f>('Ratios Calculated fix'!AA193-'Ratios Calculated fix'!AA$428)/('Ratios Calculated fix'!AA$429-'Ratios Calculated fix'!AA$428)</f>
        <v>0.28123496677628901</v>
      </c>
      <c r="AB193" s="21">
        <f>('Ratios Calculated fix'!AB193-'Ratios Calculated fix'!AB$428)/('Ratios Calculated fix'!AB$429-'Ratios Calculated fix'!AB$428)</f>
        <v>0.78524276244215097</v>
      </c>
      <c r="AC193" s="21">
        <f>('Ratios Calculated fix'!AC193-'Ratios Calculated fix'!AC$428)/('Ratios Calculated fix'!AC$429-'Ratios Calculated fix'!AC$428)</f>
        <v>0.15937645189018709</v>
      </c>
      <c r="AD193" s="21">
        <f>('Ratios Calculated fix'!AD193-'Ratios Calculated fix'!AD$428)/('Ratios Calculated fix'!AD$429-'Ratios Calculated fix'!AD$428)</f>
        <v>0.2801182941321459</v>
      </c>
      <c r="AE193" s="21">
        <f>('Ratios Calculated fix'!AE193-'Ratios Calculated fix'!AE$428)/('Ratios Calculated fix'!AE$429-'Ratios Calculated fix'!AE$428)</f>
        <v>0.31972346247468908</v>
      </c>
      <c r="AF193" s="21">
        <f>('Ratios Calculated fix'!AF193-'Ratios Calculated fix'!AF$428)/('Ratios Calculated fix'!AF$429-'Ratios Calculated fix'!AF$428)</f>
        <v>0.59925138168918068</v>
      </c>
      <c r="AG193" s="21" t="e">
        <f>('Ratios Calculated fix'!AG193-'Ratios Calculated fix'!AG$428)/('Ratios Calculated fix'!AG$429-'Ratios Calculated fix'!AG$428)</f>
        <v>#DIV/0!</v>
      </c>
      <c r="AH193" s="21" t="e">
        <f>('Ratios Calculated fix'!AH193-'Ratios Calculated fix'!AH$428)/('Ratios Calculated fix'!AH$429-'Ratios Calculated fix'!AH$428)</f>
        <v>#DIV/0!</v>
      </c>
      <c r="AI193" s="21">
        <f>('Ratios Calculated fix'!AI193-'Ratios Calculated fix'!AI$428)/('Ratios Calculated fix'!AI$429-'Ratios Calculated fix'!AI$428)</f>
        <v>0.35585112526739937</v>
      </c>
      <c r="AJ193" s="21">
        <f>('Ratios Calculated fix'!AJ193-'Ratios Calculated fix'!AJ$428)/('Ratios Calculated fix'!AJ$429-'Ratios Calculated fix'!AJ$428)</f>
        <v>9.9458761409659063E-2</v>
      </c>
      <c r="AK193" s="21" t="e">
        <f>('Ratios Calculated fix'!AK193-'Ratios Calculated fix'!AK$428)/('Ratios Calculated fix'!AK$429-'Ratios Calculated fix'!AK$428)</f>
        <v>#DIV/0!</v>
      </c>
      <c r="AL193" s="21" t="e">
        <f>('Ratios Calculated fix'!AL193-'Ratios Calculated fix'!AL$428)/('Ratios Calculated fix'!AL$429-'Ratios Calculated fix'!AL$428)</f>
        <v>#DIV/0!</v>
      </c>
      <c r="AM193" s="21">
        <f>('Ratios Calculated fix'!AM193-'Ratios Calculated fix'!AM$428)/('Ratios Calculated fix'!AM$429-'Ratios Calculated fix'!AM$428)</f>
        <v>0.48982653389622427</v>
      </c>
      <c r="AN193" s="21">
        <f>('Ratios Calculated fix'!AN193-'Ratios Calculated fix'!AN$428)/('Ratios Calculated fix'!AN$429-'Ratios Calculated fix'!AN$428)</f>
        <v>0.4785723067280096</v>
      </c>
      <c r="AO193" s="21">
        <f>('Ratios Calculated fix'!AO193-'Ratios Calculated fix'!AO$428)/('Ratios Calculated fix'!AO$429-'Ratios Calculated fix'!AO$428)</f>
        <v>0.37097417438888752</v>
      </c>
      <c r="AP193" s="21">
        <f>('Ratios Calculated fix'!AP193-'Ratios Calculated fix'!AP$428)/('Ratios Calculated fix'!AP$429-'Ratios Calculated fix'!AP$428)</f>
        <v>3.0167856854402621E-2</v>
      </c>
      <c r="AQ193" s="21">
        <f>('Ratios Calculated fix'!AQ193-'Ratios Calculated fix'!AQ$428)/('Ratios Calculated fix'!AQ$429-'Ratios Calculated fix'!AQ$428)</f>
        <v>0.6895658056244216</v>
      </c>
      <c r="AR193" s="21">
        <f>('Ratios Calculated fix'!AR193-'Ratios Calculated fix'!AR$428)/('Ratios Calculated fix'!AR$429-'Ratios Calculated fix'!AR$428)</f>
        <v>0.25082624171397389</v>
      </c>
      <c r="AS193" s="21">
        <f>('Ratios Calculated fix'!AS193-'Ratios Calculated fix'!AS$428)/('Ratios Calculated fix'!AS$429-'Ratios Calculated fix'!AS$428)</f>
        <v>0.52275040614071111</v>
      </c>
      <c r="AT193" s="21">
        <f>('Ratios Calculated fix'!AT193-'Ratios Calculated fix'!AT$428)/('Ratios Calculated fix'!AT$429-'Ratios Calculated fix'!AT$428)</f>
        <v>0.40556937836490636</v>
      </c>
      <c r="AU193" s="21">
        <f>('Ratios Calculated fix'!AU193-'Ratios Calculated fix'!AU$428)/('Ratios Calculated fix'!AU$429-'Ratios Calculated fix'!AU$428)</f>
        <v>0.45971604253522941</v>
      </c>
      <c r="AV193" s="21" t="e">
        <f>('Ratios Calculated fix'!AV193-'Ratios Calculated fix'!AV$428)/('Ratios Calculated fix'!AV$429-'Ratios Calculated fix'!AV$428)</f>
        <v>#DIV/0!</v>
      </c>
      <c r="AW193" s="21" t="e">
        <f>('Ratios Calculated fix'!AW193-'Ratios Calculated fix'!AW$428)/('Ratios Calculated fix'!AW$429-'Ratios Calculated fix'!AW$428)</f>
        <v>#DIV/0!</v>
      </c>
      <c r="AX193" s="21" t="e">
        <f>('Ratios Calculated fix'!AX193-'Ratios Calculated fix'!AX$428)/('Ratios Calculated fix'!AX$429-'Ratios Calculated fix'!AX$428)</f>
        <v>#DIV/0!</v>
      </c>
      <c r="AY193" s="21">
        <f>('Ratios Calculated fix'!AY193-'Ratios Calculated fix'!AY$428)/('Ratios Calculated fix'!AY$429-'Ratios Calculated fix'!AY$428)</f>
        <v>0.34279188557653295</v>
      </c>
      <c r="AZ193" s="21">
        <f>('Ratios Calculated fix'!AZ193-'Ratios Calculated fix'!AZ$428)/('Ratios Calculated fix'!AZ$429-'Ratios Calculated fix'!AZ$428)</f>
        <v>0.2452289861064568</v>
      </c>
      <c r="BA193" s="21">
        <f>('Ratios Calculated fix'!BA193-'Ratios Calculated fix'!BA$428)/('Ratios Calculated fix'!BA$429-'Ratios Calculated fix'!BA$428)</f>
        <v>0.51372596141129701</v>
      </c>
      <c r="BB193" s="21" t="e">
        <f>('Ratios Calculated fix'!BB193-'Ratios Calculated fix'!BB$428)/('Ratios Calculated fix'!BB$429-'Ratios Calculated fix'!BB$428)</f>
        <v>#DIV/0!</v>
      </c>
      <c r="BC193" s="21">
        <f>('Ratios Calculated fix'!BC193-'Ratios Calculated fix'!BC$428)/('Ratios Calculated fix'!BC$429-'Ratios Calculated fix'!BC$428)</f>
        <v>0.307579581926259</v>
      </c>
    </row>
    <row r="194" spans="1:55" x14ac:dyDescent="0.2">
      <c r="A194" s="3" t="s">
        <v>574</v>
      </c>
      <c r="B194" s="3" t="s">
        <v>575</v>
      </c>
      <c r="C194" s="3" t="s">
        <v>45</v>
      </c>
      <c r="D194" s="3">
        <v>506954</v>
      </c>
      <c r="E194" s="3" t="s">
        <v>16</v>
      </c>
      <c r="F194" s="3">
        <v>2020</v>
      </c>
      <c r="G194" s="3" t="s">
        <v>17</v>
      </c>
      <c r="H194" s="4">
        <v>43951</v>
      </c>
      <c r="I194" s="4">
        <v>43999</v>
      </c>
      <c r="J194" s="4">
        <v>43999</v>
      </c>
      <c r="K194" s="5">
        <v>192611000</v>
      </c>
      <c r="L194" s="5">
        <v>198239000</v>
      </c>
      <c r="M194" s="3" t="s">
        <v>576</v>
      </c>
      <c r="N194" s="20">
        <f>('Ratios Calculated fix'!N194-'Ratios Calculated fix'!N$428)/('Ratios Calculated fix'!N$429-'Ratios Calculated fix'!N$428)</f>
        <v>9.3046473160172588E-2</v>
      </c>
      <c r="O194" s="21">
        <f>('Ratios Calculated fix'!O194-'Ratios Calculated fix'!O$428)/('Ratios Calculated fix'!O$429-'Ratios Calculated fix'!O$428)</f>
        <v>9.3046473160172588E-2</v>
      </c>
      <c r="P194" s="21">
        <f>('Ratios Calculated fix'!P194-'Ratios Calculated fix'!P$428)/('Ratios Calculated fix'!P$429-'Ratios Calculated fix'!P$428)</f>
        <v>0.25478922093533279</v>
      </c>
      <c r="Q194" s="21">
        <f>('Ratios Calculated fix'!Q194-'Ratios Calculated fix'!Q$428)/('Ratios Calculated fix'!Q$429-'Ratios Calculated fix'!Q$428)</f>
        <v>0.56546241418381382</v>
      </c>
      <c r="R194" s="21">
        <f>('Ratios Calculated fix'!R194-'Ratios Calculated fix'!R$428)/('Ratios Calculated fix'!R$429-'Ratios Calculated fix'!R$428)</f>
        <v>0.1162163492654389</v>
      </c>
      <c r="S194" s="21">
        <f>('Ratios Calculated fix'!S194-'Ratios Calculated fix'!S$428)/('Ratios Calculated fix'!S$429-'Ratios Calculated fix'!S$428)</f>
        <v>0</v>
      </c>
      <c r="T194" s="21">
        <f>('Ratios Calculated fix'!T194-'Ratios Calculated fix'!T$428)/('Ratios Calculated fix'!T$429-'Ratios Calculated fix'!T$428)</f>
        <v>0.11740963363301729</v>
      </c>
      <c r="U194" s="21">
        <f>('Ratios Calculated fix'!U194-'Ratios Calculated fix'!U$428)/('Ratios Calculated fix'!U$429-'Ratios Calculated fix'!U$428)</f>
        <v>0.80352471191337682</v>
      </c>
      <c r="V194" s="21">
        <f>('Ratios Calculated fix'!V194-'Ratios Calculated fix'!V$428)/('Ratios Calculated fix'!V$429-'Ratios Calculated fix'!V$428)</f>
        <v>0.77144014205164946</v>
      </c>
      <c r="W194" s="21">
        <f>('Ratios Calculated fix'!W194-'Ratios Calculated fix'!W$428)/('Ratios Calculated fix'!W$429-'Ratios Calculated fix'!W$428)</f>
        <v>0.77467787627646389</v>
      </c>
      <c r="X194" s="21">
        <f>('Ratios Calculated fix'!X194-'Ratios Calculated fix'!X$428)/('Ratios Calculated fix'!X$429-'Ratios Calculated fix'!X$428)</f>
        <v>0.49245517132143618</v>
      </c>
      <c r="Y194" s="21">
        <f>('Ratios Calculated fix'!Y194-'Ratios Calculated fix'!Y$428)/('Ratios Calculated fix'!Y$429-'Ratios Calculated fix'!Y$428)</f>
        <v>0.47003392041650044</v>
      </c>
      <c r="Z194" s="21">
        <f>('Ratios Calculated fix'!Z194-'Ratios Calculated fix'!Z$428)/('Ratios Calculated fix'!Z$429-'Ratios Calculated fix'!Z$428)</f>
        <v>0.50754482867856388</v>
      </c>
      <c r="AA194" s="21">
        <f>('Ratios Calculated fix'!AA194-'Ratios Calculated fix'!AA$428)/('Ratios Calculated fix'!AA$429-'Ratios Calculated fix'!AA$428)</f>
        <v>0.2570612865730042</v>
      </c>
      <c r="AB194" s="21">
        <f>('Ratios Calculated fix'!AB194-'Ratios Calculated fix'!AB$428)/('Ratios Calculated fix'!AB$429-'Ratios Calculated fix'!AB$428)</f>
        <v>0.82826906154706481</v>
      </c>
      <c r="AC194" s="21">
        <f>('Ratios Calculated fix'!AC194-'Ratios Calculated fix'!AC$428)/('Ratios Calculated fix'!AC$429-'Ratios Calculated fix'!AC$428)</f>
        <v>0.4162822846418458</v>
      </c>
      <c r="AD194" s="21">
        <f>('Ratios Calculated fix'!AD194-'Ratios Calculated fix'!AD$428)/('Ratios Calculated fix'!AD$429-'Ratios Calculated fix'!AD$428)</f>
        <v>0.38980420605529692</v>
      </c>
      <c r="AE194" s="21">
        <f>('Ratios Calculated fix'!AE194-'Ratios Calculated fix'!AE$428)/('Ratios Calculated fix'!AE$429-'Ratios Calculated fix'!AE$428)</f>
        <v>0.44685413608000413</v>
      </c>
      <c r="AF194" s="21">
        <f>('Ratios Calculated fix'!AF194-'Ratios Calculated fix'!AF$428)/('Ratios Calculated fix'!AF$429-'Ratios Calculated fix'!AF$428)</f>
        <v>0.62974007251823172</v>
      </c>
      <c r="AG194" s="21" t="e">
        <f>('Ratios Calculated fix'!AG194-'Ratios Calculated fix'!AG$428)/('Ratios Calculated fix'!AG$429-'Ratios Calculated fix'!AG$428)</f>
        <v>#DIV/0!</v>
      </c>
      <c r="AH194" s="21" t="e">
        <f>('Ratios Calculated fix'!AH194-'Ratios Calculated fix'!AH$428)/('Ratios Calculated fix'!AH$429-'Ratios Calculated fix'!AH$428)</f>
        <v>#DIV/0!</v>
      </c>
      <c r="AI194" s="21">
        <f>('Ratios Calculated fix'!AI194-'Ratios Calculated fix'!AI$428)/('Ratios Calculated fix'!AI$429-'Ratios Calculated fix'!AI$428)</f>
        <v>0.38607077949671142</v>
      </c>
      <c r="AJ194" s="21">
        <f>('Ratios Calculated fix'!AJ194-'Ratios Calculated fix'!AJ$428)/('Ratios Calculated fix'!AJ$429-'Ratios Calculated fix'!AJ$428)</f>
        <v>0.17940632648061744</v>
      </c>
      <c r="AK194" s="21" t="e">
        <f>('Ratios Calculated fix'!AK194-'Ratios Calculated fix'!AK$428)/('Ratios Calculated fix'!AK$429-'Ratios Calculated fix'!AK$428)</f>
        <v>#DIV/0!</v>
      </c>
      <c r="AL194" s="21" t="e">
        <f>('Ratios Calculated fix'!AL194-'Ratios Calculated fix'!AL$428)/('Ratios Calculated fix'!AL$429-'Ratios Calculated fix'!AL$428)</f>
        <v>#DIV/0!</v>
      </c>
      <c r="AM194" s="21">
        <f>('Ratios Calculated fix'!AM194-'Ratios Calculated fix'!AM$428)/('Ratios Calculated fix'!AM$429-'Ratios Calculated fix'!AM$428)</f>
        <v>0.62723489748467975</v>
      </c>
      <c r="AN194" s="21">
        <f>('Ratios Calculated fix'!AN194-'Ratios Calculated fix'!AN$428)/('Ratios Calculated fix'!AN$429-'Ratios Calculated fix'!AN$428)</f>
        <v>0.62848358124012049</v>
      </c>
      <c r="AO194" s="21">
        <f>('Ratios Calculated fix'!AO194-'Ratios Calculated fix'!AO$428)/('Ratios Calculated fix'!AO$429-'Ratios Calculated fix'!AO$428)</f>
        <v>0.20039034653927512</v>
      </c>
      <c r="AP194" s="21">
        <f>('Ratios Calculated fix'!AP194-'Ratios Calculated fix'!AP$428)/('Ratios Calculated fix'!AP$429-'Ratios Calculated fix'!AP$428)</f>
        <v>3.2326366384223093E-2</v>
      </c>
      <c r="AQ194" s="21">
        <f>('Ratios Calculated fix'!AQ194-'Ratios Calculated fix'!AQ$428)/('Ratios Calculated fix'!AQ$429-'Ratios Calculated fix'!AQ$428)</f>
        <v>0.65684903978278475</v>
      </c>
      <c r="AR194" s="21">
        <f>('Ratios Calculated fix'!AR194-'Ratios Calculated fix'!AR$428)/('Ratios Calculated fix'!AR$429-'Ratios Calculated fix'!AR$428)</f>
        <v>0.37113170736897888</v>
      </c>
      <c r="AS194" s="21">
        <f>('Ratios Calculated fix'!AS194-'Ratios Calculated fix'!AS$428)/('Ratios Calculated fix'!AS$429-'Ratios Calculated fix'!AS$428)</f>
        <v>0.51049209137036711</v>
      </c>
      <c r="AT194" s="21">
        <f>('Ratios Calculated fix'!AT194-'Ratios Calculated fix'!AT$428)/('Ratios Calculated fix'!AT$429-'Ratios Calculated fix'!AT$428)</f>
        <v>0.49229340676358463</v>
      </c>
      <c r="AU194" s="21">
        <f>('Ratios Calculated fix'!AU194-'Ratios Calculated fix'!AU$428)/('Ratios Calculated fix'!AU$429-'Ratios Calculated fix'!AU$428)</f>
        <v>0.4965828263357383</v>
      </c>
      <c r="AV194" s="21" t="e">
        <f>('Ratios Calculated fix'!AV194-'Ratios Calculated fix'!AV$428)/('Ratios Calculated fix'!AV$429-'Ratios Calculated fix'!AV$428)</f>
        <v>#DIV/0!</v>
      </c>
      <c r="AW194" s="21" t="e">
        <f>('Ratios Calculated fix'!AW194-'Ratios Calculated fix'!AW$428)/('Ratios Calculated fix'!AW$429-'Ratios Calculated fix'!AW$428)</f>
        <v>#DIV/0!</v>
      </c>
      <c r="AX194" s="21" t="e">
        <f>('Ratios Calculated fix'!AX194-'Ratios Calculated fix'!AX$428)/('Ratios Calculated fix'!AX$429-'Ratios Calculated fix'!AX$428)</f>
        <v>#DIV/0!</v>
      </c>
      <c r="AY194" s="21">
        <f>('Ratios Calculated fix'!AY194-'Ratios Calculated fix'!AY$428)/('Ratios Calculated fix'!AY$429-'Ratios Calculated fix'!AY$428)</f>
        <v>0.35476549210641739</v>
      </c>
      <c r="AZ194" s="21">
        <f>('Ratios Calculated fix'!AZ194-'Ratios Calculated fix'!AZ$428)/('Ratios Calculated fix'!AZ$429-'Ratios Calculated fix'!AZ$428)</f>
        <v>0.23885565411398652</v>
      </c>
      <c r="BA194" s="21">
        <f>('Ratios Calculated fix'!BA194-'Ratios Calculated fix'!BA$428)/('Ratios Calculated fix'!BA$429-'Ratios Calculated fix'!BA$428)</f>
        <v>0.51594322762922973</v>
      </c>
      <c r="BB194" s="21" t="e">
        <f>('Ratios Calculated fix'!BB194-'Ratios Calculated fix'!BB$428)/('Ratios Calculated fix'!BB$429-'Ratios Calculated fix'!BB$428)</f>
        <v>#DIV/0!</v>
      </c>
      <c r="BC194" s="21">
        <f>('Ratios Calculated fix'!BC194-'Ratios Calculated fix'!BC$428)/('Ratios Calculated fix'!BC$429-'Ratios Calculated fix'!BC$428)</f>
        <v>0.20336873606247488</v>
      </c>
    </row>
    <row r="195" spans="1:55" x14ac:dyDescent="0.2">
      <c r="A195" s="3" t="s">
        <v>616</v>
      </c>
      <c r="B195" s="3" t="s">
        <v>617</v>
      </c>
      <c r="C195" s="3" t="s">
        <v>91</v>
      </c>
      <c r="D195" s="3">
        <v>375369</v>
      </c>
      <c r="E195" s="3" t="s">
        <v>16</v>
      </c>
      <c r="F195" s="3">
        <v>2019</v>
      </c>
      <c r="G195" s="3" t="s">
        <v>17</v>
      </c>
      <c r="H195" s="4">
        <v>43769</v>
      </c>
      <c r="I195" s="4">
        <v>43805</v>
      </c>
      <c r="J195" s="4">
        <v>43805</v>
      </c>
      <c r="K195" s="5">
        <v>534149000</v>
      </c>
      <c r="L195" s="5">
        <v>543802000</v>
      </c>
      <c r="M195" s="3" t="s">
        <v>618</v>
      </c>
      <c r="N195" s="20">
        <f>('Ratios Calculated fix'!N195-'Ratios Calculated fix'!N$428)/('Ratios Calculated fix'!N$429-'Ratios Calculated fix'!N$428)</f>
        <v>7.743542677889266E-2</v>
      </c>
      <c r="O195" s="21">
        <f>('Ratios Calculated fix'!O195-'Ratios Calculated fix'!O$428)/('Ratios Calculated fix'!O$429-'Ratios Calculated fix'!O$428)</f>
        <v>4.0708621144837302E-2</v>
      </c>
      <c r="P195" s="21">
        <f>('Ratios Calculated fix'!P195-'Ratios Calculated fix'!P$428)/('Ratios Calculated fix'!P$429-'Ratios Calculated fix'!P$428)</f>
        <v>6.0303102598763682E-2</v>
      </c>
      <c r="Q195" s="21">
        <f>('Ratios Calculated fix'!Q195-'Ratios Calculated fix'!Q$428)/('Ratios Calculated fix'!Q$429-'Ratios Calculated fix'!Q$428)</f>
        <v>0.55826367840860724</v>
      </c>
      <c r="R195" s="21">
        <f>('Ratios Calculated fix'!R195-'Ratios Calculated fix'!R$428)/('Ratios Calculated fix'!R$429-'Ratios Calculated fix'!R$428)</f>
        <v>1.9717152968431864E-2</v>
      </c>
      <c r="S195" s="21">
        <f>('Ratios Calculated fix'!S195-'Ratios Calculated fix'!S$428)/('Ratios Calculated fix'!S$429-'Ratios Calculated fix'!S$428)</f>
        <v>0</v>
      </c>
      <c r="T195" s="21">
        <f>('Ratios Calculated fix'!T195-'Ratios Calculated fix'!T$428)/('Ratios Calculated fix'!T$429-'Ratios Calculated fix'!T$428)</f>
        <v>1.991960443553692E-2</v>
      </c>
      <c r="U195" s="21">
        <f>('Ratios Calculated fix'!U195-'Ratios Calculated fix'!U$428)/('Ratios Calculated fix'!U$429-'Ratios Calculated fix'!U$428)</f>
        <v>0.79063074881128215</v>
      </c>
      <c r="V195" s="21">
        <f>('Ratios Calculated fix'!V195-'Ratios Calculated fix'!V$428)/('Ratios Calculated fix'!V$429-'Ratios Calculated fix'!V$428)</f>
        <v>0.77144014205164946</v>
      </c>
      <c r="W195" s="21">
        <f>('Ratios Calculated fix'!W195-'Ratios Calculated fix'!W$428)/('Ratios Calculated fix'!W$429-'Ratios Calculated fix'!W$428)</f>
        <v>0.75989079960300465</v>
      </c>
      <c r="X195" s="21">
        <f>('Ratios Calculated fix'!X195-'Ratios Calculated fix'!X$428)/('Ratios Calculated fix'!X$429-'Ratios Calculated fix'!X$428)</f>
        <v>0.20291775986050861</v>
      </c>
      <c r="Y195" s="21">
        <f>('Ratios Calculated fix'!Y195-'Ratios Calculated fix'!Y$428)/('Ratios Calculated fix'!Y$429-'Ratios Calculated fix'!Y$428)</f>
        <v>0.60361358945539512</v>
      </c>
      <c r="Z195" s="21">
        <f>('Ratios Calculated fix'!Z195-'Ratios Calculated fix'!Z$428)/('Ratios Calculated fix'!Z$429-'Ratios Calculated fix'!Z$428)</f>
        <v>0.79708224013949136</v>
      </c>
      <c r="AA195" s="21">
        <f>('Ratios Calculated fix'!AA195-'Ratios Calculated fix'!AA$428)/('Ratios Calculated fix'!AA$429-'Ratios Calculated fix'!AA$428)</f>
        <v>0.54384405646971867</v>
      </c>
      <c r="AB195" s="21">
        <f>('Ratios Calculated fix'!AB195-'Ratios Calculated fix'!AB$428)/('Ratios Calculated fix'!AB$429-'Ratios Calculated fix'!AB$428)</f>
        <v>0.95182868980074342</v>
      </c>
      <c r="AC195" s="21">
        <f>('Ratios Calculated fix'!AC195-'Ratios Calculated fix'!AC$428)/('Ratios Calculated fix'!AC$429-'Ratios Calculated fix'!AC$428)</f>
        <v>0.18670355072668532</v>
      </c>
      <c r="AD195" s="21">
        <f>('Ratios Calculated fix'!AD195-'Ratios Calculated fix'!AD$428)/('Ratios Calculated fix'!AD$429-'Ratios Calculated fix'!AD$428)</f>
        <v>0.32082543106622063</v>
      </c>
      <c r="AE195" s="21">
        <f>('Ratios Calculated fix'!AE195-'Ratios Calculated fix'!AE$428)/('Ratios Calculated fix'!AE$429-'Ratios Calculated fix'!AE$428)</f>
        <v>0.36777994850895435</v>
      </c>
      <c r="AF195" s="21">
        <f>('Ratios Calculated fix'!AF195-'Ratios Calculated fix'!AF$428)/('Ratios Calculated fix'!AF$429-'Ratios Calculated fix'!AF$428)</f>
        <v>0.60927272545534661</v>
      </c>
      <c r="AG195" s="21" t="e">
        <f>('Ratios Calculated fix'!AG195-'Ratios Calculated fix'!AG$428)/('Ratios Calculated fix'!AG$429-'Ratios Calculated fix'!AG$428)</f>
        <v>#DIV/0!</v>
      </c>
      <c r="AH195" s="21" t="e">
        <f>('Ratios Calculated fix'!AH195-'Ratios Calculated fix'!AH$428)/('Ratios Calculated fix'!AH$429-'Ratios Calculated fix'!AH$428)</f>
        <v>#DIV/0!</v>
      </c>
      <c r="AI195" s="21">
        <f>('Ratios Calculated fix'!AI195-'Ratios Calculated fix'!AI$428)/('Ratios Calculated fix'!AI$429-'Ratios Calculated fix'!AI$428)</f>
        <v>0.42119656913953113</v>
      </c>
      <c r="AJ195" s="21">
        <f>('Ratios Calculated fix'!AJ195-'Ratios Calculated fix'!AJ$428)/('Ratios Calculated fix'!AJ$429-'Ratios Calculated fix'!AJ$428)</f>
        <v>0.25200828995024865</v>
      </c>
      <c r="AK195" s="21" t="e">
        <f>('Ratios Calculated fix'!AK195-'Ratios Calculated fix'!AK$428)/('Ratios Calculated fix'!AK$429-'Ratios Calculated fix'!AK$428)</f>
        <v>#DIV/0!</v>
      </c>
      <c r="AL195" s="21" t="e">
        <f>('Ratios Calculated fix'!AL195-'Ratios Calculated fix'!AL$428)/('Ratios Calculated fix'!AL$429-'Ratios Calculated fix'!AL$428)</f>
        <v>#DIV/0!</v>
      </c>
      <c r="AM195" s="21">
        <f>('Ratios Calculated fix'!AM195-'Ratios Calculated fix'!AM$428)/('Ratios Calculated fix'!AM$429-'Ratios Calculated fix'!AM$428)</f>
        <v>0.61819710083118773</v>
      </c>
      <c r="AN195" s="21">
        <f>('Ratios Calculated fix'!AN195-'Ratios Calculated fix'!AN$428)/('Ratios Calculated fix'!AN$429-'Ratios Calculated fix'!AN$428)</f>
        <v>0.62229723196380282</v>
      </c>
      <c r="AO195" s="21">
        <f>('Ratios Calculated fix'!AO195-'Ratios Calculated fix'!AO$428)/('Ratios Calculated fix'!AO$429-'Ratios Calculated fix'!AO$428)</f>
        <v>0.25365493900755598</v>
      </c>
      <c r="AP195" s="21">
        <f>('Ratios Calculated fix'!AP195-'Ratios Calculated fix'!AP$428)/('Ratios Calculated fix'!AP$429-'Ratios Calculated fix'!AP$428)</f>
        <v>3.3210889499208994E-2</v>
      </c>
      <c r="AQ195" s="21">
        <f>('Ratios Calculated fix'!AQ195-'Ratios Calculated fix'!AQ$428)/('Ratios Calculated fix'!AQ$429-'Ratios Calculated fix'!AQ$428)</f>
        <v>0.65212563887112529</v>
      </c>
      <c r="AR195" s="21">
        <f>('Ratios Calculated fix'!AR195-'Ratios Calculated fix'!AR$428)/('Ratios Calculated fix'!AR$429-'Ratios Calculated fix'!AR$428)</f>
        <v>0.30425304189117969</v>
      </c>
      <c r="AS195" s="21">
        <f>('Ratios Calculated fix'!AS195-'Ratios Calculated fix'!AS$428)/('Ratios Calculated fix'!AS$429-'Ratios Calculated fix'!AS$428)</f>
        <v>0.55805549780560804</v>
      </c>
      <c r="AT195" s="21">
        <f>('Ratios Calculated fix'!AT195-'Ratios Calculated fix'!AT$428)/('Ratios Calculated fix'!AT$429-'Ratios Calculated fix'!AT$428)</f>
        <v>0.44109697341818704</v>
      </c>
      <c r="AU195" s="21">
        <f>('Ratios Calculated fix'!AU195-'Ratios Calculated fix'!AU$428)/('Ratios Calculated fix'!AU$429-'Ratios Calculated fix'!AU$428)</f>
        <v>0.44375110951899377</v>
      </c>
      <c r="AV195" s="21" t="e">
        <f>('Ratios Calculated fix'!AV195-'Ratios Calculated fix'!AV$428)/('Ratios Calculated fix'!AV$429-'Ratios Calculated fix'!AV$428)</f>
        <v>#DIV/0!</v>
      </c>
      <c r="AW195" s="21" t="e">
        <f>('Ratios Calculated fix'!AW195-'Ratios Calculated fix'!AW$428)/('Ratios Calculated fix'!AW$429-'Ratios Calculated fix'!AW$428)</f>
        <v>#DIV/0!</v>
      </c>
      <c r="AX195" s="21" t="e">
        <f>('Ratios Calculated fix'!AX195-'Ratios Calculated fix'!AX$428)/('Ratios Calculated fix'!AX$429-'Ratios Calculated fix'!AX$428)</f>
        <v>#DIV/0!</v>
      </c>
      <c r="AY195" s="21">
        <f>('Ratios Calculated fix'!AY195-'Ratios Calculated fix'!AY$428)/('Ratios Calculated fix'!AY$429-'Ratios Calculated fix'!AY$428)</f>
        <v>0.3335860903123648</v>
      </c>
      <c r="AZ195" s="21">
        <f>('Ratios Calculated fix'!AZ195-'Ratios Calculated fix'!AZ$428)/('Ratios Calculated fix'!AZ$429-'Ratios Calculated fix'!AZ$428)</f>
        <v>0.24435732313960501</v>
      </c>
      <c r="BA195" s="21">
        <f>('Ratios Calculated fix'!BA195-'Ratios Calculated fix'!BA$428)/('Ratios Calculated fix'!BA$429-'Ratios Calculated fix'!BA$428)</f>
        <v>0.50926803514435748</v>
      </c>
      <c r="BB195" s="21" t="e">
        <f>('Ratios Calculated fix'!BB195-'Ratios Calculated fix'!BB$428)/('Ratios Calculated fix'!BB$429-'Ratios Calculated fix'!BB$428)</f>
        <v>#DIV/0!</v>
      </c>
      <c r="BC195" s="21">
        <f>('Ratios Calculated fix'!BC195-'Ratios Calculated fix'!BC$428)/('Ratios Calculated fix'!BC$429-'Ratios Calculated fix'!BC$428)</f>
        <v>0.15366580812292344</v>
      </c>
    </row>
    <row r="196" spans="1:55" x14ac:dyDescent="0.2">
      <c r="A196" s="3" t="s">
        <v>592</v>
      </c>
      <c r="B196" s="3" t="s">
        <v>593</v>
      </c>
      <c r="C196" s="3" t="s">
        <v>24</v>
      </c>
      <c r="D196" s="3">
        <v>378104</v>
      </c>
      <c r="E196" s="3" t="s">
        <v>16</v>
      </c>
      <c r="F196" s="3">
        <v>2019</v>
      </c>
      <c r="G196" s="3" t="s">
        <v>17</v>
      </c>
      <c r="H196" s="4">
        <v>43830</v>
      </c>
      <c r="I196" s="4">
        <v>43875</v>
      </c>
      <c r="J196" s="4">
        <v>43881</v>
      </c>
      <c r="K196" s="5">
        <v>145727000</v>
      </c>
      <c r="L196" s="5">
        <v>147874000</v>
      </c>
      <c r="M196" s="3" t="s">
        <v>594</v>
      </c>
      <c r="N196" s="20">
        <f>('Ratios Calculated fix'!N196-'Ratios Calculated fix'!N$428)/('Ratios Calculated fix'!N$429-'Ratios Calculated fix'!N$428)</f>
        <v>5.5602495002081254E-2</v>
      </c>
      <c r="O196" s="21">
        <f>('Ratios Calculated fix'!O196-'Ratios Calculated fix'!O$428)/('Ratios Calculated fix'!O$429-'Ratios Calculated fix'!O$428)</f>
        <v>3.651160747662327E-2</v>
      </c>
      <c r="P196" s="21">
        <f>('Ratios Calculated fix'!P196-'Ratios Calculated fix'!P$428)/('Ratios Calculated fix'!P$429-'Ratios Calculated fix'!P$428)</f>
        <v>2.6435612010790571E-3</v>
      </c>
      <c r="Q196" s="21">
        <f>('Ratios Calculated fix'!Q196-'Ratios Calculated fix'!Q$428)/('Ratios Calculated fix'!Q$429-'Ratios Calculated fix'!Q$428)</f>
        <v>0.55943156303069352</v>
      </c>
      <c r="R196" s="21">
        <f>('Ratios Calculated fix'!R196-'Ratios Calculated fix'!R$428)/('Ratios Calculated fix'!R$429-'Ratios Calculated fix'!R$428)</f>
        <v>2.9881841183067324E-2</v>
      </c>
      <c r="S196" s="21">
        <f>('Ratios Calculated fix'!S196-'Ratios Calculated fix'!S$428)/('Ratios Calculated fix'!S$429-'Ratios Calculated fix'!S$428)</f>
        <v>1.6272075122599381E-3</v>
      </c>
      <c r="T196" s="21">
        <f>('Ratios Calculated fix'!T196-'Ratios Calculated fix'!T$428)/('Ratios Calculated fix'!T$429-'Ratios Calculated fix'!T$428)</f>
        <v>2.9935823066132454E-2</v>
      </c>
      <c r="U196" s="21">
        <f>('Ratios Calculated fix'!U196-'Ratios Calculated fix'!U$428)/('Ratios Calculated fix'!U$429-'Ratios Calculated fix'!U$428)</f>
        <v>0.7913378361636404</v>
      </c>
      <c r="V196" s="21">
        <f>('Ratios Calculated fix'!V196-'Ratios Calculated fix'!V$428)/('Ratios Calculated fix'!V$429-'Ratios Calculated fix'!V$428)</f>
        <v>0.77150325494175021</v>
      </c>
      <c r="W196" s="21">
        <f>('Ratios Calculated fix'!W196-'Ratios Calculated fix'!W$428)/('Ratios Calculated fix'!W$429-'Ratios Calculated fix'!W$428)</f>
        <v>0.76068969097753691</v>
      </c>
      <c r="X196" s="21">
        <f>('Ratios Calculated fix'!X196-'Ratios Calculated fix'!X$428)/('Ratios Calculated fix'!X$429-'Ratios Calculated fix'!X$428)</f>
        <v>0.39967281639277441</v>
      </c>
      <c r="Y196" s="21">
        <f>('Ratios Calculated fix'!Y196-'Ratios Calculated fix'!Y$428)/('Ratios Calculated fix'!Y$429-'Ratios Calculated fix'!Y$428)</f>
        <v>0.52023579710235057</v>
      </c>
      <c r="Z196" s="21">
        <f>('Ratios Calculated fix'!Z196-'Ratios Calculated fix'!Z$428)/('Ratios Calculated fix'!Z$429-'Ratios Calculated fix'!Z$428)</f>
        <v>0.60032718360722559</v>
      </c>
      <c r="AA196" s="21">
        <f>('Ratios Calculated fix'!AA196-'Ratios Calculated fix'!AA$428)/('Ratios Calculated fix'!AA$429-'Ratios Calculated fix'!AA$428)</f>
        <v>0.3994155194866672</v>
      </c>
      <c r="AB196" s="21">
        <f>('Ratios Calculated fix'!AB196-'Ratios Calculated fix'!AB$428)/('Ratios Calculated fix'!AB$429-'Ratios Calculated fix'!AB$428)</f>
        <v>0.89644697040112076</v>
      </c>
      <c r="AC196" s="21">
        <f>('Ratios Calculated fix'!AC196-'Ratios Calculated fix'!AC$428)/('Ratios Calculated fix'!AC$429-'Ratios Calculated fix'!AC$428)</f>
        <v>0.25176408356774493</v>
      </c>
      <c r="AD196" s="21">
        <f>('Ratios Calculated fix'!AD196-'Ratios Calculated fix'!AD$428)/('Ratios Calculated fix'!AD$429-'Ratios Calculated fix'!AD$428)</f>
        <v>0.27329035884822872</v>
      </c>
      <c r="AE196" s="21">
        <f>('Ratios Calculated fix'!AE196-'Ratios Calculated fix'!AE$428)/('Ratios Calculated fix'!AE$429-'Ratios Calculated fix'!AE$428)</f>
        <v>0.3132878642792164</v>
      </c>
      <c r="AF196" s="21">
        <f>('Ratios Calculated fix'!AF196-'Ratios Calculated fix'!AF$428)/('Ratios Calculated fix'!AF$429-'Ratios Calculated fix'!AF$428)</f>
        <v>0.56534071061849689</v>
      </c>
      <c r="AG196" s="21" t="e">
        <f>('Ratios Calculated fix'!AG196-'Ratios Calculated fix'!AG$428)/('Ratios Calculated fix'!AG$429-'Ratios Calculated fix'!AG$428)</f>
        <v>#DIV/0!</v>
      </c>
      <c r="AH196" s="21" t="e">
        <f>('Ratios Calculated fix'!AH196-'Ratios Calculated fix'!AH$428)/('Ratios Calculated fix'!AH$429-'Ratios Calculated fix'!AH$428)</f>
        <v>#DIV/0!</v>
      </c>
      <c r="AI196" s="21">
        <f>('Ratios Calculated fix'!AI196-'Ratios Calculated fix'!AI$428)/('Ratios Calculated fix'!AI$429-'Ratios Calculated fix'!AI$428)</f>
        <v>0.37481759736832776</v>
      </c>
      <c r="AJ196" s="21">
        <f>('Ratios Calculated fix'!AJ196-'Ratios Calculated fix'!AJ$428)/('Ratios Calculated fix'!AJ$429-'Ratios Calculated fix'!AJ$428)</f>
        <v>0.10491361356156648</v>
      </c>
      <c r="AK196" s="21" t="e">
        <f>('Ratios Calculated fix'!AK196-'Ratios Calculated fix'!AK$428)/('Ratios Calculated fix'!AK$429-'Ratios Calculated fix'!AK$428)</f>
        <v>#DIV/0!</v>
      </c>
      <c r="AL196" s="21" t="e">
        <f>('Ratios Calculated fix'!AL196-'Ratios Calculated fix'!AL$428)/('Ratios Calculated fix'!AL$429-'Ratios Calculated fix'!AL$428)</f>
        <v>#DIV/0!</v>
      </c>
      <c r="AM196" s="21">
        <f>('Ratios Calculated fix'!AM196-'Ratios Calculated fix'!AM$428)/('Ratios Calculated fix'!AM$429-'Ratios Calculated fix'!AM$428)</f>
        <v>0.61757105487375397</v>
      </c>
      <c r="AN196" s="21">
        <f>('Ratios Calculated fix'!AN196-'Ratios Calculated fix'!AN$428)/('Ratios Calculated fix'!AN$429-'Ratios Calculated fix'!AN$428)</f>
        <v>0.62495320913860464</v>
      </c>
      <c r="AO196" s="21">
        <f>('Ratios Calculated fix'!AO196-'Ratios Calculated fix'!AO$428)/('Ratios Calculated fix'!AO$429-'Ratios Calculated fix'!AO$428)</f>
        <v>0.34013122101032606</v>
      </c>
      <c r="AP196" s="21">
        <f>('Ratios Calculated fix'!AP196-'Ratios Calculated fix'!AP$428)/('Ratios Calculated fix'!AP$429-'Ratios Calculated fix'!AP$428)</f>
        <v>3.3598978403964787E-2</v>
      </c>
      <c r="AQ196" s="21">
        <f>('Ratios Calculated fix'!AQ196-'Ratios Calculated fix'!AQ$428)/('Ratios Calculated fix'!AQ$429-'Ratios Calculated fix'!AQ$428)</f>
        <v>0.57451507435840365</v>
      </c>
      <c r="AR196" s="21">
        <f>('Ratios Calculated fix'!AR196-'Ratios Calculated fix'!AR$428)/('Ratios Calculated fix'!AR$429-'Ratios Calculated fix'!AR$428)</f>
        <v>0.22487089376379937</v>
      </c>
      <c r="AS196" s="21">
        <f>('Ratios Calculated fix'!AS196-'Ratios Calculated fix'!AS$428)/('Ratios Calculated fix'!AS$429-'Ratios Calculated fix'!AS$428)</f>
        <v>0.54109317228388354</v>
      </c>
      <c r="AT196" s="21">
        <f>('Ratios Calculated fix'!AT196-'Ratios Calculated fix'!AT$428)/('Ratios Calculated fix'!AT$429-'Ratios Calculated fix'!AT$428)</f>
        <v>0.32339811045179057</v>
      </c>
      <c r="AU196" s="21">
        <f>('Ratios Calculated fix'!AU196-'Ratios Calculated fix'!AU$428)/('Ratios Calculated fix'!AU$429-'Ratios Calculated fix'!AU$428)</f>
        <v>0.45983498683650764</v>
      </c>
      <c r="AV196" s="21" t="e">
        <f>('Ratios Calculated fix'!AV196-'Ratios Calculated fix'!AV$428)/('Ratios Calculated fix'!AV$429-'Ratios Calculated fix'!AV$428)</f>
        <v>#DIV/0!</v>
      </c>
      <c r="AW196" s="21" t="e">
        <f>('Ratios Calculated fix'!AW196-'Ratios Calculated fix'!AW$428)/('Ratios Calculated fix'!AW$429-'Ratios Calculated fix'!AW$428)</f>
        <v>#DIV/0!</v>
      </c>
      <c r="AX196" s="21" t="e">
        <f>('Ratios Calculated fix'!AX196-'Ratios Calculated fix'!AX$428)/('Ratios Calculated fix'!AX$429-'Ratios Calculated fix'!AX$428)</f>
        <v>#DIV/0!</v>
      </c>
      <c r="AY196" s="21">
        <f>('Ratios Calculated fix'!AY196-'Ratios Calculated fix'!AY$428)/('Ratios Calculated fix'!AY$429-'Ratios Calculated fix'!AY$428)</f>
        <v>0.33995887451946022</v>
      </c>
      <c r="AZ196" s="21">
        <f>('Ratios Calculated fix'!AZ196-'Ratios Calculated fix'!AZ$428)/('Ratios Calculated fix'!AZ$429-'Ratios Calculated fix'!AZ$428)</f>
        <v>0.26253847946613834</v>
      </c>
      <c r="BA196" s="21">
        <f>('Ratios Calculated fix'!BA196-'Ratios Calculated fix'!BA$428)/('Ratios Calculated fix'!BA$429-'Ratios Calculated fix'!BA$428)</f>
        <v>0.51499582257913701</v>
      </c>
      <c r="BB196" s="21" t="e">
        <f>('Ratios Calculated fix'!BB196-'Ratios Calculated fix'!BB$428)/('Ratios Calculated fix'!BB$429-'Ratios Calculated fix'!BB$428)</f>
        <v>#DIV/0!</v>
      </c>
      <c r="BC196" s="21">
        <f>('Ratios Calculated fix'!BC196-'Ratios Calculated fix'!BC$428)/('Ratios Calculated fix'!BC$429-'Ratios Calculated fix'!BC$428)</f>
        <v>0.15571853748295314</v>
      </c>
    </row>
    <row r="197" spans="1:55" x14ac:dyDescent="0.2">
      <c r="A197" s="3" t="s">
        <v>619</v>
      </c>
      <c r="B197" s="3" t="s">
        <v>620</v>
      </c>
      <c r="C197" s="3" t="s">
        <v>72</v>
      </c>
      <c r="D197" s="3">
        <v>346970</v>
      </c>
      <c r="E197" s="3" t="s">
        <v>16</v>
      </c>
      <c r="F197" s="3">
        <v>2019</v>
      </c>
      <c r="G197" s="3" t="s">
        <v>17</v>
      </c>
      <c r="H197" s="4">
        <v>43830</v>
      </c>
      <c r="I197" s="4">
        <v>43886</v>
      </c>
      <c r="J197" s="4">
        <v>43886</v>
      </c>
      <c r="K197" s="5">
        <v>714800000</v>
      </c>
      <c r="L197" s="5">
        <v>718000000</v>
      </c>
      <c r="M197" s="6" t="s">
        <v>621</v>
      </c>
      <c r="N197" s="20">
        <f>('Ratios Calculated fix'!N197-'Ratios Calculated fix'!N$428)/('Ratios Calculated fix'!N$429-'Ratios Calculated fix'!N$428)</f>
        <v>0.14638004552044748</v>
      </c>
      <c r="O197" s="21">
        <f>('Ratios Calculated fix'!O197-'Ratios Calculated fix'!O$428)/('Ratios Calculated fix'!O$429-'Ratios Calculated fix'!O$428)</f>
        <v>0.14638004552044748</v>
      </c>
      <c r="P197" s="21">
        <f>('Ratios Calculated fix'!P197-'Ratios Calculated fix'!P$428)/('Ratios Calculated fix'!P$429-'Ratios Calculated fix'!P$428)</f>
        <v>0.41263095802539029</v>
      </c>
      <c r="Q197" s="21">
        <f>('Ratios Calculated fix'!Q197-'Ratios Calculated fix'!Q$428)/('Ratios Calculated fix'!Q$429-'Ratios Calculated fix'!Q$428)</f>
        <v>0.55844767546583118</v>
      </c>
      <c r="R197" s="21">
        <f>('Ratios Calculated fix'!R197-'Ratios Calculated fix'!R$428)/('Ratios Calculated fix'!R$429-'Ratios Calculated fix'!R$428)</f>
        <v>8.1543163004667282E-2</v>
      </c>
      <c r="S197" s="21">
        <f>('Ratios Calculated fix'!S197-'Ratios Calculated fix'!S$428)/('Ratios Calculated fix'!S$429-'Ratios Calculated fix'!S$428)</f>
        <v>0</v>
      </c>
      <c r="T197" s="21">
        <f>('Ratios Calculated fix'!T197-'Ratios Calculated fix'!T$428)/('Ratios Calculated fix'!T$429-'Ratios Calculated fix'!T$428)</f>
        <v>8.2380430586306092E-2</v>
      </c>
      <c r="U197" s="21">
        <f>('Ratios Calculated fix'!U197-'Ratios Calculated fix'!U$428)/('Ratios Calculated fix'!U$429-'Ratios Calculated fix'!U$428)</f>
        <v>0.79251848092200938</v>
      </c>
      <c r="V197" s="21">
        <f>('Ratios Calculated fix'!V197-'Ratios Calculated fix'!V$428)/('Ratios Calculated fix'!V$429-'Ratios Calculated fix'!V$428)</f>
        <v>0.77144014205164946</v>
      </c>
      <c r="W197" s="21">
        <f>('Ratios Calculated fix'!W197-'Ratios Calculated fix'!W$428)/('Ratios Calculated fix'!W$429-'Ratios Calculated fix'!W$428)</f>
        <v>0.76205569174975984</v>
      </c>
      <c r="X197" s="21">
        <f>('Ratios Calculated fix'!X197-'Ratios Calculated fix'!X$428)/('Ratios Calculated fix'!X$429-'Ratios Calculated fix'!X$428)</f>
        <v>0.12473301216449896</v>
      </c>
      <c r="Y197" s="21">
        <f>('Ratios Calculated fix'!Y197-'Ratios Calculated fix'!Y$428)/('Ratios Calculated fix'!Y$429-'Ratios Calculated fix'!Y$428)</f>
        <v>0.52007748171670376</v>
      </c>
      <c r="Z197" s="21">
        <f>('Ratios Calculated fix'!Z197-'Ratios Calculated fix'!Z$428)/('Ratios Calculated fix'!Z$429-'Ratios Calculated fix'!Z$428)</f>
        <v>0.87526698783550116</v>
      </c>
      <c r="AA197" s="21">
        <f>('Ratios Calculated fix'!AA197-'Ratios Calculated fix'!AA$428)/('Ratios Calculated fix'!AA$429-'Ratios Calculated fix'!AA$428)</f>
        <v>0</v>
      </c>
      <c r="AB197" s="21">
        <f>('Ratios Calculated fix'!AB197-'Ratios Calculated fix'!AB$428)/('Ratios Calculated fix'!AB$429-'Ratios Calculated fix'!AB$428)</f>
        <v>0.93958129537537349</v>
      </c>
      <c r="AC197" s="21">
        <f>('Ratios Calculated fix'!AC197-'Ratios Calculated fix'!AC$428)/('Ratios Calculated fix'!AC$429-'Ratios Calculated fix'!AC$428)</f>
        <v>0.33622328012982966</v>
      </c>
      <c r="AD197" s="21">
        <f>('Ratios Calculated fix'!AD197-'Ratios Calculated fix'!AD$428)/('Ratios Calculated fix'!AD$429-'Ratios Calculated fix'!AD$428)</f>
        <v>0.44889539877065388</v>
      </c>
      <c r="AE197" s="21">
        <f>('Ratios Calculated fix'!AE197-'Ratios Calculated fix'!AE$428)/('Ratios Calculated fix'!AE$429-'Ratios Calculated fix'!AE$428)</f>
        <v>0.3407720214651786</v>
      </c>
      <c r="AF197" s="21">
        <f>('Ratios Calculated fix'!AF197-'Ratios Calculated fix'!AF$428)/('Ratios Calculated fix'!AF$429-'Ratios Calculated fix'!AF$428)</f>
        <v>0.67019389132042317</v>
      </c>
      <c r="AG197" s="21" t="e">
        <f>('Ratios Calculated fix'!AG197-'Ratios Calculated fix'!AG$428)/('Ratios Calculated fix'!AG$429-'Ratios Calculated fix'!AG$428)</f>
        <v>#DIV/0!</v>
      </c>
      <c r="AH197" s="21" t="e">
        <f>('Ratios Calculated fix'!AH197-'Ratios Calculated fix'!AH$428)/('Ratios Calculated fix'!AH$429-'Ratios Calculated fix'!AH$428)</f>
        <v>#DIV/0!</v>
      </c>
      <c r="AI197" s="21">
        <f>('Ratios Calculated fix'!AI197-'Ratios Calculated fix'!AI$428)/('Ratios Calculated fix'!AI$429-'Ratios Calculated fix'!AI$428)</f>
        <v>0.39076437735714459</v>
      </c>
      <c r="AJ197" s="21">
        <f>('Ratios Calculated fix'!AJ197-'Ratios Calculated fix'!AJ$428)/('Ratios Calculated fix'!AJ$429-'Ratios Calculated fix'!AJ$428)</f>
        <v>0.45906876216801923</v>
      </c>
      <c r="AK197" s="21" t="e">
        <f>('Ratios Calculated fix'!AK197-'Ratios Calculated fix'!AK$428)/('Ratios Calculated fix'!AK$429-'Ratios Calculated fix'!AK$428)</f>
        <v>#DIV/0!</v>
      </c>
      <c r="AL197" s="21" t="e">
        <f>('Ratios Calculated fix'!AL197-'Ratios Calculated fix'!AL$428)/('Ratios Calculated fix'!AL$429-'Ratios Calculated fix'!AL$428)</f>
        <v>#DIV/0!</v>
      </c>
      <c r="AM197" s="21">
        <f>('Ratios Calculated fix'!AM197-'Ratios Calculated fix'!AM$428)/('Ratios Calculated fix'!AM$429-'Ratios Calculated fix'!AM$428)</f>
        <v>0.61760468833168924</v>
      </c>
      <c r="AN197" s="21">
        <f>('Ratios Calculated fix'!AN197-'Ratios Calculated fix'!AN$428)/('Ratios Calculated fix'!AN$429-'Ratios Calculated fix'!AN$428)</f>
        <v>0.62077814118726737</v>
      </c>
      <c r="AO197" s="21">
        <f>('Ratios Calculated fix'!AO197-'Ratios Calculated fix'!AO$428)/('Ratios Calculated fix'!AO$429-'Ratios Calculated fix'!AO$428)</f>
        <v>9.1147321706831916E-2</v>
      </c>
      <c r="AP197" s="21">
        <f>('Ratios Calculated fix'!AP197-'Ratios Calculated fix'!AP$428)/('Ratios Calculated fix'!AP$429-'Ratios Calculated fix'!AP$428)</f>
        <v>3.247171915724624E-2</v>
      </c>
      <c r="AQ197" s="21">
        <f>('Ratios Calculated fix'!AQ197-'Ratios Calculated fix'!AQ$428)/('Ratios Calculated fix'!AQ$429-'Ratios Calculated fix'!AQ$428)</f>
        <v>0.6085512745168008</v>
      </c>
      <c r="AR197" s="21">
        <f>('Ratios Calculated fix'!AR197-'Ratios Calculated fix'!AR$428)/('Ratios Calculated fix'!AR$429-'Ratios Calculated fix'!AR$428)</f>
        <v>0.41107275558279405</v>
      </c>
      <c r="AS197" s="21">
        <f>('Ratios Calculated fix'!AS197-'Ratios Calculated fix'!AS$428)/('Ratios Calculated fix'!AS$429-'Ratios Calculated fix'!AS$428)</f>
        <v>0.50869678307009925</v>
      </c>
      <c r="AT197" s="21">
        <f>('Ratios Calculated fix'!AT197-'Ratios Calculated fix'!AT$428)/('Ratios Calculated fix'!AT$429-'Ratios Calculated fix'!AT$428)</f>
        <v>0.36752719565798703</v>
      </c>
      <c r="AU197" s="21">
        <f>('Ratios Calculated fix'!AU197-'Ratios Calculated fix'!AU$428)/('Ratios Calculated fix'!AU$429-'Ratios Calculated fix'!AU$428)</f>
        <v>0.71681448314343443</v>
      </c>
      <c r="AV197" s="21" t="e">
        <f>('Ratios Calculated fix'!AV197-'Ratios Calculated fix'!AV$428)/('Ratios Calculated fix'!AV$429-'Ratios Calculated fix'!AV$428)</f>
        <v>#DIV/0!</v>
      </c>
      <c r="AW197" s="21" t="e">
        <f>('Ratios Calculated fix'!AW197-'Ratios Calculated fix'!AW$428)/('Ratios Calculated fix'!AW$429-'Ratios Calculated fix'!AW$428)</f>
        <v>#DIV/0!</v>
      </c>
      <c r="AX197" s="21" t="e">
        <f>('Ratios Calculated fix'!AX197-'Ratios Calculated fix'!AX$428)/('Ratios Calculated fix'!AX$429-'Ratios Calculated fix'!AX$428)</f>
        <v>#DIV/0!</v>
      </c>
      <c r="AY197" s="21">
        <f>('Ratios Calculated fix'!AY197-'Ratios Calculated fix'!AY$428)/('Ratios Calculated fix'!AY$429-'Ratios Calculated fix'!AY$428)</f>
        <v>0.35691971240995074</v>
      </c>
      <c r="AZ197" s="21">
        <f>('Ratios Calculated fix'!AZ197-'Ratios Calculated fix'!AZ$428)/('Ratios Calculated fix'!AZ$429-'Ratios Calculated fix'!AZ$428)</f>
        <v>0.27306960973644129</v>
      </c>
      <c r="BA197" s="21">
        <f>('Ratios Calculated fix'!BA197-'Ratios Calculated fix'!BA$428)/('Ratios Calculated fix'!BA$429-'Ratios Calculated fix'!BA$428)</f>
        <v>0.51732307705205582</v>
      </c>
      <c r="BB197" s="21" t="e">
        <f>('Ratios Calculated fix'!BB197-'Ratios Calculated fix'!BB$428)/('Ratios Calculated fix'!BB$429-'Ratios Calculated fix'!BB$428)</f>
        <v>#DIV/0!</v>
      </c>
      <c r="BC197" s="21">
        <f>('Ratios Calculated fix'!BC197-'Ratios Calculated fix'!BC$428)/('Ratios Calculated fix'!BC$429-'Ratios Calculated fix'!BC$428)</f>
        <v>9.0162681184968146E-2</v>
      </c>
    </row>
    <row r="198" spans="1:55" x14ac:dyDescent="0.2">
      <c r="A198" s="3" t="s">
        <v>1132</v>
      </c>
      <c r="B198" s="3" t="s">
        <v>1133</v>
      </c>
      <c r="C198" s="3" t="s">
        <v>91</v>
      </c>
      <c r="D198" s="3">
        <v>248677</v>
      </c>
      <c r="E198" s="3" t="s">
        <v>16</v>
      </c>
      <c r="F198" s="3">
        <v>2019</v>
      </c>
      <c r="G198" s="3" t="s">
        <v>17</v>
      </c>
      <c r="H198" s="4">
        <v>43830</v>
      </c>
      <c r="I198" s="4">
        <v>43881</v>
      </c>
      <c r="J198" s="4">
        <v>43881</v>
      </c>
      <c r="K198" s="5">
        <v>210357000</v>
      </c>
      <c r="L198" s="5">
        <v>210357000</v>
      </c>
      <c r="M198" s="3" t="s">
        <v>1134</v>
      </c>
      <c r="N198" s="20">
        <f>('Ratios Calculated fix'!N198-'Ratios Calculated fix'!N$428)/('Ratios Calculated fix'!N$429-'Ratios Calculated fix'!N$428)</f>
        <v>3.9483835274363457E-2</v>
      </c>
      <c r="O198" s="21">
        <f>('Ratios Calculated fix'!O198-'Ratios Calculated fix'!O$428)/('Ratios Calculated fix'!O$429-'Ratios Calculated fix'!O$428)</f>
        <v>2.5395652893920432E-2</v>
      </c>
      <c r="P198" s="21">
        <f>('Ratios Calculated fix'!P198-'Ratios Calculated fix'!P$428)/('Ratios Calculated fix'!P$429-'Ratios Calculated fix'!P$428)</f>
        <v>3.6366972484404507E-2</v>
      </c>
      <c r="Q198" s="21">
        <f>('Ratios Calculated fix'!Q198-'Ratios Calculated fix'!Q$428)/('Ratios Calculated fix'!Q$429-'Ratios Calculated fix'!Q$428)</f>
        <v>0.56450068603862158</v>
      </c>
      <c r="R198" s="21">
        <f>('Ratios Calculated fix'!R198-'Ratios Calculated fix'!R$428)/('Ratios Calculated fix'!R$429-'Ratios Calculated fix'!R$428)</f>
        <v>0.14868314356064152</v>
      </c>
      <c r="S198" s="21">
        <f>('Ratios Calculated fix'!S198-'Ratios Calculated fix'!S$428)/('Ratios Calculated fix'!S$429-'Ratios Calculated fix'!S$428)</f>
        <v>0.26096190909884115</v>
      </c>
      <c r="T198" s="21">
        <f>('Ratios Calculated fix'!T198-'Ratios Calculated fix'!T$428)/('Ratios Calculated fix'!T$429-'Ratios Calculated fix'!T$428)</f>
        <v>0.10966106288342117</v>
      </c>
      <c r="U198" s="21">
        <f>('Ratios Calculated fix'!U198-'Ratios Calculated fix'!U$428)/('Ratios Calculated fix'!U$429-'Ratios Calculated fix'!U$428)</f>
        <v>0.80552947813854492</v>
      </c>
      <c r="V198" s="21">
        <f>('Ratios Calculated fix'!V198-'Ratios Calculated fix'!V$428)/('Ratios Calculated fix'!V$429-'Ratios Calculated fix'!V$428)</f>
        <v>0.79655881130178374</v>
      </c>
      <c r="W198" s="21">
        <f>('Ratios Calculated fix'!W198-'Ratios Calculated fix'!W$428)/('Ratios Calculated fix'!W$429-'Ratios Calculated fix'!W$428)</f>
        <v>0.77219636111235634</v>
      </c>
      <c r="X198" s="21">
        <f>('Ratios Calculated fix'!X198-'Ratios Calculated fix'!X$428)/('Ratios Calculated fix'!X$429-'Ratios Calculated fix'!X$428)</f>
        <v>0.23489379736212077</v>
      </c>
      <c r="Y198" s="21">
        <f>('Ratios Calculated fix'!Y198-'Ratios Calculated fix'!Y$428)/('Ratios Calculated fix'!Y$429-'Ratios Calculated fix'!Y$428)</f>
        <v>0.47996466474506649</v>
      </c>
      <c r="Z198" s="21">
        <f>('Ratios Calculated fix'!Z198-'Ratios Calculated fix'!Z$428)/('Ratios Calculated fix'!Z$429-'Ratios Calculated fix'!Z$428)</f>
        <v>0.76510620263787921</v>
      </c>
      <c r="AA198" s="21">
        <f>('Ratios Calculated fix'!AA198-'Ratios Calculated fix'!AA$428)/('Ratios Calculated fix'!AA$429-'Ratios Calculated fix'!AA$428)</f>
        <v>0.38147859860531974</v>
      </c>
      <c r="AB198" s="21">
        <f>('Ratios Calculated fix'!AB198-'Ratios Calculated fix'!AB$428)/('Ratios Calculated fix'!AB$429-'Ratios Calculated fix'!AB$428)</f>
        <v>0.83265005912985768</v>
      </c>
      <c r="AC198" s="21">
        <f>('Ratios Calculated fix'!AC198-'Ratios Calculated fix'!AC$428)/('Ratios Calculated fix'!AC$429-'Ratios Calculated fix'!AC$428)</f>
        <v>0.4436199775292925</v>
      </c>
      <c r="AD198" s="21">
        <f>('Ratios Calculated fix'!AD198-'Ratios Calculated fix'!AD$428)/('Ratios Calculated fix'!AD$429-'Ratios Calculated fix'!AD$428)</f>
        <v>0.40692101120455665</v>
      </c>
      <c r="AE198" s="21">
        <f>('Ratios Calculated fix'!AE198-'Ratios Calculated fix'!AE$428)/('Ratios Calculated fix'!AE$429-'Ratios Calculated fix'!AE$428)</f>
        <v>0.46647607719455736</v>
      </c>
      <c r="AF198" s="21">
        <f>('Ratios Calculated fix'!AF198-'Ratios Calculated fix'!AF$428)/('Ratios Calculated fix'!AF$429-'Ratios Calculated fix'!AF$428)</f>
        <v>0.63955755559304517</v>
      </c>
      <c r="AG198" s="21" t="e">
        <f>('Ratios Calculated fix'!AG198-'Ratios Calculated fix'!AG$428)/('Ratios Calculated fix'!AG$429-'Ratios Calculated fix'!AG$428)</f>
        <v>#DIV/0!</v>
      </c>
      <c r="AH198" s="21" t="e">
        <f>('Ratios Calculated fix'!AH198-'Ratios Calculated fix'!AH$428)/('Ratios Calculated fix'!AH$429-'Ratios Calculated fix'!AH$428)</f>
        <v>#DIV/0!</v>
      </c>
      <c r="AI198" s="21">
        <f>('Ratios Calculated fix'!AI198-'Ratios Calculated fix'!AI$428)/('Ratios Calculated fix'!AI$429-'Ratios Calculated fix'!AI$428)</f>
        <v>0.42448541304359055</v>
      </c>
      <c r="AJ198" s="21">
        <f>('Ratios Calculated fix'!AJ198-'Ratios Calculated fix'!AJ$428)/('Ratios Calculated fix'!AJ$429-'Ratios Calculated fix'!AJ$428)</f>
        <v>0.18014540014957342</v>
      </c>
      <c r="AK198" s="21" t="e">
        <f>('Ratios Calculated fix'!AK198-'Ratios Calculated fix'!AK$428)/('Ratios Calculated fix'!AK$429-'Ratios Calculated fix'!AK$428)</f>
        <v>#DIV/0!</v>
      </c>
      <c r="AL198" s="21" t="e">
        <f>('Ratios Calculated fix'!AL198-'Ratios Calculated fix'!AL$428)/('Ratios Calculated fix'!AL$429-'Ratios Calculated fix'!AL$428)</f>
        <v>#DIV/0!</v>
      </c>
      <c r="AM198" s="21">
        <f>('Ratios Calculated fix'!AM198-'Ratios Calculated fix'!AM$428)/('Ratios Calculated fix'!AM$429-'Ratios Calculated fix'!AM$428)</f>
        <v>0.62808730636308896</v>
      </c>
      <c r="AN198" s="21">
        <f>('Ratios Calculated fix'!AN198-'Ratios Calculated fix'!AN$428)/('Ratios Calculated fix'!AN$429-'Ratios Calculated fix'!AN$428)</f>
        <v>0.62820790114528846</v>
      </c>
      <c r="AO198" s="21">
        <f>('Ratios Calculated fix'!AO198-'Ratios Calculated fix'!AO$428)/('Ratios Calculated fix'!AO$429-'Ratios Calculated fix'!AO$428)</f>
        <v>0.21710145492916902</v>
      </c>
      <c r="AP198" s="21">
        <f>('Ratios Calculated fix'!AP198-'Ratios Calculated fix'!AP$428)/('Ratios Calculated fix'!AP$429-'Ratios Calculated fix'!AP$428)</f>
        <v>2.6924128723945295E-2</v>
      </c>
      <c r="AQ198" s="21">
        <f>('Ratios Calculated fix'!AQ198-'Ratios Calculated fix'!AQ$428)/('Ratios Calculated fix'!AQ$429-'Ratios Calculated fix'!AQ$428)</f>
        <v>0.68830974250646892</v>
      </c>
      <c r="AR198" s="21">
        <f>('Ratios Calculated fix'!AR198-'Ratios Calculated fix'!AR$428)/('Ratios Calculated fix'!AR$429-'Ratios Calculated fix'!AR$428)</f>
        <v>0.38065265324693198</v>
      </c>
      <c r="AS198" s="21">
        <f>('Ratios Calculated fix'!AS198-'Ratios Calculated fix'!AS$428)/('Ratios Calculated fix'!AS$429-'Ratios Calculated fix'!AS$428)</f>
        <v>0.56299884227778441</v>
      </c>
      <c r="AT198" s="21">
        <f>('Ratios Calculated fix'!AT198-'Ratios Calculated fix'!AT$428)/('Ratios Calculated fix'!AT$429-'Ratios Calculated fix'!AT$428)</f>
        <v>0.53139940752941295</v>
      </c>
      <c r="AU198" s="21">
        <f>('Ratios Calculated fix'!AU198-'Ratios Calculated fix'!AU$428)/('Ratios Calculated fix'!AU$429-'Ratios Calculated fix'!AU$428)</f>
        <v>0.4475278589301081</v>
      </c>
      <c r="AV198" s="21" t="e">
        <f>('Ratios Calculated fix'!AV198-'Ratios Calculated fix'!AV$428)/('Ratios Calculated fix'!AV$429-'Ratios Calculated fix'!AV$428)</f>
        <v>#DIV/0!</v>
      </c>
      <c r="AW198" s="21" t="e">
        <f>('Ratios Calculated fix'!AW198-'Ratios Calculated fix'!AW$428)/('Ratios Calculated fix'!AW$429-'Ratios Calculated fix'!AW$428)</f>
        <v>#DIV/0!</v>
      </c>
      <c r="AX198" s="21" t="e">
        <f>('Ratios Calculated fix'!AX198-'Ratios Calculated fix'!AX$428)/('Ratios Calculated fix'!AX$429-'Ratios Calculated fix'!AX$428)</f>
        <v>#DIV/0!</v>
      </c>
      <c r="AY198" s="21">
        <f>('Ratios Calculated fix'!AY198-'Ratios Calculated fix'!AY$428)/('Ratios Calculated fix'!AY$429-'Ratios Calculated fix'!AY$428)</f>
        <v>0.35698501152401863</v>
      </c>
      <c r="AZ198" s="21">
        <f>('Ratios Calculated fix'!AZ198-'Ratios Calculated fix'!AZ$428)/('Ratios Calculated fix'!AZ$429-'Ratios Calculated fix'!AZ$428)</f>
        <v>0.28743665520633532</v>
      </c>
      <c r="BA198" s="21">
        <f>('Ratios Calculated fix'!BA198-'Ratios Calculated fix'!BA$428)/('Ratios Calculated fix'!BA$429-'Ratios Calculated fix'!BA$428)</f>
        <v>0.50974676936276753</v>
      </c>
      <c r="BB198" s="21" t="e">
        <f>('Ratios Calculated fix'!BB198-'Ratios Calculated fix'!BB$428)/('Ratios Calculated fix'!BB$429-'Ratios Calculated fix'!BB$428)</f>
        <v>#DIV/0!</v>
      </c>
      <c r="BC198" s="21">
        <f>('Ratios Calculated fix'!BC198-'Ratios Calculated fix'!BC$428)/('Ratios Calculated fix'!BC$429-'Ratios Calculated fix'!BC$428)</f>
        <v>0.23659402116736869</v>
      </c>
    </row>
    <row r="199" spans="1:55" x14ac:dyDescent="0.2">
      <c r="A199" s="3" t="s">
        <v>655</v>
      </c>
      <c r="B199" s="3" t="s">
        <v>656</v>
      </c>
      <c r="C199" s="3" t="s">
        <v>34</v>
      </c>
      <c r="D199" s="3">
        <v>69543</v>
      </c>
      <c r="E199" s="3" t="s">
        <v>16</v>
      </c>
      <c r="F199" s="3">
        <v>2019</v>
      </c>
      <c r="G199" s="3" t="s">
        <v>17</v>
      </c>
      <c r="H199" s="4">
        <v>43830</v>
      </c>
      <c r="I199" s="4">
        <v>43886</v>
      </c>
      <c r="J199" s="4">
        <v>43886</v>
      </c>
      <c r="K199" s="5">
        <v>887058878</v>
      </c>
      <c r="L199" s="5">
        <v>893742978</v>
      </c>
      <c r="M199" s="3" t="s">
        <v>657</v>
      </c>
      <c r="N199" s="20">
        <f>('Ratios Calculated fix'!N199-'Ratios Calculated fix'!N$428)/('Ratios Calculated fix'!N$429-'Ratios Calculated fix'!N$428)</f>
        <v>5.5102603173432352E-2</v>
      </c>
      <c r="O199" s="21">
        <f>('Ratios Calculated fix'!O199-'Ratios Calculated fix'!O$428)/('Ratios Calculated fix'!O$429-'Ratios Calculated fix'!O$428)</f>
        <v>5.3192459765369779E-2</v>
      </c>
      <c r="P199" s="21">
        <f>('Ratios Calculated fix'!P199-'Ratios Calculated fix'!P$428)/('Ratios Calculated fix'!P$429-'Ratios Calculated fix'!P$428)</f>
        <v>4.6945253082127783E-2</v>
      </c>
      <c r="Q199" s="21">
        <f>('Ratios Calculated fix'!Q199-'Ratios Calculated fix'!Q$428)/('Ratios Calculated fix'!Q$429-'Ratios Calculated fix'!Q$428)</f>
        <v>0.56731451481938422</v>
      </c>
      <c r="R199" s="21">
        <f>('Ratios Calculated fix'!R199-'Ratios Calculated fix'!R$428)/('Ratios Calculated fix'!R$429-'Ratios Calculated fix'!R$428)</f>
        <v>9.540102070214429E-2</v>
      </c>
      <c r="S199" s="21">
        <f>('Ratios Calculated fix'!S199-'Ratios Calculated fix'!S$428)/('Ratios Calculated fix'!S$429-'Ratios Calculated fix'!S$428)</f>
        <v>0.13820007662329056</v>
      </c>
      <c r="T199" s="21">
        <f>('Ratios Calculated fix'!T199-'Ratios Calculated fix'!T$428)/('Ratios Calculated fix'!T$429-'Ratios Calculated fix'!T$428)</f>
        <v>7.4906803274304185E-2</v>
      </c>
      <c r="U199" s="21">
        <f>('Ratios Calculated fix'!U199-'Ratios Calculated fix'!U$428)/('Ratios Calculated fix'!U$429-'Ratios Calculated fix'!U$428)</f>
        <v>0.80327916318570303</v>
      </c>
      <c r="V199" s="21">
        <f>('Ratios Calculated fix'!V199-'Ratios Calculated fix'!V$428)/('Ratios Calculated fix'!V$429-'Ratios Calculated fix'!V$428)</f>
        <v>0.78915078337452815</v>
      </c>
      <c r="W199" s="21">
        <f>('Ratios Calculated fix'!W199-'Ratios Calculated fix'!W$428)/('Ratios Calculated fix'!W$429-'Ratios Calculated fix'!W$428)</f>
        <v>0.77102555860167532</v>
      </c>
      <c r="X199" s="21">
        <f>('Ratios Calculated fix'!X199-'Ratios Calculated fix'!X$428)/('Ratios Calculated fix'!X$429-'Ratios Calculated fix'!X$428)</f>
        <v>0.32335616508156728</v>
      </c>
      <c r="Y199" s="21">
        <f>('Ratios Calculated fix'!Y199-'Ratios Calculated fix'!Y$428)/('Ratios Calculated fix'!Y$429-'Ratios Calculated fix'!Y$428)</f>
        <v>0.46753488502309637</v>
      </c>
      <c r="Z199" s="21">
        <f>('Ratios Calculated fix'!Z199-'Ratios Calculated fix'!Z$428)/('Ratios Calculated fix'!Z$429-'Ratios Calculated fix'!Z$428)</f>
        <v>0.67664383491843272</v>
      </c>
      <c r="AA199" s="21">
        <f>('Ratios Calculated fix'!AA199-'Ratios Calculated fix'!AA$428)/('Ratios Calculated fix'!AA$429-'Ratios Calculated fix'!AA$428)</f>
        <v>0.47954796274763672</v>
      </c>
      <c r="AB199" s="21">
        <f>('Ratios Calculated fix'!AB199-'Ratios Calculated fix'!AB$428)/('Ratios Calculated fix'!AB$429-'Ratios Calculated fix'!AB$428)</f>
        <v>0.82193223629209877</v>
      </c>
      <c r="AC199" s="21">
        <f>('Ratios Calculated fix'!AC199-'Ratios Calculated fix'!AC$428)/('Ratios Calculated fix'!AC$429-'Ratios Calculated fix'!AC$428)</f>
        <v>0.4489381666976035</v>
      </c>
      <c r="AD199" s="21">
        <f>('Ratios Calculated fix'!AD199-'Ratios Calculated fix'!AD$428)/('Ratios Calculated fix'!AD$429-'Ratios Calculated fix'!AD$428)</f>
        <v>0.3491657735457801</v>
      </c>
      <c r="AE199" s="21">
        <f>('Ratios Calculated fix'!AE199-'Ratios Calculated fix'!AE$428)/('Ratios Calculated fix'!AE$429-'Ratios Calculated fix'!AE$428)</f>
        <v>0.40026805165968971</v>
      </c>
      <c r="AF199" s="21">
        <f>('Ratios Calculated fix'!AF199-'Ratios Calculated fix'!AF$428)/('Ratios Calculated fix'!AF$429-'Ratios Calculated fix'!AF$428)</f>
        <v>0.61170942699206465</v>
      </c>
      <c r="AG199" s="21" t="e">
        <f>('Ratios Calculated fix'!AG199-'Ratios Calculated fix'!AG$428)/('Ratios Calculated fix'!AG$429-'Ratios Calculated fix'!AG$428)</f>
        <v>#DIV/0!</v>
      </c>
      <c r="AH199" s="21" t="e">
        <f>('Ratios Calculated fix'!AH199-'Ratios Calculated fix'!AH$428)/('Ratios Calculated fix'!AH$429-'Ratios Calculated fix'!AH$428)</f>
        <v>#DIV/0!</v>
      </c>
      <c r="AI199" s="21">
        <f>('Ratios Calculated fix'!AI199-'Ratios Calculated fix'!AI$428)/('Ratios Calculated fix'!AI$429-'Ratios Calculated fix'!AI$428)</f>
        <v>0.38497398731623561</v>
      </c>
      <c r="AJ199" s="21">
        <f>('Ratios Calculated fix'!AJ199-'Ratios Calculated fix'!AJ$428)/('Ratios Calculated fix'!AJ$429-'Ratios Calculated fix'!AJ$428)</f>
        <v>0.13611771593965283</v>
      </c>
      <c r="AK199" s="21" t="e">
        <f>('Ratios Calculated fix'!AK199-'Ratios Calculated fix'!AK$428)/('Ratios Calculated fix'!AK$429-'Ratios Calculated fix'!AK$428)</f>
        <v>#DIV/0!</v>
      </c>
      <c r="AL199" s="21" t="e">
        <f>('Ratios Calculated fix'!AL199-'Ratios Calculated fix'!AL$428)/('Ratios Calculated fix'!AL$429-'Ratios Calculated fix'!AL$428)</f>
        <v>#DIV/0!</v>
      </c>
      <c r="AM199" s="21">
        <f>('Ratios Calculated fix'!AM199-'Ratios Calculated fix'!AM$428)/('Ratios Calculated fix'!AM$429-'Ratios Calculated fix'!AM$428)</f>
        <v>0.6232455409993134</v>
      </c>
      <c r="AN199" s="21">
        <f>('Ratios Calculated fix'!AN199-'Ratios Calculated fix'!AN$428)/('Ratios Calculated fix'!AN$429-'Ratios Calculated fix'!AN$428)</f>
        <v>0.62692014832157994</v>
      </c>
      <c r="AO199" s="21">
        <f>('Ratios Calculated fix'!AO199-'Ratios Calculated fix'!AO$428)/('Ratios Calculated fix'!AO$429-'Ratios Calculated fix'!AO$428)</f>
        <v>0.13388960486226331</v>
      </c>
      <c r="AP199" s="21">
        <f>('Ratios Calculated fix'!AP199-'Ratios Calculated fix'!AP$428)/('Ratios Calculated fix'!AP$429-'Ratios Calculated fix'!AP$428)</f>
        <v>3.2839311419465229E-2</v>
      </c>
      <c r="AQ199" s="21">
        <f>('Ratios Calculated fix'!AQ199-'Ratios Calculated fix'!AQ$428)/('Ratios Calculated fix'!AQ$429-'Ratios Calculated fix'!AQ$428)</f>
        <v>0.58426847456161035</v>
      </c>
      <c r="AR199" s="21">
        <f>('Ratios Calculated fix'!AR199-'Ratios Calculated fix'!AR$428)/('Ratios Calculated fix'!AR$429-'Ratios Calculated fix'!AR$428)</f>
        <v>0.36666464704851581</v>
      </c>
      <c r="AS199" s="21">
        <f>('Ratios Calculated fix'!AS199-'Ratios Calculated fix'!AS$428)/('Ratios Calculated fix'!AS$429-'Ratios Calculated fix'!AS$428)</f>
        <v>0.51009183048807338</v>
      </c>
      <c r="AT199" s="21">
        <f>('Ratios Calculated fix'!AT199-'Ratios Calculated fix'!AT$428)/('Ratios Calculated fix'!AT$429-'Ratios Calculated fix'!AT$428)</f>
        <v>0.39379339182399314</v>
      </c>
      <c r="AU199" s="21">
        <f>('Ratios Calculated fix'!AU199-'Ratios Calculated fix'!AU$428)/('Ratios Calculated fix'!AU$429-'Ratios Calculated fix'!AU$428)</f>
        <v>0.47268682578359406</v>
      </c>
      <c r="AV199" s="21" t="e">
        <f>('Ratios Calculated fix'!AV199-'Ratios Calculated fix'!AV$428)/('Ratios Calculated fix'!AV$429-'Ratios Calculated fix'!AV$428)</f>
        <v>#DIV/0!</v>
      </c>
      <c r="AW199" s="21" t="e">
        <f>('Ratios Calculated fix'!AW199-'Ratios Calculated fix'!AW$428)/('Ratios Calculated fix'!AW$429-'Ratios Calculated fix'!AW$428)</f>
        <v>#DIV/0!</v>
      </c>
      <c r="AX199" s="21" t="e">
        <f>('Ratios Calculated fix'!AX199-'Ratios Calculated fix'!AX$428)/('Ratios Calculated fix'!AX$429-'Ratios Calculated fix'!AX$428)</f>
        <v>#DIV/0!</v>
      </c>
      <c r="AY199" s="21">
        <f>('Ratios Calculated fix'!AY199-'Ratios Calculated fix'!AY$428)/('Ratios Calculated fix'!AY$429-'Ratios Calculated fix'!AY$428)</f>
        <v>0.36976145808631661</v>
      </c>
      <c r="AZ199" s="21">
        <f>('Ratios Calculated fix'!AZ199-'Ratios Calculated fix'!AZ$428)/('Ratios Calculated fix'!AZ$429-'Ratios Calculated fix'!AZ$428)</f>
        <v>0.29750147086186918</v>
      </c>
      <c r="BA199" s="21">
        <f>('Ratios Calculated fix'!BA199-'Ratios Calculated fix'!BA$428)/('Ratios Calculated fix'!BA$429-'Ratios Calculated fix'!BA$428)</f>
        <v>0.516671252992566</v>
      </c>
      <c r="BB199" s="21" t="e">
        <f>('Ratios Calculated fix'!BB199-'Ratios Calculated fix'!BB$428)/('Ratios Calculated fix'!BB$429-'Ratios Calculated fix'!BB$428)</f>
        <v>#DIV/0!</v>
      </c>
      <c r="BC199" s="21">
        <f>('Ratios Calculated fix'!BC199-'Ratios Calculated fix'!BC$428)/('Ratios Calculated fix'!BC$429-'Ratios Calculated fix'!BC$428)</f>
        <v>0.14197275338353563</v>
      </c>
    </row>
    <row r="200" spans="1:55" x14ac:dyDescent="0.2">
      <c r="A200" s="3" t="s">
        <v>652</v>
      </c>
      <c r="B200" s="3" t="s">
        <v>653</v>
      </c>
      <c r="C200" s="3" t="s">
        <v>113</v>
      </c>
      <c r="D200" s="3">
        <v>378167</v>
      </c>
      <c r="E200" s="3" t="s">
        <v>16</v>
      </c>
      <c r="F200" s="3">
        <v>2019</v>
      </c>
      <c r="G200" s="3" t="s">
        <v>17</v>
      </c>
      <c r="H200" s="4">
        <v>43830</v>
      </c>
      <c r="I200" s="4">
        <v>43867</v>
      </c>
      <c r="J200" s="4">
        <v>43867</v>
      </c>
      <c r="K200" s="5">
        <v>554000000</v>
      </c>
      <c r="L200" s="5">
        <v>561000000</v>
      </c>
      <c r="M200" s="3" t="s">
        <v>654</v>
      </c>
      <c r="N200" s="20">
        <f>('Ratios Calculated fix'!N200-'Ratios Calculated fix'!N$428)/('Ratios Calculated fix'!N$429-'Ratios Calculated fix'!N$428)</f>
        <v>4.308720882517289E-2</v>
      </c>
      <c r="O200" s="21">
        <f>('Ratios Calculated fix'!O200-'Ratios Calculated fix'!O$428)/('Ratios Calculated fix'!O$429-'Ratios Calculated fix'!O$428)</f>
        <v>4.308720882517289E-2</v>
      </c>
      <c r="P200" s="21">
        <f>('Ratios Calculated fix'!P200-'Ratios Calculated fix'!P$428)/('Ratios Calculated fix'!P$429-'Ratios Calculated fix'!P$428)</f>
        <v>1.6382259090733247E-3</v>
      </c>
      <c r="Q200" s="21">
        <f>('Ratios Calculated fix'!Q200-'Ratios Calculated fix'!Q$428)/('Ratios Calculated fix'!Q$429-'Ratios Calculated fix'!Q$428)</f>
        <v>0.56432893753985647</v>
      </c>
      <c r="R200" s="21">
        <f>('Ratios Calculated fix'!R200-'Ratios Calculated fix'!R$428)/('Ratios Calculated fix'!R$429-'Ratios Calculated fix'!R$428)</f>
        <v>2.0603808491177027E-2</v>
      </c>
      <c r="S200" s="21">
        <f>('Ratios Calculated fix'!S200-'Ratios Calculated fix'!S$428)/('Ratios Calculated fix'!S$429-'Ratios Calculated fix'!S$428)</f>
        <v>1.7121157276794998E-2</v>
      </c>
      <c r="T200" s="21">
        <f>('Ratios Calculated fix'!T200-'Ratios Calculated fix'!T$428)/('Ratios Calculated fix'!T$429-'Ratios Calculated fix'!T$428)</f>
        <v>1.815504797839216E-2</v>
      </c>
      <c r="U200" s="21">
        <f>('Ratios Calculated fix'!U200-'Ratios Calculated fix'!U$428)/('Ratios Calculated fix'!U$429-'Ratios Calculated fix'!U$428)</f>
        <v>0.79218388005053342</v>
      </c>
      <c r="V200" s="21">
        <f>('Ratios Calculated fix'!V200-'Ratios Calculated fix'!V$428)/('Ratios Calculated fix'!V$429-'Ratios Calculated fix'!V$428)</f>
        <v>0.77305478812356321</v>
      </c>
      <c r="W200" s="21">
        <f>('Ratios Calculated fix'!W200-'Ratios Calculated fix'!W$428)/('Ratios Calculated fix'!W$429-'Ratios Calculated fix'!W$428)</f>
        <v>0.76136466223408583</v>
      </c>
      <c r="X200" s="21">
        <f>('Ratios Calculated fix'!X200-'Ratios Calculated fix'!X$428)/('Ratios Calculated fix'!X$429-'Ratios Calculated fix'!X$428)</f>
        <v>0.58670783939926041</v>
      </c>
      <c r="Y200" s="21">
        <f>('Ratios Calculated fix'!Y200-'Ratios Calculated fix'!Y$428)/('Ratios Calculated fix'!Y$429-'Ratios Calculated fix'!Y$428)</f>
        <v>0.47338116674691544</v>
      </c>
      <c r="Z200" s="21">
        <f>('Ratios Calculated fix'!Z200-'Ratios Calculated fix'!Z$428)/('Ratios Calculated fix'!Z$429-'Ratios Calculated fix'!Z$428)</f>
        <v>0.41329216060073953</v>
      </c>
      <c r="AA200" s="21">
        <f>('Ratios Calculated fix'!AA200-'Ratios Calculated fix'!AA$428)/('Ratios Calculated fix'!AA$429-'Ratios Calculated fix'!AA$428)</f>
        <v>0.23007028277642078</v>
      </c>
      <c r="AB200" s="21">
        <f>('Ratios Calculated fix'!AB200-'Ratios Calculated fix'!AB$428)/('Ratios Calculated fix'!AB$429-'Ratios Calculated fix'!AB$428)</f>
        <v>0.83353903644003202</v>
      </c>
      <c r="AC200" s="21">
        <f>('Ratios Calculated fix'!AC200-'Ratios Calculated fix'!AC$428)/('Ratios Calculated fix'!AC$429-'Ratios Calculated fix'!AC$428)</f>
        <v>0.78750369196928305</v>
      </c>
      <c r="AD200" s="21">
        <f>('Ratios Calculated fix'!AD200-'Ratios Calculated fix'!AD$428)/('Ratios Calculated fix'!AD$429-'Ratios Calculated fix'!AD$428)</f>
        <v>0.66128721672221791</v>
      </c>
      <c r="AE200" s="21">
        <f>('Ratios Calculated fix'!AE200-'Ratios Calculated fix'!AE$428)/('Ratios Calculated fix'!AE$429-'Ratios Calculated fix'!AE$428)</f>
        <v>0.66309713893289846</v>
      </c>
      <c r="AF200" s="21">
        <f>('Ratios Calculated fix'!AF200-'Ratios Calculated fix'!AF$428)/('Ratios Calculated fix'!AF$429-'Ratios Calculated fix'!AF$428)</f>
        <v>0.75074336828444865</v>
      </c>
      <c r="AG200" s="21" t="e">
        <f>('Ratios Calculated fix'!AG200-'Ratios Calculated fix'!AG$428)/('Ratios Calculated fix'!AG$429-'Ratios Calculated fix'!AG$428)</f>
        <v>#DIV/0!</v>
      </c>
      <c r="AH200" s="21" t="e">
        <f>('Ratios Calculated fix'!AH200-'Ratios Calculated fix'!AH$428)/('Ratios Calculated fix'!AH$429-'Ratios Calculated fix'!AH$428)</f>
        <v>#DIV/0!</v>
      </c>
      <c r="AI200" s="21">
        <f>('Ratios Calculated fix'!AI200-'Ratios Calculated fix'!AI$428)/('Ratios Calculated fix'!AI$429-'Ratios Calculated fix'!AI$428)</f>
        <v>0.41119611043633375</v>
      </c>
      <c r="AJ200" s="21">
        <f>('Ratios Calculated fix'!AJ200-'Ratios Calculated fix'!AJ$428)/('Ratios Calculated fix'!AJ$429-'Ratios Calculated fix'!AJ$428)</f>
        <v>7.5680413385105366E-2</v>
      </c>
      <c r="AK200" s="21" t="e">
        <f>('Ratios Calculated fix'!AK200-'Ratios Calculated fix'!AK$428)/('Ratios Calculated fix'!AK$429-'Ratios Calculated fix'!AK$428)</f>
        <v>#DIV/0!</v>
      </c>
      <c r="AL200" s="21" t="e">
        <f>('Ratios Calculated fix'!AL200-'Ratios Calculated fix'!AL$428)/('Ratios Calculated fix'!AL$429-'Ratios Calculated fix'!AL$428)</f>
        <v>#DIV/0!</v>
      </c>
      <c r="AM200" s="21">
        <f>('Ratios Calculated fix'!AM200-'Ratios Calculated fix'!AM$428)/('Ratios Calculated fix'!AM$429-'Ratios Calculated fix'!AM$428)</f>
        <v>0.61720710038835547</v>
      </c>
      <c r="AN200" s="21">
        <f>('Ratios Calculated fix'!AN200-'Ratios Calculated fix'!AN$428)/('Ratios Calculated fix'!AN$429-'Ratios Calculated fix'!AN$428)</f>
        <v>0.62023038786208784</v>
      </c>
      <c r="AO200" s="21">
        <f>('Ratios Calculated fix'!AO200-'Ratios Calculated fix'!AO$428)/('Ratios Calculated fix'!AO$429-'Ratios Calculated fix'!AO$428)</f>
        <v>2.728684433673943E-3</v>
      </c>
      <c r="AP200" s="21">
        <f>('Ratios Calculated fix'!AP200-'Ratios Calculated fix'!AP$428)/('Ratios Calculated fix'!AP$429-'Ratios Calculated fix'!AP$428)</f>
        <v>3.3242429128668739E-2</v>
      </c>
      <c r="AQ200" s="21">
        <f>('Ratios Calculated fix'!AQ200-'Ratios Calculated fix'!AQ$428)/('Ratios Calculated fix'!AQ$429-'Ratios Calculated fix'!AQ$428)</f>
        <v>0.52179586911554432</v>
      </c>
      <c r="AR200" s="21">
        <f>('Ratios Calculated fix'!AR200-'Ratios Calculated fix'!AR$428)/('Ratios Calculated fix'!AR$429-'Ratios Calculated fix'!AR$428)</f>
        <v>0.58183982773879162</v>
      </c>
      <c r="AS200" s="21">
        <f>('Ratios Calculated fix'!AS200-'Ratios Calculated fix'!AS$428)/('Ratios Calculated fix'!AS$429-'Ratios Calculated fix'!AS$428)</f>
        <v>0.53096357896015789</v>
      </c>
      <c r="AT200" s="21">
        <f>('Ratios Calculated fix'!AT200-'Ratios Calculated fix'!AT$428)/('Ratios Calculated fix'!AT$429-'Ratios Calculated fix'!AT$428)</f>
        <v>0.23629429131328097</v>
      </c>
      <c r="AU200" s="21">
        <f>('Ratios Calculated fix'!AU200-'Ratios Calculated fix'!AU$428)/('Ratios Calculated fix'!AU$429-'Ratios Calculated fix'!AU$428)</f>
        <v>0.44442680261899736</v>
      </c>
      <c r="AV200" s="21" t="e">
        <f>('Ratios Calculated fix'!AV200-'Ratios Calculated fix'!AV$428)/('Ratios Calculated fix'!AV$429-'Ratios Calculated fix'!AV$428)</f>
        <v>#DIV/0!</v>
      </c>
      <c r="AW200" s="21" t="e">
        <f>('Ratios Calculated fix'!AW200-'Ratios Calculated fix'!AW$428)/('Ratios Calculated fix'!AW$429-'Ratios Calculated fix'!AW$428)</f>
        <v>#DIV/0!</v>
      </c>
      <c r="AX200" s="21" t="e">
        <f>('Ratios Calculated fix'!AX200-'Ratios Calculated fix'!AX$428)/('Ratios Calculated fix'!AX$429-'Ratios Calculated fix'!AX$428)</f>
        <v>#DIV/0!</v>
      </c>
      <c r="AY200" s="21">
        <f>('Ratios Calculated fix'!AY200-'Ratios Calculated fix'!AY$428)/('Ratios Calculated fix'!AY$429-'Ratios Calculated fix'!AY$428)</f>
        <v>0.35391270312340334</v>
      </c>
      <c r="AZ200" s="21">
        <f>('Ratios Calculated fix'!AZ200-'Ratios Calculated fix'!AZ$428)/('Ratios Calculated fix'!AZ$429-'Ratios Calculated fix'!AZ$428)</f>
        <v>0.28428559354710303</v>
      </c>
      <c r="BA200" s="21">
        <f>('Ratios Calculated fix'!BA200-'Ratios Calculated fix'!BA$428)/('Ratios Calculated fix'!BA$429-'Ratios Calculated fix'!BA$428)</f>
        <v>0.51168809394161763</v>
      </c>
      <c r="BB200" s="21" t="e">
        <f>('Ratios Calculated fix'!BB200-'Ratios Calculated fix'!BB$428)/('Ratios Calculated fix'!BB$429-'Ratios Calculated fix'!BB$428)</f>
        <v>#DIV/0!</v>
      </c>
      <c r="BC200" s="21">
        <f>('Ratios Calculated fix'!BC200-'Ratios Calculated fix'!BC$428)/('Ratios Calculated fix'!BC$429-'Ratios Calculated fix'!BC$428)</f>
        <v>0.11741484420712305</v>
      </c>
    </row>
    <row r="201" spans="1:55" x14ac:dyDescent="0.2">
      <c r="A201" s="3" t="s">
        <v>631</v>
      </c>
      <c r="B201" s="3" t="s">
        <v>632</v>
      </c>
      <c r="C201" s="3" t="s">
        <v>24</v>
      </c>
      <c r="D201" s="3">
        <v>447447</v>
      </c>
      <c r="E201" s="3" t="s">
        <v>16</v>
      </c>
      <c r="F201" s="3">
        <v>2019</v>
      </c>
      <c r="G201" s="3" t="s">
        <v>17</v>
      </c>
      <c r="H201" s="4">
        <v>43830</v>
      </c>
      <c r="I201" s="4">
        <v>43875</v>
      </c>
      <c r="J201" s="4">
        <v>43875</v>
      </c>
      <c r="K201" s="5">
        <v>85843000</v>
      </c>
      <c r="L201" s="5">
        <v>87337000</v>
      </c>
      <c r="M201" s="3" t="s">
        <v>633</v>
      </c>
      <c r="N201" s="20">
        <f>('Ratios Calculated fix'!N201-'Ratios Calculated fix'!N$428)/('Ratios Calculated fix'!N$429-'Ratios Calculated fix'!N$428)</f>
        <v>3.6152152503723882E-2</v>
      </c>
      <c r="O201" s="21">
        <f>('Ratios Calculated fix'!O201-'Ratios Calculated fix'!O$428)/('Ratios Calculated fix'!O$429-'Ratios Calculated fix'!O$428)</f>
        <v>2.6387086063479989E-2</v>
      </c>
      <c r="P201" s="21">
        <f>('Ratios Calculated fix'!P201-'Ratios Calculated fix'!P$428)/('Ratios Calculated fix'!P$429-'Ratios Calculated fix'!P$428)</f>
        <v>2.4035201146051892E-2</v>
      </c>
      <c r="Q201" s="21">
        <f>('Ratios Calculated fix'!Q201-'Ratios Calculated fix'!Q$428)/('Ratios Calculated fix'!Q$429-'Ratios Calculated fix'!Q$428)</f>
        <v>0.29774273605481988</v>
      </c>
      <c r="R201" s="21">
        <f>('Ratios Calculated fix'!R201-'Ratios Calculated fix'!R$428)/('Ratios Calculated fix'!R$429-'Ratios Calculated fix'!R$428)</f>
        <v>0.10050217401556553</v>
      </c>
      <c r="S201" s="21">
        <f>('Ratios Calculated fix'!S201-'Ratios Calculated fix'!S$428)/('Ratios Calculated fix'!S$429-'Ratios Calculated fix'!S$428)</f>
        <v>0</v>
      </c>
      <c r="T201" s="21">
        <f>('Ratios Calculated fix'!T201-'Ratios Calculated fix'!T$428)/('Ratios Calculated fix'!T$429-'Ratios Calculated fix'!T$428)</f>
        <v>0.10153410862647386</v>
      </c>
      <c r="U201" s="21">
        <f>('Ratios Calculated fix'!U201-'Ratios Calculated fix'!U$428)/('Ratios Calculated fix'!U$429-'Ratios Calculated fix'!U$428)</f>
        <v>0.47256931131128832</v>
      </c>
      <c r="V201" s="21">
        <f>('Ratios Calculated fix'!V201-'Ratios Calculated fix'!V$428)/('Ratios Calculated fix'!V$429-'Ratios Calculated fix'!V$428)</f>
        <v>0.77144014205164946</v>
      </c>
      <c r="W201" s="21">
        <f>('Ratios Calculated fix'!W201-'Ratios Calculated fix'!W$428)/('Ratios Calculated fix'!W$429-'Ratios Calculated fix'!W$428)</f>
        <v>0.39513104141670946</v>
      </c>
      <c r="X201" s="21">
        <f>('Ratios Calculated fix'!X201-'Ratios Calculated fix'!X$428)/('Ratios Calculated fix'!X$429-'Ratios Calculated fix'!X$428)</f>
        <v>0.34571250134861675</v>
      </c>
      <c r="Y201" s="21">
        <f>('Ratios Calculated fix'!Y201-'Ratios Calculated fix'!Y$428)/('Ratios Calculated fix'!Y$429-'Ratios Calculated fix'!Y$428)</f>
        <v>0.44232337847787295</v>
      </c>
      <c r="Z201" s="21">
        <f>('Ratios Calculated fix'!Z201-'Ratios Calculated fix'!Z$428)/('Ratios Calculated fix'!Z$429-'Ratios Calculated fix'!Z$428)</f>
        <v>0.65428749865138336</v>
      </c>
      <c r="AA201" s="21">
        <f>('Ratios Calculated fix'!AA201-'Ratios Calculated fix'!AA$428)/('Ratios Calculated fix'!AA$429-'Ratios Calculated fix'!AA$428)</f>
        <v>0.22762775185711001</v>
      </c>
      <c r="AB201" s="21">
        <f>('Ratios Calculated fix'!AB201-'Ratios Calculated fix'!AB$428)/('Ratios Calculated fix'!AB$429-'Ratios Calculated fix'!AB$428)</f>
        <v>0.78817720405071079</v>
      </c>
      <c r="AC201" s="21">
        <f>('Ratios Calculated fix'!AC201-'Ratios Calculated fix'!AC$428)/('Ratios Calculated fix'!AC$429-'Ratios Calculated fix'!AC$428)</f>
        <v>0.54856248423555409</v>
      </c>
      <c r="AD201" s="21">
        <f>('Ratios Calculated fix'!AD201-'Ratios Calculated fix'!AD$428)/('Ratios Calculated fix'!AD$429-'Ratios Calculated fix'!AD$428)</f>
        <v>0.41023561872656317</v>
      </c>
      <c r="AE201" s="21">
        <f>('Ratios Calculated fix'!AE201-'Ratios Calculated fix'!AE$428)/('Ratios Calculated fix'!AE$429-'Ratios Calculated fix'!AE$428)</f>
        <v>0.47027579525219265</v>
      </c>
      <c r="AF201" s="21">
        <f>('Ratios Calculated fix'!AF201-'Ratios Calculated fix'!AF$428)/('Ratios Calculated fix'!AF$429-'Ratios Calculated fix'!AF$428)</f>
        <v>0.65245371859555201</v>
      </c>
      <c r="AG201" s="21" t="e">
        <f>('Ratios Calculated fix'!AG201-'Ratios Calculated fix'!AG$428)/('Ratios Calculated fix'!AG$429-'Ratios Calculated fix'!AG$428)</f>
        <v>#DIV/0!</v>
      </c>
      <c r="AH201" s="21" t="e">
        <f>('Ratios Calculated fix'!AH201-'Ratios Calculated fix'!AH$428)/('Ratios Calculated fix'!AH$429-'Ratios Calculated fix'!AH$428)</f>
        <v>#DIV/0!</v>
      </c>
      <c r="AI201" s="21">
        <f>('Ratios Calculated fix'!AI201-'Ratios Calculated fix'!AI$428)/('Ratios Calculated fix'!AI$429-'Ratios Calculated fix'!AI$428)</f>
        <v>0.34294781572149124</v>
      </c>
      <c r="AJ201" s="21">
        <f>('Ratios Calculated fix'!AJ201-'Ratios Calculated fix'!AJ$428)/('Ratios Calculated fix'!AJ$429-'Ratios Calculated fix'!AJ$428)</f>
        <v>0.15630064593330037</v>
      </c>
      <c r="AK201" s="21" t="e">
        <f>('Ratios Calculated fix'!AK201-'Ratios Calculated fix'!AK$428)/('Ratios Calculated fix'!AK$429-'Ratios Calculated fix'!AK$428)</f>
        <v>#DIV/0!</v>
      </c>
      <c r="AL201" s="21" t="e">
        <f>('Ratios Calculated fix'!AL201-'Ratios Calculated fix'!AL$428)/('Ratios Calculated fix'!AL$429-'Ratios Calculated fix'!AL$428)</f>
        <v>#DIV/0!</v>
      </c>
      <c r="AM201" s="21">
        <f>('Ratios Calculated fix'!AM201-'Ratios Calculated fix'!AM$428)/('Ratios Calculated fix'!AM$429-'Ratios Calculated fix'!AM$428)</f>
        <v>0</v>
      </c>
      <c r="AN201" s="21">
        <f>('Ratios Calculated fix'!AN201-'Ratios Calculated fix'!AN$428)/('Ratios Calculated fix'!AN$429-'Ratios Calculated fix'!AN$428)</f>
        <v>0.25004535800203437</v>
      </c>
      <c r="AO201" s="21">
        <f>('Ratios Calculated fix'!AO201-'Ratios Calculated fix'!AO$428)/('Ratios Calculated fix'!AO$429-'Ratios Calculated fix'!AO$428)</f>
        <v>0.31436654388306834</v>
      </c>
      <c r="AP201" s="21">
        <f>('Ratios Calculated fix'!AP201-'Ratios Calculated fix'!AP$428)/('Ratios Calculated fix'!AP$429-'Ratios Calculated fix'!AP$428)</f>
        <v>2.9769307128568144E-2</v>
      </c>
      <c r="AQ201" s="21">
        <f>('Ratios Calculated fix'!AQ201-'Ratios Calculated fix'!AQ$428)/('Ratios Calculated fix'!AQ$429-'Ratios Calculated fix'!AQ$428)</f>
        <v>0.80533227600301049</v>
      </c>
      <c r="AR201" s="21">
        <f>('Ratios Calculated fix'!AR201-'Ratios Calculated fix'!AR$428)/('Ratios Calculated fix'!AR$429-'Ratios Calculated fix'!AR$428)</f>
        <v>0.35569269479234605</v>
      </c>
      <c r="AS201" s="21">
        <f>('Ratios Calculated fix'!AS201-'Ratios Calculated fix'!AS$428)/('Ratios Calculated fix'!AS$429-'Ratios Calculated fix'!AS$428)</f>
        <v>0.46003761021897538</v>
      </c>
      <c r="AT201" s="21">
        <f>('Ratios Calculated fix'!AT201-'Ratios Calculated fix'!AT$428)/('Ratios Calculated fix'!AT$429-'Ratios Calculated fix'!AT$428)</f>
        <v>0.6173291233974838</v>
      </c>
      <c r="AU201" s="21">
        <f>('Ratios Calculated fix'!AU201-'Ratios Calculated fix'!AU$428)/('Ratios Calculated fix'!AU$429-'Ratios Calculated fix'!AU$428)</f>
        <v>0.51954397635110638</v>
      </c>
      <c r="AV201" s="21" t="e">
        <f>('Ratios Calculated fix'!AV201-'Ratios Calculated fix'!AV$428)/('Ratios Calculated fix'!AV$429-'Ratios Calculated fix'!AV$428)</f>
        <v>#DIV/0!</v>
      </c>
      <c r="AW201" s="21" t="e">
        <f>('Ratios Calculated fix'!AW201-'Ratios Calculated fix'!AW$428)/('Ratios Calculated fix'!AW$429-'Ratios Calculated fix'!AW$428)</f>
        <v>#DIV/0!</v>
      </c>
      <c r="AX201" s="21" t="e">
        <f>('Ratios Calculated fix'!AX201-'Ratios Calculated fix'!AX$428)/('Ratios Calculated fix'!AX$429-'Ratios Calculated fix'!AX$428)</f>
        <v>#DIV/0!</v>
      </c>
      <c r="AY201" s="21">
        <f>('Ratios Calculated fix'!AY201-'Ratios Calculated fix'!AY$428)/('Ratios Calculated fix'!AY$429-'Ratios Calculated fix'!AY$428)</f>
        <v>0.34127510117455018</v>
      </c>
      <c r="AZ201" s="21">
        <f>('Ratios Calculated fix'!AZ201-'Ratios Calculated fix'!AZ$428)/('Ratios Calculated fix'!AZ$429-'Ratios Calculated fix'!AZ$428)</f>
        <v>0.26110034982047786</v>
      </c>
      <c r="BA201" s="21">
        <f>('Ratios Calculated fix'!BA201-'Ratios Calculated fix'!BA$428)/('Ratios Calculated fix'!BA$429-'Ratios Calculated fix'!BA$428)</f>
        <v>0.51820804029962575</v>
      </c>
      <c r="BB201" s="21" t="e">
        <f>('Ratios Calculated fix'!BB201-'Ratios Calculated fix'!BB$428)/('Ratios Calculated fix'!BB$429-'Ratios Calculated fix'!BB$428)</f>
        <v>#DIV/0!</v>
      </c>
      <c r="BC201" s="21">
        <f>('Ratios Calculated fix'!BC201-'Ratios Calculated fix'!BC$428)/('Ratios Calculated fix'!BC$429-'Ratios Calculated fix'!BC$428)</f>
        <v>0.40550852854420583</v>
      </c>
    </row>
    <row r="202" spans="1:55" x14ac:dyDescent="0.2">
      <c r="A202" s="3" t="s">
        <v>628</v>
      </c>
      <c r="B202" s="3" t="s">
        <v>629</v>
      </c>
      <c r="C202" s="3" t="s">
        <v>15</v>
      </c>
      <c r="D202" s="3">
        <v>824090</v>
      </c>
      <c r="E202" s="3" t="s">
        <v>16</v>
      </c>
      <c r="F202" s="3">
        <v>2019</v>
      </c>
      <c r="G202" s="3" t="s">
        <v>17</v>
      </c>
      <c r="H202" s="4">
        <v>43830</v>
      </c>
      <c r="I202" s="4">
        <v>43882</v>
      </c>
      <c r="J202" s="4">
        <v>43882</v>
      </c>
      <c r="K202" s="5">
        <v>75776000</v>
      </c>
      <c r="L202" s="5">
        <v>76568000</v>
      </c>
      <c r="M202" s="3" t="s">
        <v>630</v>
      </c>
      <c r="N202" s="20">
        <f>('Ratios Calculated fix'!N202-'Ratios Calculated fix'!N$428)/('Ratios Calculated fix'!N$429-'Ratios Calculated fix'!N$428)</f>
        <v>0.12935504835960129</v>
      </c>
      <c r="O202" s="21">
        <f>('Ratios Calculated fix'!O202-'Ratios Calculated fix'!O$428)/('Ratios Calculated fix'!O$429-'Ratios Calculated fix'!O$428)</f>
        <v>9.6022297476878835E-2</v>
      </c>
      <c r="P202" s="21">
        <f>('Ratios Calculated fix'!P202-'Ratios Calculated fix'!P$428)/('Ratios Calculated fix'!P$429-'Ratios Calculated fix'!P$428)</f>
        <v>0.19132203148928786</v>
      </c>
      <c r="Q202" s="21">
        <f>('Ratios Calculated fix'!Q202-'Ratios Calculated fix'!Q$428)/('Ratios Calculated fix'!Q$429-'Ratios Calculated fix'!Q$428)</f>
        <v>0.55871173763813375</v>
      </c>
      <c r="R202" s="21">
        <f>('Ratios Calculated fix'!R202-'Ratios Calculated fix'!R$428)/('Ratios Calculated fix'!R$429-'Ratios Calculated fix'!R$428)</f>
        <v>6.2780489678145715E-2</v>
      </c>
      <c r="S202" s="21">
        <f>('Ratios Calculated fix'!S202-'Ratios Calculated fix'!S$428)/('Ratios Calculated fix'!S$429-'Ratios Calculated fix'!S$428)</f>
        <v>2.3227028282966897E-4</v>
      </c>
      <c r="T202" s="21">
        <f>('Ratios Calculated fix'!T202-'Ratios Calculated fix'!T$428)/('Ratios Calculated fix'!T$429-'Ratios Calculated fix'!T$428)</f>
        <v>6.3389015612452568E-2</v>
      </c>
      <c r="U202" s="21">
        <f>('Ratios Calculated fix'!U202-'Ratios Calculated fix'!U$428)/('Ratios Calculated fix'!U$429-'Ratios Calculated fix'!U$428)</f>
        <v>0.79216186198526661</v>
      </c>
      <c r="V202" s="21">
        <f>('Ratios Calculated fix'!V202-'Ratios Calculated fix'!V$428)/('Ratios Calculated fix'!V$429-'Ratios Calculated fix'!V$428)</f>
        <v>0.77144725542719961</v>
      </c>
      <c r="W202" s="21">
        <f>('Ratios Calculated fix'!W202-'Ratios Calculated fix'!W$428)/('Ratios Calculated fix'!W$429-'Ratios Calculated fix'!W$428)</f>
        <v>0.76164535958597301</v>
      </c>
      <c r="X202" s="21">
        <f>('Ratios Calculated fix'!X202-'Ratios Calculated fix'!X$428)/('Ratios Calculated fix'!X$429-'Ratios Calculated fix'!X$428)</f>
        <v>0.25446545561792167</v>
      </c>
      <c r="Y202" s="21">
        <f>('Ratios Calculated fix'!Y202-'Ratios Calculated fix'!Y$428)/('Ratios Calculated fix'!Y$429-'Ratios Calculated fix'!Y$428)</f>
        <v>0.61623647580051721</v>
      </c>
      <c r="Z202" s="21">
        <f>('Ratios Calculated fix'!Z202-'Ratios Calculated fix'!Z$428)/('Ratios Calculated fix'!Z$429-'Ratios Calculated fix'!Z$428)</f>
        <v>0.74553454438207833</v>
      </c>
      <c r="AA202" s="21">
        <f>('Ratios Calculated fix'!AA202-'Ratios Calculated fix'!AA$428)/('Ratios Calculated fix'!AA$429-'Ratios Calculated fix'!AA$428)</f>
        <v>0.79745630054684491</v>
      </c>
      <c r="AB202" s="21">
        <f>('Ratios Calculated fix'!AB202-'Ratios Calculated fix'!AB$428)/('Ratios Calculated fix'!AB$429-'Ratios Calculated fix'!AB$428)</f>
        <v>0.92491985074989214</v>
      </c>
      <c r="AC202" s="21">
        <f>('Ratios Calculated fix'!AC202-'Ratios Calculated fix'!AC$428)/('Ratios Calculated fix'!AC$429-'Ratios Calculated fix'!AC$428)</f>
        <v>0.43456974555435662</v>
      </c>
      <c r="AD202" s="21">
        <f>('Ratios Calculated fix'!AD202-'Ratios Calculated fix'!AD$428)/('Ratios Calculated fix'!AD$429-'Ratios Calculated fix'!AD$428)</f>
        <v>0.4208825627385932</v>
      </c>
      <c r="AE202" s="21">
        <f>('Ratios Calculated fix'!AE202-'Ratios Calculated fix'!AE$428)/('Ratios Calculated fix'!AE$429-'Ratios Calculated fix'!AE$428)</f>
        <v>0.48248097645465754</v>
      </c>
      <c r="AF202" s="21">
        <f>('Ratios Calculated fix'!AF202-'Ratios Calculated fix'!AF$428)/('Ratios Calculated fix'!AF$429-'Ratios Calculated fix'!AF$428)</f>
        <v>0.6490681268910814</v>
      </c>
      <c r="AG202" s="21" t="e">
        <f>('Ratios Calculated fix'!AG202-'Ratios Calculated fix'!AG$428)/('Ratios Calculated fix'!AG$429-'Ratios Calculated fix'!AG$428)</f>
        <v>#DIV/0!</v>
      </c>
      <c r="AH202" s="21" t="e">
        <f>('Ratios Calculated fix'!AH202-'Ratios Calculated fix'!AH$428)/('Ratios Calculated fix'!AH$429-'Ratios Calculated fix'!AH$428)</f>
        <v>#DIV/0!</v>
      </c>
      <c r="AI202" s="21">
        <f>('Ratios Calculated fix'!AI202-'Ratios Calculated fix'!AI$428)/('Ratios Calculated fix'!AI$429-'Ratios Calculated fix'!AI$428)</f>
        <v>0.38922233017340807</v>
      </c>
      <c r="AJ202" s="21">
        <f>('Ratios Calculated fix'!AJ202-'Ratios Calculated fix'!AJ$428)/('Ratios Calculated fix'!AJ$429-'Ratios Calculated fix'!AJ$428)</f>
        <v>0.28959178596346247</v>
      </c>
      <c r="AK202" s="21" t="e">
        <f>('Ratios Calculated fix'!AK202-'Ratios Calculated fix'!AK$428)/('Ratios Calculated fix'!AK$429-'Ratios Calculated fix'!AK$428)</f>
        <v>#DIV/0!</v>
      </c>
      <c r="AL202" s="21" t="e">
        <f>('Ratios Calculated fix'!AL202-'Ratios Calculated fix'!AL$428)/('Ratios Calculated fix'!AL$429-'Ratios Calculated fix'!AL$428)</f>
        <v>#DIV/0!</v>
      </c>
      <c r="AM202" s="21">
        <f>('Ratios Calculated fix'!AM202-'Ratios Calculated fix'!AM$428)/('Ratios Calculated fix'!AM$429-'Ratios Calculated fix'!AM$428)</f>
        <v>0.61857773738356581</v>
      </c>
      <c r="AN202" s="21">
        <f>('Ratios Calculated fix'!AN202-'Ratios Calculated fix'!AN$428)/('Ratios Calculated fix'!AN$429-'Ratios Calculated fix'!AN$428)</f>
        <v>0.62159108044814215</v>
      </c>
      <c r="AO202" s="21">
        <f>('Ratios Calculated fix'!AO202-'Ratios Calculated fix'!AO$428)/('Ratios Calculated fix'!AO$429-'Ratios Calculated fix'!AO$428)</f>
        <v>0.149761202935597</v>
      </c>
      <c r="AP202" s="21">
        <f>('Ratios Calculated fix'!AP202-'Ratios Calculated fix'!AP$428)/('Ratios Calculated fix'!AP$429-'Ratios Calculated fix'!AP$428)</f>
        <v>3.2387100629315761E-2</v>
      </c>
      <c r="AQ202" s="21">
        <f>('Ratios Calculated fix'!AQ202-'Ratios Calculated fix'!AQ$428)/('Ratios Calculated fix'!AQ$429-'Ratios Calculated fix'!AQ$428)</f>
        <v>0.64437651203188162</v>
      </c>
      <c r="AR202" s="21">
        <f>('Ratios Calculated fix'!AR202-'Ratios Calculated fix'!AR$428)/('Ratios Calculated fix'!AR$429-'Ratios Calculated fix'!AR$428)</f>
        <v>0.36810528931007314</v>
      </c>
      <c r="AS202" s="21">
        <f>('Ratios Calculated fix'!AS202-'Ratios Calculated fix'!AS$428)/('Ratios Calculated fix'!AS$429-'Ratios Calculated fix'!AS$428)</f>
        <v>0.51543137501426828</v>
      </c>
      <c r="AT202" s="21">
        <f>('Ratios Calculated fix'!AT202-'Ratios Calculated fix'!AT$428)/('Ratios Calculated fix'!AT$429-'Ratios Calculated fix'!AT$428)</f>
        <v>0.41735071890888165</v>
      </c>
      <c r="AU202" s="21">
        <f>('Ratios Calculated fix'!AU202-'Ratios Calculated fix'!AU$428)/('Ratios Calculated fix'!AU$429-'Ratios Calculated fix'!AU$428)</f>
        <v>0.56237935566466746</v>
      </c>
      <c r="AV202" s="21" t="e">
        <f>('Ratios Calculated fix'!AV202-'Ratios Calculated fix'!AV$428)/('Ratios Calculated fix'!AV$429-'Ratios Calculated fix'!AV$428)</f>
        <v>#DIV/0!</v>
      </c>
      <c r="AW202" s="21" t="e">
        <f>('Ratios Calculated fix'!AW202-'Ratios Calculated fix'!AW$428)/('Ratios Calculated fix'!AW$429-'Ratios Calculated fix'!AW$428)</f>
        <v>#DIV/0!</v>
      </c>
      <c r="AX202" s="21" t="e">
        <f>('Ratios Calculated fix'!AX202-'Ratios Calculated fix'!AX$428)/('Ratios Calculated fix'!AX$429-'Ratios Calculated fix'!AX$428)</f>
        <v>#DIV/0!</v>
      </c>
      <c r="AY202" s="21">
        <f>('Ratios Calculated fix'!AY202-'Ratios Calculated fix'!AY$428)/('Ratios Calculated fix'!AY$429-'Ratios Calculated fix'!AY$428)</f>
        <v>0.34393520442567077</v>
      </c>
      <c r="AZ202" s="21">
        <f>('Ratios Calculated fix'!AZ202-'Ratios Calculated fix'!AZ$428)/('Ratios Calculated fix'!AZ$429-'Ratios Calculated fix'!AZ$428)</f>
        <v>0.25475776300918623</v>
      </c>
      <c r="BA202" s="21">
        <f>('Ratios Calculated fix'!BA202-'Ratios Calculated fix'!BA$428)/('Ratios Calculated fix'!BA$429-'Ratios Calculated fix'!BA$428)</f>
        <v>0.51531959191832943</v>
      </c>
      <c r="BB202" s="21" t="e">
        <f>('Ratios Calculated fix'!BB202-'Ratios Calculated fix'!BB$428)/('Ratios Calculated fix'!BB$429-'Ratios Calculated fix'!BB$428)</f>
        <v>#DIV/0!</v>
      </c>
      <c r="BC202" s="21">
        <f>('Ratios Calculated fix'!BC202-'Ratios Calculated fix'!BC$428)/('Ratios Calculated fix'!BC$429-'Ratios Calculated fix'!BC$428)</f>
        <v>0.16515073083505497</v>
      </c>
    </row>
    <row r="203" spans="1:55" x14ac:dyDescent="0.2">
      <c r="A203" s="3" t="s">
        <v>658</v>
      </c>
      <c r="B203" s="3" t="s">
        <v>659</v>
      </c>
      <c r="C203" s="3" t="s">
        <v>59</v>
      </c>
      <c r="D203" s="3">
        <v>378169</v>
      </c>
      <c r="E203" s="3" t="s">
        <v>16</v>
      </c>
      <c r="F203" s="3">
        <v>2019</v>
      </c>
      <c r="G203" s="3" t="s">
        <v>17</v>
      </c>
      <c r="H203" s="4">
        <v>43830</v>
      </c>
      <c r="I203" s="4">
        <v>43893</v>
      </c>
      <c r="J203" s="4">
        <v>43893</v>
      </c>
      <c r="K203" s="5">
        <v>112006000</v>
      </c>
      <c r="L203" s="5">
        <v>113474000</v>
      </c>
      <c r="M203" s="3" t="s">
        <v>660</v>
      </c>
      <c r="N203" s="20">
        <f>('Ratios Calculated fix'!N203-'Ratios Calculated fix'!N$428)/('Ratios Calculated fix'!N$429-'Ratios Calculated fix'!N$428)</f>
        <v>0.11248044495979118</v>
      </c>
      <c r="O203" s="21">
        <f>('Ratios Calculated fix'!O203-'Ratios Calculated fix'!O$428)/('Ratios Calculated fix'!O$429-'Ratios Calculated fix'!O$428)</f>
        <v>7.0983471265801568E-2</v>
      </c>
      <c r="P203" s="21">
        <f>('Ratios Calculated fix'!P203-'Ratios Calculated fix'!P$428)/('Ratios Calculated fix'!P$429-'Ratios Calculated fix'!P$428)</f>
        <v>8.4171234188239144E-2</v>
      </c>
      <c r="Q203" s="21">
        <f>('Ratios Calculated fix'!Q203-'Ratios Calculated fix'!Q$428)/('Ratios Calculated fix'!Q$429-'Ratios Calculated fix'!Q$428)</f>
        <v>0.55927437376767408</v>
      </c>
      <c r="R203" s="21">
        <f>('Ratios Calculated fix'!R203-'Ratios Calculated fix'!R$428)/('Ratios Calculated fix'!R$429-'Ratios Calculated fix'!R$428)</f>
        <v>9.0759647438090452E-2</v>
      </c>
      <c r="S203" s="21">
        <f>('Ratios Calculated fix'!S203-'Ratios Calculated fix'!S$428)/('Ratios Calculated fix'!S$429-'Ratios Calculated fix'!S$428)</f>
        <v>6.3043068773323994E-3</v>
      </c>
      <c r="T203" s="21">
        <f>('Ratios Calculated fix'!T203-'Ratios Calculated fix'!T$428)/('Ratios Calculated fix'!T$429-'Ratios Calculated fix'!T$428)</f>
        <v>9.0711973439332669E-2</v>
      </c>
      <c r="U203" s="21">
        <f>('Ratios Calculated fix'!U203-'Ratios Calculated fix'!U$428)/('Ratios Calculated fix'!U$429-'Ratios Calculated fix'!U$428)</f>
        <v>0.79371110298709069</v>
      </c>
      <c r="V203" s="21">
        <f>('Ratios Calculated fix'!V203-'Ratios Calculated fix'!V$428)/('Ratios Calculated fix'!V$429-'Ratios Calculated fix'!V$428)</f>
        <v>0.77167342645205017</v>
      </c>
      <c r="W203" s="21">
        <f>('Ratios Calculated fix'!W203-'Ratios Calculated fix'!W$428)/('Ratios Calculated fix'!W$429-'Ratios Calculated fix'!W$428)</f>
        <v>0.76337901755948845</v>
      </c>
      <c r="X203" s="21">
        <f>('Ratios Calculated fix'!X203-'Ratios Calculated fix'!X$428)/('Ratios Calculated fix'!X$429-'Ratios Calculated fix'!X$428)</f>
        <v>0.18356561872041047</v>
      </c>
      <c r="Y203" s="21">
        <f>('Ratios Calculated fix'!Y203-'Ratios Calculated fix'!Y$428)/('Ratios Calculated fix'!Y$429-'Ratios Calculated fix'!Y$428)</f>
        <v>0.60867740824187988</v>
      </c>
      <c r="Z203" s="21">
        <f>('Ratios Calculated fix'!Z203-'Ratios Calculated fix'!Z$428)/('Ratios Calculated fix'!Z$429-'Ratios Calculated fix'!Z$428)</f>
        <v>0.81643438127958945</v>
      </c>
      <c r="AA203" s="21">
        <f>('Ratios Calculated fix'!AA203-'Ratios Calculated fix'!AA$428)/('Ratios Calculated fix'!AA$429-'Ratios Calculated fix'!AA$428)</f>
        <v>0.68078856225078999</v>
      </c>
      <c r="AB203" s="21">
        <f>('Ratios Calculated fix'!AB203-'Ratios Calculated fix'!AB$428)/('Ratios Calculated fix'!AB$429-'Ratios Calculated fix'!AB$428)</f>
        <v>0.9015928646122906</v>
      </c>
      <c r="AC203" s="21">
        <f>('Ratios Calculated fix'!AC203-'Ratios Calculated fix'!AC$428)/('Ratios Calculated fix'!AC$429-'Ratios Calculated fix'!AC$428)</f>
        <v>0.40675949171998194</v>
      </c>
      <c r="AD203" s="21">
        <f>('Ratios Calculated fix'!AD203-'Ratios Calculated fix'!AD$428)/('Ratios Calculated fix'!AD$429-'Ratios Calculated fix'!AD$428)</f>
        <v>0.34324602638915785</v>
      </c>
      <c r="AE203" s="21">
        <f>('Ratios Calculated fix'!AE203-'Ratios Calculated fix'!AE$428)/('Ratios Calculated fix'!AE$429-'Ratios Calculated fix'!AE$428)</f>
        <v>0.39348191785099185</v>
      </c>
      <c r="AF203" s="21">
        <f>('Ratios Calculated fix'!AF203-'Ratios Calculated fix'!AF$428)/('Ratios Calculated fix'!AF$429-'Ratios Calculated fix'!AF$428)</f>
        <v>0.5954392219978607</v>
      </c>
      <c r="AG203" s="21" t="e">
        <f>('Ratios Calculated fix'!AG203-'Ratios Calculated fix'!AG$428)/('Ratios Calculated fix'!AG$429-'Ratios Calculated fix'!AG$428)</f>
        <v>#DIV/0!</v>
      </c>
      <c r="AH203" s="21" t="e">
        <f>('Ratios Calculated fix'!AH203-'Ratios Calculated fix'!AH$428)/('Ratios Calculated fix'!AH$429-'Ratios Calculated fix'!AH$428)</f>
        <v>#DIV/0!</v>
      </c>
      <c r="AI203" s="21">
        <f>('Ratios Calculated fix'!AI203-'Ratios Calculated fix'!AI$428)/('Ratios Calculated fix'!AI$429-'Ratios Calculated fix'!AI$428)</f>
        <v>1</v>
      </c>
      <c r="AJ203" s="21">
        <f>('Ratios Calculated fix'!AJ203-'Ratios Calculated fix'!AJ$428)/('Ratios Calculated fix'!AJ$429-'Ratios Calculated fix'!AJ$428)</f>
        <v>0.13426281478493626</v>
      </c>
      <c r="AK203" s="21" t="e">
        <f>('Ratios Calculated fix'!AK203-'Ratios Calculated fix'!AK$428)/('Ratios Calculated fix'!AK$429-'Ratios Calculated fix'!AK$428)</f>
        <v>#DIV/0!</v>
      </c>
      <c r="AL203" s="21" t="e">
        <f>('Ratios Calculated fix'!AL203-'Ratios Calculated fix'!AL$428)/('Ratios Calculated fix'!AL$429-'Ratios Calculated fix'!AL$428)</f>
        <v>#DIV/0!</v>
      </c>
      <c r="AM203" s="21">
        <f>('Ratios Calculated fix'!AM203-'Ratios Calculated fix'!AM$428)/('Ratios Calculated fix'!AM$429-'Ratios Calculated fix'!AM$428)</f>
        <v>0.61631140234849158</v>
      </c>
      <c r="AN203" s="21">
        <f>('Ratios Calculated fix'!AN203-'Ratios Calculated fix'!AN$428)/('Ratios Calculated fix'!AN$429-'Ratios Calculated fix'!AN$428)</f>
        <v>0.62067238203322028</v>
      </c>
      <c r="AO203" s="21">
        <f>('Ratios Calculated fix'!AO203-'Ratios Calculated fix'!AO$428)/('Ratios Calculated fix'!AO$429-'Ratios Calculated fix'!AO$428)</f>
        <v>5.7458829477023188E-2</v>
      </c>
      <c r="AP203" s="21">
        <f>('Ratios Calculated fix'!AP203-'Ratios Calculated fix'!AP$428)/('Ratios Calculated fix'!AP$429-'Ratios Calculated fix'!AP$428)</f>
        <v>3.2244941386241642E-2</v>
      </c>
      <c r="AQ203" s="21">
        <f>('Ratios Calculated fix'!AQ203-'Ratios Calculated fix'!AQ$428)/('Ratios Calculated fix'!AQ$429-'Ratios Calculated fix'!AQ$428)</f>
        <v>0.52804974058401655</v>
      </c>
      <c r="AR203" s="21">
        <f>('Ratios Calculated fix'!AR203-'Ratios Calculated fix'!AR$428)/('Ratios Calculated fix'!AR$429-'Ratios Calculated fix'!AR$428)</f>
        <v>0.28388344655030567</v>
      </c>
      <c r="AS203" s="21">
        <f>('Ratios Calculated fix'!AS203-'Ratios Calculated fix'!AS$428)/('Ratios Calculated fix'!AS$429-'Ratios Calculated fix'!AS$428)</f>
        <v>1</v>
      </c>
      <c r="AT203" s="21">
        <f>('Ratios Calculated fix'!AT203-'Ratios Calculated fix'!AT$428)/('Ratios Calculated fix'!AT$429-'Ratios Calculated fix'!AT$428)</f>
        <v>0.24717278474477777</v>
      </c>
      <c r="AU203" s="21">
        <f>('Ratios Calculated fix'!AU203-'Ratios Calculated fix'!AU$428)/('Ratios Calculated fix'!AU$429-'Ratios Calculated fix'!AU$428)</f>
        <v>0</v>
      </c>
      <c r="AV203" s="21" t="e">
        <f>('Ratios Calculated fix'!AV203-'Ratios Calculated fix'!AV$428)/('Ratios Calculated fix'!AV$429-'Ratios Calculated fix'!AV$428)</f>
        <v>#DIV/0!</v>
      </c>
      <c r="AW203" s="21" t="e">
        <f>('Ratios Calculated fix'!AW203-'Ratios Calculated fix'!AW$428)/('Ratios Calculated fix'!AW$429-'Ratios Calculated fix'!AW$428)</f>
        <v>#DIV/0!</v>
      </c>
      <c r="AX203" s="21" t="e">
        <f>('Ratios Calculated fix'!AX203-'Ratios Calculated fix'!AX$428)/('Ratios Calculated fix'!AX$429-'Ratios Calculated fix'!AX$428)</f>
        <v>#DIV/0!</v>
      </c>
      <c r="AY203" s="21">
        <f>('Ratios Calculated fix'!AY203-'Ratios Calculated fix'!AY$428)/('Ratios Calculated fix'!AY$429-'Ratios Calculated fix'!AY$428)</f>
        <v>0.4153563761857863</v>
      </c>
      <c r="AZ203" s="21">
        <f>('Ratios Calculated fix'!AZ203-'Ratios Calculated fix'!AZ$428)/('Ratios Calculated fix'!AZ$429-'Ratios Calculated fix'!AZ$428)</f>
        <v>0.37730777109384828</v>
      </c>
      <c r="BA203" s="21">
        <f>('Ratios Calculated fix'!BA203-'Ratios Calculated fix'!BA$428)/('Ratios Calculated fix'!BA$429-'Ratios Calculated fix'!BA$428)</f>
        <v>0.42459385818533146</v>
      </c>
      <c r="BB203" s="21" t="e">
        <f>('Ratios Calculated fix'!BB203-'Ratios Calculated fix'!BB$428)/('Ratios Calculated fix'!BB$429-'Ratios Calculated fix'!BB$428)</f>
        <v>#DIV/0!</v>
      </c>
      <c r="BC203" s="21">
        <f>('Ratios Calculated fix'!BC203-'Ratios Calculated fix'!BC$428)/('Ratios Calculated fix'!BC$429-'Ratios Calculated fix'!BC$428)</f>
        <v>9.2381737256479163E-2</v>
      </c>
    </row>
    <row r="204" spans="1:55" x14ac:dyDescent="0.2">
      <c r="A204" s="3" t="s">
        <v>640</v>
      </c>
      <c r="B204" s="3" t="s">
        <v>641</v>
      </c>
      <c r="C204" s="3" t="s">
        <v>24</v>
      </c>
      <c r="D204" s="3">
        <v>86933</v>
      </c>
      <c r="E204" s="3" t="s">
        <v>16</v>
      </c>
      <c r="F204" s="3">
        <v>2019</v>
      </c>
      <c r="G204" s="3" t="s">
        <v>17</v>
      </c>
      <c r="H204" s="4">
        <v>43830</v>
      </c>
      <c r="I204" s="4">
        <v>43872</v>
      </c>
      <c r="J204" s="4">
        <v>43872</v>
      </c>
      <c r="K204" s="5">
        <v>147000000</v>
      </c>
      <c r="L204" s="5">
        <v>150000000</v>
      </c>
      <c r="M204" s="3" t="s">
        <v>642</v>
      </c>
      <c r="N204" s="20">
        <f>('Ratios Calculated fix'!N204-'Ratios Calculated fix'!N$428)/('Ratios Calculated fix'!N$429-'Ratios Calculated fix'!N$428)</f>
        <v>0.10734047980959557</v>
      </c>
      <c r="O204" s="21">
        <f>('Ratios Calculated fix'!O204-'Ratios Calculated fix'!O$428)/('Ratios Calculated fix'!O$429-'Ratios Calculated fix'!O$428)</f>
        <v>9.805165075249854E-2</v>
      </c>
      <c r="P204" s="21">
        <f>('Ratios Calculated fix'!P204-'Ratios Calculated fix'!P$428)/('Ratios Calculated fix'!P$429-'Ratios Calculated fix'!P$428)</f>
        <v>0.29121062498494138</v>
      </c>
      <c r="Q204" s="21">
        <f>('Ratios Calculated fix'!Q204-'Ratios Calculated fix'!Q$428)/('Ratios Calculated fix'!Q$429-'Ratios Calculated fix'!Q$428)</f>
        <v>0.55877381590707009</v>
      </c>
      <c r="R204" s="21">
        <f>('Ratios Calculated fix'!R204-'Ratios Calculated fix'!R$428)/('Ratios Calculated fix'!R$429-'Ratios Calculated fix'!R$428)</f>
        <v>7.3731536357864627E-2</v>
      </c>
      <c r="S204" s="21">
        <f>('Ratios Calculated fix'!S204-'Ratios Calculated fix'!S$428)/('Ratios Calculated fix'!S$429-'Ratios Calculated fix'!S$428)</f>
        <v>0.26574141263517331</v>
      </c>
      <c r="T204" s="21">
        <f>('Ratios Calculated fix'!T204-'Ratios Calculated fix'!T$428)/('Ratios Calculated fix'!T$429-'Ratios Calculated fix'!T$428)</f>
        <v>3.3197220982352019E-2</v>
      </c>
      <c r="U204" s="21">
        <f>('Ratios Calculated fix'!U204-'Ratios Calculated fix'!U$428)/('Ratios Calculated fix'!U$429-'Ratios Calculated fix'!U$428)</f>
        <v>0.79257973404069715</v>
      </c>
      <c r="V204" s="21">
        <f>('Ratios Calculated fix'!V204-'Ratios Calculated fix'!V$428)/('Ratios Calculated fix'!V$429-'Ratios Calculated fix'!V$428)</f>
        <v>0.77976560731343769</v>
      </c>
      <c r="W204" s="21">
        <f>('Ratios Calculated fix'!W204-'Ratios Calculated fix'!W$428)/('Ratios Calculated fix'!W$429-'Ratios Calculated fix'!W$428)</f>
        <v>0.76054142253420065</v>
      </c>
      <c r="X204" s="21">
        <f>('Ratios Calculated fix'!X204-'Ratios Calculated fix'!X$428)/('Ratios Calculated fix'!X$429-'Ratios Calculated fix'!X$428)</f>
        <v>0.52627624738381684</v>
      </c>
      <c r="Y204" s="21">
        <f>('Ratios Calculated fix'!Y204-'Ratios Calculated fix'!Y$428)/('Ratios Calculated fix'!Y$429-'Ratios Calculated fix'!Y$428)</f>
        <v>0.52259640352804104</v>
      </c>
      <c r="Z204" s="21">
        <f>('Ratios Calculated fix'!Z204-'Ratios Calculated fix'!Z$428)/('Ratios Calculated fix'!Z$429-'Ratios Calculated fix'!Z$428)</f>
        <v>0.47372375261618316</v>
      </c>
      <c r="AA204" s="21">
        <f>('Ratios Calculated fix'!AA204-'Ratios Calculated fix'!AA$428)/('Ratios Calculated fix'!AA$429-'Ratios Calculated fix'!AA$428)</f>
        <v>0.19482596753491754</v>
      </c>
      <c r="AB204" s="21">
        <f>('Ratios Calculated fix'!AB204-'Ratios Calculated fix'!AB$428)/('Ratios Calculated fix'!AB$429-'Ratios Calculated fix'!AB$428)</f>
        <v>0.92187987798945803</v>
      </c>
      <c r="AC204" s="21">
        <f>('Ratios Calculated fix'!AC204-'Ratios Calculated fix'!AC$428)/('Ratios Calculated fix'!AC$429-'Ratios Calculated fix'!AC$428)</f>
        <v>0.68131666337850327</v>
      </c>
      <c r="AD204" s="21">
        <f>('Ratios Calculated fix'!AD204-'Ratios Calculated fix'!AD$428)/('Ratios Calculated fix'!AD$429-'Ratios Calculated fix'!AD$428)</f>
        <v>0.44832581454253023</v>
      </c>
      <c r="AE204" s="21">
        <f>('Ratios Calculated fix'!AE204-'Ratios Calculated fix'!AE$428)/('Ratios Calculated fix'!AE$429-'Ratios Calculated fix'!AE$428)</f>
        <v>0.51394069491222261</v>
      </c>
      <c r="AF204" s="21">
        <f>('Ratios Calculated fix'!AF204-'Ratios Calculated fix'!AF$428)/('Ratios Calculated fix'!AF$429-'Ratios Calculated fix'!AF$428)</f>
        <v>0.7044634307600216</v>
      </c>
      <c r="AG204" s="21" t="e">
        <f>('Ratios Calculated fix'!AG204-'Ratios Calculated fix'!AG$428)/('Ratios Calculated fix'!AG$429-'Ratios Calculated fix'!AG$428)</f>
        <v>#DIV/0!</v>
      </c>
      <c r="AH204" s="21" t="e">
        <f>('Ratios Calculated fix'!AH204-'Ratios Calculated fix'!AH$428)/('Ratios Calculated fix'!AH$429-'Ratios Calculated fix'!AH$428)</f>
        <v>#DIV/0!</v>
      </c>
      <c r="AI204" s="21">
        <f>('Ratios Calculated fix'!AI204-'Ratios Calculated fix'!AI$428)/('Ratios Calculated fix'!AI$429-'Ratios Calculated fix'!AI$428)</f>
        <v>0.4477781739263908</v>
      </c>
      <c r="AJ204" s="21">
        <f>('Ratios Calculated fix'!AJ204-'Ratios Calculated fix'!AJ$428)/('Ratios Calculated fix'!AJ$429-'Ratios Calculated fix'!AJ$428)</f>
        <v>0.17536685271005581</v>
      </c>
      <c r="AK204" s="21" t="e">
        <f>('Ratios Calculated fix'!AK204-'Ratios Calculated fix'!AK$428)/('Ratios Calculated fix'!AK$429-'Ratios Calculated fix'!AK$428)</f>
        <v>#DIV/0!</v>
      </c>
      <c r="AL204" s="21" t="e">
        <f>('Ratios Calculated fix'!AL204-'Ratios Calculated fix'!AL$428)/('Ratios Calculated fix'!AL$429-'Ratios Calculated fix'!AL$428)</f>
        <v>#DIV/0!</v>
      </c>
      <c r="AM204" s="21">
        <f>('Ratios Calculated fix'!AM204-'Ratios Calculated fix'!AM$428)/('Ratios Calculated fix'!AM$429-'Ratios Calculated fix'!AM$428)</f>
        <v>0.61866261474008843</v>
      </c>
      <c r="AN204" s="21">
        <f>('Ratios Calculated fix'!AN204-'Ratios Calculated fix'!AN$428)/('Ratios Calculated fix'!AN$429-'Ratios Calculated fix'!AN$428)</f>
        <v>0.62098683235986296</v>
      </c>
      <c r="AO204" s="21">
        <f>('Ratios Calculated fix'!AO204-'Ratios Calculated fix'!AO$428)/('Ratios Calculated fix'!AO$429-'Ratios Calculated fix'!AO$428)</f>
        <v>9.615383148218036E-2</v>
      </c>
      <c r="AP204" s="21">
        <f>('Ratios Calculated fix'!AP204-'Ratios Calculated fix'!AP$428)/('Ratios Calculated fix'!AP$429-'Ratios Calculated fix'!AP$428)</f>
        <v>3.2133877909128396E-2</v>
      </c>
      <c r="AQ204" s="21">
        <f>('Ratios Calculated fix'!AQ204-'Ratios Calculated fix'!AQ$428)/('Ratios Calculated fix'!AQ$429-'Ratios Calculated fix'!AQ$428)</f>
        <v>0.64501729959840204</v>
      </c>
      <c r="AR204" s="21">
        <f>('Ratios Calculated fix'!AR204-'Ratios Calculated fix'!AR$428)/('Ratios Calculated fix'!AR$429-'Ratios Calculated fix'!AR$428)</f>
        <v>0.51996625128682883</v>
      </c>
      <c r="AS204" s="21">
        <f>('Ratios Calculated fix'!AS204-'Ratios Calculated fix'!AS$428)/('Ratios Calculated fix'!AS$429-'Ratios Calculated fix'!AS$428)</f>
        <v>0.62199850486734043</v>
      </c>
      <c r="AT204" s="21">
        <f>('Ratios Calculated fix'!AT204-'Ratios Calculated fix'!AT$428)/('Ratios Calculated fix'!AT$429-'Ratios Calculated fix'!AT$428)</f>
        <v>0.46007212057404556</v>
      </c>
      <c r="AU204" s="21">
        <f>('Ratios Calculated fix'!AU204-'Ratios Calculated fix'!AU$428)/('Ratios Calculated fix'!AU$429-'Ratios Calculated fix'!AU$428)</f>
        <v>0.40249620356686605</v>
      </c>
      <c r="AV204" s="21" t="e">
        <f>('Ratios Calculated fix'!AV204-'Ratios Calculated fix'!AV$428)/('Ratios Calculated fix'!AV$429-'Ratios Calculated fix'!AV$428)</f>
        <v>#DIV/0!</v>
      </c>
      <c r="AW204" s="21" t="e">
        <f>('Ratios Calculated fix'!AW204-'Ratios Calculated fix'!AW$428)/('Ratios Calculated fix'!AW$429-'Ratios Calculated fix'!AW$428)</f>
        <v>#DIV/0!</v>
      </c>
      <c r="AX204" s="21" t="e">
        <f>('Ratios Calculated fix'!AX204-'Ratios Calculated fix'!AX$428)/('Ratios Calculated fix'!AX$429-'Ratios Calculated fix'!AX$428)</f>
        <v>#DIV/0!</v>
      </c>
      <c r="AY204" s="21">
        <f>('Ratios Calculated fix'!AY204-'Ratios Calculated fix'!AY$428)/('Ratios Calculated fix'!AY$429-'Ratios Calculated fix'!AY$428)</f>
        <v>0.35294082878301403</v>
      </c>
      <c r="AZ204" s="21">
        <f>('Ratios Calculated fix'!AZ204-'Ratios Calculated fix'!AZ$428)/('Ratios Calculated fix'!AZ$429-'Ratios Calculated fix'!AZ$428)</f>
        <v>0.20680230515232709</v>
      </c>
      <c r="BA204" s="21">
        <f>('Ratios Calculated fix'!BA204-'Ratios Calculated fix'!BA$428)/('Ratios Calculated fix'!BA$429-'Ratios Calculated fix'!BA$428)</f>
        <v>0.50412306168903953</v>
      </c>
      <c r="BB204" s="21" t="e">
        <f>('Ratios Calculated fix'!BB204-'Ratios Calculated fix'!BB$428)/('Ratios Calculated fix'!BB$429-'Ratios Calculated fix'!BB$428)</f>
        <v>#DIV/0!</v>
      </c>
      <c r="BC204" s="21">
        <f>('Ratios Calculated fix'!BC204-'Ratios Calculated fix'!BC$428)/('Ratios Calculated fix'!BC$429-'Ratios Calculated fix'!BC$428)</f>
        <v>0.15687133594492286</v>
      </c>
    </row>
    <row r="205" spans="1:55" x14ac:dyDescent="0.2">
      <c r="A205" s="3" t="s">
        <v>643</v>
      </c>
      <c r="B205" s="3" t="s">
        <v>644</v>
      </c>
      <c r="C205" s="3" t="s">
        <v>24</v>
      </c>
      <c r="D205" s="3">
        <v>671924</v>
      </c>
      <c r="E205" s="3" t="s">
        <v>16</v>
      </c>
      <c r="F205" s="3">
        <v>2019</v>
      </c>
      <c r="G205" s="3" t="s">
        <v>17</v>
      </c>
      <c r="H205" s="4">
        <v>43830</v>
      </c>
      <c r="I205" s="4">
        <v>43874</v>
      </c>
      <c r="J205" s="4">
        <v>43874</v>
      </c>
      <c r="K205" s="5">
        <v>215768000</v>
      </c>
      <c r="L205" s="5">
        <v>218293000</v>
      </c>
      <c r="M205" s="3" t="s">
        <v>645</v>
      </c>
      <c r="N205" s="20">
        <f>('Ratios Calculated fix'!N205-'Ratios Calculated fix'!N$428)/('Ratios Calculated fix'!N$429-'Ratios Calculated fix'!N$428)</f>
        <v>0.18632713798134304</v>
      </c>
      <c r="O205" s="21">
        <f>('Ratios Calculated fix'!O205-'Ratios Calculated fix'!O$428)/('Ratios Calculated fix'!O$429-'Ratios Calculated fix'!O$428)</f>
        <v>0.18561595048258139</v>
      </c>
      <c r="P205" s="21">
        <f>('Ratios Calculated fix'!P205-'Ratios Calculated fix'!P$428)/('Ratios Calculated fix'!P$429-'Ratios Calculated fix'!P$428)</f>
        <v>0.50591059182757958</v>
      </c>
      <c r="Q205" s="21">
        <f>('Ratios Calculated fix'!Q205-'Ratios Calculated fix'!Q$428)/('Ratios Calculated fix'!Q$429-'Ratios Calculated fix'!Q$428)</f>
        <v>0.55814114275156113</v>
      </c>
      <c r="R205" s="21">
        <f>('Ratios Calculated fix'!R205-'Ratios Calculated fix'!R$428)/('Ratios Calculated fix'!R$429-'Ratios Calculated fix'!R$428)</f>
        <v>1.6930443008608301E-3</v>
      </c>
      <c r="S205" s="21">
        <f>('Ratios Calculated fix'!S205-'Ratios Calculated fix'!S$428)/('Ratios Calculated fix'!S$429-'Ratios Calculated fix'!S$428)</f>
        <v>0</v>
      </c>
      <c r="T205" s="21">
        <f>('Ratios Calculated fix'!T205-'Ratios Calculated fix'!T$428)/('Ratios Calculated fix'!T$429-'Ratios Calculated fix'!T$428)</f>
        <v>1.7104281139869897E-3</v>
      </c>
      <c r="U205" s="21">
        <f>('Ratios Calculated fix'!U205-'Ratios Calculated fix'!U$428)/('Ratios Calculated fix'!U$429-'Ratios Calculated fix'!U$428)</f>
        <v>0.79013138751943124</v>
      </c>
      <c r="V205" s="21">
        <f>('Ratios Calculated fix'!V205-'Ratios Calculated fix'!V$428)/('Ratios Calculated fix'!V$429-'Ratios Calculated fix'!V$428)</f>
        <v>0.77144014205164946</v>
      </c>
      <c r="W205" s="21">
        <f>('Ratios Calculated fix'!W205-'Ratios Calculated fix'!W$428)/('Ratios Calculated fix'!W$429-'Ratios Calculated fix'!W$428)</f>
        <v>0.75931812123779685</v>
      </c>
      <c r="X205" s="21">
        <f>('Ratios Calculated fix'!X205-'Ratios Calculated fix'!X$428)/('Ratios Calculated fix'!X$429-'Ratios Calculated fix'!X$428)</f>
        <v>0.56516610433295622</v>
      </c>
      <c r="Y205" s="21">
        <f>('Ratios Calculated fix'!Y205-'Ratios Calculated fix'!Y$428)/('Ratios Calculated fix'!Y$429-'Ratios Calculated fix'!Y$428)</f>
        <v>0.54547893250753898</v>
      </c>
      <c r="Z205" s="21">
        <f>('Ratios Calculated fix'!Z205-'Ratios Calculated fix'!Z$428)/('Ratios Calculated fix'!Z$429-'Ratios Calculated fix'!Z$428)</f>
        <v>0.43483389566704378</v>
      </c>
      <c r="AA205" s="21">
        <f>('Ratios Calculated fix'!AA205-'Ratios Calculated fix'!AA$428)/('Ratios Calculated fix'!AA$429-'Ratios Calculated fix'!AA$428)</f>
        <v>9.5947118038581192E-2</v>
      </c>
      <c r="AB205" s="21">
        <f>('Ratios Calculated fix'!AB205-'Ratios Calculated fix'!AB$428)/('Ratios Calculated fix'!AB$429-'Ratios Calculated fix'!AB$428)</f>
        <v>0.96115838589003944</v>
      </c>
      <c r="AC205" s="21">
        <f>('Ratios Calculated fix'!AC205-'Ratios Calculated fix'!AC$428)/('Ratios Calculated fix'!AC$429-'Ratios Calculated fix'!AC$428)</f>
        <v>0.94857225406382795</v>
      </c>
      <c r="AD205" s="21">
        <f>('Ratios Calculated fix'!AD205-'Ratios Calculated fix'!AD$428)/('Ratios Calculated fix'!AD$429-'Ratios Calculated fix'!AD$428)</f>
        <v>0.28652669755043764</v>
      </c>
      <c r="AE205" s="21">
        <f>('Ratios Calculated fix'!AE205-'Ratios Calculated fix'!AE$428)/('Ratios Calculated fix'!AE$429-'Ratios Calculated fix'!AE$428)</f>
        <v>0.32846141193149292</v>
      </c>
      <c r="AF205" s="21">
        <f>('Ratios Calculated fix'!AF205-'Ratios Calculated fix'!AF$428)/('Ratios Calculated fix'!AF$429-'Ratios Calculated fix'!AF$428)</f>
        <v>0.57715062877660817</v>
      </c>
      <c r="AG205" s="21" t="e">
        <f>('Ratios Calculated fix'!AG205-'Ratios Calculated fix'!AG$428)/('Ratios Calculated fix'!AG$429-'Ratios Calculated fix'!AG$428)</f>
        <v>#DIV/0!</v>
      </c>
      <c r="AH205" s="21" t="e">
        <f>('Ratios Calculated fix'!AH205-'Ratios Calculated fix'!AH$428)/('Ratios Calculated fix'!AH$429-'Ratios Calculated fix'!AH$428)</f>
        <v>#DIV/0!</v>
      </c>
      <c r="AI205" s="21">
        <f>('Ratios Calculated fix'!AI205-'Ratios Calculated fix'!AI$428)/('Ratios Calculated fix'!AI$429-'Ratios Calculated fix'!AI$428)</f>
        <v>0.42297747016394333</v>
      </c>
      <c r="AJ205" s="21">
        <f>('Ratios Calculated fix'!AJ205-'Ratios Calculated fix'!AJ$428)/('Ratios Calculated fix'!AJ$429-'Ratios Calculated fix'!AJ$428)</f>
        <v>0.20177841943301109</v>
      </c>
      <c r="AK205" s="21" t="e">
        <f>('Ratios Calculated fix'!AK205-'Ratios Calculated fix'!AK$428)/('Ratios Calculated fix'!AK$429-'Ratios Calculated fix'!AK$428)</f>
        <v>#DIV/0!</v>
      </c>
      <c r="AL205" s="21" t="e">
        <f>('Ratios Calculated fix'!AL205-'Ratios Calculated fix'!AL$428)/('Ratios Calculated fix'!AL$429-'Ratios Calculated fix'!AL$428)</f>
        <v>#DIV/0!</v>
      </c>
      <c r="AM205" s="21">
        <f>('Ratios Calculated fix'!AM205-'Ratios Calculated fix'!AM$428)/('Ratios Calculated fix'!AM$429-'Ratios Calculated fix'!AM$428)</f>
        <v>0.61633217338709967</v>
      </c>
      <c r="AN205" s="21">
        <f>('Ratios Calculated fix'!AN205-'Ratios Calculated fix'!AN$428)/('Ratios Calculated fix'!AN$429-'Ratios Calculated fix'!AN$428)</f>
        <v>0.62117774082490407</v>
      </c>
      <c r="AO205" s="21">
        <f>('Ratios Calculated fix'!AO205-'Ratios Calculated fix'!AO$428)/('Ratios Calculated fix'!AO$429-'Ratios Calculated fix'!AO$428)</f>
        <v>0.14892597770085214</v>
      </c>
      <c r="AP205" s="21">
        <f>('Ratios Calculated fix'!AP205-'Ratios Calculated fix'!AP$428)/('Ratios Calculated fix'!AP$429-'Ratios Calculated fix'!AP$428)</f>
        <v>3.214515011045866E-2</v>
      </c>
      <c r="AQ205" s="21">
        <f>('Ratios Calculated fix'!AQ205-'Ratios Calculated fix'!AQ$428)/('Ratios Calculated fix'!AQ$429-'Ratios Calculated fix'!AQ$428)</f>
        <v>0.54708072023359855</v>
      </c>
      <c r="AR205" s="21">
        <f>('Ratios Calculated fix'!AR205-'Ratios Calculated fix'!AR$428)/('Ratios Calculated fix'!AR$429-'Ratios Calculated fix'!AR$428)</f>
        <v>0.35355830904600111</v>
      </c>
      <c r="AS205" s="21">
        <f>('Ratios Calculated fix'!AS205-'Ratios Calculated fix'!AS$428)/('Ratios Calculated fix'!AS$429-'Ratios Calculated fix'!AS$428)</f>
        <v>0.5604287366206856</v>
      </c>
      <c r="AT205" s="21">
        <f>('Ratios Calculated fix'!AT205-'Ratios Calculated fix'!AT$428)/('Ratios Calculated fix'!AT$429-'Ratios Calculated fix'!AT$428)</f>
        <v>0.39951301262067734</v>
      </c>
      <c r="AU205" s="21">
        <f>('Ratios Calculated fix'!AU205-'Ratios Calculated fix'!AU$428)/('Ratios Calculated fix'!AU$429-'Ratios Calculated fix'!AU$428)</f>
        <v>0.5073273884903764</v>
      </c>
      <c r="AV205" s="21" t="e">
        <f>('Ratios Calculated fix'!AV205-'Ratios Calculated fix'!AV$428)/('Ratios Calculated fix'!AV$429-'Ratios Calculated fix'!AV$428)</f>
        <v>#DIV/0!</v>
      </c>
      <c r="AW205" s="21" t="e">
        <f>('Ratios Calculated fix'!AW205-'Ratios Calculated fix'!AW$428)/('Ratios Calculated fix'!AW$429-'Ratios Calculated fix'!AW$428)</f>
        <v>#DIV/0!</v>
      </c>
      <c r="AX205" s="21" t="e">
        <f>('Ratios Calculated fix'!AX205-'Ratios Calculated fix'!AX$428)/('Ratios Calculated fix'!AX$429-'Ratios Calculated fix'!AX$428)</f>
        <v>#DIV/0!</v>
      </c>
      <c r="AY205" s="21">
        <f>('Ratios Calculated fix'!AY205-'Ratios Calculated fix'!AY$428)/('Ratios Calculated fix'!AY$429-'Ratios Calculated fix'!AY$428)</f>
        <v>0.32877732045480423</v>
      </c>
      <c r="AZ205" s="21">
        <f>('Ratios Calculated fix'!AZ205-'Ratios Calculated fix'!AZ$428)/('Ratios Calculated fix'!AZ$429-'Ratios Calculated fix'!AZ$428)</f>
        <v>5.6739924306449148E-2</v>
      </c>
      <c r="BA205" s="21">
        <f>('Ratios Calculated fix'!BA205-'Ratios Calculated fix'!BA$428)/('Ratios Calculated fix'!BA$429-'Ratios Calculated fix'!BA$428)</f>
        <v>0.52356713607965621</v>
      </c>
      <c r="BB205" s="21" t="e">
        <f>('Ratios Calculated fix'!BB205-'Ratios Calculated fix'!BB$428)/('Ratios Calculated fix'!BB$429-'Ratios Calculated fix'!BB$428)</f>
        <v>#DIV/0!</v>
      </c>
      <c r="BC205" s="21">
        <f>('Ratios Calculated fix'!BC205-'Ratios Calculated fix'!BC$428)/('Ratios Calculated fix'!BC$429-'Ratios Calculated fix'!BC$428)</f>
        <v>0.103207831982865</v>
      </c>
    </row>
    <row r="206" spans="1:55" x14ac:dyDescent="0.2">
      <c r="A206" s="3" t="s">
        <v>634</v>
      </c>
      <c r="B206" s="3" t="s">
        <v>635</v>
      </c>
      <c r="C206" s="3" t="s">
        <v>15</v>
      </c>
      <c r="D206" s="3">
        <v>330628</v>
      </c>
      <c r="E206" s="3" t="s">
        <v>16</v>
      </c>
      <c r="F206" s="3">
        <v>2019</v>
      </c>
      <c r="G206" s="3" t="s">
        <v>17</v>
      </c>
      <c r="H206" s="4">
        <v>43799</v>
      </c>
      <c r="I206" s="4">
        <v>43847</v>
      </c>
      <c r="J206" s="4">
        <v>43847</v>
      </c>
      <c r="K206" s="5">
        <v>398300000</v>
      </c>
      <c r="L206" s="5">
        <v>408600000</v>
      </c>
      <c r="M206" s="3" t="s">
        <v>636</v>
      </c>
      <c r="N206" s="20">
        <f>('Ratios Calculated fix'!N206-'Ratios Calculated fix'!N$428)/('Ratios Calculated fix'!N$429-'Ratios Calculated fix'!N$428)</f>
        <v>1.9861073088273895E-2</v>
      </c>
      <c r="O206" s="21">
        <f>('Ratios Calculated fix'!O206-'Ratios Calculated fix'!O$428)/('Ratios Calculated fix'!O$429-'Ratios Calculated fix'!O$428)</f>
        <v>1.9861073088273895E-2</v>
      </c>
      <c r="P206" s="21">
        <f>('Ratios Calculated fix'!P206-'Ratios Calculated fix'!P$428)/('Ratios Calculated fix'!P$429-'Ratios Calculated fix'!P$428)</f>
        <v>7.7361761229450959E-3</v>
      </c>
      <c r="Q206" s="21">
        <f>('Ratios Calculated fix'!Q206-'Ratios Calculated fix'!Q$428)/('Ratios Calculated fix'!Q$429-'Ratios Calculated fix'!Q$428)</f>
        <v>0.5591143844633617</v>
      </c>
      <c r="R206" s="21">
        <f>('Ratios Calculated fix'!R206-'Ratios Calculated fix'!R$428)/('Ratios Calculated fix'!R$429-'Ratios Calculated fix'!R$428)</f>
        <v>9.0843495759078963E-2</v>
      </c>
      <c r="S206" s="21">
        <f>('Ratios Calculated fix'!S206-'Ratios Calculated fix'!S$428)/('Ratios Calculated fix'!S$429-'Ratios Calculated fix'!S$428)</f>
        <v>8.215288808565932E-2</v>
      </c>
      <c r="T206" s="21">
        <f>('Ratios Calculated fix'!T206-'Ratios Calculated fix'!T$428)/('Ratios Calculated fix'!T$429-'Ratios Calculated fix'!T$428)</f>
        <v>7.9011194810662794E-2</v>
      </c>
      <c r="U206" s="21">
        <f>('Ratios Calculated fix'!U206-'Ratios Calculated fix'!U$428)/('Ratios Calculated fix'!U$429-'Ratios Calculated fix'!U$428)</f>
        <v>0.79353666073962847</v>
      </c>
      <c r="V206" s="21">
        <f>('Ratios Calculated fix'!V206-'Ratios Calculated fix'!V$428)/('Ratios Calculated fix'!V$429-'Ratios Calculated fix'!V$428)</f>
        <v>0.77433111778140018</v>
      </c>
      <c r="W206" s="21">
        <f>('Ratios Calculated fix'!W206-'Ratios Calculated fix'!W$428)/('Ratios Calculated fix'!W$429-'Ratios Calculated fix'!W$428)</f>
        <v>0.76267314741796111</v>
      </c>
      <c r="X206" s="21">
        <f>('Ratios Calculated fix'!X206-'Ratios Calculated fix'!X$428)/('Ratios Calculated fix'!X$429-'Ratios Calculated fix'!X$428)</f>
        <v>5.2230403041133036E-2</v>
      </c>
      <c r="Y206" s="21">
        <f>('Ratios Calculated fix'!Y206-'Ratios Calculated fix'!Y$428)/('Ratios Calculated fix'!Y$429-'Ratios Calculated fix'!Y$428)</f>
        <v>1</v>
      </c>
      <c r="Z206" s="21">
        <f>('Ratios Calculated fix'!Z206-'Ratios Calculated fix'!Z$428)/('Ratios Calculated fix'!Z$429-'Ratios Calculated fix'!Z$428)</f>
        <v>0.94776959695886698</v>
      </c>
      <c r="AA206" s="21">
        <f>('Ratios Calculated fix'!AA206-'Ratios Calculated fix'!AA$428)/('Ratios Calculated fix'!AA$429-'Ratios Calculated fix'!AA$428)</f>
        <v>0.99908730679484525</v>
      </c>
      <c r="AB206" s="21">
        <f>('Ratios Calculated fix'!AB206-'Ratios Calculated fix'!AB$428)/('Ratios Calculated fix'!AB$429-'Ratios Calculated fix'!AB$428)</f>
        <v>0.90736561053795384</v>
      </c>
      <c r="AC206" s="21">
        <f>('Ratios Calculated fix'!AC206-'Ratios Calculated fix'!AC$428)/('Ratios Calculated fix'!AC$429-'Ratios Calculated fix'!AC$428)</f>
        <v>0.61639777308727983</v>
      </c>
      <c r="AD206" s="21">
        <f>('Ratios Calculated fix'!AD206-'Ratios Calculated fix'!AD$428)/('Ratios Calculated fix'!AD$429-'Ratios Calculated fix'!AD$428)</f>
        <v>0.50641110396346434</v>
      </c>
      <c r="AE206" s="21">
        <f>('Ratios Calculated fix'!AE206-'Ratios Calculated fix'!AE$428)/('Ratios Calculated fix'!AE$429-'Ratios Calculated fix'!AE$428)</f>
        <v>0.44322233598508043</v>
      </c>
      <c r="AF206" s="21">
        <f>('Ratios Calculated fix'!AF206-'Ratios Calculated fix'!AF$428)/('Ratios Calculated fix'!AF$429-'Ratios Calculated fix'!AF$428)</f>
        <v>0.62889770888078256</v>
      </c>
      <c r="AG206" s="21" t="e">
        <f>('Ratios Calculated fix'!AG206-'Ratios Calculated fix'!AG$428)/('Ratios Calculated fix'!AG$429-'Ratios Calculated fix'!AG$428)</f>
        <v>#DIV/0!</v>
      </c>
      <c r="AH206" s="21" t="e">
        <f>('Ratios Calculated fix'!AH206-'Ratios Calculated fix'!AH$428)/('Ratios Calculated fix'!AH$429-'Ratios Calculated fix'!AH$428)</f>
        <v>#DIV/0!</v>
      </c>
      <c r="AI206" s="21">
        <f>('Ratios Calculated fix'!AI206-'Ratios Calculated fix'!AI$428)/('Ratios Calculated fix'!AI$429-'Ratios Calculated fix'!AI$428)</f>
        <v>0.45594189108386002</v>
      </c>
      <c r="AJ206" s="21">
        <f>('Ratios Calculated fix'!AJ206-'Ratios Calculated fix'!AJ$428)/('Ratios Calculated fix'!AJ$429-'Ratios Calculated fix'!AJ$428)</f>
        <v>0.16241150708782506</v>
      </c>
      <c r="AK206" s="21" t="e">
        <f>('Ratios Calculated fix'!AK206-'Ratios Calculated fix'!AK$428)/('Ratios Calculated fix'!AK$429-'Ratios Calculated fix'!AK$428)</f>
        <v>#DIV/0!</v>
      </c>
      <c r="AL206" s="21" t="e">
        <f>('Ratios Calculated fix'!AL206-'Ratios Calculated fix'!AL$428)/('Ratios Calculated fix'!AL$429-'Ratios Calculated fix'!AL$428)</f>
        <v>#DIV/0!</v>
      </c>
      <c r="AM206" s="21">
        <f>('Ratios Calculated fix'!AM206-'Ratios Calculated fix'!AM$428)/('Ratios Calculated fix'!AM$429-'Ratios Calculated fix'!AM$428)</f>
        <v>0.61649365104378284</v>
      </c>
      <c r="AN206" s="21">
        <f>('Ratios Calculated fix'!AN206-'Ratios Calculated fix'!AN$428)/('Ratios Calculated fix'!AN$429-'Ratios Calculated fix'!AN$428)</f>
        <v>0.62044128166183588</v>
      </c>
      <c r="AO206" s="21">
        <f>('Ratios Calculated fix'!AO206-'Ratios Calculated fix'!AO$428)/('Ratios Calculated fix'!AO$429-'Ratios Calculated fix'!AO$428)</f>
        <v>4.4060581965438612E-2</v>
      </c>
      <c r="AP206" s="21">
        <f>('Ratios Calculated fix'!AP206-'Ratios Calculated fix'!AP$428)/('Ratios Calculated fix'!AP$429-'Ratios Calculated fix'!AP$428)</f>
        <v>3.1606210558129851E-2</v>
      </c>
      <c r="AQ206" s="21">
        <f>('Ratios Calculated fix'!AQ206-'Ratios Calculated fix'!AQ$428)/('Ratios Calculated fix'!AQ$429-'Ratios Calculated fix'!AQ$428)</f>
        <v>0.53742524743393438</v>
      </c>
      <c r="AR206" s="21">
        <f>('Ratios Calculated fix'!AR206-'Ratios Calculated fix'!AR$428)/('Ratios Calculated fix'!AR$429-'Ratios Calculated fix'!AR$428)</f>
        <v>0.49865488711872319</v>
      </c>
      <c r="AS206" s="21">
        <f>('Ratios Calculated fix'!AS206-'Ratios Calculated fix'!AS$428)/('Ratios Calculated fix'!AS$429-'Ratios Calculated fix'!AS$428)</f>
        <v>0.63627970953361557</v>
      </c>
      <c r="AT206" s="21">
        <f>('Ratios Calculated fix'!AT206-'Ratios Calculated fix'!AT$428)/('Ratios Calculated fix'!AT$429-'Ratios Calculated fix'!AT$428)</f>
        <v>0.32296055641758958</v>
      </c>
      <c r="AU206" s="21">
        <f>('Ratios Calculated fix'!AU206-'Ratios Calculated fix'!AU$428)/('Ratios Calculated fix'!AU$429-'Ratios Calculated fix'!AU$428)</f>
        <v>0.40440064136591897</v>
      </c>
      <c r="AV206" s="21" t="e">
        <f>('Ratios Calculated fix'!AV206-'Ratios Calculated fix'!AV$428)/('Ratios Calculated fix'!AV$429-'Ratios Calculated fix'!AV$428)</f>
        <v>#DIV/0!</v>
      </c>
      <c r="AW206" s="21" t="e">
        <f>('Ratios Calculated fix'!AW206-'Ratios Calculated fix'!AW$428)/('Ratios Calculated fix'!AW$429-'Ratios Calculated fix'!AW$428)</f>
        <v>#DIV/0!</v>
      </c>
      <c r="AX206" s="21" t="e">
        <f>('Ratios Calculated fix'!AX206-'Ratios Calculated fix'!AX$428)/('Ratios Calculated fix'!AX$429-'Ratios Calculated fix'!AX$428)</f>
        <v>#DIV/0!</v>
      </c>
      <c r="AY206" s="21">
        <f>('Ratios Calculated fix'!AY206-'Ratios Calculated fix'!AY$428)/('Ratios Calculated fix'!AY$429-'Ratios Calculated fix'!AY$428)</f>
        <v>0.37571463746810752</v>
      </c>
      <c r="AZ206" s="21">
        <f>('Ratios Calculated fix'!AZ206-'Ratios Calculated fix'!AZ$428)/('Ratios Calculated fix'!AZ$429-'Ratios Calculated fix'!AZ$428)</f>
        <v>0.3262505233814969</v>
      </c>
      <c r="BA206" s="21">
        <f>('Ratios Calculated fix'!BA206-'Ratios Calculated fix'!BA$428)/('Ratios Calculated fix'!BA$429-'Ratios Calculated fix'!BA$428)</f>
        <v>0.49969524705646207</v>
      </c>
      <c r="BB206" s="21" t="e">
        <f>('Ratios Calculated fix'!BB206-'Ratios Calculated fix'!BB$428)/('Ratios Calculated fix'!BB$429-'Ratios Calculated fix'!BB$428)</f>
        <v>#DIV/0!</v>
      </c>
      <c r="BC206" s="21">
        <f>('Ratios Calculated fix'!BC206-'Ratios Calculated fix'!BC$428)/('Ratios Calculated fix'!BC$429-'Ratios Calculated fix'!BC$428)</f>
        <v>9.6334725808520788E-2</v>
      </c>
    </row>
    <row r="207" spans="1:55" x14ac:dyDescent="0.2">
      <c r="A207" s="3" t="s">
        <v>649</v>
      </c>
      <c r="B207" s="3" t="s">
        <v>650</v>
      </c>
      <c r="C207" s="3" t="s">
        <v>34</v>
      </c>
      <c r="D207" s="3">
        <v>85652</v>
      </c>
      <c r="E207" s="3" t="s">
        <v>16</v>
      </c>
      <c r="F207" s="3">
        <v>2019</v>
      </c>
      <c r="G207" s="3" t="s">
        <v>17</v>
      </c>
      <c r="H207" s="4">
        <v>43830</v>
      </c>
      <c r="I207" s="4">
        <v>43854</v>
      </c>
      <c r="J207" s="4">
        <v>43854</v>
      </c>
      <c r="K207" s="5">
        <v>4319000000</v>
      </c>
      <c r="L207" s="5">
        <v>4372000000</v>
      </c>
      <c r="M207" s="3" t="s">
        <v>651</v>
      </c>
      <c r="N207" s="20">
        <f>('Ratios Calculated fix'!N207-'Ratios Calculated fix'!N$428)/('Ratios Calculated fix'!N$429-'Ratios Calculated fix'!N$428)</f>
        <v>7.4457213597932115E-2</v>
      </c>
      <c r="O207" s="21">
        <f>('Ratios Calculated fix'!O207-'Ratios Calculated fix'!O$428)/('Ratios Calculated fix'!O$429-'Ratios Calculated fix'!O$428)</f>
        <v>5.5518952471774595E-2</v>
      </c>
      <c r="P207" s="21">
        <f>('Ratios Calculated fix'!P207-'Ratios Calculated fix'!P$428)/('Ratios Calculated fix'!P$429-'Ratios Calculated fix'!P$428)</f>
        <v>5.2246029613762394E-2</v>
      </c>
      <c r="Q207" s="21">
        <f>('Ratios Calculated fix'!Q207-'Ratios Calculated fix'!Q$428)/('Ratios Calculated fix'!Q$429-'Ratios Calculated fix'!Q$428)</f>
        <v>0.5586723038579644</v>
      </c>
      <c r="R207" s="21">
        <f>('Ratios Calculated fix'!R207-'Ratios Calculated fix'!R$428)/('Ratios Calculated fix'!R$429-'Ratios Calculated fix'!R$428)</f>
        <v>5.2925695271248428E-2</v>
      </c>
      <c r="S207" s="21">
        <f>('Ratios Calculated fix'!S207-'Ratios Calculated fix'!S$428)/('Ratios Calculated fix'!S$429-'Ratios Calculated fix'!S$428)</f>
        <v>1.6462247556414344E-2</v>
      </c>
      <c r="T207" s="21">
        <f>('Ratios Calculated fix'!T207-'Ratios Calculated fix'!T$428)/('Ratios Calculated fix'!T$429-'Ratios Calculated fix'!T$428)</f>
        <v>5.0911191477352777E-2</v>
      </c>
      <c r="U207" s="21">
        <f>('Ratios Calculated fix'!U207-'Ratios Calculated fix'!U$428)/('Ratios Calculated fix'!U$429-'Ratios Calculated fix'!U$428)</f>
        <v>0.7918106762582694</v>
      </c>
      <c r="V207" s="21">
        <f>('Ratios Calculated fix'!V207-'Ratios Calculated fix'!V$428)/('Ratios Calculated fix'!V$429-'Ratios Calculated fix'!V$428)</f>
        <v>0.77193694577769378</v>
      </c>
      <c r="W207" s="21">
        <f>('Ratios Calculated fix'!W207-'Ratios Calculated fix'!W$428)/('Ratios Calculated fix'!W$429-'Ratios Calculated fix'!W$428)</f>
        <v>0.76114941353740817</v>
      </c>
      <c r="X207" s="21">
        <f>('Ratios Calculated fix'!X207-'Ratios Calculated fix'!X$428)/('Ratios Calculated fix'!X$429-'Ratios Calculated fix'!X$428)</f>
        <v>0.18087359385077928</v>
      </c>
      <c r="Y207" s="21">
        <f>('Ratios Calculated fix'!Y207-'Ratios Calculated fix'!Y$428)/('Ratios Calculated fix'!Y$429-'Ratios Calculated fix'!Y$428)</f>
        <v>0.54152003884311128</v>
      </c>
      <c r="Z207" s="21">
        <f>('Ratios Calculated fix'!Z207-'Ratios Calculated fix'!Z$428)/('Ratios Calculated fix'!Z$429-'Ratios Calculated fix'!Z$428)</f>
        <v>0.81912640614922072</v>
      </c>
      <c r="AA207" s="21">
        <f>('Ratios Calculated fix'!AA207-'Ratios Calculated fix'!AA$428)/('Ratios Calculated fix'!AA$429-'Ratios Calculated fix'!AA$428)</f>
        <v>0.31253935127188692</v>
      </c>
      <c r="AB207" s="21">
        <f>('Ratios Calculated fix'!AB207-'Ratios Calculated fix'!AB$428)/('Ratios Calculated fix'!AB$429-'Ratios Calculated fix'!AB$428)</f>
        <v>0.92692456308556148</v>
      </c>
      <c r="AC207" s="21">
        <f>('Ratios Calculated fix'!AC207-'Ratios Calculated fix'!AC$428)/('Ratios Calculated fix'!AC$429-'Ratios Calculated fix'!AC$428)</f>
        <v>0.60652939790805294</v>
      </c>
      <c r="AD207" s="21">
        <f>('Ratios Calculated fix'!AD207-'Ratios Calculated fix'!AD$428)/('Ratios Calculated fix'!AD$429-'Ratios Calculated fix'!AD$428)</f>
        <v>0.50686850079956691</v>
      </c>
      <c r="AE207" s="21">
        <f>('Ratios Calculated fix'!AE207-'Ratios Calculated fix'!AE$428)/('Ratios Calculated fix'!AE$429-'Ratios Calculated fix'!AE$428)</f>
        <v>0.57818005489107427</v>
      </c>
      <c r="AF207" s="21">
        <f>('Ratios Calculated fix'!AF207-'Ratios Calculated fix'!AF$428)/('Ratios Calculated fix'!AF$429-'Ratios Calculated fix'!AF$428)</f>
        <v>0.73758192245867304</v>
      </c>
      <c r="AG207" s="21" t="e">
        <f>('Ratios Calculated fix'!AG207-'Ratios Calculated fix'!AG$428)/('Ratios Calculated fix'!AG$429-'Ratios Calculated fix'!AG$428)</f>
        <v>#DIV/0!</v>
      </c>
      <c r="AH207" s="21" t="e">
        <f>('Ratios Calculated fix'!AH207-'Ratios Calculated fix'!AH$428)/('Ratios Calculated fix'!AH$429-'Ratios Calculated fix'!AH$428)</f>
        <v>#DIV/0!</v>
      </c>
      <c r="AI207" s="21">
        <f>('Ratios Calculated fix'!AI207-'Ratios Calculated fix'!AI$428)/('Ratios Calculated fix'!AI$429-'Ratios Calculated fix'!AI$428)</f>
        <v>0.38780740679557651</v>
      </c>
      <c r="AJ207" s="21">
        <f>('Ratios Calculated fix'!AJ207-'Ratios Calculated fix'!AJ$428)/('Ratios Calculated fix'!AJ$429-'Ratios Calculated fix'!AJ$428)</f>
        <v>0.36598307766250415</v>
      </c>
      <c r="AK207" s="21" t="e">
        <f>('Ratios Calculated fix'!AK207-'Ratios Calculated fix'!AK$428)/('Ratios Calculated fix'!AK$429-'Ratios Calculated fix'!AK$428)</f>
        <v>#DIV/0!</v>
      </c>
      <c r="AL207" s="21" t="e">
        <f>('Ratios Calculated fix'!AL207-'Ratios Calculated fix'!AL$428)/('Ratios Calculated fix'!AL$429-'Ratios Calculated fix'!AL$428)</f>
        <v>#DIV/0!</v>
      </c>
      <c r="AM207" s="21">
        <f>('Ratios Calculated fix'!AM207-'Ratios Calculated fix'!AM$428)/('Ratios Calculated fix'!AM$429-'Ratios Calculated fix'!AM$428)</f>
        <v>0.61973096639113023</v>
      </c>
      <c r="AN207" s="21">
        <f>('Ratios Calculated fix'!AN207-'Ratios Calculated fix'!AN$428)/('Ratios Calculated fix'!AN$429-'Ratios Calculated fix'!AN$428)</f>
        <v>0.62113620883605858</v>
      </c>
      <c r="AO207" s="21">
        <f>('Ratios Calculated fix'!AO207-'Ratios Calculated fix'!AO$428)/('Ratios Calculated fix'!AO$429-'Ratios Calculated fix'!AO$428)</f>
        <v>0.11312383859416227</v>
      </c>
      <c r="AP207" s="21">
        <f>('Ratios Calculated fix'!AP207-'Ratios Calculated fix'!AP$428)/('Ratios Calculated fix'!AP$429-'Ratios Calculated fix'!AP$428)</f>
        <v>3.2668574207980874E-2</v>
      </c>
      <c r="AQ207" s="21">
        <f>('Ratios Calculated fix'!AQ207-'Ratios Calculated fix'!AQ$428)/('Ratios Calculated fix'!AQ$429-'Ratios Calculated fix'!AQ$428)</f>
        <v>0.70307282850006714</v>
      </c>
      <c r="AR207" s="21">
        <f>('Ratios Calculated fix'!AR207-'Ratios Calculated fix'!AR$428)/('Ratios Calculated fix'!AR$429-'Ratios Calculated fix'!AR$428)</f>
        <v>0.59383924250703823</v>
      </c>
      <c r="AS207" s="21">
        <f>('Ratios Calculated fix'!AS207-'Ratios Calculated fix'!AS$428)/('Ratios Calculated fix'!AS$429-'Ratios Calculated fix'!AS$428)</f>
        <v>0.46273565635625569</v>
      </c>
      <c r="AT207" s="21">
        <f>('Ratios Calculated fix'!AT207-'Ratios Calculated fix'!AT$428)/('Ratios Calculated fix'!AT$429-'Ratios Calculated fix'!AT$428)</f>
        <v>0.56786661060555232</v>
      </c>
      <c r="AU207" s="21">
        <f>('Ratios Calculated fix'!AU207-'Ratios Calculated fix'!AU$428)/('Ratios Calculated fix'!AU$429-'Ratios Calculated fix'!AU$428)</f>
        <v>0.56271386162423509</v>
      </c>
      <c r="AV207" s="21" t="e">
        <f>('Ratios Calculated fix'!AV207-'Ratios Calculated fix'!AV$428)/('Ratios Calculated fix'!AV$429-'Ratios Calculated fix'!AV$428)</f>
        <v>#DIV/0!</v>
      </c>
      <c r="AW207" s="21" t="e">
        <f>('Ratios Calculated fix'!AW207-'Ratios Calculated fix'!AW$428)/('Ratios Calculated fix'!AW$429-'Ratios Calculated fix'!AW$428)</f>
        <v>#DIV/0!</v>
      </c>
      <c r="AX207" s="21" t="e">
        <f>('Ratios Calculated fix'!AX207-'Ratios Calculated fix'!AX$428)/('Ratios Calculated fix'!AX$429-'Ratios Calculated fix'!AX$428)</f>
        <v>#DIV/0!</v>
      </c>
      <c r="AY207" s="21">
        <f>('Ratios Calculated fix'!AY207-'Ratios Calculated fix'!AY$428)/('Ratios Calculated fix'!AY$429-'Ratios Calculated fix'!AY$428)</f>
        <v>0.340155775140914</v>
      </c>
      <c r="AZ207" s="21">
        <f>('Ratios Calculated fix'!AZ207-'Ratios Calculated fix'!AZ$428)/('Ratios Calculated fix'!AZ$429-'Ratios Calculated fix'!AZ$428)</f>
        <v>0.25917485839737664</v>
      </c>
      <c r="BA207" s="21">
        <f>('Ratios Calculated fix'!BA207-'Ratios Calculated fix'!BA$428)/('Ratios Calculated fix'!BA$429-'Ratios Calculated fix'!BA$428)</f>
        <v>0.51465958960587366</v>
      </c>
      <c r="BB207" s="21" t="e">
        <f>('Ratios Calculated fix'!BB207-'Ratios Calculated fix'!BB$428)/('Ratios Calculated fix'!BB$429-'Ratios Calculated fix'!BB$428)</f>
        <v>#DIV/0!</v>
      </c>
      <c r="BC207" s="21">
        <f>('Ratios Calculated fix'!BC207-'Ratios Calculated fix'!BC$428)/('Ratios Calculated fix'!BC$429-'Ratios Calculated fix'!BC$428)</f>
        <v>0.17672573617195683</v>
      </c>
    </row>
    <row r="208" spans="1:55" x14ac:dyDescent="0.2">
      <c r="A208" s="3" t="s">
        <v>667</v>
      </c>
      <c r="B208" s="3" t="s">
        <v>668</v>
      </c>
      <c r="C208" s="3" t="s">
        <v>34</v>
      </c>
      <c r="D208" s="3">
        <v>183557</v>
      </c>
      <c r="E208" s="3" t="s">
        <v>16</v>
      </c>
      <c r="F208" s="3">
        <v>2019</v>
      </c>
      <c r="G208" s="3" t="s">
        <v>17</v>
      </c>
      <c r="H208" s="4">
        <v>43677</v>
      </c>
      <c r="I208" s="4">
        <v>43707</v>
      </c>
      <c r="J208" s="4">
        <v>43707</v>
      </c>
      <c r="K208" s="5">
        <v>260000000</v>
      </c>
      <c r="L208" s="5">
        <v>264000000</v>
      </c>
      <c r="M208" s="3" t="s">
        <v>669</v>
      </c>
      <c r="N208" s="20">
        <f>('Ratios Calculated fix'!N208-'Ratios Calculated fix'!N$428)/('Ratios Calculated fix'!N$429-'Ratios Calculated fix'!N$428)</f>
        <v>4.8612338700226E-2</v>
      </c>
      <c r="O208" s="21">
        <f>('Ratios Calculated fix'!O208-'Ratios Calculated fix'!O$428)/('Ratios Calculated fix'!O$429-'Ratios Calculated fix'!O$428)</f>
        <v>4.8612338700226E-2</v>
      </c>
      <c r="P208" s="21">
        <f>('Ratios Calculated fix'!P208-'Ratios Calculated fix'!P$428)/('Ratios Calculated fix'!P$429-'Ratios Calculated fix'!P$428)</f>
        <v>0.12130839662116916</v>
      </c>
      <c r="Q208" s="21">
        <f>('Ratios Calculated fix'!Q208-'Ratios Calculated fix'!Q$428)/('Ratios Calculated fix'!Q$429-'Ratios Calculated fix'!Q$428)</f>
        <v>0.55942224181506361</v>
      </c>
      <c r="R208" s="21">
        <f>('Ratios Calculated fix'!R208-'Ratios Calculated fix'!R$428)/('Ratios Calculated fix'!R$429-'Ratios Calculated fix'!R$428)</f>
        <v>2.1733722594639199E-2</v>
      </c>
      <c r="S208" s="21">
        <f>('Ratios Calculated fix'!S208-'Ratios Calculated fix'!S$428)/('Ratios Calculated fix'!S$429-'Ratios Calculated fix'!S$428)</f>
        <v>1.6131190246276555E-2</v>
      </c>
      <c r="T208" s="21">
        <f>('Ratios Calculated fix'!T208-'Ratios Calculated fix'!T$428)/('Ratios Calculated fix'!T$429-'Ratios Calculated fix'!T$428)</f>
        <v>1.9450386639386346E-2</v>
      </c>
      <c r="U208" s="21">
        <f>('Ratios Calculated fix'!U208-'Ratios Calculated fix'!U$428)/('Ratios Calculated fix'!U$429-'Ratios Calculated fix'!U$428)</f>
        <v>0.79099435282031383</v>
      </c>
      <c r="V208" s="21">
        <f>('Ratios Calculated fix'!V208-'Ratios Calculated fix'!V$428)/('Ratios Calculated fix'!V$429-'Ratios Calculated fix'!V$428)</f>
        <v>0.77206410194755681</v>
      </c>
      <c r="W208" s="21">
        <f>('Ratios Calculated fix'!W208-'Ratios Calculated fix'!W$428)/('Ratios Calculated fix'!W$429-'Ratios Calculated fix'!W$428)</f>
        <v>0.76018903554333173</v>
      </c>
      <c r="X208" s="21">
        <f>('Ratios Calculated fix'!X208-'Ratios Calculated fix'!X$428)/('Ratios Calculated fix'!X$429-'Ratios Calculated fix'!X$428)</f>
        <v>0.37756346864558538</v>
      </c>
      <c r="Y208" s="21">
        <f>('Ratios Calculated fix'!Y208-'Ratios Calculated fix'!Y$428)/('Ratios Calculated fix'!Y$429-'Ratios Calculated fix'!Y$428)</f>
        <v>0.52430909351889221</v>
      </c>
      <c r="Z208" s="21">
        <f>('Ratios Calculated fix'!Z208-'Ratios Calculated fix'!Z$428)/('Ratios Calculated fix'!Z$429-'Ratios Calculated fix'!Z$428)</f>
        <v>0.62243653135441468</v>
      </c>
      <c r="AA208" s="21">
        <f>('Ratios Calculated fix'!AA208-'Ratios Calculated fix'!AA$428)/('Ratios Calculated fix'!AA$429-'Ratios Calculated fix'!AA$428)</f>
        <v>0.50760530084691746</v>
      </c>
      <c r="AB208" s="21">
        <f>('Ratios Calculated fix'!AB208-'Ratios Calculated fix'!AB$428)/('Ratios Calculated fix'!AB$429-'Ratios Calculated fix'!AB$428)</f>
        <v>0.89673889360739378</v>
      </c>
      <c r="AC208" s="21">
        <f>('Ratios Calculated fix'!AC208-'Ratios Calculated fix'!AC$428)/('Ratios Calculated fix'!AC$429-'Ratios Calculated fix'!AC$428)</f>
        <v>0.83414377169064902</v>
      </c>
      <c r="AD208" s="21">
        <f>('Ratios Calculated fix'!AD208-'Ratios Calculated fix'!AD$428)/('Ratios Calculated fix'!AD$429-'Ratios Calculated fix'!AD$428)</f>
        <v>0.43909858016466063</v>
      </c>
      <c r="AE208" s="21">
        <f>('Ratios Calculated fix'!AE208-'Ratios Calculated fix'!AE$428)/('Ratios Calculated fix'!AE$429-'Ratios Calculated fix'!AE$428)</f>
        <v>0.49978148753142682</v>
      </c>
      <c r="AF208" s="21">
        <f>('Ratios Calculated fix'!AF208-'Ratios Calculated fix'!AF$428)/('Ratios Calculated fix'!AF$429-'Ratios Calculated fix'!AF$428)</f>
        <v>0.67440579166358894</v>
      </c>
      <c r="AG208" s="21" t="e">
        <f>('Ratios Calculated fix'!AG208-'Ratios Calculated fix'!AG$428)/('Ratios Calculated fix'!AG$429-'Ratios Calculated fix'!AG$428)</f>
        <v>#DIV/0!</v>
      </c>
      <c r="AH208" s="21" t="e">
        <f>('Ratios Calculated fix'!AH208-'Ratios Calculated fix'!AH$428)/('Ratios Calculated fix'!AH$429-'Ratios Calculated fix'!AH$428)</f>
        <v>#DIV/0!</v>
      </c>
      <c r="AI208" s="21">
        <f>('Ratios Calculated fix'!AI208-'Ratios Calculated fix'!AI$428)/('Ratios Calculated fix'!AI$429-'Ratios Calculated fix'!AI$428)</f>
        <v>0.40508621243693127</v>
      </c>
      <c r="AJ208" s="21">
        <f>('Ratios Calculated fix'!AJ208-'Ratios Calculated fix'!AJ$428)/('Ratios Calculated fix'!AJ$429-'Ratios Calculated fix'!AJ$428)</f>
        <v>0.23655972372437964</v>
      </c>
      <c r="AK208" s="21" t="e">
        <f>('Ratios Calculated fix'!AK208-'Ratios Calculated fix'!AK$428)/('Ratios Calculated fix'!AK$429-'Ratios Calculated fix'!AK$428)</f>
        <v>#DIV/0!</v>
      </c>
      <c r="AL208" s="21" t="e">
        <f>('Ratios Calculated fix'!AL208-'Ratios Calculated fix'!AL$428)/('Ratios Calculated fix'!AL$429-'Ratios Calculated fix'!AL$428)</f>
        <v>#DIV/0!</v>
      </c>
      <c r="AM208" s="21">
        <f>('Ratios Calculated fix'!AM208-'Ratios Calculated fix'!AM$428)/('Ratios Calculated fix'!AM$429-'Ratios Calculated fix'!AM$428)</f>
        <v>0.62322909643001978</v>
      </c>
      <c r="AN208" s="21">
        <f>('Ratios Calculated fix'!AN208-'Ratios Calculated fix'!AN$428)/('Ratios Calculated fix'!AN$429-'Ratios Calculated fix'!AN$428)</f>
        <v>0.62357773973899855</v>
      </c>
      <c r="AO208" s="21">
        <f>('Ratios Calculated fix'!AO208-'Ratios Calculated fix'!AO$428)/('Ratios Calculated fix'!AO$429-'Ratios Calculated fix'!AO$428)</f>
        <v>0.24898399049879816</v>
      </c>
      <c r="AP208" s="21">
        <f>('Ratios Calculated fix'!AP208-'Ratios Calculated fix'!AP$428)/('Ratios Calculated fix'!AP$429-'Ratios Calculated fix'!AP$428)</f>
        <v>3.4404166064266765E-2</v>
      </c>
      <c r="AQ208" s="21">
        <f>('Ratios Calculated fix'!AQ208-'Ratios Calculated fix'!AQ$428)/('Ratios Calculated fix'!AQ$429-'Ratios Calculated fix'!AQ$428)</f>
        <v>0.79092456114428267</v>
      </c>
      <c r="AR208" s="21">
        <f>('Ratios Calculated fix'!AR208-'Ratios Calculated fix'!AR$428)/('Ratios Calculated fix'!AR$429-'Ratios Calculated fix'!AR$428)</f>
        <v>0.53162764593688228</v>
      </c>
      <c r="AS208" s="21">
        <f>('Ratios Calculated fix'!AS208-'Ratios Calculated fix'!AS$428)/('Ratios Calculated fix'!AS$429-'Ratios Calculated fix'!AS$428)</f>
        <v>0.51921120078693594</v>
      </c>
      <c r="AT208" s="21">
        <f>('Ratios Calculated fix'!AT208-'Ratios Calculated fix'!AT$428)/('Ratios Calculated fix'!AT$429-'Ratios Calculated fix'!AT$428)</f>
        <v>0.85882282545897926</v>
      </c>
      <c r="AU208" s="21">
        <f>('Ratios Calculated fix'!AU208-'Ratios Calculated fix'!AU$428)/('Ratios Calculated fix'!AU$429-'Ratios Calculated fix'!AU$428)</f>
        <v>0.52473480051242649</v>
      </c>
      <c r="AV208" s="21" t="e">
        <f>('Ratios Calculated fix'!AV208-'Ratios Calculated fix'!AV$428)/('Ratios Calculated fix'!AV$429-'Ratios Calculated fix'!AV$428)</f>
        <v>#DIV/0!</v>
      </c>
      <c r="AW208" s="21" t="e">
        <f>('Ratios Calculated fix'!AW208-'Ratios Calculated fix'!AW$428)/('Ratios Calculated fix'!AW$429-'Ratios Calculated fix'!AW$428)</f>
        <v>#DIV/0!</v>
      </c>
      <c r="AX208" s="21" t="e">
        <f>('Ratios Calculated fix'!AX208-'Ratios Calculated fix'!AX$428)/('Ratios Calculated fix'!AX$429-'Ratios Calculated fix'!AX$428)</f>
        <v>#DIV/0!</v>
      </c>
      <c r="AY208" s="21">
        <f>('Ratios Calculated fix'!AY208-'Ratios Calculated fix'!AY$428)/('Ratios Calculated fix'!AY$429-'Ratios Calculated fix'!AY$428)</f>
        <v>0.33075979089601332</v>
      </c>
      <c r="AZ208" s="21">
        <f>('Ratios Calculated fix'!AZ208-'Ratios Calculated fix'!AZ$428)/('Ratios Calculated fix'!AZ$429-'Ratios Calculated fix'!AZ$428)</f>
        <v>0.22445612130562578</v>
      </c>
      <c r="BA208" s="21">
        <f>('Ratios Calculated fix'!BA208-'Ratios Calculated fix'!BA$428)/('Ratios Calculated fix'!BA$429-'Ratios Calculated fix'!BA$428)</f>
        <v>0.51742840060825224</v>
      </c>
      <c r="BB208" s="21" t="e">
        <f>('Ratios Calculated fix'!BB208-'Ratios Calculated fix'!BB$428)/('Ratios Calculated fix'!BB$429-'Ratios Calculated fix'!BB$428)</f>
        <v>#DIV/0!</v>
      </c>
      <c r="BC208" s="21">
        <f>('Ratios Calculated fix'!BC208-'Ratios Calculated fix'!BC$428)/('Ratios Calculated fix'!BC$429-'Ratios Calculated fix'!BC$428)</f>
        <v>0.32511085791454275</v>
      </c>
    </row>
    <row r="209" spans="1:55" x14ac:dyDescent="0.2">
      <c r="A209" s="3" t="s">
        <v>661</v>
      </c>
      <c r="B209" s="3" t="s">
        <v>662</v>
      </c>
      <c r="C209" s="3" t="s">
        <v>59</v>
      </c>
      <c r="D209" s="3">
        <v>261549</v>
      </c>
      <c r="E209" s="3" t="s">
        <v>16</v>
      </c>
      <c r="F209" s="3">
        <v>2019</v>
      </c>
      <c r="G209" s="3" t="s">
        <v>17</v>
      </c>
      <c r="H209" s="4">
        <v>43830</v>
      </c>
      <c r="I209" s="4">
        <v>43880</v>
      </c>
      <c r="J209" s="4">
        <v>43880</v>
      </c>
      <c r="K209" s="5">
        <v>392000000</v>
      </c>
      <c r="L209" s="5">
        <v>398400000</v>
      </c>
      <c r="M209" s="3" t="s">
        <v>663</v>
      </c>
      <c r="N209" s="20">
        <f>('Ratios Calculated fix'!N209-'Ratios Calculated fix'!N$428)/('Ratios Calculated fix'!N$429-'Ratios Calculated fix'!N$428)</f>
        <v>6.3993547337883719E-2</v>
      </c>
      <c r="O209" s="21">
        <f>('Ratios Calculated fix'!O209-'Ratios Calculated fix'!O$428)/('Ratios Calculated fix'!O$429-'Ratios Calculated fix'!O$428)</f>
        <v>4.3267858654620427E-2</v>
      </c>
      <c r="P209" s="21">
        <f>('Ratios Calculated fix'!P209-'Ratios Calculated fix'!P$428)/('Ratios Calculated fix'!P$429-'Ratios Calculated fix'!P$428)</f>
        <v>1.8769878090475322E-2</v>
      </c>
      <c r="Q209" s="21">
        <f>('Ratios Calculated fix'!Q209-'Ratios Calculated fix'!Q$428)/('Ratios Calculated fix'!Q$429-'Ratios Calculated fix'!Q$428)</f>
        <v>0.56306436021596251</v>
      </c>
      <c r="R209" s="21">
        <f>('Ratios Calculated fix'!R209-'Ratios Calculated fix'!R$428)/('Ratios Calculated fix'!R$429-'Ratios Calculated fix'!R$428)</f>
        <v>0.12972212150116658</v>
      </c>
      <c r="S209" s="21">
        <f>('Ratios Calculated fix'!S209-'Ratios Calculated fix'!S$428)/('Ratios Calculated fix'!S$429-'Ratios Calculated fix'!S$428)</f>
        <v>3.1792915581275664E-2</v>
      </c>
      <c r="T209" s="21">
        <f>('Ratios Calculated fix'!T209-'Ratios Calculated fix'!T$428)/('Ratios Calculated fix'!T$429-'Ratios Calculated fix'!T$428)</f>
        <v>0.12611404026868006</v>
      </c>
      <c r="U209" s="21">
        <f>('Ratios Calculated fix'!U209-'Ratios Calculated fix'!U$428)/('Ratios Calculated fix'!U$429-'Ratios Calculated fix'!U$428)</f>
        <v>0.80128094863758481</v>
      </c>
      <c r="V209" s="21">
        <f>('Ratios Calculated fix'!V209-'Ratios Calculated fix'!V$428)/('Ratios Calculated fix'!V$429-'Ratios Calculated fix'!V$428)</f>
        <v>0.7739826429840162</v>
      </c>
      <c r="W209" s="21">
        <f>('Ratios Calculated fix'!W209-'Ratios Calculated fix'!W$428)/('Ratios Calculated fix'!W$429-'Ratios Calculated fix'!W$428)</f>
        <v>0.77162078709437532</v>
      </c>
      <c r="X209" s="21">
        <f>('Ratios Calculated fix'!X209-'Ratios Calculated fix'!X$428)/('Ratios Calculated fix'!X$429-'Ratios Calculated fix'!X$428)</f>
        <v>0.16722961005979881</v>
      </c>
      <c r="Y209" s="21">
        <f>('Ratios Calculated fix'!Y209-'Ratios Calculated fix'!Y$428)/('Ratios Calculated fix'!Y$429-'Ratios Calculated fix'!Y$428)</f>
        <v>0.47272685251587943</v>
      </c>
      <c r="Z209" s="21">
        <f>('Ratios Calculated fix'!Z209-'Ratios Calculated fix'!Z$428)/('Ratios Calculated fix'!Z$429-'Ratios Calculated fix'!Z$428)</f>
        <v>0.83277038994020125</v>
      </c>
      <c r="AA209" s="21">
        <f>('Ratios Calculated fix'!AA209-'Ratios Calculated fix'!AA$428)/('Ratios Calculated fix'!AA$429-'Ratios Calculated fix'!AA$428)</f>
        <v>0.16394900165949675</v>
      </c>
      <c r="AB209" s="21">
        <f>('Ratios Calculated fix'!AB209-'Ratios Calculated fix'!AB$428)/('Ratios Calculated fix'!AB$429-'Ratios Calculated fix'!AB$428)</f>
        <v>0.84141732455460772</v>
      </c>
      <c r="AC209" s="21">
        <f>('Ratios Calculated fix'!AC209-'Ratios Calculated fix'!AC$428)/('Ratios Calculated fix'!AC$429-'Ratios Calculated fix'!AC$428)</f>
        <v>0.31372746101701338</v>
      </c>
      <c r="AD209" s="21">
        <f>('Ratios Calculated fix'!AD209-'Ratios Calculated fix'!AD$428)/('Ratios Calculated fix'!AD$429-'Ratios Calculated fix'!AD$428)</f>
        <v>0.35777775856419564</v>
      </c>
      <c r="AE209" s="21">
        <f>('Ratios Calculated fix'!AE209-'Ratios Calculated fix'!AE$428)/('Ratios Calculated fix'!AE$429-'Ratios Calculated fix'!AE$428)</f>
        <v>0.35218212516694541</v>
      </c>
      <c r="AF209" s="21">
        <f>('Ratios Calculated fix'!AF209-'Ratios Calculated fix'!AF$428)/('Ratios Calculated fix'!AF$429-'Ratios Calculated fix'!AF$428)</f>
        <v>0.59604662177148382</v>
      </c>
      <c r="AG209" s="21" t="e">
        <f>('Ratios Calculated fix'!AG209-'Ratios Calculated fix'!AG$428)/('Ratios Calculated fix'!AG$429-'Ratios Calculated fix'!AG$428)</f>
        <v>#DIV/0!</v>
      </c>
      <c r="AH209" s="21" t="e">
        <f>('Ratios Calculated fix'!AH209-'Ratios Calculated fix'!AH$428)/('Ratios Calculated fix'!AH$429-'Ratios Calculated fix'!AH$428)</f>
        <v>#DIV/0!</v>
      </c>
      <c r="AI209" s="21">
        <f>('Ratios Calculated fix'!AI209-'Ratios Calculated fix'!AI$428)/('Ratios Calculated fix'!AI$429-'Ratios Calculated fix'!AI$428)</f>
        <v>0.38605899630254092</v>
      </c>
      <c r="AJ209" s="21">
        <f>('Ratios Calculated fix'!AJ209-'Ratios Calculated fix'!AJ$428)/('Ratios Calculated fix'!AJ$429-'Ratios Calculated fix'!AJ$428)</f>
        <v>0.17899208170342562</v>
      </c>
      <c r="AK209" s="21" t="e">
        <f>('Ratios Calculated fix'!AK209-'Ratios Calculated fix'!AK$428)/('Ratios Calculated fix'!AK$429-'Ratios Calculated fix'!AK$428)</f>
        <v>#DIV/0!</v>
      </c>
      <c r="AL209" s="21" t="e">
        <f>('Ratios Calculated fix'!AL209-'Ratios Calculated fix'!AL$428)/('Ratios Calculated fix'!AL$429-'Ratios Calculated fix'!AL$428)</f>
        <v>#DIV/0!</v>
      </c>
      <c r="AM209" s="21">
        <f>('Ratios Calculated fix'!AM209-'Ratios Calculated fix'!AM$428)/('Ratios Calculated fix'!AM$429-'Ratios Calculated fix'!AM$428)</f>
        <v>0.6195827481152425</v>
      </c>
      <c r="AN209" s="21">
        <f>('Ratios Calculated fix'!AN209-'Ratios Calculated fix'!AN$428)/('Ratios Calculated fix'!AN$429-'Ratios Calculated fix'!AN$428)</f>
        <v>0.62453862099457491</v>
      </c>
      <c r="AO209" s="21">
        <f>('Ratios Calculated fix'!AO209-'Ratios Calculated fix'!AO$428)/('Ratios Calculated fix'!AO$429-'Ratios Calculated fix'!AO$428)</f>
        <v>0.14502933942708393</v>
      </c>
      <c r="AP209" s="21">
        <f>('Ratios Calculated fix'!AP209-'Ratios Calculated fix'!AP$428)/('Ratios Calculated fix'!AP$429-'Ratios Calculated fix'!AP$428)</f>
        <v>3.3169852561704141E-2</v>
      </c>
      <c r="AQ209" s="21">
        <f>('Ratios Calculated fix'!AQ209-'Ratios Calculated fix'!AQ$428)/('Ratios Calculated fix'!AQ$429-'Ratios Calculated fix'!AQ$428)</f>
        <v>0.57056629210608589</v>
      </c>
      <c r="AR209" s="21">
        <f>('Ratios Calculated fix'!AR209-'Ratios Calculated fix'!AR$428)/('Ratios Calculated fix'!AR$429-'Ratios Calculated fix'!AR$428)</f>
        <v>0.30605130508640094</v>
      </c>
      <c r="AS209" s="21">
        <f>('Ratios Calculated fix'!AS209-'Ratios Calculated fix'!AS$428)/('Ratios Calculated fix'!AS$429-'Ratios Calculated fix'!AS$428)</f>
        <v>0.52590032001644194</v>
      </c>
      <c r="AT209" s="21">
        <f>('Ratios Calculated fix'!AT209-'Ratios Calculated fix'!AT$428)/('Ratios Calculated fix'!AT$429-'Ratios Calculated fix'!AT$428)</f>
        <v>0.34135033092981582</v>
      </c>
      <c r="AU209" s="21">
        <f>('Ratios Calculated fix'!AU209-'Ratios Calculated fix'!AU$428)/('Ratios Calculated fix'!AU$429-'Ratios Calculated fix'!AU$428)</f>
        <v>0.48171493685980193</v>
      </c>
      <c r="AV209" s="21" t="e">
        <f>('Ratios Calculated fix'!AV209-'Ratios Calculated fix'!AV$428)/('Ratios Calculated fix'!AV$429-'Ratios Calculated fix'!AV$428)</f>
        <v>#DIV/0!</v>
      </c>
      <c r="AW209" s="21" t="e">
        <f>('Ratios Calculated fix'!AW209-'Ratios Calculated fix'!AW$428)/('Ratios Calculated fix'!AW$429-'Ratios Calculated fix'!AW$428)</f>
        <v>#DIV/0!</v>
      </c>
      <c r="AX209" s="21" t="e">
        <f>('Ratios Calculated fix'!AX209-'Ratios Calculated fix'!AX$428)/('Ratios Calculated fix'!AX$429-'Ratios Calculated fix'!AX$428)</f>
        <v>#DIV/0!</v>
      </c>
      <c r="AY209" s="21">
        <f>('Ratios Calculated fix'!AY209-'Ratios Calculated fix'!AY$428)/('Ratios Calculated fix'!AY$429-'Ratios Calculated fix'!AY$428)</f>
        <v>0.37771958208365364</v>
      </c>
      <c r="AZ209" s="21">
        <f>('Ratios Calculated fix'!AZ209-'Ratios Calculated fix'!AZ$428)/('Ratios Calculated fix'!AZ$429-'Ratios Calculated fix'!AZ$428)</f>
        <v>0.32854907854946963</v>
      </c>
      <c r="BA209" s="21">
        <f>('Ratios Calculated fix'!BA209-'Ratios Calculated fix'!BA$428)/('Ratios Calculated fix'!BA$429-'Ratios Calculated fix'!BA$428)</f>
        <v>0.51440446482541757</v>
      </c>
      <c r="BB209" s="21" t="e">
        <f>('Ratios Calculated fix'!BB209-'Ratios Calculated fix'!BB$428)/('Ratios Calculated fix'!BB$429-'Ratios Calculated fix'!BB$428)</f>
        <v>#DIV/0!</v>
      </c>
      <c r="BC209" s="21">
        <f>('Ratios Calculated fix'!BC209-'Ratios Calculated fix'!BC$428)/('Ratios Calculated fix'!BC$429-'Ratios Calculated fix'!BC$428)</f>
        <v>0.11140153003321777</v>
      </c>
    </row>
    <row r="210" spans="1:55" x14ac:dyDescent="0.2">
      <c r="A210" s="3" t="s">
        <v>664</v>
      </c>
      <c r="B210" s="3" t="s">
        <v>665</v>
      </c>
      <c r="C210" s="3" t="s">
        <v>38</v>
      </c>
      <c r="D210" s="3">
        <v>378168</v>
      </c>
      <c r="E210" s="3" t="s">
        <v>16</v>
      </c>
      <c r="F210" s="3">
        <v>2019</v>
      </c>
      <c r="G210" s="3" t="s">
        <v>17</v>
      </c>
      <c r="H210" s="4">
        <v>43830</v>
      </c>
      <c r="I210" s="4">
        <v>43882</v>
      </c>
      <c r="J210" s="4">
        <v>43882</v>
      </c>
      <c r="K210" s="5">
        <v>387000000</v>
      </c>
      <c r="L210" s="5">
        <v>397300000</v>
      </c>
      <c r="M210" s="3" t="s">
        <v>666</v>
      </c>
      <c r="N210" s="20">
        <f>('Ratios Calculated fix'!N210-'Ratios Calculated fix'!N$428)/('Ratios Calculated fix'!N$429-'Ratios Calculated fix'!N$428)</f>
        <v>4.3018986479332964E-2</v>
      </c>
      <c r="O210" s="21">
        <f>('Ratios Calculated fix'!O210-'Ratios Calculated fix'!O$428)/('Ratios Calculated fix'!O$429-'Ratios Calculated fix'!O$428)</f>
        <v>4.3018986479332964E-2</v>
      </c>
      <c r="P210" s="21">
        <f>('Ratios Calculated fix'!P210-'Ratios Calculated fix'!P$428)/('Ratios Calculated fix'!P$429-'Ratios Calculated fix'!P$428)</f>
        <v>1.2399317635889171E-2</v>
      </c>
      <c r="Q210" s="21">
        <f>('Ratios Calculated fix'!Q210-'Ratios Calculated fix'!Q$428)/('Ratios Calculated fix'!Q$429-'Ratios Calculated fix'!Q$428)</f>
        <v>0.56532655818550481</v>
      </c>
      <c r="R210" s="21">
        <f>('Ratios Calculated fix'!R210-'Ratios Calculated fix'!R$428)/('Ratios Calculated fix'!R$429-'Ratios Calculated fix'!R$428)</f>
        <v>6.1419602034649787E-2</v>
      </c>
      <c r="S210" s="21">
        <f>('Ratios Calculated fix'!S210-'Ratios Calculated fix'!S$428)/('Ratios Calculated fix'!S$429-'Ratios Calculated fix'!S$428)</f>
        <v>7.8926972829295675E-3</v>
      </c>
      <c r="T210" s="21">
        <f>('Ratios Calculated fix'!T210-'Ratios Calculated fix'!T$428)/('Ratios Calculated fix'!T$429-'Ratios Calculated fix'!T$428)</f>
        <v>6.0823863852721344E-2</v>
      </c>
      <c r="U210" s="21">
        <f>('Ratios Calculated fix'!U210-'Ratios Calculated fix'!U$428)/('Ratios Calculated fix'!U$429-'Ratios Calculated fix'!U$428)</f>
        <v>0.79708679430854912</v>
      </c>
      <c r="V210" s="21">
        <f>('Ratios Calculated fix'!V210-'Ratios Calculated fix'!V$428)/('Ratios Calculated fix'!V$429-'Ratios Calculated fix'!V$428)</f>
        <v>0.77227374498707824</v>
      </c>
      <c r="W210" s="21">
        <f>('Ratios Calculated fix'!W210-'Ratios Calculated fix'!W$428)/('Ratios Calculated fix'!W$429-'Ratios Calculated fix'!W$428)</f>
        <v>0.7671360800503505</v>
      </c>
      <c r="X210" s="21">
        <f>('Ratios Calculated fix'!X210-'Ratios Calculated fix'!X$428)/('Ratios Calculated fix'!X$429-'Ratios Calculated fix'!X$428)</f>
        <v>0.42654208587039039</v>
      </c>
      <c r="Y210" s="21">
        <f>('Ratios Calculated fix'!Y210-'Ratios Calculated fix'!Y$428)/('Ratios Calculated fix'!Y$429-'Ratios Calculated fix'!Y$428)</f>
        <v>0.47575400896277148</v>
      </c>
      <c r="Z210" s="21">
        <f>('Ratios Calculated fix'!Z210-'Ratios Calculated fix'!Z$428)/('Ratios Calculated fix'!Z$429-'Ratios Calculated fix'!Z$428)</f>
        <v>0.57345791412960967</v>
      </c>
      <c r="AA210" s="21">
        <f>('Ratios Calculated fix'!AA210-'Ratios Calculated fix'!AA$428)/('Ratios Calculated fix'!AA$429-'Ratios Calculated fix'!AA$428)</f>
        <v>0.50928170342695445</v>
      </c>
      <c r="AB210" s="21">
        <f>('Ratios Calculated fix'!AB210-'Ratios Calculated fix'!AB$428)/('Ratios Calculated fix'!AB$429-'Ratios Calculated fix'!AB$428)</f>
        <v>0.82883306949385838</v>
      </c>
      <c r="AC210" s="21">
        <f>('Ratios Calculated fix'!AC210-'Ratios Calculated fix'!AC$428)/('Ratios Calculated fix'!AC$429-'Ratios Calculated fix'!AC$428)</f>
        <v>0.1176386199270173</v>
      </c>
      <c r="AD210" s="21">
        <f>('Ratios Calculated fix'!AD210-'Ratios Calculated fix'!AD$428)/('Ratios Calculated fix'!AD$429-'Ratios Calculated fix'!AD$428)</f>
        <v>0.32393278178831586</v>
      </c>
      <c r="AE210" s="21">
        <f>('Ratios Calculated fix'!AE210-'Ratios Calculated fix'!AE$428)/('Ratios Calculated fix'!AE$429-'Ratios Calculated fix'!AE$428)</f>
        <v>0.35009733115516023</v>
      </c>
      <c r="AF210" s="21">
        <f>('Ratios Calculated fix'!AF210-'Ratios Calculated fix'!AF$428)/('Ratios Calculated fix'!AF$429-'Ratios Calculated fix'!AF$428)</f>
        <v>0.580860988296244</v>
      </c>
      <c r="AG210" s="21" t="e">
        <f>('Ratios Calculated fix'!AG210-'Ratios Calculated fix'!AG$428)/('Ratios Calculated fix'!AG$429-'Ratios Calculated fix'!AG$428)</f>
        <v>#DIV/0!</v>
      </c>
      <c r="AH210" s="21" t="e">
        <f>('Ratios Calculated fix'!AH210-'Ratios Calculated fix'!AH$428)/('Ratios Calculated fix'!AH$429-'Ratios Calculated fix'!AH$428)</f>
        <v>#DIV/0!</v>
      </c>
      <c r="AI210" s="21">
        <f>('Ratios Calculated fix'!AI210-'Ratios Calculated fix'!AI$428)/('Ratios Calculated fix'!AI$429-'Ratios Calculated fix'!AI$428)</f>
        <v>0.59137785292254608</v>
      </c>
      <c r="AJ210" s="21">
        <f>('Ratios Calculated fix'!AJ210-'Ratios Calculated fix'!AJ$428)/('Ratios Calculated fix'!AJ$429-'Ratios Calculated fix'!AJ$428)</f>
        <v>8.0917507230335056E-2</v>
      </c>
      <c r="AK210" s="21" t="e">
        <f>('Ratios Calculated fix'!AK210-'Ratios Calculated fix'!AK$428)/('Ratios Calculated fix'!AK$429-'Ratios Calculated fix'!AK$428)</f>
        <v>#DIV/0!</v>
      </c>
      <c r="AL210" s="21" t="e">
        <f>('Ratios Calculated fix'!AL210-'Ratios Calculated fix'!AL$428)/('Ratios Calculated fix'!AL$429-'Ratios Calculated fix'!AL$428)</f>
        <v>#DIV/0!</v>
      </c>
      <c r="AM210" s="21">
        <f>('Ratios Calculated fix'!AM210-'Ratios Calculated fix'!AM$428)/('Ratios Calculated fix'!AM$429-'Ratios Calculated fix'!AM$428)</f>
        <v>0.61906210103170844</v>
      </c>
      <c r="AN210" s="21">
        <f>('Ratios Calculated fix'!AN210-'Ratios Calculated fix'!AN$428)/('Ratios Calculated fix'!AN$429-'Ratios Calculated fix'!AN$428)</f>
        <v>0.62543079081202302</v>
      </c>
      <c r="AO210" s="21">
        <f>('Ratios Calculated fix'!AO210-'Ratios Calculated fix'!AO$428)/('Ratios Calculated fix'!AO$429-'Ratios Calculated fix'!AO$428)</f>
        <v>0.12862577905405118</v>
      </c>
      <c r="AP210" s="21">
        <f>('Ratios Calculated fix'!AP210-'Ratios Calculated fix'!AP$428)/('Ratios Calculated fix'!AP$429-'Ratios Calculated fix'!AP$428)</f>
        <v>5.1190694648311295E-2</v>
      </c>
      <c r="AQ210" s="21">
        <f>('Ratios Calculated fix'!AQ210-'Ratios Calculated fix'!AQ$428)/('Ratios Calculated fix'!AQ$429-'Ratios Calculated fix'!AQ$428)</f>
        <v>0.54484765250897083</v>
      </c>
      <c r="AR210" s="21">
        <f>('Ratios Calculated fix'!AR210-'Ratios Calculated fix'!AR$428)/('Ratios Calculated fix'!AR$429-'Ratios Calculated fix'!AR$428)</f>
        <v>0.23127225856629335</v>
      </c>
      <c r="AS210" s="21">
        <f>('Ratios Calculated fix'!AS210-'Ratios Calculated fix'!AS$428)/('Ratios Calculated fix'!AS$429-'Ratios Calculated fix'!AS$428)</f>
        <v>0.62653254056018026</v>
      </c>
      <c r="AT210" s="21">
        <f>('Ratios Calculated fix'!AT210-'Ratios Calculated fix'!AT$428)/('Ratios Calculated fix'!AT$429-'Ratios Calculated fix'!AT$428)</f>
        <v>0.25081854893847033</v>
      </c>
      <c r="AU210" s="21">
        <f>('Ratios Calculated fix'!AU210-'Ratios Calculated fix'!AU$428)/('Ratios Calculated fix'!AU$429-'Ratios Calculated fix'!AU$428)</f>
        <v>0.41722893101543473</v>
      </c>
      <c r="AV210" s="21" t="e">
        <f>('Ratios Calculated fix'!AV210-'Ratios Calculated fix'!AV$428)/('Ratios Calculated fix'!AV$429-'Ratios Calculated fix'!AV$428)</f>
        <v>#DIV/0!</v>
      </c>
      <c r="AW210" s="21" t="e">
        <f>('Ratios Calculated fix'!AW210-'Ratios Calculated fix'!AW$428)/('Ratios Calculated fix'!AW$429-'Ratios Calculated fix'!AW$428)</f>
        <v>#DIV/0!</v>
      </c>
      <c r="AX210" s="21" t="e">
        <f>('Ratios Calculated fix'!AX210-'Ratios Calculated fix'!AX$428)/('Ratios Calculated fix'!AX$429-'Ratios Calculated fix'!AX$428)</f>
        <v>#DIV/0!</v>
      </c>
      <c r="AY210" s="21">
        <f>('Ratios Calculated fix'!AY210-'Ratios Calculated fix'!AY$428)/('Ratios Calculated fix'!AY$429-'Ratios Calculated fix'!AY$428)</f>
        <v>0.36215931945877411</v>
      </c>
      <c r="AZ210" s="21">
        <f>('Ratios Calculated fix'!AZ210-'Ratios Calculated fix'!AZ$428)/('Ratios Calculated fix'!AZ$429-'Ratios Calculated fix'!AZ$428)</f>
        <v>0.29249338439618233</v>
      </c>
      <c r="BA210" s="21">
        <f>('Ratios Calculated fix'!BA210-'Ratios Calculated fix'!BA$428)/('Ratios Calculated fix'!BA$429-'Ratios Calculated fix'!BA$428)</f>
        <v>0.48966624739261527</v>
      </c>
      <c r="BB210" s="21" t="e">
        <f>('Ratios Calculated fix'!BB210-'Ratios Calculated fix'!BB$428)/('Ratios Calculated fix'!BB$429-'Ratios Calculated fix'!BB$428)</f>
        <v>#DIV/0!</v>
      </c>
      <c r="BC210" s="21">
        <f>('Ratios Calculated fix'!BC210-'Ratios Calculated fix'!BC$428)/('Ratios Calculated fix'!BC$429-'Ratios Calculated fix'!BC$428)</f>
        <v>0.13742100410945671</v>
      </c>
    </row>
    <row r="211" spans="1:55" x14ac:dyDescent="0.2">
      <c r="A211" s="3" t="s">
        <v>676</v>
      </c>
      <c r="B211" s="3" t="s">
        <v>677</v>
      </c>
      <c r="C211" s="3" t="s">
        <v>34</v>
      </c>
      <c r="D211" s="3">
        <v>570971</v>
      </c>
      <c r="E211" s="3" t="s">
        <v>16</v>
      </c>
      <c r="F211" s="3">
        <v>2019</v>
      </c>
      <c r="G211" s="3" t="s">
        <v>17</v>
      </c>
      <c r="H211" s="4">
        <v>43830</v>
      </c>
      <c r="I211" s="4">
        <v>43885</v>
      </c>
      <c r="J211" s="4">
        <v>43885</v>
      </c>
      <c r="K211" s="5">
        <v>53273000</v>
      </c>
      <c r="L211" s="5">
        <v>54012000</v>
      </c>
      <c r="M211" s="3" t="s">
        <v>678</v>
      </c>
      <c r="N211" s="20">
        <f>('Ratios Calculated fix'!N211-'Ratios Calculated fix'!N$428)/('Ratios Calculated fix'!N$429-'Ratios Calculated fix'!N$428)</f>
        <v>0.31819089670932871</v>
      </c>
      <c r="O211" s="21">
        <f>('Ratios Calculated fix'!O211-'Ratios Calculated fix'!O$428)/('Ratios Calculated fix'!O$429-'Ratios Calculated fix'!O$428)</f>
        <v>0.2469051306058552</v>
      </c>
      <c r="P211" s="21">
        <f>('Ratios Calculated fix'!P211-'Ratios Calculated fix'!P$428)/('Ratios Calculated fix'!P$429-'Ratios Calculated fix'!P$428)</f>
        <v>0.63589046343715638</v>
      </c>
      <c r="Q211" s="21">
        <f>('Ratios Calculated fix'!Q211-'Ratios Calculated fix'!Q$428)/('Ratios Calculated fix'!Q$429-'Ratios Calculated fix'!Q$428)</f>
        <v>0.55782032170932239</v>
      </c>
      <c r="R211" s="21">
        <f>('Ratios Calculated fix'!R211-'Ratios Calculated fix'!R$428)/('Ratios Calculated fix'!R$429-'Ratios Calculated fix'!R$428)</f>
        <v>4.5287979400590204E-3</v>
      </c>
      <c r="S211" s="21">
        <f>('Ratios Calculated fix'!S211-'Ratios Calculated fix'!S$428)/('Ratios Calculated fix'!S$429-'Ratios Calculated fix'!S$428)</f>
        <v>2.3820911624817158E-3</v>
      </c>
      <c r="T211" s="21">
        <f>('Ratios Calculated fix'!T211-'Ratios Calculated fix'!T$428)/('Ratios Calculated fix'!T$429-'Ratios Calculated fix'!T$428)</f>
        <v>4.205165083699885E-3</v>
      </c>
      <c r="U211" s="21">
        <f>('Ratios Calculated fix'!U211-'Ratios Calculated fix'!U$428)/('Ratios Calculated fix'!U$429-'Ratios Calculated fix'!U$428)</f>
        <v>0.79018752937137193</v>
      </c>
      <c r="V211" s="21">
        <f>('Ratios Calculated fix'!V211-'Ratios Calculated fix'!V$428)/('Ratios Calculated fix'!V$429-'Ratios Calculated fix'!V$428)</f>
        <v>0.7714890214380713</v>
      </c>
      <c r="W211" s="21">
        <f>('Ratios Calculated fix'!W211-'Ratios Calculated fix'!W$428)/('Ratios Calculated fix'!W$429-'Ratios Calculated fix'!W$428)</f>
        <v>0.75937320313025891</v>
      </c>
      <c r="X211" s="21">
        <f>('Ratios Calculated fix'!X211-'Ratios Calculated fix'!X$428)/('Ratios Calculated fix'!X$429-'Ratios Calculated fix'!X$428)</f>
        <v>0.57236702000562378</v>
      </c>
      <c r="Y211" s="21">
        <f>('Ratios Calculated fix'!Y211-'Ratios Calculated fix'!Y$428)/('Ratios Calculated fix'!Y$429-'Ratios Calculated fix'!Y$428)</f>
        <v>0.55487546153152656</v>
      </c>
      <c r="Z211" s="21">
        <f>('Ratios Calculated fix'!Z211-'Ratios Calculated fix'!Z$428)/('Ratios Calculated fix'!Z$429-'Ratios Calculated fix'!Z$428)</f>
        <v>0.42763297999437627</v>
      </c>
      <c r="AA211" s="21">
        <f>('Ratios Calculated fix'!AA211-'Ratios Calculated fix'!AA$428)/('Ratios Calculated fix'!AA$429-'Ratios Calculated fix'!AA$428)</f>
        <v>6.3831130128494076E-2</v>
      </c>
      <c r="AB211" s="21">
        <f>('Ratios Calculated fix'!AB211-'Ratios Calculated fix'!AB$428)/('Ratios Calculated fix'!AB$429-'Ratios Calculated fix'!AB$428)</f>
        <v>0.99156865933968474</v>
      </c>
      <c r="AC211" s="21">
        <f>('Ratios Calculated fix'!AC211-'Ratios Calculated fix'!AC$428)/('Ratios Calculated fix'!AC$429-'Ratios Calculated fix'!AC$428)</f>
        <v>0.53541672488155201</v>
      </c>
      <c r="AD211" s="21">
        <f>('Ratios Calculated fix'!AD211-'Ratios Calculated fix'!AD$428)/('Ratios Calculated fix'!AD$429-'Ratios Calculated fix'!AD$428)</f>
        <v>0.52763930051236629</v>
      </c>
      <c r="AE211" s="21">
        <f>('Ratios Calculated fix'!AE211-'Ratios Calculated fix'!AE$428)/('Ratios Calculated fix'!AE$429-'Ratios Calculated fix'!AE$428)</f>
        <v>0.60486213368068198</v>
      </c>
      <c r="AF211" s="21">
        <f>('Ratios Calculated fix'!AF211-'Ratios Calculated fix'!AF$428)/('Ratios Calculated fix'!AF$429-'Ratios Calculated fix'!AF$428)</f>
        <v>0.72388501300846786</v>
      </c>
      <c r="AG211" s="21" t="e">
        <f>('Ratios Calculated fix'!AG211-'Ratios Calculated fix'!AG$428)/('Ratios Calculated fix'!AG$429-'Ratios Calculated fix'!AG$428)</f>
        <v>#DIV/0!</v>
      </c>
      <c r="AH211" s="21" t="e">
        <f>('Ratios Calculated fix'!AH211-'Ratios Calculated fix'!AH$428)/('Ratios Calculated fix'!AH$429-'Ratios Calculated fix'!AH$428)</f>
        <v>#DIV/0!</v>
      </c>
      <c r="AI211" s="21">
        <f>('Ratios Calculated fix'!AI211-'Ratios Calculated fix'!AI$428)/('Ratios Calculated fix'!AI$429-'Ratios Calculated fix'!AI$428)</f>
        <v>0.39865770713035198</v>
      </c>
      <c r="AJ211" s="21">
        <f>('Ratios Calculated fix'!AJ211-'Ratios Calculated fix'!AJ$428)/('Ratios Calculated fix'!AJ$429-'Ratios Calculated fix'!AJ$428)</f>
        <v>0.33749047339679716</v>
      </c>
      <c r="AK211" s="21" t="e">
        <f>('Ratios Calculated fix'!AK211-'Ratios Calculated fix'!AK$428)/('Ratios Calculated fix'!AK$429-'Ratios Calculated fix'!AK$428)</f>
        <v>#DIV/0!</v>
      </c>
      <c r="AL211" s="21" t="e">
        <f>('Ratios Calculated fix'!AL211-'Ratios Calculated fix'!AL$428)/('Ratios Calculated fix'!AL$429-'Ratios Calculated fix'!AL$428)</f>
        <v>#DIV/0!</v>
      </c>
      <c r="AM211" s="21">
        <f>('Ratios Calculated fix'!AM211-'Ratios Calculated fix'!AM$428)/('Ratios Calculated fix'!AM$429-'Ratios Calculated fix'!AM$428)</f>
        <v>0.61823547027971992</v>
      </c>
      <c r="AN211" s="21">
        <f>('Ratios Calculated fix'!AN211-'Ratios Calculated fix'!AN$428)/('Ratios Calculated fix'!AN$429-'Ratios Calculated fix'!AN$428)</f>
        <v>0.62069139256273265</v>
      </c>
      <c r="AO211" s="21">
        <f>('Ratios Calculated fix'!AO211-'Ratios Calculated fix'!AO$428)/('Ratios Calculated fix'!AO$429-'Ratios Calculated fix'!AO$428)</f>
        <v>0.11616805775733427</v>
      </c>
      <c r="AP211" s="21">
        <f>('Ratios Calculated fix'!AP211-'Ratios Calculated fix'!AP$428)/('Ratios Calculated fix'!AP$429-'Ratios Calculated fix'!AP$428)</f>
        <v>3.2098326174285152E-2</v>
      </c>
      <c r="AQ211" s="21">
        <f>('Ratios Calculated fix'!AQ211-'Ratios Calculated fix'!AQ$428)/('Ratios Calculated fix'!AQ$429-'Ratios Calculated fix'!AQ$428)</f>
        <v>0.6934618179415647</v>
      </c>
      <c r="AR211" s="21">
        <f>('Ratios Calculated fix'!AR211-'Ratios Calculated fix'!AR$428)/('Ratios Calculated fix'!AR$429-'Ratios Calculated fix'!AR$428)</f>
        <v>0.44565030904039366</v>
      </c>
      <c r="AS211" s="21">
        <f>('Ratios Calculated fix'!AS211-'Ratios Calculated fix'!AS$428)/('Ratios Calculated fix'!AS$429-'Ratios Calculated fix'!AS$428)</f>
        <v>0.51637632218015073</v>
      </c>
      <c r="AT211" s="21">
        <f>('Ratios Calculated fix'!AT211-'Ratios Calculated fix'!AT$428)/('Ratios Calculated fix'!AT$429-'Ratios Calculated fix'!AT$428)</f>
        <v>0.44153414458804613</v>
      </c>
      <c r="AU211" s="21">
        <f>('Ratios Calculated fix'!AU211-'Ratios Calculated fix'!AU$428)/('Ratios Calculated fix'!AU$429-'Ratios Calculated fix'!AU$428)</f>
        <v>0.3676910843970721</v>
      </c>
      <c r="AV211" s="21" t="e">
        <f>('Ratios Calculated fix'!AV211-'Ratios Calculated fix'!AV$428)/('Ratios Calculated fix'!AV$429-'Ratios Calculated fix'!AV$428)</f>
        <v>#DIV/0!</v>
      </c>
      <c r="AW211" s="21" t="e">
        <f>('Ratios Calculated fix'!AW211-'Ratios Calculated fix'!AW$428)/('Ratios Calculated fix'!AW$429-'Ratios Calculated fix'!AW$428)</f>
        <v>#DIV/0!</v>
      </c>
      <c r="AX211" s="21" t="e">
        <f>('Ratios Calculated fix'!AX211-'Ratios Calculated fix'!AX$428)/('Ratios Calculated fix'!AX$429-'Ratios Calculated fix'!AX$428)</f>
        <v>#DIV/0!</v>
      </c>
      <c r="AY211" s="21">
        <f>('Ratios Calculated fix'!AY211-'Ratios Calculated fix'!AY$428)/('Ratios Calculated fix'!AY$429-'Ratios Calculated fix'!AY$428)</f>
        <v>0.32850231802686231</v>
      </c>
      <c r="AZ211" s="21">
        <f>('Ratios Calculated fix'!AZ211-'Ratios Calculated fix'!AZ$428)/('Ratios Calculated fix'!AZ$429-'Ratios Calculated fix'!AZ$428)</f>
        <v>0.20243041314298768</v>
      </c>
      <c r="BA211" s="21">
        <f>('Ratios Calculated fix'!BA211-'Ratios Calculated fix'!BA$428)/('Ratios Calculated fix'!BA$429-'Ratios Calculated fix'!BA$428)</f>
        <v>0.50658880367152637</v>
      </c>
      <c r="BB211" s="21" t="e">
        <f>('Ratios Calculated fix'!BB211-'Ratios Calculated fix'!BB$428)/('Ratios Calculated fix'!BB$429-'Ratios Calculated fix'!BB$428)</f>
        <v>#DIV/0!</v>
      </c>
      <c r="BC211" s="21">
        <f>('Ratios Calculated fix'!BC211-'Ratios Calculated fix'!BC$428)/('Ratios Calculated fix'!BC$429-'Ratios Calculated fix'!BC$428)</f>
        <v>0.18379870818793304</v>
      </c>
    </row>
    <row r="212" spans="1:55" x14ac:dyDescent="0.2">
      <c r="A212" s="3" t="s">
        <v>679</v>
      </c>
      <c r="B212" s="3" t="s">
        <v>680</v>
      </c>
      <c r="C212" s="3" t="s">
        <v>24</v>
      </c>
      <c r="D212" s="3">
        <v>744724</v>
      </c>
      <c r="E212" s="3" t="s">
        <v>16</v>
      </c>
      <c r="F212" s="3">
        <v>2019</v>
      </c>
      <c r="G212" s="3" t="s">
        <v>17</v>
      </c>
      <c r="H212" s="4">
        <v>43830</v>
      </c>
      <c r="I212" s="4">
        <v>43879</v>
      </c>
      <c r="J212" s="4">
        <v>43879</v>
      </c>
      <c r="K212" s="5">
        <v>192700000</v>
      </c>
      <c r="L212" s="5">
        <v>197100000</v>
      </c>
      <c r="M212" s="3" t="s">
        <v>681</v>
      </c>
      <c r="N212" s="20">
        <f>('Ratios Calculated fix'!N212-'Ratios Calculated fix'!N$428)/('Ratios Calculated fix'!N$429-'Ratios Calculated fix'!N$428)</f>
        <v>4.6880302582218522E-2</v>
      </c>
      <c r="O212" s="21">
        <f>('Ratios Calculated fix'!O212-'Ratios Calculated fix'!O$428)/('Ratios Calculated fix'!O$429-'Ratios Calculated fix'!O$428)</f>
        <v>4.6880302582218522E-2</v>
      </c>
      <c r="P212" s="21">
        <f>('Ratios Calculated fix'!P212-'Ratios Calculated fix'!P$428)/('Ratios Calculated fix'!P$429-'Ratios Calculated fix'!P$428)</f>
        <v>3.970320220635068E-2</v>
      </c>
      <c r="Q212" s="21">
        <f>('Ratios Calculated fix'!Q212-'Ratios Calculated fix'!Q$428)/('Ratios Calculated fix'!Q$429-'Ratios Calculated fix'!Q$428)</f>
        <v>0.56103993869940838</v>
      </c>
      <c r="R212" s="21">
        <f>('Ratios Calculated fix'!R212-'Ratios Calculated fix'!R$428)/('Ratios Calculated fix'!R$429-'Ratios Calculated fix'!R$428)</f>
        <v>0.12541911587921106</v>
      </c>
      <c r="S212" s="21">
        <f>('Ratios Calculated fix'!S212-'Ratios Calculated fix'!S$428)/('Ratios Calculated fix'!S$429-'Ratios Calculated fix'!S$428)</f>
        <v>7.4085150645456579E-3</v>
      </c>
      <c r="T212" s="21">
        <f>('Ratios Calculated fix'!T212-'Ratios Calculated fix'!T$428)/('Ratios Calculated fix'!T$429-'Ratios Calculated fix'!T$428)</f>
        <v>0.12555574397639693</v>
      </c>
      <c r="U212" s="21">
        <f>('Ratios Calculated fix'!U212-'Ratios Calculated fix'!U$428)/('Ratios Calculated fix'!U$429-'Ratios Calculated fix'!U$428)</f>
        <v>0.79780374266337106</v>
      </c>
      <c r="V212" s="21">
        <f>('Ratios Calculated fix'!V212-'Ratios Calculated fix'!V$428)/('Ratios Calculated fix'!V$429-'Ratios Calculated fix'!V$428)</f>
        <v>0.77186257564237881</v>
      </c>
      <c r="W212" s="21">
        <f>('Ratios Calculated fix'!W212-'Ratios Calculated fix'!W$428)/('Ratios Calculated fix'!W$429-'Ratios Calculated fix'!W$428)</f>
        <v>0.76803654637612528</v>
      </c>
      <c r="X212" s="21">
        <f>('Ratios Calculated fix'!X212-'Ratios Calculated fix'!X$428)/('Ratios Calculated fix'!X$429-'Ratios Calculated fix'!X$428)</f>
        <v>0.13718102140437802</v>
      </c>
      <c r="Y212" s="21">
        <f>('Ratios Calculated fix'!Y212-'Ratios Calculated fix'!Y$428)/('Ratios Calculated fix'!Y$429-'Ratios Calculated fix'!Y$428)</f>
        <v>0.61829201778867571</v>
      </c>
      <c r="Z212" s="21">
        <f>('Ratios Calculated fix'!Z212-'Ratios Calculated fix'!Z$428)/('Ratios Calculated fix'!Z$429-'Ratios Calculated fix'!Z$428)</f>
        <v>0.86281897859562207</v>
      </c>
      <c r="AA212" s="21">
        <f>('Ratios Calculated fix'!AA212-'Ratios Calculated fix'!AA$428)/('Ratios Calculated fix'!AA$429-'Ratios Calculated fix'!AA$428)</f>
        <v>0.85378274825856149</v>
      </c>
      <c r="AB212" s="21">
        <f>('Ratios Calculated fix'!AB212-'Ratios Calculated fix'!AB$428)/('Ratios Calculated fix'!AB$429-'Ratios Calculated fix'!AB$428)</f>
        <v>0.86227684697698448</v>
      </c>
      <c r="AC212" s="21">
        <f>('Ratios Calculated fix'!AC212-'Ratios Calculated fix'!AC$428)/('Ratios Calculated fix'!AC$429-'Ratios Calculated fix'!AC$428)</f>
        <v>0.33379709034883415</v>
      </c>
      <c r="AD212" s="21">
        <f>('Ratios Calculated fix'!AD212-'Ratios Calculated fix'!AD$428)/('Ratios Calculated fix'!AD$429-'Ratios Calculated fix'!AD$428)</f>
        <v>0.37943422313270564</v>
      </c>
      <c r="AE212" s="21">
        <f>('Ratios Calculated fix'!AE212-'Ratios Calculated fix'!AE$428)/('Ratios Calculated fix'!AE$429-'Ratios Calculated fix'!AE$428)</f>
        <v>0.32350185318083535</v>
      </c>
      <c r="AF212" s="21">
        <f>('Ratios Calculated fix'!AF212-'Ratios Calculated fix'!AF$428)/('Ratios Calculated fix'!AF$429-'Ratios Calculated fix'!AF$428)</f>
        <v>0.55479021429537301</v>
      </c>
      <c r="AG212" s="21" t="e">
        <f>('Ratios Calculated fix'!AG212-'Ratios Calculated fix'!AG$428)/('Ratios Calculated fix'!AG$429-'Ratios Calculated fix'!AG$428)</f>
        <v>#DIV/0!</v>
      </c>
      <c r="AH212" s="21" t="e">
        <f>('Ratios Calculated fix'!AH212-'Ratios Calculated fix'!AH$428)/('Ratios Calculated fix'!AH$429-'Ratios Calculated fix'!AH$428)</f>
        <v>#DIV/0!</v>
      </c>
      <c r="AI212" s="21">
        <f>('Ratios Calculated fix'!AI212-'Ratios Calculated fix'!AI$428)/('Ratios Calculated fix'!AI$429-'Ratios Calculated fix'!AI$428)</f>
        <v>0.40124476124722014</v>
      </c>
      <c r="AJ212" s="21">
        <f>('Ratios Calculated fix'!AJ212-'Ratios Calculated fix'!AJ$428)/('Ratios Calculated fix'!AJ$429-'Ratios Calculated fix'!AJ$428)</f>
        <v>0.12873551137270736</v>
      </c>
      <c r="AK212" s="21" t="e">
        <f>('Ratios Calculated fix'!AK212-'Ratios Calculated fix'!AK$428)/('Ratios Calculated fix'!AK$429-'Ratios Calculated fix'!AK$428)</f>
        <v>#DIV/0!</v>
      </c>
      <c r="AL212" s="21" t="e">
        <f>('Ratios Calculated fix'!AL212-'Ratios Calculated fix'!AL$428)/('Ratios Calculated fix'!AL$429-'Ratios Calculated fix'!AL$428)</f>
        <v>#DIV/0!</v>
      </c>
      <c r="AM212" s="21">
        <f>('Ratios Calculated fix'!AM212-'Ratios Calculated fix'!AM$428)/('Ratios Calculated fix'!AM$429-'Ratios Calculated fix'!AM$428)</f>
        <v>0.61603666542095803</v>
      </c>
      <c r="AN212" s="21">
        <f>('Ratios Calculated fix'!AN212-'Ratios Calculated fix'!AN$428)/('Ratios Calculated fix'!AN$429-'Ratios Calculated fix'!AN$428)</f>
        <v>0.62197980770214767</v>
      </c>
      <c r="AO212" s="21">
        <f>('Ratios Calculated fix'!AO212-'Ratios Calculated fix'!AO$428)/('Ratios Calculated fix'!AO$429-'Ratios Calculated fix'!AO$428)</f>
        <v>9.2247455194379324E-2</v>
      </c>
      <c r="AP212" s="21">
        <f>('Ratios Calculated fix'!AP212-'Ratios Calculated fix'!AP$428)/('Ratios Calculated fix'!AP$429-'Ratios Calculated fix'!AP$428)</f>
        <v>3.5560472964973479E-2</v>
      </c>
      <c r="AQ212" s="21">
        <f>('Ratios Calculated fix'!AQ212-'Ratios Calculated fix'!AQ$428)/('Ratios Calculated fix'!AQ$429-'Ratios Calculated fix'!AQ$428)</f>
        <v>0.50920602537408499</v>
      </c>
      <c r="AR212" s="21">
        <f>('Ratios Calculated fix'!AR212-'Ratios Calculated fix'!AR$428)/('Ratios Calculated fix'!AR$429-'Ratios Calculated fix'!AR$428)</f>
        <v>0.29446499405253862</v>
      </c>
      <c r="AS212" s="21">
        <f>('Ratios Calculated fix'!AS212-'Ratios Calculated fix'!AS$428)/('Ratios Calculated fix'!AS$429-'Ratios Calculated fix'!AS$428)</f>
        <v>0.54134226807149421</v>
      </c>
      <c r="AT212" s="21">
        <f>('Ratios Calculated fix'!AT212-'Ratios Calculated fix'!AT$428)/('Ratios Calculated fix'!AT$429-'Ratios Calculated fix'!AT$428)</f>
        <v>0.28260885436848893</v>
      </c>
      <c r="AU212" s="21">
        <f>('Ratios Calculated fix'!AU212-'Ratios Calculated fix'!AU$428)/('Ratios Calculated fix'!AU$429-'Ratios Calculated fix'!AU$428)</f>
        <v>0.45739527227157528</v>
      </c>
      <c r="AV212" s="21" t="e">
        <f>('Ratios Calculated fix'!AV212-'Ratios Calculated fix'!AV$428)/('Ratios Calculated fix'!AV$429-'Ratios Calculated fix'!AV$428)</f>
        <v>#DIV/0!</v>
      </c>
      <c r="AW212" s="21" t="e">
        <f>('Ratios Calculated fix'!AW212-'Ratios Calculated fix'!AW$428)/('Ratios Calculated fix'!AW$429-'Ratios Calculated fix'!AW$428)</f>
        <v>#DIV/0!</v>
      </c>
      <c r="AX212" s="21" t="e">
        <f>('Ratios Calculated fix'!AX212-'Ratios Calculated fix'!AX$428)/('Ratios Calculated fix'!AX$429-'Ratios Calculated fix'!AX$428)</f>
        <v>#DIV/0!</v>
      </c>
      <c r="AY212" s="21">
        <f>('Ratios Calculated fix'!AY212-'Ratios Calculated fix'!AY$428)/('Ratios Calculated fix'!AY$429-'Ratios Calculated fix'!AY$428)</f>
        <v>0.39097221568745427</v>
      </c>
      <c r="AZ212" s="21">
        <f>('Ratios Calculated fix'!AZ212-'Ratios Calculated fix'!AZ$428)/('Ratios Calculated fix'!AZ$429-'Ratios Calculated fix'!AZ$428)</f>
        <v>0.34578177614068789</v>
      </c>
      <c r="BA212" s="21">
        <f>('Ratios Calculated fix'!BA212-'Ratios Calculated fix'!BA$428)/('Ratios Calculated fix'!BA$429-'Ratios Calculated fix'!BA$428)</f>
        <v>0.5204150530083782</v>
      </c>
      <c r="BB212" s="21" t="e">
        <f>('Ratios Calculated fix'!BB212-'Ratios Calculated fix'!BB$428)/('Ratios Calculated fix'!BB$429-'Ratios Calculated fix'!BB$428)</f>
        <v>#DIV/0!</v>
      </c>
      <c r="BC212" s="21">
        <f>('Ratios Calculated fix'!BC212-'Ratios Calculated fix'!BC$428)/('Ratios Calculated fix'!BC$429-'Ratios Calculated fix'!BC$428)</f>
        <v>8.8673854834438362E-2</v>
      </c>
    </row>
    <row r="213" spans="1:55" x14ac:dyDescent="0.2">
      <c r="A213" s="3" t="s">
        <v>646</v>
      </c>
      <c r="B213" s="3" t="s">
        <v>647</v>
      </c>
      <c r="C213" s="3" t="s">
        <v>15</v>
      </c>
      <c r="D213" s="3">
        <v>378166</v>
      </c>
      <c r="E213" s="3" t="s">
        <v>16</v>
      </c>
      <c r="F213" s="3">
        <v>2019</v>
      </c>
      <c r="G213" s="3" t="s">
        <v>17</v>
      </c>
      <c r="H213" s="4">
        <v>43830</v>
      </c>
      <c r="I213" s="4">
        <v>43879</v>
      </c>
      <c r="J213" s="4">
        <v>43879</v>
      </c>
      <c r="K213" s="5">
        <v>240100000</v>
      </c>
      <c r="L213" s="5">
        <v>242900000</v>
      </c>
      <c r="M213" s="3" t="s">
        <v>648</v>
      </c>
      <c r="N213" s="20">
        <f>('Ratios Calculated fix'!N213-'Ratios Calculated fix'!N$428)/('Ratios Calculated fix'!N$429-'Ratios Calculated fix'!N$428)</f>
        <v>5.6950403211349886E-2</v>
      </c>
      <c r="O213" s="21">
        <f>('Ratios Calculated fix'!O213-'Ratios Calculated fix'!O$428)/('Ratios Calculated fix'!O$429-'Ratios Calculated fix'!O$428)</f>
        <v>4.0073251998322942E-2</v>
      </c>
      <c r="P213" s="21">
        <f>('Ratios Calculated fix'!P213-'Ratios Calculated fix'!P$428)/('Ratios Calculated fix'!P$429-'Ratios Calculated fix'!P$428)</f>
        <v>3.1312524349893012E-2</v>
      </c>
      <c r="Q213" s="21">
        <f>('Ratios Calculated fix'!Q213-'Ratios Calculated fix'!Q$428)/('Ratios Calculated fix'!Q$429-'Ratios Calculated fix'!Q$428)</f>
        <v>0.55994362458790881</v>
      </c>
      <c r="R213" s="21">
        <f>('Ratios Calculated fix'!R213-'Ratios Calculated fix'!R$428)/('Ratios Calculated fix'!R$429-'Ratios Calculated fix'!R$428)</f>
        <v>5.8677147440673337E-2</v>
      </c>
      <c r="S213" s="21">
        <f>('Ratios Calculated fix'!S213-'Ratios Calculated fix'!S$428)/('Ratios Calculated fix'!S$429-'Ratios Calculated fix'!S$428)</f>
        <v>3.2693090628676841E-2</v>
      </c>
      <c r="T213" s="21">
        <f>('Ratios Calculated fix'!T213-'Ratios Calculated fix'!T$428)/('Ratios Calculated fix'!T$429-'Ratios Calculated fix'!T$428)</f>
        <v>5.4199720957598056E-2</v>
      </c>
      <c r="U213" s="21">
        <f>('Ratios Calculated fix'!U213-'Ratios Calculated fix'!U$428)/('Ratios Calculated fix'!U$429-'Ratios Calculated fix'!U$428)</f>
        <v>0.79291049039908412</v>
      </c>
      <c r="V213" s="21">
        <f>('Ratios Calculated fix'!V213-'Ratios Calculated fix'!V$428)/('Ratios Calculated fix'!V$429-'Ratios Calculated fix'!V$428)</f>
        <v>0.77289796630483432</v>
      </c>
      <c r="W213" s="21">
        <f>('Ratios Calculated fix'!W213-'Ratios Calculated fix'!W$428)/('Ratios Calculated fix'!W$429-'Ratios Calculated fix'!W$428)</f>
        <v>0.76222780132340784</v>
      </c>
      <c r="X213" s="21">
        <f>('Ratios Calculated fix'!X213-'Ratios Calculated fix'!X$428)/('Ratios Calculated fix'!X$429-'Ratios Calculated fix'!X$428)</f>
        <v>0.25894978264234214</v>
      </c>
      <c r="Y213" s="21">
        <f>('Ratios Calculated fix'!Y213-'Ratios Calculated fix'!Y$428)/('Ratios Calculated fix'!Y$429-'Ratios Calculated fix'!Y$428)</f>
        <v>0.54577029343970851</v>
      </c>
      <c r="Z213" s="21">
        <f>('Ratios Calculated fix'!Z213-'Ratios Calculated fix'!Z$428)/('Ratios Calculated fix'!Z$429-'Ratios Calculated fix'!Z$428)</f>
        <v>0.74105021735765786</v>
      </c>
      <c r="AA213" s="21">
        <f>('Ratios Calculated fix'!AA213-'Ratios Calculated fix'!AA$428)/('Ratios Calculated fix'!AA$429-'Ratios Calculated fix'!AA$428)</f>
        <v>0.54273532599499508</v>
      </c>
      <c r="AB213" s="21">
        <f>('Ratios Calculated fix'!AB213-'Ratios Calculated fix'!AB$428)/('Ratios Calculated fix'!AB$429-'Ratios Calculated fix'!AB$428)</f>
        <v>0.88253593969387345</v>
      </c>
      <c r="AC213" s="21">
        <f>('Ratios Calculated fix'!AC213-'Ratios Calculated fix'!AC$428)/('Ratios Calculated fix'!AC$429-'Ratios Calculated fix'!AC$428)</f>
        <v>0.28811653835846601</v>
      </c>
      <c r="AD213" s="21">
        <f>('Ratios Calculated fix'!AD213-'Ratios Calculated fix'!AD$428)/('Ratios Calculated fix'!AD$429-'Ratios Calculated fix'!AD$428)</f>
        <v>0.32184134825758132</v>
      </c>
      <c r="AE213" s="21">
        <f>('Ratios Calculated fix'!AE213-'Ratios Calculated fix'!AE$428)/('Ratios Calculated fix'!AE$429-'Ratios Calculated fix'!AE$428)</f>
        <v>0.36894455061386316</v>
      </c>
      <c r="AF213" s="21">
        <f>('Ratios Calculated fix'!AF213-'Ratios Calculated fix'!AF$428)/('Ratios Calculated fix'!AF$429-'Ratios Calculated fix'!AF$428)</f>
        <v>0.59540259120959749</v>
      </c>
      <c r="AG213" s="21" t="e">
        <f>('Ratios Calculated fix'!AG213-'Ratios Calculated fix'!AG$428)/('Ratios Calculated fix'!AG$429-'Ratios Calculated fix'!AG$428)</f>
        <v>#DIV/0!</v>
      </c>
      <c r="AH213" s="21" t="e">
        <f>('Ratios Calculated fix'!AH213-'Ratios Calculated fix'!AH$428)/('Ratios Calculated fix'!AH$429-'Ratios Calculated fix'!AH$428)</f>
        <v>#DIV/0!</v>
      </c>
      <c r="AI213" s="21">
        <f>('Ratios Calculated fix'!AI213-'Ratios Calculated fix'!AI$428)/('Ratios Calculated fix'!AI$429-'Ratios Calculated fix'!AI$428)</f>
        <v>0.36973839952384907</v>
      </c>
      <c r="AJ213" s="21">
        <f>('Ratios Calculated fix'!AJ213-'Ratios Calculated fix'!AJ$428)/('Ratios Calculated fix'!AJ$429-'Ratios Calculated fix'!AJ$428)</f>
        <v>0.12393585393528185</v>
      </c>
      <c r="AK213" s="21" t="e">
        <f>('Ratios Calculated fix'!AK213-'Ratios Calculated fix'!AK$428)/('Ratios Calculated fix'!AK$429-'Ratios Calculated fix'!AK$428)</f>
        <v>#DIV/0!</v>
      </c>
      <c r="AL213" s="21" t="e">
        <f>('Ratios Calculated fix'!AL213-'Ratios Calculated fix'!AL$428)/('Ratios Calculated fix'!AL$429-'Ratios Calculated fix'!AL$428)</f>
        <v>#DIV/0!</v>
      </c>
      <c r="AM213" s="21">
        <f>('Ratios Calculated fix'!AM213-'Ratios Calculated fix'!AM$428)/('Ratios Calculated fix'!AM$429-'Ratios Calculated fix'!AM$428)</f>
        <v>0.61832896912890789</v>
      </c>
      <c r="AN213" s="21">
        <f>('Ratios Calculated fix'!AN213-'Ratios Calculated fix'!AN$428)/('Ratios Calculated fix'!AN$429-'Ratios Calculated fix'!AN$428)</f>
        <v>0.62309082249200665</v>
      </c>
      <c r="AO213" s="21">
        <f>('Ratios Calculated fix'!AO213-'Ratios Calculated fix'!AO$428)/('Ratios Calculated fix'!AO$429-'Ratios Calculated fix'!AO$428)</f>
        <v>0.18601971711580514</v>
      </c>
      <c r="AP213" s="21">
        <f>('Ratios Calculated fix'!AP213-'Ratios Calculated fix'!AP$428)/('Ratios Calculated fix'!AP$429-'Ratios Calculated fix'!AP$428)</f>
        <v>3.3279303550704652E-2</v>
      </c>
      <c r="AQ213" s="21">
        <f>('Ratios Calculated fix'!AQ213-'Ratios Calculated fix'!AQ$428)/('Ratios Calculated fix'!AQ$429-'Ratios Calculated fix'!AQ$428)</f>
        <v>0.58923919921502677</v>
      </c>
      <c r="AR213" s="21">
        <f>('Ratios Calculated fix'!AR213-'Ratios Calculated fix'!AR$428)/('Ratios Calculated fix'!AR$429-'Ratios Calculated fix'!AR$428)</f>
        <v>0.26342286446514435</v>
      </c>
      <c r="AS213" s="21">
        <f>('Ratios Calculated fix'!AS213-'Ratios Calculated fix'!AS$428)/('Ratios Calculated fix'!AS$429-'Ratios Calculated fix'!AS$428)</f>
        <v>0.52582396873910231</v>
      </c>
      <c r="AT213" s="21">
        <f>('Ratios Calculated fix'!AT213-'Ratios Calculated fix'!AT$428)/('Ratios Calculated fix'!AT$429-'Ratios Calculated fix'!AT$428)</f>
        <v>0.32018223233053239</v>
      </c>
      <c r="AU213" s="21">
        <f>('Ratios Calculated fix'!AU213-'Ratios Calculated fix'!AU$428)/('Ratios Calculated fix'!AU$429-'Ratios Calculated fix'!AU$428)</f>
        <v>0.46284997094422842</v>
      </c>
      <c r="AV213" s="21" t="e">
        <f>('Ratios Calculated fix'!AV213-'Ratios Calculated fix'!AV$428)/('Ratios Calculated fix'!AV$429-'Ratios Calculated fix'!AV$428)</f>
        <v>#DIV/0!</v>
      </c>
      <c r="AW213" s="21" t="e">
        <f>('Ratios Calculated fix'!AW213-'Ratios Calculated fix'!AW$428)/('Ratios Calculated fix'!AW$429-'Ratios Calculated fix'!AW$428)</f>
        <v>#DIV/0!</v>
      </c>
      <c r="AX213" s="21" t="e">
        <f>('Ratios Calculated fix'!AX213-'Ratios Calculated fix'!AX$428)/('Ratios Calculated fix'!AX$429-'Ratios Calculated fix'!AX$428)</f>
        <v>#DIV/0!</v>
      </c>
      <c r="AY213" s="21">
        <f>('Ratios Calculated fix'!AY213-'Ratios Calculated fix'!AY$428)/('Ratios Calculated fix'!AY$429-'Ratios Calculated fix'!AY$428)</f>
        <v>0.35150374175427579</v>
      </c>
      <c r="AZ213" s="21">
        <f>('Ratios Calculated fix'!AZ213-'Ratios Calculated fix'!AZ$428)/('Ratios Calculated fix'!AZ$429-'Ratios Calculated fix'!AZ$428)</f>
        <v>0.27505346909755179</v>
      </c>
      <c r="BA213" s="21">
        <f>('Ratios Calculated fix'!BA213-'Ratios Calculated fix'!BA$428)/('Ratios Calculated fix'!BA$429-'Ratios Calculated fix'!BA$428)</f>
        <v>0.51288591830965069</v>
      </c>
      <c r="BB213" s="21" t="e">
        <f>('Ratios Calculated fix'!BB213-'Ratios Calculated fix'!BB$428)/('Ratios Calculated fix'!BB$429-'Ratios Calculated fix'!BB$428)</f>
        <v>#DIV/0!</v>
      </c>
      <c r="BC213" s="21">
        <f>('Ratios Calculated fix'!BC213-'Ratios Calculated fix'!BC$428)/('Ratios Calculated fix'!BC$429-'Ratios Calculated fix'!BC$428)</f>
        <v>0.1408229825272124</v>
      </c>
    </row>
    <row r="214" spans="1:55" x14ac:dyDescent="0.2">
      <c r="A214" s="3" t="s">
        <v>682</v>
      </c>
      <c r="B214" s="3" t="s">
        <v>683</v>
      </c>
      <c r="C214" s="3" t="s">
        <v>72</v>
      </c>
      <c r="D214" s="3">
        <v>378171</v>
      </c>
      <c r="E214" s="3" t="s">
        <v>16</v>
      </c>
      <c r="F214" s="3">
        <v>2019</v>
      </c>
      <c r="G214" s="3" t="s">
        <v>17</v>
      </c>
      <c r="H214" s="4">
        <v>43830</v>
      </c>
      <c r="I214" s="4">
        <v>43874</v>
      </c>
      <c r="J214" s="4">
        <v>43874</v>
      </c>
      <c r="K214" s="5">
        <v>287279000</v>
      </c>
      <c r="L214" s="5">
        <v>288084000</v>
      </c>
      <c r="M214" s="3" t="s">
        <v>684</v>
      </c>
      <c r="N214" s="20">
        <f>('Ratios Calculated fix'!N214-'Ratios Calculated fix'!N$428)/('Ratios Calculated fix'!N$429-'Ratios Calculated fix'!N$428)</f>
        <v>3.5148288291523312E-2</v>
      </c>
      <c r="O214" s="21">
        <f>('Ratios Calculated fix'!O214-'Ratios Calculated fix'!O$428)/('Ratios Calculated fix'!O$429-'Ratios Calculated fix'!O$428)</f>
        <v>3.5148288291523312E-2</v>
      </c>
      <c r="P214" s="21">
        <f>('Ratios Calculated fix'!P214-'Ratios Calculated fix'!P$428)/('Ratios Calculated fix'!P$429-'Ratios Calculated fix'!P$428)</f>
        <v>1.6923849220223865E-2</v>
      </c>
      <c r="Q214" s="21">
        <f>('Ratios Calculated fix'!Q214-'Ratios Calculated fix'!Q$428)/('Ratios Calculated fix'!Q$429-'Ratios Calculated fix'!Q$428)</f>
        <v>0.56540855799246403</v>
      </c>
      <c r="R214" s="21">
        <f>('Ratios Calculated fix'!R214-'Ratios Calculated fix'!R$428)/('Ratios Calculated fix'!R$429-'Ratios Calculated fix'!R$428)</f>
        <v>0.17652099069716864</v>
      </c>
      <c r="S214" s="21">
        <f>('Ratios Calculated fix'!S214-'Ratios Calculated fix'!S$428)/('Ratios Calculated fix'!S$429-'Ratios Calculated fix'!S$428)</f>
        <v>1.7816625446726485E-2</v>
      </c>
      <c r="T214" s="21">
        <f>('Ratios Calculated fix'!T214-'Ratios Calculated fix'!T$428)/('Ratios Calculated fix'!T$429-'Ratios Calculated fix'!T$428)</f>
        <v>0.17556509104268728</v>
      </c>
      <c r="U214" s="21">
        <f>('Ratios Calculated fix'!U214-'Ratios Calculated fix'!U$428)/('Ratios Calculated fix'!U$429-'Ratios Calculated fix'!U$428)</f>
        <v>0.81038111105804733</v>
      </c>
      <c r="V214" s="21">
        <f>('Ratios Calculated fix'!V214-'Ratios Calculated fix'!V$428)/('Ratios Calculated fix'!V$429-'Ratios Calculated fix'!V$428)</f>
        <v>0.77333844317323919</v>
      </c>
      <c r="W214" s="21">
        <f>('Ratios Calculated fix'!W214-'Ratios Calculated fix'!W$428)/('Ratios Calculated fix'!W$429-'Ratios Calculated fix'!W$428)</f>
        <v>0.78217965594341221</v>
      </c>
      <c r="X214" s="21">
        <f>('Ratios Calculated fix'!X214-'Ratios Calculated fix'!X$428)/('Ratios Calculated fix'!X$429-'Ratios Calculated fix'!X$428)</f>
        <v>7.9752230885860614E-2</v>
      </c>
      <c r="Y214" s="21">
        <f>('Ratios Calculated fix'!Y214-'Ratios Calculated fix'!Y$428)/('Ratios Calculated fix'!Y$429-'Ratios Calculated fix'!Y$428)</f>
        <v>0.48321666667381175</v>
      </c>
      <c r="Z214" s="21">
        <f>('Ratios Calculated fix'!Z214-'Ratios Calculated fix'!Z$428)/('Ratios Calculated fix'!Z$429-'Ratios Calculated fix'!Z$428)</f>
        <v>0.92024776911413952</v>
      </c>
      <c r="AA214" s="21">
        <f>('Ratios Calculated fix'!AA214-'Ratios Calculated fix'!AA$428)/('Ratios Calculated fix'!AA$429-'Ratios Calculated fix'!AA$428)</f>
        <v>0.61132994251915695</v>
      </c>
      <c r="AB214" s="21">
        <f>('Ratios Calculated fix'!AB214-'Ratios Calculated fix'!AB$428)/('Ratios Calculated fix'!AB$429-'Ratios Calculated fix'!AB$428)</f>
        <v>0.82849069544124043</v>
      </c>
      <c r="AC214" s="21">
        <f>('Ratios Calculated fix'!AC214-'Ratios Calculated fix'!AC$428)/('Ratios Calculated fix'!AC$429-'Ratios Calculated fix'!AC$428)</f>
        <v>0.56162734960570382</v>
      </c>
      <c r="AD214" s="21">
        <f>('Ratios Calculated fix'!AD214-'Ratios Calculated fix'!AD$428)/('Ratios Calculated fix'!AD$429-'Ratios Calculated fix'!AD$428)</f>
        <v>0.50411283270097051</v>
      </c>
      <c r="AE214" s="21">
        <f>('Ratios Calculated fix'!AE214-'Ratios Calculated fix'!AE$428)/('Ratios Calculated fix'!AE$429-'Ratios Calculated fix'!AE$428)</f>
        <v>0.42395984574319245</v>
      </c>
      <c r="AF214" s="21">
        <f>('Ratios Calculated fix'!AF214-'Ratios Calculated fix'!AF$428)/('Ratios Calculated fix'!AF$429-'Ratios Calculated fix'!AF$428)</f>
        <v>0.59581504497435556</v>
      </c>
      <c r="AG214" s="21" t="e">
        <f>('Ratios Calculated fix'!AG214-'Ratios Calculated fix'!AG$428)/('Ratios Calculated fix'!AG$429-'Ratios Calculated fix'!AG$428)</f>
        <v>#DIV/0!</v>
      </c>
      <c r="AH214" s="21" t="e">
        <f>('Ratios Calculated fix'!AH214-'Ratios Calculated fix'!AH$428)/('Ratios Calculated fix'!AH$429-'Ratios Calculated fix'!AH$428)</f>
        <v>#DIV/0!</v>
      </c>
      <c r="AI214" s="21">
        <f>('Ratios Calculated fix'!AI214-'Ratios Calculated fix'!AI$428)/('Ratios Calculated fix'!AI$429-'Ratios Calculated fix'!AI$428)</f>
        <v>0.451341765887109</v>
      </c>
      <c r="AJ214" s="21">
        <f>('Ratios Calculated fix'!AJ214-'Ratios Calculated fix'!AJ$428)/('Ratios Calculated fix'!AJ$429-'Ratios Calculated fix'!AJ$428)</f>
        <v>0.176469126923915</v>
      </c>
      <c r="AK214" s="21" t="e">
        <f>('Ratios Calculated fix'!AK214-'Ratios Calculated fix'!AK$428)/('Ratios Calculated fix'!AK$429-'Ratios Calculated fix'!AK$428)</f>
        <v>#DIV/0!</v>
      </c>
      <c r="AL214" s="21" t="e">
        <f>('Ratios Calculated fix'!AL214-'Ratios Calculated fix'!AL$428)/('Ratios Calculated fix'!AL$429-'Ratios Calculated fix'!AL$428)</f>
        <v>#DIV/0!</v>
      </c>
      <c r="AM214" s="21">
        <f>('Ratios Calculated fix'!AM214-'Ratios Calculated fix'!AM$428)/('Ratios Calculated fix'!AM$429-'Ratios Calculated fix'!AM$428)</f>
        <v>0.61827497673797915</v>
      </c>
      <c r="AN214" s="21">
        <f>('Ratios Calculated fix'!AN214-'Ratios Calculated fix'!AN$428)/('Ratios Calculated fix'!AN$429-'Ratios Calculated fix'!AN$428)</f>
        <v>0.62300214673669152</v>
      </c>
      <c r="AO214" s="21">
        <f>('Ratios Calculated fix'!AO214-'Ratios Calculated fix'!AO$428)/('Ratios Calculated fix'!AO$429-'Ratios Calculated fix'!AO$428)</f>
        <v>6.8349394633439642E-2</v>
      </c>
      <c r="AP214" s="21">
        <f>('Ratios Calculated fix'!AP214-'Ratios Calculated fix'!AP$428)/('Ratios Calculated fix'!AP$429-'Ratios Calculated fix'!AP$428)</f>
        <v>3.0053281161262421E-2</v>
      </c>
      <c r="AQ214" s="21">
        <f>('Ratios Calculated fix'!AQ214-'Ratios Calculated fix'!AQ$428)/('Ratios Calculated fix'!AQ$429-'Ratios Calculated fix'!AQ$428)</f>
        <v>0.53349114770288253</v>
      </c>
      <c r="AR214" s="21">
        <f>('Ratios Calculated fix'!AR214-'Ratios Calculated fix'!AR$428)/('Ratios Calculated fix'!AR$429-'Ratios Calculated fix'!AR$428)</f>
        <v>0.39692046612126769</v>
      </c>
      <c r="AS214" s="21">
        <f>('Ratios Calculated fix'!AS214-'Ratios Calculated fix'!AS$428)/('Ratios Calculated fix'!AS$429-'Ratios Calculated fix'!AS$428)</f>
        <v>0.60469282662089308</v>
      </c>
      <c r="AT214" s="21">
        <f>('Ratios Calculated fix'!AT214-'Ratios Calculated fix'!AT$428)/('Ratios Calculated fix'!AT$429-'Ratios Calculated fix'!AT$428)</f>
        <v>0.32075749030562012</v>
      </c>
      <c r="AU214" s="21">
        <f>('Ratios Calculated fix'!AU214-'Ratios Calculated fix'!AU$428)/('Ratios Calculated fix'!AU$429-'Ratios Calculated fix'!AU$428)</f>
        <v>0.34704151630904512</v>
      </c>
      <c r="AV214" s="21" t="e">
        <f>('Ratios Calculated fix'!AV214-'Ratios Calculated fix'!AV$428)/('Ratios Calculated fix'!AV$429-'Ratios Calculated fix'!AV$428)</f>
        <v>#DIV/0!</v>
      </c>
      <c r="AW214" s="21" t="e">
        <f>('Ratios Calculated fix'!AW214-'Ratios Calculated fix'!AW$428)/('Ratios Calculated fix'!AW$429-'Ratios Calculated fix'!AW$428)</f>
        <v>#DIV/0!</v>
      </c>
      <c r="AX214" s="21" t="e">
        <f>('Ratios Calculated fix'!AX214-'Ratios Calculated fix'!AX$428)/('Ratios Calculated fix'!AX$429-'Ratios Calculated fix'!AX$428)</f>
        <v>#DIV/0!</v>
      </c>
      <c r="AY214" s="21">
        <f>('Ratios Calculated fix'!AY214-'Ratios Calculated fix'!AY$428)/('Ratios Calculated fix'!AY$429-'Ratios Calculated fix'!AY$428)</f>
        <v>0.39360071910354266</v>
      </c>
      <c r="AZ214" s="21">
        <f>('Ratios Calculated fix'!AZ214-'Ratios Calculated fix'!AZ$428)/('Ratios Calculated fix'!AZ$429-'Ratios Calculated fix'!AZ$428)</f>
        <v>0.35780977643137019</v>
      </c>
      <c r="BA214" s="21">
        <f>('Ratios Calculated fix'!BA214-'Ratios Calculated fix'!BA$428)/('Ratios Calculated fix'!BA$429-'Ratios Calculated fix'!BA$428)</f>
        <v>0.48697908095598325</v>
      </c>
      <c r="BB214" s="21" t="e">
        <f>('Ratios Calculated fix'!BB214-'Ratios Calculated fix'!BB$428)/('Ratios Calculated fix'!BB$429-'Ratios Calculated fix'!BB$428)</f>
        <v>#DIV/0!</v>
      </c>
      <c r="BC214" s="21">
        <f>('Ratios Calculated fix'!BC214-'Ratios Calculated fix'!BC$428)/('Ratios Calculated fix'!BC$429-'Ratios Calculated fix'!BC$428)</f>
        <v>0.10415603580865374</v>
      </c>
    </row>
    <row r="215" spans="1:55" x14ac:dyDescent="0.2">
      <c r="A215" s="3" t="s">
        <v>670</v>
      </c>
      <c r="B215" s="3" t="s">
        <v>671</v>
      </c>
      <c r="C215" s="3" t="s">
        <v>24</v>
      </c>
      <c r="D215" s="3">
        <v>103498</v>
      </c>
      <c r="E215" s="3" t="s">
        <v>16</v>
      </c>
      <c r="F215" s="3">
        <v>2019</v>
      </c>
      <c r="G215" s="3" t="s">
        <v>17</v>
      </c>
      <c r="H215" s="4">
        <v>43830</v>
      </c>
      <c r="I215" s="4">
        <v>43868</v>
      </c>
      <c r="J215" s="4">
        <v>43868</v>
      </c>
      <c r="K215" s="5">
        <v>115800000</v>
      </c>
      <c r="L215" s="5">
        <v>119800000</v>
      </c>
      <c r="M215" s="3" t="s">
        <v>672</v>
      </c>
      <c r="N215" s="20">
        <f>('Ratios Calculated fix'!N215-'Ratios Calculated fix'!N$428)/('Ratios Calculated fix'!N$429-'Ratios Calculated fix'!N$428)</f>
        <v>0.22853009278949629</v>
      </c>
      <c r="O215" s="21">
        <f>('Ratios Calculated fix'!O215-'Ratios Calculated fix'!O$428)/('Ratios Calculated fix'!O$429-'Ratios Calculated fix'!O$428)</f>
        <v>0.20689284620203707</v>
      </c>
      <c r="P215" s="21">
        <f>('Ratios Calculated fix'!P215-'Ratios Calculated fix'!P$428)/('Ratios Calculated fix'!P$429-'Ratios Calculated fix'!P$428)</f>
        <v>0.55836592244508798</v>
      </c>
      <c r="Q215" s="21">
        <f>('Ratios Calculated fix'!Q215-'Ratios Calculated fix'!Q$428)/('Ratios Calculated fix'!Q$429-'Ratios Calculated fix'!Q$428)</f>
        <v>0.55783031214793399</v>
      </c>
      <c r="R215" s="21">
        <f>('Ratios Calculated fix'!R215-'Ratios Calculated fix'!R$428)/('Ratios Calculated fix'!R$429-'Ratios Calculated fix'!R$428)</f>
        <v>0</v>
      </c>
      <c r="S215" s="21">
        <f>('Ratios Calculated fix'!S215-'Ratios Calculated fix'!S$428)/('Ratios Calculated fix'!S$429-'Ratios Calculated fix'!S$428)</f>
        <v>0</v>
      </c>
      <c r="T215" s="21">
        <f>('Ratios Calculated fix'!T215-'Ratios Calculated fix'!T$428)/('Ratios Calculated fix'!T$429-'Ratios Calculated fix'!T$428)</f>
        <v>0</v>
      </c>
      <c r="U215" s="21">
        <f>('Ratios Calculated fix'!U215-'Ratios Calculated fix'!U$428)/('Ratios Calculated fix'!U$429-'Ratios Calculated fix'!U$428)</f>
        <v>0.79008725756879927</v>
      </c>
      <c r="V215" s="21">
        <f>('Ratios Calculated fix'!V215-'Ratios Calculated fix'!V$428)/('Ratios Calculated fix'!V$429-'Ratios Calculated fix'!V$428)</f>
        <v>0.77144014205164946</v>
      </c>
      <c r="W215" s="21">
        <f>('Ratios Calculated fix'!W215-'Ratios Calculated fix'!W$428)/('Ratios Calculated fix'!W$429-'Ratios Calculated fix'!W$428)</f>
        <v>0.75926751205282994</v>
      </c>
      <c r="X215" s="21">
        <f>('Ratios Calculated fix'!X215-'Ratios Calculated fix'!X$428)/('Ratios Calculated fix'!X$429-'Ratios Calculated fix'!X$428)</f>
        <v>0.44985881025229169</v>
      </c>
      <c r="Y215" s="21">
        <f>('Ratios Calculated fix'!Y215-'Ratios Calculated fix'!Y$428)/('Ratios Calculated fix'!Y$429-'Ratios Calculated fix'!Y$428)</f>
        <v>0.55318902494308142</v>
      </c>
      <c r="Z215" s="21">
        <f>('Ratios Calculated fix'!Z215-'Ratios Calculated fix'!Z$428)/('Ratios Calculated fix'!Z$429-'Ratios Calculated fix'!Z$428)</f>
        <v>0.55014118974770831</v>
      </c>
      <c r="AA215" s="21">
        <f>('Ratios Calculated fix'!AA215-'Ratios Calculated fix'!AA$428)/('Ratios Calculated fix'!AA$429-'Ratios Calculated fix'!AA$428)</f>
        <v>5.0026627776267416E-2</v>
      </c>
      <c r="AB215" s="21">
        <f>('Ratios Calculated fix'!AB215-'Ratios Calculated fix'!AB$428)/('Ratios Calculated fix'!AB$429-'Ratios Calculated fix'!AB$428)</f>
        <v>0.99045994231865209</v>
      </c>
      <c r="AC215" s="21">
        <f>('Ratios Calculated fix'!AC215-'Ratios Calculated fix'!AC$428)/('Ratios Calculated fix'!AC$429-'Ratios Calculated fix'!AC$428)</f>
        <v>0.69074398939744397</v>
      </c>
      <c r="AD215" s="21">
        <f>('Ratios Calculated fix'!AD215-'Ratios Calculated fix'!AD$428)/('Ratios Calculated fix'!AD$429-'Ratios Calculated fix'!AD$428)</f>
        <v>0.49901609980424888</v>
      </c>
      <c r="AE215" s="21">
        <f>('Ratios Calculated fix'!AE215-'Ratios Calculated fix'!AE$428)/('Ratios Calculated fix'!AE$429-'Ratios Calculated fix'!AE$428)</f>
        <v>0.57204977448706174</v>
      </c>
      <c r="AF215" s="21">
        <f>('Ratios Calculated fix'!AF215-'Ratios Calculated fix'!AF$428)/('Ratios Calculated fix'!AF$429-'Ratios Calculated fix'!AF$428)</f>
        <v>0.74140830979551775</v>
      </c>
      <c r="AG215" s="21" t="e">
        <f>('Ratios Calculated fix'!AG215-'Ratios Calculated fix'!AG$428)/('Ratios Calculated fix'!AG$429-'Ratios Calculated fix'!AG$428)</f>
        <v>#DIV/0!</v>
      </c>
      <c r="AH215" s="21" t="e">
        <f>('Ratios Calculated fix'!AH215-'Ratios Calculated fix'!AH$428)/('Ratios Calculated fix'!AH$429-'Ratios Calculated fix'!AH$428)</f>
        <v>#DIV/0!</v>
      </c>
      <c r="AI215" s="21">
        <f>('Ratios Calculated fix'!AI215-'Ratios Calculated fix'!AI$428)/('Ratios Calculated fix'!AI$429-'Ratios Calculated fix'!AI$428)</f>
        <v>0.42632864329537673</v>
      </c>
      <c r="AJ215" s="21">
        <f>('Ratios Calculated fix'!AJ215-'Ratios Calculated fix'!AJ$428)/('Ratios Calculated fix'!AJ$429-'Ratios Calculated fix'!AJ$428)</f>
        <v>0.30816455882965316</v>
      </c>
      <c r="AK215" s="21" t="e">
        <f>('Ratios Calculated fix'!AK215-'Ratios Calculated fix'!AK$428)/('Ratios Calculated fix'!AK$429-'Ratios Calculated fix'!AK$428)</f>
        <v>#DIV/0!</v>
      </c>
      <c r="AL215" s="21" t="e">
        <f>('Ratios Calculated fix'!AL215-'Ratios Calculated fix'!AL$428)/('Ratios Calculated fix'!AL$429-'Ratios Calculated fix'!AL$428)</f>
        <v>#DIV/0!</v>
      </c>
      <c r="AM215" s="21">
        <f>('Ratios Calculated fix'!AM215-'Ratios Calculated fix'!AM$428)/('Ratios Calculated fix'!AM$429-'Ratios Calculated fix'!AM$428)</f>
        <v>0.61801735024835092</v>
      </c>
      <c r="AN215" s="21">
        <f>('Ratios Calculated fix'!AN215-'Ratios Calculated fix'!AN$428)/('Ratios Calculated fix'!AN$429-'Ratios Calculated fix'!AN$428)</f>
        <v>0.62052977238781504</v>
      </c>
      <c r="AO215" s="21">
        <f>('Ratios Calculated fix'!AO215-'Ratios Calculated fix'!AO$428)/('Ratios Calculated fix'!AO$429-'Ratios Calculated fix'!AO$428)</f>
        <v>9.5170722756496531E-2</v>
      </c>
      <c r="AP215" s="21">
        <f>('Ratios Calculated fix'!AP215-'Ratios Calculated fix'!AP$428)/('Ratios Calculated fix'!AP$429-'Ratios Calculated fix'!AP$428)</f>
        <v>3.2112811924009624E-2</v>
      </c>
      <c r="AQ215" s="21">
        <f>('Ratios Calculated fix'!AQ215-'Ratios Calculated fix'!AQ$428)/('Ratios Calculated fix'!AQ$429-'Ratios Calculated fix'!AQ$428)</f>
        <v>0.67674622148712626</v>
      </c>
      <c r="AR215" s="21">
        <f>('Ratios Calculated fix'!AR215-'Ratios Calculated fix'!AR$428)/('Ratios Calculated fix'!AR$429-'Ratios Calculated fix'!AR$428)</f>
        <v>0.49096091014492749</v>
      </c>
      <c r="AS215" s="21">
        <f>('Ratios Calculated fix'!AS215-'Ratios Calculated fix'!AS$428)/('Ratios Calculated fix'!AS$429-'Ratios Calculated fix'!AS$428)</f>
        <v>0.56986667012338887</v>
      </c>
      <c r="AT215" s="21">
        <f>('Ratios Calculated fix'!AT215-'Ratios Calculated fix'!AT$428)/('Ratios Calculated fix'!AT$429-'Ratios Calculated fix'!AT$428)</f>
        <v>0.43545807690522575</v>
      </c>
      <c r="AU215" s="21">
        <f>('Ratios Calculated fix'!AU215-'Ratios Calculated fix'!AU$428)/('Ratios Calculated fix'!AU$429-'Ratios Calculated fix'!AU$428)</f>
        <v>0.45912042200498249</v>
      </c>
      <c r="AV215" s="21" t="e">
        <f>('Ratios Calculated fix'!AV215-'Ratios Calculated fix'!AV$428)/('Ratios Calculated fix'!AV$429-'Ratios Calculated fix'!AV$428)</f>
        <v>#DIV/0!</v>
      </c>
      <c r="AW215" s="21" t="e">
        <f>('Ratios Calculated fix'!AW215-'Ratios Calculated fix'!AW$428)/('Ratios Calculated fix'!AW$429-'Ratios Calculated fix'!AW$428)</f>
        <v>#DIV/0!</v>
      </c>
      <c r="AX215" s="21" t="e">
        <f>('Ratios Calculated fix'!AX215-'Ratios Calculated fix'!AX$428)/('Ratios Calculated fix'!AX$429-'Ratios Calculated fix'!AX$428)</f>
        <v>#DIV/0!</v>
      </c>
      <c r="AY215" s="21">
        <f>('Ratios Calculated fix'!AY215-'Ratios Calculated fix'!AY$428)/('Ratios Calculated fix'!AY$429-'Ratios Calculated fix'!AY$428)</f>
        <v>0.32751608420844852</v>
      </c>
      <c r="AZ215" s="21">
        <f>('Ratios Calculated fix'!AZ215-'Ratios Calculated fix'!AZ$428)/('Ratios Calculated fix'!AZ$429-'Ratios Calculated fix'!AZ$428)</f>
        <v>0.18987024400661129</v>
      </c>
      <c r="BA215" s="21">
        <f>('Ratios Calculated fix'!BA215-'Ratios Calculated fix'!BA$428)/('Ratios Calculated fix'!BA$429-'Ratios Calculated fix'!BA$428)</f>
        <v>0.5098971952943131</v>
      </c>
      <c r="BB215" s="21" t="e">
        <f>('Ratios Calculated fix'!BB215-'Ratios Calculated fix'!BB$428)/('Ratios Calculated fix'!BB$429-'Ratios Calculated fix'!BB$428)</f>
        <v>#DIV/0!</v>
      </c>
      <c r="BC215" s="21">
        <f>('Ratios Calculated fix'!BC215-'Ratios Calculated fix'!BC$428)/('Ratios Calculated fix'!BC$429-'Ratios Calculated fix'!BC$428)</f>
        <v>0.15656217349048654</v>
      </c>
    </row>
    <row r="216" spans="1:55" x14ac:dyDescent="0.2">
      <c r="A216" s="3" t="s">
        <v>547</v>
      </c>
      <c r="B216" s="3" t="s">
        <v>548</v>
      </c>
      <c r="C216" s="3" t="s">
        <v>34</v>
      </c>
      <c r="D216" s="3">
        <v>447532</v>
      </c>
      <c r="E216" s="3" t="s">
        <v>16</v>
      </c>
      <c r="F216" s="3">
        <v>2019</v>
      </c>
      <c r="G216" s="3" t="s">
        <v>17</v>
      </c>
      <c r="H216" s="4">
        <v>43830</v>
      </c>
      <c r="I216" s="4">
        <v>43880</v>
      </c>
      <c r="J216" s="4">
        <v>43880</v>
      </c>
      <c r="K216" s="5">
        <v>89428000</v>
      </c>
      <c r="L216" s="5">
        <v>90805000</v>
      </c>
      <c r="M216" s="3" t="s">
        <v>549</v>
      </c>
      <c r="N216" s="20">
        <f>('Ratios Calculated fix'!N216-'Ratios Calculated fix'!N$428)/('Ratios Calculated fix'!N$429-'Ratios Calculated fix'!N$428)</f>
        <v>2.9300530965073877E-2</v>
      </c>
      <c r="O216" s="21">
        <f>('Ratios Calculated fix'!O216-'Ratios Calculated fix'!O$428)/('Ratios Calculated fix'!O$429-'Ratios Calculated fix'!O$428)</f>
        <v>2.9300530965073877E-2</v>
      </c>
      <c r="P216" s="21">
        <f>('Ratios Calculated fix'!P216-'Ratios Calculated fix'!P$428)/('Ratios Calculated fix'!P$429-'Ratios Calculated fix'!P$428)</f>
        <v>8.9244379304186383E-3</v>
      </c>
      <c r="Q216" s="21">
        <f>('Ratios Calculated fix'!Q216-'Ratios Calculated fix'!Q$428)/('Ratios Calculated fix'!Q$429-'Ratios Calculated fix'!Q$428)</f>
        <v>0.56731688443151151</v>
      </c>
      <c r="R216" s="21">
        <f>('Ratios Calculated fix'!R216-'Ratios Calculated fix'!R$428)/('Ratios Calculated fix'!R$429-'Ratios Calculated fix'!R$428)</f>
        <v>9.4532946764831829E-2</v>
      </c>
      <c r="S216" s="21">
        <f>('Ratios Calculated fix'!S216-'Ratios Calculated fix'!S$428)/('Ratios Calculated fix'!S$429-'Ratios Calculated fix'!S$428)</f>
        <v>4.4603214628974791E-2</v>
      </c>
      <c r="T216" s="21">
        <f>('Ratios Calculated fix'!T216-'Ratios Calculated fix'!T$428)/('Ratios Calculated fix'!T$429-'Ratios Calculated fix'!T$428)</f>
        <v>8.8573063564536855E-2</v>
      </c>
      <c r="U216" s="21">
        <f>('Ratios Calculated fix'!U216-'Ratios Calculated fix'!U$428)/('Ratios Calculated fix'!U$429-'Ratios Calculated fix'!U$428)</f>
        <v>0.8031620793651828</v>
      </c>
      <c r="V216" s="21">
        <f>('Ratios Calculated fix'!V216-'Ratios Calculated fix'!V$428)/('Ratios Calculated fix'!V$429-'Ratios Calculated fix'!V$428)</f>
        <v>0.77715743219422273</v>
      </c>
      <c r="W216" s="21">
        <f>('Ratios Calculated fix'!W216-'Ratios Calculated fix'!W$428)/('Ratios Calculated fix'!W$429-'Ratios Calculated fix'!W$428)</f>
        <v>0.77317387776419522</v>
      </c>
      <c r="X216" s="21">
        <f>('Ratios Calculated fix'!X216-'Ratios Calculated fix'!X$428)/('Ratios Calculated fix'!X$429-'Ratios Calculated fix'!X$428)</f>
        <v>0.23609197312555302</v>
      </c>
      <c r="Y216" s="21">
        <f>('Ratios Calculated fix'!Y216-'Ratios Calculated fix'!Y$428)/('Ratios Calculated fix'!Y$429-'Ratios Calculated fix'!Y$428)</f>
        <v>0.48916515698797025</v>
      </c>
      <c r="Z216" s="21">
        <f>('Ratios Calculated fix'!Z216-'Ratios Calculated fix'!Z$428)/('Ratios Calculated fix'!Z$429-'Ratios Calculated fix'!Z$428)</f>
        <v>0.76390802687444703</v>
      </c>
      <c r="AA216" s="21">
        <f>('Ratios Calculated fix'!AA216-'Ratios Calculated fix'!AA$428)/('Ratios Calculated fix'!AA$429-'Ratios Calculated fix'!AA$428)</f>
        <v>0.76903613864449172</v>
      </c>
      <c r="AB216" s="21">
        <f>('Ratios Calculated fix'!AB216-'Ratios Calculated fix'!AB$428)/('Ratios Calculated fix'!AB$429-'Ratios Calculated fix'!AB$428)</f>
        <v>0.82192545860360311</v>
      </c>
      <c r="AC216" s="21">
        <f>('Ratios Calculated fix'!AC216-'Ratios Calculated fix'!AC$428)/('Ratios Calculated fix'!AC$429-'Ratios Calculated fix'!AC$428)</f>
        <v>0.62009913798823235</v>
      </c>
      <c r="AD216" s="21">
        <f>('Ratios Calculated fix'!AD216-'Ratios Calculated fix'!AD$428)/('Ratios Calculated fix'!AD$429-'Ratios Calculated fix'!AD$428)</f>
        <v>0.35219904507098593</v>
      </c>
      <c r="AE216" s="21">
        <f>('Ratios Calculated fix'!AE216-'Ratios Calculated fix'!AE$428)/('Ratios Calculated fix'!AE$429-'Ratios Calculated fix'!AE$428)</f>
        <v>0.33834773810906377</v>
      </c>
      <c r="AF216" s="21">
        <f>('Ratios Calculated fix'!AF216-'Ratios Calculated fix'!AF$428)/('Ratios Calculated fix'!AF$429-'Ratios Calculated fix'!AF$428)</f>
        <v>0.55876978867747529</v>
      </c>
      <c r="AG216" s="21" t="e">
        <f>('Ratios Calculated fix'!AG216-'Ratios Calculated fix'!AG$428)/('Ratios Calculated fix'!AG$429-'Ratios Calculated fix'!AG$428)</f>
        <v>#DIV/0!</v>
      </c>
      <c r="AH216" s="21" t="e">
        <f>('Ratios Calculated fix'!AH216-'Ratios Calculated fix'!AH$428)/('Ratios Calculated fix'!AH$429-'Ratios Calculated fix'!AH$428)</f>
        <v>#DIV/0!</v>
      </c>
      <c r="AI216" s="21">
        <f>('Ratios Calculated fix'!AI216-'Ratios Calculated fix'!AI$428)/('Ratios Calculated fix'!AI$429-'Ratios Calculated fix'!AI$428)</f>
        <v>0.28185230417936002</v>
      </c>
      <c r="AJ216" s="21">
        <f>('Ratios Calculated fix'!AJ216-'Ratios Calculated fix'!AJ$428)/('Ratios Calculated fix'!AJ$429-'Ratios Calculated fix'!AJ$428)</f>
        <v>9.9390249925324359E-2</v>
      </c>
      <c r="AK216" s="21" t="e">
        <f>('Ratios Calculated fix'!AK216-'Ratios Calculated fix'!AK$428)/('Ratios Calculated fix'!AK$429-'Ratios Calculated fix'!AK$428)</f>
        <v>#DIV/0!</v>
      </c>
      <c r="AL216" s="21" t="e">
        <f>('Ratios Calculated fix'!AL216-'Ratios Calculated fix'!AL$428)/('Ratios Calculated fix'!AL$429-'Ratios Calculated fix'!AL$428)</f>
        <v>#DIV/0!</v>
      </c>
      <c r="AM216" s="21">
        <f>('Ratios Calculated fix'!AM216-'Ratios Calculated fix'!AM$428)/('Ratios Calculated fix'!AM$429-'Ratios Calculated fix'!AM$428)</f>
        <v>0.6176447618905242</v>
      </c>
      <c r="AN216" s="21">
        <f>('Ratios Calculated fix'!AN216-'Ratios Calculated fix'!AN$428)/('Ratios Calculated fix'!AN$429-'Ratios Calculated fix'!AN$428)</f>
        <v>0.62687645163705197</v>
      </c>
      <c r="AO216" s="21">
        <f>('Ratios Calculated fix'!AO216-'Ratios Calculated fix'!AO$428)/('Ratios Calculated fix'!AO$429-'Ratios Calculated fix'!AO$428)</f>
        <v>0.13297349265198519</v>
      </c>
      <c r="AP216" s="21">
        <f>('Ratios Calculated fix'!AP216-'Ratios Calculated fix'!AP$428)/('Ratios Calculated fix'!AP$429-'Ratios Calculated fix'!AP$428)</f>
        <v>3.1416232761695535E-2</v>
      </c>
      <c r="AQ216" s="21">
        <f>('Ratios Calculated fix'!AQ216-'Ratios Calculated fix'!AQ$428)/('Ratios Calculated fix'!AQ$429-'Ratios Calculated fix'!AQ$428)</f>
        <v>0.51966992143135693</v>
      </c>
      <c r="AR216" s="21">
        <f>('Ratios Calculated fix'!AR216-'Ratios Calculated fix'!AR$428)/('Ratios Calculated fix'!AR$429-'Ratios Calculated fix'!AR$428)</f>
        <v>0.29251524043765353</v>
      </c>
      <c r="AS216" s="21">
        <f>('Ratios Calculated fix'!AS216-'Ratios Calculated fix'!AS$428)/('Ratios Calculated fix'!AS$429-'Ratios Calculated fix'!AS$428)</f>
        <v>0.44337683350592355</v>
      </c>
      <c r="AT216" s="21">
        <f>('Ratios Calculated fix'!AT216-'Ratios Calculated fix'!AT$428)/('Ratios Calculated fix'!AT$429-'Ratios Calculated fix'!AT$428)</f>
        <v>0.31591711828306979</v>
      </c>
      <c r="AU216" s="21">
        <f>('Ratios Calculated fix'!AU216-'Ratios Calculated fix'!AU$428)/('Ratios Calculated fix'!AU$429-'Ratios Calculated fix'!AU$428)</f>
        <v>0.47879681506519528</v>
      </c>
      <c r="AV216" s="21" t="e">
        <f>('Ratios Calculated fix'!AV216-'Ratios Calculated fix'!AV$428)/('Ratios Calculated fix'!AV$429-'Ratios Calculated fix'!AV$428)</f>
        <v>#DIV/0!</v>
      </c>
      <c r="AW216" s="21" t="e">
        <f>('Ratios Calculated fix'!AW216-'Ratios Calculated fix'!AW$428)/('Ratios Calculated fix'!AW$429-'Ratios Calculated fix'!AW$428)</f>
        <v>#DIV/0!</v>
      </c>
      <c r="AX216" s="21" t="e">
        <f>('Ratios Calculated fix'!AX216-'Ratios Calculated fix'!AX$428)/('Ratios Calculated fix'!AX$429-'Ratios Calculated fix'!AX$428)</f>
        <v>#DIV/0!</v>
      </c>
      <c r="AY216" s="21">
        <f>('Ratios Calculated fix'!AY216-'Ratios Calculated fix'!AY$428)/('Ratios Calculated fix'!AY$429-'Ratios Calculated fix'!AY$428)</f>
        <v>0.36872079592277929</v>
      </c>
      <c r="AZ216" s="21">
        <f>('Ratios Calculated fix'!AZ216-'Ratios Calculated fix'!AZ$428)/('Ratios Calculated fix'!AZ$429-'Ratios Calculated fix'!AZ$428)</f>
        <v>0.31043768118057813</v>
      </c>
      <c r="BA216" s="21">
        <f>('Ratios Calculated fix'!BA216-'Ratios Calculated fix'!BA$428)/('Ratios Calculated fix'!BA$429-'Ratios Calculated fix'!BA$428)</f>
        <v>0.55312058903050343</v>
      </c>
      <c r="BB216" s="21" t="e">
        <f>('Ratios Calculated fix'!BB216-'Ratios Calculated fix'!BB$428)/('Ratios Calculated fix'!BB$429-'Ratios Calculated fix'!BB$428)</f>
        <v>#DIV/0!</v>
      </c>
      <c r="BC216" s="21">
        <f>('Ratios Calculated fix'!BC216-'Ratios Calculated fix'!BC$428)/('Ratios Calculated fix'!BC$429-'Ratios Calculated fix'!BC$428)</f>
        <v>0.12041870341359671</v>
      </c>
    </row>
    <row r="217" spans="1:55" x14ac:dyDescent="0.2">
      <c r="A217" s="3" t="s">
        <v>637</v>
      </c>
      <c r="B217" s="3" t="s">
        <v>638</v>
      </c>
      <c r="C217" s="3" t="s">
        <v>15</v>
      </c>
      <c r="D217" s="3">
        <v>378165</v>
      </c>
      <c r="E217" s="3" t="s">
        <v>16</v>
      </c>
      <c r="F217" s="3">
        <v>2019</v>
      </c>
      <c r="G217" s="3" t="s">
        <v>17</v>
      </c>
      <c r="H217" s="4">
        <v>43830</v>
      </c>
      <c r="I217" s="4">
        <v>43875</v>
      </c>
      <c r="J217" s="4">
        <v>43875</v>
      </c>
      <c r="K217" s="5">
        <v>321200000</v>
      </c>
      <c r="L217" s="5">
        <v>322200000</v>
      </c>
      <c r="M217" s="3" t="s">
        <v>639</v>
      </c>
      <c r="N217" s="20">
        <f>('Ratios Calculated fix'!N217-'Ratios Calculated fix'!N$428)/('Ratios Calculated fix'!N$429-'Ratios Calculated fix'!N$428)</f>
        <v>7.0108934977288942E-2</v>
      </c>
      <c r="O217" s="21">
        <f>('Ratios Calculated fix'!O217-'Ratios Calculated fix'!O$428)/('Ratios Calculated fix'!O$429-'Ratios Calculated fix'!O$428)</f>
        <v>5.3955047532001733E-2</v>
      </c>
      <c r="P217" s="21">
        <f>('Ratios Calculated fix'!P217-'Ratios Calculated fix'!P$428)/('Ratios Calculated fix'!P$429-'Ratios Calculated fix'!P$428)</f>
        <v>6.351678709047745E-2</v>
      </c>
      <c r="Q217" s="21">
        <f>('Ratios Calculated fix'!Q217-'Ratios Calculated fix'!Q$428)/('Ratios Calculated fix'!Q$429-'Ratios Calculated fix'!Q$428)</f>
        <v>0.56308980598853897</v>
      </c>
      <c r="R217" s="21">
        <f>('Ratios Calculated fix'!R217-'Ratios Calculated fix'!R$428)/('Ratios Calculated fix'!R$429-'Ratios Calculated fix'!R$428)</f>
        <v>0.12751681254147945</v>
      </c>
      <c r="S217" s="21">
        <f>('Ratios Calculated fix'!S217-'Ratios Calculated fix'!S$428)/('Ratios Calculated fix'!S$429-'Ratios Calculated fix'!S$428)</f>
        <v>0.15177590649851005</v>
      </c>
      <c r="T217" s="21">
        <f>('Ratios Calculated fix'!T217-'Ratios Calculated fix'!T$428)/('Ratios Calculated fix'!T$429-'Ratios Calculated fix'!T$428)</f>
        <v>0.10524291645654063</v>
      </c>
      <c r="U217" s="21">
        <f>('Ratios Calculated fix'!U217-'Ratios Calculated fix'!U$428)/('Ratios Calculated fix'!U$429-'Ratios Calculated fix'!U$428)</f>
        <v>0.80113034532387306</v>
      </c>
      <c r="V217" s="21">
        <f>('Ratios Calculated fix'!V217-'Ratios Calculated fix'!V$428)/('Ratios Calculated fix'!V$429-'Ratios Calculated fix'!V$428)</f>
        <v>0.78362154754458324</v>
      </c>
      <c r="W217" s="21">
        <f>('Ratios Calculated fix'!W217-'Ratios Calculated fix'!W$428)/('Ratios Calculated fix'!W$429-'Ratios Calculated fix'!W$428)</f>
        <v>0.76961358049534023</v>
      </c>
      <c r="X217" s="21">
        <f>('Ratios Calculated fix'!X217-'Ratios Calculated fix'!X$428)/('Ratios Calculated fix'!X$429-'Ratios Calculated fix'!X$428)</f>
        <v>0.31534136269012847</v>
      </c>
      <c r="Y217" s="21">
        <f>('Ratios Calculated fix'!Y217-'Ratios Calculated fix'!Y$428)/('Ratios Calculated fix'!Y$429-'Ratios Calculated fix'!Y$428)</f>
        <v>0.4861966584496884</v>
      </c>
      <c r="Z217" s="21">
        <f>('Ratios Calculated fix'!Z217-'Ratios Calculated fix'!Z$428)/('Ratios Calculated fix'!Z$429-'Ratios Calculated fix'!Z$428)</f>
        <v>0.68465863730987153</v>
      </c>
      <c r="AA217" s="21">
        <f>('Ratios Calculated fix'!AA217-'Ratios Calculated fix'!AA$428)/('Ratios Calculated fix'!AA$429-'Ratios Calculated fix'!AA$428)</f>
        <v>0.5083279457758455</v>
      </c>
      <c r="AB217" s="21">
        <f>('Ratios Calculated fix'!AB217-'Ratios Calculated fix'!AB$428)/('Ratios Calculated fix'!AB$429-'Ratios Calculated fix'!AB$428)</f>
        <v>0.84123105075665305</v>
      </c>
      <c r="AC217" s="21">
        <f>('Ratios Calculated fix'!AC217-'Ratios Calculated fix'!AC$428)/('Ratios Calculated fix'!AC$429-'Ratios Calculated fix'!AC$428)</f>
        <v>0.40093621549962449</v>
      </c>
      <c r="AD217" s="21">
        <f>('Ratios Calculated fix'!AD217-'Ratios Calculated fix'!AD$428)/('Ratios Calculated fix'!AD$429-'Ratios Calculated fix'!AD$428)</f>
        <v>0.42859280988729237</v>
      </c>
      <c r="AE217" s="21">
        <f>('Ratios Calculated fix'!AE217-'Ratios Calculated fix'!AE$428)/('Ratios Calculated fix'!AE$429-'Ratios Calculated fix'!AE$428)</f>
        <v>0.49131965950392803</v>
      </c>
      <c r="AF217" s="21">
        <f>('Ratios Calculated fix'!AF217-'Ratios Calculated fix'!AF$428)/('Ratios Calculated fix'!AF$429-'Ratios Calculated fix'!AF$428)</f>
        <v>0.65460101412075378</v>
      </c>
      <c r="AG217" s="21" t="e">
        <f>('Ratios Calculated fix'!AG217-'Ratios Calculated fix'!AG$428)/('Ratios Calculated fix'!AG$429-'Ratios Calculated fix'!AG$428)</f>
        <v>#DIV/0!</v>
      </c>
      <c r="AH217" s="21" t="e">
        <f>('Ratios Calculated fix'!AH217-'Ratios Calculated fix'!AH$428)/('Ratios Calculated fix'!AH$429-'Ratios Calculated fix'!AH$428)</f>
        <v>#DIV/0!</v>
      </c>
      <c r="AI217" s="21">
        <f>('Ratios Calculated fix'!AI217-'Ratios Calculated fix'!AI$428)/('Ratios Calculated fix'!AI$429-'Ratios Calculated fix'!AI$428)</f>
        <v>0.34731987151094934</v>
      </c>
      <c r="AJ217" s="21">
        <f>('Ratios Calculated fix'!AJ217-'Ratios Calculated fix'!AJ$428)/('Ratios Calculated fix'!AJ$429-'Ratios Calculated fix'!AJ$428)</f>
        <v>0.20228334733333761</v>
      </c>
      <c r="AK217" s="21" t="e">
        <f>('Ratios Calculated fix'!AK217-'Ratios Calculated fix'!AK$428)/('Ratios Calculated fix'!AK$429-'Ratios Calculated fix'!AK$428)</f>
        <v>#DIV/0!</v>
      </c>
      <c r="AL217" s="21" t="e">
        <f>('Ratios Calculated fix'!AL217-'Ratios Calculated fix'!AL$428)/('Ratios Calculated fix'!AL$429-'Ratios Calculated fix'!AL$428)</f>
        <v>#DIV/0!</v>
      </c>
      <c r="AM217" s="21">
        <f>('Ratios Calculated fix'!AM217-'Ratios Calculated fix'!AM$428)/('Ratios Calculated fix'!AM$429-'Ratios Calculated fix'!AM$428)</f>
        <v>0.62733228121496976</v>
      </c>
      <c r="AN217" s="21">
        <f>('Ratios Calculated fix'!AN217-'Ratios Calculated fix'!AN$428)/('Ratios Calculated fix'!AN$429-'Ratios Calculated fix'!AN$428)</f>
        <v>0.62666057437364708</v>
      </c>
      <c r="AO217" s="21">
        <f>('Ratios Calculated fix'!AO217-'Ratios Calculated fix'!AO$428)/('Ratios Calculated fix'!AO$429-'Ratios Calculated fix'!AO$428)</f>
        <v>0.21294710109189993</v>
      </c>
      <c r="AP217" s="21">
        <f>('Ratios Calculated fix'!AP217-'Ratios Calculated fix'!AP$428)/('Ratios Calculated fix'!AP$429-'Ratios Calculated fix'!AP$428)</f>
        <v>3.2759399295140733E-2</v>
      </c>
      <c r="AQ217" s="21">
        <f>('Ratios Calculated fix'!AQ217-'Ratios Calculated fix'!AQ$428)/('Ratios Calculated fix'!AQ$429-'Ratios Calculated fix'!AQ$428)</f>
        <v>0.7129998098992415</v>
      </c>
      <c r="AR217" s="21">
        <f>('Ratios Calculated fix'!AR217-'Ratios Calculated fix'!AR$428)/('Ratios Calculated fix'!AR$429-'Ratios Calculated fix'!AR$428)</f>
        <v>0.36541080782198054</v>
      </c>
      <c r="AS217" s="21">
        <f>('Ratios Calculated fix'!AS217-'Ratios Calculated fix'!AS$428)/('Ratios Calculated fix'!AS$429-'Ratios Calculated fix'!AS$428)</f>
        <v>0.46064556257232225</v>
      </c>
      <c r="AT217" s="21">
        <f>('Ratios Calculated fix'!AT217-'Ratios Calculated fix'!AT$428)/('Ratios Calculated fix'!AT$429-'Ratios Calculated fix'!AT$428)</f>
        <v>0.50085788192969793</v>
      </c>
      <c r="AU217" s="21">
        <f>('Ratios Calculated fix'!AU217-'Ratios Calculated fix'!AU$428)/('Ratios Calculated fix'!AU$429-'Ratios Calculated fix'!AU$428)</f>
        <v>0.51983620942773745</v>
      </c>
      <c r="AV217" s="21" t="e">
        <f>('Ratios Calculated fix'!AV217-'Ratios Calculated fix'!AV$428)/('Ratios Calculated fix'!AV$429-'Ratios Calculated fix'!AV$428)</f>
        <v>#DIV/0!</v>
      </c>
      <c r="AW217" s="21" t="e">
        <f>('Ratios Calculated fix'!AW217-'Ratios Calculated fix'!AW$428)/('Ratios Calculated fix'!AW$429-'Ratios Calculated fix'!AW$428)</f>
        <v>#DIV/0!</v>
      </c>
      <c r="AX217" s="21" t="e">
        <f>('Ratios Calculated fix'!AX217-'Ratios Calculated fix'!AX$428)/('Ratios Calculated fix'!AX$429-'Ratios Calculated fix'!AX$428)</f>
        <v>#DIV/0!</v>
      </c>
      <c r="AY217" s="21">
        <f>('Ratios Calculated fix'!AY217-'Ratios Calculated fix'!AY$428)/('Ratios Calculated fix'!AY$429-'Ratios Calculated fix'!AY$428)</f>
        <v>0.35066483705450596</v>
      </c>
      <c r="AZ217" s="21">
        <f>('Ratios Calculated fix'!AZ217-'Ratios Calculated fix'!AZ$428)/('Ratios Calculated fix'!AZ$429-'Ratios Calculated fix'!AZ$428)</f>
        <v>0.27458664838067093</v>
      </c>
      <c r="BA217" s="21">
        <f>('Ratios Calculated fix'!BA217-'Ratios Calculated fix'!BA$428)/('Ratios Calculated fix'!BA$429-'Ratios Calculated fix'!BA$428)</f>
        <v>0.51532455442803993</v>
      </c>
      <c r="BB217" s="21" t="e">
        <f>('Ratios Calculated fix'!BB217-'Ratios Calculated fix'!BB$428)/('Ratios Calculated fix'!BB$429-'Ratios Calculated fix'!BB$428)</f>
        <v>#DIV/0!</v>
      </c>
      <c r="BC217" s="21">
        <f>('Ratios Calculated fix'!BC217-'Ratios Calculated fix'!BC$428)/('Ratios Calculated fix'!BC$429-'Ratios Calculated fix'!BC$428)</f>
        <v>0.23372934078564395</v>
      </c>
    </row>
    <row r="218" spans="1:55" x14ac:dyDescent="0.2">
      <c r="A218" s="3" t="s">
        <v>673</v>
      </c>
      <c r="B218" s="3" t="s">
        <v>674</v>
      </c>
      <c r="C218" s="3" t="s">
        <v>113</v>
      </c>
      <c r="D218" s="3">
        <v>378170</v>
      </c>
      <c r="E218" s="3" t="s">
        <v>16</v>
      </c>
      <c r="F218" s="3">
        <v>2019</v>
      </c>
      <c r="G218" s="3" t="s">
        <v>17</v>
      </c>
      <c r="H218" s="4">
        <v>43830</v>
      </c>
      <c r="I218" s="4">
        <v>43892</v>
      </c>
      <c r="J218" s="4">
        <v>43892</v>
      </c>
      <c r="K218" s="5">
        <v>455200000</v>
      </c>
      <c r="L218" s="5">
        <v>459400000</v>
      </c>
      <c r="M218" s="3" t="s">
        <v>675</v>
      </c>
      <c r="N218" s="20">
        <f>('Ratios Calculated fix'!N218-'Ratios Calculated fix'!N$428)/('Ratios Calculated fix'!N$429-'Ratios Calculated fix'!N$428)</f>
        <v>3.3381939728762147E-2</v>
      </c>
      <c r="O218" s="21">
        <f>('Ratios Calculated fix'!O218-'Ratios Calculated fix'!O$428)/('Ratios Calculated fix'!O$429-'Ratios Calculated fix'!O$428)</f>
        <v>3.3381939728762147E-2</v>
      </c>
      <c r="P218" s="21">
        <f>('Ratios Calculated fix'!P218-'Ratios Calculated fix'!P$428)/('Ratios Calculated fix'!P$429-'Ratios Calculated fix'!P$428)</f>
        <v>1.9316155340353514E-2</v>
      </c>
      <c r="Q218" s="21">
        <f>('Ratios Calculated fix'!Q218-'Ratios Calculated fix'!Q$428)/('Ratios Calculated fix'!Q$429-'Ratios Calculated fix'!Q$428)</f>
        <v>0.56115914403848643</v>
      </c>
      <c r="R218" s="21">
        <f>('Ratios Calculated fix'!R218-'Ratios Calculated fix'!R$428)/('Ratios Calculated fix'!R$429-'Ratios Calculated fix'!R$428)</f>
        <v>6.4805025883100137E-2</v>
      </c>
      <c r="S218" s="21">
        <f>('Ratios Calculated fix'!S218-'Ratios Calculated fix'!S$428)/('Ratios Calculated fix'!S$429-'Ratios Calculated fix'!S$428)</f>
        <v>0.28181809646438799</v>
      </c>
      <c r="T218" s="21">
        <f>('Ratios Calculated fix'!T218-'Ratios Calculated fix'!T$428)/('Ratios Calculated fix'!T$429-'Ratios Calculated fix'!T$428)</f>
        <v>2.1681031207169712E-2</v>
      </c>
      <c r="U218" s="21">
        <f>('Ratios Calculated fix'!U218-'Ratios Calculated fix'!U$428)/('Ratios Calculated fix'!U$429-'Ratios Calculated fix'!U$428)</f>
        <v>0.7941689240309705</v>
      </c>
      <c r="V218" s="21">
        <f>('Ratios Calculated fix'!V218-'Ratios Calculated fix'!V$428)/('Ratios Calculated fix'!V$429-'Ratios Calculated fix'!V$428)</f>
        <v>0.78789026663973349</v>
      </c>
      <c r="W218" s="21">
        <f>('Ratios Calculated fix'!W218-'Ratios Calculated fix'!W$428)/('Ratios Calculated fix'!W$429-'Ratios Calculated fix'!W$428)</f>
        <v>0.76081764217884684</v>
      </c>
      <c r="X218" s="21">
        <f>('Ratios Calculated fix'!X218-'Ratios Calculated fix'!X$428)/('Ratios Calculated fix'!X$429-'Ratios Calculated fix'!X$428)</f>
        <v>0.38624991247669505</v>
      </c>
      <c r="Y218" s="21">
        <f>('Ratios Calculated fix'!Y218-'Ratios Calculated fix'!Y$428)/('Ratios Calculated fix'!Y$429-'Ratios Calculated fix'!Y$428)</f>
        <v>0.49528218454164452</v>
      </c>
      <c r="Z218" s="21">
        <f>('Ratios Calculated fix'!Z218-'Ratios Calculated fix'!Z$428)/('Ratios Calculated fix'!Z$429-'Ratios Calculated fix'!Z$428)</f>
        <v>0.61375008752330495</v>
      </c>
      <c r="AA218" s="21">
        <f>('Ratios Calculated fix'!AA218-'Ratios Calculated fix'!AA$428)/('Ratios Calculated fix'!AA$429-'Ratios Calculated fix'!AA$428)</f>
        <v>0.37693872438237147</v>
      </c>
      <c r="AB218" s="21">
        <f>('Ratios Calculated fix'!AB218-'Ratios Calculated fix'!AB$428)/('Ratios Calculated fix'!AB$429-'Ratios Calculated fix'!AB$428)</f>
        <v>0.86059405832937619</v>
      </c>
      <c r="AC218" s="21">
        <f>('Ratios Calculated fix'!AC218-'Ratios Calculated fix'!AC$428)/('Ratios Calculated fix'!AC$429-'Ratios Calculated fix'!AC$428)</f>
        <v>0.39966949330515206</v>
      </c>
      <c r="AD218" s="21">
        <f>('Ratios Calculated fix'!AD218-'Ratios Calculated fix'!AD$428)/('Ratios Calculated fix'!AD$429-'Ratios Calculated fix'!AD$428)</f>
        <v>0.43729818472718263</v>
      </c>
      <c r="AE218" s="21">
        <f>('Ratios Calculated fix'!AE218-'Ratios Calculated fix'!AE$428)/('Ratios Calculated fix'!AE$429-'Ratios Calculated fix'!AE$428)</f>
        <v>0.50129911250341652</v>
      </c>
      <c r="AF218" s="21">
        <f>('Ratios Calculated fix'!AF218-'Ratios Calculated fix'!AF$428)/('Ratios Calculated fix'!AF$429-'Ratios Calculated fix'!AF$428)</f>
        <v>0.64961514184260361</v>
      </c>
      <c r="AG218" s="21" t="e">
        <f>('Ratios Calculated fix'!AG218-'Ratios Calculated fix'!AG$428)/('Ratios Calculated fix'!AG$429-'Ratios Calculated fix'!AG$428)</f>
        <v>#DIV/0!</v>
      </c>
      <c r="AH218" s="21" t="e">
        <f>('Ratios Calculated fix'!AH218-'Ratios Calculated fix'!AH$428)/('Ratios Calculated fix'!AH$429-'Ratios Calculated fix'!AH$428)</f>
        <v>#DIV/0!</v>
      </c>
      <c r="AI218" s="21">
        <f>('Ratios Calculated fix'!AI218-'Ratios Calculated fix'!AI$428)/('Ratios Calculated fix'!AI$429-'Ratios Calculated fix'!AI$428)</f>
        <v>0.5174093142521009</v>
      </c>
      <c r="AJ218" s="21">
        <f>('Ratios Calculated fix'!AJ218-'Ratios Calculated fix'!AJ$428)/('Ratios Calculated fix'!AJ$429-'Ratios Calculated fix'!AJ$428)</f>
        <v>7.6674193750397315E-2</v>
      </c>
      <c r="AK218" s="21" t="e">
        <f>('Ratios Calculated fix'!AK218-'Ratios Calculated fix'!AK$428)/('Ratios Calculated fix'!AK$429-'Ratios Calculated fix'!AK$428)</f>
        <v>#DIV/0!</v>
      </c>
      <c r="AL218" s="21" t="e">
        <f>('Ratios Calculated fix'!AL218-'Ratios Calculated fix'!AL$428)/('Ratios Calculated fix'!AL$429-'Ratios Calculated fix'!AL$428)</f>
        <v>#DIV/0!</v>
      </c>
      <c r="AM218" s="21">
        <f>('Ratios Calculated fix'!AM218-'Ratios Calculated fix'!AM$428)/('Ratios Calculated fix'!AM$429-'Ratios Calculated fix'!AM$428)</f>
        <v>0.616901061982018</v>
      </c>
      <c r="AN218" s="21">
        <f>('Ratios Calculated fix'!AN218-'Ratios Calculated fix'!AN$428)/('Ratios Calculated fix'!AN$429-'Ratios Calculated fix'!AN$428)</f>
        <v>0.62054910111295658</v>
      </c>
      <c r="AO218" s="21">
        <f>('Ratios Calculated fix'!AO218-'Ratios Calculated fix'!AO$428)/('Ratios Calculated fix'!AO$429-'Ratios Calculated fix'!AO$428)</f>
        <v>2.6329866617429577E-2</v>
      </c>
      <c r="AP218" s="21">
        <f>('Ratios Calculated fix'!AP218-'Ratios Calculated fix'!AP$428)/('Ratios Calculated fix'!AP$429-'Ratios Calculated fix'!AP$428)</f>
        <v>3.1835093862173286E-2</v>
      </c>
      <c r="AQ218" s="21">
        <f>('Ratios Calculated fix'!AQ218-'Ratios Calculated fix'!AQ$428)/('Ratios Calculated fix'!AQ$429-'Ratios Calculated fix'!AQ$428)</f>
        <v>0.5307555902255956</v>
      </c>
      <c r="AR218" s="21">
        <f>('Ratios Calculated fix'!AR218-'Ratios Calculated fix'!AR$428)/('Ratios Calculated fix'!AR$429-'Ratios Calculated fix'!AR$428)</f>
        <v>0.33051786890295903</v>
      </c>
      <c r="AS218" s="21">
        <f>('Ratios Calculated fix'!AS218-'Ratios Calculated fix'!AS$428)/('Ratios Calculated fix'!AS$429-'Ratios Calculated fix'!AS$428)</f>
        <v>0.66230720572461421</v>
      </c>
      <c r="AT218" s="21">
        <f>('Ratios Calculated fix'!AT218-'Ratios Calculated fix'!AT$428)/('Ratios Calculated fix'!AT$429-'Ratios Calculated fix'!AT$428)</f>
        <v>0.23540481334369742</v>
      </c>
      <c r="AU218" s="21">
        <f>('Ratios Calculated fix'!AU218-'Ratios Calculated fix'!AU$428)/('Ratios Calculated fix'!AU$429-'Ratios Calculated fix'!AU$428)</f>
        <v>0.43106600500786335</v>
      </c>
      <c r="AV218" s="21" t="e">
        <f>('Ratios Calculated fix'!AV218-'Ratios Calculated fix'!AV$428)/('Ratios Calculated fix'!AV$429-'Ratios Calculated fix'!AV$428)</f>
        <v>#DIV/0!</v>
      </c>
      <c r="AW218" s="21" t="e">
        <f>('Ratios Calculated fix'!AW218-'Ratios Calculated fix'!AW$428)/('Ratios Calculated fix'!AW$429-'Ratios Calculated fix'!AW$428)</f>
        <v>#DIV/0!</v>
      </c>
      <c r="AX218" s="21" t="e">
        <f>('Ratios Calculated fix'!AX218-'Ratios Calculated fix'!AX$428)/('Ratios Calculated fix'!AX$429-'Ratios Calculated fix'!AX$428)</f>
        <v>#DIV/0!</v>
      </c>
      <c r="AY218" s="21">
        <f>('Ratios Calculated fix'!AY218-'Ratios Calculated fix'!AY$428)/('Ratios Calculated fix'!AY$429-'Ratios Calculated fix'!AY$428)</f>
        <v>0.39297925938952522</v>
      </c>
      <c r="AZ218" s="21">
        <f>('Ratios Calculated fix'!AZ218-'Ratios Calculated fix'!AZ$428)/('Ratios Calculated fix'!AZ$429-'Ratios Calculated fix'!AZ$428)</f>
        <v>0.32268693335472504</v>
      </c>
      <c r="BA218" s="21">
        <f>('Ratios Calculated fix'!BA218-'Ratios Calculated fix'!BA$428)/('Ratios Calculated fix'!BA$429-'Ratios Calculated fix'!BA$428)</f>
        <v>0.4944924988079209</v>
      </c>
      <c r="BB218" s="21" t="e">
        <f>('Ratios Calculated fix'!BB218-'Ratios Calculated fix'!BB$428)/('Ratios Calculated fix'!BB$429-'Ratios Calculated fix'!BB$428)</f>
        <v>#DIV/0!</v>
      </c>
      <c r="BC218" s="21">
        <f>('Ratios Calculated fix'!BC218-'Ratios Calculated fix'!BC$428)/('Ratios Calculated fix'!BC$429-'Ratios Calculated fix'!BC$428)</f>
        <v>0.12417638485099046</v>
      </c>
    </row>
    <row r="219" spans="1:55" x14ac:dyDescent="0.2">
      <c r="A219" s="3" t="s">
        <v>685</v>
      </c>
      <c r="B219" s="3" t="s">
        <v>686</v>
      </c>
      <c r="C219" s="3" t="s">
        <v>15</v>
      </c>
      <c r="D219" s="3">
        <v>378173</v>
      </c>
      <c r="E219" s="3" t="s">
        <v>16</v>
      </c>
      <c r="F219" s="3">
        <v>2019</v>
      </c>
      <c r="G219" s="3" t="s">
        <v>17</v>
      </c>
      <c r="H219" s="4">
        <v>43830</v>
      </c>
      <c r="I219" s="4">
        <v>43892</v>
      </c>
      <c r="J219" s="4">
        <v>43892</v>
      </c>
      <c r="K219" s="5">
        <v>106464000</v>
      </c>
      <c r="L219" s="5">
        <v>107499000</v>
      </c>
      <c r="M219" s="3" t="s">
        <v>687</v>
      </c>
      <c r="N219" s="20">
        <f>('Ratios Calculated fix'!N219-'Ratios Calculated fix'!N$428)/('Ratios Calculated fix'!N$429-'Ratios Calculated fix'!N$428)</f>
        <v>0.19895624049808061</v>
      </c>
      <c r="O219" s="21">
        <f>('Ratios Calculated fix'!O219-'Ratios Calculated fix'!O$428)/('Ratios Calculated fix'!O$429-'Ratios Calculated fix'!O$428)</f>
        <v>0.19825075166438427</v>
      </c>
      <c r="P219" s="21">
        <f>('Ratios Calculated fix'!P219-'Ratios Calculated fix'!P$428)/('Ratios Calculated fix'!P$429-'Ratios Calculated fix'!P$428)</f>
        <v>8.4064836295421155E-4</v>
      </c>
      <c r="Q219" s="21">
        <f>('Ratios Calculated fix'!Q219-'Ratios Calculated fix'!Q$428)/('Ratios Calculated fix'!Q$429-'Ratios Calculated fix'!Q$428)</f>
        <v>0.55976865991080538</v>
      </c>
      <c r="R219" s="21">
        <f>('Ratios Calculated fix'!R219-'Ratios Calculated fix'!R$428)/('Ratios Calculated fix'!R$429-'Ratios Calculated fix'!R$428)</f>
        <v>5.7985993803320632E-2</v>
      </c>
      <c r="S219" s="21">
        <f>('Ratios Calculated fix'!S219-'Ratios Calculated fix'!S$428)/('Ratios Calculated fix'!S$429-'Ratios Calculated fix'!S$428)</f>
        <v>8.2255490413181545E-2</v>
      </c>
      <c r="T219" s="21">
        <f>('Ratios Calculated fix'!T219-'Ratios Calculated fix'!T$428)/('Ratios Calculated fix'!T$429-'Ratios Calculated fix'!T$428)</f>
        <v>4.5800376590433733E-2</v>
      </c>
      <c r="U219" s="21">
        <f>('Ratios Calculated fix'!U219-'Ratios Calculated fix'!U$428)/('Ratios Calculated fix'!U$429-'Ratios Calculated fix'!U$428)</f>
        <v>0.79275312873080472</v>
      </c>
      <c r="V219" s="21">
        <f>('Ratios Calculated fix'!V219-'Ratios Calculated fix'!V$428)/('Ratios Calculated fix'!V$429-'Ratios Calculated fix'!V$428)</f>
        <v>0.77494485487584075</v>
      </c>
      <c r="W219" s="21">
        <f>('Ratios Calculated fix'!W219-'Ratios Calculated fix'!W$428)/('Ratios Calculated fix'!W$429-'Ratios Calculated fix'!W$428)</f>
        <v>0.76165776850076761</v>
      </c>
      <c r="X219" s="21">
        <f>('Ratios Calculated fix'!X219-'Ratios Calculated fix'!X$428)/('Ratios Calculated fix'!X$429-'Ratios Calculated fix'!X$428)</f>
        <v>1</v>
      </c>
      <c r="Y219" s="21">
        <f>('Ratios Calculated fix'!Y219-'Ratios Calculated fix'!Y$428)/('Ratios Calculated fix'!Y$429-'Ratios Calculated fix'!Y$428)</f>
        <v>0.49410574356979631</v>
      </c>
      <c r="Z219" s="21">
        <f>('Ratios Calculated fix'!Z219-'Ratios Calculated fix'!Z$428)/('Ratios Calculated fix'!Z$429-'Ratios Calculated fix'!Z$428)</f>
        <v>0</v>
      </c>
      <c r="AA219" s="21">
        <f>('Ratios Calculated fix'!AA219-'Ratios Calculated fix'!AA$428)/('Ratios Calculated fix'!AA$429-'Ratios Calculated fix'!AA$428)</f>
        <v>1.284511283997976E-2</v>
      </c>
      <c r="AB219" s="21">
        <f>('Ratios Calculated fix'!AB219-'Ratios Calculated fix'!AB$428)/('Ratios Calculated fix'!AB$429-'Ratios Calculated fix'!AB$428)</f>
        <v>0.88686282219740376</v>
      </c>
      <c r="AC219" s="21">
        <f>('Ratios Calculated fix'!AC219-'Ratios Calculated fix'!AC$428)/('Ratios Calculated fix'!AC$429-'Ratios Calculated fix'!AC$428)</f>
        <v>0.18601807002519921</v>
      </c>
      <c r="AD219" s="21">
        <f>('Ratios Calculated fix'!AD219-'Ratios Calculated fix'!AD$428)/('Ratios Calculated fix'!AD$429-'Ratios Calculated fix'!AD$428)</f>
        <v>0.32829570964201599</v>
      </c>
      <c r="AE219" s="21">
        <f>('Ratios Calculated fix'!AE219-'Ratios Calculated fix'!AE$428)/('Ratios Calculated fix'!AE$429-'Ratios Calculated fix'!AE$428)</f>
        <v>0.32487801437421659</v>
      </c>
      <c r="AF219" s="21">
        <f>('Ratios Calculated fix'!AF219-'Ratios Calculated fix'!AF$428)/('Ratios Calculated fix'!AF$429-'Ratios Calculated fix'!AF$428)</f>
        <v>0.57624266348009845</v>
      </c>
      <c r="AG219" s="21" t="e">
        <f>('Ratios Calculated fix'!AG219-'Ratios Calculated fix'!AG$428)/('Ratios Calculated fix'!AG$429-'Ratios Calculated fix'!AG$428)</f>
        <v>#DIV/0!</v>
      </c>
      <c r="AH219" s="21" t="e">
        <f>('Ratios Calculated fix'!AH219-'Ratios Calculated fix'!AH$428)/('Ratios Calculated fix'!AH$429-'Ratios Calculated fix'!AH$428)</f>
        <v>#DIV/0!</v>
      </c>
      <c r="AI219" s="21">
        <f>('Ratios Calculated fix'!AI219-'Ratios Calculated fix'!AI$428)/('Ratios Calculated fix'!AI$429-'Ratios Calculated fix'!AI$428)</f>
        <v>0.41075423124515353</v>
      </c>
      <c r="AJ219" s="21">
        <f>('Ratios Calculated fix'!AJ219-'Ratios Calculated fix'!AJ$428)/('Ratios Calculated fix'!AJ$429-'Ratios Calculated fix'!AJ$428)</f>
        <v>0.20409189371527109</v>
      </c>
      <c r="AK219" s="21" t="e">
        <f>('Ratios Calculated fix'!AK219-'Ratios Calculated fix'!AK$428)/('Ratios Calculated fix'!AK$429-'Ratios Calculated fix'!AK$428)</f>
        <v>#DIV/0!</v>
      </c>
      <c r="AL219" s="21" t="e">
        <f>('Ratios Calculated fix'!AL219-'Ratios Calculated fix'!AL$428)/('Ratios Calculated fix'!AL$429-'Ratios Calculated fix'!AL$428)</f>
        <v>#DIV/0!</v>
      </c>
      <c r="AM219" s="21">
        <f>('Ratios Calculated fix'!AM219-'Ratios Calculated fix'!AM$428)/('Ratios Calculated fix'!AM$429-'Ratios Calculated fix'!AM$428)</f>
        <v>0.61898685728127989</v>
      </c>
      <c r="AN219" s="21">
        <f>('Ratios Calculated fix'!AN219-'Ratios Calculated fix'!AN$428)/('Ratios Calculated fix'!AN$429-'Ratios Calculated fix'!AN$428)</f>
        <v>0.62599255703861045</v>
      </c>
      <c r="AO219" s="21">
        <f>('Ratios Calculated fix'!AO219-'Ratios Calculated fix'!AO$428)/('Ratios Calculated fix'!AO$429-'Ratios Calculated fix'!AO$428)</f>
        <v>0.37167689758467026</v>
      </c>
      <c r="AP219" s="21">
        <f>('Ratios Calculated fix'!AP219-'Ratios Calculated fix'!AP$428)/('Ratios Calculated fix'!AP$429-'Ratios Calculated fix'!AP$428)</f>
        <v>3.2195569766583533E-2</v>
      </c>
      <c r="AQ219" s="21">
        <f>('Ratios Calculated fix'!AQ219-'Ratios Calculated fix'!AQ$428)/('Ratios Calculated fix'!AQ$429-'Ratios Calculated fix'!AQ$428)</f>
        <v>0.61646303884663101</v>
      </c>
      <c r="AR219" s="21">
        <f>('Ratios Calculated fix'!AR219-'Ratios Calculated fix'!AR$428)/('Ratios Calculated fix'!AR$429-'Ratios Calculated fix'!AR$428)</f>
        <v>0.30038859723257078</v>
      </c>
      <c r="AS219" s="21">
        <f>('Ratios Calculated fix'!AS219-'Ratios Calculated fix'!AS$428)/('Ratios Calculated fix'!AS$429-'Ratios Calculated fix'!AS$428)</f>
        <v>0.54888926489340895</v>
      </c>
      <c r="AT219" s="21">
        <f>('Ratios Calculated fix'!AT219-'Ratios Calculated fix'!AT$428)/('Ratios Calculated fix'!AT$429-'Ratios Calculated fix'!AT$428)</f>
        <v>0.54111932486836856</v>
      </c>
      <c r="AU219" s="21">
        <f>('Ratios Calculated fix'!AU219-'Ratios Calculated fix'!AU$428)/('Ratios Calculated fix'!AU$429-'Ratios Calculated fix'!AU$428)</f>
        <v>0.45938772831335778</v>
      </c>
      <c r="AV219" s="21" t="e">
        <f>('Ratios Calculated fix'!AV219-'Ratios Calculated fix'!AV$428)/('Ratios Calculated fix'!AV$429-'Ratios Calculated fix'!AV$428)</f>
        <v>#DIV/0!</v>
      </c>
      <c r="AW219" s="21" t="e">
        <f>('Ratios Calculated fix'!AW219-'Ratios Calculated fix'!AW$428)/('Ratios Calculated fix'!AW$429-'Ratios Calculated fix'!AW$428)</f>
        <v>#DIV/0!</v>
      </c>
      <c r="AX219" s="21" t="e">
        <f>('Ratios Calculated fix'!AX219-'Ratios Calculated fix'!AX$428)/('Ratios Calculated fix'!AX$429-'Ratios Calculated fix'!AX$428)</f>
        <v>#DIV/0!</v>
      </c>
      <c r="AY219" s="21">
        <f>('Ratios Calculated fix'!AY219-'Ratios Calculated fix'!AY$428)/('Ratios Calculated fix'!AY$429-'Ratios Calculated fix'!AY$428)</f>
        <v>0.33908196838924431</v>
      </c>
      <c r="AZ219" s="21">
        <f>('Ratios Calculated fix'!AZ219-'Ratios Calculated fix'!AZ$428)/('Ratios Calculated fix'!AZ$429-'Ratios Calculated fix'!AZ$428)</f>
        <v>0.26211176801168679</v>
      </c>
      <c r="BA219" s="21">
        <f>('Ratios Calculated fix'!BA219-'Ratios Calculated fix'!BA$428)/('Ratios Calculated fix'!BA$429-'Ratios Calculated fix'!BA$428)</f>
        <v>0.51180965892924102</v>
      </c>
      <c r="BB219" s="21" t="e">
        <f>('Ratios Calculated fix'!BB219-'Ratios Calculated fix'!BB$428)/('Ratios Calculated fix'!BB$429-'Ratios Calculated fix'!BB$428)</f>
        <v>#DIV/0!</v>
      </c>
      <c r="BC219" s="21">
        <f>('Ratios Calculated fix'!BC219-'Ratios Calculated fix'!BC$428)/('Ratios Calculated fix'!BC$429-'Ratios Calculated fix'!BC$428)</f>
        <v>0.16261091715157783</v>
      </c>
    </row>
    <row r="220" spans="1:55" x14ac:dyDescent="0.2">
      <c r="A220" s="7" t="s">
        <v>700</v>
      </c>
      <c r="B220" s="7" t="s">
        <v>701</v>
      </c>
      <c r="C220" s="3" t="s">
        <v>15</v>
      </c>
      <c r="D220" s="7">
        <v>360440</v>
      </c>
      <c r="E220" s="7" t="s">
        <v>16</v>
      </c>
      <c r="F220" s="7">
        <v>2016</v>
      </c>
      <c r="G220" s="7" t="s">
        <v>17</v>
      </c>
      <c r="H220" s="8">
        <v>42643</v>
      </c>
      <c r="I220" s="8">
        <v>42697</v>
      </c>
      <c r="J220" s="8">
        <v>42697</v>
      </c>
      <c r="K220" s="9">
        <v>615879500</v>
      </c>
      <c r="L220" s="9">
        <v>620463500</v>
      </c>
      <c r="M220" s="7" t="s">
        <v>702</v>
      </c>
      <c r="N220" s="20">
        <f>('Ratios Calculated fix'!N220-'Ratios Calculated fix'!N$428)/('Ratios Calculated fix'!N$429-'Ratios Calculated fix'!N$428)</f>
        <v>4.2799290212686886E-2</v>
      </c>
      <c r="O220" s="21">
        <f>('Ratios Calculated fix'!O220-'Ratios Calculated fix'!O$428)/('Ratios Calculated fix'!O$429-'Ratios Calculated fix'!O$428)</f>
        <v>3.2920827625830068E-2</v>
      </c>
      <c r="P220" s="21">
        <f>('Ratios Calculated fix'!P220-'Ratios Calculated fix'!P$428)/('Ratios Calculated fix'!P$429-'Ratios Calculated fix'!P$428)</f>
        <v>8.5489652550158717E-3</v>
      </c>
      <c r="Q220" s="21">
        <f>('Ratios Calculated fix'!Q220-'Ratios Calculated fix'!Q$428)/('Ratios Calculated fix'!Q$429-'Ratios Calculated fix'!Q$428)</f>
        <v>0.56030042320394102</v>
      </c>
      <c r="R220" s="21">
        <f>('Ratios Calculated fix'!R220-'Ratios Calculated fix'!R$428)/('Ratios Calculated fix'!R$429-'Ratios Calculated fix'!R$428)</f>
        <v>5.7333590075377923E-2</v>
      </c>
      <c r="S220" s="21">
        <f>('Ratios Calculated fix'!S220-'Ratios Calculated fix'!S$428)/('Ratios Calculated fix'!S$429-'Ratios Calculated fix'!S$428)</f>
        <v>4.8782065476581808E-2</v>
      </c>
      <c r="T220" s="21">
        <f>('Ratios Calculated fix'!T220-'Ratios Calculated fix'!T$428)/('Ratios Calculated fix'!T$429-'Ratios Calculated fix'!T$428)</f>
        <v>5.0342434615822218E-2</v>
      </c>
      <c r="U220" s="21">
        <f>('Ratios Calculated fix'!U220-'Ratios Calculated fix'!U$428)/('Ratios Calculated fix'!U$429-'Ratios Calculated fix'!U$428)</f>
        <v>0.79309608465564485</v>
      </c>
      <c r="V220" s="21">
        <f>('Ratios Calculated fix'!V220-'Ratios Calculated fix'!V$428)/('Ratios Calculated fix'!V$429-'Ratios Calculated fix'!V$428)</f>
        <v>0.77381271605658974</v>
      </c>
      <c r="W220" s="21">
        <f>('Ratios Calculated fix'!W220-'Ratios Calculated fix'!W$428)/('Ratios Calculated fix'!W$429-'Ratios Calculated fix'!W$428)</f>
        <v>0.76226654823498097</v>
      </c>
      <c r="X220" s="21">
        <f>('Ratios Calculated fix'!X220-'Ratios Calculated fix'!X$428)/('Ratios Calculated fix'!X$429-'Ratios Calculated fix'!X$428)</f>
        <v>0.28645302963284741</v>
      </c>
      <c r="Y220" s="21">
        <f>('Ratios Calculated fix'!Y220-'Ratios Calculated fix'!Y$428)/('Ratios Calculated fix'!Y$429-'Ratios Calculated fix'!Y$428)</f>
        <v>0.50399131079611648</v>
      </c>
      <c r="Z220" s="21">
        <f>('Ratios Calculated fix'!Z220-'Ratios Calculated fix'!Z$428)/('Ratios Calculated fix'!Z$429-'Ratios Calculated fix'!Z$428)</f>
        <v>0.71354697036715264</v>
      </c>
      <c r="AA220" s="21">
        <f>('Ratios Calculated fix'!AA220-'Ratios Calculated fix'!AA$428)/('Ratios Calculated fix'!AA$429-'Ratios Calculated fix'!AA$428)</f>
        <v>0.37585237159924439</v>
      </c>
      <c r="AB220" s="21">
        <f>('Ratios Calculated fix'!AB220-'Ratios Calculated fix'!AB$428)/('Ratios Calculated fix'!AB$429-'Ratios Calculated fix'!AB$428)</f>
        <v>0.87480600468744096</v>
      </c>
      <c r="AC220" s="21">
        <f>('Ratios Calculated fix'!AC220-'Ratios Calculated fix'!AC$428)/('Ratios Calculated fix'!AC$429-'Ratios Calculated fix'!AC$428)</f>
        <v>0.15006156705514664</v>
      </c>
      <c r="AD220" s="21">
        <f>('Ratios Calculated fix'!AD220-'Ratios Calculated fix'!AD$428)/('Ratios Calculated fix'!AD$429-'Ratios Calculated fix'!AD$428)</f>
        <v>0.27199157194387613</v>
      </c>
      <c r="AE220" s="21">
        <f>('Ratios Calculated fix'!AE220-'Ratios Calculated fix'!AE$428)/('Ratios Calculated fix'!AE$429-'Ratios Calculated fix'!AE$428)</f>
        <v>0.31179899296618035</v>
      </c>
      <c r="AF220" s="21">
        <f>('Ratios Calculated fix'!AF220-'Ratios Calculated fix'!AF$428)/('Ratios Calculated fix'!AF$429-'Ratios Calculated fix'!AF$428)</f>
        <v>0.56631343740280427</v>
      </c>
      <c r="AG220" s="21" t="e">
        <f>('Ratios Calculated fix'!AG220-'Ratios Calculated fix'!AG$428)/('Ratios Calculated fix'!AG$429-'Ratios Calculated fix'!AG$428)</f>
        <v>#DIV/0!</v>
      </c>
      <c r="AH220" s="21" t="e">
        <f>('Ratios Calculated fix'!AH220-'Ratios Calculated fix'!AH$428)/('Ratios Calculated fix'!AH$429-'Ratios Calculated fix'!AH$428)</f>
        <v>#DIV/0!</v>
      </c>
      <c r="AI220" s="21">
        <f>('Ratios Calculated fix'!AI220-'Ratios Calculated fix'!AI$428)/('Ratios Calculated fix'!AI$429-'Ratios Calculated fix'!AI$428)</f>
        <v>0.36147798590429919</v>
      </c>
      <c r="AJ220" s="21">
        <f>('Ratios Calculated fix'!AJ220-'Ratios Calculated fix'!AJ$428)/('Ratios Calculated fix'!AJ$429-'Ratios Calculated fix'!AJ$428)</f>
        <v>9.4931850466160247E-2</v>
      </c>
      <c r="AK220" s="21" t="e">
        <f>('Ratios Calculated fix'!AK220-'Ratios Calculated fix'!AK$428)/('Ratios Calculated fix'!AK$429-'Ratios Calculated fix'!AK$428)</f>
        <v>#DIV/0!</v>
      </c>
      <c r="AL220" s="21" t="e">
        <f>('Ratios Calculated fix'!AL220-'Ratios Calculated fix'!AL$428)/('Ratios Calculated fix'!AL$429-'Ratios Calculated fix'!AL$428)</f>
        <v>#DIV/0!</v>
      </c>
      <c r="AM220" s="21">
        <f>('Ratios Calculated fix'!AM220-'Ratios Calculated fix'!AM$428)/('Ratios Calculated fix'!AM$429-'Ratios Calculated fix'!AM$428)</f>
        <v>0.61767491655629903</v>
      </c>
      <c r="AN220" s="21">
        <f>('Ratios Calculated fix'!AN220-'Ratios Calculated fix'!AN$428)/('Ratios Calculated fix'!AN$429-'Ratios Calculated fix'!AN$428)</f>
        <v>0.62502390568381683</v>
      </c>
      <c r="AO220" s="21">
        <f>('Ratios Calculated fix'!AO220-'Ratios Calculated fix'!AO$428)/('Ratios Calculated fix'!AO$429-'Ratios Calculated fix'!AO$428)</f>
        <v>0.2724516477107754</v>
      </c>
      <c r="AP220" s="21">
        <f>('Ratios Calculated fix'!AP220-'Ratios Calculated fix'!AP$428)/('Ratios Calculated fix'!AP$429-'Ratios Calculated fix'!AP$428)</f>
        <v>0.22050232938392908</v>
      </c>
      <c r="AQ220" s="21">
        <f>('Ratios Calculated fix'!AQ220-'Ratios Calculated fix'!AQ$428)/('Ratios Calculated fix'!AQ$429-'Ratios Calculated fix'!AQ$428)</f>
        <v>0.56149745718979838</v>
      </c>
      <c r="AR220" s="21">
        <f>('Ratios Calculated fix'!AR220-'Ratios Calculated fix'!AR$428)/('Ratios Calculated fix'!AR$429-'Ratios Calculated fix'!AR$428)</f>
        <v>0.21591079289278908</v>
      </c>
      <c r="AS220" s="21">
        <f>('Ratios Calculated fix'!AS220-'Ratios Calculated fix'!AS$428)/('Ratios Calculated fix'!AS$429-'Ratios Calculated fix'!AS$428)</f>
        <v>0.53992066941445749</v>
      </c>
      <c r="AT220" s="21">
        <f>('Ratios Calculated fix'!AT220-'Ratios Calculated fix'!AT$428)/('Ratios Calculated fix'!AT$429-'Ratios Calculated fix'!AT$428)</f>
        <v>0.27999444547398722</v>
      </c>
      <c r="AU220" s="21">
        <f>('Ratios Calculated fix'!AU220-'Ratios Calculated fix'!AU$428)/('Ratios Calculated fix'!AU$429-'Ratios Calculated fix'!AU$428)</f>
        <v>0.46479474871239973</v>
      </c>
      <c r="AV220" s="21" t="e">
        <f>('Ratios Calculated fix'!AV220-'Ratios Calculated fix'!AV$428)/('Ratios Calculated fix'!AV$429-'Ratios Calculated fix'!AV$428)</f>
        <v>#DIV/0!</v>
      </c>
      <c r="AW220" s="21" t="e">
        <f>('Ratios Calculated fix'!AW220-'Ratios Calculated fix'!AW$428)/('Ratios Calculated fix'!AW$429-'Ratios Calculated fix'!AW$428)</f>
        <v>#DIV/0!</v>
      </c>
      <c r="AX220" s="21" t="e">
        <f>('Ratios Calculated fix'!AX220-'Ratios Calculated fix'!AX$428)/('Ratios Calculated fix'!AX$429-'Ratios Calculated fix'!AX$428)</f>
        <v>#DIV/0!</v>
      </c>
      <c r="AY220" s="21">
        <f>('Ratios Calculated fix'!AY220-'Ratios Calculated fix'!AY$428)/('Ratios Calculated fix'!AY$429-'Ratios Calculated fix'!AY$428)</f>
        <v>0.3577106704653728</v>
      </c>
      <c r="AZ220" s="21">
        <f>('Ratios Calculated fix'!AZ220-'Ratios Calculated fix'!AZ$428)/('Ratios Calculated fix'!AZ$429-'Ratios Calculated fix'!AZ$428)</f>
        <v>0.29082552898313657</v>
      </c>
      <c r="BA220" s="21">
        <f>('Ratios Calculated fix'!BA220-'Ratios Calculated fix'!BA$428)/('Ratios Calculated fix'!BA$429-'Ratios Calculated fix'!BA$428)</f>
        <v>0.5175520191478411</v>
      </c>
      <c r="BB220" s="21" t="e">
        <f>('Ratios Calculated fix'!BB220-'Ratios Calculated fix'!BB$428)/('Ratios Calculated fix'!BB$429-'Ratios Calculated fix'!BB$428)</f>
        <v>#DIV/0!</v>
      </c>
      <c r="BC220" s="21">
        <f>('Ratios Calculated fix'!BC220-'Ratios Calculated fix'!BC$428)/('Ratios Calculated fix'!BC$429-'Ratios Calculated fix'!BC$428)</f>
        <v>0.13411891403333964</v>
      </c>
    </row>
    <row r="221" spans="1:55" x14ac:dyDescent="0.2">
      <c r="A221" s="3" t="s">
        <v>691</v>
      </c>
      <c r="B221" s="3" t="s">
        <v>692</v>
      </c>
      <c r="C221" s="3" t="s">
        <v>15</v>
      </c>
      <c r="D221" s="3">
        <v>378172</v>
      </c>
      <c r="E221" s="3" t="s">
        <v>16</v>
      </c>
      <c r="F221" s="3">
        <v>2019</v>
      </c>
      <c r="G221" s="3" t="s">
        <v>17</v>
      </c>
      <c r="H221" s="4">
        <v>43738</v>
      </c>
      <c r="I221" s="4">
        <v>43794</v>
      </c>
      <c r="J221" s="4">
        <v>43794</v>
      </c>
      <c r="K221" s="5">
        <v>134528000</v>
      </c>
      <c r="L221" s="5">
        <v>136107000</v>
      </c>
      <c r="M221" s="3" t="s">
        <v>693</v>
      </c>
      <c r="N221" s="20">
        <f>('Ratios Calculated fix'!N221-'Ratios Calculated fix'!N$428)/('Ratios Calculated fix'!N$429-'Ratios Calculated fix'!N$428)</f>
        <v>6.2174663879109582E-2</v>
      </c>
      <c r="O221" s="21">
        <f>('Ratios Calculated fix'!O221-'Ratios Calculated fix'!O$428)/('Ratios Calculated fix'!O$429-'Ratios Calculated fix'!O$428)</f>
        <v>6.2174663879109582E-2</v>
      </c>
      <c r="P221" s="21">
        <f>('Ratios Calculated fix'!P221-'Ratios Calculated fix'!P$428)/('Ratios Calculated fix'!P$429-'Ratios Calculated fix'!P$428)</f>
        <v>3.7726117397012107E-2</v>
      </c>
      <c r="Q221" s="21">
        <f>('Ratios Calculated fix'!Q221-'Ratios Calculated fix'!Q$428)/('Ratios Calculated fix'!Q$429-'Ratios Calculated fix'!Q$428)</f>
        <v>0.55931010058879072</v>
      </c>
      <c r="R221" s="21">
        <f>('Ratios Calculated fix'!R221-'Ratios Calculated fix'!R$428)/('Ratios Calculated fix'!R$429-'Ratios Calculated fix'!R$428)</f>
        <v>4.3720395068768937E-2</v>
      </c>
      <c r="S221" s="21">
        <f>('Ratios Calculated fix'!S221-'Ratios Calculated fix'!S$428)/('Ratios Calculated fix'!S$429-'Ratios Calculated fix'!S$428)</f>
        <v>6.5443771551526803E-4</v>
      </c>
      <c r="T221" s="21">
        <f>('Ratios Calculated fix'!T221-'Ratios Calculated fix'!T$428)/('Ratios Calculated fix'!T$429-'Ratios Calculated fix'!T$428)</f>
        <v>4.4067618940283139E-2</v>
      </c>
      <c r="U221" s="21">
        <f>('Ratios Calculated fix'!U221-'Ratios Calculated fix'!U$428)/('Ratios Calculated fix'!U$429-'Ratios Calculated fix'!U$428)</f>
        <v>0.79185203010497307</v>
      </c>
      <c r="V221" s="21">
        <f>('Ratios Calculated fix'!V221-'Ratios Calculated fix'!V$428)/('Ratios Calculated fix'!V$429-'Ratios Calculated fix'!V$428)</f>
        <v>0.77146462391494852</v>
      </c>
      <c r="W221" s="21">
        <f>('Ratios Calculated fix'!W221-'Ratios Calculated fix'!W$428)/('Ratios Calculated fix'!W$429-'Ratios Calculated fix'!W$428)</f>
        <v>0.7612867320647051</v>
      </c>
      <c r="X221" s="21">
        <f>('Ratios Calculated fix'!X221-'Ratios Calculated fix'!X$428)/('Ratios Calculated fix'!X$429-'Ratios Calculated fix'!X$428)</f>
        <v>0.29212772977874357</v>
      </c>
      <c r="Y221" s="21">
        <f>('Ratios Calculated fix'!Y221-'Ratios Calculated fix'!Y$428)/('Ratios Calculated fix'!Y$429-'Ratios Calculated fix'!Y$428)</f>
        <v>0.5652032196787109</v>
      </c>
      <c r="Z221" s="21">
        <f>('Ratios Calculated fix'!Z221-'Ratios Calculated fix'!Z$428)/('Ratios Calculated fix'!Z$429-'Ratios Calculated fix'!Z$428)</f>
        <v>0.70787227022125643</v>
      </c>
      <c r="AA221" s="21">
        <f>('Ratios Calculated fix'!AA221-'Ratios Calculated fix'!AA$428)/('Ratios Calculated fix'!AA$429-'Ratios Calculated fix'!AA$428)</f>
        <v>0.78750042442465384</v>
      </c>
      <c r="AB221" s="21">
        <f>('Ratios Calculated fix'!AB221-'Ratios Calculated fix'!AB$428)/('Ratios Calculated fix'!AB$429-'Ratios Calculated fix'!AB$428)</f>
        <v>0.90038022617416036</v>
      </c>
      <c r="AC221" s="21">
        <f>('Ratios Calculated fix'!AC221-'Ratios Calculated fix'!AC$428)/('Ratios Calculated fix'!AC$429-'Ratios Calculated fix'!AC$428)</f>
        <v>0.1658418217504487</v>
      </c>
      <c r="AD221" s="21">
        <f>('Ratios Calculated fix'!AD221-'Ratios Calculated fix'!AD$428)/('Ratios Calculated fix'!AD$429-'Ratios Calculated fix'!AD$428)</f>
        <v>0.25162739303500797</v>
      </c>
      <c r="AE221" s="21">
        <f>('Ratios Calculated fix'!AE221-'Ratios Calculated fix'!AE$428)/('Ratios Calculated fix'!AE$429-'Ratios Calculated fix'!AE$428)</f>
        <v>0.28845440757704782</v>
      </c>
      <c r="AF221" s="21">
        <f>('Ratios Calculated fix'!AF221-'Ratios Calculated fix'!AF$428)/('Ratios Calculated fix'!AF$429-'Ratios Calculated fix'!AF$428)</f>
        <v>0.5454126601143674</v>
      </c>
      <c r="AG221" s="21" t="e">
        <f>('Ratios Calculated fix'!AG221-'Ratios Calculated fix'!AG$428)/('Ratios Calculated fix'!AG$429-'Ratios Calculated fix'!AG$428)</f>
        <v>#DIV/0!</v>
      </c>
      <c r="AH221" s="21" t="e">
        <f>('Ratios Calculated fix'!AH221-'Ratios Calculated fix'!AH$428)/('Ratios Calculated fix'!AH$429-'Ratios Calculated fix'!AH$428)</f>
        <v>#DIV/0!</v>
      </c>
      <c r="AI221" s="21">
        <f>('Ratios Calculated fix'!AI221-'Ratios Calculated fix'!AI$428)/('Ratios Calculated fix'!AI$429-'Ratios Calculated fix'!AI$428)</f>
        <v>0.54427545830729396</v>
      </c>
      <c r="AJ221" s="21">
        <f>('Ratios Calculated fix'!AJ221-'Ratios Calculated fix'!AJ$428)/('Ratios Calculated fix'!AJ$429-'Ratios Calculated fix'!AJ$428)</f>
        <v>9.4896168873914846E-2</v>
      </c>
      <c r="AK221" s="21" t="e">
        <f>('Ratios Calculated fix'!AK221-'Ratios Calculated fix'!AK$428)/('Ratios Calculated fix'!AK$429-'Ratios Calculated fix'!AK$428)</f>
        <v>#DIV/0!</v>
      </c>
      <c r="AL221" s="21" t="e">
        <f>('Ratios Calculated fix'!AL221-'Ratios Calculated fix'!AL$428)/('Ratios Calculated fix'!AL$429-'Ratios Calculated fix'!AL$428)</f>
        <v>#DIV/0!</v>
      </c>
      <c r="AM221" s="21">
        <f>('Ratios Calculated fix'!AM221-'Ratios Calculated fix'!AM$428)/('Ratios Calculated fix'!AM$429-'Ratios Calculated fix'!AM$428)</f>
        <v>0.61588969244840175</v>
      </c>
      <c r="AN221" s="21">
        <f>('Ratios Calculated fix'!AN221-'Ratios Calculated fix'!AN$428)/('Ratios Calculated fix'!AN$429-'Ratios Calculated fix'!AN$428)</f>
        <v>0.62355809507363846</v>
      </c>
      <c r="AO221" s="21">
        <f>('Ratios Calculated fix'!AO221-'Ratios Calculated fix'!AO$428)/('Ratios Calculated fix'!AO$429-'Ratios Calculated fix'!AO$428)</f>
        <v>0.25651475213314956</v>
      </c>
      <c r="AP221" s="21">
        <f>('Ratios Calculated fix'!AP221-'Ratios Calculated fix'!AP$428)/('Ratios Calculated fix'!AP$429-'Ratios Calculated fix'!AP$428)</f>
        <v>3.3227749253453266E-2</v>
      </c>
      <c r="AQ221" s="21">
        <f>('Ratios Calculated fix'!AQ221-'Ratios Calculated fix'!AQ$428)/('Ratios Calculated fix'!AQ$429-'Ratios Calculated fix'!AQ$428)</f>
        <v>0.51102721835677567</v>
      </c>
      <c r="AR221" s="21">
        <f>('Ratios Calculated fix'!AR221-'Ratios Calculated fix'!AR$428)/('Ratios Calculated fix'!AR$429-'Ratios Calculated fix'!AR$428)</f>
        <v>0.20482290948673049</v>
      </c>
      <c r="AS221" s="21">
        <f>('Ratios Calculated fix'!AS221-'Ratios Calculated fix'!AS$428)/('Ratios Calculated fix'!AS$429-'Ratios Calculated fix'!AS$428)</f>
        <v>0.58515749323364186</v>
      </c>
      <c r="AT221" s="21">
        <f>('Ratios Calculated fix'!AT221-'Ratios Calculated fix'!AT$428)/('Ratios Calculated fix'!AT$429-'Ratios Calculated fix'!AT$428)</f>
        <v>0.25387915722187532</v>
      </c>
      <c r="AU221" s="21">
        <f>('Ratios Calculated fix'!AU221-'Ratios Calculated fix'!AU$428)/('Ratios Calculated fix'!AU$429-'Ratios Calculated fix'!AU$428)</f>
        <v>0.4050525248059279</v>
      </c>
      <c r="AV221" s="21" t="e">
        <f>('Ratios Calculated fix'!AV221-'Ratios Calculated fix'!AV$428)/('Ratios Calculated fix'!AV$429-'Ratios Calculated fix'!AV$428)</f>
        <v>#DIV/0!</v>
      </c>
      <c r="AW221" s="21" t="e">
        <f>('Ratios Calculated fix'!AW221-'Ratios Calculated fix'!AW$428)/('Ratios Calculated fix'!AW$429-'Ratios Calculated fix'!AW$428)</f>
        <v>#DIV/0!</v>
      </c>
      <c r="AX221" s="21" t="e">
        <f>('Ratios Calculated fix'!AX221-'Ratios Calculated fix'!AX$428)/('Ratios Calculated fix'!AX$429-'Ratios Calculated fix'!AX$428)</f>
        <v>#DIV/0!</v>
      </c>
      <c r="AY221" s="21">
        <f>('Ratios Calculated fix'!AY221-'Ratios Calculated fix'!AY$428)/('Ratios Calculated fix'!AY$429-'Ratios Calculated fix'!AY$428)</f>
        <v>0.36484899286068823</v>
      </c>
      <c r="AZ221" s="21">
        <f>('Ratios Calculated fix'!AZ221-'Ratios Calculated fix'!AZ$428)/('Ratios Calculated fix'!AZ$429-'Ratios Calculated fix'!AZ$428)</f>
        <v>0.2838190516743675</v>
      </c>
      <c r="BA221" s="21">
        <f>('Ratios Calculated fix'!BA221-'Ratios Calculated fix'!BA$428)/('Ratios Calculated fix'!BA$429-'Ratios Calculated fix'!BA$428)</f>
        <v>0.46706373458988759</v>
      </c>
      <c r="BB221" s="21" t="e">
        <f>('Ratios Calculated fix'!BB221-'Ratios Calculated fix'!BB$428)/('Ratios Calculated fix'!BB$429-'Ratios Calculated fix'!BB$428)</f>
        <v>#DIV/0!</v>
      </c>
      <c r="BC221" s="21">
        <f>('Ratios Calculated fix'!BC221-'Ratios Calculated fix'!BC$428)/('Ratios Calculated fix'!BC$429-'Ratios Calculated fix'!BC$428)</f>
        <v>0.10226697604904109</v>
      </c>
    </row>
    <row r="222" spans="1:55" x14ac:dyDescent="0.2">
      <c r="A222" s="3" t="s">
        <v>688</v>
      </c>
      <c r="B222" s="3" t="s">
        <v>689</v>
      </c>
      <c r="C222" s="3" t="s">
        <v>34</v>
      </c>
      <c r="D222" s="3">
        <v>447566</v>
      </c>
      <c r="E222" s="3" t="s">
        <v>16</v>
      </c>
      <c r="F222" s="3">
        <v>2020</v>
      </c>
      <c r="G222" s="3" t="s">
        <v>17</v>
      </c>
      <c r="H222" s="4">
        <v>44012</v>
      </c>
      <c r="I222" s="4">
        <v>44068</v>
      </c>
      <c r="J222" s="4">
        <v>44068</v>
      </c>
      <c r="K222" s="5">
        <v>76614000</v>
      </c>
      <c r="L222" s="5">
        <v>76850000</v>
      </c>
      <c r="M222" s="3" t="s">
        <v>690</v>
      </c>
      <c r="N222" s="20">
        <f>('Ratios Calculated fix'!N222-'Ratios Calculated fix'!N$428)/('Ratios Calculated fix'!N$429-'Ratios Calculated fix'!N$428)</f>
        <v>5.1893576812102105E-2</v>
      </c>
      <c r="O222" s="21">
        <f>('Ratios Calculated fix'!O222-'Ratios Calculated fix'!O$428)/('Ratios Calculated fix'!O$429-'Ratios Calculated fix'!O$428)</f>
        <v>5.1893576812102105E-2</v>
      </c>
      <c r="P222" s="21">
        <f>('Ratios Calculated fix'!P222-'Ratios Calculated fix'!P$428)/('Ratios Calculated fix'!P$429-'Ratios Calculated fix'!P$428)</f>
        <v>2.9801096618097697E-2</v>
      </c>
      <c r="Q222" s="21">
        <f>('Ratios Calculated fix'!Q222-'Ratios Calculated fix'!Q$428)/('Ratios Calculated fix'!Q$429-'Ratios Calculated fix'!Q$428)</f>
        <v>0.5583818364867903</v>
      </c>
      <c r="R222" s="21">
        <f>('Ratios Calculated fix'!R222-'Ratios Calculated fix'!R$428)/('Ratios Calculated fix'!R$429-'Ratios Calculated fix'!R$428)</f>
        <v>0</v>
      </c>
      <c r="S222" s="21">
        <f>('Ratios Calculated fix'!S222-'Ratios Calculated fix'!S$428)/('Ratios Calculated fix'!S$429-'Ratios Calculated fix'!S$428)</f>
        <v>0</v>
      </c>
      <c r="T222" s="21">
        <f>('Ratios Calculated fix'!T222-'Ratios Calculated fix'!T$428)/('Ratios Calculated fix'!T$429-'Ratios Calculated fix'!T$428)</f>
        <v>0</v>
      </c>
      <c r="U222" s="21">
        <f>('Ratios Calculated fix'!U222-'Ratios Calculated fix'!U$428)/('Ratios Calculated fix'!U$429-'Ratios Calculated fix'!U$428)</f>
        <v>0.79008725756879927</v>
      </c>
      <c r="V222" s="21">
        <f>('Ratios Calculated fix'!V222-'Ratios Calculated fix'!V$428)/('Ratios Calculated fix'!V$429-'Ratios Calculated fix'!V$428)</f>
        <v>0.77144014205164946</v>
      </c>
      <c r="W222" s="21">
        <f>('Ratios Calculated fix'!W222-'Ratios Calculated fix'!W$428)/('Ratios Calculated fix'!W$429-'Ratios Calculated fix'!W$428)</f>
        <v>0.75926751205282994</v>
      </c>
      <c r="X222" s="21">
        <f>('Ratios Calculated fix'!X222-'Ratios Calculated fix'!X$428)/('Ratios Calculated fix'!X$429-'Ratios Calculated fix'!X$428)</f>
        <v>0.2101942801869979</v>
      </c>
      <c r="Y222" s="21">
        <f>('Ratios Calculated fix'!Y222-'Ratios Calculated fix'!Y$428)/('Ratios Calculated fix'!Y$429-'Ratios Calculated fix'!Y$428)</f>
        <v>0.60503209071243713</v>
      </c>
      <c r="Z222" s="21">
        <f>('Ratios Calculated fix'!Z222-'Ratios Calculated fix'!Z$428)/('Ratios Calculated fix'!Z$429-'Ratios Calculated fix'!Z$428)</f>
        <v>0.78980571981300207</v>
      </c>
      <c r="AA222" s="21">
        <f>('Ratios Calculated fix'!AA222-'Ratios Calculated fix'!AA$428)/('Ratios Calculated fix'!AA$429-'Ratios Calculated fix'!AA$428)</f>
        <v>0.49804039921368981</v>
      </c>
      <c r="AB222" s="21">
        <f>('Ratios Calculated fix'!AB222-'Ratios Calculated fix'!AB$428)/('Ratios Calculated fix'!AB$429-'Ratios Calculated fix'!AB$428)</f>
        <v>0.94374538243938577</v>
      </c>
      <c r="AC222" s="21">
        <f>('Ratios Calculated fix'!AC222-'Ratios Calculated fix'!AC$428)/('Ratios Calculated fix'!AC$429-'Ratios Calculated fix'!AC$428)</f>
        <v>0.38874119423516945</v>
      </c>
      <c r="AD222" s="21">
        <f>('Ratios Calculated fix'!AD222-'Ratios Calculated fix'!AD$428)/('Ratios Calculated fix'!AD$429-'Ratios Calculated fix'!AD$428)</f>
        <v>0.41171620544803883</v>
      </c>
      <c r="AE222" s="21">
        <f>('Ratios Calculated fix'!AE222-'Ratios Calculated fix'!AE$428)/('Ratios Calculated fix'!AE$429-'Ratios Calculated fix'!AE$428)</f>
        <v>0.47197307375775782</v>
      </c>
      <c r="AF222" s="21">
        <f>('Ratios Calculated fix'!AF222-'Ratios Calculated fix'!AF$428)/('Ratios Calculated fix'!AF$429-'Ratios Calculated fix'!AF$428)</f>
        <v>0.65564476779186653</v>
      </c>
      <c r="AG222" s="21" t="e">
        <f>('Ratios Calculated fix'!AG222-'Ratios Calculated fix'!AG$428)/('Ratios Calculated fix'!AG$429-'Ratios Calculated fix'!AG$428)</f>
        <v>#DIV/0!</v>
      </c>
      <c r="AH222" s="21" t="e">
        <f>('Ratios Calculated fix'!AH222-'Ratios Calculated fix'!AH$428)/('Ratios Calculated fix'!AH$429-'Ratios Calculated fix'!AH$428)</f>
        <v>#DIV/0!</v>
      </c>
      <c r="AI222" s="21">
        <f>('Ratios Calculated fix'!AI222-'Ratios Calculated fix'!AI$428)/('Ratios Calculated fix'!AI$429-'Ratios Calculated fix'!AI$428)</f>
        <v>0.39918519770404115</v>
      </c>
      <c r="AJ222" s="21">
        <f>('Ratios Calculated fix'!AJ222-'Ratios Calculated fix'!AJ$428)/('Ratios Calculated fix'!AJ$429-'Ratios Calculated fix'!AJ$428)</f>
        <v>0.22302588230255302</v>
      </c>
      <c r="AK222" s="21" t="e">
        <f>('Ratios Calculated fix'!AK222-'Ratios Calculated fix'!AK$428)/('Ratios Calculated fix'!AK$429-'Ratios Calculated fix'!AK$428)</f>
        <v>#DIV/0!</v>
      </c>
      <c r="AL222" s="21" t="e">
        <f>('Ratios Calculated fix'!AL222-'Ratios Calculated fix'!AL$428)/('Ratios Calculated fix'!AL$429-'Ratios Calculated fix'!AL$428)</f>
        <v>#DIV/0!</v>
      </c>
      <c r="AM222" s="21">
        <f>('Ratios Calculated fix'!AM222-'Ratios Calculated fix'!AM$428)/('Ratios Calculated fix'!AM$429-'Ratios Calculated fix'!AM$428)</f>
        <v>0.61834295098396441</v>
      </c>
      <c r="AN222" s="21">
        <f>('Ratios Calculated fix'!AN222-'Ratios Calculated fix'!AN$428)/('Ratios Calculated fix'!AN$429-'Ratios Calculated fix'!AN$428)</f>
        <v>0.62134648966335282</v>
      </c>
      <c r="AO222" s="21">
        <f>('Ratios Calculated fix'!AO222-'Ratios Calculated fix'!AO$428)/('Ratios Calculated fix'!AO$429-'Ratios Calculated fix'!AO$428)</f>
        <v>0.14878681059318175</v>
      </c>
      <c r="AP222" s="21">
        <f>('Ratios Calculated fix'!AP222-'Ratios Calculated fix'!AP$428)/('Ratios Calculated fix'!AP$429-'Ratios Calculated fix'!AP$428)</f>
        <v>3.380926548779889E-2</v>
      </c>
      <c r="AQ222" s="21">
        <f>('Ratios Calculated fix'!AQ222-'Ratios Calculated fix'!AQ$428)/('Ratios Calculated fix'!AQ$429-'Ratios Calculated fix'!AQ$428)</f>
        <v>0.65229755624279595</v>
      </c>
      <c r="AR222" s="21">
        <f>('Ratios Calculated fix'!AR222-'Ratios Calculated fix'!AR$428)/('Ratios Calculated fix'!AR$429-'Ratios Calculated fix'!AR$428)</f>
        <v>0.4540306693699413</v>
      </c>
      <c r="AS222" s="21">
        <f>('Ratios Calculated fix'!AS222-'Ratios Calculated fix'!AS$428)/('Ratios Calculated fix'!AS$429-'Ratios Calculated fix'!AS$428)</f>
        <v>0.51612904460890274</v>
      </c>
      <c r="AT222" s="21">
        <f>('Ratios Calculated fix'!AT222-'Ratios Calculated fix'!AT$428)/('Ratios Calculated fix'!AT$429-'Ratios Calculated fix'!AT$428)</f>
        <v>0.51441758352237887</v>
      </c>
      <c r="AU222" s="21">
        <f>('Ratios Calculated fix'!AU222-'Ratios Calculated fix'!AU$428)/('Ratios Calculated fix'!AU$429-'Ratios Calculated fix'!AU$428)</f>
        <v>0.49905942656212365</v>
      </c>
      <c r="AV222" s="21" t="e">
        <f>('Ratios Calculated fix'!AV222-'Ratios Calculated fix'!AV$428)/('Ratios Calculated fix'!AV$429-'Ratios Calculated fix'!AV$428)</f>
        <v>#DIV/0!</v>
      </c>
      <c r="AW222" s="21" t="e">
        <f>('Ratios Calculated fix'!AW222-'Ratios Calculated fix'!AW$428)/('Ratios Calculated fix'!AW$429-'Ratios Calculated fix'!AW$428)</f>
        <v>#DIV/0!</v>
      </c>
      <c r="AX222" s="21" t="e">
        <f>('Ratios Calculated fix'!AX222-'Ratios Calculated fix'!AX$428)/('Ratios Calculated fix'!AX$429-'Ratios Calculated fix'!AX$428)</f>
        <v>#DIV/0!</v>
      </c>
      <c r="AY222" s="21">
        <f>('Ratios Calculated fix'!AY222-'Ratios Calculated fix'!AY$428)/('Ratios Calculated fix'!AY$429-'Ratios Calculated fix'!AY$428)</f>
        <v>0.32751608420844852</v>
      </c>
      <c r="AZ222" s="21">
        <f>('Ratios Calculated fix'!AZ222-'Ratios Calculated fix'!AZ$428)/('Ratios Calculated fix'!AZ$429-'Ratios Calculated fix'!AZ$428)</f>
        <v>0.2360179395933984</v>
      </c>
      <c r="BA222" s="21">
        <f>('Ratios Calculated fix'!BA222-'Ratios Calculated fix'!BA$428)/('Ratios Calculated fix'!BA$429-'Ratios Calculated fix'!BA$428)</f>
        <v>0.51478771874527973</v>
      </c>
      <c r="BB222" s="21" t="e">
        <f>('Ratios Calculated fix'!BB222-'Ratios Calculated fix'!BB$428)/('Ratios Calculated fix'!BB$429-'Ratios Calculated fix'!BB$428)</f>
        <v>#DIV/0!</v>
      </c>
      <c r="BC222" s="21">
        <f>('Ratios Calculated fix'!BC222-'Ratios Calculated fix'!BC$428)/('Ratios Calculated fix'!BC$429-'Ratios Calculated fix'!BC$428)</f>
        <v>0.17341116383013649</v>
      </c>
    </row>
    <row r="223" spans="1:55" x14ac:dyDescent="0.2">
      <c r="A223" s="3" t="s">
        <v>697</v>
      </c>
      <c r="B223" s="3" t="s">
        <v>698</v>
      </c>
      <c r="C223" s="3" t="s">
        <v>24</v>
      </c>
      <c r="D223" s="3">
        <v>89661</v>
      </c>
      <c r="E223" s="3" t="s">
        <v>16</v>
      </c>
      <c r="F223" s="3">
        <v>2019</v>
      </c>
      <c r="G223" s="3" t="s">
        <v>17</v>
      </c>
      <c r="H223" s="4">
        <v>43861</v>
      </c>
      <c r="I223" s="4">
        <v>43879</v>
      </c>
      <c r="J223" s="4">
        <v>43879</v>
      </c>
      <c r="K223" s="5">
        <v>2631900000</v>
      </c>
      <c r="L223" s="5">
        <v>2676800000</v>
      </c>
      <c r="M223" s="3" t="s">
        <v>699</v>
      </c>
      <c r="N223" s="20">
        <f>('Ratios Calculated fix'!N223-'Ratios Calculated fix'!N$428)/('Ratios Calculated fix'!N$429-'Ratios Calculated fix'!N$428)</f>
        <v>6.1960413776280518E-2</v>
      </c>
      <c r="O223" s="21">
        <f>('Ratios Calculated fix'!O223-'Ratios Calculated fix'!O$428)/('Ratios Calculated fix'!O$429-'Ratios Calculated fix'!O$428)</f>
        <v>5.0007159343117301E-2</v>
      </c>
      <c r="P223" s="21">
        <f>('Ratios Calculated fix'!P223-'Ratios Calculated fix'!P$428)/('Ratios Calculated fix'!P$429-'Ratios Calculated fix'!P$428)</f>
        <v>9.4296766218650435E-2</v>
      </c>
      <c r="Q223" s="21">
        <f>('Ratios Calculated fix'!Q223-'Ratios Calculated fix'!Q$428)/('Ratios Calculated fix'!Q$429-'Ratios Calculated fix'!Q$428)</f>
        <v>0.55998087694389576</v>
      </c>
      <c r="R223" s="21">
        <f>('Ratios Calculated fix'!R223-'Ratios Calculated fix'!R$428)/('Ratios Calculated fix'!R$429-'Ratios Calculated fix'!R$428)</f>
        <v>5.1200733036471359E-2</v>
      </c>
      <c r="S223" s="21">
        <f>('Ratios Calculated fix'!S223-'Ratios Calculated fix'!S$428)/('Ratios Calculated fix'!S$429-'Ratios Calculated fix'!S$428)</f>
        <v>3.0537591622871601E-2</v>
      </c>
      <c r="T223" s="21">
        <f>('Ratios Calculated fix'!T223-'Ratios Calculated fix'!T$428)/('Ratios Calculated fix'!T$429-'Ratios Calculated fix'!T$428)</f>
        <v>4.6981465627069938E-2</v>
      </c>
      <c r="U223" s="21">
        <f>('Ratios Calculated fix'!U223-'Ratios Calculated fix'!U$428)/('Ratios Calculated fix'!U$429-'Ratios Calculated fix'!U$428)</f>
        <v>0.79257409707347592</v>
      </c>
      <c r="V223" s="21">
        <f>('Ratios Calculated fix'!V223-'Ratios Calculated fix'!V$428)/('Ratios Calculated fix'!V$429-'Ratios Calculated fix'!V$428)</f>
        <v>0.77281474683794094</v>
      </c>
      <c r="W223" s="21">
        <f>('Ratios Calculated fix'!W223-'Ratios Calculated fix'!W$428)/('Ratios Calculated fix'!W$429-'Ratios Calculated fix'!W$428)</f>
        <v>0.76185785661776273</v>
      </c>
      <c r="X223" s="21">
        <f>('Ratios Calculated fix'!X223-'Ratios Calculated fix'!X$428)/('Ratios Calculated fix'!X$429-'Ratios Calculated fix'!X$428)</f>
        <v>0.23823077520754488</v>
      </c>
      <c r="Y223" s="21">
        <f>('Ratios Calculated fix'!Y223-'Ratios Calculated fix'!Y$428)/('Ratios Calculated fix'!Y$429-'Ratios Calculated fix'!Y$428)</f>
        <v>0.53958481272503933</v>
      </c>
      <c r="Z223" s="21">
        <f>('Ratios Calculated fix'!Z223-'Ratios Calculated fix'!Z$428)/('Ratios Calculated fix'!Z$429-'Ratios Calculated fix'!Z$428)</f>
        <v>0.76176922479245512</v>
      </c>
      <c r="AA223" s="21">
        <f>('Ratios Calculated fix'!AA223-'Ratios Calculated fix'!AA$428)/('Ratios Calculated fix'!AA$429-'Ratios Calculated fix'!AA$428)</f>
        <v>0.32483431253827594</v>
      </c>
      <c r="AB223" s="21">
        <f>('Ratios Calculated fix'!AB223-'Ratios Calculated fix'!AB$428)/('Ratios Calculated fix'!AB$429-'Ratios Calculated fix'!AB$428)</f>
        <v>0.88166392673314298</v>
      </c>
      <c r="AC223" s="21">
        <f>('Ratios Calculated fix'!AC223-'Ratios Calculated fix'!AC$428)/('Ratios Calculated fix'!AC$429-'Ratios Calculated fix'!AC$428)</f>
        <v>0.65854745070590348</v>
      </c>
      <c r="AD223" s="21">
        <f>('Ratios Calculated fix'!AD223-'Ratios Calculated fix'!AD$428)/('Ratios Calculated fix'!AD$429-'Ratios Calculated fix'!AD$428)</f>
        <v>0.44356238487966471</v>
      </c>
      <c r="AE223" s="21">
        <f>('Ratios Calculated fix'!AE223-'Ratios Calculated fix'!AE$428)/('Ratios Calculated fix'!AE$429-'Ratios Calculated fix'!AE$428)</f>
        <v>0.50848011184587238</v>
      </c>
      <c r="AF223" s="21">
        <f>('Ratios Calculated fix'!AF223-'Ratios Calculated fix'!AF$428)/('Ratios Calculated fix'!AF$429-'Ratios Calculated fix'!AF$428)</f>
        <v>0.66397010547238311</v>
      </c>
      <c r="AG223" s="21" t="e">
        <f>('Ratios Calculated fix'!AG223-'Ratios Calculated fix'!AG$428)/('Ratios Calculated fix'!AG$429-'Ratios Calculated fix'!AG$428)</f>
        <v>#DIV/0!</v>
      </c>
      <c r="AH223" s="21" t="e">
        <f>('Ratios Calculated fix'!AH223-'Ratios Calculated fix'!AH$428)/('Ratios Calculated fix'!AH$429-'Ratios Calculated fix'!AH$428)</f>
        <v>#DIV/0!</v>
      </c>
      <c r="AI223" s="21">
        <f>('Ratios Calculated fix'!AI223-'Ratios Calculated fix'!AI$428)/('Ratios Calculated fix'!AI$429-'Ratios Calculated fix'!AI$428)</f>
        <v>0.37731860463499017</v>
      </c>
      <c r="AJ223" s="21">
        <f>('Ratios Calculated fix'!AJ223-'Ratios Calculated fix'!AJ$428)/('Ratios Calculated fix'!AJ$429-'Ratios Calculated fix'!AJ$428)</f>
        <v>0.1884158437439995</v>
      </c>
      <c r="AK223" s="21" t="e">
        <f>('Ratios Calculated fix'!AK223-'Ratios Calculated fix'!AK$428)/('Ratios Calculated fix'!AK$429-'Ratios Calculated fix'!AK$428)</f>
        <v>#DIV/0!</v>
      </c>
      <c r="AL223" s="21" t="e">
        <f>('Ratios Calculated fix'!AL223-'Ratios Calculated fix'!AL$428)/('Ratios Calculated fix'!AL$429-'Ratios Calculated fix'!AL$428)</f>
        <v>#DIV/0!</v>
      </c>
      <c r="AM223" s="21">
        <f>('Ratios Calculated fix'!AM223-'Ratios Calculated fix'!AM$428)/('Ratios Calculated fix'!AM$429-'Ratios Calculated fix'!AM$428)</f>
        <v>0.61933390955365786</v>
      </c>
      <c r="AN223" s="21">
        <f>('Ratios Calculated fix'!AN223-'Ratios Calculated fix'!AN$428)/('Ratios Calculated fix'!AN$429-'Ratios Calculated fix'!AN$428)</f>
        <v>0.62177635843877188</v>
      </c>
      <c r="AO223" s="21">
        <f>('Ratios Calculated fix'!AO223-'Ratios Calculated fix'!AO$428)/('Ratios Calculated fix'!AO$429-'Ratios Calculated fix'!AO$428)</f>
        <v>0.10851506273963681</v>
      </c>
      <c r="AP223" s="21">
        <f>('Ratios Calculated fix'!AP223-'Ratios Calculated fix'!AP$428)/('Ratios Calculated fix'!AP$429-'Ratios Calculated fix'!AP$428)</f>
        <v>3.2675946042010219E-2</v>
      </c>
      <c r="AQ223" s="21">
        <f>('Ratios Calculated fix'!AQ223-'Ratios Calculated fix'!AQ$428)/('Ratios Calculated fix'!AQ$429-'Ratios Calculated fix'!AQ$428)</f>
        <v>0.62134766848656076</v>
      </c>
      <c r="AR223" s="21">
        <f>('Ratios Calculated fix'!AR223-'Ratios Calculated fix'!AR$428)/('Ratios Calculated fix'!AR$429-'Ratios Calculated fix'!AR$428)</f>
        <v>0.44841781592275831</v>
      </c>
      <c r="AS223" s="21">
        <f>('Ratios Calculated fix'!AS223-'Ratios Calculated fix'!AS$428)/('Ratios Calculated fix'!AS$429-'Ratios Calculated fix'!AS$428)</f>
        <v>0.47564776853119534</v>
      </c>
      <c r="AT223" s="21">
        <f>('Ratios Calculated fix'!AT223-'Ratios Calculated fix'!AT$428)/('Ratios Calculated fix'!AT$429-'Ratios Calculated fix'!AT$428)</f>
        <v>0.42906552048379987</v>
      </c>
      <c r="AU223" s="21">
        <f>('Ratios Calculated fix'!AU223-'Ratios Calculated fix'!AU$428)/('Ratios Calculated fix'!AU$429-'Ratios Calculated fix'!AU$428)</f>
        <v>0.50974090013392526</v>
      </c>
      <c r="AV223" s="21" t="e">
        <f>('Ratios Calculated fix'!AV223-'Ratios Calculated fix'!AV$428)/('Ratios Calculated fix'!AV$429-'Ratios Calculated fix'!AV$428)</f>
        <v>#DIV/0!</v>
      </c>
      <c r="AW223" s="21" t="e">
        <f>('Ratios Calculated fix'!AW223-'Ratios Calculated fix'!AW$428)/('Ratios Calculated fix'!AW$429-'Ratios Calculated fix'!AW$428)</f>
        <v>#DIV/0!</v>
      </c>
      <c r="AX223" s="21" t="e">
        <f>('Ratios Calculated fix'!AX223-'Ratios Calculated fix'!AX$428)/('Ratios Calculated fix'!AX$429-'Ratios Calculated fix'!AX$428)</f>
        <v>#DIV/0!</v>
      </c>
      <c r="AY223" s="21">
        <f>('Ratios Calculated fix'!AY223-'Ratios Calculated fix'!AY$428)/('Ratios Calculated fix'!AY$429-'Ratios Calculated fix'!AY$428)</f>
        <v>0.34369803145093503</v>
      </c>
      <c r="AZ223" s="21">
        <f>('Ratios Calculated fix'!AZ223-'Ratios Calculated fix'!AZ$428)/('Ratios Calculated fix'!AZ$429-'Ratios Calculated fix'!AZ$428)</f>
        <v>0.25176181813184889</v>
      </c>
      <c r="BA223" s="21">
        <f>('Ratios Calculated fix'!BA223-'Ratios Calculated fix'!BA$428)/('Ratios Calculated fix'!BA$429-'Ratios Calculated fix'!BA$428)</f>
        <v>0.51704873020254283</v>
      </c>
      <c r="BB223" s="21" t="e">
        <f>('Ratios Calculated fix'!BB223-'Ratios Calculated fix'!BB$428)/('Ratios Calculated fix'!BB$429-'Ratios Calculated fix'!BB$428)</f>
        <v>#DIV/0!</v>
      </c>
      <c r="BC223" s="21">
        <f>('Ratios Calculated fix'!BC223-'Ratios Calculated fix'!BC$428)/('Ratios Calculated fix'!BC$429-'Ratios Calculated fix'!BC$428)</f>
        <v>0.15828519385224663</v>
      </c>
    </row>
    <row r="224" spans="1:55" x14ac:dyDescent="0.2">
      <c r="A224" s="3" t="s">
        <v>703</v>
      </c>
      <c r="B224" s="3" t="s">
        <v>704</v>
      </c>
      <c r="C224" s="3" t="s">
        <v>34</v>
      </c>
      <c r="D224" s="3">
        <v>385619</v>
      </c>
      <c r="E224" s="3" t="s">
        <v>16</v>
      </c>
      <c r="F224" s="3">
        <v>2019</v>
      </c>
      <c r="G224" s="3" t="s">
        <v>17</v>
      </c>
      <c r="H224" s="4">
        <v>43830</v>
      </c>
      <c r="I224" s="4">
        <v>43881</v>
      </c>
      <c r="J224" s="4">
        <v>43881</v>
      </c>
      <c r="K224" s="5">
        <v>336200000</v>
      </c>
      <c r="L224" s="5">
        <v>345500000</v>
      </c>
      <c r="M224" s="3" t="s">
        <v>705</v>
      </c>
      <c r="N224" s="20">
        <f>('Ratios Calculated fix'!N224-'Ratios Calculated fix'!N$428)/('Ratios Calculated fix'!N$429-'Ratios Calculated fix'!N$428)</f>
        <v>0.10724568792324693</v>
      </c>
      <c r="O224" s="21">
        <f>('Ratios Calculated fix'!O224-'Ratios Calculated fix'!O$428)/('Ratios Calculated fix'!O$429-'Ratios Calculated fix'!O$428)</f>
        <v>0.10724568792324693</v>
      </c>
      <c r="P224" s="21">
        <f>('Ratios Calculated fix'!P224-'Ratios Calculated fix'!P$428)/('Ratios Calculated fix'!P$429-'Ratios Calculated fix'!P$428)</f>
        <v>0.2889494927463373</v>
      </c>
      <c r="Q224" s="21">
        <f>('Ratios Calculated fix'!Q224-'Ratios Calculated fix'!Q$428)/('Ratios Calculated fix'!Q$429-'Ratios Calculated fix'!Q$428)</f>
        <v>0.55902150593503019</v>
      </c>
      <c r="R224" s="21">
        <f>('Ratios Calculated fix'!R224-'Ratios Calculated fix'!R$428)/('Ratios Calculated fix'!R$429-'Ratios Calculated fix'!R$428)</f>
        <v>5.86953776536056E-2</v>
      </c>
      <c r="S224" s="21">
        <f>('Ratios Calculated fix'!S224-'Ratios Calculated fix'!S$428)/('Ratios Calculated fix'!S$429-'Ratios Calculated fix'!S$428)</f>
        <v>6.2427142894102471E-2</v>
      </c>
      <c r="T224" s="21">
        <f>('Ratios Calculated fix'!T224-'Ratios Calculated fix'!T$428)/('Ratios Calculated fix'!T$429-'Ratios Calculated fix'!T$428)</f>
        <v>4.9598008258425343E-2</v>
      </c>
      <c r="U224" s="21">
        <f>('Ratios Calculated fix'!U224-'Ratios Calculated fix'!U$428)/('Ratios Calculated fix'!U$429-'Ratios Calculated fix'!U$428)</f>
        <v>0.79224928278642959</v>
      </c>
      <c r="V224" s="21">
        <f>('Ratios Calculated fix'!V224-'Ratios Calculated fix'!V$428)/('Ratios Calculated fix'!V$429-'Ratios Calculated fix'!V$428)</f>
        <v>0.77357123210836931</v>
      </c>
      <c r="W224" s="21">
        <f>('Ratios Calculated fix'!W224-'Ratios Calculated fix'!W$428)/('Ratios Calculated fix'!W$429-'Ratios Calculated fix'!W$428)</f>
        <v>0.76134137708068994</v>
      </c>
      <c r="X224" s="21">
        <f>('Ratios Calculated fix'!X224-'Ratios Calculated fix'!X$428)/('Ratios Calculated fix'!X$429-'Ratios Calculated fix'!X$428)</f>
        <v>0.3981638929316349</v>
      </c>
      <c r="Y224" s="21">
        <f>('Ratios Calculated fix'!Y224-'Ratios Calculated fix'!Y$428)/('Ratios Calculated fix'!Y$429-'Ratios Calculated fix'!Y$428)</f>
        <v>0.53815755279058008</v>
      </c>
      <c r="Z224" s="21">
        <f>('Ratios Calculated fix'!Z224-'Ratios Calculated fix'!Z$428)/('Ratios Calculated fix'!Z$429-'Ratios Calculated fix'!Z$428)</f>
        <v>0.6018361070683651</v>
      </c>
      <c r="AA224" s="21">
        <f>('Ratios Calculated fix'!AA224-'Ratios Calculated fix'!AA$428)/('Ratios Calculated fix'!AA$429-'Ratios Calculated fix'!AA$428)</f>
        <v>0.54169708587975551</v>
      </c>
      <c r="AB224" s="21">
        <f>('Ratios Calculated fix'!AB224-'Ratios Calculated fix'!AB$428)/('Ratios Calculated fix'!AB$429-'Ratios Calculated fix'!AB$428)</f>
        <v>0.91099828790835857</v>
      </c>
      <c r="AC224" s="21">
        <f>('Ratios Calculated fix'!AC224-'Ratios Calculated fix'!AC$428)/('Ratios Calculated fix'!AC$429-'Ratios Calculated fix'!AC$428)</f>
        <v>0.57823921475504225</v>
      </c>
      <c r="AD224" s="21">
        <f>('Ratios Calculated fix'!AD224-'Ratios Calculated fix'!AD$428)/('Ratios Calculated fix'!AD$429-'Ratios Calculated fix'!AD$428)</f>
        <v>0.32389581531016137</v>
      </c>
      <c r="AE224" s="21">
        <f>('Ratios Calculated fix'!AE224-'Ratios Calculated fix'!AE$428)/('Ratios Calculated fix'!AE$429-'Ratios Calculated fix'!AE$428)</f>
        <v>0.37129969990580092</v>
      </c>
      <c r="AF224" s="21">
        <f>('Ratios Calculated fix'!AF224-'Ratios Calculated fix'!AF$428)/('Ratios Calculated fix'!AF$429-'Ratios Calculated fix'!AF$428)</f>
        <v>0.61997951087887282</v>
      </c>
      <c r="AG224" s="21" t="e">
        <f>('Ratios Calculated fix'!AG224-'Ratios Calculated fix'!AG$428)/('Ratios Calculated fix'!AG$429-'Ratios Calculated fix'!AG$428)</f>
        <v>#DIV/0!</v>
      </c>
      <c r="AH224" s="21" t="e">
        <f>('Ratios Calculated fix'!AH224-'Ratios Calculated fix'!AH$428)/('Ratios Calculated fix'!AH$429-'Ratios Calculated fix'!AH$428)</f>
        <v>#DIV/0!</v>
      </c>
      <c r="AI224" s="21">
        <f>('Ratios Calculated fix'!AI224-'Ratios Calculated fix'!AI$428)/('Ratios Calculated fix'!AI$429-'Ratios Calculated fix'!AI$428)</f>
        <v>0.3621693532456266</v>
      </c>
      <c r="AJ224" s="21">
        <f>('Ratios Calculated fix'!AJ224-'Ratios Calculated fix'!AJ$428)/('Ratios Calculated fix'!AJ$429-'Ratios Calculated fix'!AJ$428)</f>
        <v>0.1475951969138144</v>
      </c>
      <c r="AK224" s="21" t="e">
        <f>('Ratios Calculated fix'!AK224-'Ratios Calculated fix'!AK$428)/('Ratios Calculated fix'!AK$429-'Ratios Calculated fix'!AK$428)</f>
        <v>#DIV/0!</v>
      </c>
      <c r="AL224" s="21" t="e">
        <f>('Ratios Calculated fix'!AL224-'Ratios Calculated fix'!AL$428)/('Ratios Calculated fix'!AL$429-'Ratios Calculated fix'!AL$428)</f>
        <v>#DIV/0!</v>
      </c>
      <c r="AM224" s="21">
        <f>('Ratios Calculated fix'!AM224-'Ratios Calculated fix'!AM$428)/('Ratios Calculated fix'!AM$429-'Ratios Calculated fix'!AM$428)</f>
        <v>0.61724683165132943</v>
      </c>
      <c r="AN224" s="21">
        <f>('Ratios Calculated fix'!AN224-'Ratios Calculated fix'!AN$428)/('Ratios Calculated fix'!AN$429-'Ratios Calculated fix'!AN$428)</f>
        <v>0.62115686436762696</v>
      </c>
      <c r="AO224" s="21">
        <f>('Ratios Calculated fix'!AO224-'Ratios Calculated fix'!AO$428)/('Ratios Calculated fix'!AO$429-'Ratios Calculated fix'!AO$428)</f>
        <v>0.10010711176629455</v>
      </c>
      <c r="AP224" s="21">
        <f>('Ratios Calculated fix'!AP224-'Ratios Calculated fix'!AP$428)/('Ratios Calculated fix'!AP$429-'Ratios Calculated fix'!AP$428)</f>
        <v>3.2187024139309385E-2</v>
      </c>
      <c r="AQ224" s="21">
        <f>('Ratios Calculated fix'!AQ224-'Ratios Calculated fix'!AQ$428)/('Ratios Calculated fix'!AQ$429-'Ratios Calculated fix'!AQ$428)</f>
        <v>0.57135314293802564</v>
      </c>
      <c r="AR224" s="21">
        <f>('Ratios Calculated fix'!AR224-'Ratios Calculated fix'!AR$428)/('Ratios Calculated fix'!AR$429-'Ratios Calculated fix'!AR$428)</f>
        <v>0.36027394477433722</v>
      </c>
      <c r="AS224" s="21">
        <f>('Ratios Calculated fix'!AS224-'Ratios Calculated fix'!AS$428)/('Ratios Calculated fix'!AS$429-'Ratios Calculated fix'!AS$428)</f>
        <v>0.48232315929383446</v>
      </c>
      <c r="AT224" s="21">
        <f>('Ratios Calculated fix'!AT224-'Ratios Calculated fix'!AT$428)/('Ratios Calculated fix'!AT$429-'Ratios Calculated fix'!AT$428)</f>
        <v>0.34207288520948081</v>
      </c>
      <c r="AU224" s="21">
        <f>('Ratios Calculated fix'!AU224-'Ratios Calculated fix'!AU$428)/('Ratios Calculated fix'!AU$429-'Ratios Calculated fix'!AU$428)</f>
        <v>0.52770730379692765</v>
      </c>
      <c r="AV224" s="21" t="e">
        <f>('Ratios Calculated fix'!AV224-'Ratios Calculated fix'!AV$428)/('Ratios Calculated fix'!AV$429-'Ratios Calculated fix'!AV$428)</f>
        <v>#DIV/0!</v>
      </c>
      <c r="AW224" s="21" t="e">
        <f>('Ratios Calculated fix'!AW224-'Ratios Calculated fix'!AW$428)/('Ratios Calculated fix'!AW$429-'Ratios Calculated fix'!AW$428)</f>
        <v>#DIV/0!</v>
      </c>
      <c r="AX224" s="21" t="e">
        <f>('Ratios Calculated fix'!AX224-'Ratios Calculated fix'!AX$428)/('Ratios Calculated fix'!AX$429-'Ratios Calculated fix'!AX$428)</f>
        <v>#DIV/0!</v>
      </c>
      <c r="AY224" s="21">
        <f>('Ratios Calculated fix'!AY224-'Ratios Calculated fix'!AY$428)/('Ratios Calculated fix'!AY$429-'Ratios Calculated fix'!AY$428)</f>
        <v>0.3690111618495272</v>
      </c>
      <c r="AZ224" s="21">
        <f>('Ratios Calculated fix'!AZ224-'Ratios Calculated fix'!AZ$428)/('Ratios Calculated fix'!AZ$429-'Ratios Calculated fix'!AZ$428)</f>
        <v>0.19195714747737003</v>
      </c>
      <c r="BA224" s="21">
        <f>('Ratios Calculated fix'!BA224-'Ratios Calculated fix'!BA$428)/('Ratios Calculated fix'!BA$429-'Ratios Calculated fix'!BA$428)</f>
        <v>0.5250365142068778</v>
      </c>
      <c r="BB224" s="21" t="e">
        <f>('Ratios Calculated fix'!BB224-'Ratios Calculated fix'!BB$428)/('Ratios Calculated fix'!BB$429-'Ratios Calculated fix'!BB$428)</f>
        <v>#DIV/0!</v>
      </c>
      <c r="BC224" s="21">
        <f>('Ratios Calculated fix'!BC224-'Ratios Calculated fix'!BC$428)/('Ratios Calculated fix'!BC$429-'Ratios Calculated fix'!BC$428)</f>
        <v>0.10695292391253335</v>
      </c>
    </row>
    <row r="225" spans="1:55" x14ac:dyDescent="0.2">
      <c r="A225" s="3" t="s">
        <v>709</v>
      </c>
      <c r="B225" s="3" t="s">
        <v>710</v>
      </c>
      <c r="C225" s="3" t="s">
        <v>91</v>
      </c>
      <c r="D225" s="3">
        <v>97995</v>
      </c>
      <c r="E225" s="3" t="s">
        <v>16</v>
      </c>
      <c r="F225" s="3">
        <v>2019</v>
      </c>
      <c r="G225" s="3" t="s">
        <v>17</v>
      </c>
      <c r="H225" s="4">
        <v>43830</v>
      </c>
      <c r="I225" s="4">
        <v>43885</v>
      </c>
      <c r="J225" s="4">
        <v>43885</v>
      </c>
      <c r="K225" s="5">
        <v>342000000</v>
      </c>
      <c r="L225" s="5">
        <v>344000000</v>
      </c>
      <c r="M225" s="3" t="s">
        <v>711</v>
      </c>
      <c r="N225" s="20">
        <f>('Ratios Calculated fix'!N225-'Ratios Calculated fix'!N$428)/('Ratios Calculated fix'!N$429-'Ratios Calculated fix'!N$428)</f>
        <v>2.9552608327953651E-2</v>
      </c>
      <c r="O225" s="21">
        <f>('Ratios Calculated fix'!O225-'Ratios Calculated fix'!O$428)/('Ratios Calculated fix'!O$429-'Ratios Calculated fix'!O$428)</f>
        <v>1.680409567245086E-2</v>
      </c>
      <c r="P225" s="21">
        <f>('Ratios Calculated fix'!P225-'Ratios Calculated fix'!P$428)/('Ratios Calculated fix'!P$429-'Ratios Calculated fix'!P$428)</f>
        <v>1.0602101413189652E-2</v>
      </c>
      <c r="Q225" s="21">
        <f>('Ratios Calculated fix'!Q225-'Ratios Calculated fix'!Q$428)/('Ratios Calculated fix'!Q$429-'Ratios Calculated fix'!Q$428)</f>
        <v>0.56474050967364664</v>
      </c>
      <c r="R225" s="21">
        <f>('Ratios Calculated fix'!R225-'Ratios Calculated fix'!R$428)/('Ratios Calculated fix'!R$429-'Ratios Calculated fix'!R$428)</f>
        <v>0.12851049333131814</v>
      </c>
      <c r="S225" s="21">
        <f>('Ratios Calculated fix'!S225-'Ratios Calculated fix'!S$428)/('Ratios Calculated fix'!S$429-'Ratios Calculated fix'!S$428)</f>
        <v>6.4454139396311505E-2</v>
      </c>
      <c r="T225" s="21">
        <f>('Ratios Calculated fix'!T225-'Ratios Calculated fix'!T$428)/('Ratios Calculated fix'!T$429-'Ratios Calculated fix'!T$428)</f>
        <v>0.11981501212816147</v>
      </c>
      <c r="U225" s="21">
        <f>('Ratios Calculated fix'!U225-'Ratios Calculated fix'!U$428)/('Ratios Calculated fix'!U$429-'Ratios Calculated fix'!U$428)</f>
        <v>0.80381135864467423</v>
      </c>
      <c r="V225" s="21">
        <f>('Ratios Calculated fix'!V225-'Ratios Calculated fix'!V$428)/('Ratios Calculated fix'!V$429-'Ratios Calculated fix'!V$428)</f>
        <v>0.77781936265403373</v>
      </c>
      <c r="W225" s="21">
        <f>('Ratios Calculated fix'!W225-'Ratios Calculated fix'!W$428)/('Ratios Calculated fix'!W$429-'Ratios Calculated fix'!W$428)</f>
        <v>0.77379250568625169</v>
      </c>
      <c r="X225" s="21">
        <f>('Ratios Calculated fix'!X225-'Ratios Calculated fix'!X$428)/('Ratios Calculated fix'!X$429-'Ratios Calculated fix'!X$428)</f>
        <v>0.14191146151102785</v>
      </c>
      <c r="Y225" s="21">
        <f>('Ratios Calculated fix'!Y225-'Ratios Calculated fix'!Y$428)/('Ratios Calculated fix'!Y$429-'Ratios Calculated fix'!Y$428)</f>
        <v>0.48879597762604954</v>
      </c>
      <c r="Z225" s="21">
        <f>('Ratios Calculated fix'!Z225-'Ratios Calculated fix'!Z$428)/('Ratios Calculated fix'!Z$429-'Ratios Calculated fix'!Z$428)</f>
        <v>0.85808853848897226</v>
      </c>
      <c r="AA225" s="21">
        <f>('Ratios Calculated fix'!AA225-'Ratios Calculated fix'!AA$428)/('Ratios Calculated fix'!AA$429-'Ratios Calculated fix'!AA$428)</f>
        <v>0.55515757803672927</v>
      </c>
      <c r="AB225" s="21">
        <f>('Ratios Calculated fix'!AB225-'Ratios Calculated fix'!AB$428)/('Ratios Calculated fix'!AB$429-'Ratios Calculated fix'!AB$428)</f>
        <v>0.83146724330915656</v>
      </c>
      <c r="AC225" s="21">
        <f>('Ratios Calculated fix'!AC225-'Ratios Calculated fix'!AC$428)/('Ratios Calculated fix'!AC$429-'Ratios Calculated fix'!AC$428)</f>
        <v>0.33047154542860419</v>
      </c>
      <c r="AD225" s="21">
        <f>('Ratios Calculated fix'!AD225-'Ratios Calculated fix'!AD$428)/('Ratios Calculated fix'!AD$429-'Ratios Calculated fix'!AD$428)</f>
        <v>0.32499716269087925</v>
      </c>
      <c r="AE225" s="21">
        <f>('Ratios Calculated fix'!AE225-'Ratios Calculated fix'!AE$428)/('Ratios Calculated fix'!AE$429-'Ratios Calculated fix'!AE$428)</f>
        <v>0.37256223536511524</v>
      </c>
      <c r="AF225" s="21">
        <f>('Ratios Calculated fix'!AF225-'Ratios Calculated fix'!AF$428)/('Ratios Calculated fix'!AF$429-'Ratios Calculated fix'!AF$428)</f>
        <v>0.60429723783276645</v>
      </c>
      <c r="AG225" s="21" t="e">
        <f>('Ratios Calculated fix'!AG225-'Ratios Calculated fix'!AG$428)/('Ratios Calculated fix'!AG$429-'Ratios Calculated fix'!AG$428)</f>
        <v>#DIV/0!</v>
      </c>
      <c r="AH225" s="21" t="e">
        <f>('Ratios Calculated fix'!AH225-'Ratios Calculated fix'!AH$428)/('Ratios Calculated fix'!AH$429-'Ratios Calculated fix'!AH$428)</f>
        <v>#DIV/0!</v>
      </c>
      <c r="AI225" s="21">
        <f>('Ratios Calculated fix'!AI225-'Ratios Calculated fix'!AI$428)/('Ratios Calculated fix'!AI$429-'Ratios Calculated fix'!AI$428)</f>
        <v>0.4037410465024166</v>
      </c>
      <c r="AJ225" s="21">
        <f>('Ratios Calculated fix'!AJ225-'Ratios Calculated fix'!AJ$428)/('Ratios Calculated fix'!AJ$429-'Ratios Calculated fix'!AJ$428)</f>
        <v>0.13350742420207432</v>
      </c>
      <c r="AK225" s="21" t="e">
        <f>('Ratios Calculated fix'!AK225-'Ratios Calculated fix'!AK$428)/('Ratios Calculated fix'!AK$429-'Ratios Calculated fix'!AK$428)</f>
        <v>#DIV/0!</v>
      </c>
      <c r="AL225" s="21" t="e">
        <f>('Ratios Calculated fix'!AL225-'Ratios Calculated fix'!AL$428)/('Ratios Calculated fix'!AL$429-'Ratios Calculated fix'!AL$428)</f>
        <v>#DIV/0!</v>
      </c>
      <c r="AM225" s="21">
        <f>('Ratios Calculated fix'!AM225-'Ratios Calculated fix'!AM$428)/('Ratios Calculated fix'!AM$429-'Ratios Calculated fix'!AM$428)</f>
        <v>0.62184961626930213</v>
      </c>
      <c r="AN225" s="21">
        <f>('Ratios Calculated fix'!AN225-'Ratios Calculated fix'!AN$428)/('Ratios Calculated fix'!AN$429-'Ratios Calculated fix'!AN$428)</f>
        <v>0.62628362448898289</v>
      </c>
      <c r="AO225" s="21">
        <f>('Ratios Calculated fix'!AO225-'Ratios Calculated fix'!AO$428)/('Ratios Calculated fix'!AO$429-'Ratios Calculated fix'!AO$428)</f>
        <v>0.16042864125441736</v>
      </c>
      <c r="AP225" s="21">
        <f>('Ratios Calculated fix'!AP225-'Ratios Calculated fix'!AP$428)/('Ratios Calculated fix'!AP$429-'Ratios Calculated fix'!AP$428)</f>
        <v>3.0837675304397485E-2</v>
      </c>
      <c r="AQ225" s="21">
        <f>('Ratios Calculated fix'!AQ225-'Ratios Calculated fix'!AQ$428)/('Ratios Calculated fix'!AQ$429-'Ratios Calculated fix'!AQ$428)</f>
        <v>0.58984282519940678</v>
      </c>
      <c r="AR225" s="21">
        <f>('Ratios Calculated fix'!AR225-'Ratios Calculated fix'!AR$428)/('Ratios Calculated fix'!AR$429-'Ratios Calculated fix'!AR$428)</f>
        <v>0.30228814719426605</v>
      </c>
      <c r="AS225" s="21">
        <f>('Ratios Calculated fix'!AS225-'Ratios Calculated fix'!AS$428)/('Ratios Calculated fix'!AS$429-'Ratios Calculated fix'!AS$428)</f>
        <v>0.54252132545381881</v>
      </c>
      <c r="AT225" s="21">
        <f>('Ratios Calculated fix'!AT225-'Ratios Calculated fix'!AT$428)/('Ratios Calculated fix'!AT$429-'Ratios Calculated fix'!AT$428)</f>
        <v>0.35135132497563576</v>
      </c>
      <c r="AU225" s="21">
        <f>('Ratios Calculated fix'!AU225-'Ratios Calculated fix'!AU$428)/('Ratios Calculated fix'!AU$429-'Ratios Calculated fix'!AU$428)</f>
        <v>0.45732783919108011</v>
      </c>
      <c r="AV225" s="21" t="e">
        <f>('Ratios Calculated fix'!AV225-'Ratios Calculated fix'!AV$428)/('Ratios Calculated fix'!AV$429-'Ratios Calculated fix'!AV$428)</f>
        <v>#DIV/0!</v>
      </c>
      <c r="AW225" s="21" t="e">
        <f>('Ratios Calculated fix'!AW225-'Ratios Calculated fix'!AW$428)/('Ratios Calculated fix'!AW$429-'Ratios Calculated fix'!AW$428)</f>
        <v>#DIV/0!</v>
      </c>
      <c r="AX225" s="21" t="e">
        <f>('Ratios Calculated fix'!AX225-'Ratios Calculated fix'!AX$428)/('Ratios Calculated fix'!AX$429-'Ratios Calculated fix'!AX$428)</f>
        <v>#DIV/0!</v>
      </c>
      <c r="AY225" s="21">
        <f>('Ratios Calculated fix'!AY225-'Ratios Calculated fix'!AY$428)/('Ratios Calculated fix'!AY$429-'Ratios Calculated fix'!AY$428)</f>
        <v>0.38611755318856655</v>
      </c>
      <c r="AZ225" s="21">
        <f>('Ratios Calculated fix'!AZ225-'Ratios Calculated fix'!AZ$428)/('Ratios Calculated fix'!AZ$429-'Ratios Calculated fix'!AZ$428)</f>
        <v>0.34297422405877698</v>
      </c>
      <c r="BA225" s="21">
        <f>('Ratios Calculated fix'!BA225-'Ratios Calculated fix'!BA$428)/('Ratios Calculated fix'!BA$429-'Ratios Calculated fix'!BA$428)</f>
        <v>0.51199461572063687</v>
      </c>
      <c r="BB225" s="21" t="e">
        <f>('Ratios Calculated fix'!BB225-'Ratios Calculated fix'!BB$428)/('Ratios Calculated fix'!BB$429-'Ratios Calculated fix'!BB$428)</f>
        <v>#DIV/0!</v>
      </c>
      <c r="BC225" s="21">
        <f>('Ratios Calculated fix'!BC225-'Ratios Calculated fix'!BC$428)/('Ratios Calculated fix'!BC$429-'Ratios Calculated fix'!BC$428)</f>
        <v>0.13433476877743225</v>
      </c>
    </row>
    <row r="226" spans="1:55" x14ac:dyDescent="0.2">
      <c r="A226" s="3" t="s">
        <v>712</v>
      </c>
      <c r="B226" s="3" t="s">
        <v>713</v>
      </c>
      <c r="C226" s="3" t="s">
        <v>34</v>
      </c>
      <c r="D226" s="3">
        <v>186556</v>
      </c>
      <c r="E226" s="3" t="s">
        <v>16</v>
      </c>
      <c r="F226" s="3">
        <v>2019</v>
      </c>
      <c r="G226" s="3" t="s">
        <v>17</v>
      </c>
      <c r="H226" s="4">
        <v>43769</v>
      </c>
      <c r="I226" s="4">
        <v>43817</v>
      </c>
      <c r="J226" s="4">
        <v>43817</v>
      </c>
      <c r="K226" s="5">
        <v>189000000</v>
      </c>
      <c r="L226" s="5">
        <v>192000000</v>
      </c>
      <c r="M226" s="3" t="s">
        <v>714</v>
      </c>
      <c r="N226" s="20">
        <f>('Ratios Calculated fix'!N226-'Ratios Calculated fix'!N$428)/('Ratios Calculated fix'!N$429-'Ratios Calculated fix'!N$428)</f>
        <v>6.9903041479255676E-2</v>
      </c>
      <c r="O226" s="21">
        <f>('Ratios Calculated fix'!O226-'Ratios Calculated fix'!O$428)/('Ratios Calculated fix'!O$429-'Ratios Calculated fix'!O$428)</f>
        <v>5.1522704237768606E-2</v>
      </c>
      <c r="P226" s="21">
        <f>('Ratios Calculated fix'!P226-'Ratios Calculated fix'!P$428)/('Ratios Calculated fix'!P$429-'Ratios Calculated fix'!P$428)</f>
        <v>9.3414145891572389E-2</v>
      </c>
      <c r="Q226" s="21">
        <f>('Ratios Calculated fix'!Q226-'Ratios Calculated fix'!Q$428)/('Ratios Calculated fix'!Q$429-'Ratios Calculated fix'!Q$428)</f>
        <v>0.55972329891476535</v>
      </c>
      <c r="R226" s="21">
        <f>('Ratios Calculated fix'!R226-'Ratios Calculated fix'!R$428)/('Ratios Calculated fix'!R$429-'Ratios Calculated fix'!R$428)</f>
        <v>7.8968469282799547E-2</v>
      </c>
      <c r="S226" s="21">
        <f>('Ratios Calculated fix'!S226-'Ratios Calculated fix'!S$428)/('Ratios Calculated fix'!S$429-'Ratios Calculated fix'!S$428)</f>
        <v>0.14313229479572387</v>
      </c>
      <c r="T226" s="21">
        <f>('Ratios Calculated fix'!T226-'Ratios Calculated fix'!T$428)/('Ratios Calculated fix'!T$429-'Ratios Calculated fix'!T$428)</f>
        <v>5.7539149106698807E-2</v>
      </c>
      <c r="U226" s="21">
        <f>('Ratios Calculated fix'!U226-'Ratios Calculated fix'!U$428)/('Ratios Calculated fix'!U$429-'Ratios Calculated fix'!U$428)</f>
        <v>0.7936739667422239</v>
      </c>
      <c r="V226" s="21">
        <f>('Ratios Calculated fix'!V226-'Ratios Calculated fix'!V$428)/('Ratios Calculated fix'!V$429-'Ratios Calculated fix'!V$428)</f>
        <v>0.77746506598003395</v>
      </c>
      <c r="W226" s="21">
        <f>('Ratios Calculated fix'!W226-'Ratios Calculated fix'!W$428)/('Ratios Calculated fix'!W$429-'Ratios Calculated fix'!W$428)</f>
        <v>0.76223415497909308</v>
      </c>
      <c r="X226" s="21">
        <f>('Ratios Calculated fix'!X226-'Ratios Calculated fix'!X$428)/('Ratios Calculated fix'!X$429-'Ratios Calculated fix'!X$428)</f>
        <v>0.33156820042219409</v>
      </c>
      <c r="Y226" s="21">
        <f>('Ratios Calculated fix'!Y226-'Ratios Calculated fix'!Y$428)/('Ratios Calculated fix'!Y$429-'Ratios Calculated fix'!Y$428)</f>
        <v>0.51653073815210371</v>
      </c>
      <c r="Z226" s="21">
        <f>('Ratios Calculated fix'!Z226-'Ratios Calculated fix'!Z$428)/('Ratios Calculated fix'!Z$429-'Ratios Calculated fix'!Z$428)</f>
        <v>0.66843179957780585</v>
      </c>
      <c r="AA226" s="21">
        <f>('Ratios Calculated fix'!AA226-'Ratios Calculated fix'!AA$428)/('Ratios Calculated fix'!AA$429-'Ratios Calculated fix'!AA$428)</f>
        <v>0.32804104232711484</v>
      </c>
      <c r="AB226" s="21">
        <f>('Ratios Calculated fix'!AB226-'Ratios Calculated fix'!AB$428)/('Ratios Calculated fix'!AB$429-'Ratios Calculated fix'!AB$428)</f>
        <v>0.88805116725404099</v>
      </c>
      <c r="AC226" s="21">
        <f>('Ratios Calculated fix'!AC226-'Ratios Calculated fix'!AC$428)/('Ratios Calculated fix'!AC$429-'Ratios Calculated fix'!AC$428)</f>
        <v>0.53440205526925744</v>
      </c>
      <c r="AD226" s="21">
        <f>('Ratios Calculated fix'!AD226-'Ratios Calculated fix'!AD$428)/('Ratios Calculated fix'!AD$429-'Ratios Calculated fix'!AD$428)</f>
        <v>0.29631370715918076</v>
      </c>
      <c r="AE226" s="21">
        <f>('Ratios Calculated fix'!AE226-'Ratios Calculated fix'!AE$428)/('Ratios Calculated fix'!AE$429-'Ratios Calculated fix'!AE$428)</f>
        <v>0.33968080273227153</v>
      </c>
      <c r="AF226" s="21">
        <f>('Ratios Calculated fix'!AF226-'Ratios Calculated fix'!AF$428)/('Ratios Calculated fix'!AF$429-'Ratios Calculated fix'!AF$428)</f>
        <v>0.56665436916722489</v>
      </c>
      <c r="AG226" s="21" t="e">
        <f>('Ratios Calculated fix'!AG226-'Ratios Calculated fix'!AG$428)/('Ratios Calculated fix'!AG$429-'Ratios Calculated fix'!AG$428)</f>
        <v>#DIV/0!</v>
      </c>
      <c r="AH226" s="21" t="e">
        <f>('Ratios Calculated fix'!AH226-'Ratios Calculated fix'!AH$428)/('Ratios Calculated fix'!AH$429-'Ratios Calculated fix'!AH$428)</f>
        <v>#DIV/0!</v>
      </c>
      <c r="AI226" s="21">
        <f>('Ratios Calculated fix'!AI226-'Ratios Calculated fix'!AI$428)/('Ratios Calculated fix'!AI$429-'Ratios Calculated fix'!AI$428)</f>
        <v>0.38929579191707642</v>
      </c>
      <c r="AJ226" s="21">
        <f>('Ratios Calculated fix'!AJ226-'Ratios Calculated fix'!AJ$428)/('Ratios Calculated fix'!AJ$429-'Ratios Calculated fix'!AJ$428)</f>
        <v>0.13288880903547562</v>
      </c>
      <c r="AK226" s="21" t="e">
        <f>('Ratios Calculated fix'!AK226-'Ratios Calculated fix'!AK$428)/('Ratios Calculated fix'!AK$429-'Ratios Calculated fix'!AK$428)</f>
        <v>#DIV/0!</v>
      </c>
      <c r="AL226" s="21" t="e">
        <f>('Ratios Calculated fix'!AL226-'Ratios Calculated fix'!AL$428)/('Ratios Calculated fix'!AL$429-'Ratios Calculated fix'!AL$428)</f>
        <v>#DIV/0!</v>
      </c>
      <c r="AM226" s="21">
        <f>('Ratios Calculated fix'!AM226-'Ratios Calculated fix'!AM$428)/('Ratios Calculated fix'!AM$429-'Ratios Calculated fix'!AM$428)</f>
        <v>0.6164974638895685</v>
      </c>
      <c r="AN226" s="21">
        <f>('Ratios Calculated fix'!AN226-'Ratios Calculated fix'!AN$428)/('Ratios Calculated fix'!AN$429-'Ratios Calculated fix'!AN$428)</f>
        <v>0.62212883795320673</v>
      </c>
      <c r="AO226" s="21">
        <f>('Ratios Calculated fix'!AO226-'Ratios Calculated fix'!AO$428)/('Ratios Calculated fix'!AO$429-'Ratios Calculated fix'!AO$428)</f>
        <v>0.13861007314231882</v>
      </c>
      <c r="AP226" s="21">
        <f>('Ratios Calculated fix'!AP226-'Ratios Calculated fix'!AP$428)/('Ratios Calculated fix'!AP$429-'Ratios Calculated fix'!AP$428)</f>
        <v>3.2482890941369816E-2</v>
      </c>
      <c r="AQ226" s="21">
        <f>('Ratios Calculated fix'!AQ226-'Ratios Calculated fix'!AQ$428)/('Ratios Calculated fix'!AQ$429-'Ratios Calculated fix'!AQ$428)</f>
        <v>0.53054500999604604</v>
      </c>
      <c r="AR226" s="21">
        <f>('Ratios Calculated fix'!AR226-'Ratios Calculated fix'!AR$428)/('Ratios Calculated fix'!AR$429-'Ratios Calculated fix'!AR$428)</f>
        <v>0.31747934426685953</v>
      </c>
      <c r="AS226" s="21">
        <f>('Ratios Calculated fix'!AS226-'Ratios Calculated fix'!AS$428)/('Ratios Calculated fix'!AS$429-'Ratios Calculated fix'!AS$428)</f>
        <v>0.52640746708384045</v>
      </c>
      <c r="AT226" s="21">
        <f>('Ratios Calculated fix'!AT226-'Ratios Calculated fix'!AT$428)/('Ratios Calculated fix'!AT$429-'Ratios Calculated fix'!AT$428)</f>
        <v>0.34751968482162254</v>
      </c>
      <c r="AU226" s="21">
        <f>('Ratios Calculated fix'!AU226-'Ratios Calculated fix'!AU$428)/('Ratios Calculated fix'!AU$429-'Ratios Calculated fix'!AU$428)</f>
        <v>0.47595289334135915</v>
      </c>
      <c r="AV226" s="21" t="e">
        <f>('Ratios Calculated fix'!AV226-'Ratios Calculated fix'!AV$428)/('Ratios Calculated fix'!AV$429-'Ratios Calculated fix'!AV$428)</f>
        <v>#DIV/0!</v>
      </c>
      <c r="AW226" s="21" t="e">
        <f>('Ratios Calculated fix'!AW226-'Ratios Calculated fix'!AW$428)/('Ratios Calculated fix'!AW$429-'Ratios Calculated fix'!AW$428)</f>
        <v>#DIV/0!</v>
      </c>
      <c r="AX226" s="21" t="e">
        <f>('Ratios Calculated fix'!AX226-'Ratios Calculated fix'!AX$428)/('Ratios Calculated fix'!AX$429-'Ratios Calculated fix'!AX$428)</f>
        <v>#DIV/0!</v>
      </c>
      <c r="AY226" s="21">
        <f>('Ratios Calculated fix'!AY226-'Ratios Calculated fix'!AY$428)/('Ratios Calculated fix'!AY$429-'Ratios Calculated fix'!AY$428)</f>
        <v>0.38295128733299899</v>
      </c>
      <c r="AZ226" s="21">
        <f>('Ratios Calculated fix'!AZ226-'Ratios Calculated fix'!AZ$428)/('Ratios Calculated fix'!AZ$429-'Ratios Calculated fix'!AZ$428)</f>
        <v>0.29027323869967131</v>
      </c>
      <c r="BA226" s="21">
        <f>('Ratios Calculated fix'!BA226-'Ratios Calculated fix'!BA$428)/('Ratios Calculated fix'!BA$429-'Ratios Calculated fix'!BA$428)</f>
        <v>0.52594999973393086</v>
      </c>
      <c r="BB226" s="21" t="e">
        <f>('Ratios Calculated fix'!BB226-'Ratios Calculated fix'!BB$428)/('Ratios Calculated fix'!BB$429-'Ratios Calculated fix'!BB$428)</f>
        <v>#DIV/0!</v>
      </c>
      <c r="BC226" s="21">
        <f>('Ratios Calculated fix'!BC226-'Ratios Calculated fix'!BC$428)/('Ratios Calculated fix'!BC$429-'Ratios Calculated fix'!BC$428)</f>
        <v>0.11021898211773211</v>
      </c>
    </row>
    <row r="227" spans="1:55" x14ac:dyDescent="0.2">
      <c r="A227" s="3" t="s">
        <v>730</v>
      </c>
      <c r="B227" s="3" t="s">
        <v>731</v>
      </c>
      <c r="C227" s="3" t="s">
        <v>91</v>
      </c>
      <c r="D227" s="3">
        <v>693432</v>
      </c>
      <c r="E227" s="3" t="s">
        <v>16</v>
      </c>
      <c r="F227" s="3">
        <v>2019</v>
      </c>
      <c r="G227" s="3" t="s">
        <v>17</v>
      </c>
      <c r="H227" s="4">
        <v>43830</v>
      </c>
      <c r="I227" s="4">
        <v>43875</v>
      </c>
      <c r="J227" s="4">
        <v>43875</v>
      </c>
      <c r="K227" s="5">
        <v>1223000000</v>
      </c>
      <c r="L227" s="5">
        <v>1227000000</v>
      </c>
      <c r="M227" s="3" t="s">
        <v>732</v>
      </c>
      <c r="N227" s="20">
        <f>('Ratios Calculated fix'!N227-'Ratios Calculated fix'!N$428)/('Ratios Calculated fix'!N$429-'Ratios Calculated fix'!N$428)</f>
        <v>5.1799231064641391E-2</v>
      </c>
      <c r="O227" s="21">
        <f>('Ratios Calculated fix'!O227-'Ratios Calculated fix'!O$428)/('Ratios Calculated fix'!O$429-'Ratios Calculated fix'!O$428)</f>
        <v>3.6368081935387701E-2</v>
      </c>
      <c r="P227" s="21">
        <f>('Ratios Calculated fix'!P227-'Ratios Calculated fix'!P$428)/('Ratios Calculated fix'!P$429-'Ratios Calculated fix'!P$428)</f>
        <v>2.2528524021078838E-2</v>
      </c>
      <c r="Q227" s="21">
        <f>('Ratios Calculated fix'!Q227-'Ratios Calculated fix'!Q$428)/('Ratios Calculated fix'!Q$429-'Ratios Calculated fix'!Q$428)</f>
        <v>0.55910970269485039</v>
      </c>
      <c r="R227" s="21">
        <f>('Ratios Calculated fix'!R227-'Ratios Calculated fix'!R$428)/('Ratios Calculated fix'!R$429-'Ratios Calculated fix'!R$428)</f>
        <v>7.7402380674849433E-2</v>
      </c>
      <c r="S227" s="21">
        <f>('Ratios Calculated fix'!S227-'Ratios Calculated fix'!S$428)/('Ratios Calculated fix'!S$429-'Ratios Calculated fix'!S$428)</f>
        <v>6.4263571069093786E-3</v>
      </c>
      <c r="T227" s="21">
        <f>('Ratios Calculated fix'!T227-'Ratios Calculated fix'!T$428)/('Ratios Calculated fix'!T$429-'Ratios Calculated fix'!T$428)</f>
        <v>7.7198592764141996E-2</v>
      </c>
      <c r="U227" s="21">
        <f>('Ratios Calculated fix'!U227-'Ratios Calculated fix'!U$428)/('Ratios Calculated fix'!U$429-'Ratios Calculated fix'!U$428)</f>
        <v>0.79302185751689735</v>
      </c>
      <c r="V227" s="21">
        <f>('Ratios Calculated fix'!V227-'Ratios Calculated fix'!V$428)/('Ratios Calculated fix'!V$429-'Ratios Calculated fix'!V$428)</f>
        <v>0.77166594568825053</v>
      </c>
      <c r="W227" s="21">
        <f>('Ratios Calculated fix'!W227-'Ratios Calculated fix'!W$428)/('Ratios Calculated fix'!W$429-'Ratios Calculated fix'!W$428)</f>
        <v>0.7625899996489458</v>
      </c>
      <c r="X227" s="21">
        <f>('Ratios Calculated fix'!X227-'Ratios Calculated fix'!X$428)/('Ratios Calculated fix'!X$429-'Ratios Calculated fix'!X$428)</f>
        <v>6.8067136998000627E-2</v>
      </c>
      <c r="Y227" s="21">
        <f>('Ratios Calculated fix'!Y227-'Ratios Calculated fix'!Y$428)/('Ratios Calculated fix'!Y$429-'Ratios Calculated fix'!Y$428)</f>
        <v>0.80084718675405409</v>
      </c>
      <c r="Z227" s="21">
        <f>('Ratios Calculated fix'!Z227-'Ratios Calculated fix'!Z$428)/('Ratios Calculated fix'!Z$429-'Ratios Calculated fix'!Z$428)</f>
        <v>0.93193286300199951</v>
      </c>
      <c r="AA227" s="21">
        <f>('Ratios Calculated fix'!AA227-'Ratios Calculated fix'!AA$428)/('Ratios Calculated fix'!AA$429-'Ratios Calculated fix'!AA$428)</f>
        <v>0.57563148604278436</v>
      </c>
      <c r="AB227" s="21">
        <f>('Ratios Calculated fix'!AB227-'Ratios Calculated fix'!AB$428)/('Ratios Calculated fix'!AB$429-'Ratios Calculated fix'!AB$428)</f>
        <v>0.9075435137160357</v>
      </c>
      <c r="AC227" s="21">
        <f>('Ratios Calculated fix'!AC227-'Ratios Calculated fix'!AC$428)/('Ratios Calculated fix'!AC$429-'Ratios Calculated fix'!AC$428)</f>
        <v>0.32096569016709453</v>
      </c>
      <c r="AD227" s="21">
        <f>('Ratios Calculated fix'!AD227-'Ratios Calculated fix'!AD$428)/('Ratios Calculated fix'!AD$429-'Ratios Calculated fix'!AD$428)</f>
        <v>0.40633624138188268</v>
      </c>
      <c r="AE227" s="21">
        <f>('Ratios Calculated fix'!AE227-'Ratios Calculated fix'!AE$428)/('Ratios Calculated fix'!AE$429-'Ratios Calculated fix'!AE$428)</f>
        <v>0.46580572318129265</v>
      </c>
      <c r="AF227" s="21">
        <f>('Ratios Calculated fix'!AF227-'Ratios Calculated fix'!AF$428)/('Ratios Calculated fix'!AF$429-'Ratios Calculated fix'!AF$428)</f>
        <v>0.27761352804011319</v>
      </c>
      <c r="AG227" s="21" t="e">
        <f>('Ratios Calculated fix'!AG227-'Ratios Calculated fix'!AG$428)/('Ratios Calculated fix'!AG$429-'Ratios Calculated fix'!AG$428)</f>
        <v>#DIV/0!</v>
      </c>
      <c r="AH227" s="21" t="e">
        <f>('Ratios Calculated fix'!AH227-'Ratios Calculated fix'!AH$428)/('Ratios Calculated fix'!AH$429-'Ratios Calculated fix'!AH$428)</f>
        <v>#DIV/0!</v>
      </c>
      <c r="AI227" s="21">
        <f>('Ratios Calculated fix'!AI227-'Ratios Calculated fix'!AI$428)/('Ratios Calculated fix'!AI$429-'Ratios Calculated fix'!AI$428)</f>
        <v>0.35271394237349568</v>
      </c>
      <c r="AJ227" s="21">
        <f>('Ratios Calculated fix'!AJ227-'Ratios Calculated fix'!AJ$428)/('Ratios Calculated fix'!AJ$429-'Ratios Calculated fix'!AJ$428)</f>
        <v>0.12676164494775499</v>
      </c>
      <c r="AK227" s="21" t="e">
        <f>('Ratios Calculated fix'!AK227-'Ratios Calculated fix'!AK$428)/('Ratios Calculated fix'!AK$429-'Ratios Calculated fix'!AK$428)</f>
        <v>#DIV/0!</v>
      </c>
      <c r="AL227" s="21" t="e">
        <f>('Ratios Calculated fix'!AL227-'Ratios Calculated fix'!AL$428)/('Ratios Calculated fix'!AL$429-'Ratios Calculated fix'!AL$428)</f>
        <v>#DIV/0!</v>
      </c>
      <c r="AM227" s="21">
        <f>('Ratios Calculated fix'!AM227-'Ratios Calculated fix'!AM$428)/('Ratios Calculated fix'!AM$429-'Ratios Calculated fix'!AM$428)</f>
        <v>0.61250848980588735</v>
      </c>
      <c r="AN227" s="21">
        <f>('Ratios Calculated fix'!AN227-'Ratios Calculated fix'!AN$428)/('Ratios Calculated fix'!AN$429-'Ratios Calculated fix'!AN$428)</f>
        <v>0.62045333689072824</v>
      </c>
      <c r="AO227" s="21">
        <f>('Ratios Calculated fix'!AO227-'Ratios Calculated fix'!AO$428)/('Ratios Calculated fix'!AO$429-'Ratios Calculated fix'!AO$428)</f>
        <v>4.5034932763301463E-2</v>
      </c>
      <c r="AP227" s="21">
        <f>('Ratios Calculated fix'!AP227-'Ratios Calculated fix'!AP$428)/('Ratios Calculated fix'!AP$429-'Ratios Calculated fix'!AP$428)</f>
        <v>3.3937872845676904E-2</v>
      </c>
      <c r="AQ227" s="21">
        <f>('Ratios Calculated fix'!AQ227-'Ratios Calculated fix'!AQ$428)/('Ratios Calculated fix'!AQ$429-'Ratios Calculated fix'!AQ$428)</f>
        <v>0.36986354164874036</v>
      </c>
      <c r="AR227" s="21">
        <f>('Ratios Calculated fix'!AR227-'Ratios Calculated fix'!AR$428)/('Ratios Calculated fix'!AR$429-'Ratios Calculated fix'!AR$428)</f>
        <v>0.27168309573281268</v>
      </c>
      <c r="AS227" s="21">
        <f>('Ratios Calculated fix'!AS227-'Ratios Calculated fix'!AS$428)/('Ratios Calculated fix'!AS$429-'Ratios Calculated fix'!AS$428)</f>
        <v>0.51136385119750338</v>
      </c>
      <c r="AT227" s="21">
        <f>('Ratios Calculated fix'!AT227-'Ratios Calculated fix'!AT$428)/('Ratios Calculated fix'!AT$429-'Ratios Calculated fix'!AT$428)</f>
        <v>0.2323375169488078</v>
      </c>
      <c r="AU227" s="21">
        <f>('Ratios Calculated fix'!AU227-'Ratios Calculated fix'!AU$428)/('Ratios Calculated fix'!AU$429-'Ratios Calculated fix'!AU$428)</f>
        <v>0.48482308110659234</v>
      </c>
      <c r="AV227" s="21" t="e">
        <f>('Ratios Calculated fix'!AV227-'Ratios Calculated fix'!AV$428)/('Ratios Calculated fix'!AV$429-'Ratios Calculated fix'!AV$428)</f>
        <v>#DIV/0!</v>
      </c>
      <c r="AW227" s="21" t="e">
        <f>('Ratios Calculated fix'!AW227-'Ratios Calculated fix'!AW$428)/('Ratios Calculated fix'!AW$429-'Ratios Calculated fix'!AW$428)</f>
        <v>#DIV/0!</v>
      </c>
      <c r="AX227" s="21" t="e">
        <f>('Ratios Calculated fix'!AX227-'Ratios Calculated fix'!AX$428)/('Ratios Calculated fix'!AX$429-'Ratios Calculated fix'!AX$428)</f>
        <v>#DIV/0!</v>
      </c>
      <c r="AY227" s="21">
        <f>('Ratios Calculated fix'!AY227-'Ratios Calculated fix'!AY$428)/('Ratios Calculated fix'!AY$429-'Ratios Calculated fix'!AY$428)</f>
        <v>0.3888154459127221</v>
      </c>
      <c r="AZ227" s="21">
        <f>('Ratios Calculated fix'!AZ227-'Ratios Calculated fix'!AZ$428)/('Ratios Calculated fix'!AZ$429-'Ratios Calculated fix'!AZ$428)</f>
        <v>0.34762997330133644</v>
      </c>
      <c r="BA227" s="21">
        <f>('Ratios Calculated fix'!BA227-'Ratios Calculated fix'!BA$428)/('Ratios Calculated fix'!BA$429-'Ratios Calculated fix'!BA$428)</f>
        <v>0.50746370264867613</v>
      </c>
      <c r="BB227" s="21" t="e">
        <f>('Ratios Calculated fix'!BB227-'Ratios Calculated fix'!BB$428)/('Ratios Calculated fix'!BB$429-'Ratios Calculated fix'!BB$428)</f>
        <v>#DIV/0!</v>
      </c>
      <c r="BC227" s="21">
        <f>('Ratios Calculated fix'!BC227-'Ratios Calculated fix'!BC$428)/('Ratios Calculated fix'!BC$429-'Ratios Calculated fix'!BC$428)</f>
        <v>9.7690793833274531E-2</v>
      </c>
    </row>
    <row r="228" spans="1:55" x14ac:dyDescent="0.2">
      <c r="A228" s="3" t="s">
        <v>718</v>
      </c>
      <c r="B228" s="3" t="s">
        <v>719</v>
      </c>
      <c r="C228" s="3" t="s">
        <v>72</v>
      </c>
      <c r="D228" s="3">
        <v>378175</v>
      </c>
      <c r="E228" s="3" t="s">
        <v>16</v>
      </c>
      <c r="F228" s="3">
        <v>2019</v>
      </c>
      <c r="G228" s="3" t="s">
        <v>17</v>
      </c>
      <c r="H228" s="4">
        <v>43830</v>
      </c>
      <c r="I228" s="4">
        <v>43886</v>
      </c>
      <c r="J228" s="4">
        <v>43886</v>
      </c>
      <c r="K228" s="5">
        <v>422496000</v>
      </c>
      <c r="L228" s="5">
        <v>424785000</v>
      </c>
      <c r="M228" s="3" t="s">
        <v>720</v>
      </c>
      <c r="N228" s="20">
        <f>('Ratios Calculated fix'!N228-'Ratios Calculated fix'!N$428)/('Ratios Calculated fix'!N$429-'Ratios Calculated fix'!N$428)</f>
        <v>1.9642249539034607E-3</v>
      </c>
      <c r="O228" s="21">
        <f>('Ratios Calculated fix'!O228-'Ratios Calculated fix'!O$428)/('Ratios Calculated fix'!O$429-'Ratios Calculated fix'!O$428)</f>
        <v>1.9642249539034607E-3</v>
      </c>
      <c r="P228" s="21">
        <f>('Ratios Calculated fix'!P228-'Ratios Calculated fix'!P$428)/('Ratios Calculated fix'!P$429-'Ratios Calculated fix'!P$428)</f>
        <v>3.8598515845010735E-3</v>
      </c>
      <c r="Q228" s="21">
        <f>('Ratios Calculated fix'!Q228-'Ratios Calculated fix'!Q$428)/('Ratios Calculated fix'!Q$429-'Ratios Calculated fix'!Q$428)</f>
        <v>0.55914954566897013</v>
      </c>
      <c r="R228" s="21">
        <f>('Ratios Calculated fix'!R228-'Ratios Calculated fix'!R$428)/('Ratios Calculated fix'!R$429-'Ratios Calculated fix'!R$428)</f>
        <v>1.1502627623548629E-2</v>
      </c>
      <c r="S228" s="21">
        <f>('Ratios Calculated fix'!S228-'Ratios Calculated fix'!S$428)/('Ratios Calculated fix'!S$429-'Ratios Calculated fix'!S$428)</f>
        <v>7.4788265368868109E-2</v>
      </c>
      <c r="T228" s="21">
        <f>('Ratios Calculated fix'!T228-'Ratios Calculated fix'!T$428)/('Ratios Calculated fix'!T$429-'Ratios Calculated fix'!T$428)</f>
        <v>0</v>
      </c>
      <c r="U228" s="21">
        <f>('Ratios Calculated fix'!U228-'Ratios Calculated fix'!U$428)/('Ratios Calculated fix'!U$429-'Ratios Calculated fix'!U$428)</f>
        <v>0.79052896939283501</v>
      </c>
      <c r="V228" s="21">
        <f>('Ratios Calculated fix'!V228-'Ratios Calculated fix'!V$428)/('Ratios Calculated fix'!V$429-'Ratios Calculated fix'!V$428)</f>
        <v>0.77410176734225411</v>
      </c>
      <c r="W228" s="21">
        <f>('Ratios Calculated fix'!W228-'Ratios Calculated fix'!W$428)/('Ratios Calculated fix'!W$429-'Ratios Calculated fix'!W$428)</f>
        <v>0.75926751205282994</v>
      </c>
      <c r="X228" s="21">
        <f>('Ratios Calculated fix'!X228-'Ratios Calculated fix'!X$428)/('Ratios Calculated fix'!X$429-'Ratios Calculated fix'!X$428)</f>
        <v>2.1571623919213884E-2</v>
      </c>
      <c r="Y228" s="21">
        <f>('Ratios Calculated fix'!Y228-'Ratios Calculated fix'!Y$428)/('Ratios Calculated fix'!Y$429-'Ratios Calculated fix'!Y$428)</f>
        <v>0.50288771056755044</v>
      </c>
      <c r="Z228" s="21">
        <f>('Ratios Calculated fix'!Z228-'Ratios Calculated fix'!Z$428)/('Ratios Calculated fix'!Z$429-'Ratios Calculated fix'!Z$428)</f>
        <v>0.97842837608078614</v>
      </c>
      <c r="AA228" s="21">
        <f>('Ratios Calculated fix'!AA228-'Ratios Calculated fix'!AA$428)/('Ratios Calculated fix'!AA$429-'Ratios Calculated fix'!AA$428)</f>
        <v>0</v>
      </c>
      <c r="AB228" s="21">
        <f>('Ratios Calculated fix'!AB228-'Ratios Calculated fix'!AB$428)/('Ratios Calculated fix'!AB$429-'Ratios Calculated fix'!AB$428)</f>
        <v>0.90604647278282957</v>
      </c>
      <c r="AC228" s="21">
        <f>('Ratios Calculated fix'!AC228-'Ratios Calculated fix'!AC$428)/('Ratios Calculated fix'!AC$429-'Ratios Calculated fix'!AC$428)</f>
        <v>0.70995156782028213</v>
      </c>
      <c r="AD228" s="21">
        <f>('Ratios Calculated fix'!AD228-'Ratios Calculated fix'!AD$428)/('Ratios Calculated fix'!AD$429-'Ratios Calculated fix'!AD$428)</f>
        <v>0.77861544316682874</v>
      </c>
      <c r="AE228" s="21">
        <f>('Ratios Calculated fix'!AE228-'Ratios Calculated fix'!AE$428)/('Ratios Calculated fix'!AE$429-'Ratios Calculated fix'!AE$428)</f>
        <v>0.6215246009802452</v>
      </c>
      <c r="AF228" s="21">
        <f>('Ratios Calculated fix'!AF228-'Ratios Calculated fix'!AF$428)/('Ratios Calculated fix'!AF$429-'Ratios Calculated fix'!AF$428)</f>
        <v>0.79146456818395661</v>
      </c>
      <c r="AG228" s="21" t="e">
        <f>('Ratios Calculated fix'!AG228-'Ratios Calculated fix'!AG$428)/('Ratios Calculated fix'!AG$429-'Ratios Calculated fix'!AG$428)</f>
        <v>#DIV/0!</v>
      </c>
      <c r="AH228" s="21" t="e">
        <f>('Ratios Calculated fix'!AH228-'Ratios Calculated fix'!AH$428)/('Ratios Calculated fix'!AH$429-'Ratios Calculated fix'!AH$428)</f>
        <v>#DIV/0!</v>
      </c>
      <c r="AI228" s="21">
        <f>('Ratios Calculated fix'!AI228-'Ratios Calculated fix'!AI$428)/('Ratios Calculated fix'!AI$429-'Ratios Calculated fix'!AI$428)</f>
        <v>0.34022963694542518</v>
      </c>
      <c r="AJ228" s="21">
        <f>('Ratios Calculated fix'!AJ228-'Ratios Calculated fix'!AJ$428)/('Ratios Calculated fix'!AJ$429-'Ratios Calculated fix'!AJ$428)</f>
        <v>8.8474845692908421E-2</v>
      </c>
      <c r="AK228" s="21" t="e">
        <f>('Ratios Calculated fix'!AK228-'Ratios Calculated fix'!AK$428)/('Ratios Calculated fix'!AK$429-'Ratios Calculated fix'!AK$428)</f>
        <v>#DIV/0!</v>
      </c>
      <c r="AL228" s="21" t="e">
        <f>('Ratios Calculated fix'!AL228-'Ratios Calculated fix'!AL$428)/('Ratios Calculated fix'!AL$429-'Ratios Calculated fix'!AL$428)</f>
        <v>#DIV/0!</v>
      </c>
      <c r="AM228" s="21">
        <f>('Ratios Calculated fix'!AM228-'Ratios Calculated fix'!AM$428)/('Ratios Calculated fix'!AM$429-'Ratios Calculated fix'!AM$428)</f>
        <v>0.61669446248874982</v>
      </c>
      <c r="AN228" s="21">
        <f>('Ratios Calculated fix'!AN228-'Ratios Calculated fix'!AN$428)/('Ratios Calculated fix'!AN$429-'Ratios Calculated fix'!AN$428)</f>
        <v>0.62000153699079141</v>
      </c>
      <c r="AO228" s="21">
        <f>('Ratios Calculated fix'!AO228-'Ratios Calculated fix'!AO$428)/('Ratios Calculated fix'!AO$429-'Ratios Calculated fix'!AO$428)</f>
        <v>1.1419087743274122E-2</v>
      </c>
      <c r="AP228" s="21">
        <f>('Ratios Calculated fix'!AP228-'Ratios Calculated fix'!AP$428)/('Ratios Calculated fix'!AP$429-'Ratios Calculated fix'!AP$428)</f>
        <v>3.1963154191974819E-2</v>
      </c>
      <c r="AQ228" s="21">
        <f>('Ratios Calculated fix'!AQ228-'Ratios Calculated fix'!AQ$428)/('Ratios Calculated fix'!AQ$429-'Ratios Calculated fix'!AQ$428)</f>
        <v>0.54528564702458238</v>
      </c>
      <c r="AR228" s="21">
        <f>('Ratios Calculated fix'!AR228-'Ratios Calculated fix'!AR$428)/('Ratios Calculated fix'!AR$429-'Ratios Calculated fix'!AR$428)</f>
        <v>0.72807852391038175</v>
      </c>
      <c r="AS228" s="21">
        <f>('Ratios Calculated fix'!AS228-'Ratios Calculated fix'!AS$428)/('Ratios Calculated fix'!AS$429-'Ratios Calculated fix'!AS$428)</f>
        <v>0.25163806614149647</v>
      </c>
      <c r="AT228" s="21">
        <f>('Ratios Calculated fix'!AT228-'Ratios Calculated fix'!AT$428)/('Ratios Calculated fix'!AT$429-'Ratios Calculated fix'!AT$428)</f>
        <v>0.28651285806512039</v>
      </c>
      <c r="AU228" s="21">
        <f>('Ratios Calculated fix'!AU228-'Ratios Calculated fix'!AU$428)/('Ratios Calculated fix'!AU$429-'Ratios Calculated fix'!AU$428)</f>
        <v>0.46064982516712999</v>
      </c>
      <c r="AV228" s="21" t="e">
        <f>('Ratios Calculated fix'!AV228-'Ratios Calculated fix'!AV$428)/('Ratios Calculated fix'!AV$429-'Ratios Calculated fix'!AV$428)</f>
        <v>#DIV/0!</v>
      </c>
      <c r="AW228" s="21" t="e">
        <f>('Ratios Calculated fix'!AW228-'Ratios Calculated fix'!AW$428)/('Ratios Calculated fix'!AW$429-'Ratios Calculated fix'!AW$428)</f>
        <v>#DIV/0!</v>
      </c>
      <c r="AX228" s="21" t="e">
        <f>('Ratios Calculated fix'!AX228-'Ratios Calculated fix'!AX$428)/('Ratios Calculated fix'!AX$429-'Ratios Calculated fix'!AX$428)</f>
        <v>#DIV/0!</v>
      </c>
      <c r="AY228" s="21">
        <f>('Ratios Calculated fix'!AY228-'Ratios Calculated fix'!AY$428)/('Ratios Calculated fix'!AY$429-'Ratios Calculated fix'!AY$428)</f>
        <v>0.33497503850122018</v>
      </c>
      <c r="AZ228" s="21">
        <f>('Ratios Calculated fix'!AZ228-'Ratios Calculated fix'!AZ$428)/('Ratios Calculated fix'!AZ$429-'Ratios Calculated fix'!AZ$428)</f>
        <v>0.25096031092681709</v>
      </c>
      <c r="BA228" s="21">
        <f>('Ratios Calculated fix'!BA228-'Ratios Calculated fix'!BA$428)/('Ratios Calculated fix'!BA$429-'Ratios Calculated fix'!BA$428)</f>
        <v>0.52197509297218769</v>
      </c>
      <c r="BB228" s="21" t="e">
        <f>('Ratios Calculated fix'!BB228-'Ratios Calculated fix'!BB$428)/('Ratios Calculated fix'!BB$429-'Ratios Calculated fix'!BB$428)</f>
        <v>#DIV/0!</v>
      </c>
      <c r="BC228" s="21">
        <f>('Ratios Calculated fix'!BC228-'Ratios Calculated fix'!BC$428)/('Ratios Calculated fix'!BC$429-'Ratios Calculated fix'!BC$428)</f>
        <v>0.10822102857436247</v>
      </c>
    </row>
    <row r="229" spans="1:55" x14ac:dyDescent="0.2">
      <c r="A229" s="3" t="s">
        <v>724</v>
      </c>
      <c r="B229" s="3" t="s">
        <v>725</v>
      </c>
      <c r="C229" s="3" t="s">
        <v>34</v>
      </c>
      <c r="D229" s="3">
        <v>132518</v>
      </c>
      <c r="E229" s="3" t="s">
        <v>16</v>
      </c>
      <c r="F229" s="3">
        <v>2020</v>
      </c>
      <c r="G229" s="3" t="s">
        <v>17</v>
      </c>
      <c r="H229" s="4">
        <v>44012</v>
      </c>
      <c r="I229" s="4">
        <v>44053</v>
      </c>
      <c r="J229" s="4">
        <v>44053</v>
      </c>
      <c r="K229" s="5">
        <v>155134000</v>
      </c>
      <c r="L229" s="5">
        <v>156097000</v>
      </c>
      <c r="M229" s="3" t="s">
        <v>726</v>
      </c>
      <c r="N229" s="20">
        <f>('Ratios Calculated fix'!N229-'Ratios Calculated fix'!N$428)/('Ratios Calculated fix'!N$429-'Ratios Calculated fix'!N$428)</f>
        <v>7.5108570259531951E-2</v>
      </c>
      <c r="O229" s="21">
        <f>('Ratios Calculated fix'!O229-'Ratios Calculated fix'!O$428)/('Ratios Calculated fix'!O$429-'Ratios Calculated fix'!O$428)</f>
        <v>5.2926141744113156E-2</v>
      </c>
      <c r="P229" s="21">
        <f>('Ratios Calculated fix'!P229-'Ratios Calculated fix'!P$428)/('Ratios Calculated fix'!P$429-'Ratios Calculated fix'!P$428)</f>
        <v>0.10530584263516743</v>
      </c>
      <c r="Q229" s="21">
        <f>('Ratios Calculated fix'!Q229-'Ratios Calculated fix'!Q$428)/('Ratios Calculated fix'!Q$429-'Ratios Calculated fix'!Q$428)</f>
        <v>0.56122868983161478</v>
      </c>
      <c r="R229" s="21">
        <f>('Ratios Calculated fix'!R229-'Ratios Calculated fix'!R$428)/('Ratios Calculated fix'!R$429-'Ratios Calculated fix'!R$428)</f>
        <v>9.7639189051727249E-2</v>
      </c>
      <c r="S229" s="21">
        <f>('Ratios Calculated fix'!S229-'Ratios Calculated fix'!S$428)/('Ratios Calculated fix'!S$429-'Ratios Calculated fix'!S$428)</f>
        <v>4.6360004792136478E-2</v>
      </c>
      <c r="T229" s="21">
        <f>('Ratios Calculated fix'!T229-'Ratios Calculated fix'!T$428)/('Ratios Calculated fix'!T$429-'Ratios Calculated fix'!T$428)</f>
        <v>9.1438226885956694E-2</v>
      </c>
      <c r="U229" s="21">
        <f>('Ratios Calculated fix'!U229-'Ratios Calculated fix'!U$428)/('Ratios Calculated fix'!U$429-'Ratios Calculated fix'!U$428)</f>
        <v>0.79632000920035728</v>
      </c>
      <c r="V229" s="21">
        <f>('Ratios Calculated fix'!V229-'Ratios Calculated fix'!V$428)/('Ratios Calculated fix'!V$429-'Ratios Calculated fix'!V$428)</f>
        <v>0.7741827935052692</v>
      </c>
      <c r="W229" s="21">
        <f>('Ratios Calculated fix'!W229-'Ratios Calculated fix'!W$428)/('Ratios Calculated fix'!W$429-'Ratios Calculated fix'!W$428)</f>
        <v>0.76589338113813821</v>
      </c>
      <c r="X229" s="21">
        <f>('Ratios Calculated fix'!X229-'Ratios Calculated fix'!X$428)/('Ratios Calculated fix'!X$429-'Ratios Calculated fix'!X$428)</f>
        <v>0.3896682368554783</v>
      </c>
      <c r="Y229" s="21">
        <f>('Ratios Calculated fix'!Y229-'Ratios Calculated fix'!Y$428)/('Ratios Calculated fix'!Y$429-'Ratios Calculated fix'!Y$428)</f>
        <v>0.50497706723184077</v>
      </c>
      <c r="Z229" s="21">
        <f>('Ratios Calculated fix'!Z229-'Ratios Calculated fix'!Z$428)/('Ratios Calculated fix'!Z$429-'Ratios Calculated fix'!Z$428)</f>
        <v>0.61033176314452176</v>
      </c>
      <c r="AA229" s="21">
        <f>('Ratios Calculated fix'!AA229-'Ratios Calculated fix'!AA$428)/('Ratios Calculated fix'!AA$429-'Ratios Calculated fix'!AA$428)</f>
        <v>0.40058680716852746</v>
      </c>
      <c r="AB229" s="21">
        <f>('Ratios Calculated fix'!AB229-'Ratios Calculated fix'!AB$428)/('Ratios Calculated fix'!AB$429-'Ratios Calculated fix'!AB$428)</f>
        <v>0.85964781057955342</v>
      </c>
      <c r="AC229" s="21">
        <f>('Ratios Calculated fix'!AC229-'Ratios Calculated fix'!AC$428)/('Ratios Calculated fix'!AC$429-'Ratios Calculated fix'!AC$428)</f>
        <v>0.57929351180517374</v>
      </c>
      <c r="AD229" s="21">
        <f>('Ratios Calculated fix'!AD229-'Ratios Calculated fix'!AD$428)/('Ratios Calculated fix'!AD$429-'Ratios Calculated fix'!AD$428)</f>
        <v>0.48307816217809946</v>
      </c>
      <c r="AE229" s="21">
        <f>('Ratios Calculated fix'!AE229-'Ratios Calculated fix'!AE$428)/('Ratios Calculated fix'!AE$429-'Ratios Calculated fix'!AE$428)</f>
        <v>0.55377923446159139</v>
      </c>
      <c r="AF229" s="21">
        <f>('Ratios Calculated fix'!AF229-'Ratios Calculated fix'!AF$428)/('Ratios Calculated fix'!AF$429-'Ratios Calculated fix'!AF$428)</f>
        <v>0.71074186969823405</v>
      </c>
      <c r="AG229" s="21" t="e">
        <f>('Ratios Calculated fix'!AG229-'Ratios Calculated fix'!AG$428)/('Ratios Calculated fix'!AG$429-'Ratios Calculated fix'!AG$428)</f>
        <v>#DIV/0!</v>
      </c>
      <c r="AH229" s="21" t="e">
        <f>('Ratios Calculated fix'!AH229-'Ratios Calculated fix'!AH$428)/('Ratios Calculated fix'!AH$429-'Ratios Calculated fix'!AH$428)</f>
        <v>#DIV/0!</v>
      </c>
      <c r="AI229" s="21">
        <f>('Ratios Calculated fix'!AI229-'Ratios Calculated fix'!AI$428)/('Ratios Calculated fix'!AI$429-'Ratios Calculated fix'!AI$428)</f>
        <v>0.40445422983039736</v>
      </c>
      <c r="AJ229" s="21">
        <f>('Ratios Calculated fix'!AJ229-'Ratios Calculated fix'!AJ$428)/('Ratios Calculated fix'!AJ$429-'Ratios Calculated fix'!AJ$428)</f>
        <v>0.14745320295515671</v>
      </c>
      <c r="AK229" s="21" t="e">
        <f>('Ratios Calculated fix'!AK229-'Ratios Calculated fix'!AK$428)/('Ratios Calculated fix'!AK$429-'Ratios Calculated fix'!AK$428)</f>
        <v>#DIV/0!</v>
      </c>
      <c r="AL229" s="21" t="e">
        <f>('Ratios Calculated fix'!AL229-'Ratios Calculated fix'!AL$428)/('Ratios Calculated fix'!AL$429-'Ratios Calculated fix'!AL$428)</f>
        <v>#DIV/0!</v>
      </c>
      <c r="AM229" s="21">
        <f>('Ratios Calculated fix'!AM229-'Ratios Calculated fix'!AM$428)/('Ratios Calculated fix'!AM$429-'Ratios Calculated fix'!AM$428)</f>
        <v>0.6220892381434191</v>
      </c>
      <c r="AN229" s="21">
        <f>('Ratios Calculated fix'!AN229-'Ratios Calculated fix'!AN$428)/('Ratios Calculated fix'!AN$429-'Ratios Calculated fix'!AN$428)</f>
        <v>0.62230210418889176</v>
      </c>
      <c r="AO229" s="21">
        <f>('Ratios Calculated fix'!AO229-'Ratios Calculated fix'!AO$428)/('Ratios Calculated fix'!AO$429-'Ratios Calculated fix'!AO$428)</f>
        <v>0.10256551163074348</v>
      </c>
      <c r="AP229" s="21">
        <f>('Ratios Calculated fix'!AP229-'Ratios Calculated fix'!AP$428)/('Ratios Calculated fix'!AP$429-'Ratios Calculated fix'!AP$428)</f>
        <v>3.2278069575445933E-2</v>
      </c>
      <c r="AQ229" s="21">
        <f>('Ratios Calculated fix'!AQ229-'Ratios Calculated fix'!AQ$428)/('Ratios Calculated fix'!AQ$429-'Ratios Calculated fix'!AQ$428)</f>
        <v>0.65988788878996807</v>
      </c>
      <c r="AR229" s="21">
        <f>('Ratios Calculated fix'!AR229-'Ratios Calculated fix'!AR$428)/('Ratios Calculated fix'!AR$429-'Ratios Calculated fix'!AR$428)</f>
        <v>0.42826559182523011</v>
      </c>
      <c r="AS229" s="21">
        <f>('Ratios Calculated fix'!AS229-'Ratios Calculated fix'!AS$428)/('Ratios Calculated fix'!AS$429-'Ratios Calculated fix'!AS$428)</f>
        <v>0.52914949672619882</v>
      </c>
      <c r="AT229" s="21">
        <f>('Ratios Calculated fix'!AT229-'Ratios Calculated fix'!AT$428)/('Ratios Calculated fix'!AT$429-'Ratios Calculated fix'!AT$428)</f>
        <v>0.40093250923161849</v>
      </c>
      <c r="AU229" s="21">
        <f>('Ratios Calculated fix'!AU229-'Ratios Calculated fix'!AU$428)/('Ratios Calculated fix'!AU$429-'Ratios Calculated fix'!AU$428)</f>
        <v>0.44188697209619293</v>
      </c>
      <c r="AV229" s="21" t="e">
        <f>('Ratios Calculated fix'!AV229-'Ratios Calculated fix'!AV$428)/('Ratios Calculated fix'!AV$429-'Ratios Calculated fix'!AV$428)</f>
        <v>#DIV/0!</v>
      </c>
      <c r="AW229" s="21" t="e">
        <f>('Ratios Calculated fix'!AW229-'Ratios Calculated fix'!AW$428)/('Ratios Calculated fix'!AW$429-'Ratios Calculated fix'!AW$428)</f>
        <v>#DIV/0!</v>
      </c>
      <c r="AX229" s="21" t="e">
        <f>('Ratios Calculated fix'!AX229-'Ratios Calculated fix'!AX$428)/('Ratios Calculated fix'!AX$429-'Ratios Calculated fix'!AX$428)</f>
        <v>#DIV/0!</v>
      </c>
      <c r="AY229" s="21">
        <f>('Ratios Calculated fix'!AY229-'Ratios Calculated fix'!AY$428)/('Ratios Calculated fix'!AY$429-'Ratios Calculated fix'!AY$428)</f>
        <v>0.35521582756202819</v>
      </c>
      <c r="AZ229" s="21">
        <f>('Ratios Calculated fix'!AZ229-'Ratios Calculated fix'!AZ$428)/('Ratios Calculated fix'!AZ$429-'Ratios Calculated fix'!AZ$428)</f>
        <v>0.26595103171990581</v>
      </c>
      <c r="BA229" s="21">
        <f>('Ratios Calculated fix'!BA229-'Ratios Calculated fix'!BA$428)/('Ratios Calculated fix'!BA$429-'Ratios Calculated fix'!BA$428)</f>
        <v>0.50907690073533485</v>
      </c>
      <c r="BB229" s="21" t="e">
        <f>('Ratios Calculated fix'!BB229-'Ratios Calculated fix'!BB$428)/('Ratios Calculated fix'!BB$429-'Ratios Calculated fix'!BB$428)</f>
        <v>#DIV/0!</v>
      </c>
      <c r="BC229" s="21">
        <f>('Ratios Calculated fix'!BC229-'Ratios Calculated fix'!BC$428)/('Ratios Calculated fix'!BC$429-'Ratios Calculated fix'!BC$428)</f>
        <v>0.17870900820094263</v>
      </c>
    </row>
    <row r="230" spans="1:55" x14ac:dyDescent="0.2">
      <c r="A230" s="3" t="s">
        <v>715</v>
      </c>
      <c r="B230" s="3" t="s">
        <v>716</v>
      </c>
      <c r="C230" s="3" t="s">
        <v>91</v>
      </c>
      <c r="D230" s="3">
        <v>384594</v>
      </c>
      <c r="E230" s="3" t="s">
        <v>16</v>
      </c>
      <c r="F230" s="3">
        <v>2019</v>
      </c>
      <c r="G230" s="3" t="s">
        <v>17</v>
      </c>
      <c r="H230" s="4">
        <v>43830</v>
      </c>
      <c r="I230" s="4">
        <v>43874</v>
      </c>
      <c r="J230" s="4">
        <v>43874</v>
      </c>
      <c r="K230" s="5">
        <v>342100000</v>
      </c>
      <c r="L230" s="5">
        <v>344500000</v>
      </c>
      <c r="M230" s="3" t="s">
        <v>717</v>
      </c>
      <c r="N230" s="20">
        <f>('Ratios Calculated fix'!N230-'Ratios Calculated fix'!N$428)/('Ratios Calculated fix'!N$429-'Ratios Calculated fix'!N$428)</f>
        <v>3.2773931956346099E-2</v>
      </c>
      <c r="O230" s="21">
        <f>('Ratios Calculated fix'!O230-'Ratios Calculated fix'!O$428)/('Ratios Calculated fix'!O$429-'Ratios Calculated fix'!O$428)</f>
        <v>2.0732005799559406E-2</v>
      </c>
      <c r="P230" s="21">
        <f>('Ratios Calculated fix'!P230-'Ratios Calculated fix'!P$428)/('Ratios Calculated fix'!P$429-'Ratios Calculated fix'!P$428)</f>
        <v>1.2335761497729835E-2</v>
      </c>
      <c r="Q230" s="21">
        <f>('Ratios Calculated fix'!Q230-'Ratios Calculated fix'!Q$428)/('Ratios Calculated fix'!Q$429-'Ratios Calculated fix'!Q$428)</f>
        <v>6.6469122502387873E-2</v>
      </c>
      <c r="R230" s="21">
        <f>('Ratios Calculated fix'!R230-'Ratios Calculated fix'!R$428)/('Ratios Calculated fix'!R$429-'Ratios Calculated fix'!R$428)</f>
        <v>0.13193587778311985</v>
      </c>
      <c r="S230" s="21">
        <f>('Ratios Calculated fix'!S230-'Ratios Calculated fix'!S$428)/('Ratios Calculated fix'!S$429-'Ratios Calculated fix'!S$428)</f>
        <v>0.13900121523491635</v>
      </c>
      <c r="T230" s="21">
        <f>('Ratios Calculated fix'!T230-'Ratios Calculated fix'!T$428)/('Ratios Calculated fix'!T$429-'Ratios Calculated fix'!T$428)</f>
        <v>0.11169231002805696</v>
      </c>
      <c r="U230" s="21">
        <f>('Ratios Calculated fix'!U230-'Ratios Calculated fix'!U$428)/('Ratios Calculated fix'!U$429-'Ratios Calculated fix'!U$428)</f>
        <v>0</v>
      </c>
      <c r="V230" s="21">
        <f>('Ratios Calculated fix'!V230-'Ratios Calculated fix'!V$428)/('Ratios Calculated fix'!V$429-'Ratios Calculated fix'!V$428)</f>
        <v>0</v>
      </c>
      <c r="W230" s="21">
        <f>('Ratios Calculated fix'!W230-'Ratios Calculated fix'!W$428)/('Ratios Calculated fix'!W$429-'Ratios Calculated fix'!W$428)</f>
        <v>0</v>
      </c>
      <c r="X230" s="21">
        <f>('Ratios Calculated fix'!X230-'Ratios Calculated fix'!X$428)/('Ratios Calculated fix'!X$429-'Ratios Calculated fix'!X$428)</f>
        <v>0.28136079110309703</v>
      </c>
      <c r="Y230" s="21">
        <f>('Ratios Calculated fix'!Y230-'Ratios Calculated fix'!Y$428)/('Ratios Calculated fix'!Y$429-'Ratios Calculated fix'!Y$428)</f>
        <v>0.44276807505444576</v>
      </c>
      <c r="Z230" s="21">
        <f>('Ratios Calculated fix'!Z230-'Ratios Calculated fix'!Z$428)/('Ratios Calculated fix'!Z$429-'Ratios Calculated fix'!Z$428)</f>
        <v>0.71863920889690291</v>
      </c>
      <c r="AA230" s="21">
        <f>('Ratios Calculated fix'!AA230-'Ratios Calculated fix'!AA$428)/('Ratios Calculated fix'!AA$429-'Ratios Calculated fix'!AA$428)</f>
        <v>0.16564691265063661</v>
      </c>
      <c r="AB230" s="21">
        <f>('Ratios Calculated fix'!AB230-'Ratios Calculated fix'!AB$428)/('Ratios Calculated fix'!AB$429-'Ratios Calculated fix'!AB$428)</f>
        <v>0.78884591678898952</v>
      </c>
      <c r="AC230" s="21">
        <f>('Ratios Calculated fix'!AC230-'Ratios Calculated fix'!AC$428)/('Ratios Calculated fix'!AC$429-'Ratios Calculated fix'!AC$428)</f>
        <v>0.283080121164069</v>
      </c>
      <c r="AD230" s="21">
        <f>('Ratios Calculated fix'!AD230-'Ratios Calculated fix'!AD$428)/('Ratios Calculated fix'!AD$429-'Ratios Calculated fix'!AD$428)</f>
        <v>0.32024642234434197</v>
      </c>
      <c r="AE230" s="21">
        <f>('Ratios Calculated fix'!AE230-'Ratios Calculated fix'!AE$428)/('Ratios Calculated fix'!AE$429-'Ratios Calculated fix'!AE$428)</f>
        <v>0.36711619876439372</v>
      </c>
      <c r="AF230" s="21">
        <f>('Ratios Calculated fix'!AF230-'Ratios Calculated fix'!AF$428)/('Ratios Calculated fix'!AF$429-'Ratios Calculated fix'!AF$428)</f>
        <v>0.58929586642735388</v>
      </c>
      <c r="AG230" s="21" t="e">
        <f>('Ratios Calculated fix'!AG230-'Ratios Calculated fix'!AG$428)/('Ratios Calculated fix'!AG$429-'Ratios Calculated fix'!AG$428)</f>
        <v>#DIV/0!</v>
      </c>
      <c r="AH230" s="21" t="e">
        <f>('Ratios Calculated fix'!AH230-'Ratios Calculated fix'!AH$428)/('Ratios Calculated fix'!AH$429-'Ratios Calculated fix'!AH$428)</f>
        <v>#DIV/0!</v>
      </c>
      <c r="AI230" s="21">
        <f>('Ratios Calculated fix'!AI230-'Ratios Calculated fix'!AI$428)/('Ratios Calculated fix'!AI$429-'Ratios Calculated fix'!AI$428)</f>
        <v>0.38364826909934685</v>
      </c>
      <c r="AJ230" s="21">
        <f>('Ratios Calculated fix'!AJ230-'Ratios Calculated fix'!AJ$428)/('Ratios Calculated fix'!AJ$429-'Ratios Calculated fix'!AJ$428)</f>
        <v>0.14542490842744416</v>
      </c>
      <c r="AK230" s="21" t="e">
        <f>('Ratios Calculated fix'!AK230-'Ratios Calculated fix'!AK$428)/('Ratios Calculated fix'!AK$429-'Ratios Calculated fix'!AK$428)</f>
        <v>#DIV/0!</v>
      </c>
      <c r="AL230" s="21" t="e">
        <f>('Ratios Calculated fix'!AL230-'Ratios Calculated fix'!AL$428)/('Ratios Calculated fix'!AL$429-'Ratios Calculated fix'!AL$428)</f>
        <v>#DIV/0!</v>
      </c>
      <c r="AM230" s="21">
        <f>('Ratios Calculated fix'!AM230-'Ratios Calculated fix'!AM$428)/('Ratios Calculated fix'!AM$429-'Ratios Calculated fix'!AM$428)</f>
        <v>0.15347986530395652</v>
      </c>
      <c r="AN230" s="21">
        <f>('Ratios Calculated fix'!AN230-'Ratios Calculated fix'!AN$428)/('Ratios Calculated fix'!AN$429-'Ratios Calculated fix'!AN$428)</f>
        <v>0</v>
      </c>
      <c r="AO230" s="21">
        <f>('Ratios Calculated fix'!AO230-'Ratios Calculated fix'!AO$428)/('Ratios Calculated fix'!AO$429-'Ratios Calculated fix'!AO$428)</f>
        <v>0.27658590909720548</v>
      </c>
      <c r="AP230" s="21">
        <f>('Ratios Calculated fix'!AP230-'Ratios Calculated fix'!AP$428)/('Ratios Calculated fix'!AP$429-'Ratios Calculated fix'!AP$428)</f>
        <v>3.0547139472834772E-2</v>
      </c>
      <c r="AQ230" s="21">
        <f>('Ratios Calculated fix'!AQ230-'Ratios Calculated fix'!AQ$428)/('Ratios Calculated fix'!AQ$429-'Ratios Calculated fix'!AQ$428)</f>
        <v>0.61768709936872779</v>
      </c>
      <c r="AR230" s="21">
        <f>('Ratios Calculated fix'!AR230-'Ratios Calculated fix'!AR$428)/('Ratios Calculated fix'!AR$429-'Ratios Calculated fix'!AR$428)</f>
        <v>0.33528745517503716</v>
      </c>
      <c r="AS230" s="21">
        <f>('Ratios Calculated fix'!AS230-'Ratios Calculated fix'!AS$428)/('Ratios Calculated fix'!AS$429-'Ratios Calculated fix'!AS$428)</f>
        <v>0.51628265640898374</v>
      </c>
      <c r="AT230" s="21">
        <f>('Ratios Calculated fix'!AT230-'Ratios Calculated fix'!AT$428)/('Ratios Calculated fix'!AT$429-'Ratios Calculated fix'!AT$428)</f>
        <v>0.5262694316833515</v>
      </c>
      <c r="AU230" s="21">
        <f>('Ratios Calculated fix'!AU230-'Ratios Calculated fix'!AU$428)/('Ratios Calculated fix'!AU$429-'Ratios Calculated fix'!AU$428)</f>
        <v>0.47771525019661487</v>
      </c>
      <c r="AV230" s="21" t="e">
        <f>('Ratios Calculated fix'!AV230-'Ratios Calculated fix'!AV$428)/('Ratios Calculated fix'!AV$429-'Ratios Calculated fix'!AV$428)</f>
        <v>#DIV/0!</v>
      </c>
      <c r="AW230" s="21" t="e">
        <f>('Ratios Calculated fix'!AW230-'Ratios Calculated fix'!AW$428)/('Ratios Calculated fix'!AW$429-'Ratios Calculated fix'!AW$428)</f>
        <v>#DIV/0!</v>
      </c>
      <c r="AX230" s="21" t="e">
        <f>('Ratios Calculated fix'!AX230-'Ratios Calculated fix'!AX$428)/('Ratios Calculated fix'!AX$429-'Ratios Calculated fix'!AX$428)</f>
        <v>#DIV/0!</v>
      </c>
      <c r="AY230" s="21">
        <f>('Ratios Calculated fix'!AY230-'Ratios Calculated fix'!AY$428)/('Ratios Calculated fix'!AY$429-'Ratios Calculated fix'!AY$428)</f>
        <v>0.36511512941587154</v>
      </c>
      <c r="AZ230" s="21">
        <f>('Ratios Calculated fix'!AZ230-'Ratios Calculated fix'!AZ$428)/('Ratios Calculated fix'!AZ$429-'Ratios Calculated fix'!AZ$428)</f>
        <v>0.30414745877795979</v>
      </c>
      <c r="BA230" s="21">
        <f>('Ratios Calculated fix'!BA230-'Ratios Calculated fix'!BA$428)/('Ratios Calculated fix'!BA$429-'Ratios Calculated fix'!BA$428)</f>
        <v>0.51844629087066496</v>
      </c>
      <c r="BB230" s="21" t="e">
        <f>('Ratios Calculated fix'!BB230-'Ratios Calculated fix'!BB$428)/('Ratios Calculated fix'!BB$429-'Ratios Calculated fix'!BB$428)</f>
        <v>#DIV/0!</v>
      </c>
      <c r="BC230" s="21">
        <f>('Ratios Calculated fix'!BC230-'Ratios Calculated fix'!BC$428)/('Ratios Calculated fix'!BC$429-'Ratios Calculated fix'!BC$428)</f>
        <v>0.21406070861901955</v>
      </c>
    </row>
    <row r="231" spans="1:55" x14ac:dyDescent="0.2">
      <c r="A231" s="3" t="s">
        <v>721</v>
      </c>
      <c r="B231" s="3" t="s">
        <v>722</v>
      </c>
      <c r="C231" s="3" t="s">
        <v>138</v>
      </c>
      <c r="D231" s="3">
        <v>88392</v>
      </c>
      <c r="E231" s="3" t="s">
        <v>16</v>
      </c>
      <c r="F231" s="3">
        <v>2019</v>
      </c>
      <c r="G231" s="3" t="s">
        <v>17</v>
      </c>
      <c r="H231" s="4">
        <v>43830</v>
      </c>
      <c r="I231" s="4">
        <v>43873</v>
      </c>
      <c r="J231" s="4">
        <v>43873</v>
      </c>
      <c r="K231" s="5">
        <v>2268000000</v>
      </c>
      <c r="L231" s="5">
        <v>2268000000</v>
      </c>
      <c r="M231" s="3" t="s">
        <v>723</v>
      </c>
      <c r="N231" s="20">
        <f>('Ratios Calculated fix'!N231-'Ratios Calculated fix'!N$428)/('Ratios Calculated fix'!N$429-'Ratios Calculated fix'!N$428)</f>
        <v>3.6472281135506407E-2</v>
      </c>
      <c r="O231" s="21">
        <f>('Ratios Calculated fix'!O231-'Ratios Calculated fix'!O$428)/('Ratios Calculated fix'!O$429-'Ratios Calculated fix'!O$428)</f>
        <v>3.3970614382245023E-2</v>
      </c>
      <c r="P231" s="21">
        <f>('Ratios Calculated fix'!P231-'Ratios Calculated fix'!P$428)/('Ratios Calculated fix'!P$429-'Ratios Calculated fix'!P$428)</f>
        <v>7.3438130796871698E-2</v>
      </c>
      <c r="Q231" s="21">
        <f>('Ratios Calculated fix'!Q231-'Ratios Calculated fix'!Q$428)/('Ratios Calculated fix'!Q$429-'Ratios Calculated fix'!Q$428)</f>
        <v>0.55948590241464902</v>
      </c>
      <c r="R231" s="21">
        <f>('Ratios Calculated fix'!R231-'Ratios Calculated fix'!R$428)/('Ratios Calculated fix'!R$429-'Ratios Calculated fix'!R$428)</f>
        <v>0.11888903658879049</v>
      </c>
      <c r="S231" s="21">
        <f>('Ratios Calculated fix'!S231-'Ratios Calculated fix'!S$428)/('Ratios Calculated fix'!S$429-'Ratios Calculated fix'!S$428)</f>
        <v>7.1764893081075587E-2</v>
      </c>
      <c r="T231" s="21">
        <f>('Ratios Calculated fix'!T231-'Ratios Calculated fix'!T$428)/('Ratios Calculated fix'!T$429-'Ratios Calculated fix'!T$428)</f>
        <v>0.10895880639411828</v>
      </c>
      <c r="U231" s="21">
        <f>('Ratios Calculated fix'!U231-'Ratios Calculated fix'!U$428)/('Ratios Calculated fix'!U$429-'Ratios Calculated fix'!U$428)</f>
        <v>0.79514188512240236</v>
      </c>
      <c r="V231" s="21">
        <f>('Ratios Calculated fix'!V231-'Ratios Calculated fix'!V$428)/('Ratios Calculated fix'!V$429-'Ratios Calculated fix'!V$428)</f>
        <v>0.77426782611775991</v>
      </c>
      <c r="W231" s="21">
        <f>('Ratios Calculated fix'!W231-'Ratios Calculated fix'!W$428)/('Ratios Calculated fix'!W$429-'Ratios Calculated fix'!W$428)</f>
        <v>0.76452609934092719</v>
      </c>
      <c r="X231" s="21">
        <f>('Ratios Calculated fix'!X231-'Ratios Calculated fix'!X$428)/('Ratios Calculated fix'!X$429-'Ratios Calculated fix'!X$428)</f>
        <v>5.5606360397272181E-2</v>
      </c>
      <c r="Y231" s="21">
        <f>('Ratios Calculated fix'!Y231-'Ratios Calculated fix'!Y$428)/('Ratios Calculated fix'!Y$429-'Ratios Calculated fix'!Y$428)</f>
        <v>0.52190767234546531</v>
      </c>
      <c r="Z231" s="21">
        <f>('Ratios Calculated fix'!Z231-'Ratios Calculated fix'!Z$428)/('Ratios Calculated fix'!Z$429-'Ratios Calculated fix'!Z$428)</f>
        <v>0.94439363960272782</v>
      </c>
      <c r="AA231" s="21">
        <f>('Ratios Calculated fix'!AA231-'Ratios Calculated fix'!AA$428)/('Ratios Calculated fix'!AA$429-'Ratios Calculated fix'!AA$428)</f>
        <v>0.45439552697510932</v>
      </c>
      <c r="AB231" s="21">
        <f>('Ratios Calculated fix'!AB231-'Ratios Calculated fix'!AB$428)/('Ratios Calculated fix'!AB$429-'Ratios Calculated fix'!AB$428)</f>
        <v>0.89477633300920567</v>
      </c>
      <c r="AC231" s="21">
        <f>('Ratios Calculated fix'!AC231-'Ratios Calculated fix'!AC$428)/('Ratios Calculated fix'!AC$429-'Ratios Calculated fix'!AC$428)</f>
        <v>0.67860241067662208</v>
      </c>
      <c r="AD231" s="21">
        <f>('Ratios Calculated fix'!AD231-'Ratios Calculated fix'!AD$428)/('Ratios Calculated fix'!AD$429-'Ratios Calculated fix'!AD$428)</f>
        <v>0.6058400689442921</v>
      </c>
      <c r="AE231" s="21">
        <f>('Ratios Calculated fix'!AE231-'Ratios Calculated fix'!AE$428)/('Ratios Calculated fix'!AE$429-'Ratios Calculated fix'!AE$428)</f>
        <v>0.52932163078207595</v>
      </c>
      <c r="AF231" s="21">
        <f>('Ratios Calculated fix'!AF231-'Ratios Calculated fix'!AF$428)/('Ratios Calculated fix'!AF$429-'Ratios Calculated fix'!AF$428)</f>
        <v>0.60838503840620239</v>
      </c>
      <c r="AG231" s="21" t="e">
        <f>('Ratios Calculated fix'!AG231-'Ratios Calculated fix'!AG$428)/('Ratios Calculated fix'!AG$429-'Ratios Calculated fix'!AG$428)</f>
        <v>#DIV/0!</v>
      </c>
      <c r="AH231" s="21" t="e">
        <f>('Ratios Calculated fix'!AH231-'Ratios Calculated fix'!AH$428)/('Ratios Calculated fix'!AH$429-'Ratios Calculated fix'!AH$428)</f>
        <v>#DIV/0!</v>
      </c>
      <c r="AI231" s="21">
        <f>('Ratios Calculated fix'!AI231-'Ratios Calculated fix'!AI$428)/('Ratios Calculated fix'!AI$429-'Ratios Calculated fix'!AI$428)</f>
        <v>0.40188559743339969</v>
      </c>
      <c r="AJ231" s="21">
        <f>('Ratios Calculated fix'!AJ231-'Ratios Calculated fix'!AJ$428)/('Ratios Calculated fix'!AJ$429-'Ratios Calculated fix'!AJ$428)</f>
        <v>0.19578103354092299</v>
      </c>
      <c r="AK231" s="21" t="e">
        <f>('Ratios Calculated fix'!AK231-'Ratios Calculated fix'!AK$428)/('Ratios Calculated fix'!AK$429-'Ratios Calculated fix'!AK$428)</f>
        <v>#DIV/0!</v>
      </c>
      <c r="AL231" s="21" t="e">
        <f>('Ratios Calculated fix'!AL231-'Ratios Calculated fix'!AL$428)/('Ratios Calculated fix'!AL$429-'Ratios Calculated fix'!AL$428)</f>
        <v>#DIV/0!</v>
      </c>
      <c r="AM231" s="21">
        <f>('Ratios Calculated fix'!AM231-'Ratios Calculated fix'!AM$428)/('Ratios Calculated fix'!AM$429-'Ratios Calculated fix'!AM$428)</f>
        <v>0.61610950477990634</v>
      </c>
      <c r="AN231" s="21">
        <f>('Ratios Calculated fix'!AN231-'Ratios Calculated fix'!AN$428)/('Ratios Calculated fix'!AN$429-'Ratios Calculated fix'!AN$428)</f>
        <v>0.62029070944230602</v>
      </c>
      <c r="AO231" s="21">
        <f>('Ratios Calculated fix'!AO231-'Ratios Calculated fix'!AO$428)/('Ratios Calculated fix'!AO$429-'Ratios Calculated fix'!AO$428)</f>
        <v>2.8101568153606562E-2</v>
      </c>
      <c r="AP231" s="21">
        <f>('Ratios Calculated fix'!AP231-'Ratios Calculated fix'!AP$428)/('Ratios Calculated fix'!AP$429-'Ratios Calculated fix'!AP$428)</f>
        <v>3.0269178917400597E-2</v>
      </c>
      <c r="AQ231" s="21">
        <f>('Ratios Calculated fix'!AQ231-'Ratios Calculated fix'!AQ$428)/('Ratios Calculated fix'!AQ$429-'Ratios Calculated fix'!AQ$428)</f>
        <v>0.51844419550125187</v>
      </c>
      <c r="AR231" s="21">
        <f>('Ratios Calculated fix'!AR231-'Ratios Calculated fix'!AR$428)/('Ratios Calculated fix'!AR$429-'Ratios Calculated fix'!AR$428)</f>
        <v>0.53408587093191606</v>
      </c>
      <c r="AS231" s="21">
        <f>('Ratios Calculated fix'!AS231-'Ratios Calculated fix'!AS$428)/('Ratios Calculated fix'!AS$429-'Ratios Calculated fix'!AS$428)</f>
        <v>0.51102687259812229</v>
      </c>
      <c r="AT231" s="21">
        <f>('Ratios Calculated fix'!AT231-'Ratios Calculated fix'!AT$428)/('Ratios Calculated fix'!AT$429-'Ratios Calculated fix'!AT$428)</f>
        <v>0.29623723356493853</v>
      </c>
      <c r="AU231" s="21">
        <f>('Ratios Calculated fix'!AU231-'Ratios Calculated fix'!AU$428)/('Ratios Calculated fix'!AU$429-'Ratios Calculated fix'!AU$428)</f>
        <v>0.5245115682989564</v>
      </c>
      <c r="AV231" s="21" t="e">
        <f>('Ratios Calculated fix'!AV231-'Ratios Calculated fix'!AV$428)/('Ratios Calculated fix'!AV$429-'Ratios Calculated fix'!AV$428)</f>
        <v>#DIV/0!</v>
      </c>
      <c r="AW231" s="21" t="e">
        <f>('Ratios Calculated fix'!AW231-'Ratios Calculated fix'!AW$428)/('Ratios Calculated fix'!AW$429-'Ratios Calculated fix'!AW$428)</f>
        <v>#DIV/0!</v>
      </c>
      <c r="AX231" s="21" t="e">
        <f>('Ratios Calculated fix'!AX231-'Ratios Calculated fix'!AX$428)/('Ratios Calculated fix'!AX$429-'Ratios Calculated fix'!AX$428)</f>
        <v>#DIV/0!</v>
      </c>
      <c r="AY231" s="21">
        <f>('Ratios Calculated fix'!AY231-'Ratios Calculated fix'!AY$428)/('Ratios Calculated fix'!AY$429-'Ratios Calculated fix'!AY$428)</f>
        <v>0.39307220481631328</v>
      </c>
      <c r="AZ231" s="21">
        <f>('Ratios Calculated fix'!AZ231-'Ratios Calculated fix'!AZ$428)/('Ratios Calculated fix'!AZ$429-'Ratios Calculated fix'!AZ$428)</f>
        <v>0.34868480867293022</v>
      </c>
      <c r="BA231" s="21">
        <f>('Ratios Calculated fix'!BA231-'Ratios Calculated fix'!BA$428)/('Ratios Calculated fix'!BA$429-'Ratios Calculated fix'!BA$428)</f>
        <v>0.53034065072877012</v>
      </c>
      <c r="BB231" s="21" t="e">
        <f>('Ratios Calculated fix'!BB231-'Ratios Calculated fix'!BB$428)/('Ratios Calculated fix'!BB$429-'Ratios Calculated fix'!BB$428)</f>
        <v>#DIV/0!</v>
      </c>
      <c r="BC231" s="21">
        <f>('Ratios Calculated fix'!BC231-'Ratios Calculated fix'!BC$428)/('Ratios Calculated fix'!BC$429-'Ratios Calculated fix'!BC$428)</f>
        <v>9.5203889082367557E-2</v>
      </c>
    </row>
    <row r="232" spans="1:55" x14ac:dyDescent="0.2">
      <c r="A232" s="3" t="s">
        <v>248</v>
      </c>
      <c r="B232" s="3" t="s">
        <v>249</v>
      </c>
      <c r="C232" s="3" t="s">
        <v>45</v>
      </c>
      <c r="D232" s="3">
        <v>327637</v>
      </c>
      <c r="E232" s="3" t="s">
        <v>16</v>
      </c>
      <c r="F232" s="3">
        <v>2019</v>
      </c>
      <c r="G232" s="3" t="s">
        <v>17</v>
      </c>
      <c r="H232" s="4">
        <v>43890</v>
      </c>
      <c r="I232" s="4">
        <v>43942</v>
      </c>
      <c r="J232" s="4">
        <v>43942</v>
      </c>
      <c r="K232" s="5">
        <v>163393000</v>
      </c>
      <c r="L232" s="5">
        <v>165831000</v>
      </c>
      <c r="M232" s="3" t="s">
        <v>250</v>
      </c>
      <c r="N232" s="20">
        <f>('Ratios Calculated fix'!N232-'Ratios Calculated fix'!N$428)/('Ratios Calculated fix'!N$429-'Ratios Calculated fix'!N$428)</f>
        <v>0.10567817289078509</v>
      </c>
      <c r="O232" s="21">
        <f>('Ratios Calculated fix'!O232-'Ratios Calculated fix'!O$428)/('Ratios Calculated fix'!O$429-'Ratios Calculated fix'!O$428)</f>
        <v>2.2282113537347031E-2</v>
      </c>
      <c r="P232" s="21">
        <f>('Ratios Calculated fix'!P232-'Ratios Calculated fix'!P$428)/('Ratios Calculated fix'!P$429-'Ratios Calculated fix'!P$428)</f>
        <v>5.3535584395714301E-3</v>
      </c>
      <c r="Q232" s="21">
        <f>('Ratios Calculated fix'!Q232-'Ratios Calculated fix'!Q$428)/('Ratios Calculated fix'!Q$429-'Ratios Calculated fix'!Q$428)</f>
        <v>0.56465886309541014</v>
      </c>
      <c r="R232" s="21">
        <f>('Ratios Calculated fix'!R232-'Ratios Calculated fix'!R$428)/('Ratios Calculated fix'!R$429-'Ratios Calculated fix'!R$428)</f>
        <v>0.19454672783853716</v>
      </c>
      <c r="S232" s="21">
        <f>('Ratios Calculated fix'!S232-'Ratios Calculated fix'!S$428)/('Ratios Calculated fix'!S$429-'Ratios Calculated fix'!S$428)</f>
        <v>3.5373738451919177E-2</v>
      </c>
      <c r="T232" s="21">
        <f>('Ratios Calculated fix'!T232-'Ratios Calculated fix'!T$428)/('Ratios Calculated fix'!T$429-'Ratios Calculated fix'!T$428)</f>
        <v>0.19104785701264013</v>
      </c>
      <c r="U232" s="21">
        <f>('Ratios Calculated fix'!U232-'Ratios Calculated fix'!U$428)/('Ratios Calculated fix'!U$429-'Ratios Calculated fix'!U$428)</f>
        <v>0.81066930195780185</v>
      </c>
      <c r="V232" s="21">
        <f>('Ratios Calculated fix'!V232-'Ratios Calculated fix'!V$428)/('Ratios Calculated fix'!V$429-'Ratios Calculated fix'!V$428)</f>
        <v>0.77490844503967771</v>
      </c>
      <c r="W232" s="21">
        <f>('Ratios Calculated fix'!W232-'Ratios Calculated fix'!W$428)/('Ratios Calculated fix'!W$429-'Ratios Calculated fix'!W$428)</f>
        <v>0.78221135430032052</v>
      </c>
      <c r="X232" s="21">
        <f>('Ratios Calculated fix'!X232-'Ratios Calculated fix'!X$428)/('Ratios Calculated fix'!X$429-'Ratios Calculated fix'!X$428)</f>
        <v>0.13710266533981988</v>
      </c>
      <c r="Y232" s="21">
        <f>('Ratios Calculated fix'!Y232-'Ratios Calculated fix'!Y$428)/('Ratios Calculated fix'!Y$429-'Ratios Calculated fix'!Y$428)</f>
        <v>0.46486143331537955</v>
      </c>
      <c r="Z232" s="21">
        <f>('Ratios Calculated fix'!Z232-'Ratios Calculated fix'!Z$428)/('Ratios Calculated fix'!Z$429-'Ratios Calculated fix'!Z$428)</f>
        <v>0.86289733466018015</v>
      </c>
      <c r="AA232" s="21">
        <f>('Ratios Calculated fix'!AA232-'Ratios Calculated fix'!AA$428)/('Ratios Calculated fix'!AA$429-'Ratios Calculated fix'!AA$428)</f>
        <v>0</v>
      </c>
      <c r="AB232" s="21">
        <f>('Ratios Calculated fix'!AB232-'Ratios Calculated fix'!AB$428)/('Ratios Calculated fix'!AB$429-'Ratios Calculated fix'!AB$428)</f>
        <v>0.83186256129025293</v>
      </c>
      <c r="AC232" s="21">
        <f>('Ratios Calculated fix'!AC232-'Ratios Calculated fix'!AC$428)/('Ratios Calculated fix'!AC$429-'Ratios Calculated fix'!AC$428)</f>
        <v>0.11211295816875579</v>
      </c>
      <c r="AD232" s="21">
        <f>('Ratios Calculated fix'!AD232-'Ratios Calculated fix'!AD$428)/('Ratios Calculated fix'!AD$429-'Ratios Calculated fix'!AD$428)</f>
        <v>0.24989260346559247</v>
      </c>
      <c r="AE232" s="21">
        <f>('Ratios Calculated fix'!AE232-'Ratios Calculated fix'!AE$428)/('Ratios Calculated fix'!AE$429-'Ratios Calculated fix'!AE$428)</f>
        <v>0.2864657222774033</v>
      </c>
      <c r="AF232" s="21">
        <f>('Ratios Calculated fix'!AF232-'Ratios Calculated fix'!AF$428)/('Ratios Calculated fix'!AF$429-'Ratios Calculated fix'!AF$428)</f>
        <v>0.56921028915191474</v>
      </c>
      <c r="AG232" s="21" t="e">
        <f>('Ratios Calculated fix'!AG232-'Ratios Calculated fix'!AG$428)/('Ratios Calculated fix'!AG$429-'Ratios Calculated fix'!AG$428)</f>
        <v>#DIV/0!</v>
      </c>
      <c r="AH232" s="21" t="e">
        <f>('Ratios Calculated fix'!AH232-'Ratios Calculated fix'!AH$428)/('Ratios Calculated fix'!AH$429-'Ratios Calculated fix'!AH$428)</f>
        <v>#DIV/0!</v>
      </c>
      <c r="AI232" s="21">
        <f>('Ratios Calculated fix'!AI232-'Ratios Calculated fix'!AI$428)/('Ratios Calculated fix'!AI$429-'Ratios Calculated fix'!AI$428)</f>
        <v>0.48011194866529561</v>
      </c>
      <c r="AJ232" s="21">
        <f>('Ratios Calculated fix'!AJ232-'Ratios Calculated fix'!AJ$428)/('Ratios Calculated fix'!AJ$429-'Ratios Calculated fix'!AJ$428)</f>
        <v>9.0086586297079815E-2</v>
      </c>
      <c r="AK232" s="21" t="e">
        <f>('Ratios Calculated fix'!AK232-'Ratios Calculated fix'!AK$428)/('Ratios Calculated fix'!AK$429-'Ratios Calculated fix'!AK$428)</f>
        <v>#DIV/0!</v>
      </c>
      <c r="AL232" s="21" t="e">
        <f>('Ratios Calculated fix'!AL232-'Ratios Calculated fix'!AL$428)/('Ratios Calculated fix'!AL$429-'Ratios Calculated fix'!AL$428)</f>
        <v>#DIV/0!</v>
      </c>
      <c r="AM232" s="21">
        <f>('Ratios Calculated fix'!AM232-'Ratios Calculated fix'!AM$428)/('Ratios Calculated fix'!AM$429-'Ratios Calculated fix'!AM$428)</f>
        <v>0.61925752293541225</v>
      </c>
      <c r="AN232" s="21">
        <f>('Ratios Calculated fix'!AN232-'Ratios Calculated fix'!AN$428)/('Ratios Calculated fix'!AN$429-'Ratios Calculated fix'!AN$428)</f>
        <v>0.62801844419846653</v>
      </c>
      <c r="AO232" s="21">
        <f>('Ratios Calculated fix'!AO232-'Ratios Calculated fix'!AO$428)/('Ratios Calculated fix'!AO$429-'Ratios Calculated fix'!AO$428)</f>
        <v>0.20789446422024971</v>
      </c>
      <c r="AP232" s="21">
        <f>('Ratios Calculated fix'!AP232-'Ratios Calculated fix'!AP$428)/('Ratios Calculated fix'!AP$429-'Ratios Calculated fix'!AP$428)</f>
        <v>3.3103141548792868E-2</v>
      </c>
      <c r="AQ232" s="21">
        <f>('Ratios Calculated fix'!AQ232-'Ratios Calculated fix'!AQ$428)/('Ratios Calculated fix'!AQ$429-'Ratios Calculated fix'!AQ$428)</f>
        <v>0.55166842718037545</v>
      </c>
      <c r="AR232" s="21">
        <f>('Ratios Calculated fix'!AR232-'Ratios Calculated fix'!AR$428)/('Ratios Calculated fix'!AR$429-'Ratios Calculated fix'!AR$428)</f>
        <v>0.18133673327358071</v>
      </c>
      <c r="AS232" s="21">
        <f>('Ratios Calculated fix'!AS232-'Ratios Calculated fix'!AS$428)/('Ratios Calculated fix'!AS$429-'Ratios Calculated fix'!AS$428)</f>
        <v>0.56131295872583509</v>
      </c>
      <c r="AT232" s="21">
        <f>('Ratios Calculated fix'!AT232-'Ratios Calculated fix'!AT$428)/('Ratios Calculated fix'!AT$429-'Ratios Calculated fix'!AT$428)</f>
        <v>0.20588411953989391</v>
      </c>
      <c r="AU232" s="21">
        <f>('Ratios Calculated fix'!AU232-'Ratios Calculated fix'!AU$428)/('Ratios Calculated fix'!AU$429-'Ratios Calculated fix'!AU$428)</f>
        <v>0.43101434297170121</v>
      </c>
      <c r="AV232" s="21" t="e">
        <f>('Ratios Calculated fix'!AV232-'Ratios Calculated fix'!AV$428)/('Ratios Calculated fix'!AV$429-'Ratios Calculated fix'!AV$428)</f>
        <v>#DIV/0!</v>
      </c>
      <c r="AW232" s="21" t="e">
        <f>('Ratios Calculated fix'!AW232-'Ratios Calculated fix'!AW$428)/('Ratios Calculated fix'!AW$429-'Ratios Calculated fix'!AW$428)</f>
        <v>#DIV/0!</v>
      </c>
      <c r="AX232" s="21" t="e">
        <f>('Ratios Calculated fix'!AX232-'Ratios Calculated fix'!AX$428)/('Ratios Calculated fix'!AX$429-'Ratios Calculated fix'!AX$428)</f>
        <v>#DIV/0!</v>
      </c>
      <c r="AY232" s="21">
        <f>('Ratios Calculated fix'!AY232-'Ratios Calculated fix'!AY$428)/('Ratios Calculated fix'!AY$429-'Ratios Calculated fix'!AY$428)</f>
        <v>0.53986657166076013</v>
      </c>
      <c r="AZ232" s="21">
        <f>('Ratios Calculated fix'!AZ232-'Ratios Calculated fix'!AZ$428)/('Ratios Calculated fix'!AZ$429-'Ratios Calculated fix'!AZ$428)</f>
        <v>0.62180955530502113</v>
      </c>
      <c r="BA232" s="21">
        <f>('Ratios Calculated fix'!BA232-'Ratios Calculated fix'!BA$428)/('Ratios Calculated fix'!BA$429-'Ratios Calculated fix'!BA$428)</f>
        <v>0.50814271899787777</v>
      </c>
      <c r="BB232" s="21" t="e">
        <f>('Ratios Calculated fix'!BB232-'Ratios Calculated fix'!BB$428)/('Ratios Calculated fix'!BB$429-'Ratios Calculated fix'!BB$428)</f>
        <v>#DIV/0!</v>
      </c>
      <c r="BC232" s="21">
        <f>('Ratios Calculated fix'!BC232-'Ratios Calculated fix'!BC$428)/('Ratios Calculated fix'!BC$429-'Ratios Calculated fix'!BC$428)</f>
        <v>8.8970757574974121E-2</v>
      </c>
    </row>
    <row r="233" spans="1:55" x14ac:dyDescent="0.2">
      <c r="A233" s="3" t="s">
        <v>310</v>
      </c>
      <c r="B233" s="3" t="s">
        <v>311</v>
      </c>
      <c r="C233" s="3" t="s">
        <v>91</v>
      </c>
      <c r="D233" s="3">
        <v>82117</v>
      </c>
      <c r="E233" s="3" t="s">
        <v>16</v>
      </c>
      <c r="F233" s="3">
        <v>2019</v>
      </c>
      <c r="G233" s="3" t="s">
        <v>17</v>
      </c>
      <c r="H233" s="4">
        <v>43830</v>
      </c>
      <c r="I233" s="4">
        <v>43885</v>
      </c>
      <c r="J233" s="4">
        <v>43885</v>
      </c>
      <c r="K233" s="5">
        <v>4284000000</v>
      </c>
      <c r="L233" s="5">
        <v>4324000000</v>
      </c>
      <c r="M233" s="3" t="s">
        <v>312</v>
      </c>
      <c r="N233" s="20">
        <f>('Ratios Calculated fix'!N233-'Ratios Calculated fix'!N$428)/('Ratios Calculated fix'!N$429-'Ratios Calculated fix'!N$428)</f>
        <v>4.4799807605550107E-2</v>
      </c>
      <c r="O233" s="21">
        <f>('Ratios Calculated fix'!O233-'Ratios Calculated fix'!O$428)/('Ratios Calculated fix'!O$429-'Ratios Calculated fix'!O$428)</f>
        <v>4.0690794023005517E-2</v>
      </c>
      <c r="P233" s="21">
        <f>('Ratios Calculated fix'!P233-'Ratios Calculated fix'!P$428)/('Ratios Calculated fix'!P$429-'Ratios Calculated fix'!P$428)</f>
        <v>8.1715823822737108E-2</v>
      </c>
      <c r="Q233" s="21">
        <f>('Ratios Calculated fix'!Q233-'Ratios Calculated fix'!Q$428)/('Ratios Calculated fix'!Q$429-'Ratios Calculated fix'!Q$428)</f>
        <v>0.56278316943586115</v>
      </c>
      <c r="R233" s="21">
        <f>('Ratios Calculated fix'!R233-'Ratios Calculated fix'!R$428)/('Ratios Calculated fix'!R$429-'Ratios Calculated fix'!R$428)</f>
        <v>0.13447861781832776</v>
      </c>
      <c r="S233" s="21">
        <f>('Ratios Calculated fix'!S233-'Ratios Calculated fix'!S$428)/('Ratios Calculated fix'!S$429-'Ratios Calculated fix'!S$428)</f>
        <v>0.36518101581550361</v>
      </c>
      <c r="T233" s="21">
        <f>('Ratios Calculated fix'!T233-'Ratios Calculated fix'!T$428)/('Ratios Calculated fix'!T$429-'Ratios Calculated fix'!T$428)</f>
        <v>7.9116937377829585E-2</v>
      </c>
      <c r="U233" s="21">
        <f>('Ratios Calculated fix'!U233-'Ratios Calculated fix'!U$428)/('Ratios Calculated fix'!U$429-'Ratios Calculated fix'!U$428)</f>
        <v>0.80122881586429451</v>
      </c>
      <c r="V233" s="21">
        <f>('Ratios Calculated fix'!V233-'Ratios Calculated fix'!V$428)/('Ratios Calculated fix'!V$429-'Ratios Calculated fix'!V$428)</f>
        <v>0.79947977875437226</v>
      </c>
      <c r="W233" s="21">
        <f>('Ratios Calculated fix'!W233-'Ratios Calculated fix'!W$428)/('Ratios Calculated fix'!W$429-'Ratios Calculated fix'!W$428)</f>
        <v>0.76670834518349196</v>
      </c>
      <c r="X233" s="21">
        <f>('Ratios Calculated fix'!X233-'Ratios Calculated fix'!X$428)/('Ratios Calculated fix'!X$429-'Ratios Calculated fix'!X$428)</f>
        <v>0.29854049513980752</v>
      </c>
      <c r="Y233" s="21">
        <f>('Ratios Calculated fix'!Y233-'Ratios Calculated fix'!Y$428)/('Ratios Calculated fix'!Y$429-'Ratios Calculated fix'!Y$428)</f>
        <v>0.47810777654043812</v>
      </c>
      <c r="Z233" s="21">
        <f>('Ratios Calculated fix'!Z233-'Ratios Calculated fix'!Z$428)/('Ratios Calculated fix'!Z$429-'Ratios Calculated fix'!Z$428)</f>
        <v>0.70145950486019248</v>
      </c>
      <c r="AA233" s="21">
        <f>('Ratios Calculated fix'!AA233-'Ratios Calculated fix'!AA$428)/('Ratios Calculated fix'!AA$429-'Ratios Calculated fix'!AA$428)</f>
        <v>0.20121490450003085</v>
      </c>
      <c r="AB233" s="21">
        <f>('Ratios Calculated fix'!AB233-'Ratios Calculated fix'!AB$428)/('Ratios Calculated fix'!AB$429-'Ratios Calculated fix'!AB$428)</f>
        <v>0.84356895449791613</v>
      </c>
      <c r="AC233" s="21">
        <f>('Ratios Calculated fix'!AC233-'Ratios Calculated fix'!AC$428)/('Ratios Calculated fix'!AC$429-'Ratios Calculated fix'!AC$428)</f>
        <v>0.62009101239663944</v>
      </c>
      <c r="AD233" s="21">
        <f>('Ratios Calculated fix'!AD233-'Ratios Calculated fix'!AD$428)/('Ratios Calculated fix'!AD$429-'Ratios Calculated fix'!AD$428)</f>
        <v>0.45558161686152854</v>
      </c>
      <c r="AE233" s="21">
        <f>('Ratios Calculated fix'!AE233-'Ratios Calculated fix'!AE$428)/('Ratios Calculated fix'!AE$429-'Ratios Calculated fix'!AE$428)</f>
        <v>0.52225842270083278</v>
      </c>
      <c r="AF233" s="21">
        <f>('Ratios Calculated fix'!AF233-'Ratios Calculated fix'!AF$428)/('Ratios Calculated fix'!AF$429-'Ratios Calculated fix'!AF$428)</f>
        <v>0.67368057053574526</v>
      </c>
      <c r="AG233" s="21" t="e">
        <f>('Ratios Calculated fix'!AG233-'Ratios Calculated fix'!AG$428)/('Ratios Calculated fix'!AG$429-'Ratios Calculated fix'!AG$428)</f>
        <v>#DIV/0!</v>
      </c>
      <c r="AH233" s="21" t="e">
        <f>('Ratios Calculated fix'!AH233-'Ratios Calculated fix'!AH$428)/('Ratios Calculated fix'!AH$429-'Ratios Calculated fix'!AH$428)</f>
        <v>#DIV/0!</v>
      </c>
      <c r="AI233" s="21">
        <f>('Ratios Calculated fix'!AI233-'Ratios Calculated fix'!AI$428)/('Ratios Calculated fix'!AI$429-'Ratios Calculated fix'!AI$428)</f>
        <v>0.34568804183413465</v>
      </c>
      <c r="AJ233" s="21">
        <f>('Ratios Calculated fix'!AJ233-'Ratios Calculated fix'!AJ$428)/('Ratios Calculated fix'!AJ$429-'Ratios Calculated fix'!AJ$428)</f>
        <v>0.1112443230230826</v>
      </c>
      <c r="AK233" s="21" t="e">
        <f>('Ratios Calculated fix'!AK233-'Ratios Calculated fix'!AK$428)/('Ratios Calculated fix'!AK$429-'Ratios Calculated fix'!AK$428)</f>
        <v>#DIV/0!</v>
      </c>
      <c r="AL233" s="21" t="e">
        <f>('Ratios Calculated fix'!AL233-'Ratios Calculated fix'!AL$428)/('Ratios Calculated fix'!AL$429-'Ratios Calculated fix'!AL$428)</f>
        <v>#DIV/0!</v>
      </c>
      <c r="AM233" s="21">
        <f>('Ratios Calculated fix'!AM233-'Ratios Calculated fix'!AM$428)/('Ratios Calculated fix'!AM$429-'Ratios Calculated fix'!AM$428)</f>
        <v>0.62056369248185206</v>
      </c>
      <c r="AN233" s="21">
        <f>('Ratios Calculated fix'!AN233-'Ratios Calculated fix'!AN$428)/('Ratios Calculated fix'!AN$429-'Ratios Calculated fix'!AN$428)</f>
        <v>0.6222485134417729</v>
      </c>
      <c r="AO233" s="21">
        <f>('Ratios Calculated fix'!AO233-'Ratios Calculated fix'!AO$428)/('Ratios Calculated fix'!AO$429-'Ratios Calculated fix'!AO$428)</f>
        <v>7.4317318939781246E-2</v>
      </c>
      <c r="AP233" s="21">
        <f>('Ratios Calculated fix'!AP233-'Ratios Calculated fix'!AP$428)/('Ratios Calculated fix'!AP$429-'Ratios Calculated fix'!AP$428)</f>
        <v>3.4622077205810307E-2</v>
      </c>
      <c r="AQ233" s="21">
        <f>('Ratios Calculated fix'!AQ233-'Ratios Calculated fix'!AQ$428)/('Ratios Calculated fix'!AQ$429-'Ratios Calculated fix'!AQ$428)</f>
        <v>0.59259967957983906</v>
      </c>
      <c r="AR233" s="21">
        <f>('Ratios Calculated fix'!AR233-'Ratios Calculated fix'!AR$428)/('Ratios Calculated fix'!AR$429-'Ratios Calculated fix'!AR$428)</f>
        <v>0.40543748050098877</v>
      </c>
      <c r="AS233" s="21">
        <f>('Ratios Calculated fix'!AS233-'Ratios Calculated fix'!AS$428)/('Ratios Calculated fix'!AS$429-'Ratios Calculated fix'!AS$428)</f>
        <v>0.43795017862545627</v>
      </c>
      <c r="AT233" s="21">
        <f>('Ratios Calculated fix'!AT233-'Ratios Calculated fix'!AT$428)/('Ratios Calculated fix'!AT$429-'Ratios Calculated fix'!AT$428)</f>
        <v>0.3355273721352911</v>
      </c>
      <c r="AU233" s="21">
        <f>('Ratios Calculated fix'!AU233-'Ratios Calculated fix'!AU$428)/('Ratios Calculated fix'!AU$429-'Ratios Calculated fix'!AU$428)</f>
        <v>0.49424975136019517</v>
      </c>
      <c r="AV233" s="21" t="e">
        <f>('Ratios Calculated fix'!AV233-'Ratios Calculated fix'!AV$428)/('Ratios Calculated fix'!AV$429-'Ratios Calculated fix'!AV$428)</f>
        <v>#DIV/0!</v>
      </c>
      <c r="AW233" s="21" t="e">
        <f>('Ratios Calculated fix'!AW233-'Ratios Calculated fix'!AW$428)/('Ratios Calculated fix'!AW$429-'Ratios Calculated fix'!AW$428)</f>
        <v>#DIV/0!</v>
      </c>
      <c r="AX233" s="21" t="e">
        <f>('Ratios Calculated fix'!AX233-'Ratios Calculated fix'!AX$428)/('Ratios Calculated fix'!AX$429-'Ratios Calculated fix'!AX$428)</f>
        <v>#DIV/0!</v>
      </c>
      <c r="AY233" s="21">
        <f>('Ratios Calculated fix'!AY233-'Ratios Calculated fix'!AY$428)/('Ratios Calculated fix'!AY$429-'Ratios Calculated fix'!AY$428)</f>
        <v>0.38379659141763084</v>
      </c>
      <c r="AZ233" s="21">
        <f>('Ratios Calculated fix'!AZ233-'Ratios Calculated fix'!AZ$428)/('Ratios Calculated fix'!AZ$429-'Ratios Calculated fix'!AZ$428)</f>
        <v>0.30553420982062512</v>
      </c>
      <c r="BA233" s="21">
        <f>('Ratios Calculated fix'!BA233-'Ratios Calculated fix'!BA$428)/('Ratios Calculated fix'!BA$429-'Ratios Calculated fix'!BA$428)</f>
        <v>0.52257965399917594</v>
      </c>
      <c r="BB233" s="21" t="e">
        <f>('Ratios Calculated fix'!BB233-'Ratios Calculated fix'!BB$428)/('Ratios Calculated fix'!BB$429-'Ratios Calculated fix'!BB$428)</f>
        <v>#DIV/0!</v>
      </c>
      <c r="BC233" s="21">
        <f>('Ratios Calculated fix'!BC233-'Ratios Calculated fix'!BC$428)/('Ratios Calculated fix'!BC$429-'Ratios Calculated fix'!BC$428)</f>
        <v>0.15149052387678014</v>
      </c>
    </row>
    <row r="234" spans="1:55" x14ac:dyDescent="0.2">
      <c r="A234" s="3" t="s">
        <v>733</v>
      </c>
      <c r="B234" s="3" t="s">
        <v>734</v>
      </c>
      <c r="C234" s="3" t="s">
        <v>91</v>
      </c>
      <c r="D234" s="3">
        <v>258154</v>
      </c>
      <c r="E234" s="3" t="s">
        <v>16</v>
      </c>
      <c r="F234" s="3">
        <v>2019</v>
      </c>
      <c r="G234" s="3" t="s">
        <v>17</v>
      </c>
      <c r="H234" s="4">
        <v>43890</v>
      </c>
      <c r="I234" s="4">
        <v>43922</v>
      </c>
      <c r="J234" s="4">
        <v>43922</v>
      </c>
      <c r="K234" s="5">
        <v>796000000</v>
      </c>
      <c r="L234" s="5">
        <v>805000000</v>
      </c>
      <c r="M234" s="3" t="s">
        <v>735</v>
      </c>
      <c r="N234" s="20">
        <f>('Ratios Calculated fix'!N234-'Ratios Calculated fix'!N$428)/('Ratios Calculated fix'!N$429-'Ratios Calculated fix'!N$428)</f>
        <v>2.8906484094893437E-2</v>
      </c>
      <c r="O234" s="21">
        <f>('Ratios Calculated fix'!O234-'Ratios Calculated fix'!O$428)/('Ratios Calculated fix'!O$429-'Ratios Calculated fix'!O$428)</f>
        <v>1.0139192543065107E-2</v>
      </c>
      <c r="P234" s="21">
        <f>('Ratios Calculated fix'!P234-'Ratios Calculated fix'!P$428)/('Ratios Calculated fix'!P$429-'Ratios Calculated fix'!P$428)</f>
        <v>4.0522948858675483E-3</v>
      </c>
      <c r="Q234" s="21">
        <f>('Ratios Calculated fix'!Q234-'Ratios Calculated fix'!Q$428)/('Ratios Calculated fix'!Q$429-'Ratios Calculated fix'!Q$428)</f>
        <v>0.56355659883343567</v>
      </c>
      <c r="R234" s="21">
        <f>('Ratios Calculated fix'!R234-'Ratios Calculated fix'!R$428)/('Ratios Calculated fix'!R$429-'Ratios Calculated fix'!R$428)</f>
        <v>0.10265103581841217</v>
      </c>
      <c r="S234" s="21">
        <f>('Ratios Calculated fix'!S234-'Ratios Calculated fix'!S$428)/('Ratios Calculated fix'!S$429-'Ratios Calculated fix'!S$428)</f>
        <v>0.13835757168351412</v>
      </c>
      <c r="T234" s="21">
        <f>('Ratios Calculated fix'!T234-'Ratios Calculated fix'!T$428)/('Ratios Calculated fix'!T$429-'Ratios Calculated fix'!T$428)</f>
        <v>8.2206788116057652E-2</v>
      </c>
      <c r="U234" s="21">
        <f>('Ratios Calculated fix'!U234-'Ratios Calculated fix'!U$428)/('Ratios Calculated fix'!U$429-'Ratios Calculated fix'!U$428)</f>
        <v>0.79956309556882577</v>
      </c>
      <c r="V234" s="21">
        <f>('Ratios Calculated fix'!V234-'Ratios Calculated fix'!V$428)/('Ratios Calculated fix'!V$429-'Ratios Calculated fix'!V$428)</f>
        <v>0.78327678949340396</v>
      </c>
      <c r="W234" s="21">
        <f>('Ratios Calculated fix'!W234-'Ratios Calculated fix'!W$428)/('Ratios Calculated fix'!W$429-'Ratios Calculated fix'!W$428)</f>
        <v>0.76788183936190924</v>
      </c>
      <c r="X234" s="21">
        <f>('Ratios Calculated fix'!X234-'Ratios Calculated fix'!X$428)/('Ratios Calculated fix'!X$429-'Ratios Calculated fix'!X$428)</f>
        <v>0.22891086874501698</v>
      </c>
      <c r="Y234" s="21">
        <f>('Ratios Calculated fix'!Y234-'Ratios Calculated fix'!Y$428)/('Ratios Calculated fix'!Y$429-'Ratios Calculated fix'!Y$428)</f>
        <v>0.47122106918132678</v>
      </c>
      <c r="Z234" s="21">
        <f>('Ratios Calculated fix'!Z234-'Ratios Calculated fix'!Z$428)/('Ratios Calculated fix'!Z$429-'Ratios Calculated fix'!Z$428)</f>
        <v>0.77108913125498302</v>
      </c>
      <c r="AA234" s="21">
        <f>('Ratios Calculated fix'!AA234-'Ratios Calculated fix'!AA$428)/('Ratios Calculated fix'!AA$429-'Ratios Calculated fix'!AA$428)</f>
        <v>0.13212931338328276</v>
      </c>
      <c r="AB234" s="21">
        <f>('Ratios Calculated fix'!AB234-'Ratios Calculated fix'!AB$428)/('Ratios Calculated fix'!AB$429-'Ratios Calculated fix'!AB$428)</f>
        <v>0.83803682724882778</v>
      </c>
      <c r="AC234" s="21">
        <f>('Ratios Calculated fix'!AC234-'Ratios Calculated fix'!AC$428)/('Ratios Calculated fix'!AC$429-'Ratios Calculated fix'!AC$428)</f>
        <v>0.19468336955791163</v>
      </c>
      <c r="AD234" s="21">
        <f>('Ratios Calculated fix'!AD234-'Ratios Calculated fix'!AD$428)/('Ratios Calculated fix'!AD$429-'Ratios Calculated fix'!AD$428)</f>
        <v>0.25045328844091036</v>
      </c>
      <c r="AE234" s="21">
        <f>('Ratios Calculated fix'!AE234-'Ratios Calculated fix'!AE$428)/('Ratios Calculated fix'!AE$429-'Ratios Calculated fix'!AE$428)</f>
        <v>0.26641487091768584</v>
      </c>
      <c r="AF234" s="21">
        <f>('Ratios Calculated fix'!AF234-'Ratios Calculated fix'!AF$428)/('Ratios Calculated fix'!AF$429-'Ratios Calculated fix'!AF$428)</f>
        <v>0.55532256019410342</v>
      </c>
      <c r="AG234" s="21" t="e">
        <f>('Ratios Calculated fix'!AG234-'Ratios Calculated fix'!AG$428)/('Ratios Calculated fix'!AG$429-'Ratios Calculated fix'!AG$428)</f>
        <v>#DIV/0!</v>
      </c>
      <c r="AH234" s="21" t="e">
        <f>('Ratios Calculated fix'!AH234-'Ratios Calculated fix'!AH$428)/('Ratios Calculated fix'!AH$429-'Ratios Calculated fix'!AH$428)</f>
        <v>#DIV/0!</v>
      </c>
      <c r="AI234" s="21">
        <f>('Ratios Calculated fix'!AI234-'Ratios Calculated fix'!AI$428)/('Ratios Calculated fix'!AI$429-'Ratios Calculated fix'!AI$428)</f>
        <v>0.38451405268002797</v>
      </c>
      <c r="AJ234" s="21">
        <f>('Ratios Calculated fix'!AJ234-'Ratios Calculated fix'!AJ$428)/('Ratios Calculated fix'!AJ$429-'Ratios Calculated fix'!AJ$428)</f>
        <v>0.11333244231434626</v>
      </c>
      <c r="AK234" s="21" t="e">
        <f>('Ratios Calculated fix'!AK234-'Ratios Calculated fix'!AK$428)/('Ratios Calculated fix'!AK$429-'Ratios Calculated fix'!AK$428)</f>
        <v>#DIV/0!</v>
      </c>
      <c r="AL234" s="21" t="e">
        <f>('Ratios Calculated fix'!AL234-'Ratios Calculated fix'!AL$428)/('Ratios Calculated fix'!AL$429-'Ratios Calculated fix'!AL$428)</f>
        <v>#DIV/0!</v>
      </c>
      <c r="AM234" s="21">
        <f>('Ratios Calculated fix'!AM234-'Ratios Calculated fix'!AM$428)/('Ratios Calculated fix'!AM$429-'Ratios Calculated fix'!AM$428)</f>
        <v>0.62145801325047134</v>
      </c>
      <c r="AN234" s="21">
        <f>('Ratios Calculated fix'!AN234-'Ratios Calculated fix'!AN$428)/('Ratios Calculated fix'!AN$429-'Ratios Calculated fix'!AN$428)</f>
        <v>0.64351640556590628</v>
      </c>
      <c r="AO234" s="21">
        <f>('Ratios Calculated fix'!AO234-'Ratios Calculated fix'!AO$428)/('Ratios Calculated fix'!AO$429-'Ratios Calculated fix'!AO$428)</f>
        <v>0.70935141384793254</v>
      </c>
      <c r="AP234" s="21">
        <f>('Ratios Calculated fix'!AP234-'Ratios Calculated fix'!AP$428)/('Ratios Calculated fix'!AP$429-'Ratios Calculated fix'!AP$428)</f>
        <v>2.9181721685352324E-2</v>
      </c>
      <c r="AQ234" s="21">
        <f>('Ratios Calculated fix'!AQ234-'Ratios Calculated fix'!AQ$428)/('Ratios Calculated fix'!AQ$429-'Ratios Calculated fix'!AQ$428)</f>
        <v>0.59801125876989947</v>
      </c>
      <c r="AR234" s="21">
        <f>('Ratios Calculated fix'!AR234-'Ratios Calculated fix'!AR$428)/('Ratios Calculated fix'!AR$429-'Ratios Calculated fix'!AR$428)</f>
        <v>0.20711403159486</v>
      </c>
      <c r="AS234" s="21">
        <f>('Ratios Calculated fix'!AS234-'Ratios Calculated fix'!AS$428)/('Ratios Calculated fix'!AS$429-'Ratios Calculated fix'!AS$428)</f>
        <v>0.54898019145252142</v>
      </c>
      <c r="AT234" s="21">
        <f>('Ratios Calculated fix'!AT234-'Ratios Calculated fix'!AT$428)/('Ratios Calculated fix'!AT$429-'Ratios Calculated fix'!AT$428)</f>
        <v>0.37032895095477603</v>
      </c>
      <c r="AU234" s="21">
        <f>('Ratios Calculated fix'!AU234-'Ratios Calculated fix'!AU$428)/('Ratios Calculated fix'!AU$429-'Ratios Calculated fix'!AU$428)</f>
        <v>0.46369005012864484</v>
      </c>
      <c r="AV234" s="21" t="e">
        <f>('Ratios Calculated fix'!AV234-'Ratios Calculated fix'!AV$428)/('Ratios Calculated fix'!AV$429-'Ratios Calculated fix'!AV$428)</f>
        <v>#DIV/0!</v>
      </c>
      <c r="AW234" s="21" t="e">
        <f>('Ratios Calculated fix'!AW234-'Ratios Calculated fix'!AW$428)/('Ratios Calculated fix'!AW$429-'Ratios Calculated fix'!AW$428)</f>
        <v>#DIV/0!</v>
      </c>
      <c r="AX234" s="21" t="e">
        <f>('Ratios Calculated fix'!AX234-'Ratios Calculated fix'!AX$428)/('Ratios Calculated fix'!AX$429-'Ratios Calculated fix'!AX$428)</f>
        <v>#DIV/0!</v>
      </c>
      <c r="AY234" s="21">
        <f>('Ratios Calculated fix'!AY234-'Ratios Calculated fix'!AY$428)/('Ratios Calculated fix'!AY$429-'Ratios Calculated fix'!AY$428)</f>
        <v>0.36122403964586819</v>
      </c>
      <c r="AZ234" s="21">
        <f>('Ratios Calculated fix'!AZ234-'Ratios Calculated fix'!AZ$428)/('Ratios Calculated fix'!AZ$429-'Ratios Calculated fix'!AZ$428)</f>
        <v>0.30033369330022364</v>
      </c>
      <c r="BA234" s="21">
        <f>('Ratios Calculated fix'!BA234-'Ratios Calculated fix'!BA$428)/('Ratios Calculated fix'!BA$429-'Ratios Calculated fix'!BA$428)</f>
        <v>0.51524661740774325</v>
      </c>
      <c r="BB234" s="21" t="e">
        <f>('Ratios Calculated fix'!BB234-'Ratios Calculated fix'!BB$428)/('Ratios Calculated fix'!BB$429-'Ratios Calculated fix'!BB$428)</f>
        <v>#DIV/0!</v>
      </c>
      <c r="BC234" s="21">
        <f>('Ratios Calculated fix'!BC234-'Ratios Calculated fix'!BC$428)/('Ratios Calculated fix'!BC$429-'Ratios Calculated fix'!BC$428)</f>
        <v>0.12827986476134495</v>
      </c>
    </row>
    <row r="235" spans="1:55" x14ac:dyDescent="0.2">
      <c r="A235" s="3" t="s">
        <v>727</v>
      </c>
      <c r="B235" s="3" t="s">
        <v>728</v>
      </c>
      <c r="C235" s="3" t="s">
        <v>45</v>
      </c>
      <c r="D235" s="3">
        <v>186130</v>
      </c>
      <c r="E235" s="3" t="s">
        <v>16</v>
      </c>
      <c r="F235" s="3">
        <v>2019</v>
      </c>
      <c r="G235" s="3" t="s">
        <v>17</v>
      </c>
      <c r="H235" s="4">
        <v>43890</v>
      </c>
      <c r="I235" s="4">
        <v>43908</v>
      </c>
      <c r="J235" s="4">
        <v>43908</v>
      </c>
      <c r="K235" s="5">
        <v>152000000</v>
      </c>
      <c r="L235" s="5">
        <v>154000000</v>
      </c>
      <c r="M235" s="6" t="s">
        <v>729</v>
      </c>
      <c r="N235" s="20">
        <f>('Ratios Calculated fix'!N235-'Ratios Calculated fix'!N$428)/('Ratios Calculated fix'!N$429-'Ratios Calculated fix'!N$428)</f>
        <v>4.8644408050694823E-2</v>
      </c>
      <c r="O235" s="21">
        <f>('Ratios Calculated fix'!O235-'Ratios Calculated fix'!O$428)/('Ratios Calculated fix'!O$429-'Ratios Calculated fix'!O$428)</f>
        <v>1.3173718981451673E-2</v>
      </c>
      <c r="P235" s="21">
        <f>('Ratios Calculated fix'!P235-'Ratios Calculated fix'!P$428)/('Ratios Calculated fix'!P$429-'Ratios Calculated fix'!P$428)</f>
        <v>3.2850405583973896E-2</v>
      </c>
      <c r="Q235" s="21">
        <f>('Ratios Calculated fix'!Q235-'Ratios Calculated fix'!Q$428)/('Ratios Calculated fix'!Q$429-'Ratios Calculated fix'!Q$428)</f>
        <v>0.55950965535082042</v>
      </c>
      <c r="R235" s="21">
        <f>('Ratios Calculated fix'!R235-'Ratios Calculated fix'!R$428)/('Ratios Calculated fix'!R$429-'Ratios Calculated fix'!R$428)</f>
        <v>3.8347477675662621E-2</v>
      </c>
      <c r="S235" s="21">
        <f>('Ratios Calculated fix'!S235-'Ratios Calculated fix'!S$428)/('Ratios Calculated fix'!S$429-'Ratios Calculated fix'!S$428)</f>
        <v>0</v>
      </c>
      <c r="T235" s="21">
        <f>('Ratios Calculated fix'!T235-'Ratios Calculated fix'!T$428)/('Ratios Calculated fix'!T$429-'Ratios Calculated fix'!T$428)</f>
        <v>3.8741221292078541E-2</v>
      </c>
      <c r="U235" s="21">
        <f>('Ratios Calculated fix'!U235-'Ratios Calculated fix'!U$428)/('Ratios Calculated fix'!U$429-'Ratios Calculated fix'!U$428)</f>
        <v>0.79172876234248524</v>
      </c>
      <c r="V235" s="21">
        <f>('Ratios Calculated fix'!V235-'Ratios Calculated fix'!V$428)/('Ratios Calculated fix'!V$429-'Ratios Calculated fix'!V$428)</f>
        <v>0.77144014205164946</v>
      </c>
      <c r="W235" s="21">
        <f>('Ratios Calculated fix'!W235-'Ratios Calculated fix'!W$428)/('Ratios Calculated fix'!W$429-'Ratios Calculated fix'!W$428)</f>
        <v>0.76115002534654341</v>
      </c>
      <c r="X235" s="21">
        <f>('Ratios Calculated fix'!X235-'Ratios Calculated fix'!X$428)/('Ratios Calculated fix'!X$429-'Ratios Calculated fix'!X$428)</f>
        <v>0.31467895558977182</v>
      </c>
      <c r="Y235" s="21">
        <f>('Ratios Calculated fix'!Y235-'Ratios Calculated fix'!Y$428)/('Ratios Calculated fix'!Y$429-'Ratios Calculated fix'!Y$428)</f>
        <v>0.49674471720829927</v>
      </c>
      <c r="Z235" s="21">
        <f>('Ratios Calculated fix'!Z235-'Ratios Calculated fix'!Z$428)/('Ratios Calculated fix'!Z$429-'Ratios Calculated fix'!Z$428)</f>
        <v>0.68532104441022812</v>
      </c>
      <c r="AA235" s="21">
        <f>('Ratios Calculated fix'!AA235-'Ratios Calculated fix'!AA$428)/('Ratios Calculated fix'!AA$429-'Ratios Calculated fix'!AA$428)</f>
        <v>0</v>
      </c>
      <c r="AB235" s="21">
        <f>('Ratios Calculated fix'!AB235-'Ratios Calculated fix'!AB$428)/('Ratios Calculated fix'!AB$429-'Ratios Calculated fix'!AB$428)</f>
        <v>0.89406235788669786</v>
      </c>
      <c r="AC235" s="21">
        <f>('Ratios Calculated fix'!AC235-'Ratios Calculated fix'!AC$428)/('Ratios Calculated fix'!AC$429-'Ratios Calculated fix'!AC$428)</f>
        <v>0.37992508181398904</v>
      </c>
      <c r="AD235" s="21">
        <f>('Ratios Calculated fix'!AD235-'Ratios Calculated fix'!AD$428)/('Ratios Calculated fix'!AD$429-'Ratios Calculated fix'!AD$428)</f>
        <v>0.31980047432347142</v>
      </c>
      <c r="AE235" s="21">
        <f>('Ratios Calculated fix'!AE235-'Ratios Calculated fix'!AE$428)/('Ratios Calculated fix'!AE$429-'Ratios Calculated fix'!AE$428)</f>
        <v>0.31813330226331299</v>
      </c>
      <c r="AF235" s="21">
        <f>('Ratios Calculated fix'!AF235-'Ratios Calculated fix'!AF$428)/('Ratios Calculated fix'!AF$429-'Ratios Calculated fix'!AF$428)</f>
        <v>0.56467321064297804</v>
      </c>
      <c r="AG235" s="21" t="e">
        <f>('Ratios Calculated fix'!AG235-'Ratios Calculated fix'!AG$428)/('Ratios Calculated fix'!AG$429-'Ratios Calculated fix'!AG$428)</f>
        <v>#DIV/0!</v>
      </c>
      <c r="AH235" s="21" t="e">
        <f>('Ratios Calculated fix'!AH235-'Ratios Calculated fix'!AH$428)/('Ratios Calculated fix'!AH$429-'Ratios Calculated fix'!AH$428)</f>
        <v>#DIV/0!</v>
      </c>
      <c r="AI235" s="21">
        <f>('Ratios Calculated fix'!AI235-'Ratios Calculated fix'!AI$428)/('Ratios Calculated fix'!AI$429-'Ratios Calculated fix'!AI$428)</f>
        <v>0.37355690831120508</v>
      </c>
      <c r="AJ235" s="21">
        <f>('Ratios Calculated fix'!AJ235-'Ratios Calculated fix'!AJ$428)/('Ratios Calculated fix'!AJ$429-'Ratios Calculated fix'!AJ$428)</f>
        <v>0.15229872116817392</v>
      </c>
      <c r="AK235" s="21" t="e">
        <f>('Ratios Calculated fix'!AK235-'Ratios Calculated fix'!AK$428)/('Ratios Calculated fix'!AK$429-'Ratios Calculated fix'!AK$428)</f>
        <v>#DIV/0!</v>
      </c>
      <c r="AL235" s="21" t="e">
        <f>('Ratios Calculated fix'!AL235-'Ratios Calculated fix'!AL$428)/('Ratios Calculated fix'!AL$429-'Ratios Calculated fix'!AL$428)</f>
        <v>#DIV/0!</v>
      </c>
      <c r="AM235" s="21">
        <f>('Ratios Calculated fix'!AM235-'Ratios Calculated fix'!AM$428)/('Ratios Calculated fix'!AM$429-'Ratios Calculated fix'!AM$428)</f>
        <v>0.6176596414734653</v>
      </c>
      <c r="AN235" s="21">
        <f>('Ratios Calculated fix'!AN235-'Ratios Calculated fix'!AN$428)/('Ratios Calculated fix'!AN$429-'Ratios Calculated fix'!AN$428)</f>
        <v>0.62531472750542805</v>
      </c>
      <c r="AO235" s="21">
        <f>('Ratios Calculated fix'!AO235-'Ratios Calculated fix'!AO$428)/('Ratios Calculated fix'!AO$429-'Ratios Calculated fix'!AO$428)</f>
        <v>0.3558637515018292</v>
      </c>
      <c r="AP235" s="21">
        <f>('Ratios Calculated fix'!AP235-'Ratios Calculated fix'!AP$428)/('Ratios Calculated fix'!AP$429-'Ratios Calculated fix'!AP$428)</f>
        <v>3.6042602304242138E-2</v>
      </c>
      <c r="AQ235" s="21">
        <f>('Ratios Calculated fix'!AQ235-'Ratios Calculated fix'!AQ$428)/('Ratios Calculated fix'!AQ$429-'Ratios Calculated fix'!AQ$428)</f>
        <v>0.57603319176459677</v>
      </c>
      <c r="AR235" s="21">
        <f>('Ratios Calculated fix'!AR235-'Ratios Calculated fix'!AR$428)/('Ratios Calculated fix'!AR$429-'Ratios Calculated fix'!AR$428)</f>
        <v>0.27794227846092062</v>
      </c>
      <c r="AS235" s="21">
        <f>('Ratios Calculated fix'!AS235-'Ratios Calculated fix'!AS$428)/('Ratios Calculated fix'!AS$429-'Ratios Calculated fix'!AS$428)</f>
        <v>0.52352287997801505</v>
      </c>
      <c r="AT235" s="21">
        <f>('Ratios Calculated fix'!AT235-'Ratios Calculated fix'!AT$428)/('Ratios Calculated fix'!AT$429-'Ratios Calculated fix'!AT$428)</f>
        <v>0.46804635133411099</v>
      </c>
      <c r="AU235" s="21">
        <f>('Ratios Calculated fix'!AU235-'Ratios Calculated fix'!AU$428)/('Ratios Calculated fix'!AU$429-'Ratios Calculated fix'!AU$428)</f>
        <v>0.48258015387098641</v>
      </c>
      <c r="AV235" s="21" t="e">
        <f>('Ratios Calculated fix'!AV235-'Ratios Calculated fix'!AV$428)/('Ratios Calculated fix'!AV$429-'Ratios Calculated fix'!AV$428)</f>
        <v>#DIV/0!</v>
      </c>
      <c r="AW235" s="21" t="e">
        <f>('Ratios Calculated fix'!AW235-'Ratios Calculated fix'!AW$428)/('Ratios Calculated fix'!AW$429-'Ratios Calculated fix'!AW$428)</f>
        <v>#DIV/0!</v>
      </c>
      <c r="AX235" s="21" t="e">
        <f>('Ratios Calculated fix'!AX235-'Ratios Calculated fix'!AX$428)/('Ratios Calculated fix'!AX$429-'Ratios Calculated fix'!AX$428)</f>
        <v>#DIV/0!</v>
      </c>
      <c r="AY235" s="21">
        <f>('Ratios Calculated fix'!AY235-'Ratios Calculated fix'!AY$428)/('Ratios Calculated fix'!AY$429-'Ratios Calculated fix'!AY$428)</f>
        <v>0.33612915656375675</v>
      </c>
      <c r="AZ235" s="21">
        <f>('Ratios Calculated fix'!AZ235-'Ratios Calculated fix'!AZ$428)/('Ratios Calculated fix'!AZ$429-'Ratios Calculated fix'!AZ$428)</f>
        <v>0.2491745627557842</v>
      </c>
      <c r="BA235" s="21">
        <f>('Ratios Calculated fix'!BA235-'Ratios Calculated fix'!BA$428)/('Ratios Calculated fix'!BA$429-'Ratios Calculated fix'!BA$428)</f>
        <v>0.52127250384600976</v>
      </c>
      <c r="BB235" s="21" t="e">
        <f>('Ratios Calculated fix'!BB235-'Ratios Calculated fix'!BB$428)/('Ratios Calculated fix'!BB$429-'Ratios Calculated fix'!BB$428)</f>
        <v>#DIV/0!</v>
      </c>
      <c r="BC235" s="21">
        <f>('Ratios Calculated fix'!BC235-'Ratios Calculated fix'!BC$428)/('Ratios Calculated fix'!BC$429-'Ratios Calculated fix'!BC$428)</f>
        <v>0.16059022824783667</v>
      </c>
    </row>
    <row r="236" spans="1:55" x14ac:dyDescent="0.2">
      <c r="A236" s="3" t="s">
        <v>706</v>
      </c>
      <c r="B236" s="3" t="s">
        <v>707</v>
      </c>
      <c r="C236" s="3" t="s">
        <v>15</v>
      </c>
      <c r="D236" s="3">
        <v>99395</v>
      </c>
      <c r="E236" s="3" t="s">
        <v>16</v>
      </c>
      <c r="F236" s="3">
        <v>2019</v>
      </c>
      <c r="G236" s="3" t="s">
        <v>17</v>
      </c>
      <c r="H236" s="4">
        <v>43830</v>
      </c>
      <c r="I236" s="4">
        <v>43854</v>
      </c>
      <c r="J236" s="4">
        <v>43854</v>
      </c>
      <c r="K236" s="5">
        <v>97440000</v>
      </c>
      <c r="L236" s="5">
        <v>97952000</v>
      </c>
      <c r="M236" s="3" t="s">
        <v>708</v>
      </c>
      <c r="N236" s="20">
        <f>('Ratios Calculated fix'!N236-'Ratios Calculated fix'!N$428)/('Ratios Calculated fix'!N$429-'Ratios Calculated fix'!N$428)</f>
        <v>6.1000860903179042E-2</v>
      </c>
      <c r="O236" s="21">
        <f>('Ratios Calculated fix'!O236-'Ratios Calculated fix'!O$428)/('Ratios Calculated fix'!O$429-'Ratios Calculated fix'!O$428)</f>
        <v>4.5432739904661651E-2</v>
      </c>
      <c r="P236" s="21">
        <f>('Ratios Calculated fix'!P236-'Ratios Calculated fix'!P$428)/('Ratios Calculated fix'!P$429-'Ratios Calculated fix'!P$428)</f>
        <v>3.3631619510365127E-2</v>
      </c>
      <c r="Q236" s="21">
        <f>('Ratios Calculated fix'!Q236-'Ratios Calculated fix'!Q$428)/('Ratios Calculated fix'!Q$429-'Ratios Calculated fix'!Q$428)</f>
        <v>0.55887211828683447</v>
      </c>
      <c r="R236" s="21">
        <f>('Ratios Calculated fix'!R236-'Ratios Calculated fix'!R$428)/('Ratios Calculated fix'!R$429-'Ratios Calculated fix'!R$428)</f>
        <v>7.2968706677662767E-2</v>
      </c>
      <c r="S236" s="21">
        <f>('Ratios Calculated fix'!S236-'Ratios Calculated fix'!S$428)/('Ratios Calculated fix'!S$429-'Ratios Calculated fix'!S$428)</f>
        <v>1.7817182226904941E-3</v>
      </c>
      <c r="T236" s="21">
        <f>('Ratios Calculated fix'!T236-'Ratios Calculated fix'!T$428)/('Ratios Calculated fix'!T$429-'Ratios Calculated fix'!T$428)</f>
        <v>7.3441087037516992E-2</v>
      </c>
      <c r="U236" s="21">
        <f>('Ratios Calculated fix'!U236-'Ratios Calculated fix'!U$428)/('Ratios Calculated fix'!U$429-'Ratios Calculated fix'!U$428)</f>
        <v>0.79264169200935075</v>
      </c>
      <c r="V236" s="21">
        <f>('Ratios Calculated fix'!V236-'Ratios Calculated fix'!V$428)/('Ratios Calculated fix'!V$429-'Ratios Calculated fix'!V$428)</f>
        <v>0.77149794748001721</v>
      </c>
      <c r="W236" s="21">
        <f>('Ratios Calculated fix'!W236-'Ratios Calculated fix'!W$428)/('Ratios Calculated fix'!W$429-'Ratios Calculated fix'!W$428)</f>
        <v>0.76218599127840547</v>
      </c>
      <c r="X236" s="21">
        <f>('Ratios Calculated fix'!X236-'Ratios Calculated fix'!X$428)/('Ratios Calculated fix'!X$429-'Ratios Calculated fix'!X$428)</f>
        <v>5.1122075883784618E-2</v>
      </c>
      <c r="Y236" s="21">
        <f>('Ratios Calculated fix'!Y236-'Ratios Calculated fix'!Y$428)/('Ratios Calculated fix'!Y$429-'Ratios Calculated fix'!Y$428)</f>
        <v>0.50867455498429959</v>
      </c>
      <c r="Z236" s="21">
        <f>('Ratios Calculated fix'!Z236-'Ratios Calculated fix'!Z$428)/('Ratios Calculated fix'!Z$429-'Ratios Calculated fix'!Z$428)</f>
        <v>0.94887792411621541</v>
      </c>
      <c r="AA236" s="21">
        <f>('Ratios Calculated fix'!AA236-'Ratios Calculated fix'!AA$428)/('Ratios Calculated fix'!AA$429-'Ratios Calculated fix'!AA$428)</f>
        <v>0</v>
      </c>
      <c r="AB236" s="21">
        <f>('Ratios Calculated fix'!AB236-'Ratios Calculated fix'!AB$428)/('Ratios Calculated fix'!AB$429-'Ratios Calculated fix'!AB$428)</f>
        <v>0.9173357912503356</v>
      </c>
      <c r="AC236" s="21">
        <f>('Ratios Calculated fix'!AC236-'Ratios Calculated fix'!AC$428)/('Ratios Calculated fix'!AC$429-'Ratios Calculated fix'!AC$428)</f>
        <v>0.47000572963031578</v>
      </c>
      <c r="AD236" s="21">
        <f>('Ratios Calculated fix'!AD236-'Ratios Calculated fix'!AD$428)/('Ratios Calculated fix'!AD$429-'Ratios Calculated fix'!AD$428)</f>
        <v>0.64320606711999828</v>
      </c>
      <c r="AE236" s="21">
        <f>('Ratios Calculated fix'!AE236-'Ratios Calculated fix'!AE$428)/('Ratios Calculated fix'!AE$429-'Ratios Calculated fix'!AE$428)</f>
        <v>0.60740672282489283</v>
      </c>
      <c r="AF236" s="21">
        <f>('Ratios Calculated fix'!AF236-'Ratios Calculated fix'!AF$428)/('Ratios Calculated fix'!AF$429-'Ratios Calculated fix'!AF$428)</f>
        <v>0.69323421411595443</v>
      </c>
      <c r="AG236" s="21" t="e">
        <f>('Ratios Calculated fix'!AG236-'Ratios Calculated fix'!AG$428)/('Ratios Calculated fix'!AG$429-'Ratios Calculated fix'!AG$428)</f>
        <v>#DIV/0!</v>
      </c>
      <c r="AH236" s="21" t="e">
        <f>('Ratios Calculated fix'!AH236-'Ratios Calculated fix'!AH$428)/('Ratios Calculated fix'!AH$429-'Ratios Calculated fix'!AH$428)</f>
        <v>#DIV/0!</v>
      </c>
      <c r="AI236" s="21">
        <f>('Ratios Calculated fix'!AI236-'Ratios Calculated fix'!AI$428)/('Ratios Calculated fix'!AI$429-'Ratios Calculated fix'!AI$428)</f>
        <v>0.40269178125719657</v>
      </c>
      <c r="AJ236" s="21">
        <f>('Ratios Calculated fix'!AJ236-'Ratios Calculated fix'!AJ$428)/('Ratios Calculated fix'!AJ$429-'Ratios Calculated fix'!AJ$428)</f>
        <v>0.42388201139570542</v>
      </c>
      <c r="AK236" s="21" t="e">
        <f>('Ratios Calculated fix'!AK236-'Ratios Calculated fix'!AK$428)/('Ratios Calculated fix'!AK$429-'Ratios Calculated fix'!AK$428)</f>
        <v>#DIV/0!</v>
      </c>
      <c r="AL236" s="21" t="e">
        <f>('Ratios Calculated fix'!AL236-'Ratios Calculated fix'!AL$428)/('Ratios Calculated fix'!AL$429-'Ratios Calculated fix'!AL$428)</f>
        <v>#DIV/0!</v>
      </c>
      <c r="AM236" s="21">
        <f>('Ratios Calculated fix'!AM236-'Ratios Calculated fix'!AM$428)/('Ratios Calculated fix'!AM$429-'Ratios Calculated fix'!AM$428)</f>
        <v>0.61731708040540023</v>
      </c>
      <c r="AN236" s="21">
        <f>('Ratios Calculated fix'!AN236-'Ratios Calculated fix'!AN$428)/('Ratios Calculated fix'!AN$429-'Ratios Calculated fix'!AN$428)</f>
        <v>0.62048640726497351</v>
      </c>
      <c r="AO236" s="21">
        <f>('Ratios Calculated fix'!AO236-'Ratios Calculated fix'!AO$428)/('Ratios Calculated fix'!AO$429-'Ratios Calculated fix'!AO$428)</f>
        <v>5.2462955708229592E-2</v>
      </c>
      <c r="AP236" s="21">
        <f>('Ratios Calculated fix'!AP236-'Ratios Calculated fix'!AP$428)/('Ratios Calculated fix'!AP$429-'Ratios Calculated fix'!AP$428)</f>
        <v>3.3669134069221014E-2</v>
      </c>
      <c r="AQ236" s="21">
        <f>('Ratios Calculated fix'!AQ236-'Ratios Calculated fix'!AQ$428)/('Ratios Calculated fix'!AQ$429-'Ratios Calculated fix'!AQ$428)</f>
        <v>0.57855699657155091</v>
      </c>
      <c r="AR236" s="21">
        <f>('Ratios Calculated fix'!AR236-'Ratios Calculated fix'!AR$428)/('Ratios Calculated fix'!AR$429-'Ratios Calculated fix'!AR$428)</f>
        <v>0.52587099658235847</v>
      </c>
      <c r="AS236" s="21">
        <f>('Ratios Calculated fix'!AS236-'Ratios Calculated fix'!AS$428)/('Ratios Calculated fix'!AS$429-'Ratios Calculated fix'!AS$428)</f>
        <v>0.51403457439660594</v>
      </c>
      <c r="AT236" s="21">
        <f>('Ratios Calculated fix'!AT236-'Ratios Calculated fix'!AT$428)/('Ratios Calculated fix'!AT$429-'Ratios Calculated fix'!AT$428)</f>
        <v>0.35499415710661786</v>
      </c>
      <c r="AU236" s="21">
        <f>('Ratios Calculated fix'!AU236-'Ratios Calculated fix'!AU$428)/('Ratios Calculated fix'!AU$429-'Ratios Calculated fix'!AU$428)</f>
        <v>0.51496339136748792</v>
      </c>
      <c r="AV236" s="21" t="e">
        <f>('Ratios Calculated fix'!AV236-'Ratios Calculated fix'!AV$428)/('Ratios Calculated fix'!AV$429-'Ratios Calculated fix'!AV$428)</f>
        <v>#DIV/0!</v>
      </c>
      <c r="AW236" s="21" t="e">
        <f>('Ratios Calculated fix'!AW236-'Ratios Calculated fix'!AW$428)/('Ratios Calculated fix'!AW$429-'Ratios Calculated fix'!AW$428)</f>
        <v>#DIV/0!</v>
      </c>
      <c r="AX236" s="21" t="e">
        <f>('Ratios Calculated fix'!AX236-'Ratios Calculated fix'!AX$428)/('Ratios Calculated fix'!AX$429-'Ratios Calculated fix'!AX$428)</f>
        <v>#DIV/0!</v>
      </c>
      <c r="AY236" s="21">
        <f>('Ratios Calculated fix'!AY236-'Ratios Calculated fix'!AY$428)/('Ratios Calculated fix'!AY$429-'Ratios Calculated fix'!AY$428)</f>
        <v>0.35050591951115267</v>
      </c>
      <c r="AZ236" s="21">
        <f>('Ratios Calculated fix'!AZ236-'Ratios Calculated fix'!AZ$428)/('Ratios Calculated fix'!AZ$429-'Ratios Calculated fix'!AZ$428)</f>
        <v>0.28123501000005707</v>
      </c>
      <c r="BA236" s="21">
        <f>('Ratios Calculated fix'!BA236-'Ratios Calculated fix'!BA$428)/('Ratios Calculated fix'!BA$429-'Ratios Calculated fix'!BA$428)</f>
        <v>0.5121725478827075</v>
      </c>
      <c r="BB236" s="21" t="e">
        <f>('Ratios Calculated fix'!BB236-'Ratios Calculated fix'!BB$428)/('Ratios Calculated fix'!BB$429-'Ratios Calculated fix'!BB$428)</f>
        <v>#DIV/0!</v>
      </c>
      <c r="BC236" s="21">
        <f>('Ratios Calculated fix'!BC236-'Ratios Calculated fix'!BC$428)/('Ratios Calculated fix'!BC$429-'Ratios Calculated fix'!BC$428)</f>
        <v>0.12298999830238097</v>
      </c>
    </row>
    <row r="237" spans="1:55" x14ac:dyDescent="0.2">
      <c r="A237" s="3" t="s">
        <v>736</v>
      </c>
      <c r="B237" s="3" t="s">
        <v>737</v>
      </c>
      <c r="C237" s="3" t="s">
        <v>45</v>
      </c>
      <c r="D237" s="3">
        <v>185942</v>
      </c>
      <c r="E237" s="3" t="s">
        <v>16</v>
      </c>
      <c r="F237" s="3">
        <v>2019</v>
      </c>
      <c r="G237" s="3" t="s">
        <v>17</v>
      </c>
      <c r="H237" s="4">
        <v>43890</v>
      </c>
      <c r="I237" s="4">
        <v>43920</v>
      </c>
      <c r="J237" s="4">
        <v>43920</v>
      </c>
      <c r="K237" s="5">
        <v>276000000</v>
      </c>
      <c r="L237" s="5">
        <v>272000000</v>
      </c>
      <c r="M237" s="3" t="s">
        <v>738</v>
      </c>
      <c r="N237" s="20">
        <f>('Ratios Calculated fix'!N237-'Ratios Calculated fix'!N$428)/('Ratios Calculated fix'!N$429-'Ratios Calculated fix'!N$428)</f>
        <v>7.0552114229482585E-2</v>
      </c>
      <c r="O237" s="21">
        <f>('Ratios Calculated fix'!O237-'Ratios Calculated fix'!O$428)/('Ratios Calculated fix'!O$429-'Ratios Calculated fix'!O$428)</f>
        <v>4.3272040463749648E-2</v>
      </c>
      <c r="P237" s="21">
        <f>('Ratios Calculated fix'!P237-'Ratios Calculated fix'!P$428)/('Ratios Calculated fix'!P$429-'Ratios Calculated fix'!P$428)</f>
        <v>0.106427083267255</v>
      </c>
      <c r="Q237" s="21">
        <f>('Ratios Calculated fix'!Q237-'Ratios Calculated fix'!Q$428)/('Ratios Calculated fix'!Q$429-'Ratios Calculated fix'!Q$428)</f>
        <v>0.54150350826584503</v>
      </c>
      <c r="R237" s="21">
        <f>('Ratios Calculated fix'!R237-'Ratios Calculated fix'!R$428)/('Ratios Calculated fix'!R$429-'Ratios Calculated fix'!R$428)</f>
        <v>0.18455440219414793</v>
      </c>
      <c r="S237" s="21">
        <f>('Ratios Calculated fix'!S237-'Ratios Calculated fix'!S$428)/('Ratios Calculated fix'!S$429-'Ratios Calculated fix'!S$428)</f>
        <v>1.4867653455762277E-2</v>
      </c>
      <c r="T237" s="21">
        <f>('Ratios Calculated fix'!T237-'Ratios Calculated fix'!T$428)/('Ratios Calculated fix'!T$429-'Ratios Calculated fix'!T$428)</f>
        <v>0.18413920440328624</v>
      </c>
      <c r="U237" s="21">
        <f>('Ratios Calculated fix'!U237-'Ratios Calculated fix'!U$428)/('Ratios Calculated fix'!U$429-'Ratios Calculated fix'!U$428)</f>
        <v>0.75733660111032808</v>
      </c>
      <c r="V237" s="21">
        <f>('Ratios Calculated fix'!V237-'Ratios Calculated fix'!V$428)/('Ratios Calculated fix'!V$429-'Ratios Calculated fix'!V$428)</f>
        <v>0.76899496945424961</v>
      </c>
      <c r="W237" s="21">
        <f>('Ratios Calculated fix'!W237-'Ratios Calculated fix'!W$428)/('Ratios Calculated fix'!W$429-'Ratios Calculated fix'!W$428)</f>
        <v>0.72217371765313665</v>
      </c>
      <c r="X237" s="21">
        <f>('Ratios Calculated fix'!X237-'Ratios Calculated fix'!X$428)/('Ratios Calculated fix'!X$429-'Ratios Calculated fix'!X$428)</f>
        <v>0.32717606922256665</v>
      </c>
      <c r="Y237" s="21">
        <f>('Ratios Calculated fix'!Y237-'Ratios Calculated fix'!Y$428)/('Ratios Calculated fix'!Y$429-'Ratios Calculated fix'!Y$428)</f>
        <v>0.42668779710838506</v>
      </c>
      <c r="Z237" s="21">
        <f>('Ratios Calculated fix'!Z237-'Ratios Calculated fix'!Z$428)/('Ratios Calculated fix'!Z$429-'Ratios Calculated fix'!Z$428)</f>
        <v>0.67282393077743341</v>
      </c>
      <c r="AA237" s="21">
        <f>('Ratios Calculated fix'!AA237-'Ratios Calculated fix'!AA$428)/('Ratios Calculated fix'!AA$429-'Ratios Calculated fix'!AA$428)</f>
        <v>0.2718529342855811</v>
      </c>
      <c r="AB237" s="21">
        <f>('Ratios Calculated fix'!AB237-'Ratios Calculated fix'!AB$428)/('Ratios Calculated fix'!AB$429-'Ratios Calculated fix'!AB$428)</f>
        <v>0.76439271241840256</v>
      </c>
      <c r="AC237" s="21">
        <f>('Ratios Calculated fix'!AC237-'Ratios Calculated fix'!AC$428)/('Ratios Calculated fix'!AC$429-'Ratios Calculated fix'!AC$428)</f>
        <v>0.35231077872967015</v>
      </c>
      <c r="AD237" s="21">
        <f>('Ratios Calculated fix'!AD237-'Ratios Calculated fix'!AD$428)/('Ratios Calculated fix'!AD$429-'Ratios Calculated fix'!AD$428)</f>
        <v>0.30281246135232781</v>
      </c>
      <c r="AE237" s="21">
        <f>('Ratios Calculated fix'!AE237-'Ratios Calculated fix'!AE$428)/('Ratios Calculated fix'!AE$429-'Ratios Calculated fix'!AE$428)</f>
        <v>0.34713068435351574</v>
      </c>
      <c r="AF237" s="21">
        <f>('Ratios Calculated fix'!AF237-'Ratios Calculated fix'!AF$428)/('Ratios Calculated fix'!AF$429-'Ratios Calculated fix'!AF$428)</f>
        <v>0.57075204658412515</v>
      </c>
      <c r="AG237" s="21" t="e">
        <f>('Ratios Calculated fix'!AG237-'Ratios Calculated fix'!AG$428)/('Ratios Calculated fix'!AG$429-'Ratios Calculated fix'!AG$428)</f>
        <v>#DIV/0!</v>
      </c>
      <c r="AH237" s="21" t="e">
        <f>('Ratios Calculated fix'!AH237-'Ratios Calculated fix'!AH$428)/('Ratios Calculated fix'!AH$429-'Ratios Calculated fix'!AH$428)</f>
        <v>#DIV/0!</v>
      </c>
      <c r="AI237" s="21">
        <f>('Ratios Calculated fix'!AI237-'Ratios Calculated fix'!AI$428)/('Ratios Calculated fix'!AI$429-'Ratios Calculated fix'!AI$428)</f>
        <v>0.38691735011404366</v>
      </c>
      <c r="AJ237" s="21">
        <f>('Ratios Calculated fix'!AJ237-'Ratios Calculated fix'!AJ$428)/('Ratios Calculated fix'!AJ$429-'Ratios Calculated fix'!AJ$428)</f>
        <v>0.19079411135197188</v>
      </c>
      <c r="AK237" s="21" t="e">
        <f>('Ratios Calculated fix'!AK237-'Ratios Calculated fix'!AK$428)/('Ratios Calculated fix'!AK$429-'Ratios Calculated fix'!AK$428)</f>
        <v>#DIV/0!</v>
      </c>
      <c r="AL237" s="21" t="e">
        <f>('Ratios Calculated fix'!AL237-'Ratios Calculated fix'!AL$428)/('Ratios Calculated fix'!AL$429-'Ratios Calculated fix'!AL$428)</f>
        <v>#DIV/0!</v>
      </c>
      <c r="AM237" s="21">
        <f>('Ratios Calculated fix'!AM237-'Ratios Calculated fix'!AM$428)/('Ratios Calculated fix'!AM$429-'Ratios Calculated fix'!AM$428)</f>
        <v>0.60425392801567779</v>
      </c>
      <c r="AN237" s="21">
        <f>('Ratios Calculated fix'!AN237-'Ratios Calculated fix'!AN$428)/('Ratios Calculated fix'!AN$429-'Ratios Calculated fix'!AN$428)</f>
        <v>0.59607445766779477</v>
      </c>
      <c r="AO237" s="21">
        <f>('Ratios Calculated fix'!AO237-'Ratios Calculated fix'!AO$428)/('Ratios Calculated fix'!AO$429-'Ratios Calculated fix'!AO$428)</f>
        <v>0.35901511311550249</v>
      </c>
      <c r="AP237" s="21">
        <f>('Ratios Calculated fix'!AP237-'Ratios Calculated fix'!AP$428)/('Ratios Calculated fix'!AP$429-'Ratios Calculated fix'!AP$428)</f>
        <v>3.3200858245030926E-2</v>
      </c>
      <c r="AQ237" s="21">
        <f>('Ratios Calculated fix'!AQ237-'Ratios Calculated fix'!AQ$428)/('Ratios Calculated fix'!AQ$429-'Ratios Calculated fix'!AQ$428)</f>
        <v>0.59549756942021503</v>
      </c>
      <c r="AR237" s="21">
        <f>('Ratios Calculated fix'!AR237-'Ratios Calculated fix'!AR$428)/('Ratios Calculated fix'!AR$429-'Ratios Calculated fix'!AR$428)</f>
        <v>0.28263970491862589</v>
      </c>
      <c r="AS237" s="21">
        <f>('Ratios Calculated fix'!AS237-'Ratios Calculated fix'!AS$428)/('Ratios Calculated fix'!AS$429-'Ratios Calculated fix'!AS$428)</f>
        <v>0.53209713593997898</v>
      </c>
      <c r="AT237" s="21">
        <f>('Ratios Calculated fix'!AT237-'Ratios Calculated fix'!AT$428)/('Ratios Calculated fix'!AT$429-'Ratios Calculated fix'!AT$428)</f>
        <v>0.48279811218189533</v>
      </c>
      <c r="AU237" s="21">
        <f>('Ratios Calculated fix'!AU237-'Ratios Calculated fix'!AU$428)/('Ratios Calculated fix'!AU$429-'Ratios Calculated fix'!AU$428)</f>
        <v>0.48886420622659849</v>
      </c>
      <c r="AV237" s="21" t="e">
        <f>('Ratios Calculated fix'!AV237-'Ratios Calculated fix'!AV$428)/('Ratios Calculated fix'!AV$429-'Ratios Calculated fix'!AV$428)</f>
        <v>#DIV/0!</v>
      </c>
      <c r="AW237" s="21" t="e">
        <f>('Ratios Calculated fix'!AW237-'Ratios Calculated fix'!AW$428)/('Ratios Calculated fix'!AW$429-'Ratios Calculated fix'!AW$428)</f>
        <v>#DIV/0!</v>
      </c>
      <c r="AX237" s="21" t="e">
        <f>('Ratios Calculated fix'!AX237-'Ratios Calculated fix'!AX$428)/('Ratios Calculated fix'!AX$429-'Ratios Calculated fix'!AX$428)</f>
        <v>#DIV/0!</v>
      </c>
      <c r="AY237" s="21">
        <f>('Ratios Calculated fix'!AY237-'Ratios Calculated fix'!AY$428)/('Ratios Calculated fix'!AY$429-'Ratios Calculated fix'!AY$428)</f>
        <v>0.37641324634695289</v>
      </c>
      <c r="AZ237" s="21">
        <f>('Ratios Calculated fix'!AZ237-'Ratios Calculated fix'!AZ$428)/('Ratios Calculated fix'!AZ$429-'Ratios Calculated fix'!AZ$428)</f>
        <v>0.30796935175043144</v>
      </c>
      <c r="BA237" s="21">
        <f>('Ratios Calculated fix'!BA237-'Ratios Calculated fix'!BA$428)/('Ratios Calculated fix'!BA$429-'Ratios Calculated fix'!BA$428)</f>
        <v>0.51733831267178454</v>
      </c>
      <c r="BB237" s="21" t="e">
        <f>('Ratios Calculated fix'!BB237-'Ratios Calculated fix'!BB$428)/('Ratios Calculated fix'!BB$429-'Ratios Calculated fix'!BB$428)</f>
        <v>#DIV/0!</v>
      </c>
      <c r="BC237" s="21">
        <f>('Ratios Calculated fix'!BC237-'Ratios Calculated fix'!BC$428)/('Ratios Calculated fix'!BC$429-'Ratios Calculated fix'!BC$428)</f>
        <v>0.18207650923995553</v>
      </c>
    </row>
    <row r="238" spans="1:55" x14ac:dyDescent="0.2">
      <c r="A238" s="3" t="s">
        <v>748</v>
      </c>
      <c r="B238" s="3" t="s">
        <v>749</v>
      </c>
      <c r="C238" s="3" t="s">
        <v>34</v>
      </c>
      <c r="D238" s="3">
        <v>902720</v>
      </c>
      <c r="E238" s="3" t="s">
        <v>16</v>
      </c>
      <c r="F238" s="3">
        <v>2019</v>
      </c>
      <c r="G238" s="3" t="s">
        <v>17</v>
      </c>
      <c r="H238" s="4">
        <v>43861</v>
      </c>
      <c r="I238" s="4">
        <v>43879</v>
      </c>
      <c r="J238" s="4">
        <v>43879</v>
      </c>
      <c r="K238" s="5">
        <v>140000000</v>
      </c>
      <c r="L238" s="5">
        <v>142000000</v>
      </c>
      <c r="M238" s="3" t="s">
        <v>750</v>
      </c>
      <c r="N238" s="20">
        <f>('Ratios Calculated fix'!N238-'Ratios Calculated fix'!N$428)/('Ratios Calculated fix'!N$429-'Ratios Calculated fix'!N$428)</f>
        <v>5.9149257590578243E-2</v>
      </c>
      <c r="O238" s="21">
        <f>('Ratios Calculated fix'!O238-'Ratios Calculated fix'!O$428)/('Ratios Calculated fix'!O$429-'Ratios Calculated fix'!O$428)</f>
        <v>5.9149257590578243E-2</v>
      </c>
      <c r="P238" s="21">
        <f>('Ratios Calculated fix'!P238-'Ratios Calculated fix'!P$428)/('Ratios Calculated fix'!P$429-'Ratios Calculated fix'!P$428)</f>
        <v>2.3756401055482955E-2</v>
      </c>
      <c r="Q238" s="21">
        <f>('Ratios Calculated fix'!Q238-'Ratios Calculated fix'!Q$428)/('Ratios Calculated fix'!Q$429-'Ratios Calculated fix'!Q$428)</f>
        <v>0.56011882062421581</v>
      </c>
      <c r="R238" s="21">
        <f>('Ratios Calculated fix'!R238-'Ratios Calculated fix'!R$428)/('Ratios Calculated fix'!R$429-'Ratios Calculated fix'!R$428)</f>
        <v>9.1523682728820874E-2</v>
      </c>
      <c r="S238" s="21">
        <f>('Ratios Calculated fix'!S238-'Ratios Calculated fix'!S$428)/('Ratios Calculated fix'!S$429-'Ratios Calculated fix'!S$428)</f>
        <v>1.3714859345167254E-2</v>
      </c>
      <c r="T238" s="21">
        <f>('Ratios Calculated fix'!T238-'Ratios Calculated fix'!T$428)/('Ratios Calculated fix'!T$429-'Ratios Calculated fix'!T$428)</f>
        <v>9.0332388814139741E-2</v>
      </c>
      <c r="U238" s="21">
        <f>('Ratios Calculated fix'!U238-'Ratios Calculated fix'!U$428)/('Ratios Calculated fix'!U$429-'Ratios Calculated fix'!U$428)</f>
        <v>0.79468703783751182</v>
      </c>
      <c r="V238" s="21">
        <f>('Ratios Calculated fix'!V238-'Ratios Calculated fix'!V$428)/('Ratios Calculated fix'!V$429-'Ratios Calculated fix'!V$428)</f>
        <v>0.7720789443158449</v>
      </c>
      <c r="W238" s="21">
        <f>('Ratios Calculated fix'!W238-'Ratios Calculated fix'!W$428)/('Ratios Calculated fix'!W$429-'Ratios Calculated fix'!W$428)</f>
        <v>0.76442106202632465</v>
      </c>
      <c r="X238" s="21">
        <f>('Ratios Calculated fix'!X238-'Ratios Calculated fix'!X$428)/('Ratios Calculated fix'!X$429-'Ratios Calculated fix'!X$428)</f>
        <v>0.26204023371404156</v>
      </c>
      <c r="Y238" s="21">
        <f>('Ratios Calculated fix'!Y238-'Ratios Calculated fix'!Y$428)/('Ratios Calculated fix'!Y$429-'Ratios Calculated fix'!Y$428)</f>
        <v>0.56597043323820517</v>
      </c>
      <c r="Z238" s="21">
        <f>('Ratios Calculated fix'!Z238-'Ratios Calculated fix'!Z$428)/('Ratios Calculated fix'!Z$429-'Ratios Calculated fix'!Z$428)</f>
        <v>0.7379597662859585</v>
      </c>
      <c r="AA238" s="21">
        <f>('Ratios Calculated fix'!AA238-'Ratios Calculated fix'!AA$428)/('Ratios Calculated fix'!AA$429-'Ratios Calculated fix'!AA$428)</f>
        <v>0.90412677411189912</v>
      </c>
      <c r="AB238" s="21">
        <f>('Ratios Calculated fix'!AB238-'Ratios Calculated fix'!AB$428)/('Ratios Calculated fix'!AB$429-'Ratios Calculated fix'!AB$428)</f>
        <v>0.87857259858703196</v>
      </c>
      <c r="AC238" s="21">
        <f>('Ratios Calculated fix'!AC238-'Ratios Calculated fix'!AC$428)/('Ratios Calculated fix'!AC$429-'Ratios Calculated fix'!AC$428)</f>
        <v>0.12346453015396672</v>
      </c>
      <c r="AD238" s="21">
        <f>('Ratios Calculated fix'!AD238-'Ratios Calculated fix'!AD$428)/('Ratios Calculated fix'!AD$429-'Ratios Calculated fix'!AD$428)</f>
        <v>0.28071527029173549</v>
      </c>
      <c r="AE238" s="21">
        <f>('Ratios Calculated fix'!AE238-'Ratios Calculated fix'!AE$428)/('Ratios Calculated fix'!AE$429-'Ratios Calculated fix'!AE$428)</f>
        <v>0.32179945121701381</v>
      </c>
      <c r="AF238" s="21">
        <f>('Ratios Calculated fix'!AF238-'Ratios Calculated fix'!AF$428)/('Ratios Calculated fix'!AF$429-'Ratios Calculated fix'!AF$428)</f>
        <v>0.57635283698721018</v>
      </c>
      <c r="AG238" s="21" t="e">
        <f>('Ratios Calculated fix'!AG238-'Ratios Calculated fix'!AG$428)/('Ratios Calculated fix'!AG$429-'Ratios Calculated fix'!AG$428)</f>
        <v>#DIV/0!</v>
      </c>
      <c r="AH238" s="21" t="e">
        <f>('Ratios Calculated fix'!AH238-'Ratios Calculated fix'!AH$428)/('Ratios Calculated fix'!AH$429-'Ratios Calculated fix'!AH$428)</f>
        <v>#DIV/0!</v>
      </c>
      <c r="AI238" s="21">
        <f>('Ratios Calculated fix'!AI238-'Ratios Calculated fix'!AI$428)/('Ratios Calculated fix'!AI$429-'Ratios Calculated fix'!AI$428)</f>
        <v>0.37279993053110372</v>
      </c>
      <c r="AJ238" s="21">
        <f>('Ratios Calculated fix'!AJ238-'Ratios Calculated fix'!AJ$428)/('Ratios Calculated fix'!AJ$429-'Ratios Calculated fix'!AJ$428)</f>
        <v>0.131779112689974</v>
      </c>
      <c r="AK238" s="21" t="e">
        <f>('Ratios Calculated fix'!AK238-'Ratios Calculated fix'!AK$428)/('Ratios Calculated fix'!AK$429-'Ratios Calculated fix'!AK$428)</f>
        <v>#DIV/0!</v>
      </c>
      <c r="AL238" s="21" t="e">
        <f>('Ratios Calculated fix'!AL238-'Ratios Calculated fix'!AL$428)/('Ratios Calculated fix'!AL$429-'Ratios Calculated fix'!AL$428)</f>
        <v>#DIV/0!</v>
      </c>
      <c r="AM238" s="21">
        <f>('Ratios Calculated fix'!AM238-'Ratios Calculated fix'!AM$428)/('Ratios Calculated fix'!AM$429-'Ratios Calculated fix'!AM$428)</f>
        <v>0.61812010858024058</v>
      </c>
      <c r="AN238" s="21">
        <f>('Ratios Calculated fix'!AN238-'Ratios Calculated fix'!AN$428)/('Ratios Calculated fix'!AN$429-'Ratios Calculated fix'!AN$428)</f>
        <v>0.62441852736429748</v>
      </c>
      <c r="AO238" s="21">
        <f>('Ratios Calculated fix'!AO238-'Ratios Calculated fix'!AO$428)/('Ratios Calculated fix'!AO$429-'Ratios Calculated fix'!AO$428)</f>
        <v>0.25138613806745924</v>
      </c>
      <c r="AP238" s="21">
        <f>('Ratios Calculated fix'!AP238-'Ratios Calculated fix'!AP$428)/('Ratios Calculated fix'!AP$429-'Ratios Calculated fix'!AP$428)</f>
        <v>3.3513296439480124E-2</v>
      </c>
      <c r="AQ238" s="21">
        <f>('Ratios Calculated fix'!AQ238-'Ratios Calculated fix'!AQ$428)/('Ratios Calculated fix'!AQ$429-'Ratios Calculated fix'!AQ$428)</f>
        <v>0.57857850066839478</v>
      </c>
      <c r="AR238" s="21">
        <f>('Ratios Calculated fix'!AR238-'Ratios Calculated fix'!AR$428)/('Ratios Calculated fix'!AR$429-'Ratios Calculated fix'!AR$428)</f>
        <v>0.24869466149950545</v>
      </c>
      <c r="AS238" s="21">
        <f>('Ratios Calculated fix'!AS238-'Ratios Calculated fix'!AS$428)/('Ratios Calculated fix'!AS$429-'Ratios Calculated fix'!AS$428)</f>
        <v>0.53255984775160814</v>
      </c>
      <c r="AT238" s="21">
        <f>('Ratios Calculated fix'!AT238-'Ratios Calculated fix'!AT$428)/('Ratios Calculated fix'!AT$429-'Ratios Calculated fix'!AT$428)</f>
        <v>0.33488520528988958</v>
      </c>
      <c r="AU238" s="21">
        <f>('Ratios Calculated fix'!AU238-'Ratios Calculated fix'!AU$428)/('Ratios Calculated fix'!AU$429-'Ratios Calculated fix'!AU$428)</f>
        <v>0.47784948768513119</v>
      </c>
      <c r="AV238" s="21" t="e">
        <f>('Ratios Calculated fix'!AV238-'Ratios Calculated fix'!AV$428)/('Ratios Calculated fix'!AV$429-'Ratios Calculated fix'!AV$428)</f>
        <v>#DIV/0!</v>
      </c>
      <c r="AW238" s="21" t="e">
        <f>('Ratios Calculated fix'!AW238-'Ratios Calculated fix'!AW$428)/('Ratios Calculated fix'!AW$429-'Ratios Calculated fix'!AW$428)</f>
        <v>#DIV/0!</v>
      </c>
      <c r="AX238" s="21" t="e">
        <f>('Ratios Calculated fix'!AX238-'Ratios Calculated fix'!AX$428)/('Ratios Calculated fix'!AX$429-'Ratios Calculated fix'!AX$428)</f>
        <v>#DIV/0!</v>
      </c>
      <c r="AY238" s="21">
        <f>('Ratios Calculated fix'!AY238-'Ratios Calculated fix'!AY$428)/('Ratios Calculated fix'!AY$429-'Ratios Calculated fix'!AY$428)</f>
        <v>0.37283177032535442</v>
      </c>
      <c r="AZ238" s="21">
        <f>('Ratios Calculated fix'!AZ238-'Ratios Calculated fix'!AZ$428)/('Ratios Calculated fix'!AZ$429-'Ratios Calculated fix'!AZ$428)</f>
        <v>0.31437587922691806</v>
      </c>
      <c r="BA238" s="21">
        <f>('Ratios Calculated fix'!BA238-'Ratios Calculated fix'!BA$428)/('Ratios Calculated fix'!BA$429-'Ratios Calculated fix'!BA$428)</f>
        <v>0.516303029644546</v>
      </c>
      <c r="BB238" s="21" t="e">
        <f>('Ratios Calculated fix'!BB238-'Ratios Calculated fix'!BB$428)/('Ratios Calculated fix'!BB$429-'Ratios Calculated fix'!BB$428)</f>
        <v>#DIV/0!</v>
      </c>
      <c r="BC238" s="21">
        <f>('Ratios Calculated fix'!BC238-'Ratios Calculated fix'!BC$428)/('Ratios Calculated fix'!BC$429-'Ratios Calculated fix'!BC$428)</f>
        <v>0.12730923269506139</v>
      </c>
    </row>
    <row r="239" spans="1:55" x14ac:dyDescent="0.2">
      <c r="A239" s="3" t="s">
        <v>745</v>
      </c>
      <c r="B239" s="3" t="s">
        <v>746</v>
      </c>
      <c r="C239" s="3" t="s">
        <v>45</v>
      </c>
      <c r="D239" s="3">
        <v>378178</v>
      </c>
      <c r="E239" s="3" t="s">
        <v>16</v>
      </c>
      <c r="F239" s="3">
        <v>2019</v>
      </c>
      <c r="G239" s="3" t="s">
        <v>17</v>
      </c>
      <c r="H239" s="4">
        <v>43830</v>
      </c>
      <c r="I239" s="4">
        <v>43881</v>
      </c>
      <c r="J239" s="4">
        <v>43881</v>
      </c>
      <c r="K239" s="5">
        <v>135200000</v>
      </c>
      <c r="L239" s="5">
        <v>136000000</v>
      </c>
      <c r="M239" s="3" t="s">
        <v>747</v>
      </c>
      <c r="N239" s="20">
        <f>('Ratios Calculated fix'!N239-'Ratios Calculated fix'!N$428)/('Ratios Calculated fix'!N$429-'Ratios Calculated fix'!N$428)</f>
        <v>8.0431786364433433E-2</v>
      </c>
      <c r="O239" s="21">
        <f>('Ratios Calculated fix'!O239-'Ratios Calculated fix'!O$428)/('Ratios Calculated fix'!O$429-'Ratios Calculated fix'!O$428)</f>
        <v>4.6695250321815068E-2</v>
      </c>
      <c r="P239" s="21">
        <f>('Ratios Calculated fix'!P239-'Ratios Calculated fix'!P$428)/('Ratios Calculated fix'!P$429-'Ratios Calculated fix'!P$428)</f>
        <v>4.9164949120473568E-2</v>
      </c>
      <c r="Q239" s="21">
        <f>('Ratios Calculated fix'!Q239-'Ratios Calculated fix'!Q$428)/('Ratios Calculated fix'!Q$429-'Ratios Calculated fix'!Q$428)</f>
        <v>0.56054198485499951</v>
      </c>
      <c r="R239" s="21">
        <f>('Ratios Calculated fix'!R239-'Ratios Calculated fix'!R$428)/('Ratios Calculated fix'!R$429-'Ratios Calculated fix'!R$428)</f>
        <v>8.8810223497622257E-2</v>
      </c>
      <c r="S239" s="21">
        <f>('Ratios Calculated fix'!S239-'Ratios Calculated fix'!S$428)/('Ratios Calculated fix'!S$429-'Ratios Calculated fix'!S$428)</f>
        <v>5.9274254118429339E-4</v>
      </c>
      <c r="T239" s="21">
        <f>('Ratios Calculated fix'!T239-'Ratios Calculated fix'!T$428)/('Ratios Calculated fix'!T$429-'Ratios Calculated fix'!T$428)</f>
        <v>8.9630006292780687E-2</v>
      </c>
      <c r="U239" s="21">
        <f>('Ratios Calculated fix'!U239-'Ratios Calculated fix'!U$428)/('Ratios Calculated fix'!U$429-'Ratios Calculated fix'!U$428)</f>
        <v>0.79501038678274971</v>
      </c>
      <c r="V239" s="21">
        <f>('Ratios Calculated fix'!V239-'Ratios Calculated fix'!V$428)/('Ratios Calculated fix'!V$429-'Ratios Calculated fix'!V$428)</f>
        <v>0.7714705940543094</v>
      </c>
      <c r="W239" s="21">
        <f>('Ratios Calculated fix'!W239-'Ratios Calculated fix'!W$428)/('Ratios Calculated fix'!W$429-'Ratios Calculated fix'!W$428)</f>
        <v>0.76490766779012198</v>
      </c>
      <c r="X239" s="21">
        <f>('Ratios Calculated fix'!X239-'Ratios Calculated fix'!X$428)/('Ratios Calculated fix'!X$429-'Ratios Calculated fix'!X$428)</f>
        <v>0.3664894098955378</v>
      </c>
      <c r="Y239" s="21">
        <f>('Ratios Calculated fix'!Y239-'Ratios Calculated fix'!Y$428)/('Ratios Calculated fix'!Y$429-'Ratios Calculated fix'!Y$428)</f>
        <v>0.50221535399919048</v>
      </c>
      <c r="Z239" s="21">
        <f>('Ratios Calculated fix'!Z239-'Ratios Calculated fix'!Z$428)/('Ratios Calculated fix'!Z$429-'Ratios Calculated fix'!Z$428)</f>
        <v>0.6335105901044622</v>
      </c>
      <c r="AA239" s="21">
        <f>('Ratios Calculated fix'!AA239-'Ratios Calculated fix'!AA$428)/('Ratios Calculated fix'!AA$429-'Ratios Calculated fix'!AA$428)</f>
        <v>0.40223600435566526</v>
      </c>
      <c r="AB239" s="21">
        <f>('Ratios Calculated fix'!AB239-'Ratios Calculated fix'!AB$428)/('Ratios Calculated fix'!AB$429-'Ratios Calculated fix'!AB$428)</f>
        <v>0.87026365984133358</v>
      </c>
      <c r="AC239" s="21">
        <f>('Ratios Calculated fix'!AC239-'Ratios Calculated fix'!AC$428)/('Ratios Calculated fix'!AC$429-'Ratios Calculated fix'!AC$428)</f>
        <v>0.18578929220449289</v>
      </c>
      <c r="AD239" s="21">
        <f>('Ratios Calculated fix'!AD239-'Ratios Calculated fix'!AD$428)/('Ratios Calculated fix'!AD$429-'Ratios Calculated fix'!AD$428)</f>
        <v>0.30904349728699854</v>
      </c>
      <c r="AE239" s="21">
        <f>('Ratios Calculated fix'!AE239-'Ratios Calculated fix'!AE$428)/('Ratios Calculated fix'!AE$429-'Ratios Calculated fix'!AE$428)</f>
        <v>0.34938981578943867</v>
      </c>
      <c r="AF239" s="21">
        <f>('Ratios Calculated fix'!AF239-'Ratios Calculated fix'!AF$428)/('Ratios Calculated fix'!AF$429-'Ratios Calculated fix'!AF$428)</f>
        <v>0.58619014845476014</v>
      </c>
      <c r="AG239" s="21" t="e">
        <f>('Ratios Calculated fix'!AG239-'Ratios Calculated fix'!AG$428)/('Ratios Calculated fix'!AG$429-'Ratios Calculated fix'!AG$428)</f>
        <v>#DIV/0!</v>
      </c>
      <c r="AH239" s="21" t="e">
        <f>('Ratios Calculated fix'!AH239-'Ratios Calculated fix'!AH$428)/('Ratios Calculated fix'!AH$429-'Ratios Calculated fix'!AH$428)</f>
        <v>#DIV/0!</v>
      </c>
      <c r="AI239" s="21">
        <f>('Ratios Calculated fix'!AI239-'Ratios Calculated fix'!AI$428)/('Ratios Calculated fix'!AI$429-'Ratios Calculated fix'!AI$428)</f>
        <v>0.37379613106948295</v>
      </c>
      <c r="AJ239" s="21">
        <f>('Ratios Calculated fix'!AJ239-'Ratios Calculated fix'!AJ$428)/('Ratios Calculated fix'!AJ$429-'Ratios Calculated fix'!AJ$428)</f>
        <v>0.15973542166425136</v>
      </c>
      <c r="AK239" s="21" t="e">
        <f>('Ratios Calculated fix'!AK239-'Ratios Calculated fix'!AK$428)/('Ratios Calculated fix'!AK$429-'Ratios Calculated fix'!AK$428)</f>
        <v>#DIV/0!</v>
      </c>
      <c r="AL239" s="21" t="e">
        <f>('Ratios Calculated fix'!AL239-'Ratios Calculated fix'!AL$428)/('Ratios Calculated fix'!AL$429-'Ratios Calculated fix'!AL$428)</f>
        <v>#DIV/0!</v>
      </c>
      <c r="AM239" s="21">
        <f>('Ratios Calculated fix'!AM239-'Ratios Calculated fix'!AM$428)/('Ratios Calculated fix'!AM$429-'Ratios Calculated fix'!AM$428)</f>
        <v>0.61945818672378705</v>
      </c>
      <c r="AN239" s="21">
        <f>('Ratios Calculated fix'!AN239-'Ratios Calculated fix'!AN$428)/('Ratios Calculated fix'!AN$429-'Ratios Calculated fix'!AN$428)</f>
        <v>0.62535821371448075</v>
      </c>
      <c r="AO239" s="21">
        <f>('Ratios Calculated fix'!AO239-'Ratios Calculated fix'!AO$428)/('Ratios Calculated fix'!AO$429-'Ratios Calculated fix'!AO$428)</f>
        <v>0.2741107283087128</v>
      </c>
      <c r="AP239" s="21">
        <f>('Ratios Calculated fix'!AP239-'Ratios Calculated fix'!AP$428)/('Ratios Calculated fix'!AP$429-'Ratios Calculated fix'!AP$428)</f>
        <v>3.2691533653352783E-2</v>
      </c>
      <c r="AQ239" s="21">
        <f>('Ratios Calculated fix'!AQ239-'Ratios Calculated fix'!AQ$428)/('Ratios Calculated fix'!AQ$429-'Ratios Calculated fix'!AQ$428)</f>
        <v>0.60923587549101621</v>
      </c>
      <c r="AR239" s="21">
        <f>('Ratios Calculated fix'!AR239-'Ratios Calculated fix'!AR$428)/('Ratios Calculated fix'!AR$429-'Ratios Calculated fix'!AR$428)</f>
        <v>0.27689638182754345</v>
      </c>
      <c r="AS239" s="21">
        <f>('Ratios Calculated fix'!AS239-'Ratios Calculated fix'!AS$428)/('Ratios Calculated fix'!AS$429-'Ratios Calculated fix'!AS$428)</f>
        <v>0.52403145278704666</v>
      </c>
      <c r="AT239" s="21">
        <f>('Ratios Calculated fix'!AT239-'Ratios Calculated fix'!AT$428)/('Ratios Calculated fix'!AT$429-'Ratios Calculated fix'!AT$428)</f>
        <v>0.40459667954140105</v>
      </c>
      <c r="AU239" s="21">
        <f>('Ratios Calculated fix'!AU239-'Ratios Calculated fix'!AU$428)/('Ratios Calculated fix'!AU$429-'Ratios Calculated fix'!AU$428)</f>
        <v>0.46490986033397791</v>
      </c>
      <c r="AV239" s="21" t="e">
        <f>('Ratios Calculated fix'!AV239-'Ratios Calculated fix'!AV$428)/('Ratios Calculated fix'!AV$429-'Ratios Calculated fix'!AV$428)</f>
        <v>#DIV/0!</v>
      </c>
      <c r="AW239" s="21" t="e">
        <f>('Ratios Calculated fix'!AW239-'Ratios Calculated fix'!AW$428)/('Ratios Calculated fix'!AW$429-'Ratios Calculated fix'!AW$428)</f>
        <v>#DIV/0!</v>
      </c>
      <c r="AX239" s="21" t="e">
        <f>('Ratios Calculated fix'!AX239-'Ratios Calculated fix'!AX$428)/('Ratios Calculated fix'!AX$429-'Ratios Calculated fix'!AX$428)</f>
        <v>#DIV/0!</v>
      </c>
      <c r="AY239" s="21">
        <f>('Ratios Calculated fix'!AY239-'Ratios Calculated fix'!AY$428)/('Ratios Calculated fix'!AY$429-'Ratios Calculated fix'!AY$428)</f>
        <v>0.35602935511064693</v>
      </c>
      <c r="AZ239" s="21">
        <f>('Ratios Calculated fix'!AZ239-'Ratios Calculated fix'!AZ$428)/('Ratios Calculated fix'!AZ$429-'Ratios Calculated fix'!AZ$428)</f>
        <v>0.28095335515704323</v>
      </c>
      <c r="BA239" s="21">
        <f>('Ratios Calculated fix'!BA239-'Ratios Calculated fix'!BA$428)/('Ratios Calculated fix'!BA$429-'Ratios Calculated fix'!BA$428)</f>
        <v>0.51256716138022462</v>
      </c>
      <c r="BB239" s="21" t="e">
        <f>('Ratios Calculated fix'!BB239-'Ratios Calculated fix'!BB$428)/('Ratios Calculated fix'!BB$429-'Ratios Calculated fix'!BB$428)</f>
        <v>#DIV/0!</v>
      </c>
      <c r="BC239" s="21">
        <f>('Ratios Calculated fix'!BC239-'Ratios Calculated fix'!BC$428)/('Ratios Calculated fix'!BC$429-'Ratios Calculated fix'!BC$428)</f>
        <v>0.15704027220134756</v>
      </c>
    </row>
    <row r="240" spans="1:55" x14ac:dyDescent="0.2">
      <c r="A240" s="3" t="s">
        <v>739</v>
      </c>
      <c r="B240" s="3" t="s">
        <v>740</v>
      </c>
      <c r="C240" s="3" t="s">
        <v>24</v>
      </c>
      <c r="D240" s="3">
        <v>378177</v>
      </c>
      <c r="E240" s="3" t="s">
        <v>16</v>
      </c>
      <c r="F240" s="3">
        <v>2019</v>
      </c>
      <c r="G240" s="3" t="s">
        <v>17</v>
      </c>
      <c r="H240" s="4">
        <v>43830</v>
      </c>
      <c r="I240" s="4">
        <v>43889</v>
      </c>
      <c r="J240" s="4">
        <v>43889</v>
      </c>
      <c r="K240" s="5">
        <v>97300000</v>
      </c>
      <c r="L240" s="5">
        <v>97800000</v>
      </c>
      <c r="M240" s="3" t="s">
        <v>741</v>
      </c>
      <c r="N240" s="20">
        <f>('Ratios Calculated fix'!N240-'Ratios Calculated fix'!N$428)/('Ratios Calculated fix'!N$429-'Ratios Calculated fix'!N$428)</f>
        <v>6.4803666583340067E-2</v>
      </c>
      <c r="O240" s="21">
        <f>('Ratios Calculated fix'!O240-'Ratios Calculated fix'!O$428)/('Ratios Calculated fix'!O$429-'Ratios Calculated fix'!O$428)</f>
        <v>5.9320843015270915E-2</v>
      </c>
      <c r="P240" s="21">
        <f>('Ratios Calculated fix'!P240-'Ratios Calculated fix'!P$428)/('Ratios Calculated fix'!P$429-'Ratios Calculated fix'!P$428)</f>
        <v>3.3978952528536492E-2</v>
      </c>
      <c r="Q240" s="21">
        <f>('Ratios Calculated fix'!Q240-'Ratios Calculated fix'!Q$428)/('Ratios Calculated fix'!Q$429-'Ratios Calculated fix'!Q$428)</f>
        <v>0.5596016543380401</v>
      </c>
      <c r="R240" s="21">
        <f>('Ratios Calculated fix'!R240-'Ratios Calculated fix'!R$428)/('Ratios Calculated fix'!R$429-'Ratios Calculated fix'!R$428)</f>
        <v>9.526156042438054E-2</v>
      </c>
      <c r="S240" s="21">
        <f>('Ratios Calculated fix'!S240-'Ratios Calculated fix'!S$428)/('Ratios Calculated fix'!S$429-'Ratios Calculated fix'!S$428)</f>
        <v>1.0321378423040662E-3</v>
      </c>
      <c r="T240" s="21">
        <f>('Ratios Calculated fix'!T240-'Ratios Calculated fix'!T$428)/('Ratios Calculated fix'!T$429-'Ratios Calculated fix'!T$428)</f>
        <v>9.6079310127486259E-2</v>
      </c>
      <c r="U240" s="21">
        <f>('Ratios Calculated fix'!U240-'Ratios Calculated fix'!U$428)/('Ratios Calculated fix'!U$429-'Ratios Calculated fix'!U$428)</f>
        <v>0.79427223761000676</v>
      </c>
      <c r="V240" s="21">
        <f>('Ratios Calculated fix'!V240-'Ratios Calculated fix'!V$428)/('Ratios Calculated fix'!V$429-'Ratios Calculated fix'!V$428)</f>
        <v>0.77148216484243592</v>
      </c>
      <c r="W240" s="21">
        <f>('Ratios Calculated fix'!W240-'Ratios Calculated fix'!W$428)/('Ratios Calculated fix'!W$429-'Ratios Calculated fix'!W$428)</f>
        <v>0.7640589401310498</v>
      </c>
      <c r="X240" s="21">
        <f>('Ratios Calculated fix'!X240-'Ratios Calculated fix'!X$428)/('Ratios Calculated fix'!X$429-'Ratios Calculated fix'!X$428)</f>
        <v>0.13995909718100927</v>
      </c>
      <c r="Y240" s="21">
        <f>('Ratios Calculated fix'!Y240-'Ratios Calculated fix'!Y$428)/('Ratios Calculated fix'!Y$429-'Ratios Calculated fix'!Y$428)</f>
        <v>0.61505950493363937</v>
      </c>
      <c r="Z240" s="21">
        <f>('Ratios Calculated fix'!Z240-'Ratios Calculated fix'!Z$428)/('Ratios Calculated fix'!Z$429-'Ratios Calculated fix'!Z$428)</f>
        <v>0.8600409028189907</v>
      </c>
      <c r="AA240" s="21">
        <f>('Ratios Calculated fix'!AA240-'Ratios Calculated fix'!AA$428)/('Ratios Calculated fix'!AA$429-'Ratios Calculated fix'!AA$428)</f>
        <v>0.74193766171221753</v>
      </c>
      <c r="AB240" s="21">
        <f>('Ratios Calculated fix'!AB240-'Ratios Calculated fix'!AB$428)/('Ratios Calculated fix'!AB$429-'Ratios Calculated fix'!AB$428)</f>
        <v>0.89138614611287437</v>
      </c>
      <c r="AC240" s="21">
        <f>('Ratios Calculated fix'!AC240-'Ratios Calculated fix'!AC$428)/('Ratios Calculated fix'!AC$429-'Ratios Calculated fix'!AC$428)</f>
        <v>0.25994398460606211</v>
      </c>
      <c r="AD240" s="21">
        <f>('Ratios Calculated fix'!AD240-'Ratios Calculated fix'!AD$428)/('Ratios Calculated fix'!AD$429-'Ratios Calculated fix'!AD$428)</f>
        <v>0.3389533587931079</v>
      </c>
      <c r="AE240" s="21">
        <f>('Ratios Calculated fix'!AE240-'Ratios Calculated fix'!AE$428)/('Ratios Calculated fix'!AE$429-'Ratios Calculated fix'!AE$428)</f>
        <v>0.36776636124667478</v>
      </c>
      <c r="AF240" s="21">
        <f>('Ratios Calculated fix'!AF240-'Ratios Calculated fix'!AF$428)/('Ratios Calculated fix'!AF$429-'Ratios Calculated fix'!AF$428)</f>
        <v>0.59043654918364552</v>
      </c>
      <c r="AG240" s="21" t="e">
        <f>('Ratios Calculated fix'!AG240-'Ratios Calculated fix'!AG$428)/('Ratios Calculated fix'!AG$429-'Ratios Calculated fix'!AG$428)</f>
        <v>#DIV/0!</v>
      </c>
      <c r="AH240" s="21" t="e">
        <f>('Ratios Calculated fix'!AH240-'Ratios Calculated fix'!AH$428)/('Ratios Calculated fix'!AH$429-'Ratios Calculated fix'!AH$428)</f>
        <v>#DIV/0!</v>
      </c>
      <c r="AI240" s="21">
        <f>('Ratios Calculated fix'!AI240-'Ratios Calculated fix'!AI$428)/('Ratios Calculated fix'!AI$429-'Ratios Calculated fix'!AI$428)</f>
        <v>0.36571554319671062</v>
      </c>
      <c r="AJ240" s="21">
        <f>('Ratios Calculated fix'!AJ240-'Ratios Calculated fix'!AJ$428)/('Ratios Calculated fix'!AJ$429-'Ratios Calculated fix'!AJ$428)</f>
        <v>0.20220916513793763</v>
      </c>
      <c r="AK240" s="21" t="e">
        <f>('Ratios Calculated fix'!AK240-'Ratios Calculated fix'!AK$428)/('Ratios Calculated fix'!AK$429-'Ratios Calculated fix'!AK$428)</f>
        <v>#DIV/0!</v>
      </c>
      <c r="AL240" s="21" t="e">
        <f>('Ratios Calculated fix'!AL240-'Ratios Calculated fix'!AL$428)/('Ratios Calculated fix'!AL$429-'Ratios Calculated fix'!AL$428)</f>
        <v>#DIV/0!</v>
      </c>
      <c r="AM240" s="21">
        <f>('Ratios Calculated fix'!AM240-'Ratios Calculated fix'!AM$428)/('Ratios Calculated fix'!AM$429-'Ratios Calculated fix'!AM$428)</f>
        <v>0.61738064775276269</v>
      </c>
      <c r="AN240" s="21">
        <f>('Ratios Calculated fix'!AN240-'Ratios Calculated fix'!AN$428)/('Ratios Calculated fix'!AN$429-'Ratios Calculated fix'!AN$428)</f>
        <v>0.6221709961176034</v>
      </c>
      <c r="AO240" s="21">
        <f>('Ratios Calculated fix'!AO240-'Ratios Calculated fix'!AO$428)/('Ratios Calculated fix'!AO$429-'Ratios Calculated fix'!AO$428)</f>
        <v>0.14641516750415387</v>
      </c>
      <c r="AP240" s="21">
        <f>('Ratios Calculated fix'!AP240-'Ratios Calculated fix'!AP$428)/('Ratios Calculated fix'!AP$429-'Ratios Calculated fix'!AP$428)</f>
        <v>3.3370972985021383E-2</v>
      </c>
      <c r="AQ240" s="21">
        <f>('Ratios Calculated fix'!AQ240-'Ratios Calculated fix'!AQ$428)/('Ratios Calculated fix'!AQ$429-'Ratios Calculated fix'!AQ$428)</f>
        <v>0.56382086028945511</v>
      </c>
      <c r="AR240" s="21">
        <f>('Ratios Calculated fix'!AR240-'Ratios Calculated fix'!AR$428)/('Ratios Calculated fix'!AR$429-'Ratios Calculated fix'!AR$428)</f>
        <v>0.30568780485777336</v>
      </c>
      <c r="AS240" s="21">
        <f>('Ratios Calculated fix'!AS240-'Ratios Calculated fix'!AS$428)/('Ratios Calculated fix'!AS$429-'Ratios Calculated fix'!AS$428)</f>
        <v>0.50741682927607401</v>
      </c>
      <c r="AT240" s="21">
        <f>('Ratios Calculated fix'!AT240-'Ratios Calculated fix'!AT$428)/('Ratios Calculated fix'!AT$429-'Ratios Calculated fix'!AT$428)</f>
        <v>0.34225598766181614</v>
      </c>
      <c r="AU240" s="21">
        <f>('Ratios Calculated fix'!AU240-'Ratios Calculated fix'!AU$428)/('Ratios Calculated fix'!AU$429-'Ratios Calculated fix'!AU$428)</f>
        <v>0.54183576120405053</v>
      </c>
      <c r="AV240" s="21" t="e">
        <f>('Ratios Calculated fix'!AV240-'Ratios Calculated fix'!AV$428)/('Ratios Calculated fix'!AV$429-'Ratios Calculated fix'!AV$428)</f>
        <v>#DIV/0!</v>
      </c>
      <c r="AW240" s="21" t="e">
        <f>('Ratios Calculated fix'!AW240-'Ratios Calculated fix'!AW$428)/('Ratios Calculated fix'!AW$429-'Ratios Calculated fix'!AW$428)</f>
        <v>#DIV/0!</v>
      </c>
      <c r="AX240" s="21" t="e">
        <f>('Ratios Calculated fix'!AX240-'Ratios Calculated fix'!AX$428)/('Ratios Calculated fix'!AX$429-'Ratios Calculated fix'!AX$428)</f>
        <v>#DIV/0!</v>
      </c>
      <c r="AY240" s="21">
        <f>('Ratios Calculated fix'!AY240-'Ratios Calculated fix'!AY$428)/('Ratios Calculated fix'!AY$429-'Ratios Calculated fix'!AY$428)</f>
        <v>0.36953504594303466</v>
      </c>
      <c r="AZ240" s="21">
        <f>('Ratios Calculated fix'!AZ240-'Ratios Calculated fix'!AZ$428)/('Ratios Calculated fix'!AZ$429-'Ratios Calculated fix'!AZ$428)</f>
        <v>0.31160502317714667</v>
      </c>
      <c r="BA240" s="21">
        <f>('Ratios Calculated fix'!BA240-'Ratios Calculated fix'!BA$428)/('Ratios Calculated fix'!BA$429-'Ratios Calculated fix'!BA$428)</f>
        <v>0.52129751998304086</v>
      </c>
      <c r="BB240" s="21" t="e">
        <f>('Ratios Calculated fix'!BB240-'Ratios Calculated fix'!BB$428)/('Ratios Calculated fix'!BB$429-'Ratios Calculated fix'!BB$428)</f>
        <v>#DIV/0!</v>
      </c>
      <c r="BC240" s="21">
        <f>('Ratios Calculated fix'!BC240-'Ratios Calculated fix'!BC$428)/('Ratios Calculated fix'!BC$429-'Ratios Calculated fix'!BC$428)</f>
        <v>0.11700365322033536</v>
      </c>
    </row>
    <row r="241" spans="1:55" x14ac:dyDescent="0.2">
      <c r="A241" s="3" t="s">
        <v>757</v>
      </c>
      <c r="B241" s="3" t="s">
        <v>758</v>
      </c>
      <c r="C241" s="3" t="s">
        <v>45</v>
      </c>
      <c r="D241" s="3">
        <v>124743</v>
      </c>
      <c r="E241" s="3" t="s">
        <v>16</v>
      </c>
      <c r="F241" s="3">
        <v>2019</v>
      </c>
      <c r="G241" s="3" t="s">
        <v>17</v>
      </c>
      <c r="H241" s="4">
        <v>43830</v>
      </c>
      <c r="I241" s="4">
        <v>43888</v>
      </c>
      <c r="J241" s="4">
        <v>43888</v>
      </c>
      <c r="K241" s="5">
        <v>306453000</v>
      </c>
      <c r="L241" s="5">
        <v>307179000</v>
      </c>
      <c r="M241" s="3" t="s">
        <v>759</v>
      </c>
      <c r="N241" s="20">
        <f>('Ratios Calculated fix'!N241-'Ratios Calculated fix'!N$428)/('Ratios Calculated fix'!N$429-'Ratios Calculated fix'!N$428)</f>
        <v>0.11540007648808424</v>
      </c>
      <c r="O241" s="21">
        <f>('Ratios Calculated fix'!O241-'Ratios Calculated fix'!O$428)/('Ratios Calculated fix'!O$429-'Ratios Calculated fix'!O$428)</f>
        <v>4.2563120631540455E-2</v>
      </c>
      <c r="P241" s="21">
        <f>('Ratios Calculated fix'!P241-'Ratios Calculated fix'!P$428)/('Ratios Calculated fix'!P$429-'Ratios Calculated fix'!P$428)</f>
        <v>2.9358810091465373E-2</v>
      </c>
      <c r="Q241" s="21">
        <f>('Ratios Calculated fix'!Q241-'Ratios Calculated fix'!Q$428)/('Ratios Calculated fix'!Q$429-'Ratios Calculated fix'!Q$428)</f>
        <v>0.55966259382973016</v>
      </c>
      <c r="R241" s="21">
        <f>('Ratios Calculated fix'!R241-'Ratios Calculated fix'!R$428)/('Ratios Calculated fix'!R$429-'Ratios Calculated fix'!R$428)</f>
        <v>9.7206718707799095E-2</v>
      </c>
      <c r="S241" s="21">
        <f>('Ratios Calculated fix'!S241-'Ratios Calculated fix'!S$428)/('Ratios Calculated fix'!S$429-'Ratios Calculated fix'!S$428)</f>
        <v>1.7862614216330248E-2</v>
      </c>
      <c r="T241" s="21">
        <f>('Ratios Calculated fix'!T241-'Ratios Calculated fix'!T$428)/('Ratios Calculated fix'!T$429-'Ratios Calculated fix'!T$428)</f>
        <v>9.5429291426028184E-2</v>
      </c>
      <c r="U241" s="21">
        <f>('Ratios Calculated fix'!U241-'Ratios Calculated fix'!U$428)/('Ratios Calculated fix'!U$429-'Ratios Calculated fix'!U$428)</f>
        <v>0.7944301545460104</v>
      </c>
      <c r="V241" s="21">
        <f>('Ratios Calculated fix'!V241-'Ratios Calculated fix'!V$428)/('Ratios Calculated fix'!V$429-'Ratios Calculated fix'!V$428)</f>
        <v>0.77217974690475333</v>
      </c>
      <c r="W241" s="21">
        <f>('Ratios Calculated fix'!W241-'Ratios Calculated fix'!W$428)/('Ratios Calculated fix'!W$429-'Ratios Calculated fix'!W$428)</f>
        <v>0.76410727778648246</v>
      </c>
      <c r="X241" s="21">
        <f>('Ratios Calculated fix'!X241-'Ratios Calculated fix'!X$428)/('Ratios Calculated fix'!X$429-'Ratios Calculated fix'!X$428)</f>
        <v>0.32211105837053661</v>
      </c>
      <c r="Y241" s="21">
        <f>('Ratios Calculated fix'!Y241-'Ratios Calculated fix'!Y$428)/('Ratios Calculated fix'!Y$429-'Ratios Calculated fix'!Y$428)</f>
        <v>0.53929078708466782</v>
      </c>
      <c r="Z241" s="21">
        <f>('Ratios Calculated fix'!Z241-'Ratios Calculated fix'!Z$428)/('Ratios Calculated fix'!Z$429-'Ratios Calculated fix'!Z$428)</f>
        <v>0.67788894162946345</v>
      </c>
      <c r="AA241" s="21">
        <f>('Ratios Calculated fix'!AA241-'Ratios Calculated fix'!AA$428)/('Ratios Calculated fix'!AA$429-'Ratios Calculated fix'!AA$428)</f>
        <v>0.62741931789100258</v>
      </c>
      <c r="AB241" s="21">
        <f>('Ratios Calculated fix'!AB241-'Ratios Calculated fix'!AB$428)/('Ratios Calculated fix'!AB$429-'Ratios Calculated fix'!AB$428)</f>
        <v>0.88968767423290107</v>
      </c>
      <c r="AC241" s="21">
        <f>('Ratios Calculated fix'!AC241-'Ratios Calculated fix'!AC$428)/('Ratios Calculated fix'!AC$429-'Ratios Calculated fix'!AC$428)</f>
        <v>0.36783498695154676</v>
      </c>
      <c r="AD241" s="21">
        <f>('Ratios Calculated fix'!AD241-'Ratios Calculated fix'!AD$428)/('Ratios Calculated fix'!AD$429-'Ratios Calculated fix'!AD$428)</f>
        <v>0.30456233661157606</v>
      </c>
      <c r="AE241" s="21">
        <f>('Ratios Calculated fix'!AE241-'Ratios Calculated fix'!AE$428)/('Ratios Calculated fix'!AE$429-'Ratios Calculated fix'!AE$428)</f>
        <v>0.32565230633023717</v>
      </c>
      <c r="AF241" s="21">
        <f>('Ratios Calculated fix'!AF241-'Ratios Calculated fix'!AF$428)/('Ratios Calculated fix'!AF$429-'Ratios Calculated fix'!AF$428)</f>
        <v>0.56522952468223486</v>
      </c>
      <c r="AG241" s="21" t="e">
        <f>('Ratios Calculated fix'!AG241-'Ratios Calculated fix'!AG$428)/('Ratios Calculated fix'!AG$429-'Ratios Calculated fix'!AG$428)</f>
        <v>#DIV/0!</v>
      </c>
      <c r="AH241" s="21" t="e">
        <f>('Ratios Calculated fix'!AH241-'Ratios Calculated fix'!AH$428)/('Ratios Calculated fix'!AH$429-'Ratios Calculated fix'!AH$428)</f>
        <v>#DIV/0!</v>
      </c>
      <c r="AI241" s="21">
        <f>('Ratios Calculated fix'!AI241-'Ratios Calculated fix'!AI$428)/('Ratios Calculated fix'!AI$429-'Ratios Calculated fix'!AI$428)</f>
        <v>0.48536436559965374</v>
      </c>
      <c r="AJ241" s="21">
        <f>('Ratios Calculated fix'!AJ241-'Ratios Calculated fix'!AJ$428)/('Ratios Calculated fix'!AJ$429-'Ratios Calculated fix'!AJ$428)</f>
        <v>0.13973637940203004</v>
      </c>
      <c r="AK241" s="21" t="e">
        <f>('Ratios Calculated fix'!AK241-'Ratios Calculated fix'!AK$428)/('Ratios Calculated fix'!AK$429-'Ratios Calculated fix'!AK$428)</f>
        <v>#DIV/0!</v>
      </c>
      <c r="AL241" s="21" t="e">
        <f>('Ratios Calculated fix'!AL241-'Ratios Calculated fix'!AL$428)/('Ratios Calculated fix'!AL$429-'Ratios Calculated fix'!AL$428)</f>
        <v>#DIV/0!</v>
      </c>
      <c r="AM241" s="21">
        <f>('Ratios Calculated fix'!AM241-'Ratios Calculated fix'!AM$428)/('Ratios Calculated fix'!AM$429-'Ratios Calculated fix'!AM$428)</f>
        <v>0.6169708212847651</v>
      </c>
      <c r="AN241" s="21">
        <f>('Ratios Calculated fix'!AN241-'Ratios Calculated fix'!AN$428)/('Ratios Calculated fix'!AN$429-'Ratios Calculated fix'!AN$428)</f>
        <v>0.62345581806454031</v>
      </c>
      <c r="AO241" s="21">
        <f>('Ratios Calculated fix'!AO241-'Ratios Calculated fix'!AO$428)/('Ratios Calculated fix'!AO$429-'Ratios Calculated fix'!AO$428)</f>
        <v>0.22413967692738945</v>
      </c>
      <c r="AP241" s="21">
        <f>('Ratios Calculated fix'!AP241-'Ratios Calculated fix'!AP$428)/('Ratios Calculated fix'!AP$429-'Ratios Calculated fix'!AP$428)</f>
        <v>3.2478481444928264E-2</v>
      </c>
      <c r="AQ241" s="21">
        <f>('Ratios Calculated fix'!AQ241-'Ratios Calculated fix'!AQ$428)/('Ratios Calculated fix'!AQ$429-'Ratios Calculated fix'!AQ$428)</f>
        <v>0.5480380406868971</v>
      </c>
      <c r="AR241" s="21">
        <f>('Ratios Calculated fix'!AR241-'Ratios Calculated fix'!AR$428)/('Ratios Calculated fix'!AR$429-'Ratios Calculated fix'!AR$428)</f>
        <v>0.23296902114316745</v>
      </c>
      <c r="AS241" s="21">
        <f>('Ratios Calculated fix'!AS241-'Ratios Calculated fix'!AS$428)/('Ratios Calculated fix'!AS$429-'Ratios Calculated fix'!AS$428)</f>
        <v>0.58447384731344865</v>
      </c>
      <c r="AT241" s="21">
        <f>('Ratios Calculated fix'!AT241-'Ratios Calculated fix'!AT$428)/('Ratios Calculated fix'!AT$429-'Ratios Calculated fix'!AT$428)</f>
        <v>0.29368177618515778</v>
      </c>
      <c r="AU241" s="21">
        <f>('Ratios Calculated fix'!AU241-'Ratios Calculated fix'!AU$428)/('Ratios Calculated fix'!AU$429-'Ratios Calculated fix'!AU$428)</f>
        <v>0.39477276926298416</v>
      </c>
      <c r="AV241" s="21" t="e">
        <f>('Ratios Calculated fix'!AV241-'Ratios Calculated fix'!AV$428)/('Ratios Calculated fix'!AV$429-'Ratios Calculated fix'!AV$428)</f>
        <v>#DIV/0!</v>
      </c>
      <c r="AW241" s="21" t="e">
        <f>('Ratios Calculated fix'!AW241-'Ratios Calculated fix'!AW$428)/('Ratios Calculated fix'!AW$429-'Ratios Calculated fix'!AW$428)</f>
        <v>#DIV/0!</v>
      </c>
      <c r="AX241" s="21" t="e">
        <f>('Ratios Calculated fix'!AX241-'Ratios Calculated fix'!AX$428)/('Ratios Calculated fix'!AX$429-'Ratios Calculated fix'!AX$428)</f>
        <v>#DIV/0!</v>
      </c>
      <c r="AY241" s="21">
        <f>('Ratios Calculated fix'!AY241-'Ratios Calculated fix'!AY$428)/('Ratios Calculated fix'!AY$429-'Ratios Calculated fix'!AY$428)</f>
        <v>0.36716678825348403</v>
      </c>
      <c r="AZ241" s="21">
        <f>('Ratios Calculated fix'!AZ241-'Ratios Calculated fix'!AZ$428)/('Ratios Calculated fix'!AZ$429-'Ratios Calculated fix'!AZ$428)</f>
        <v>0.30723543742419351</v>
      </c>
      <c r="BA241" s="21">
        <f>('Ratios Calculated fix'!BA241-'Ratios Calculated fix'!BA$428)/('Ratios Calculated fix'!BA$429-'Ratios Calculated fix'!BA$428)</f>
        <v>0.49943446220320681</v>
      </c>
      <c r="BB241" s="21" t="e">
        <f>('Ratios Calculated fix'!BB241-'Ratios Calculated fix'!BB$428)/('Ratios Calculated fix'!BB$429-'Ratios Calculated fix'!BB$428)</f>
        <v>#DIV/0!</v>
      </c>
      <c r="BC241" s="21">
        <f>('Ratios Calculated fix'!BC241-'Ratios Calculated fix'!BC$428)/('Ratios Calculated fix'!BC$429-'Ratios Calculated fix'!BC$428)</f>
        <v>0.1178857700070278</v>
      </c>
    </row>
    <row r="242" spans="1:55" x14ac:dyDescent="0.2">
      <c r="A242" s="3" t="s">
        <v>751</v>
      </c>
      <c r="B242" s="3" t="s">
        <v>752</v>
      </c>
      <c r="C242" s="3" t="s">
        <v>24</v>
      </c>
      <c r="D242" s="3">
        <v>378181</v>
      </c>
      <c r="E242" s="3" t="s">
        <v>16</v>
      </c>
      <c r="F242" s="3">
        <v>2019</v>
      </c>
      <c r="G242" s="3" t="s">
        <v>17</v>
      </c>
      <c r="H242" s="4">
        <v>43830</v>
      </c>
      <c r="I242" s="4">
        <v>43880</v>
      </c>
      <c r="J242" s="4">
        <v>43880</v>
      </c>
      <c r="K242" s="5">
        <v>909636000</v>
      </c>
      <c r="L242" s="5">
        <v>915636000</v>
      </c>
      <c r="M242" s="3" t="s">
        <v>753</v>
      </c>
      <c r="N242" s="20">
        <f>('Ratios Calculated fix'!N242-'Ratios Calculated fix'!N$428)/('Ratios Calculated fix'!N$429-'Ratios Calculated fix'!N$428)</f>
        <v>7.4333098724296234E-2</v>
      </c>
      <c r="O242" s="21">
        <f>('Ratios Calculated fix'!O242-'Ratios Calculated fix'!O$428)/('Ratios Calculated fix'!O$429-'Ratios Calculated fix'!O$428)</f>
        <v>6.3019697713141531E-2</v>
      </c>
      <c r="P242" s="21">
        <f>('Ratios Calculated fix'!P242-'Ratios Calculated fix'!P$428)/('Ratios Calculated fix'!P$429-'Ratios Calculated fix'!P$428)</f>
        <v>9.3224599396238797E-2</v>
      </c>
      <c r="Q242" s="21">
        <f>('Ratios Calculated fix'!Q242-'Ratios Calculated fix'!Q$428)/('Ratios Calculated fix'!Q$429-'Ratios Calculated fix'!Q$428)</f>
        <v>0.5622534263361727</v>
      </c>
      <c r="R242" s="21">
        <f>('Ratios Calculated fix'!R242-'Ratios Calculated fix'!R$428)/('Ratios Calculated fix'!R$429-'Ratios Calculated fix'!R$428)</f>
        <v>6.0263261664367004E-2</v>
      </c>
      <c r="S242" s="21">
        <f>('Ratios Calculated fix'!S242-'Ratios Calculated fix'!S$428)/('Ratios Calculated fix'!S$429-'Ratios Calculated fix'!S$428)</f>
        <v>4.193447881113932E-2</v>
      </c>
      <c r="T242" s="21">
        <f>('Ratios Calculated fix'!T242-'Ratios Calculated fix'!T$428)/('Ratios Calculated fix'!T$429-'Ratios Calculated fix'!T$428)</f>
        <v>5.4366177674123953E-2</v>
      </c>
      <c r="U242" s="21">
        <f>('Ratios Calculated fix'!U242-'Ratios Calculated fix'!U$428)/('Ratios Calculated fix'!U$429-'Ratios Calculated fix'!U$428)</f>
        <v>0.79468955316478895</v>
      </c>
      <c r="V242" s="21">
        <f>('Ratios Calculated fix'!V242-'Ratios Calculated fix'!V$428)/('Ratios Calculated fix'!V$429-'Ratios Calculated fix'!V$428)</f>
        <v>0.77440814696125959</v>
      </c>
      <c r="W242" s="21">
        <f>('Ratios Calculated fix'!W242-'Ratios Calculated fix'!W$428)/('Ratios Calculated fix'!W$429-'Ratios Calculated fix'!W$428)</f>
        <v>0.76398064915345365</v>
      </c>
      <c r="X242" s="21">
        <f>('Ratios Calculated fix'!X242-'Ratios Calculated fix'!X$428)/('Ratios Calculated fix'!X$429-'Ratios Calculated fix'!X$428)</f>
        <v>0.38063638837364033</v>
      </c>
      <c r="Y242" s="21">
        <f>('Ratios Calculated fix'!Y242-'Ratios Calculated fix'!Y$428)/('Ratios Calculated fix'!Y$429-'Ratios Calculated fix'!Y$428)</f>
        <v>0.4749717542693378</v>
      </c>
      <c r="Z242" s="21">
        <f>('Ratios Calculated fix'!Z242-'Ratios Calculated fix'!Z$428)/('Ratios Calculated fix'!Z$429-'Ratios Calculated fix'!Z$428)</f>
        <v>0.61936361162635967</v>
      </c>
      <c r="AA242" s="21">
        <f>('Ratios Calculated fix'!AA242-'Ratios Calculated fix'!AA$428)/('Ratios Calculated fix'!AA$429-'Ratios Calculated fix'!AA$428)</f>
        <v>5.0779270663690458E-2</v>
      </c>
      <c r="AB242" s="21">
        <f>('Ratios Calculated fix'!AB242-'Ratios Calculated fix'!AB$428)/('Ratios Calculated fix'!AB$429-'Ratios Calculated fix'!AB$428)</f>
        <v>0.84814899385513642</v>
      </c>
      <c r="AC242" s="21">
        <f>('Ratios Calculated fix'!AC242-'Ratios Calculated fix'!AC$428)/('Ratios Calculated fix'!AC$429-'Ratios Calculated fix'!AC$428)</f>
        <v>0.73075168025671089</v>
      </c>
      <c r="AD242" s="21">
        <f>('Ratios Calculated fix'!AD242-'Ratios Calculated fix'!AD$428)/('Ratios Calculated fix'!AD$429-'Ratios Calculated fix'!AD$428)</f>
        <v>0.43681157467340215</v>
      </c>
      <c r="AE242" s="21">
        <f>('Ratios Calculated fix'!AE242-'Ratios Calculated fix'!AE$428)/('Ratios Calculated fix'!AE$429-'Ratios Calculated fix'!AE$428)</f>
        <v>0.50074128446612987</v>
      </c>
      <c r="AF242" s="21">
        <f>('Ratios Calculated fix'!AF242-'Ratios Calculated fix'!AF$428)/('Ratios Calculated fix'!AF$429-'Ratios Calculated fix'!AF$428)</f>
        <v>0.62645086652148818</v>
      </c>
      <c r="AG242" s="21" t="e">
        <f>('Ratios Calculated fix'!AG242-'Ratios Calculated fix'!AG$428)/('Ratios Calculated fix'!AG$429-'Ratios Calculated fix'!AG$428)</f>
        <v>#DIV/0!</v>
      </c>
      <c r="AH242" s="21" t="e">
        <f>('Ratios Calculated fix'!AH242-'Ratios Calculated fix'!AH$428)/('Ratios Calculated fix'!AH$429-'Ratios Calculated fix'!AH$428)</f>
        <v>#DIV/0!</v>
      </c>
      <c r="AI242" s="21">
        <f>('Ratios Calculated fix'!AI242-'Ratios Calculated fix'!AI$428)/('Ratios Calculated fix'!AI$429-'Ratios Calculated fix'!AI$428)</f>
        <v>0.36508286739255441</v>
      </c>
      <c r="AJ242" s="21">
        <f>('Ratios Calculated fix'!AJ242-'Ratios Calculated fix'!AJ$428)/('Ratios Calculated fix'!AJ$429-'Ratios Calculated fix'!AJ$428)</f>
        <v>0.14715172277157787</v>
      </c>
      <c r="AK242" s="21" t="e">
        <f>('Ratios Calculated fix'!AK242-'Ratios Calculated fix'!AK$428)/('Ratios Calculated fix'!AK$429-'Ratios Calculated fix'!AK$428)</f>
        <v>#DIV/0!</v>
      </c>
      <c r="AL242" s="21" t="e">
        <f>('Ratios Calculated fix'!AL242-'Ratios Calculated fix'!AL$428)/('Ratios Calculated fix'!AL$429-'Ratios Calculated fix'!AL$428)</f>
        <v>#DIV/0!</v>
      </c>
      <c r="AM242" s="21">
        <f>('Ratios Calculated fix'!AM242-'Ratios Calculated fix'!AM$428)/('Ratios Calculated fix'!AM$429-'Ratios Calculated fix'!AM$428)</f>
        <v>0.61994068965415683</v>
      </c>
      <c r="AN242" s="21">
        <f>('Ratios Calculated fix'!AN242-'Ratios Calculated fix'!AN$428)/('Ratios Calculated fix'!AN$429-'Ratios Calculated fix'!AN$428)</f>
        <v>0.62314194398068967</v>
      </c>
      <c r="AO242" s="21">
        <f>('Ratios Calculated fix'!AO242-'Ratios Calculated fix'!AO$428)/('Ratios Calculated fix'!AO$429-'Ratios Calculated fix'!AO$428)</f>
        <v>0.11439316116564203</v>
      </c>
      <c r="AP242" s="21">
        <f>('Ratios Calculated fix'!AP242-'Ratios Calculated fix'!AP$428)/('Ratios Calculated fix'!AP$429-'Ratios Calculated fix'!AP$428)</f>
        <v>3.2319788497008548E-2</v>
      </c>
      <c r="AQ242" s="21">
        <f>('Ratios Calculated fix'!AQ242-'Ratios Calculated fix'!AQ$428)/('Ratios Calculated fix'!AQ$429-'Ratios Calculated fix'!AQ$428)</f>
        <v>0.58790106149883548</v>
      </c>
      <c r="AR242" s="21">
        <f>('Ratios Calculated fix'!AR242-'Ratios Calculated fix'!AR$428)/('Ratios Calculated fix'!AR$429-'Ratios Calculated fix'!AR$428)</f>
        <v>0.40056028675247474</v>
      </c>
      <c r="AS242" s="21">
        <f>('Ratios Calculated fix'!AS242-'Ratios Calculated fix'!AS$428)/('Ratios Calculated fix'!AS$429-'Ratios Calculated fix'!AS$428)</f>
        <v>0.47074234076663546</v>
      </c>
      <c r="AT242" s="21">
        <f>('Ratios Calculated fix'!AT242-'Ratios Calculated fix'!AT$428)/('Ratios Calculated fix'!AT$429-'Ratios Calculated fix'!AT$428)</f>
        <v>0.39744774459426685</v>
      </c>
      <c r="AU242" s="21">
        <f>('Ratios Calculated fix'!AU242-'Ratios Calculated fix'!AU$428)/('Ratios Calculated fix'!AU$429-'Ratios Calculated fix'!AU$428)</f>
        <v>0.51144106528816025</v>
      </c>
      <c r="AV242" s="21" t="e">
        <f>('Ratios Calculated fix'!AV242-'Ratios Calculated fix'!AV$428)/('Ratios Calculated fix'!AV$429-'Ratios Calculated fix'!AV$428)</f>
        <v>#DIV/0!</v>
      </c>
      <c r="AW242" s="21" t="e">
        <f>('Ratios Calculated fix'!AW242-'Ratios Calculated fix'!AW$428)/('Ratios Calculated fix'!AW$429-'Ratios Calculated fix'!AW$428)</f>
        <v>#DIV/0!</v>
      </c>
      <c r="AX242" s="21" t="e">
        <f>('Ratios Calculated fix'!AX242-'Ratios Calculated fix'!AX$428)/('Ratios Calculated fix'!AX$429-'Ratios Calculated fix'!AX$428)</f>
        <v>#DIV/0!</v>
      </c>
      <c r="AY242" s="21">
        <f>('Ratios Calculated fix'!AY242-'Ratios Calculated fix'!AY$428)/('Ratios Calculated fix'!AY$429-'Ratios Calculated fix'!AY$428)</f>
        <v>0.34622942603877116</v>
      </c>
      <c r="AZ242" s="21">
        <f>('Ratios Calculated fix'!AZ242-'Ratios Calculated fix'!AZ$428)/('Ratios Calculated fix'!AZ$429-'Ratios Calculated fix'!AZ$428)</f>
        <v>0.25090059144033672</v>
      </c>
      <c r="BA242" s="21">
        <f>('Ratios Calculated fix'!BA242-'Ratios Calculated fix'!BA$428)/('Ratios Calculated fix'!BA$429-'Ratios Calculated fix'!BA$428)</f>
        <v>0.52367762296807885</v>
      </c>
      <c r="BB242" s="21" t="e">
        <f>('Ratios Calculated fix'!BB242-'Ratios Calculated fix'!BB$428)/('Ratios Calculated fix'!BB$429-'Ratios Calculated fix'!BB$428)</f>
        <v>#DIV/0!</v>
      </c>
      <c r="BC242" s="21">
        <f>('Ratios Calculated fix'!BC242-'Ratios Calculated fix'!BC$428)/('Ratios Calculated fix'!BC$429-'Ratios Calculated fix'!BC$428)</f>
        <v>0.16848521100639191</v>
      </c>
    </row>
    <row r="243" spans="1:55" x14ac:dyDescent="0.2">
      <c r="A243" s="3" t="s">
        <v>760</v>
      </c>
      <c r="B243" s="3" t="s">
        <v>761</v>
      </c>
      <c r="C243" s="3" t="s">
        <v>15</v>
      </c>
      <c r="D243" s="3">
        <v>103644</v>
      </c>
      <c r="E243" s="3" t="s">
        <v>16</v>
      </c>
      <c r="F243" s="3">
        <v>2019</v>
      </c>
      <c r="G243" s="3" t="s">
        <v>17</v>
      </c>
      <c r="H243" s="4">
        <v>43830</v>
      </c>
      <c r="I243" s="4">
        <v>43868</v>
      </c>
      <c r="J243" s="4">
        <v>43868</v>
      </c>
      <c r="K243" s="5">
        <v>281300000</v>
      </c>
      <c r="L243" s="5">
        <v>283100000</v>
      </c>
      <c r="M243" s="3" t="s">
        <v>762</v>
      </c>
      <c r="N243" s="20">
        <f>('Ratios Calculated fix'!N243-'Ratios Calculated fix'!N$428)/('Ratios Calculated fix'!N$429-'Ratios Calculated fix'!N$428)</f>
        <v>4.7844525776341289E-2</v>
      </c>
      <c r="O243" s="21">
        <f>('Ratios Calculated fix'!O243-'Ratios Calculated fix'!O$428)/('Ratios Calculated fix'!O$429-'Ratios Calculated fix'!O$428)</f>
        <v>3.8808139801218069E-2</v>
      </c>
      <c r="P243" s="21">
        <f>('Ratios Calculated fix'!P243-'Ratios Calculated fix'!P$428)/('Ratios Calculated fix'!P$429-'Ratios Calculated fix'!P$428)</f>
        <v>8.0205541172556714E-3</v>
      </c>
      <c r="Q243" s="21">
        <f>('Ratios Calculated fix'!Q243-'Ratios Calculated fix'!Q$428)/('Ratios Calculated fix'!Q$429-'Ratios Calculated fix'!Q$428)</f>
        <v>0.6040484714509905</v>
      </c>
      <c r="R243" s="21">
        <f>('Ratios Calculated fix'!R243-'Ratios Calculated fix'!R$428)/('Ratios Calculated fix'!R$429-'Ratios Calculated fix'!R$428)</f>
        <v>8.0751428734138903E-2</v>
      </c>
      <c r="S243" s="21">
        <f>('Ratios Calculated fix'!S243-'Ratios Calculated fix'!S$428)/('Ratios Calculated fix'!S$429-'Ratios Calculated fix'!S$428)</f>
        <v>5.5838735467880388E-2</v>
      </c>
      <c r="T243" s="21">
        <f>('Ratios Calculated fix'!T243-'Ratios Calculated fix'!T$428)/('Ratios Calculated fix'!T$429-'Ratios Calculated fix'!T$428)</f>
        <v>7.2904244608294658E-2</v>
      </c>
      <c r="U243" s="21">
        <f>('Ratios Calculated fix'!U243-'Ratios Calculated fix'!U$428)/('Ratios Calculated fix'!U$429-'Ratios Calculated fix'!U$428)</f>
        <v>0.8375397638477442</v>
      </c>
      <c r="V243" s="21">
        <f>('Ratios Calculated fix'!V243-'Ratios Calculated fix'!V$428)/('Ratios Calculated fix'!V$429-'Ratios Calculated fix'!V$428)</f>
        <v>0.80185011296191633</v>
      </c>
      <c r="W243" s="21">
        <f>('Ratios Calculated fix'!W243-'Ratios Calculated fix'!W$428)/('Ratios Calculated fix'!W$429-'Ratios Calculated fix'!W$428)</f>
        <v>0.80789940251918135</v>
      </c>
      <c r="X243" s="21">
        <f>('Ratios Calculated fix'!X243-'Ratios Calculated fix'!X$428)/('Ratios Calculated fix'!X$429-'Ratios Calculated fix'!X$428)</f>
        <v>0.29090241476320444</v>
      </c>
      <c r="Y243" s="21">
        <f>('Ratios Calculated fix'!Y243-'Ratios Calculated fix'!Y$428)/('Ratios Calculated fix'!Y$429-'Ratios Calculated fix'!Y$428)</f>
        <v>0.4489124451693875</v>
      </c>
      <c r="Z243" s="21">
        <f>('Ratios Calculated fix'!Z243-'Ratios Calculated fix'!Z$428)/('Ratios Calculated fix'!Z$429-'Ratios Calculated fix'!Z$428)</f>
        <v>0.70909758523679556</v>
      </c>
      <c r="AA243" s="21">
        <f>('Ratios Calculated fix'!AA243-'Ratios Calculated fix'!AA$428)/('Ratios Calculated fix'!AA$429-'Ratios Calculated fix'!AA$428)</f>
        <v>0.39151994591179301</v>
      </c>
      <c r="AB243" s="21">
        <f>('Ratios Calculated fix'!AB243-'Ratios Calculated fix'!AB$428)/('Ratios Calculated fix'!AB$429-'Ratios Calculated fix'!AB$428)</f>
        <v>0.79720271599570691</v>
      </c>
      <c r="AC243" s="21">
        <f>('Ratios Calculated fix'!AC243-'Ratios Calculated fix'!AC$428)/('Ratios Calculated fix'!AC$429-'Ratios Calculated fix'!AC$428)</f>
        <v>0.1127172732506368</v>
      </c>
      <c r="AD243" s="21">
        <f>('Ratios Calculated fix'!AD243-'Ratios Calculated fix'!AD$428)/('Ratios Calculated fix'!AD$429-'Ratios Calculated fix'!AD$428)</f>
        <v>0.33588401635989873</v>
      </c>
      <c r="AE243" s="21">
        <f>('Ratios Calculated fix'!AE243-'Ratios Calculated fix'!AE$428)/('Ratios Calculated fix'!AE$429-'Ratios Calculated fix'!AE$428)</f>
        <v>0.385042438285781</v>
      </c>
      <c r="AF243" s="21">
        <f>('Ratios Calculated fix'!AF243-'Ratios Calculated fix'!AF$428)/('Ratios Calculated fix'!AF$429-'Ratios Calculated fix'!AF$428)</f>
        <v>0.6011006872530934</v>
      </c>
      <c r="AG243" s="21" t="e">
        <f>('Ratios Calculated fix'!AG243-'Ratios Calculated fix'!AG$428)/('Ratios Calculated fix'!AG$429-'Ratios Calculated fix'!AG$428)</f>
        <v>#DIV/0!</v>
      </c>
      <c r="AH243" s="21" t="e">
        <f>('Ratios Calculated fix'!AH243-'Ratios Calculated fix'!AH$428)/('Ratios Calculated fix'!AH$429-'Ratios Calculated fix'!AH$428)</f>
        <v>#DIV/0!</v>
      </c>
      <c r="AI243" s="21">
        <f>('Ratios Calculated fix'!AI243-'Ratios Calculated fix'!AI$428)/('Ratios Calculated fix'!AI$429-'Ratios Calculated fix'!AI$428)</f>
        <v>0.35184957189740457</v>
      </c>
      <c r="AJ243" s="21">
        <f>('Ratios Calculated fix'!AJ243-'Ratios Calculated fix'!AJ$428)/('Ratios Calculated fix'!AJ$429-'Ratios Calculated fix'!AJ$428)</f>
        <v>0.10578989570212685</v>
      </c>
      <c r="AK243" s="21" t="e">
        <f>('Ratios Calculated fix'!AK243-'Ratios Calculated fix'!AK$428)/('Ratios Calculated fix'!AK$429-'Ratios Calculated fix'!AK$428)</f>
        <v>#DIV/0!</v>
      </c>
      <c r="AL243" s="21" t="e">
        <f>('Ratios Calculated fix'!AL243-'Ratios Calculated fix'!AL$428)/('Ratios Calculated fix'!AL$429-'Ratios Calculated fix'!AL$428)</f>
        <v>#DIV/0!</v>
      </c>
      <c r="AM243" s="21">
        <f>('Ratios Calculated fix'!AM243-'Ratios Calculated fix'!AM$428)/('Ratios Calculated fix'!AM$429-'Ratios Calculated fix'!AM$428)</f>
        <v>0.66796273060172551</v>
      </c>
      <c r="AN243" s="21">
        <f>('Ratios Calculated fix'!AN243-'Ratios Calculated fix'!AN$428)/('Ratios Calculated fix'!AN$429-'Ratios Calculated fix'!AN$428)</f>
        <v>0.67688253806397536</v>
      </c>
      <c r="AO243" s="21">
        <f>('Ratios Calculated fix'!AO243-'Ratios Calculated fix'!AO$428)/('Ratios Calculated fix'!AO$429-'Ratios Calculated fix'!AO$428)</f>
        <v>0.25948151153184834</v>
      </c>
      <c r="AP243" s="21">
        <f>('Ratios Calculated fix'!AP243-'Ratios Calculated fix'!AP$428)/('Ratios Calculated fix'!AP$429-'Ratios Calculated fix'!AP$428)</f>
        <v>3.5666414401814922E-2</v>
      </c>
      <c r="AQ243" s="21">
        <f>('Ratios Calculated fix'!AQ243-'Ratios Calculated fix'!AQ$428)/('Ratios Calculated fix'!AQ$429-'Ratios Calculated fix'!AQ$428)</f>
        <v>0.6370972898609053</v>
      </c>
      <c r="AR243" s="21">
        <f>('Ratios Calculated fix'!AR243-'Ratios Calculated fix'!AR$428)/('Ratios Calculated fix'!AR$429-'Ratios Calculated fix'!AR$428)</f>
        <v>0.23147217841248288</v>
      </c>
      <c r="AS243" s="21">
        <f>('Ratios Calculated fix'!AS243-'Ratios Calculated fix'!AS$428)/('Ratios Calculated fix'!AS$429-'Ratios Calculated fix'!AS$428)</f>
        <v>0.52971499510007569</v>
      </c>
      <c r="AT243" s="21">
        <f>('Ratios Calculated fix'!AT243-'Ratios Calculated fix'!AT$428)/('Ratios Calculated fix'!AT$429-'Ratios Calculated fix'!AT$428)</f>
        <v>0.30602235326146388</v>
      </c>
      <c r="AU243" s="21">
        <f>('Ratios Calculated fix'!AU243-'Ratios Calculated fix'!AU$428)/('Ratios Calculated fix'!AU$429-'Ratios Calculated fix'!AU$428)</f>
        <v>0.45879799016622763</v>
      </c>
      <c r="AV243" s="21" t="e">
        <f>('Ratios Calculated fix'!AV243-'Ratios Calculated fix'!AV$428)/('Ratios Calculated fix'!AV$429-'Ratios Calculated fix'!AV$428)</f>
        <v>#DIV/0!</v>
      </c>
      <c r="AW243" s="21" t="e">
        <f>('Ratios Calculated fix'!AW243-'Ratios Calculated fix'!AW$428)/('Ratios Calculated fix'!AW$429-'Ratios Calculated fix'!AW$428)</f>
        <v>#DIV/0!</v>
      </c>
      <c r="AX243" s="21" t="e">
        <f>('Ratios Calculated fix'!AX243-'Ratios Calculated fix'!AX$428)/('Ratios Calculated fix'!AX$429-'Ratios Calculated fix'!AX$428)</f>
        <v>#DIV/0!</v>
      </c>
      <c r="AY243" s="21">
        <f>('Ratios Calculated fix'!AY243-'Ratios Calculated fix'!AY$428)/('Ratios Calculated fix'!AY$429-'Ratios Calculated fix'!AY$428)</f>
        <v>0.34885600105374004</v>
      </c>
      <c r="AZ243" s="21">
        <f>('Ratios Calculated fix'!AZ243-'Ratios Calculated fix'!AZ$428)/('Ratios Calculated fix'!AZ$429-'Ratios Calculated fix'!AZ$428)</f>
        <v>0.27771476433717279</v>
      </c>
      <c r="BA243" s="21">
        <f>('Ratios Calculated fix'!BA243-'Ratios Calculated fix'!BA$428)/('Ratios Calculated fix'!BA$429-'Ratios Calculated fix'!BA$428)</f>
        <v>0.51179801940157521</v>
      </c>
      <c r="BB243" s="21" t="e">
        <f>('Ratios Calculated fix'!BB243-'Ratios Calculated fix'!BB$428)/('Ratios Calculated fix'!BB$429-'Ratios Calculated fix'!BB$428)</f>
        <v>#DIV/0!</v>
      </c>
      <c r="BC243" s="21">
        <f>('Ratios Calculated fix'!BC243-'Ratios Calculated fix'!BC$428)/('Ratios Calculated fix'!BC$429-'Ratios Calculated fix'!BC$428)</f>
        <v>0.19527136590480673</v>
      </c>
    </row>
    <row r="244" spans="1:55" x14ac:dyDescent="0.2">
      <c r="A244" s="3" t="s">
        <v>83</v>
      </c>
      <c r="B244" s="3" t="s">
        <v>84</v>
      </c>
      <c r="C244" s="3" t="s">
        <v>52</v>
      </c>
      <c r="D244" s="3">
        <v>119577</v>
      </c>
      <c r="E244" s="3" t="s">
        <v>16</v>
      </c>
      <c r="F244" s="3">
        <v>2019</v>
      </c>
      <c r="G244" s="3" t="s">
        <v>17</v>
      </c>
      <c r="H244" s="4">
        <v>43830</v>
      </c>
      <c r="I244" s="4">
        <v>43882</v>
      </c>
      <c r="J244" s="4">
        <v>43882</v>
      </c>
      <c r="K244" s="5">
        <v>240900000</v>
      </c>
      <c r="L244" s="5">
        <v>241400000</v>
      </c>
      <c r="M244" s="3" t="s">
        <v>85</v>
      </c>
      <c r="N244" s="20">
        <f>('Ratios Calculated fix'!N244-'Ratios Calculated fix'!N$428)/('Ratios Calculated fix'!N$429-'Ratios Calculated fix'!N$428)</f>
        <v>2.3657963372053337E-2</v>
      </c>
      <c r="O244" s="21">
        <f>('Ratios Calculated fix'!O244-'Ratios Calculated fix'!O$428)/('Ratios Calculated fix'!O$429-'Ratios Calculated fix'!O$428)</f>
        <v>1.8065438482922625E-2</v>
      </c>
      <c r="P244" s="21">
        <f>('Ratios Calculated fix'!P244-'Ratios Calculated fix'!P$428)/('Ratios Calculated fix'!P$429-'Ratios Calculated fix'!P$428)</f>
        <v>1.9015480286765436E-3</v>
      </c>
      <c r="Q244" s="21">
        <f>('Ratios Calculated fix'!Q244-'Ratios Calculated fix'!Q$428)/('Ratios Calculated fix'!Q$429-'Ratios Calculated fix'!Q$428)</f>
        <v>0.56101009350742548</v>
      </c>
      <c r="R244" s="21">
        <f>('Ratios Calculated fix'!R244-'Ratios Calculated fix'!R$428)/('Ratios Calculated fix'!R$429-'Ratios Calculated fix'!R$428)</f>
        <v>9.9002811699770404E-2</v>
      </c>
      <c r="S244" s="21">
        <f>('Ratios Calculated fix'!S244-'Ratios Calculated fix'!S$428)/('Ratios Calculated fix'!S$429-'Ratios Calculated fix'!S$428)</f>
        <v>7.5556851250531562E-2</v>
      </c>
      <c r="T244" s="21">
        <f>('Ratios Calculated fix'!T244-'Ratios Calculated fix'!T$428)/('Ratios Calculated fix'!T$429-'Ratios Calculated fix'!T$428)</f>
        <v>8.827919281761025E-2</v>
      </c>
      <c r="U244" s="21">
        <f>('Ratios Calculated fix'!U244-'Ratios Calculated fix'!U$428)/('Ratios Calculated fix'!U$429-'Ratios Calculated fix'!U$428)</f>
        <v>0.79614231925130385</v>
      </c>
      <c r="V244" s="21">
        <f>('Ratios Calculated fix'!V244-'Ratios Calculated fix'!V$428)/('Ratios Calculated fix'!V$429-'Ratios Calculated fix'!V$428)</f>
        <v>0.77572282952812188</v>
      </c>
      <c r="W244" s="21">
        <f>('Ratios Calculated fix'!W244-'Ratios Calculated fix'!W$428)/('Ratios Calculated fix'!W$429-'Ratios Calculated fix'!W$428)</f>
        <v>0.76539650037482077</v>
      </c>
      <c r="X244" s="21">
        <f>('Ratios Calculated fix'!X244-'Ratios Calculated fix'!X$428)/('Ratios Calculated fix'!X$429-'Ratios Calculated fix'!X$428)</f>
        <v>4.514151052693368E-2</v>
      </c>
      <c r="Y244" s="21">
        <f>('Ratios Calculated fix'!Y244-'Ratios Calculated fix'!Y$428)/('Ratios Calculated fix'!Y$429-'Ratios Calculated fix'!Y$428)</f>
        <v>0.48067403662119401</v>
      </c>
      <c r="Z244" s="21">
        <f>('Ratios Calculated fix'!Z244-'Ratios Calculated fix'!Z$428)/('Ratios Calculated fix'!Z$429-'Ratios Calculated fix'!Z$428)</f>
        <v>0.9548584894730664</v>
      </c>
      <c r="AA244" s="21">
        <f>('Ratios Calculated fix'!AA244-'Ratios Calculated fix'!AA$428)/('Ratios Calculated fix'!AA$429-'Ratios Calculated fix'!AA$428)</f>
        <v>0</v>
      </c>
      <c r="AB244" s="21">
        <f>('Ratios Calculated fix'!AB244-'Ratios Calculated fix'!AB$428)/('Ratios Calculated fix'!AB$429-'Ratios Calculated fix'!AB$428)</f>
        <v>0.86271072337371846</v>
      </c>
      <c r="AC244" s="21">
        <f>('Ratios Calculated fix'!AC244-'Ratios Calculated fix'!AC$428)/('Ratios Calculated fix'!AC$429-'Ratios Calculated fix'!AC$428)</f>
        <v>1</v>
      </c>
      <c r="AD244" s="21">
        <f>('Ratios Calculated fix'!AD244-'Ratios Calculated fix'!AD$428)/('Ratios Calculated fix'!AD$429-'Ratios Calculated fix'!AD$428)</f>
        <v>0.51482993580727932</v>
      </c>
      <c r="AE244" s="21">
        <f>('Ratios Calculated fix'!AE244-'Ratios Calculated fix'!AE$428)/('Ratios Calculated fix'!AE$429-'Ratios Calculated fix'!AE$428)</f>
        <v>0.44430341828890174</v>
      </c>
      <c r="AF244" s="21">
        <f>('Ratios Calculated fix'!AF244-'Ratios Calculated fix'!AF$428)/('Ratios Calculated fix'!AF$429-'Ratios Calculated fix'!AF$428)</f>
        <v>0.63535741898928355</v>
      </c>
      <c r="AG244" s="21" t="e">
        <f>('Ratios Calculated fix'!AG244-'Ratios Calculated fix'!AG$428)/('Ratios Calculated fix'!AG$429-'Ratios Calculated fix'!AG$428)</f>
        <v>#DIV/0!</v>
      </c>
      <c r="AH244" s="21" t="e">
        <f>('Ratios Calculated fix'!AH244-'Ratios Calculated fix'!AH$428)/('Ratios Calculated fix'!AH$429-'Ratios Calculated fix'!AH$428)</f>
        <v>#DIV/0!</v>
      </c>
      <c r="AI244" s="21">
        <f>('Ratios Calculated fix'!AI244-'Ratios Calculated fix'!AI$428)/('Ratios Calculated fix'!AI$429-'Ratios Calculated fix'!AI$428)</f>
        <v>0.4730471250529662</v>
      </c>
      <c r="AJ244" s="21">
        <f>('Ratios Calculated fix'!AJ244-'Ratios Calculated fix'!AJ$428)/('Ratios Calculated fix'!AJ$429-'Ratios Calculated fix'!AJ$428)</f>
        <v>0.12305779266951175</v>
      </c>
      <c r="AK244" s="21" t="e">
        <f>('Ratios Calculated fix'!AK244-'Ratios Calculated fix'!AK$428)/('Ratios Calculated fix'!AK$429-'Ratios Calculated fix'!AK$428)</f>
        <v>#DIV/0!</v>
      </c>
      <c r="AL244" s="21" t="e">
        <f>('Ratios Calculated fix'!AL244-'Ratios Calculated fix'!AL$428)/('Ratios Calculated fix'!AL$429-'Ratios Calculated fix'!AL$428)</f>
        <v>#DIV/0!</v>
      </c>
      <c r="AM244" s="21">
        <f>('Ratios Calculated fix'!AM244-'Ratios Calculated fix'!AM$428)/('Ratios Calculated fix'!AM$429-'Ratios Calculated fix'!AM$428)</f>
        <v>0.61708812469761698</v>
      </c>
      <c r="AN244" s="21">
        <f>('Ratios Calculated fix'!AN244-'Ratios Calculated fix'!AN$428)/('Ratios Calculated fix'!AN$429-'Ratios Calculated fix'!AN$428)</f>
        <v>0.62080989405561271</v>
      </c>
      <c r="AO244" s="21">
        <f>('Ratios Calculated fix'!AO244-'Ratios Calculated fix'!AO$428)/('Ratios Calculated fix'!AO$429-'Ratios Calculated fix'!AO$428)</f>
        <v>3.9409461754569636E-2</v>
      </c>
      <c r="AP244" s="21">
        <f>('Ratios Calculated fix'!AP244-'Ratios Calculated fix'!AP$428)/('Ratios Calculated fix'!AP$429-'Ratios Calculated fix'!AP$428)</f>
        <v>3.1417709647666041E-2</v>
      </c>
      <c r="AQ244" s="21">
        <f>('Ratios Calculated fix'!AQ244-'Ratios Calculated fix'!AQ$428)/('Ratios Calculated fix'!AQ$429-'Ratios Calculated fix'!AQ$428)</f>
        <v>0.5367093997657858</v>
      </c>
      <c r="AR244" s="21">
        <f>('Ratios Calculated fix'!AR244-'Ratios Calculated fix'!AR$428)/('Ratios Calculated fix'!AR$429-'Ratios Calculated fix'!AR$428)</f>
        <v>0.32375608810174888</v>
      </c>
      <c r="AS244" s="21">
        <f>('Ratios Calculated fix'!AS244-'Ratios Calculated fix'!AS$428)/('Ratios Calculated fix'!AS$429-'Ratios Calculated fix'!AS$428)</f>
        <v>0.6118581184334797</v>
      </c>
      <c r="AT244" s="21">
        <f>('Ratios Calculated fix'!AT244-'Ratios Calculated fix'!AT$428)/('Ratios Calculated fix'!AT$429-'Ratios Calculated fix'!AT$428)</f>
        <v>0.24759811984614541</v>
      </c>
      <c r="AU244" s="21">
        <f>('Ratios Calculated fix'!AU244-'Ratios Calculated fix'!AU$428)/('Ratios Calculated fix'!AU$429-'Ratios Calculated fix'!AU$428)</f>
        <v>0.40730988212692998</v>
      </c>
      <c r="AV244" s="21" t="e">
        <f>('Ratios Calculated fix'!AV244-'Ratios Calculated fix'!AV$428)/('Ratios Calculated fix'!AV$429-'Ratios Calculated fix'!AV$428)</f>
        <v>#DIV/0!</v>
      </c>
      <c r="AW244" s="21" t="e">
        <f>('Ratios Calculated fix'!AW244-'Ratios Calculated fix'!AW$428)/('Ratios Calculated fix'!AW$429-'Ratios Calculated fix'!AW$428)</f>
        <v>#DIV/0!</v>
      </c>
      <c r="AX244" s="21" t="e">
        <f>('Ratios Calculated fix'!AX244-'Ratios Calculated fix'!AX$428)/('Ratios Calculated fix'!AX$429-'Ratios Calculated fix'!AX$428)</f>
        <v>#DIV/0!</v>
      </c>
      <c r="AY244" s="21">
        <f>('Ratios Calculated fix'!AY244-'Ratios Calculated fix'!AY$428)/('Ratios Calculated fix'!AY$429-'Ratios Calculated fix'!AY$428)</f>
        <v>0.38314064065784209</v>
      </c>
      <c r="AZ244" s="21">
        <f>('Ratios Calculated fix'!AZ244-'Ratios Calculated fix'!AZ$428)/('Ratios Calculated fix'!AZ$429-'Ratios Calculated fix'!AZ$428)</f>
        <v>0.34107430762727836</v>
      </c>
      <c r="BA244" s="21">
        <f>('Ratios Calculated fix'!BA244-'Ratios Calculated fix'!BA$428)/('Ratios Calculated fix'!BA$429-'Ratios Calculated fix'!BA$428)</f>
        <v>0.50261234255493703</v>
      </c>
      <c r="BB244" s="21" t="e">
        <f>('Ratios Calculated fix'!BB244-'Ratios Calculated fix'!BB$428)/('Ratios Calculated fix'!BB$429-'Ratios Calculated fix'!BB$428)</f>
        <v>#DIV/0!</v>
      </c>
      <c r="BC244" s="21">
        <f>('Ratios Calculated fix'!BC244-'Ratios Calculated fix'!BC$428)/('Ratios Calculated fix'!BC$429-'Ratios Calculated fix'!BC$428)</f>
        <v>9.2826560725999513E-2</v>
      </c>
    </row>
    <row r="245" spans="1:55" x14ac:dyDescent="0.2">
      <c r="A245" s="3" t="s">
        <v>763</v>
      </c>
      <c r="B245" s="3" t="s">
        <v>764</v>
      </c>
      <c r="C245" s="3" t="s">
        <v>45</v>
      </c>
      <c r="D245" s="3">
        <v>186050</v>
      </c>
      <c r="E245" s="3" t="s">
        <v>16</v>
      </c>
      <c r="F245" s="3">
        <v>2019</v>
      </c>
      <c r="G245" s="3" t="s">
        <v>17</v>
      </c>
      <c r="H245" s="4">
        <v>43890</v>
      </c>
      <c r="I245" s="4">
        <v>43913</v>
      </c>
      <c r="J245" s="4">
        <v>43913</v>
      </c>
      <c r="K245" s="5">
        <v>762000000</v>
      </c>
      <c r="L245" s="5">
        <v>764000000</v>
      </c>
      <c r="M245" s="6" t="s">
        <v>765</v>
      </c>
      <c r="N245" s="20">
        <f>('Ratios Calculated fix'!N245-'Ratios Calculated fix'!N$428)/('Ratios Calculated fix'!N$429-'Ratios Calculated fix'!N$428)</f>
        <v>4.1898170732297138E-2</v>
      </c>
      <c r="O245" s="21">
        <f>('Ratios Calculated fix'!O245-'Ratios Calculated fix'!O$428)/('Ratios Calculated fix'!O$429-'Ratios Calculated fix'!O$428)</f>
        <v>4.2835856274465673E-3</v>
      </c>
      <c r="P245" s="21">
        <f>('Ratios Calculated fix'!P245-'Ratios Calculated fix'!P$428)/('Ratios Calculated fix'!P$429-'Ratios Calculated fix'!P$428)</f>
        <v>7.522091843676088E-3</v>
      </c>
      <c r="Q245" s="21">
        <f>('Ratios Calculated fix'!Q245-'Ratios Calculated fix'!Q$428)/('Ratios Calculated fix'!Q$429-'Ratios Calculated fix'!Q$428)</f>
        <v>0.57069898974052502</v>
      </c>
      <c r="R245" s="21">
        <f>('Ratios Calculated fix'!R245-'Ratios Calculated fix'!R$428)/('Ratios Calculated fix'!R$429-'Ratios Calculated fix'!R$428)</f>
        <v>0.12079068215525714</v>
      </c>
      <c r="S245" s="21">
        <f>('Ratios Calculated fix'!S245-'Ratios Calculated fix'!S$428)/('Ratios Calculated fix'!S$429-'Ratios Calculated fix'!S$428)</f>
        <v>8.868785166943495E-2</v>
      </c>
      <c r="T245" s="21">
        <f>('Ratios Calculated fix'!T245-'Ratios Calculated fix'!T$428)/('Ratios Calculated fix'!T$429-'Ratios Calculated fix'!T$428)</f>
        <v>0.10825045814505015</v>
      </c>
      <c r="U245" s="21">
        <f>('Ratios Calculated fix'!U245-'Ratios Calculated fix'!U$428)/('Ratios Calculated fix'!U$429-'Ratios Calculated fix'!U$428)</f>
        <v>0.81179117064324946</v>
      </c>
      <c r="V245" s="21">
        <f>('Ratios Calculated fix'!V245-'Ratios Calculated fix'!V$428)/('Ratios Calculated fix'!V$429-'Ratios Calculated fix'!V$428)</f>
        <v>0.78620877279795853</v>
      </c>
      <c r="W245" s="21">
        <f>('Ratios Calculated fix'!W245-'Ratios Calculated fix'!W$428)/('Ratios Calculated fix'!W$429-'Ratios Calculated fix'!W$428)</f>
        <v>0.78134724152973201</v>
      </c>
      <c r="X245" s="21">
        <f>('Ratios Calculated fix'!X245-'Ratios Calculated fix'!X$428)/('Ratios Calculated fix'!X$429-'Ratios Calculated fix'!X$428)</f>
        <v>0.33485563215719372</v>
      </c>
      <c r="Y245" s="21">
        <f>('Ratios Calculated fix'!Y245-'Ratios Calculated fix'!Y$428)/('Ratios Calculated fix'!Y$429-'Ratios Calculated fix'!Y$428)</f>
        <v>0.45606461366345485</v>
      </c>
      <c r="Z245" s="21">
        <f>('Ratios Calculated fix'!Z245-'Ratios Calculated fix'!Z$428)/('Ratios Calculated fix'!Z$429-'Ratios Calculated fix'!Z$428)</f>
        <v>0.66514436784280628</v>
      </c>
      <c r="AA245" s="21">
        <f>('Ratios Calculated fix'!AA245-'Ratios Calculated fix'!AA$428)/('Ratios Calculated fix'!AA$429-'Ratios Calculated fix'!AA$428)</f>
        <v>1.4325688169375949E-2</v>
      </c>
      <c r="AB245" s="21">
        <f>('Ratios Calculated fix'!AB245-'Ratios Calculated fix'!AB$428)/('Ratios Calculated fix'!AB$429-'Ratios Calculated fix'!AB$428)</f>
        <v>0.81448073782896002</v>
      </c>
      <c r="AC245" s="21">
        <f>('Ratios Calculated fix'!AC245-'Ratios Calculated fix'!AC$428)/('Ratios Calculated fix'!AC$429-'Ratios Calculated fix'!AC$428)</f>
        <v>0.30208210159685739</v>
      </c>
      <c r="AD245" s="21">
        <f>('Ratios Calculated fix'!AD245-'Ratios Calculated fix'!AD$428)/('Ratios Calculated fix'!AD$429-'Ratios Calculated fix'!AD$428)</f>
        <v>0.28163262648867204</v>
      </c>
      <c r="AE245" s="21">
        <f>('Ratios Calculated fix'!AE245-'Ratios Calculated fix'!AE$428)/('Ratios Calculated fix'!AE$429-'Ratios Calculated fix'!AE$428)</f>
        <v>0.30178314954304669</v>
      </c>
      <c r="AF245" s="21">
        <f>('Ratios Calculated fix'!AF245-'Ratios Calculated fix'!AF$428)/('Ratios Calculated fix'!AF$429-'Ratios Calculated fix'!AF$428)</f>
        <v>0.5598756731946366</v>
      </c>
      <c r="AG245" s="21" t="e">
        <f>('Ratios Calculated fix'!AG245-'Ratios Calculated fix'!AG$428)/('Ratios Calculated fix'!AG$429-'Ratios Calculated fix'!AG$428)</f>
        <v>#DIV/0!</v>
      </c>
      <c r="AH245" s="21" t="e">
        <f>('Ratios Calculated fix'!AH245-'Ratios Calculated fix'!AH$428)/('Ratios Calculated fix'!AH$429-'Ratios Calculated fix'!AH$428)</f>
        <v>#DIV/0!</v>
      </c>
      <c r="AI245" s="21">
        <f>('Ratios Calculated fix'!AI245-'Ratios Calculated fix'!AI$428)/('Ratios Calculated fix'!AI$429-'Ratios Calculated fix'!AI$428)</f>
        <v>0.37764961908796291</v>
      </c>
      <c r="AJ245" s="21">
        <f>('Ratios Calculated fix'!AJ245-'Ratios Calculated fix'!AJ$428)/('Ratios Calculated fix'!AJ$429-'Ratios Calculated fix'!AJ$428)</f>
        <v>0.14086324501228073</v>
      </c>
      <c r="AK245" s="21" t="e">
        <f>('Ratios Calculated fix'!AK245-'Ratios Calculated fix'!AK$428)/('Ratios Calculated fix'!AK$429-'Ratios Calculated fix'!AK$428)</f>
        <v>#DIV/0!</v>
      </c>
      <c r="AL245" s="21" t="e">
        <f>('Ratios Calculated fix'!AL245-'Ratios Calculated fix'!AL$428)/('Ratios Calculated fix'!AL$429-'Ratios Calculated fix'!AL$428)</f>
        <v>#DIV/0!</v>
      </c>
      <c r="AM245" s="21">
        <f>('Ratios Calculated fix'!AM245-'Ratios Calculated fix'!AM$428)/('Ratios Calculated fix'!AM$429-'Ratios Calculated fix'!AM$428)</f>
        <v>0.6250463952677765</v>
      </c>
      <c r="AN245" s="21">
        <f>('Ratios Calculated fix'!AN245-'Ratios Calculated fix'!AN$428)/('Ratios Calculated fix'!AN$429-'Ratios Calculated fix'!AN$428)</f>
        <v>0.64984570347175652</v>
      </c>
      <c r="AO245" s="21">
        <f>('Ratios Calculated fix'!AO245-'Ratios Calculated fix'!AO$428)/('Ratios Calculated fix'!AO$429-'Ratios Calculated fix'!AO$428)</f>
        <v>0.45673740550414721</v>
      </c>
      <c r="AP245" s="21">
        <f>('Ratios Calculated fix'!AP245-'Ratios Calculated fix'!AP$428)/('Ratios Calculated fix'!AP$429-'Ratios Calculated fix'!AP$428)</f>
        <v>1.0745496112381291E-3</v>
      </c>
      <c r="AQ245" s="21">
        <f>('Ratios Calculated fix'!AQ245-'Ratios Calculated fix'!AQ$428)/('Ratios Calculated fix'!AQ$429-'Ratios Calculated fix'!AQ$428)</f>
        <v>0.57960249601829328</v>
      </c>
      <c r="AR245" s="21">
        <f>('Ratios Calculated fix'!AR245-'Ratios Calculated fix'!AR$428)/('Ratios Calculated fix'!AR$429-'Ratios Calculated fix'!AR$428)</f>
        <v>0.26037479385016898</v>
      </c>
      <c r="AS245" s="21">
        <f>('Ratios Calculated fix'!AS245-'Ratios Calculated fix'!AS$428)/('Ratios Calculated fix'!AS$429-'Ratios Calculated fix'!AS$428)</f>
        <v>0.5316560532791974</v>
      </c>
      <c r="AT245" s="21">
        <f>('Ratios Calculated fix'!AT245-'Ratios Calculated fix'!AT$428)/('Ratios Calculated fix'!AT$429-'Ratios Calculated fix'!AT$428)</f>
        <v>0.4851995321718735</v>
      </c>
      <c r="AU245" s="21">
        <f>('Ratios Calculated fix'!AU245-'Ratios Calculated fix'!AU$428)/('Ratios Calculated fix'!AU$429-'Ratios Calculated fix'!AU$428)</f>
        <v>0.4816810429165696</v>
      </c>
      <c r="AV245" s="21" t="e">
        <f>('Ratios Calculated fix'!AV245-'Ratios Calculated fix'!AV$428)/('Ratios Calculated fix'!AV$429-'Ratios Calculated fix'!AV$428)</f>
        <v>#DIV/0!</v>
      </c>
      <c r="AW245" s="21" t="e">
        <f>('Ratios Calculated fix'!AW245-'Ratios Calculated fix'!AW$428)/('Ratios Calculated fix'!AW$429-'Ratios Calculated fix'!AW$428)</f>
        <v>#DIV/0!</v>
      </c>
      <c r="AX245" s="21" t="e">
        <f>('Ratios Calculated fix'!AX245-'Ratios Calculated fix'!AX$428)/('Ratios Calculated fix'!AX$429-'Ratios Calculated fix'!AX$428)</f>
        <v>#DIV/0!</v>
      </c>
      <c r="AY245" s="21">
        <f>('Ratios Calculated fix'!AY245-'Ratios Calculated fix'!AY$428)/('Ratios Calculated fix'!AY$429-'Ratios Calculated fix'!AY$428)</f>
        <v>0.36070573696591907</v>
      </c>
      <c r="AZ245" s="21">
        <f>('Ratios Calculated fix'!AZ245-'Ratios Calculated fix'!AZ$428)/('Ratios Calculated fix'!AZ$429-'Ratios Calculated fix'!AZ$428)</f>
        <v>0.2984284953758386</v>
      </c>
      <c r="BA245" s="21">
        <f>('Ratios Calculated fix'!BA245-'Ratios Calculated fix'!BA$428)/('Ratios Calculated fix'!BA$429-'Ratios Calculated fix'!BA$428)</f>
        <v>0.5231154631678</v>
      </c>
      <c r="BB245" s="21" t="e">
        <f>('Ratios Calculated fix'!BB245-'Ratios Calculated fix'!BB$428)/('Ratios Calculated fix'!BB$429-'Ratios Calculated fix'!BB$428)</f>
        <v>#DIV/0!</v>
      </c>
      <c r="BC245" s="21">
        <f>('Ratios Calculated fix'!BC245-'Ratios Calculated fix'!BC$428)/('Ratios Calculated fix'!BC$429-'Ratios Calculated fix'!BC$428)</f>
        <v>0.17249758063708745</v>
      </c>
    </row>
    <row r="246" spans="1:55" x14ac:dyDescent="0.2">
      <c r="A246" s="3" t="s">
        <v>742</v>
      </c>
      <c r="B246" s="3" t="s">
        <v>743</v>
      </c>
      <c r="C246" s="3" t="s">
        <v>34</v>
      </c>
      <c r="D246" s="3">
        <v>101897</v>
      </c>
      <c r="E246" s="3" t="s">
        <v>16</v>
      </c>
      <c r="F246" s="3">
        <v>2020</v>
      </c>
      <c r="G246" s="3" t="s">
        <v>17</v>
      </c>
      <c r="H246" s="4">
        <v>44012</v>
      </c>
      <c r="I246" s="4">
        <v>44061</v>
      </c>
      <c r="J246" s="4">
        <v>44061</v>
      </c>
      <c r="K246" s="5">
        <v>145295000</v>
      </c>
      <c r="L246" s="5">
        <v>147416000</v>
      </c>
      <c r="M246" s="3" t="s">
        <v>744</v>
      </c>
      <c r="N246" s="20">
        <f>('Ratios Calculated fix'!N246-'Ratios Calculated fix'!N$428)/('Ratios Calculated fix'!N$429-'Ratios Calculated fix'!N$428)</f>
        <v>0.15598629624921834</v>
      </c>
      <c r="O246" s="21">
        <f>('Ratios Calculated fix'!O246-'Ratios Calculated fix'!O$428)/('Ratios Calculated fix'!O$429-'Ratios Calculated fix'!O$428)</f>
        <v>0.12779469124855544</v>
      </c>
      <c r="P246" s="21">
        <f>('Ratios Calculated fix'!P246-'Ratios Calculated fix'!P$428)/('Ratios Calculated fix'!P$429-'Ratios Calculated fix'!P$428)</f>
        <v>0.34255844632574883</v>
      </c>
      <c r="Q246" s="21">
        <f>('Ratios Calculated fix'!Q246-'Ratios Calculated fix'!Q$428)/('Ratios Calculated fix'!Q$429-'Ratios Calculated fix'!Q$428)</f>
        <v>0.55999319200542974</v>
      </c>
      <c r="R246" s="21">
        <f>('Ratios Calculated fix'!R246-'Ratios Calculated fix'!R$428)/('Ratios Calculated fix'!R$429-'Ratios Calculated fix'!R$428)</f>
        <v>9.6123403677555494E-2</v>
      </c>
      <c r="S246" s="21">
        <f>('Ratios Calculated fix'!S246-'Ratios Calculated fix'!S$428)/('Ratios Calculated fix'!S$429-'Ratios Calculated fix'!S$428)</f>
        <v>9.2862439932659524E-2</v>
      </c>
      <c r="T246" s="21">
        <f>('Ratios Calculated fix'!T246-'Ratios Calculated fix'!T$428)/('Ratios Calculated fix'!T$429-'Ratios Calculated fix'!T$428)</f>
        <v>8.2681246407778602E-2</v>
      </c>
      <c r="U246" s="21">
        <f>('Ratios Calculated fix'!U246-'Ratios Calculated fix'!U$428)/('Ratios Calculated fix'!U$429-'Ratios Calculated fix'!U$428)</f>
        <v>0.7947704893157026</v>
      </c>
      <c r="V246" s="21">
        <f>('Ratios Calculated fix'!V246-'Ratios Calculated fix'!V$428)/('Ratios Calculated fix'!V$429-'Ratios Calculated fix'!V$428)</f>
        <v>0.77563317320189096</v>
      </c>
      <c r="W246" s="21">
        <f>('Ratios Calculated fix'!W246-'Ratios Calculated fix'!W$428)/('Ratios Calculated fix'!W$429-'Ratios Calculated fix'!W$428)</f>
        <v>0.76384031956992215</v>
      </c>
      <c r="X246" s="21">
        <f>('Ratios Calculated fix'!X246-'Ratios Calculated fix'!X$428)/('Ratios Calculated fix'!X$429-'Ratios Calculated fix'!X$428)</f>
        <v>0.58223228313812991</v>
      </c>
      <c r="Y246" s="21">
        <f>('Ratios Calculated fix'!Y246-'Ratios Calculated fix'!Y$428)/('Ratios Calculated fix'!Y$429-'Ratios Calculated fix'!Y$428)</f>
        <v>0.49801606529284104</v>
      </c>
      <c r="Z246" s="21">
        <f>('Ratios Calculated fix'!Z246-'Ratios Calculated fix'!Z$428)/('Ratios Calculated fix'!Z$429-'Ratios Calculated fix'!Z$428)</f>
        <v>0.4177677168618702</v>
      </c>
      <c r="AA246" s="21">
        <f>('Ratios Calculated fix'!AA246-'Ratios Calculated fix'!AA$428)/('Ratios Calculated fix'!AA$429-'Ratios Calculated fix'!AA$428)</f>
        <v>0.20182350621814796</v>
      </c>
      <c r="AB246" s="21">
        <f>('Ratios Calculated fix'!AB246-'Ratios Calculated fix'!AB$428)/('Ratios Calculated fix'!AB$429-'Ratios Calculated fix'!AB$428)</f>
        <v>0.88137924016571556</v>
      </c>
      <c r="AC246" s="21">
        <f>('Ratios Calculated fix'!AC246-'Ratios Calculated fix'!AC$428)/('Ratios Calculated fix'!AC$429-'Ratios Calculated fix'!AC$428)</f>
        <v>0.43599746129087802</v>
      </c>
      <c r="AD246" s="21">
        <f>('Ratios Calculated fix'!AD246-'Ratios Calculated fix'!AD$428)/('Ratios Calculated fix'!AD$429-'Ratios Calculated fix'!AD$428)</f>
        <v>0.43980070788377457</v>
      </c>
      <c r="AE246" s="21">
        <f>('Ratios Calculated fix'!AE246-'Ratios Calculated fix'!AE$428)/('Ratios Calculated fix'!AE$429-'Ratios Calculated fix'!AE$428)</f>
        <v>0.50416789330615741</v>
      </c>
      <c r="AF246" s="21">
        <f>('Ratios Calculated fix'!AF246-'Ratios Calculated fix'!AF$428)/('Ratios Calculated fix'!AF$429-'Ratios Calculated fix'!AF$428)</f>
        <v>0.69048810333724808</v>
      </c>
      <c r="AG246" s="21" t="e">
        <f>('Ratios Calculated fix'!AG246-'Ratios Calculated fix'!AG$428)/('Ratios Calculated fix'!AG$429-'Ratios Calculated fix'!AG$428)</f>
        <v>#DIV/0!</v>
      </c>
      <c r="AH246" s="21" t="e">
        <f>('Ratios Calculated fix'!AH246-'Ratios Calculated fix'!AH$428)/('Ratios Calculated fix'!AH$429-'Ratios Calculated fix'!AH$428)</f>
        <v>#DIV/0!</v>
      </c>
      <c r="AI246" s="21">
        <f>('Ratios Calculated fix'!AI246-'Ratios Calculated fix'!AI$428)/('Ratios Calculated fix'!AI$429-'Ratios Calculated fix'!AI$428)</f>
        <v>0.381544724069457</v>
      </c>
      <c r="AJ246" s="21">
        <f>('Ratios Calculated fix'!AJ246-'Ratios Calculated fix'!AJ$428)/('Ratios Calculated fix'!AJ$429-'Ratios Calculated fix'!AJ$428)</f>
        <v>0.29372571746370563</v>
      </c>
      <c r="AK246" s="21" t="e">
        <f>('Ratios Calculated fix'!AK246-'Ratios Calculated fix'!AK$428)/('Ratios Calculated fix'!AK$429-'Ratios Calculated fix'!AK$428)</f>
        <v>#DIV/0!</v>
      </c>
      <c r="AL246" s="21" t="e">
        <f>('Ratios Calculated fix'!AL246-'Ratios Calculated fix'!AL$428)/('Ratios Calculated fix'!AL$429-'Ratios Calculated fix'!AL$428)</f>
        <v>#DIV/0!</v>
      </c>
      <c r="AM246" s="21">
        <f>('Ratios Calculated fix'!AM246-'Ratios Calculated fix'!AM$428)/('Ratios Calculated fix'!AM$429-'Ratios Calculated fix'!AM$428)</f>
        <v>0.62254218750677692</v>
      </c>
      <c r="AN246" s="21">
        <f>('Ratios Calculated fix'!AN246-'Ratios Calculated fix'!AN$428)/('Ratios Calculated fix'!AN$429-'Ratios Calculated fix'!AN$428)</f>
        <v>0.62285590313009698</v>
      </c>
      <c r="AO246" s="21">
        <f>('Ratios Calculated fix'!AO246-'Ratios Calculated fix'!AO$428)/('Ratios Calculated fix'!AO$429-'Ratios Calculated fix'!AO$428)</f>
        <v>0.17007078948924817</v>
      </c>
      <c r="AP246" s="21">
        <f>('Ratios Calculated fix'!AP246-'Ratios Calculated fix'!AP$428)/('Ratios Calculated fix'!AP$429-'Ratios Calculated fix'!AP$428)</f>
        <v>3.2171076683807365E-2</v>
      </c>
      <c r="AQ246" s="21">
        <f>('Ratios Calculated fix'!AQ246-'Ratios Calculated fix'!AQ$428)/('Ratios Calculated fix'!AQ$429-'Ratios Calculated fix'!AQ$428)</f>
        <v>0.7259697294801658</v>
      </c>
      <c r="AR246" s="21">
        <f>('Ratios Calculated fix'!AR246-'Ratios Calculated fix'!AR$428)/('Ratios Calculated fix'!AR$429-'Ratios Calculated fix'!AR$428)</f>
        <v>0.50612836001542783</v>
      </c>
      <c r="AS246" s="21">
        <f>('Ratios Calculated fix'!AS246-'Ratios Calculated fix'!AS$428)/('Ratios Calculated fix'!AS$429-'Ratios Calculated fix'!AS$428)</f>
        <v>0.4681716869755928</v>
      </c>
      <c r="AT246" s="21">
        <f>('Ratios Calculated fix'!AT246-'Ratios Calculated fix'!AT$428)/('Ratios Calculated fix'!AT$429-'Ratios Calculated fix'!AT$428)</f>
        <v>0.62451906823970449</v>
      </c>
      <c r="AU246" s="21">
        <f>('Ratios Calculated fix'!AU246-'Ratios Calculated fix'!AU$428)/('Ratios Calculated fix'!AU$429-'Ratios Calculated fix'!AU$428)</f>
        <v>0.51404847640400342</v>
      </c>
      <c r="AV246" s="21" t="e">
        <f>('Ratios Calculated fix'!AV246-'Ratios Calculated fix'!AV$428)/('Ratios Calculated fix'!AV$429-'Ratios Calculated fix'!AV$428)</f>
        <v>#DIV/0!</v>
      </c>
      <c r="AW246" s="21" t="e">
        <f>('Ratios Calculated fix'!AW246-'Ratios Calculated fix'!AW$428)/('Ratios Calculated fix'!AW$429-'Ratios Calculated fix'!AW$428)</f>
        <v>#DIV/0!</v>
      </c>
      <c r="AX246" s="21" t="e">
        <f>('Ratios Calculated fix'!AX246-'Ratios Calculated fix'!AX$428)/('Ratios Calculated fix'!AX$429-'Ratios Calculated fix'!AX$428)</f>
        <v>#DIV/0!</v>
      </c>
      <c r="AY246" s="21">
        <f>('Ratios Calculated fix'!AY246-'Ratios Calculated fix'!AY$428)/('Ratios Calculated fix'!AY$429-'Ratios Calculated fix'!AY$428)</f>
        <v>0.34799495968793315</v>
      </c>
      <c r="AZ246" s="21">
        <f>('Ratios Calculated fix'!AZ246-'Ratios Calculated fix'!AZ$428)/('Ratios Calculated fix'!AZ$429-'Ratios Calculated fix'!AZ$428)</f>
        <v>0.23374901312464325</v>
      </c>
      <c r="BA246" s="21">
        <f>('Ratios Calculated fix'!BA246-'Ratios Calculated fix'!BA$428)/('Ratios Calculated fix'!BA$429-'Ratios Calculated fix'!BA$428)</f>
        <v>0.51364213855976293</v>
      </c>
      <c r="BB246" s="21" t="e">
        <f>('Ratios Calculated fix'!BB246-'Ratios Calculated fix'!BB$428)/('Ratios Calculated fix'!BB$429-'Ratios Calculated fix'!BB$428)</f>
        <v>#DIV/0!</v>
      </c>
      <c r="BC246" s="21">
        <f>('Ratios Calculated fix'!BC246-'Ratios Calculated fix'!BC$428)/('Ratios Calculated fix'!BC$429-'Ratios Calculated fix'!BC$428)</f>
        <v>0.20171748456570671</v>
      </c>
    </row>
    <row r="247" spans="1:55" x14ac:dyDescent="0.2">
      <c r="A247" s="3" t="s">
        <v>1078</v>
      </c>
      <c r="B247" s="3" t="s">
        <v>1079</v>
      </c>
      <c r="C247" s="3" t="s">
        <v>15</v>
      </c>
      <c r="D247" s="3">
        <v>205563</v>
      </c>
      <c r="E247" s="3" t="s">
        <v>16</v>
      </c>
      <c r="F247" s="3">
        <v>2019</v>
      </c>
      <c r="G247" s="3" t="s">
        <v>17</v>
      </c>
      <c r="H247" s="4">
        <v>43830</v>
      </c>
      <c r="I247" s="4">
        <v>43865</v>
      </c>
      <c r="J247" s="4">
        <v>43865</v>
      </c>
      <c r="K247" s="5">
        <v>526000000</v>
      </c>
      <c r="L247" s="5">
        <v>528000000</v>
      </c>
      <c r="M247" s="6" t="s">
        <v>1080</v>
      </c>
      <c r="N247" s="20">
        <f>('Ratios Calculated fix'!N247-'Ratios Calculated fix'!N$428)/('Ratios Calculated fix'!N$429-'Ratios Calculated fix'!N$428)</f>
        <v>2.6904029386903398E-2</v>
      </c>
      <c r="O247" s="21">
        <f>('Ratios Calculated fix'!O247-'Ratios Calculated fix'!O$428)/('Ratios Calculated fix'!O$429-'Ratios Calculated fix'!O$428)</f>
        <v>2.4372346824754955E-2</v>
      </c>
      <c r="P247" s="21">
        <f>('Ratios Calculated fix'!P247-'Ratios Calculated fix'!P$428)/('Ratios Calculated fix'!P$429-'Ratios Calculated fix'!P$428)</f>
        <v>6.9806525670270306E-2</v>
      </c>
      <c r="Q247" s="21">
        <f>('Ratios Calculated fix'!Q247-'Ratios Calculated fix'!Q$428)/('Ratios Calculated fix'!Q$429-'Ratios Calculated fix'!Q$428)</f>
        <v>0.56014163136532946</v>
      </c>
      <c r="R247" s="21">
        <f>('Ratios Calculated fix'!R247-'Ratios Calculated fix'!R$428)/('Ratios Calculated fix'!R$429-'Ratios Calculated fix'!R$428)</f>
        <v>3.3062800400998953E-2</v>
      </c>
      <c r="S247" s="21">
        <f>('Ratios Calculated fix'!S247-'Ratios Calculated fix'!S$428)/('Ratios Calculated fix'!S$429-'Ratios Calculated fix'!S$428)</f>
        <v>3.8576036029191275E-2</v>
      </c>
      <c r="T247" s="21">
        <f>('Ratios Calculated fix'!T247-'Ratios Calculated fix'!T$428)/('Ratios Calculated fix'!T$429-'Ratios Calculated fix'!T$428)</f>
        <v>2.7408268782714712E-2</v>
      </c>
      <c r="U247" s="21">
        <f>('Ratios Calculated fix'!U247-'Ratios Calculated fix'!U$428)/('Ratios Calculated fix'!U$429-'Ratios Calculated fix'!U$428)</f>
        <v>0.79175814741295913</v>
      </c>
      <c r="V247" s="21">
        <f>('Ratios Calculated fix'!V247-'Ratios Calculated fix'!V$428)/('Ratios Calculated fix'!V$429-'Ratios Calculated fix'!V$428)</f>
        <v>0.77324688876138115</v>
      </c>
      <c r="W247" s="21">
        <f>('Ratios Calculated fix'!W247-'Ratios Calculated fix'!W$428)/('Ratios Calculated fix'!W$429-'Ratios Calculated fix'!W$428)</f>
        <v>0.76083986191225672</v>
      </c>
      <c r="X247" s="21">
        <f>('Ratios Calculated fix'!X247-'Ratios Calculated fix'!X$428)/('Ratios Calculated fix'!X$429-'Ratios Calculated fix'!X$428)</f>
        <v>0.15344687303182483</v>
      </c>
      <c r="Y247" s="21">
        <f>('Ratios Calculated fix'!Y247-'Ratios Calculated fix'!Y$428)/('Ratios Calculated fix'!Y$429-'Ratios Calculated fix'!Y$428)</f>
        <v>0.49029382231665947</v>
      </c>
      <c r="Z247" s="21">
        <f>('Ratios Calculated fix'!Z247-'Ratios Calculated fix'!Z$428)/('Ratios Calculated fix'!Z$429-'Ratios Calculated fix'!Z$428)</f>
        <v>0.8465531269681752</v>
      </c>
      <c r="AA247" s="21">
        <f>('Ratios Calculated fix'!AA247-'Ratios Calculated fix'!AA$428)/('Ratios Calculated fix'!AA$429-'Ratios Calculated fix'!AA$428)</f>
        <v>6.0304664859032096E-2</v>
      </c>
      <c r="AB247" s="21">
        <f>('Ratios Calculated fix'!AB247-'Ratios Calculated fix'!AB$428)/('Ratios Calculated fix'!AB$429-'Ratios Calculated fix'!AB$428)</f>
        <v>0.87808129934979684</v>
      </c>
      <c r="AC247" s="21">
        <f>('Ratios Calculated fix'!AC247-'Ratios Calculated fix'!AC$428)/('Ratios Calculated fix'!AC$429-'Ratios Calculated fix'!AC$428)</f>
        <v>0.31157330623150348</v>
      </c>
      <c r="AD247" s="21">
        <f>('Ratios Calculated fix'!AD247-'Ratios Calculated fix'!AD$428)/('Ratios Calculated fix'!AD$429-'Ratios Calculated fix'!AD$428)</f>
        <v>0.39128264437453913</v>
      </c>
      <c r="AE247" s="21">
        <f>('Ratios Calculated fix'!AE247-'Ratios Calculated fix'!AE$428)/('Ratios Calculated fix'!AE$429-'Ratios Calculated fix'!AE$428)</f>
        <v>0.39293326977820792</v>
      </c>
      <c r="AF247" s="21">
        <f>('Ratios Calculated fix'!AF247-'Ratios Calculated fix'!AF$428)/('Ratios Calculated fix'!AF$429-'Ratios Calculated fix'!AF$428)</f>
        <v>0.61343028756537565</v>
      </c>
      <c r="AG247" s="21" t="e">
        <f>('Ratios Calculated fix'!AG247-'Ratios Calculated fix'!AG$428)/('Ratios Calculated fix'!AG$429-'Ratios Calculated fix'!AG$428)</f>
        <v>#DIV/0!</v>
      </c>
      <c r="AH247" s="21" t="e">
        <f>('Ratios Calculated fix'!AH247-'Ratios Calculated fix'!AH$428)/('Ratios Calculated fix'!AH$429-'Ratios Calculated fix'!AH$428)</f>
        <v>#DIV/0!</v>
      </c>
      <c r="AI247" s="21">
        <f>('Ratios Calculated fix'!AI247-'Ratios Calculated fix'!AI$428)/('Ratios Calculated fix'!AI$429-'Ratios Calculated fix'!AI$428)</f>
        <v>0.39416109071786221</v>
      </c>
      <c r="AJ247" s="21">
        <f>('Ratios Calculated fix'!AJ247-'Ratios Calculated fix'!AJ$428)/('Ratios Calculated fix'!AJ$429-'Ratios Calculated fix'!AJ$428)</f>
        <v>0.17300973842571837</v>
      </c>
      <c r="AK247" s="21" t="e">
        <f>('Ratios Calculated fix'!AK247-'Ratios Calculated fix'!AK$428)/('Ratios Calculated fix'!AK$429-'Ratios Calculated fix'!AK$428)</f>
        <v>#DIV/0!</v>
      </c>
      <c r="AL247" s="21" t="e">
        <f>('Ratios Calculated fix'!AL247-'Ratios Calculated fix'!AL$428)/('Ratios Calculated fix'!AL$429-'Ratios Calculated fix'!AL$428)</f>
        <v>#DIV/0!</v>
      </c>
      <c r="AM247" s="21">
        <f>('Ratios Calculated fix'!AM247-'Ratios Calculated fix'!AM$428)/('Ratios Calculated fix'!AM$429-'Ratios Calculated fix'!AM$428)</f>
        <v>0.61924603029295144</v>
      </c>
      <c r="AN247" s="21">
        <f>('Ratios Calculated fix'!AN247-'Ratios Calculated fix'!AN$428)/('Ratios Calculated fix'!AN$429-'Ratios Calculated fix'!AN$428)</f>
        <v>0.62310853407559108</v>
      </c>
      <c r="AO247" s="21">
        <f>('Ratios Calculated fix'!AO247-'Ratios Calculated fix'!AO$428)/('Ratios Calculated fix'!AO$429-'Ratios Calculated fix'!AO$428)</f>
        <v>0.17747807295757867</v>
      </c>
      <c r="AP247" s="21">
        <f>('Ratios Calculated fix'!AP247-'Ratios Calculated fix'!AP$428)/('Ratios Calculated fix'!AP$429-'Ratios Calculated fix'!AP$428)</f>
        <v>3.1098812145898425E-2</v>
      </c>
      <c r="AQ247" s="21">
        <f>('Ratios Calculated fix'!AQ247-'Ratios Calculated fix'!AQ$428)/('Ratios Calculated fix'!AQ$429-'Ratios Calculated fix'!AQ$428)</f>
        <v>0.61364477016462182</v>
      </c>
      <c r="AR247" s="21">
        <f>('Ratios Calculated fix'!AR247-'Ratios Calculated fix'!AR$428)/('Ratios Calculated fix'!AR$429-'Ratios Calculated fix'!AR$428)</f>
        <v>0.39831251614984009</v>
      </c>
      <c r="AS247" s="21">
        <f>('Ratios Calculated fix'!AS247-'Ratios Calculated fix'!AS$428)/('Ratios Calculated fix'!AS$429-'Ratios Calculated fix'!AS$428)</f>
        <v>0.51656284332343239</v>
      </c>
      <c r="AT247" s="21">
        <f>('Ratios Calculated fix'!AT247-'Ratios Calculated fix'!AT$428)/('Ratios Calculated fix'!AT$429-'Ratios Calculated fix'!AT$428)</f>
        <v>0.49662361238033403</v>
      </c>
      <c r="AU247" s="21">
        <f>('Ratios Calculated fix'!AU247-'Ratios Calculated fix'!AU$428)/('Ratios Calculated fix'!AU$429-'Ratios Calculated fix'!AU$428)</f>
        <v>0.48260661107581987</v>
      </c>
      <c r="AV247" s="21" t="e">
        <f>('Ratios Calculated fix'!AV247-'Ratios Calculated fix'!AV$428)/('Ratios Calculated fix'!AV$429-'Ratios Calculated fix'!AV$428)</f>
        <v>#DIV/0!</v>
      </c>
      <c r="AW247" s="21" t="e">
        <f>('Ratios Calculated fix'!AW247-'Ratios Calculated fix'!AW$428)/('Ratios Calculated fix'!AW$429-'Ratios Calculated fix'!AW$428)</f>
        <v>#DIV/0!</v>
      </c>
      <c r="AX247" s="21" t="e">
        <f>('Ratios Calculated fix'!AX247-'Ratios Calculated fix'!AX$428)/('Ratios Calculated fix'!AX$429-'Ratios Calculated fix'!AX$428)</f>
        <v>#DIV/0!</v>
      </c>
      <c r="AY247" s="21">
        <f>('Ratios Calculated fix'!AY247-'Ratios Calculated fix'!AY$428)/('Ratios Calculated fix'!AY$429-'Ratios Calculated fix'!AY$428)</f>
        <v>0.3361305281144023</v>
      </c>
      <c r="AZ247" s="21">
        <f>('Ratios Calculated fix'!AZ247-'Ratios Calculated fix'!AZ$428)/('Ratios Calculated fix'!AZ$429-'Ratios Calculated fix'!AZ$428)</f>
        <v>0.24003425953031582</v>
      </c>
      <c r="BA247" s="21">
        <f>('Ratios Calculated fix'!BA247-'Ratios Calculated fix'!BA$428)/('Ratios Calculated fix'!BA$429-'Ratios Calculated fix'!BA$428)</f>
        <v>0.51650772393778521</v>
      </c>
      <c r="BB247" s="21" t="e">
        <f>('Ratios Calculated fix'!BB247-'Ratios Calculated fix'!BB$428)/('Ratios Calculated fix'!BB$429-'Ratios Calculated fix'!BB$428)</f>
        <v>#DIV/0!</v>
      </c>
      <c r="BC247" s="21">
        <f>('Ratios Calculated fix'!BC247-'Ratios Calculated fix'!BC$428)/('Ratios Calculated fix'!BC$429-'Ratios Calculated fix'!BC$428)</f>
        <v>0.15874556844071117</v>
      </c>
    </row>
    <row r="248" spans="1:55" x14ac:dyDescent="0.2">
      <c r="A248" s="3" t="s">
        <v>766</v>
      </c>
      <c r="B248" s="3" t="s">
        <v>767</v>
      </c>
      <c r="C248" s="3" t="s">
        <v>59</v>
      </c>
      <c r="D248" s="3">
        <v>378183</v>
      </c>
      <c r="E248" s="3" t="s">
        <v>16</v>
      </c>
      <c r="F248" s="3">
        <v>2019</v>
      </c>
      <c r="G248" s="3" t="s">
        <v>17</v>
      </c>
      <c r="H248" s="4">
        <v>43830</v>
      </c>
      <c r="I248" s="4">
        <v>43881</v>
      </c>
      <c r="J248" s="4">
        <v>43881</v>
      </c>
      <c r="K248" s="5">
        <v>372000000</v>
      </c>
      <c r="L248" s="5">
        <v>372000000</v>
      </c>
      <c r="M248" s="3" t="s">
        <v>768</v>
      </c>
      <c r="N248" s="20">
        <f>('Ratios Calculated fix'!N248-'Ratios Calculated fix'!N$428)/('Ratios Calculated fix'!N$429-'Ratios Calculated fix'!N$428)</f>
        <v>8.2493482568647525E-2</v>
      </c>
      <c r="O248" s="21">
        <f>('Ratios Calculated fix'!O248-'Ratios Calculated fix'!O$428)/('Ratios Calculated fix'!O$429-'Ratios Calculated fix'!O$428)</f>
        <v>4.6940178978264954E-2</v>
      </c>
      <c r="P248" s="21">
        <f>('Ratios Calculated fix'!P248-'Ratios Calculated fix'!P$428)/('Ratios Calculated fix'!P$429-'Ratios Calculated fix'!P$428)</f>
        <v>3.3211054683894244E-2</v>
      </c>
      <c r="Q248" s="21">
        <f>('Ratios Calculated fix'!Q248-'Ratios Calculated fix'!Q$428)/('Ratios Calculated fix'!Q$429-'Ratios Calculated fix'!Q$428)</f>
        <v>0.56022947319679417</v>
      </c>
      <c r="R248" s="21">
        <f>('Ratios Calculated fix'!R248-'Ratios Calculated fix'!R$428)/('Ratios Calculated fix'!R$429-'Ratios Calculated fix'!R$428)</f>
        <v>8.5290406210763989E-2</v>
      </c>
      <c r="S248" s="21">
        <f>('Ratios Calculated fix'!S248-'Ratios Calculated fix'!S$428)/('Ratios Calculated fix'!S$429-'Ratios Calculated fix'!S$428)</f>
        <v>5.2577480553607614E-2</v>
      </c>
      <c r="T248" s="21">
        <f>('Ratios Calculated fix'!T248-'Ratios Calculated fix'!T$428)/('Ratios Calculated fix'!T$429-'Ratios Calculated fix'!T$428)</f>
        <v>7.7996566932770503E-2</v>
      </c>
      <c r="U248" s="21">
        <f>('Ratios Calculated fix'!U248-'Ratios Calculated fix'!U$428)/('Ratios Calculated fix'!U$429-'Ratios Calculated fix'!U$428)</f>
        <v>0.7944892144943041</v>
      </c>
      <c r="V248" s="21">
        <f>('Ratios Calculated fix'!V248-'Ratios Calculated fix'!V$428)/('Ratios Calculated fix'!V$429-'Ratios Calculated fix'!V$428)</f>
        <v>0.77395501973444991</v>
      </c>
      <c r="W248" s="21">
        <f>('Ratios Calculated fix'!W248-'Ratios Calculated fix'!W$428)/('Ratios Calculated fix'!W$429-'Ratios Calculated fix'!W$428)</f>
        <v>0.76383713630426731</v>
      </c>
      <c r="X248" s="21">
        <f>('Ratios Calculated fix'!X248-'Ratios Calculated fix'!X$428)/('Ratios Calculated fix'!X$429-'Ratios Calculated fix'!X$428)</f>
        <v>0.30307828711141765</v>
      </c>
      <c r="Y248" s="21">
        <f>('Ratios Calculated fix'!Y248-'Ratios Calculated fix'!Y$428)/('Ratios Calculated fix'!Y$429-'Ratios Calculated fix'!Y$428)</f>
        <v>0.49244903789689998</v>
      </c>
      <c r="Z248" s="21">
        <f>('Ratios Calculated fix'!Z248-'Ratios Calculated fix'!Z$428)/('Ratios Calculated fix'!Z$429-'Ratios Calculated fix'!Z$428)</f>
        <v>0.6969217128885824</v>
      </c>
      <c r="AA248" s="21">
        <f>('Ratios Calculated fix'!AA248-'Ratios Calculated fix'!AA$428)/('Ratios Calculated fix'!AA$429-'Ratios Calculated fix'!AA$428)</f>
        <v>0.10466012448898676</v>
      </c>
      <c r="AB248" s="21">
        <f>('Ratios Calculated fix'!AB248-'Ratios Calculated fix'!AB$428)/('Ratios Calculated fix'!AB$429-'Ratios Calculated fix'!AB$428)</f>
        <v>0.87623897509556425</v>
      </c>
      <c r="AC248" s="21">
        <f>('Ratios Calculated fix'!AC248-'Ratios Calculated fix'!AC$428)/('Ratios Calculated fix'!AC$429-'Ratios Calculated fix'!AC$428)</f>
        <v>0.14245698764557166</v>
      </c>
      <c r="AD248" s="21">
        <f>('Ratios Calculated fix'!AD248-'Ratios Calculated fix'!AD$428)/('Ratios Calculated fix'!AD$429-'Ratios Calculated fix'!AD$428)</f>
        <v>0.3322574315834137</v>
      </c>
      <c r="AE248" s="21">
        <f>('Ratios Calculated fix'!AE248-'Ratios Calculated fix'!AE$428)/('Ratios Calculated fix'!AE$429-'Ratios Calculated fix'!AE$428)</f>
        <v>0.38088508343418348</v>
      </c>
      <c r="AF248" s="21">
        <f>('Ratios Calculated fix'!AF248-'Ratios Calculated fix'!AF$428)/('Ratios Calculated fix'!AF$429-'Ratios Calculated fix'!AF$428)</f>
        <v>0.61878000302862224</v>
      </c>
      <c r="AG248" s="21" t="e">
        <f>('Ratios Calculated fix'!AG248-'Ratios Calculated fix'!AG$428)/('Ratios Calculated fix'!AG$429-'Ratios Calculated fix'!AG$428)</f>
        <v>#DIV/0!</v>
      </c>
      <c r="AH248" s="21" t="e">
        <f>('Ratios Calculated fix'!AH248-'Ratios Calculated fix'!AH$428)/('Ratios Calculated fix'!AH$429-'Ratios Calculated fix'!AH$428)</f>
        <v>#DIV/0!</v>
      </c>
      <c r="AI248" s="21">
        <f>('Ratios Calculated fix'!AI248-'Ratios Calculated fix'!AI$428)/('Ratios Calculated fix'!AI$429-'Ratios Calculated fix'!AI$428)</f>
        <v>0.39209544311706612</v>
      </c>
      <c r="AJ248" s="21">
        <f>('Ratios Calculated fix'!AJ248-'Ratios Calculated fix'!AJ$428)/('Ratios Calculated fix'!AJ$429-'Ratios Calculated fix'!AJ$428)</f>
        <v>0.23559960446082293</v>
      </c>
      <c r="AK248" s="21" t="e">
        <f>('Ratios Calculated fix'!AK248-'Ratios Calculated fix'!AK$428)/('Ratios Calculated fix'!AK$429-'Ratios Calculated fix'!AK$428)</f>
        <v>#DIV/0!</v>
      </c>
      <c r="AL248" s="21" t="e">
        <f>('Ratios Calculated fix'!AL248-'Ratios Calculated fix'!AL$428)/('Ratios Calculated fix'!AL$429-'Ratios Calculated fix'!AL$428)</f>
        <v>#DIV/0!</v>
      </c>
      <c r="AM248" s="21">
        <f>('Ratios Calculated fix'!AM248-'Ratios Calculated fix'!AM$428)/('Ratios Calculated fix'!AM$429-'Ratios Calculated fix'!AM$428)</f>
        <v>0.62227199974701763</v>
      </c>
      <c r="AN248" s="21">
        <f>('Ratios Calculated fix'!AN248-'Ratios Calculated fix'!AN$428)/('Ratios Calculated fix'!AN$429-'Ratios Calculated fix'!AN$428)</f>
        <v>0.62545627278936511</v>
      </c>
      <c r="AO248" s="21">
        <f>('Ratios Calculated fix'!AO248-'Ratios Calculated fix'!AO$428)/('Ratios Calculated fix'!AO$429-'Ratios Calculated fix'!AO$428)</f>
        <v>0.30066030099544533</v>
      </c>
      <c r="AP248" s="21">
        <f>('Ratios Calculated fix'!AP248-'Ratios Calculated fix'!AP$428)/('Ratios Calculated fix'!AP$429-'Ratios Calculated fix'!AP$428)</f>
        <v>3.2889351819997026E-2</v>
      </c>
      <c r="AQ248" s="21">
        <f>('Ratios Calculated fix'!AQ248-'Ratios Calculated fix'!AQ$428)/('Ratios Calculated fix'!AQ$429-'Ratios Calculated fix'!AQ$428)</f>
        <v>0.70466703987780455</v>
      </c>
      <c r="AR248" s="21">
        <f>('Ratios Calculated fix'!AR248-'Ratios Calculated fix'!AR$428)/('Ratios Calculated fix'!AR$429-'Ratios Calculated fix'!AR$428)</f>
        <v>0.31458964998038036</v>
      </c>
      <c r="AS248" s="21">
        <f>('Ratios Calculated fix'!AS248-'Ratios Calculated fix'!AS$428)/('Ratios Calculated fix'!AS$429-'Ratios Calculated fix'!AS$428)</f>
        <v>0.52975436348408689</v>
      </c>
      <c r="AT248" s="21">
        <f>('Ratios Calculated fix'!AT248-'Ratios Calculated fix'!AT$428)/('Ratios Calculated fix'!AT$429-'Ratios Calculated fix'!AT$428)</f>
        <v>0.508110092898856</v>
      </c>
      <c r="AU248" s="21">
        <f>('Ratios Calculated fix'!AU248-'Ratios Calculated fix'!AU$428)/('Ratios Calculated fix'!AU$429-'Ratios Calculated fix'!AU$428)</f>
        <v>0.4810388346912654</v>
      </c>
      <c r="AV248" s="21" t="e">
        <f>('Ratios Calculated fix'!AV248-'Ratios Calculated fix'!AV$428)/('Ratios Calculated fix'!AV$429-'Ratios Calculated fix'!AV$428)</f>
        <v>#DIV/0!</v>
      </c>
      <c r="AW248" s="21" t="e">
        <f>('Ratios Calculated fix'!AW248-'Ratios Calculated fix'!AW$428)/('Ratios Calculated fix'!AW$429-'Ratios Calculated fix'!AW$428)</f>
        <v>#DIV/0!</v>
      </c>
      <c r="AX248" s="21" t="e">
        <f>('Ratios Calculated fix'!AX248-'Ratios Calculated fix'!AX$428)/('Ratios Calculated fix'!AX$429-'Ratios Calculated fix'!AX$428)</f>
        <v>#DIV/0!</v>
      </c>
      <c r="AY248" s="21">
        <f>('Ratios Calculated fix'!AY248-'Ratios Calculated fix'!AY$428)/('Ratios Calculated fix'!AY$429-'Ratios Calculated fix'!AY$428)</f>
        <v>0.34768958803854244</v>
      </c>
      <c r="AZ248" s="21">
        <f>('Ratios Calculated fix'!AZ248-'Ratios Calculated fix'!AZ$428)/('Ratios Calculated fix'!AZ$429-'Ratios Calculated fix'!AZ$428)</f>
        <v>0.27299056769797181</v>
      </c>
      <c r="BA248" s="21">
        <f>('Ratios Calculated fix'!BA248-'Ratios Calculated fix'!BA$428)/('Ratios Calculated fix'!BA$429-'Ratios Calculated fix'!BA$428)</f>
        <v>0.51179180461527629</v>
      </c>
      <c r="BB248" s="21" t="e">
        <f>('Ratios Calculated fix'!BB248-'Ratios Calculated fix'!BB$428)/('Ratios Calculated fix'!BB$429-'Ratios Calculated fix'!BB$428)</f>
        <v>#DIV/0!</v>
      </c>
      <c r="BC248" s="21">
        <f>('Ratios Calculated fix'!BC248-'Ratios Calculated fix'!BC$428)/('Ratios Calculated fix'!BC$429-'Ratios Calculated fix'!BC$428)</f>
        <v>0.18785549439358395</v>
      </c>
    </row>
    <row r="249" spans="1:55" x14ac:dyDescent="0.2">
      <c r="A249" s="3" t="s">
        <v>754</v>
      </c>
      <c r="B249" s="3" t="s">
        <v>755</v>
      </c>
      <c r="C249" s="3" t="s">
        <v>38</v>
      </c>
      <c r="D249" s="3">
        <v>682157</v>
      </c>
      <c r="E249" s="3" t="s">
        <v>16</v>
      </c>
      <c r="F249" s="3">
        <v>2019</v>
      </c>
      <c r="G249" s="3" t="s">
        <v>17</v>
      </c>
      <c r="H249" s="4">
        <v>43830</v>
      </c>
      <c r="I249" s="4">
        <v>43888</v>
      </c>
      <c r="J249" s="4">
        <v>43888</v>
      </c>
      <c r="K249" s="5">
        <v>210802442</v>
      </c>
      <c r="L249" s="5">
        <v>202467037</v>
      </c>
      <c r="M249" s="3" t="s">
        <v>756</v>
      </c>
      <c r="N249" s="20">
        <f>('Ratios Calculated fix'!N249-'Ratios Calculated fix'!N$428)/('Ratios Calculated fix'!N$429-'Ratios Calculated fix'!N$428)</f>
        <v>4.3840655465935734E-2</v>
      </c>
      <c r="O249" s="21">
        <f>('Ratios Calculated fix'!O249-'Ratios Calculated fix'!O$428)/('Ratios Calculated fix'!O$429-'Ratios Calculated fix'!O$428)</f>
        <v>4.3840655465935734E-2</v>
      </c>
      <c r="P249" s="21">
        <f>('Ratios Calculated fix'!P249-'Ratios Calculated fix'!P$428)/('Ratios Calculated fix'!P$429-'Ratios Calculated fix'!P$428)</f>
        <v>9.4602790694810063E-2</v>
      </c>
      <c r="Q249" s="21">
        <f>('Ratios Calculated fix'!Q249-'Ratios Calculated fix'!Q$428)/('Ratios Calculated fix'!Q$429-'Ratios Calculated fix'!Q$428)</f>
        <v>0.56389238017735643</v>
      </c>
      <c r="R249" s="21">
        <f>('Ratios Calculated fix'!R249-'Ratios Calculated fix'!R$428)/('Ratios Calculated fix'!R$429-'Ratios Calculated fix'!R$428)</f>
        <v>8.5122378130486898E-2</v>
      </c>
      <c r="S249" s="21">
        <f>('Ratios Calculated fix'!S249-'Ratios Calculated fix'!S$428)/('Ratios Calculated fix'!S$429-'Ratios Calculated fix'!S$428)</f>
        <v>1.6149680555553086E-2</v>
      </c>
      <c r="T249" s="21">
        <f>('Ratios Calculated fix'!T249-'Ratios Calculated fix'!T$428)/('Ratios Calculated fix'!T$429-'Ratios Calculated fix'!T$428)</f>
        <v>8.3487030138925347E-2</v>
      </c>
      <c r="U249" s="21">
        <f>('Ratios Calculated fix'!U249-'Ratios Calculated fix'!U$428)/('Ratios Calculated fix'!U$429-'Ratios Calculated fix'!U$428)</f>
        <v>0.79829464620899715</v>
      </c>
      <c r="V249" s="21">
        <f>('Ratios Calculated fix'!V249-'Ratios Calculated fix'!V$428)/('Ratios Calculated fix'!V$429-'Ratios Calculated fix'!V$428)</f>
        <v>0.77288324288202759</v>
      </c>
      <c r="W249" s="21">
        <f>('Ratios Calculated fix'!W249-'Ratios Calculated fix'!W$428)/('Ratios Calculated fix'!W$429-'Ratios Calculated fix'!W$428)</f>
        <v>0.76840527022274219</v>
      </c>
      <c r="X249" s="21">
        <f>('Ratios Calculated fix'!X249-'Ratios Calculated fix'!X$428)/('Ratios Calculated fix'!X$429-'Ratios Calculated fix'!X$428)</f>
        <v>0.36820075532598706</v>
      </c>
      <c r="Y249" s="21">
        <f>('Ratios Calculated fix'!Y249-'Ratios Calculated fix'!Y$428)/('Ratios Calculated fix'!Y$429-'Ratios Calculated fix'!Y$428)</f>
        <v>0.47898802242591304</v>
      </c>
      <c r="Z249" s="21">
        <f>('Ratios Calculated fix'!Z249-'Ratios Calculated fix'!Z$428)/('Ratios Calculated fix'!Z$429-'Ratios Calculated fix'!Z$428)</f>
        <v>0.63179924467401294</v>
      </c>
      <c r="AA249" s="21">
        <f>('Ratios Calculated fix'!AA249-'Ratios Calculated fix'!AA$428)/('Ratios Calculated fix'!AA$429-'Ratios Calculated fix'!AA$428)</f>
        <v>0.35003055144444983</v>
      </c>
      <c r="AB249" s="21">
        <f>('Ratios Calculated fix'!AB249-'Ratios Calculated fix'!AB$428)/('Ratios Calculated fix'!AB$429-'Ratios Calculated fix'!AB$428)</f>
        <v>0.83597306578587049</v>
      </c>
      <c r="AC249" s="21">
        <f>('Ratios Calculated fix'!AC249-'Ratios Calculated fix'!AC$428)/('Ratios Calculated fix'!AC$429-'Ratios Calculated fix'!AC$428)</f>
        <v>0.2405361954930425</v>
      </c>
      <c r="AD249" s="21">
        <f>('Ratios Calculated fix'!AD249-'Ratios Calculated fix'!AD$428)/('Ratios Calculated fix'!AD$429-'Ratios Calculated fix'!AD$428)</f>
        <v>0.26831947031615294</v>
      </c>
      <c r="AE249" s="21">
        <f>('Ratios Calculated fix'!AE249-'Ratios Calculated fix'!AE$428)/('Ratios Calculated fix'!AE$429-'Ratios Calculated fix'!AE$428)</f>
        <v>0.27114473575409231</v>
      </c>
      <c r="AF249" s="21">
        <f>('Ratios Calculated fix'!AF249-'Ratios Calculated fix'!AF$428)/('Ratios Calculated fix'!AF$429-'Ratios Calculated fix'!AF$428)</f>
        <v>0.53699230177159685</v>
      </c>
      <c r="AG249" s="21" t="e">
        <f>('Ratios Calculated fix'!AG249-'Ratios Calculated fix'!AG$428)/('Ratios Calculated fix'!AG$429-'Ratios Calculated fix'!AG$428)</f>
        <v>#DIV/0!</v>
      </c>
      <c r="AH249" s="21" t="e">
        <f>('Ratios Calculated fix'!AH249-'Ratios Calculated fix'!AH$428)/('Ratios Calculated fix'!AH$429-'Ratios Calculated fix'!AH$428)</f>
        <v>#DIV/0!</v>
      </c>
      <c r="AI249" s="21">
        <f>('Ratios Calculated fix'!AI249-'Ratios Calculated fix'!AI$428)/('Ratios Calculated fix'!AI$429-'Ratios Calculated fix'!AI$428)</f>
        <v>0.4311430972683144</v>
      </c>
      <c r="AJ249" s="21">
        <f>('Ratios Calculated fix'!AJ249-'Ratios Calculated fix'!AJ$428)/('Ratios Calculated fix'!AJ$429-'Ratios Calculated fix'!AJ$428)</f>
        <v>0.11134672846790326</v>
      </c>
      <c r="AK249" s="21" t="e">
        <f>('Ratios Calculated fix'!AK249-'Ratios Calculated fix'!AK$428)/('Ratios Calculated fix'!AK$429-'Ratios Calculated fix'!AK$428)</f>
        <v>#DIV/0!</v>
      </c>
      <c r="AL249" s="21" t="e">
        <f>('Ratios Calculated fix'!AL249-'Ratios Calculated fix'!AL$428)/('Ratios Calculated fix'!AL$429-'Ratios Calculated fix'!AL$428)</f>
        <v>#DIV/0!</v>
      </c>
      <c r="AM249" s="21">
        <f>('Ratios Calculated fix'!AM249-'Ratios Calculated fix'!AM$428)/('Ratios Calculated fix'!AM$429-'Ratios Calculated fix'!AM$428)</f>
        <v>0.61531620033066892</v>
      </c>
      <c r="AN249" s="21">
        <f>('Ratios Calculated fix'!AN249-'Ratios Calculated fix'!AN$428)/('Ratios Calculated fix'!AN$429-'Ratios Calculated fix'!AN$428)</f>
        <v>0.62961932782649177</v>
      </c>
      <c r="AO249" s="21">
        <f>('Ratios Calculated fix'!AO249-'Ratios Calculated fix'!AO$428)/('Ratios Calculated fix'!AO$429-'Ratios Calculated fix'!AO$428)</f>
        <v>0.27574599043431414</v>
      </c>
      <c r="AP249" s="21">
        <f>('Ratios Calculated fix'!AP249-'Ratios Calculated fix'!AP$428)/('Ratios Calculated fix'!AP$429-'Ratios Calculated fix'!AP$428)</f>
        <v>4.4799423676891298E-2</v>
      </c>
      <c r="AQ249" s="21">
        <f>('Ratios Calculated fix'!AQ249-'Ratios Calculated fix'!AQ$428)/('Ratios Calculated fix'!AQ$429-'Ratios Calculated fix'!AQ$428)</f>
        <v>0.49202400810989166</v>
      </c>
      <c r="AR249" s="21">
        <f>('Ratios Calculated fix'!AR249-'Ratios Calculated fix'!AR$428)/('Ratios Calculated fix'!AR$429-'Ratios Calculated fix'!AR$428)</f>
        <v>0.26081636883276438</v>
      </c>
      <c r="AS249" s="21">
        <f>('Ratios Calculated fix'!AS249-'Ratios Calculated fix'!AS$428)/('Ratios Calculated fix'!AS$429-'Ratios Calculated fix'!AS$428)</f>
        <v>0.56393706453676529</v>
      </c>
      <c r="AT249" s="21">
        <f>('Ratios Calculated fix'!AT249-'Ratios Calculated fix'!AT$428)/('Ratios Calculated fix'!AT$429-'Ratios Calculated fix'!AT$428)</f>
        <v>0.37290635659357574</v>
      </c>
      <c r="AU249" s="21">
        <f>('Ratios Calculated fix'!AU249-'Ratios Calculated fix'!AU$428)/('Ratios Calculated fix'!AU$429-'Ratios Calculated fix'!AU$428)</f>
        <v>0.45609902978251055</v>
      </c>
      <c r="AV249" s="21" t="e">
        <f>('Ratios Calculated fix'!AV249-'Ratios Calculated fix'!AV$428)/('Ratios Calculated fix'!AV$429-'Ratios Calculated fix'!AV$428)</f>
        <v>#DIV/0!</v>
      </c>
      <c r="AW249" s="21" t="e">
        <f>('Ratios Calculated fix'!AW249-'Ratios Calculated fix'!AW$428)/('Ratios Calculated fix'!AW$429-'Ratios Calculated fix'!AW$428)</f>
        <v>#DIV/0!</v>
      </c>
      <c r="AX249" s="21" t="e">
        <f>('Ratios Calculated fix'!AX249-'Ratios Calculated fix'!AX$428)/('Ratios Calculated fix'!AX$429-'Ratios Calculated fix'!AX$428)</f>
        <v>#DIV/0!</v>
      </c>
      <c r="AY249" s="21">
        <f>('Ratios Calculated fix'!AY249-'Ratios Calculated fix'!AY$428)/('Ratios Calculated fix'!AY$429-'Ratios Calculated fix'!AY$428)</f>
        <v>0.37478906156245284</v>
      </c>
      <c r="AZ249" s="21">
        <f>('Ratios Calculated fix'!AZ249-'Ratios Calculated fix'!AZ$428)/('Ratios Calculated fix'!AZ$429-'Ratios Calculated fix'!AZ$428)</f>
        <v>0.25484805303427188</v>
      </c>
      <c r="BA249" s="21">
        <f>('Ratios Calculated fix'!BA249-'Ratios Calculated fix'!BA$428)/('Ratios Calculated fix'!BA$429-'Ratios Calculated fix'!BA$428)</f>
        <v>0.3508964099773465</v>
      </c>
      <c r="BB249" s="21" t="e">
        <f>('Ratios Calculated fix'!BB249-'Ratios Calculated fix'!BB$428)/('Ratios Calculated fix'!BB$429-'Ratios Calculated fix'!BB$428)</f>
        <v>#DIV/0!</v>
      </c>
      <c r="BC249" s="21">
        <f>('Ratios Calculated fix'!BC249-'Ratios Calculated fix'!BC$428)/('Ratios Calculated fix'!BC$429-'Ratios Calculated fix'!BC$428)</f>
        <v>9.7705948171132304E-2</v>
      </c>
    </row>
    <row r="250" spans="1:55" x14ac:dyDescent="0.2">
      <c r="A250" s="3" t="s">
        <v>787</v>
      </c>
      <c r="B250" s="3" t="s">
        <v>788</v>
      </c>
      <c r="C250" s="3" t="s">
        <v>34</v>
      </c>
      <c r="D250" s="3">
        <v>331628</v>
      </c>
      <c r="E250" s="3" t="s">
        <v>16</v>
      </c>
      <c r="F250" s="3">
        <v>2019</v>
      </c>
      <c r="G250" s="3" t="s">
        <v>17</v>
      </c>
      <c r="H250" s="4">
        <v>43830</v>
      </c>
      <c r="I250" s="4">
        <v>43875</v>
      </c>
      <c r="J250" s="4">
        <v>43875</v>
      </c>
      <c r="K250" s="5">
        <v>1009000000</v>
      </c>
      <c r="L250" s="5">
        <v>1012000000</v>
      </c>
      <c r="M250" s="3" t="s">
        <v>789</v>
      </c>
      <c r="N250" s="20">
        <f>('Ratios Calculated fix'!N250-'Ratios Calculated fix'!N$428)/('Ratios Calculated fix'!N$429-'Ratios Calculated fix'!N$428)</f>
        <v>5.9846836900711617E-2</v>
      </c>
      <c r="O250" s="21">
        <f>('Ratios Calculated fix'!O250-'Ratios Calculated fix'!O$428)/('Ratios Calculated fix'!O$429-'Ratios Calculated fix'!O$428)</f>
        <v>5.9846836900711617E-2</v>
      </c>
      <c r="P250" s="21">
        <f>('Ratios Calculated fix'!P250-'Ratios Calculated fix'!P$428)/('Ratios Calculated fix'!P$429-'Ratios Calculated fix'!P$428)</f>
        <v>0.10810200836690699</v>
      </c>
      <c r="Q250" s="21">
        <f>('Ratios Calculated fix'!Q250-'Ratios Calculated fix'!Q$428)/('Ratios Calculated fix'!Q$429-'Ratios Calculated fix'!Q$428)</f>
        <v>0.56303537523699965</v>
      </c>
      <c r="R250" s="21">
        <f>('Ratios Calculated fix'!R250-'Ratios Calculated fix'!R$428)/('Ratios Calculated fix'!R$429-'Ratios Calculated fix'!R$428)</f>
        <v>6.546346513801439E-2</v>
      </c>
      <c r="S250" s="21">
        <f>('Ratios Calculated fix'!S250-'Ratios Calculated fix'!S$428)/('Ratios Calculated fix'!S$429-'Ratios Calculated fix'!S$428)</f>
        <v>3.3599076064046669E-2</v>
      </c>
      <c r="T250" s="21">
        <f>('Ratios Calculated fix'!T250-'Ratios Calculated fix'!T$428)/('Ratios Calculated fix'!T$429-'Ratios Calculated fix'!T$428)</f>
        <v>6.0914945465466795E-2</v>
      </c>
      <c r="U250" s="21">
        <f>('Ratios Calculated fix'!U250-'Ratios Calculated fix'!U$428)/('Ratios Calculated fix'!U$429-'Ratios Calculated fix'!U$428)</f>
        <v>0.79571287338098029</v>
      </c>
      <c r="V250" s="21">
        <f>('Ratios Calculated fix'!V250-'Ratios Calculated fix'!V$428)/('Ratios Calculated fix'!V$429-'Ratios Calculated fix'!V$428)</f>
        <v>0.77411604220644248</v>
      </c>
      <c r="W250" s="21">
        <f>('Ratios Calculated fix'!W250-'Ratios Calculated fix'!W$428)/('Ratios Calculated fix'!W$429-'Ratios Calculated fix'!W$428)</f>
        <v>0.76520980881815348</v>
      </c>
      <c r="X250" s="21">
        <f>('Ratios Calculated fix'!X250-'Ratios Calculated fix'!X$428)/('Ratios Calculated fix'!X$429-'Ratios Calculated fix'!X$428)</f>
        <v>0.53061186759574042</v>
      </c>
      <c r="Y250" s="21">
        <f>('Ratios Calculated fix'!Y250-'Ratios Calculated fix'!Y$428)/('Ratios Calculated fix'!Y$429-'Ratios Calculated fix'!Y$428)</f>
        <v>0.47482453081562831</v>
      </c>
      <c r="Z250" s="21">
        <f>('Ratios Calculated fix'!Z250-'Ratios Calculated fix'!Z$428)/('Ratios Calculated fix'!Z$429-'Ratios Calculated fix'!Z$428)</f>
        <v>0.46938813240425953</v>
      </c>
      <c r="AA250" s="21">
        <f>('Ratios Calculated fix'!AA250-'Ratios Calculated fix'!AA$428)/('Ratios Calculated fix'!AA$429-'Ratios Calculated fix'!AA$428)</f>
        <v>0.1905847479483774</v>
      </c>
      <c r="AB250" s="21">
        <f>('Ratios Calculated fix'!AB250-'Ratios Calculated fix'!AB$428)/('Ratios Calculated fix'!AB$429-'Ratios Calculated fix'!AB$428)</f>
        <v>0.841631150850494</v>
      </c>
      <c r="AC250" s="21">
        <f>('Ratios Calculated fix'!AC250-'Ratios Calculated fix'!AC$428)/('Ratios Calculated fix'!AC$429-'Ratios Calculated fix'!AC$428)</f>
        <v>1</v>
      </c>
      <c r="AD250" s="21">
        <f>('Ratios Calculated fix'!AD250-'Ratios Calculated fix'!AD$428)/('Ratios Calculated fix'!AD$429-'Ratios Calculated fix'!AD$428)</f>
        <v>0.73963920148796569</v>
      </c>
      <c r="AE250" s="21">
        <f>('Ratios Calculated fix'!AE250-'Ratios Calculated fix'!AE$428)/('Ratios Calculated fix'!AE$429-'Ratios Calculated fix'!AE$428)</f>
        <v>0.81666043419048584</v>
      </c>
      <c r="AF250" s="21">
        <f>('Ratios Calculated fix'!AF250-'Ratios Calculated fix'!AF$428)/('Ratios Calculated fix'!AF$429-'Ratios Calculated fix'!AF$428)</f>
        <v>0.80118999409274483</v>
      </c>
      <c r="AG250" s="21" t="e">
        <f>('Ratios Calculated fix'!AG250-'Ratios Calculated fix'!AG$428)/('Ratios Calculated fix'!AG$429-'Ratios Calculated fix'!AG$428)</f>
        <v>#DIV/0!</v>
      </c>
      <c r="AH250" s="21" t="e">
        <f>('Ratios Calculated fix'!AH250-'Ratios Calculated fix'!AH$428)/('Ratios Calculated fix'!AH$429-'Ratios Calculated fix'!AH$428)</f>
        <v>#DIV/0!</v>
      </c>
      <c r="AI250" s="21">
        <f>('Ratios Calculated fix'!AI250-'Ratios Calculated fix'!AI$428)/('Ratios Calculated fix'!AI$429-'Ratios Calculated fix'!AI$428)</f>
        <v>0.37931544117717675</v>
      </c>
      <c r="AJ250" s="21">
        <f>('Ratios Calculated fix'!AJ250-'Ratios Calculated fix'!AJ$428)/('Ratios Calculated fix'!AJ$429-'Ratios Calculated fix'!AJ$428)</f>
        <v>0.15807716076675293</v>
      </c>
      <c r="AK250" s="21" t="e">
        <f>('Ratios Calculated fix'!AK250-'Ratios Calculated fix'!AK$428)/('Ratios Calculated fix'!AK$429-'Ratios Calculated fix'!AK$428)</f>
        <v>#DIV/0!</v>
      </c>
      <c r="AL250" s="21" t="e">
        <f>('Ratios Calculated fix'!AL250-'Ratios Calculated fix'!AL$428)/('Ratios Calculated fix'!AL$429-'Ratios Calculated fix'!AL$428)</f>
        <v>#DIV/0!</v>
      </c>
      <c r="AM250" s="21">
        <f>('Ratios Calculated fix'!AM250-'Ratios Calculated fix'!AM$428)/('Ratios Calculated fix'!AM$429-'Ratios Calculated fix'!AM$428)</f>
        <v>0.63156347645247168</v>
      </c>
      <c r="AN250" s="21">
        <f>('Ratios Calculated fix'!AN250-'Ratios Calculated fix'!AN$428)/('Ratios Calculated fix'!AN$429-'Ratios Calculated fix'!AN$428)</f>
        <v>0.62387082082870926</v>
      </c>
      <c r="AO250" s="21">
        <f>('Ratios Calculated fix'!AO250-'Ratios Calculated fix'!AO$428)/('Ratios Calculated fix'!AO$429-'Ratios Calculated fix'!AO$428)</f>
        <v>0.12396010966851836</v>
      </c>
      <c r="AP250" s="21">
        <f>('Ratios Calculated fix'!AP250-'Ratios Calculated fix'!AP$428)/('Ratios Calculated fix'!AP$429-'Ratios Calculated fix'!AP$428)</f>
        <v>3.2370002367815287E-2</v>
      </c>
      <c r="AQ250" s="21">
        <f>('Ratios Calculated fix'!AQ250-'Ratios Calculated fix'!AQ$428)/('Ratios Calculated fix'!AQ$429-'Ratios Calculated fix'!AQ$428)</f>
        <v>0.79321203181533018</v>
      </c>
      <c r="AR250" s="21">
        <f>('Ratios Calculated fix'!AR250-'Ratios Calculated fix'!AR$428)/('Ratios Calculated fix'!AR$429-'Ratios Calculated fix'!AR$428)</f>
        <v>0.58925042788807269</v>
      </c>
      <c r="AS250" s="21">
        <f>('Ratios Calculated fix'!AS250-'Ratios Calculated fix'!AS$428)/('Ratios Calculated fix'!AS$429-'Ratios Calculated fix'!AS$428)</f>
        <v>0.43954617955037778</v>
      </c>
      <c r="AT250" s="21">
        <f>('Ratios Calculated fix'!AT250-'Ratios Calculated fix'!AT$428)/('Ratios Calculated fix'!AT$429-'Ratios Calculated fix'!AT$428)</f>
        <v>0.59583725123364739</v>
      </c>
      <c r="AU250" s="21">
        <f>('Ratios Calculated fix'!AU250-'Ratios Calculated fix'!AU$428)/('Ratios Calculated fix'!AU$429-'Ratios Calculated fix'!AU$428)</f>
        <v>0.49627437011571407</v>
      </c>
      <c r="AV250" s="21" t="e">
        <f>('Ratios Calculated fix'!AV250-'Ratios Calculated fix'!AV$428)/('Ratios Calculated fix'!AV$429-'Ratios Calculated fix'!AV$428)</f>
        <v>#DIV/0!</v>
      </c>
      <c r="AW250" s="21" t="e">
        <f>('Ratios Calculated fix'!AW250-'Ratios Calculated fix'!AW$428)/('Ratios Calculated fix'!AW$429-'Ratios Calculated fix'!AW$428)</f>
        <v>#DIV/0!</v>
      </c>
      <c r="AX250" s="21" t="e">
        <f>('Ratios Calculated fix'!AX250-'Ratios Calculated fix'!AX$428)/('Ratios Calculated fix'!AX$429-'Ratios Calculated fix'!AX$428)</f>
        <v>#DIV/0!</v>
      </c>
      <c r="AY250" s="21">
        <f>('Ratios Calculated fix'!AY250-'Ratios Calculated fix'!AY$428)/('Ratios Calculated fix'!AY$429-'Ratios Calculated fix'!AY$428)</f>
        <v>0.33554473634639542</v>
      </c>
      <c r="AZ250" s="21">
        <f>('Ratios Calculated fix'!AZ250-'Ratios Calculated fix'!AZ$428)/('Ratios Calculated fix'!AZ$429-'Ratios Calculated fix'!AZ$428)</f>
        <v>0.23680854758703154</v>
      </c>
      <c r="BA250" s="21">
        <f>('Ratios Calculated fix'!BA250-'Ratios Calculated fix'!BA$428)/('Ratios Calculated fix'!BA$429-'Ratios Calculated fix'!BA$428)</f>
        <v>0.51527523416553789</v>
      </c>
      <c r="BB250" s="21" t="e">
        <f>('Ratios Calculated fix'!BB250-'Ratios Calculated fix'!BB$428)/('Ratios Calculated fix'!BB$429-'Ratios Calculated fix'!BB$428)</f>
        <v>#DIV/0!</v>
      </c>
      <c r="BC250" s="21">
        <f>('Ratios Calculated fix'!BC250-'Ratios Calculated fix'!BC$428)/('Ratios Calculated fix'!BC$429-'Ratios Calculated fix'!BC$428)</f>
        <v>0.40192296506161462</v>
      </c>
    </row>
    <row r="251" spans="1:55" x14ac:dyDescent="0.2">
      <c r="A251" s="7" t="s">
        <v>823</v>
      </c>
      <c r="B251" s="7" t="s">
        <v>824</v>
      </c>
      <c r="C251" s="3" t="s">
        <v>72</v>
      </c>
      <c r="D251" s="7">
        <v>744578</v>
      </c>
      <c r="E251" s="7" t="s">
        <v>16</v>
      </c>
      <c r="F251" s="7">
        <v>2012</v>
      </c>
      <c r="G251" s="7" t="s">
        <v>17</v>
      </c>
      <c r="H251" s="8">
        <v>41274</v>
      </c>
      <c r="I251" s="8">
        <v>41327</v>
      </c>
      <c r="J251" s="8">
        <v>41585</v>
      </c>
      <c r="K251" s="9">
        <v>42263000</v>
      </c>
      <c r="L251" s="9">
        <v>47892000</v>
      </c>
      <c r="M251" s="7" t="s">
        <v>825</v>
      </c>
      <c r="N251" s="20">
        <f>('Ratios Calculated fix'!N251-'Ratios Calculated fix'!N$428)/('Ratios Calculated fix'!N$429-'Ratios Calculated fix'!N$428)</f>
        <v>8.4337295860144486E-4</v>
      </c>
      <c r="O251" s="21">
        <f>('Ratios Calculated fix'!O251-'Ratios Calculated fix'!O$428)/('Ratios Calculated fix'!O$429-'Ratios Calculated fix'!O$428)</f>
        <v>8.4337295860144486E-4</v>
      </c>
      <c r="P251" s="21">
        <f>('Ratios Calculated fix'!P251-'Ratios Calculated fix'!P$428)/('Ratios Calculated fix'!P$429-'Ratios Calculated fix'!P$428)</f>
        <v>5.2226358020969945E-3</v>
      </c>
      <c r="Q251" s="21">
        <f>('Ratios Calculated fix'!Q251-'Ratios Calculated fix'!Q$428)/('Ratios Calculated fix'!Q$429-'Ratios Calculated fix'!Q$428)</f>
        <v>0.56128971836748776</v>
      </c>
      <c r="R251" s="21">
        <f>('Ratios Calculated fix'!R251-'Ratios Calculated fix'!R$428)/('Ratios Calculated fix'!R$429-'Ratios Calculated fix'!R$428)</f>
        <v>0.16750996918302302</v>
      </c>
      <c r="S251" s="21">
        <f>('Ratios Calculated fix'!S251-'Ratios Calculated fix'!S$428)/('Ratios Calculated fix'!S$429-'Ratios Calculated fix'!S$428)</f>
        <v>1</v>
      </c>
      <c r="T251" s="21">
        <f>('Ratios Calculated fix'!T251-'Ratios Calculated fix'!T$428)/('Ratios Calculated fix'!T$429-'Ratios Calculated fix'!T$428)</f>
        <v>1.3848141041203917E-2</v>
      </c>
      <c r="U251" s="21">
        <f>('Ratios Calculated fix'!U251-'Ratios Calculated fix'!U$428)/('Ratios Calculated fix'!U$429-'Ratios Calculated fix'!U$428)</f>
        <v>0.80090523121472468</v>
      </c>
      <c r="V251" s="21">
        <f>('Ratios Calculated fix'!V251-'Ratios Calculated fix'!V$428)/('Ratios Calculated fix'!V$429-'Ratios Calculated fix'!V$428)</f>
        <v>0.8312918778493783</v>
      </c>
      <c r="W251" s="21">
        <f>('Ratios Calculated fix'!W251-'Ratios Calculated fix'!W$428)/('Ratios Calculated fix'!W$429-'Ratios Calculated fix'!W$428)</f>
        <v>0.76028272263495889</v>
      </c>
      <c r="X251" s="21">
        <f>('Ratios Calculated fix'!X251-'Ratios Calculated fix'!X$428)/('Ratios Calculated fix'!X$429-'Ratios Calculated fix'!X$428)</f>
        <v>1.503325017220912E-2</v>
      </c>
      <c r="Y251" s="21">
        <f>('Ratios Calculated fix'!Y251-'Ratios Calculated fix'!Y$428)/('Ratios Calculated fix'!Y$429-'Ratios Calculated fix'!Y$428)</f>
        <v>0.47874658083470711</v>
      </c>
      <c r="Z251" s="21">
        <f>('Ratios Calculated fix'!Z251-'Ratios Calculated fix'!Z$428)/('Ratios Calculated fix'!Z$429-'Ratios Calculated fix'!Z$428)</f>
        <v>0.98496674982779098</v>
      </c>
      <c r="AA251" s="21">
        <f>('Ratios Calculated fix'!AA251-'Ratios Calculated fix'!AA$428)/('Ratios Calculated fix'!AA$429-'Ratios Calculated fix'!AA$428)</f>
        <v>2.6473462671365551E-3</v>
      </c>
      <c r="AB251" s="21">
        <f>('Ratios Calculated fix'!AB251-'Ratios Calculated fix'!AB$428)/('Ratios Calculated fix'!AB$429-'Ratios Calculated fix'!AB$428)</f>
        <v>0.85883798682723367</v>
      </c>
      <c r="AC251" s="21">
        <f>('Ratios Calculated fix'!AC251-'Ratios Calculated fix'!AC$428)/('Ratios Calculated fix'!AC$429-'Ratios Calculated fix'!AC$428)</f>
        <v>0.61574732449433145</v>
      </c>
      <c r="AD251" s="21">
        <f>('Ratios Calculated fix'!AD251-'Ratios Calculated fix'!AD$428)/('Ratios Calculated fix'!AD$429-'Ratios Calculated fix'!AD$428)</f>
        <v>0.64455301809085752</v>
      </c>
      <c r="AE251" s="21">
        <f>('Ratios Calculated fix'!AE251-'Ratios Calculated fix'!AE$428)/('Ratios Calculated fix'!AE$429-'Ratios Calculated fix'!AE$428)</f>
        <v>0.47711806568767662</v>
      </c>
      <c r="AF251" s="21">
        <f>('Ratios Calculated fix'!AF251-'Ratios Calculated fix'!AF$428)/('Ratios Calculated fix'!AF$429-'Ratios Calculated fix'!AF$428)</f>
        <v>0.6141692887667044</v>
      </c>
      <c r="AG251" s="21" t="e">
        <f>('Ratios Calculated fix'!AG251-'Ratios Calculated fix'!AG$428)/('Ratios Calculated fix'!AG$429-'Ratios Calculated fix'!AG$428)</f>
        <v>#DIV/0!</v>
      </c>
      <c r="AH251" s="21" t="e">
        <f>('Ratios Calculated fix'!AH251-'Ratios Calculated fix'!AH$428)/('Ratios Calculated fix'!AH$429-'Ratios Calculated fix'!AH$428)</f>
        <v>#DIV/0!</v>
      </c>
      <c r="AI251" s="21">
        <f>('Ratios Calculated fix'!AI251-'Ratios Calculated fix'!AI$428)/('Ratios Calculated fix'!AI$429-'Ratios Calculated fix'!AI$428)</f>
        <v>0.5056641391171901</v>
      </c>
      <c r="AJ251" s="21">
        <f>('Ratios Calculated fix'!AJ251-'Ratios Calculated fix'!AJ$428)/('Ratios Calculated fix'!AJ$429-'Ratios Calculated fix'!AJ$428)</f>
        <v>8.6849080521930938E-2</v>
      </c>
      <c r="AK251" s="21" t="e">
        <f>('Ratios Calculated fix'!AK251-'Ratios Calculated fix'!AK$428)/('Ratios Calculated fix'!AK$429-'Ratios Calculated fix'!AK$428)</f>
        <v>#DIV/0!</v>
      </c>
      <c r="AL251" s="21" t="e">
        <f>('Ratios Calculated fix'!AL251-'Ratios Calculated fix'!AL$428)/('Ratios Calculated fix'!AL$429-'Ratios Calculated fix'!AL$428)</f>
        <v>#DIV/0!</v>
      </c>
      <c r="AM251" s="21">
        <f>('Ratios Calculated fix'!AM251-'Ratios Calculated fix'!AM$428)/('Ratios Calculated fix'!AM$429-'Ratios Calculated fix'!AM$428)</f>
        <v>0.6164650526410026</v>
      </c>
      <c r="AN251" s="21">
        <f>('Ratios Calculated fix'!AN251-'Ratios Calculated fix'!AN$428)/('Ratios Calculated fix'!AN$429-'Ratios Calculated fix'!AN$428)</f>
        <v>0.62056457407979948</v>
      </c>
      <c r="AO251" s="21">
        <f>('Ratios Calculated fix'!AO251-'Ratios Calculated fix'!AO$428)/('Ratios Calculated fix'!AO$429-'Ratios Calculated fix'!AO$428)</f>
        <v>2.6035824030671617E-2</v>
      </c>
      <c r="AP251" s="21">
        <f>('Ratios Calculated fix'!AP251-'Ratios Calculated fix'!AP$428)/('Ratios Calculated fix'!AP$429-'Ratios Calculated fix'!AP$428)</f>
        <v>3.1957429156538757E-2</v>
      </c>
      <c r="AQ251" s="21">
        <f>('Ratios Calculated fix'!AQ251-'Ratios Calculated fix'!AQ$428)/('Ratios Calculated fix'!AQ$429-'Ratios Calculated fix'!AQ$428)</f>
        <v>0.51909606099359418</v>
      </c>
      <c r="AR251" s="21">
        <f>('Ratios Calculated fix'!AR251-'Ratios Calculated fix'!AR$428)/('Ratios Calculated fix'!AR$429-'Ratios Calculated fix'!AR$428)</f>
        <v>0.57810420835685095</v>
      </c>
      <c r="AS251" s="21">
        <f>('Ratios Calculated fix'!AS251-'Ratios Calculated fix'!AS$428)/('Ratios Calculated fix'!AS$429-'Ratios Calculated fix'!AS$428)</f>
        <v>0.79346147522573141</v>
      </c>
      <c r="AT251" s="21">
        <f>('Ratios Calculated fix'!AT251-'Ratios Calculated fix'!AT$428)/('Ratios Calculated fix'!AT$429-'Ratios Calculated fix'!AT$428)</f>
        <v>0.30301164731706581</v>
      </c>
      <c r="AU251" s="21">
        <f>('Ratios Calculated fix'!AU251-'Ratios Calculated fix'!AU$428)/('Ratios Calculated fix'!AU$429-'Ratios Calculated fix'!AU$428)</f>
        <v>0.4251772682512116</v>
      </c>
      <c r="AV251" s="21" t="e">
        <f>('Ratios Calculated fix'!AV251-'Ratios Calculated fix'!AV$428)/('Ratios Calculated fix'!AV$429-'Ratios Calculated fix'!AV$428)</f>
        <v>#DIV/0!</v>
      </c>
      <c r="AW251" s="21" t="e">
        <f>('Ratios Calculated fix'!AW251-'Ratios Calculated fix'!AW$428)/('Ratios Calculated fix'!AW$429-'Ratios Calculated fix'!AW$428)</f>
        <v>#DIV/0!</v>
      </c>
      <c r="AX251" s="21" t="e">
        <f>('Ratios Calculated fix'!AX251-'Ratios Calculated fix'!AX$428)/('Ratios Calculated fix'!AX$429-'Ratios Calculated fix'!AX$428)</f>
        <v>#DIV/0!</v>
      </c>
      <c r="AY251" s="21">
        <f>('Ratios Calculated fix'!AY251-'Ratios Calculated fix'!AY$428)/('Ratios Calculated fix'!AY$429-'Ratios Calculated fix'!AY$428)</f>
        <v>0.41608260194536945</v>
      </c>
      <c r="AZ251" s="21">
        <f>('Ratios Calculated fix'!AZ251-'Ratios Calculated fix'!AZ$428)/('Ratios Calculated fix'!AZ$429-'Ratios Calculated fix'!AZ$428)</f>
        <v>0.39509515780185001</v>
      </c>
      <c r="BA251" s="21">
        <f>('Ratios Calculated fix'!BA251-'Ratios Calculated fix'!BA$428)/('Ratios Calculated fix'!BA$429-'Ratios Calculated fix'!BA$428)</f>
        <v>0.47448733404252791</v>
      </c>
      <c r="BB251" s="21" t="e">
        <f>('Ratios Calculated fix'!BB251-'Ratios Calculated fix'!BB$428)/('Ratios Calculated fix'!BB$429-'Ratios Calculated fix'!BB$428)</f>
        <v>#DIV/0!</v>
      </c>
      <c r="BC251" s="21">
        <f>('Ratios Calculated fix'!BC251-'Ratios Calculated fix'!BC$428)/('Ratios Calculated fix'!BC$429-'Ratios Calculated fix'!BC$428)</f>
        <v>0.12486245405382811</v>
      </c>
    </row>
    <row r="252" spans="1:55" x14ac:dyDescent="0.2">
      <c r="A252" s="3" t="s">
        <v>778</v>
      </c>
      <c r="B252" s="3" t="s">
        <v>779</v>
      </c>
      <c r="C252" s="3" t="s">
        <v>45</v>
      </c>
      <c r="D252" s="3">
        <v>98192</v>
      </c>
      <c r="E252" s="3" t="s">
        <v>16</v>
      </c>
      <c r="F252" s="3">
        <v>2019</v>
      </c>
      <c r="G252" s="3" t="s">
        <v>17</v>
      </c>
      <c r="H252" s="4">
        <v>43830</v>
      </c>
      <c r="I252" s="4">
        <v>43888</v>
      </c>
      <c r="J252" s="4">
        <v>43888</v>
      </c>
      <c r="K252" s="5">
        <v>327500000</v>
      </c>
      <c r="L252" s="5">
        <v>330300000</v>
      </c>
      <c r="M252" s="3" t="s">
        <v>780</v>
      </c>
      <c r="N252" s="20">
        <f>('Ratios Calculated fix'!N252-'Ratios Calculated fix'!N$428)/('Ratios Calculated fix'!N$429-'Ratios Calculated fix'!N$428)</f>
        <v>1.7541312713374172E-2</v>
      </c>
      <c r="O252" s="21">
        <f>('Ratios Calculated fix'!O252-'Ratios Calculated fix'!O$428)/('Ratios Calculated fix'!O$429-'Ratios Calculated fix'!O$428)</f>
        <v>1.7541312713374172E-2</v>
      </c>
      <c r="P252" s="21">
        <f>('Ratios Calculated fix'!P252-'Ratios Calculated fix'!P$428)/('Ratios Calculated fix'!P$429-'Ratios Calculated fix'!P$428)</f>
        <v>7.34332612079898E-3</v>
      </c>
      <c r="Q252" s="21">
        <f>('Ratios Calculated fix'!Q252-'Ratios Calculated fix'!Q$428)/('Ratios Calculated fix'!Q$429-'Ratios Calculated fix'!Q$428)</f>
        <v>0.57252940505600858</v>
      </c>
      <c r="R252" s="21">
        <f>('Ratios Calculated fix'!R252-'Ratios Calculated fix'!R$428)/('Ratios Calculated fix'!R$429-'Ratios Calculated fix'!R$428)</f>
        <v>0.10134895068960016</v>
      </c>
      <c r="S252" s="21">
        <f>('Ratios Calculated fix'!S252-'Ratios Calculated fix'!S$428)/('Ratios Calculated fix'!S$429-'Ratios Calculated fix'!S$428)</f>
        <v>5.8725728796689969E-2</v>
      </c>
      <c r="T252" s="21">
        <f>('Ratios Calculated fix'!T252-'Ratios Calculated fix'!T$428)/('Ratios Calculated fix'!T$429-'Ratios Calculated fix'!T$428)</f>
        <v>9.3264671294686921E-2</v>
      </c>
      <c r="U252" s="21">
        <f>('Ratios Calculated fix'!U252-'Ratios Calculated fix'!U$428)/('Ratios Calculated fix'!U$429-'Ratios Calculated fix'!U$428)</f>
        <v>0.81056714045797229</v>
      </c>
      <c r="V252" s="21">
        <f>('Ratios Calculated fix'!V252-'Ratios Calculated fix'!V$428)/('Ratios Calculated fix'!V$429-'Ratios Calculated fix'!V$428)</f>
        <v>0.78243800028631538</v>
      </c>
      <c r="W252" s="21">
        <f>('Ratios Calculated fix'!W252-'Ratios Calculated fix'!W$428)/('Ratios Calculated fix'!W$429-'Ratios Calculated fix'!W$428)</f>
        <v>0.78066115649810386</v>
      </c>
      <c r="X252" s="21">
        <f>('Ratios Calculated fix'!X252-'Ratios Calculated fix'!X$428)/('Ratios Calculated fix'!X$429-'Ratios Calculated fix'!X$428)</f>
        <v>8.9833170779160754E-2</v>
      </c>
      <c r="Y252" s="21">
        <f>('Ratios Calculated fix'!Y252-'Ratios Calculated fix'!Y$428)/('Ratios Calculated fix'!Y$429-'Ratios Calculated fix'!Y$428)</f>
        <v>0.46547011749932266</v>
      </c>
      <c r="Z252" s="21">
        <f>('Ratios Calculated fix'!Z252-'Ratios Calculated fix'!Z$428)/('Ratios Calculated fix'!Z$429-'Ratios Calculated fix'!Z$428)</f>
        <v>0.91016682922083925</v>
      </c>
      <c r="AA252" s="21">
        <f>('Ratios Calculated fix'!AA252-'Ratios Calculated fix'!AA$428)/('Ratios Calculated fix'!AA$429-'Ratios Calculated fix'!AA$428)</f>
        <v>0.62235473717501333</v>
      </c>
      <c r="AB252" s="21">
        <f>('Ratios Calculated fix'!AB252-'Ratios Calculated fix'!AB$428)/('Ratios Calculated fix'!AB$429-'Ratios Calculated fix'!AB$428)</f>
        <v>0.81172298525520303</v>
      </c>
      <c r="AC252" s="21">
        <f>('Ratios Calculated fix'!AC252-'Ratios Calculated fix'!AC$428)/('Ratios Calculated fix'!AC$429-'Ratios Calculated fix'!AC$428)</f>
        <v>0.15375054330369695</v>
      </c>
      <c r="AD252" s="21">
        <f>('Ratios Calculated fix'!AD252-'Ratios Calculated fix'!AD$428)/('Ratios Calculated fix'!AD$429-'Ratios Calculated fix'!AD$428)</f>
        <v>0.33067811686626025</v>
      </c>
      <c r="AE252" s="21">
        <f>('Ratios Calculated fix'!AE252-'Ratios Calculated fix'!AE$428)/('Ratios Calculated fix'!AE$429-'Ratios Calculated fix'!AE$428)</f>
        <v>0.36800052863752769</v>
      </c>
      <c r="AF252" s="21">
        <f>('Ratios Calculated fix'!AF252-'Ratios Calculated fix'!AF$428)/('Ratios Calculated fix'!AF$429-'Ratios Calculated fix'!AF$428)</f>
        <v>0.59976479036863384</v>
      </c>
      <c r="AG252" s="21" t="e">
        <f>('Ratios Calculated fix'!AG252-'Ratios Calculated fix'!AG$428)/('Ratios Calculated fix'!AG$429-'Ratios Calculated fix'!AG$428)</f>
        <v>#DIV/0!</v>
      </c>
      <c r="AH252" s="21" t="e">
        <f>('Ratios Calculated fix'!AH252-'Ratios Calculated fix'!AH$428)/('Ratios Calculated fix'!AH$429-'Ratios Calculated fix'!AH$428)</f>
        <v>#DIV/0!</v>
      </c>
      <c r="AI252" s="21">
        <f>('Ratios Calculated fix'!AI252-'Ratios Calculated fix'!AI$428)/('Ratios Calculated fix'!AI$429-'Ratios Calculated fix'!AI$428)</f>
        <v>0.36829099083056666</v>
      </c>
      <c r="AJ252" s="21">
        <f>('Ratios Calculated fix'!AJ252-'Ratios Calculated fix'!AJ$428)/('Ratios Calculated fix'!AJ$429-'Ratios Calculated fix'!AJ$428)</f>
        <v>0.13063390210071915</v>
      </c>
      <c r="AK252" s="21" t="e">
        <f>('Ratios Calculated fix'!AK252-'Ratios Calculated fix'!AK$428)/('Ratios Calculated fix'!AK$429-'Ratios Calculated fix'!AK$428)</f>
        <v>#DIV/0!</v>
      </c>
      <c r="AL252" s="21" t="e">
        <f>('Ratios Calculated fix'!AL252-'Ratios Calculated fix'!AL$428)/('Ratios Calculated fix'!AL$429-'Ratios Calculated fix'!AL$428)</f>
        <v>#DIV/0!</v>
      </c>
      <c r="AM252" s="21">
        <f>('Ratios Calculated fix'!AM252-'Ratios Calculated fix'!AM$428)/('Ratios Calculated fix'!AM$429-'Ratios Calculated fix'!AM$428)</f>
        <v>0.62839335910011196</v>
      </c>
      <c r="AN252" s="21">
        <f>('Ratios Calculated fix'!AN252-'Ratios Calculated fix'!AN$428)/('Ratios Calculated fix'!AN$429-'Ratios Calculated fix'!AN$428)</f>
        <v>0.63405678445771951</v>
      </c>
      <c r="AO252" s="21">
        <f>('Ratios Calculated fix'!AO252-'Ratios Calculated fix'!AO$428)/('Ratios Calculated fix'!AO$429-'Ratios Calculated fix'!AO$428)</f>
        <v>0.18634280095861086</v>
      </c>
      <c r="AP252" s="21">
        <f>('Ratios Calculated fix'!AP252-'Ratios Calculated fix'!AP$428)/('Ratios Calculated fix'!AP$429-'Ratios Calculated fix'!AP$428)</f>
        <v>3.1340335338680553E-2</v>
      </c>
      <c r="AQ252" s="21">
        <f>('Ratios Calculated fix'!AQ252-'Ratios Calculated fix'!AQ$428)/('Ratios Calculated fix'!AQ$429-'Ratios Calculated fix'!AQ$428)</f>
        <v>0.59660381502434856</v>
      </c>
      <c r="AR252" s="21">
        <f>('Ratios Calculated fix'!AR252-'Ratios Calculated fix'!AR$428)/('Ratios Calculated fix'!AR$429-'Ratios Calculated fix'!AR$428)</f>
        <v>0.28747111996771235</v>
      </c>
      <c r="AS252" s="21">
        <f>('Ratios Calculated fix'!AS252-'Ratios Calculated fix'!AS$428)/('Ratios Calculated fix'!AS$429-'Ratios Calculated fix'!AS$428)</f>
        <v>0.51629904319052755</v>
      </c>
      <c r="AT252" s="21">
        <f>('Ratios Calculated fix'!AT252-'Ratios Calculated fix'!AT$428)/('Ratios Calculated fix'!AT$429-'Ratios Calculated fix'!AT$428)</f>
        <v>0.35434547783660153</v>
      </c>
      <c r="AU252" s="21">
        <f>('Ratios Calculated fix'!AU252-'Ratios Calculated fix'!AU$428)/('Ratios Calculated fix'!AU$429-'Ratios Calculated fix'!AU$428)</f>
        <v>0.48227029245148395</v>
      </c>
      <c r="AV252" s="21" t="e">
        <f>('Ratios Calculated fix'!AV252-'Ratios Calculated fix'!AV$428)/('Ratios Calculated fix'!AV$429-'Ratios Calculated fix'!AV$428)</f>
        <v>#DIV/0!</v>
      </c>
      <c r="AW252" s="21" t="e">
        <f>('Ratios Calculated fix'!AW252-'Ratios Calculated fix'!AW$428)/('Ratios Calculated fix'!AW$429-'Ratios Calculated fix'!AW$428)</f>
        <v>#DIV/0!</v>
      </c>
      <c r="AX252" s="21" t="e">
        <f>('Ratios Calculated fix'!AX252-'Ratios Calculated fix'!AX$428)/('Ratios Calculated fix'!AX$429-'Ratios Calculated fix'!AX$428)</f>
        <v>#DIV/0!</v>
      </c>
      <c r="AY252" s="21">
        <f>('Ratios Calculated fix'!AY252-'Ratios Calculated fix'!AY$428)/('Ratios Calculated fix'!AY$429-'Ratios Calculated fix'!AY$428)</f>
        <v>0.36576796736563122</v>
      </c>
      <c r="AZ252" s="21">
        <f>('Ratios Calculated fix'!AZ252-'Ratios Calculated fix'!AZ$428)/('Ratios Calculated fix'!AZ$429-'Ratios Calculated fix'!AZ$428)</f>
        <v>0.3078818809311778</v>
      </c>
      <c r="BA252" s="21">
        <f>('Ratios Calculated fix'!BA252-'Ratios Calculated fix'!BA$428)/('Ratios Calculated fix'!BA$429-'Ratios Calculated fix'!BA$428)</f>
        <v>0.51682504362308801</v>
      </c>
      <c r="BB252" s="21" t="e">
        <f>('Ratios Calculated fix'!BB252-'Ratios Calculated fix'!BB$428)/('Ratios Calculated fix'!BB$429-'Ratios Calculated fix'!BB$428)</f>
        <v>#DIV/0!</v>
      </c>
      <c r="BC252" s="21">
        <f>('Ratios Calculated fix'!BC252-'Ratios Calculated fix'!BC$428)/('Ratios Calculated fix'!BC$429-'Ratios Calculated fix'!BC$428)</f>
        <v>0.14351133559084259</v>
      </c>
    </row>
    <row r="253" spans="1:55" x14ac:dyDescent="0.2">
      <c r="A253" s="3" t="s">
        <v>784</v>
      </c>
      <c r="B253" s="3" t="s">
        <v>785</v>
      </c>
      <c r="C253" s="3" t="s">
        <v>15</v>
      </c>
      <c r="D253" s="3">
        <v>255010</v>
      </c>
      <c r="E253" s="3" t="s">
        <v>16</v>
      </c>
      <c r="F253" s="3">
        <v>2019</v>
      </c>
      <c r="G253" s="3" t="s">
        <v>17</v>
      </c>
      <c r="H253" s="4">
        <v>43830</v>
      </c>
      <c r="I253" s="4">
        <v>43872</v>
      </c>
      <c r="J253" s="4">
        <v>43872</v>
      </c>
      <c r="K253" s="5">
        <v>280000000</v>
      </c>
      <c r="L253" s="5">
        <v>281000000</v>
      </c>
      <c r="M253" s="3" t="s">
        <v>786</v>
      </c>
      <c r="N253" s="20">
        <f>('Ratios Calculated fix'!N253-'Ratios Calculated fix'!N$428)/('Ratios Calculated fix'!N$429-'Ratios Calculated fix'!N$428)</f>
        <v>7.0596714965224641E-2</v>
      </c>
      <c r="O253" s="21">
        <f>('Ratios Calculated fix'!O253-'Ratios Calculated fix'!O$428)/('Ratios Calculated fix'!O$429-'Ratios Calculated fix'!O$428)</f>
        <v>4.6209666106141162E-2</v>
      </c>
      <c r="P253" s="21">
        <f>('Ratios Calculated fix'!P253-'Ratios Calculated fix'!P$428)/('Ratios Calculated fix'!P$429-'Ratios Calculated fix'!P$428)</f>
        <v>4.9654540019105568E-2</v>
      </c>
      <c r="Q253" s="21">
        <f>('Ratios Calculated fix'!Q253-'Ratios Calculated fix'!Q$428)/('Ratios Calculated fix'!Q$429-'Ratios Calculated fix'!Q$428)</f>
        <v>0.67724356406092057</v>
      </c>
      <c r="R253" s="21">
        <f>('Ratios Calculated fix'!R253-'Ratios Calculated fix'!R$428)/('Ratios Calculated fix'!R$429-'Ratios Calculated fix'!R$428)</f>
        <v>0.14154491977714603</v>
      </c>
      <c r="S253" s="21">
        <f>('Ratios Calculated fix'!S253-'Ratios Calculated fix'!S$428)/('Ratios Calculated fix'!S$429-'Ratios Calculated fix'!S$428)</f>
        <v>0</v>
      </c>
      <c r="T253" s="21">
        <f>('Ratios Calculated fix'!T253-'Ratios Calculated fix'!T$428)/('Ratios Calculated fix'!T$429-'Ratios Calculated fix'!T$428)</f>
        <v>0.14299827243490701</v>
      </c>
      <c r="U253" s="21">
        <f>('Ratios Calculated fix'!U253-'Ratios Calculated fix'!U$428)/('Ratios Calculated fix'!U$429-'Ratios Calculated fix'!U$428)</f>
        <v>1</v>
      </c>
      <c r="V253" s="21">
        <f>('Ratios Calculated fix'!V253-'Ratios Calculated fix'!V$428)/('Ratios Calculated fix'!V$429-'Ratios Calculated fix'!V$428)</f>
        <v>0.77144014205164946</v>
      </c>
      <c r="W253" s="21">
        <f>('Ratios Calculated fix'!W253-'Ratios Calculated fix'!W$428)/('Ratios Calculated fix'!W$429-'Ratios Calculated fix'!W$428)</f>
        <v>1</v>
      </c>
      <c r="X253" s="21">
        <f>('Ratios Calculated fix'!X253-'Ratios Calculated fix'!X$428)/('Ratios Calculated fix'!X$429-'Ratios Calculated fix'!X$428)</f>
        <v>0.41752072396103973</v>
      </c>
      <c r="Y253" s="21">
        <f>('Ratios Calculated fix'!Y253-'Ratios Calculated fix'!Y$428)/('Ratios Calculated fix'!Y$429-'Ratios Calculated fix'!Y$428)</f>
        <v>0.44523274845028704</v>
      </c>
      <c r="Z253" s="21">
        <f>('Ratios Calculated fix'!Z253-'Ratios Calculated fix'!Z$428)/('Ratios Calculated fix'!Z$429-'Ratios Calculated fix'!Z$428)</f>
        <v>0.58247927603896021</v>
      </c>
      <c r="AA253" s="21">
        <f>('Ratios Calculated fix'!AA253-'Ratios Calculated fix'!AA$428)/('Ratios Calculated fix'!AA$429-'Ratios Calculated fix'!AA$428)</f>
        <v>0.27166805333110888</v>
      </c>
      <c r="AB253" s="21">
        <f>('Ratios Calculated fix'!AB253-'Ratios Calculated fix'!AB$428)/('Ratios Calculated fix'!AB$429-'Ratios Calculated fix'!AB$428)</f>
        <v>0.79260812363960798</v>
      </c>
      <c r="AC253" s="21">
        <f>('Ratios Calculated fix'!AC253-'Ratios Calculated fix'!AC$428)/('Ratios Calculated fix'!AC$429-'Ratios Calculated fix'!AC$428)</f>
        <v>0.30253393596434613</v>
      </c>
      <c r="AD253" s="21">
        <f>('Ratios Calculated fix'!AD253-'Ratios Calculated fix'!AD$428)/('Ratios Calculated fix'!AD$429-'Ratios Calculated fix'!AD$428)</f>
        <v>0.34180409903232239</v>
      </c>
      <c r="AE253" s="21">
        <f>('Ratios Calculated fix'!AE253-'Ratios Calculated fix'!AE$428)/('Ratios Calculated fix'!AE$429-'Ratios Calculated fix'!AE$428)</f>
        <v>0.39182895671481205</v>
      </c>
      <c r="AF253" s="21">
        <f>('Ratios Calculated fix'!AF253-'Ratios Calculated fix'!AF$428)/('Ratios Calculated fix'!AF$429-'Ratios Calculated fix'!AF$428)</f>
        <v>0.5970400897392506</v>
      </c>
      <c r="AG253" s="21" t="e">
        <f>('Ratios Calculated fix'!AG253-'Ratios Calculated fix'!AG$428)/('Ratios Calculated fix'!AG$429-'Ratios Calculated fix'!AG$428)</f>
        <v>#DIV/0!</v>
      </c>
      <c r="AH253" s="21" t="e">
        <f>('Ratios Calculated fix'!AH253-'Ratios Calculated fix'!AH$428)/('Ratios Calculated fix'!AH$429-'Ratios Calculated fix'!AH$428)</f>
        <v>#DIV/0!</v>
      </c>
      <c r="AI253" s="21">
        <f>('Ratios Calculated fix'!AI253-'Ratios Calculated fix'!AI$428)/('Ratios Calculated fix'!AI$429-'Ratios Calculated fix'!AI$428)</f>
        <v>0.36927149490920202</v>
      </c>
      <c r="AJ253" s="21">
        <f>('Ratios Calculated fix'!AJ253-'Ratios Calculated fix'!AJ$428)/('Ratios Calculated fix'!AJ$429-'Ratios Calculated fix'!AJ$428)</f>
        <v>0.17197909674496173</v>
      </c>
      <c r="AK253" s="21" t="e">
        <f>('Ratios Calculated fix'!AK253-'Ratios Calculated fix'!AK$428)/('Ratios Calculated fix'!AK$429-'Ratios Calculated fix'!AK$428)</f>
        <v>#DIV/0!</v>
      </c>
      <c r="AL253" s="21" t="e">
        <f>('Ratios Calculated fix'!AL253-'Ratios Calculated fix'!AL$428)/('Ratios Calculated fix'!AL$429-'Ratios Calculated fix'!AL$428)</f>
        <v>#DIV/0!</v>
      </c>
      <c r="AM253" s="21">
        <f>('Ratios Calculated fix'!AM253-'Ratios Calculated fix'!AM$428)/('Ratios Calculated fix'!AM$429-'Ratios Calculated fix'!AM$428)</f>
        <v>0.77580847467093694</v>
      </c>
      <c r="AN253" s="21">
        <f>('Ratios Calculated fix'!AN253-'Ratios Calculated fix'!AN$428)/('Ratios Calculated fix'!AN$429-'Ratios Calculated fix'!AN$428)</f>
        <v>0.80647298447297178</v>
      </c>
      <c r="AO253" s="21">
        <f>('Ratios Calculated fix'!AO253-'Ratios Calculated fix'!AO$428)/('Ratios Calculated fix'!AO$429-'Ratios Calculated fix'!AO$428)</f>
        <v>0.33942540738800692</v>
      </c>
      <c r="AP253" s="21">
        <f>('Ratios Calculated fix'!AP253-'Ratios Calculated fix'!AP$428)/('Ratios Calculated fix'!AP$429-'Ratios Calculated fix'!AP$428)</f>
        <v>3.289011328737465E-2</v>
      </c>
      <c r="AQ253" s="21">
        <f>('Ratios Calculated fix'!AQ253-'Ratios Calculated fix'!AQ$428)/('Ratios Calculated fix'!AQ$429-'Ratios Calculated fix'!AQ$428)</f>
        <v>0.66706846390970498</v>
      </c>
      <c r="AR253" s="21">
        <f>('Ratios Calculated fix'!AR253-'Ratios Calculated fix'!AR$428)/('Ratios Calculated fix'!AR$429-'Ratios Calculated fix'!AR$428)</f>
        <v>0.29753172793726129</v>
      </c>
      <c r="AS253" s="21">
        <f>('Ratios Calculated fix'!AS253-'Ratios Calculated fix'!AS$428)/('Ratios Calculated fix'!AS$429-'Ratios Calculated fix'!AS$428)</f>
        <v>0.51353226942587793</v>
      </c>
      <c r="AT253" s="21">
        <f>('Ratios Calculated fix'!AT253-'Ratios Calculated fix'!AT$428)/('Ratios Calculated fix'!AT$429-'Ratios Calculated fix'!AT$428)</f>
        <v>0.50465414366800843</v>
      </c>
      <c r="AU253" s="21">
        <f>('Ratios Calculated fix'!AU253-'Ratios Calculated fix'!AU$428)/('Ratios Calculated fix'!AU$429-'Ratios Calculated fix'!AU$428)</f>
        <v>0.46786371480749855</v>
      </c>
      <c r="AV253" s="21" t="e">
        <f>('Ratios Calculated fix'!AV253-'Ratios Calculated fix'!AV$428)/('Ratios Calculated fix'!AV$429-'Ratios Calculated fix'!AV$428)</f>
        <v>#DIV/0!</v>
      </c>
      <c r="AW253" s="21" t="e">
        <f>('Ratios Calculated fix'!AW253-'Ratios Calculated fix'!AW$428)/('Ratios Calculated fix'!AW$429-'Ratios Calculated fix'!AW$428)</f>
        <v>#DIV/0!</v>
      </c>
      <c r="AX253" s="21" t="e">
        <f>('Ratios Calculated fix'!AX253-'Ratios Calculated fix'!AX$428)/('Ratios Calculated fix'!AX$429-'Ratios Calculated fix'!AX$428)</f>
        <v>#DIV/0!</v>
      </c>
      <c r="AY253" s="21">
        <f>('Ratios Calculated fix'!AY253-'Ratios Calculated fix'!AY$428)/('Ratios Calculated fix'!AY$429-'Ratios Calculated fix'!AY$428)</f>
        <v>0.35509630546672039</v>
      </c>
      <c r="AZ253" s="21">
        <f>('Ratios Calculated fix'!AZ253-'Ratios Calculated fix'!AZ$428)/('Ratios Calculated fix'!AZ$429-'Ratios Calculated fix'!AZ$428)</f>
        <v>0.28170263282829444</v>
      </c>
      <c r="BA253" s="21">
        <f>('Ratios Calculated fix'!BA253-'Ratios Calculated fix'!BA$428)/('Ratios Calculated fix'!BA$429-'Ratios Calculated fix'!BA$428)</f>
        <v>0.51249082716940353</v>
      </c>
      <c r="BB253" s="21" t="e">
        <f>('Ratios Calculated fix'!BB253-'Ratios Calculated fix'!BB$428)/('Ratios Calculated fix'!BB$429-'Ratios Calculated fix'!BB$428)</f>
        <v>#DIV/0!</v>
      </c>
      <c r="BC253" s="21">
        <f>('Ratios Calculated fix'!BC253-'Ratios Calculated fix'!BC$428)/('Ratios Calculated fix'!BC$429-'Ratios Calculated fix'!BC$428)</f>
        <v>0.23908944573828389</v>
      </c>
    </row>
    <row r="254" spans="1:55" x14ac:dyDescent="0.2">
      <c r="A254" s="3" t="s">
        <v>796</v>
      </c>
      <c r="B254" s="3" t="s">
        <v>797</v>
      </c>
      <c r="C254" s="3" t="s">
        <v>45</v>
      </c>
      <c r="D254" s="3">
        <v>243628</v>
      </c>
      <c r="E254" s="3" t="s">
        <v>16</v>
      </c>
      <c r="F254" s="3">
        <v>2019</v>
      </c>
      <c r="G254" s="3" t="s">
        <v>17</v>
      </c>
      <c r="H254" s="4">
        <v>43830</v>
      </c>
      <c r="I254" s="4">
        <v>43887</v>
      </c>
      <c r="J254" s="4">
        <v>43887</v>
      </c>
      <c r="K254" s="5">
        <v>749100000</v>
      </c>
      <c r="L254" s="5">
        <v>755400000</v>
      </c>
      <c r="M254" s="3" t="s">
        <v>798</v>
      </c>
      <c r="N254" s="20">
        <f>('Ratios Calculated fix'!N254-'Ratios Calculated fix'!N$428)/('Ratios Calculated fix'!N$429-'Ratios Calculated fix'!N$428)</f>
        <v>5.8466940868121021E-2</v>
      </c>
      <c r="O254" s="21">
        <f>('Ratios Calculated fix'!O254-'Ratios Calculated fix'!O$428)/('Ratios Calculated fix'!O$429-'Ratios Calculated fix'!O$428)</f>
        <v>5.7720899076395098E-2</v>
      </c>
      <c r="P254" s="21">
        <f>('Ratios Calculated fix'!P254-'Ratios Calculated fix'!P$428)/('Ratios Calculated fix'!P$429-'Ratios Calculated fix'!P$428)</f>
        <v>4.3565147779519628E-2</v>
      </c>
      <c r="Q254" s="21">
        <f>('Ratios Calculated fix'!Q254-'Ratios Calculated fix'!Q$428)/('Ratios Calculated fix'!Q$429-'Ratios Calculated fix'!Q$428)</f>
        <v>0.54787831246932583</v>
      </c>
      <c r="R254" s="21">
        <f>('Ratios Calculated fix'!R254-'Ratios Calculated fix'!R$428)/('Ratios Calculated fix'!R$429-'Ratios Calculated fix'!R$428)</f>
        <v>0.24334099024243153</v>
      </c>
      <c r="S254" s="21">
        <f>('Ratios Calculated fix'!S254-'Ratios Calculated fix'!S$428)/('Ratios Calculated fix'!S$429-'Ratios Calculated fix'!S$428)</f>
        <v>0</v>
      </c>
      <c r="T254" s="21">
        <f>('Ratios Calculated fix'!T254-'Ratios Calculated fix'!T$428)/('Ratios Calculated fix'!T$429-'Ratios Calculated fix'!T$428)</f>
        <v>0.24583956296032097</v>
      </c>
      <c r="U254" s="21">
        <f>('Ratios Calculated fix'!U254-'Ratios Calculated fix'!U$428)/('Ratios Calculated fix'!U$429-'Ratios Calculated fix'!U$428)</f>
        <v>0.76588046468880688</v>
      </c>
      <c r="V254" s="21">
        <f>('Ratios Calculated fix'!V254-'Ratios Calculated fix'!V$428)/('Ratios Calculated fix'!V$429-'Ratios Calculated fix'!V$428)</f>
        <v>0.77144014205164946</v>
      </c>
      <c r="W254" s="21">
        <f>('Ratios Calculated fix'!W254-'Ratios Calculated fix'!W$428)/('Ratios Calculated fix'!W$429-'Ratios Calculated fix'!W$428)</f>
        <v>0.73150663671134208</v>
      </c>
      <c r="X254" s="21">
        <f>('Ratios Calculated fix'!X254-'Ratios Calculated fix'!X$428)/('Ratios Calculated fix'!X$429-'Ratios Calculated fix'!X$428)</f>
        <v>9.7505284815367993E-2</v>
      </c>
      <c r="Y254" s="21">
        <f>('Ratios Calculated fix'!Y254-'Ratios Calculated fix'!Y$428)/('Ratios Calculated fix'!Y$429-'Ratios Calculated fix'!Y$428)</f>
        <v>0.41838798200410177</v>
      </c>
      <c r="Z254" s="21">
        <f>('Ratios Calculated fix'!Z254-'Ratios Calculated fix'!Z$428)/('Ratios Calculated fix'!Z$429-'Ratios Calculated fix'!Z$428)</f>
        <v>0.90249471518463198</v>
      </c>
      <c r="AA254" s="21">
        <f>('Ratios Calculated fix'!AA254-'Ratios Calculated fix'!AA$428)/('Ratios Calculated fix'!AA$429-'Ratios Calculated fix'!AA$428)</f>
        <v>0.11593270258535503</v>
      </c>
      <c r="AB254" s="21">
        <f>('Ratios Calculated fix'!AB254-'Ratios Calculated fix'!AB$428)/('Ratios Calculated fix'!AB$429-'Ratios Calculated fix'!AB$428)</f>
        <v>0.7446381349991168</v>
      </c>
      <c r="AC254" s="21">
        <f>('Ratios Calculated fix'!AC254-'Ratios Calculated fix'!AC$428)/('Ratios Calculated fix'!AC$429-'Ratios Calculated fix'!AC$428)</f>
        <v>0.49925082999667503</v>
      </c>
      <c r="AD254" s="21">
        <f>('Ratios Calculated fix'!AD254-'Ratios Calculated fix'!AD$428)/('Ratios Calculated fix'!AD$429-'Ratios Calculated fix'!AD$428)</f>
        <v>0.58558424766055228</v>
      </c>
      <c r="AE254" s="21">
        <f>('Ratios Calculated fix'!AE254-'Ratios Calculated fix'!AE$428)/('Ratios Calculated fix'!AE$429-'Ratios Calculated fix'!AE$428)</f>
        <v>0.6712876337032011</v>
      </c>
      <c r="AF254" s="21">
        <f>('Ratios Calculated fix'!AF254-'Ratios Calculated fix'!AF$428)/('Ratios Calculated fix'!AF$429-'Ratios Calculated fix'!AF$428)</f>
        <v>0.72725287858824827</v>
      </c>
      <c r="AG254" s="21" t="e">
        <f>('Ratios Calculated fix'!AG254-'Ratios Calculated fix'!AG$428)/('Ratios Calculated fix'!AG$429-'Ratios Calculated fix'!AG$428)</f>
        <v>#DIV/0!</v>
      </c>
      <c r="AH254" s="21" t="e">
        <f>('Ratios Calculated fix'!AH254-'Ratios Calculated fix'!AH$428)/('Ratios Calculated fix'!AH$429-'Ratios Calculated fix'!AH$428)</f>
        <v>#DIV/0!</v>
      </c>
      <c r="AI254" s="21">
        <f>('Ratios Calculated fix'!AI254-'Ratios Calculated fix'!AI$428)/('Ratios Calculated fix'!AI$429-'Ratios Calculated fix'!AI$428)</f>
        <v>0.37626426322698336</v>
      </c>
      <c r="AJ254" s="21">
        <f>('Ratios Calculated fix'!AJ254-'Ratios Calculated fix'!AJ$428)/('Ratios Calculated fix'!AJ$429-'Ratios Calculated fix'!AJ$428)</f>
        <v>0.46197657930226238</v>
      </c>
      <c r="AK254" s="21" t="e">
        <f>('Ratios Calculated fix'!AK254-'Ratios Calculated fix'!AK$428)/('Ratios Calculated fix'!AK$429-'Ratios Calculated fix'!AK$428)</f>
        <v>#DIV/0!</v>
      </c>
      <c r="AL254" s="21" t="e">
        <f>('Ratios Calculated fix'!AL254-'Ratios Calculated fix'!AL$428)/('Ratios Calculated fix'!AL$429-'Ratios Calculated fix'!AL$428)</f>
        <v>#DIV/0!</v>
      </c>
      <c r="AM254" s="21">
        <f>('Ratios Calculated fix'!AM254-'Ratios Calculated fix'!AM$428)/('Ratios Calculated fix'!AM$429-'Ratios Calculated fix'!AM$428)</f>
        <v>0.60120773140102213</v>
      </c>
      <c r="AN254" s="21">
        <f>('Ratios Calculated fix'!AN254-'Ratios Calculated fix'!AN$428)/('Ratios Calculated fix'!AN$429-'Ratios Calculated fix'!AN$428)</f>
        <v>0.61449078856300621</v>
      </c>
      <c r="AO254" s="21">
        <f>('Ratios Calculated fix'!AO254-'Ratios Calculated fix'!AO$428)/('Ratios Calculated fix'!AO$429-'Ratios Calculated fix'!AO$428)</f>
        <v>0.13291523916157497</v>
      </c>
      <c r="AP254" s="21">
        <f>('Ratios Calculated fix'!AP254-'Ratios Calculated fix'!AP$428)/('Ratios Calculated fix'!AP$429-'Ratios Calculated fix'!AP$428)</f>
        <v>3.4260123705296235E-2</v>
      </c>
      <c r="AQ254" s="21">
        <f>('Ratios Calculated fix'!AQ254-'Ratios Calculated fix'!AQ$428)/('Ratios Calculated fix'!AQ$429-'Ratios Calculated fix'!AQ$428)</f>
        <v>0.72338341078160828</v>
      </c>
      <c r="AR254" s="21">
        <f>('Ratios Calculated fix'!AR254-'Ratios Calculated fix'!AR$428)/('Ratios Calculated fix'!AR$429-'Ratios Calculated fix'!AR$428)</f>
        <v>0.50851414465228006</v>
      </c>
      <c r="AS254" s="21">
        <f>('Ratios Calculated fix'!AS254-'Ratios Calculated fix'!AS$428)/('Ratios Calculated fix'!AS$429-'Ratios Calculated fix'!AS$428)</f>
        <v>0.45538683661252466</v>
      </c>
      <c r="AT254" s="21">
        <f>('Ratios Calculated fix'!AT254-'Ratios Calculated fix'!AT$428)/('Ratios Calculated fix'!AT$429-'Ratios Calculated fix'!AT$428)</f>
        <v>0.53895166086857726</v>
      </c>
      <c r="AU254" s="21">
        <f>('Ratios Calculated fix'!AU254-'Ratios Calculated fix'!AU$428)/('Ratios Calculated fix'!AU$429-'Ratios Calculated fix'!AU$428)</f>
        <v>0.60893886312129097</v>
      </c>
      <c r="AV254" s="21" t="e">
        <f>('Ratios Calculated fix'!AV254-'Ratios Calculated fix'!AV$428)/('Ratios Calculated fix'!AV$429-'Ratios Calculated fix'!AV$428)</f>
        <v>#DIV/0!</v>
      </c>
      <c r="AW254" s="21" t="e">
        <f>('Ratios Calculated fix'!AW254-'Ratios Calculated fix'!AW$428)/('Ratios Calculated fix'!AW$429-'Ratios Calculated fix'!AW$428)</f>
        <v>#DIV/0!</v>
      </c>
      <c r="AX254" s="21" t="e">
        <f>('Ratios Calculated fix'!AX254-'Ratios Calculated fix'!AX$428)/('Ratios Calculated fix'!AX$429-'Ratios Calculated fix'!AX$428)</f>
        <v>#DIV/0!</v>
      </c>
      <c r="AY254" s="21">
        <f>('Ratios Calculated fix'!AY254-'Ratios Calculated fix'!AY$428)/('Ratios Calculated fix'!AY$429-'Ratios Calculated fix'!AY$428)</f>
        <v>0.36711269161723076</v>
      </c>
      <c r="AZ254" s="21">
        <f>('Ratios Calculated fix'!AZ254-'Ratios Calculated fix'!AZ$428)/('Ratios Calculated fix'!AZ$429-'Ratios Calculated fix'!AZ$428)</f>
        <v>0.31063941426584196</v>
      </c>
      <c r="BA254" s="21">
        <f>('Ratios Calculated fix'!BA254-'Ratios Calculated fix'!BA$428)/('Ratios Calculated fix'!BA$429-'Ratios Calculated fix'!BA$428)</f>
        <v>0.51401469712280046</v>
      </c>
      <c r="BB254" s="21" t="e">
        <f>('Ratios Calculated fix'!BB254-'Ratios Calculated fix'!BB$428)/('Ratios Calculated fix'!BB$429-'Ratios Calculated fix'!BB$428)</f>
        <v>#DIV/0!</v>
      </c>
      <c r="BC254" s="21">
        <f>('Ratios Calculated fix'!BC254-'Ratios Calculated fix'!BC$428)/('Ratios Calculated fix'!BC$429-'Ratios Calculated fix'!BC$428)</f>
        <v>0.22276545762911434</v>
      </c>
    </row>
    <row r="255" spans="1:55" x14ac:dyDescent="0.2">
      <c r="A255" s="3" t="s">
        <v>814</v>
      </c>
      <c r="B255" s="3" t="s">
        <v>815</v>
      </c>
      <c r="C255" s="3" t="s">
        <v>34</v>
      </c>
      <c r="D255" s="3">
        <v>333440</v>
      </c>
      <c r="E255" s="3" t="s">
        <v>16</v>
      </c>
      <c r="F255" s="3">
        <v>2019</v>
      </c>
      <c r="G255" s="3" t="s">
        <v>17</v>
      </c>
      <c r="H255" s="4">
        <v>43921</v>
      </c>
      <c r="I255" s="4">
        <v>43973</v>
      </c>
      <c r="J255" s="4">
        <v>43973</v>
      </c>
      <c r="K255" s="5">
        <v>240200000</v>
      </c>
      <c r="L255" s="5">
        <v>257300000</v>
      </c>
      <c r="M255" s="3" t="s">
        <v>816</v>
      </c>
      <c r="N255" s="20">
        <f>('Ratios Calculated fix'!N255-'Ratios Calculated fix'!N$428)/('Ratios Calculated fix'!N$429-'Ratios Calculated fix'!N$428)</f>
        <v>3.9783973918726435E-2</v>
      </c>
      <c r="O255" s="21">
        <f>('Ratios Calculated fix'!O255-'Ratios Calculated fix'!O$428)/('Ratios Calculated fix'!O$429-'Ratios Calculated fix'!O$428)</f>
        <v>2.6772245471456419E-2</v>
      </c>
      <c r="P255" s="21">
        <f>('Ratios Calculated fix'!P255-'Ratios Calculated fix'!P$428)/('Ratios Calculated fix'!P$429-'Ratios Calculated fix'!P$428)</f>
        <v>2.7145232299719768E-2</v>
      </c>
      <c r="Q255" s="21">
        <f>('Ratios Calculated fix'!Q255-'Ratios Calculated fix'!Q$428)/('Ratios Calculated fix'!Q$429-'Ratios Calculated fix'!Q$428)</f>
        <v>0.56139336497712033</v>
      </c>
      <c r="R255" s="21">
        <f>('Ratios Calculated fix'!R255-'Ratios Calculated fix'!R$428)/('Ratios Calculated fix'!R$429-'Ratios Calculated fix'!R$428)</f>
        <v>0.14431725593645819</v>
      </c>
      <c r="S255" s="21">
        <f>('Ratios Calculated fix'!S255-'Ratios Calculated fix'!S$428)/('Ratios Calculated fix'!S$429-'Ratios Calculated fix'!S$428)</f>
        <v>0.12388441858525928</v>
      </c>
      <c r="T255" s="21">
        <f>('Ratios Calculated fix'!T255-'Ratios Calculated fix'!T$428)/('Ratios Calculated fix'!T$429-'Ratios Calculated fix'!T$428)</f>
        <v>0.12654969233406474</v>
      </c>
      <c r="U255" s="21">
        <f>('Ratios Calculated fix'!U255-'Ratios Calculated fix'!U$428)/('Ratios Calculated fix'!U$429-'Ratios Calculated fix'!U$428)</f>
        <v>0.79959039778397289</v>
      </c>
      <c r="V255" s="21">
        <f>('Ratios Calculated fix'!V255-'Ratios Calculated fix'!V$428)/('Ratios Calculated fix'!V$429-'Ratios Calculated fix'!V$428)</f>
        <v>0.77900040762301437</v>
      </c>
      <c r="W255" s="21">
        <f>('Ratios Calculated fix'!W255-'Ratios Calculated fix'!W$428)/('Ratios Calculated fix'!W$429-'Ratios Calculated fix'!W$428)</f>
        <v>0.76872703784699215</v>
      </c>
      <c r="X255" s="21">
        <f>('Ratios Calculated fix'!X255-'Ratios Calculated fix'!X$428)/('Ratios Calculated fix'!X$429-'Ratios Calculated fix'!X$428)</f>
        <v>9.5176452333927603E-2</v>
      </c>
      <c r="Y255" s="21">
        <f>('Ratios Calculated fix'!Y255-'Ratios Calculated fix'!Y$428)/('Ratios Calculated fix'!Y$429-'Ratios Calculated fix'!Y$428)</f>
        <v>0.57093898049369918</v>
      </c>
      <c r="Z255" s="21">
        <f>('Ratios Calculated fix'!Z255-'Ratios Calculated fix'!Z$428)/('Ratios Calculated fix'!Z$429-'Ratios Calculated fix'!Z$428)</f>
        <v>0.90482354766607243</v>
      </c>
      <c r="AA255" s="21">
        <f>('Ratios Calculated fix'!AA255-'Ratios Calculated fix'!AA$428)/('Ratios Calculated fix'!AA$429-'Ratios Calculated fix'!AA$428)</f>
        <v>0.59249550123611061</v>
      </c>
      <c r="AB255" s="21">
        <f>('Ratios Calculated fix'!AB255-'Ratios Calculated fix'!AB$428)/('Ratios Calculated fix'!AB$429-'Ratios Calculated fix'!AB$428)</f>
        <v>0.85750471272650575</v>
      </c>
      <c r="AC255" s="21">
        <f>('Ratios Calculated fix'!AC255-'Ratios Calculated fix'!AC$428)/('Ratios Calculated fix'!AC$429-'Ratios Calculated fix'!AC$428)</f>
        <v>0.53519223712412556</v>
      </c>
      <c r="AD255" s="21">
        <f>('Ratios Calculated fix'!AD255-'Ratios Calculated fix'!AD$428)/('Ratios Calculated fix'!AD$429-'Ratios Calculated fix'!AD$428)</f>
        <v>0.44913452385838459</v>
      </c>
      <c r="AE255" s="21">
        <f>('Ratios Calculated fix'!AE255-'Ratios Calculated fix'!AE$428)/('Ratios Calculated fix'!AE$429-'Ratios Calculated fix'!AE$428)</f>
        <v>0.38669474750762334</v>
      </c>
      <c r="AF255" s="21">
        <f>('Ratios Calculated fix'!AF255-'Ratios Calculated fix'!AF$428)/('Ratios Calculated fix'!AF$429-'Ratios Calculated fix'!AF$428)</f>
        <v>0.58275416965637405</v>
      </c>
      <c r="AG255" s="21" t="e">
        <f>('Ratios Calculated fix'!AG255-'Ratios Calculated fix'!AG$428)/('Ratios Calculated fix'!AG$429-'Ratios Calculated fix'!AG$428)</f>
        <v>#DIV/0!</v>
      </c>
      <c r="AH255" s="21" t="e">
        <f>('Ratios Calculated fix'!AH255-'Ratios Calculated fix'!AH$428)/('Ratios Calculated fix'!AH$429-'Ratios Calculated fix'!AH$428)</f>
        <v>#DIV/0!</v>
      </c>
      <c r="AI255" s="21">
        <f>('Ratios Calculated fix'!AI255-'Ratios Calculated fix'!AI$428)/('Ratios Calculated fix'!AI$429-'Ratios Calculated fix'!AI$428)</f>
        <v>0.56562162594063492</v>
      </c>
      <c r="AJ255" s="21">
        <f>('Ratios Calculated fix'!AJ255-'Ratios Calculated fix'!AJ$428)/('Ratios Calculated fix'!AJ$429-'Ratios Calculated fix'!AJ$428)</f>
        <v>0.18748396271681578</v>
      </c>
      <c r="AK255" s="21" t="e">
        <f>('Ratios Calculated fix'!AK255-'Ratios Calculated fix'!AK$428)/('Ratios Calculated fix'!AK$429-'Ratios Calculated fix'!AK$428)</f>
        <v>#DIV/0!</v>
      </c>
      <c r="AL255" s="21" t="e">
        <f>('Ratios Calculated fix'!AL255-'Ratios Calculated fix'!AL$428)/('Ratios Calculated fix'!AL$429-'Ratios Calculated fix'!AL$428)</f>
        <v>#DIV/0!</v>
      </c>
      <c r="AM255" s="21">
        <f>('Ratios Calculated fix'!AM255-'Ratios Calculated fix'!AM$428)/('Ratios Calculated fix'!AM$429-'Ratios Calculated fix'!AM$428)</f>
        <v>0.61648980998079894</v>
      </c>
      <c r="AN255" s="21">
        <f>('Ratios Calculated fix'!AN255-'Ratios Calculated fix'!AN$428)/('Ratios Calculated fix'!AN$429-'Ratios Calculated fix'!AN$428)</f>
        <v>0.62123111621426619</v>
      </c>
      <c r="AO255" s="21">
        <f>('Ratios Calculated fix'!AO255-'Ratios Calculated fix'!AO$428)/('Ratios Calculated fix'!AO$429-'Ratios Calculated fix'!AO$428)</f>
        <v>5.3582889217815628E-2</v>
      </c>
      <c r="AP255" s="21">
        <f>('Ratios Calculated fix'!AP255-'Ratios Calculated fix'!AP$428)/('Ratios Calculated fix'!AP$429-'Ratios Calculated fix'!AP$428)</f>
        <v>2.8082736695546312E-2</v>
      </c>
      <c r="AQ255" s="21">
        <f>('Ratios Calculated fix'!AQ255-'Ratios Calculated fix'!AQ$428)/('Ratios Calculated fix'!AQ$429-'Ratios Calculated fix'!AQ$428)</f>
        <v>0.51922505337197855</v>
      </c>
      <c r="AR255" s="21">
        <f>('Ratios Calculated fix'!AR255-'Ratios Calculated fix'!AR$428)/('Ratios Calculated fix'!AR$429-'Ratios Calculated fix'!AR$428)</f>
        <v>0.48996832620351938</v>
      </c>
      <c r="AS255" s="21">
        <f>('Ratios Calculated fix'!AS255-'Ratios Calculated fix'!AS$428)/('Ratios Calculated fix'!AS$429-'Ratios Calculated fix'!AS$428)</f>
        <v>0.8725507775211544</v>
      </c>
      <c r="AT255" s="21">
        <f>('Ratios Calculated fix'!AT255-'Ratios Calculated fix'!AT$428)/('Ratios Calculated fix'!AT$429-'Ratios Calculated fix'!AT$428)</f>
        <v>0.34093493309565931</v>
      </c>
      <c r="AU255" s="21">
        <f>('Ratios Calculated fix'!AU255-'Ratios Calculated fix'!AU$428)/('Ratios Calculated fix'!AU$429-'Ratios Calculated fix'!AU$428)</f>
        <v>0.20677395012249811</v>
      </c>
      <c r="AV255" s="21" t="e">
        <f>('Ratios Calculated fix'!AV255-'Ratios Calculated fix'!AV$428)/('Ratios Calculated fix'!AV$429-'Ratios Calculated fix'!AV$428)</f>
        <v>#DIV/0!</v>
      </c>
      <c r="AW255" s="21" t="e">
        <f>('Ratios Calculated fix'!AW255-'Ratios Calculated fix'!AW$428)/('Ratios Calculated fix'!AW$429-'Ratios Calculated fix'!AW$428)</f>
        <v>#DIV/0!</v>
      </c>
      <c r="AX255" s="21" t="e">
        <f>('Ratios Calculated fix'!AX255-'Ratios Calculated fix'!AX$428)/('Ratios Calculated fix'!AX$429-'Ratios Calculated fix'!AX$428)</f>
        <v>#DIV/0!</v>
      </c>
      <c r="AY255" s="21">
        <f>('Ratios Calculated fix'!AY255-'Ratios Calculated fix'!AY$428)/('Ratios Calculated fix'!AY$429-'Ratios Calculated fix'!AY$428)</f>
        <v>0.40899427497657498</v>
      </c>
      <c r="AZ255" s="21">
        <f>('Ratios Calculated fix'!AZ255-'Ratios Calculated fix'!AZ$428)/('Ratios Calculated fix'!AZ$429-'Ratios Calculated fix'!AZ$428)</f>
        <v>0.38176519652351443</v>
      </c>
      <c r="BA255" s="21">
        <f>('Ratios Calculated fix'!BA255-'Ratios Calculated fix'!BA$428)/('Ratios Calculated fix'!BA$429-'Ratios Calculated fix'!BA$428)</f>
        <v>0.41852846478719319</v>
      </c>
      <c r="BB255" s="21" t="e">
        <f>('Ratios Calculated fix'!BB255-'Ratios Calculated fix'!BB$428)/('Ratios Calculated fix'!BB$429-'Ratios Calculated fix'!BB$428)</f>
        <v>#DIV/0!</v>
      </c>
      <c r="BC255" s="21">
        <f>('Ratios Calculated fix'!BC255-'Ratios Calculated fix'!BC$428)/('Ratios Calculated fix'!BC$429-'Ratios Calculated fix'!BC$428)</f>
        <v>9.0939078251565192E-2</v>
      </c>
    </row>
    <row r="256" spans="1:55" x14ac:dyDescent="0.2">
      <c r="A256" s="3" t="s">
        <v>799</v>
      </c>
      <c r="B256" s="3" t="s">
        <v>800</v>
      </c>
      <c r="C256" s="3" t="s">
        <v>24</v>
      </c>
      <c r="D256" s="3">
        <v>380928</v>
      </c>
      <c r="E256" s="3" t="s">
        <v>16</v>
      </c>
      <c r="F256" s="3">
        <v>2019</v>
      </c>
      <c r="G256" s="3" t="s">
        <v>17</v>
      </c>
      <c r="H256" s="4">
        <v>43921</v>
      </c>
      <c r="I256" s="4">
        <v>43973</v>
      </c>
      <c r="J256" s="4">
        <v>43973</v>
      </c>
      <c r="K256" s="5">
        <v>174000000</v>
      </c>
      <c r="L256" s="5">
        <v>176000000</v>
      </c>
      <c r="M256" s="3" t="s">
        <v>801</v>
      </c>
      <c r="N256" s="20">
        <f>('Ratios Calculated fix'!N256-'Ratios Calculated fix'!N$428)/('Ratios Calculated fix'!N$429-'Ratios Calculated fix'!N$428)</f>
        <v>4.3671725100063973E-2</v>
      </c>
      <c r="O256" s="21">
        <f>('Ratios Calculated fix'!O256-'Ratios Calculated fix'!O$428)/('Ratios Calculated fix'!O$429-'Ratios Calculated fix'!O$428)</f>
        <v>2.4393253189454137E-2</v>
      </c>
      <c r="P256" s="21">
        <f>('Ratios Calculated fix'!P256-'Ratios Calculated fix'!P$428)/('Ratios Calculated fix'!P$429-'Ratios Calculated fix'!P$428)</f>
        <v>1.1851222920875901E-2</v>
      </c>
      <c r="Q256" s="21">
        <f>('Ratios Calculated fix'!Q256-'Ratios Calculated fix'!Q$428)/('Ratios Calculated fix'!Q$429-'Ratios Calculated fix'!Q$428)</f>
        <v>0.56557007928318026</v>
      </c>
      <c r="R256" s="21">
        <f>('Ratios Calculated fix'!R256-'Ratios Calculated fix'!R$428)/('Ratios Calculated fix'!R$429-'Ratios Calculated fix'!R$428)</f>
        <v>3.2702370846638268E-2</v>
      </c>
      <c r="S256" s="21">
        <f>('Ratios Calculated fix'!S256-'Ratios Calculated fix'!S$428)/('Ratios Calculated fix'!S$429-'Ratios Calculated fix'!S$428)</f>
        <v>9.238507179723356E-3</v>
      </c>
      <c r="T256" s="21">
        <f>('Ratios Calculated fix'!T256-'Ratios Calculated fix'!T$428)/('Ratios Calculated fix'!T$429-'Ratios Calculated fix'!T$428)</f>
        <v>3.1602655995652706E-2</v>
      </c>
      <c r="U256" s="21">
        <f>('Ratios Calculated fix'!U256-'Ratios Calculated fix'!U$428)/('Ratios Calculated fix'!U$429-'Ratios Calculated fix'!U$428)</f>
        <v>0.79391152223933725</v>
      </c>
      <c r="V256" s="21">
        <f>('Ratios Calculated fix'!V256-'Ratios Calculated fix'!V$428)/('Ratios Calculated fix'!V$429-'Ratios Calculated fix'!V$428)</f>
        <v>0.77244139081500152</v>
      </c>
      <c r="W256" s="21">
        <f>('Ratios Calculated fix'!W256-'Ratios Calculated fix'!W$428)/('Ratios Calculated fix'!W$429-'Ratios Calculated fix'!W$428)</f>
        <v>0.76346270252348214</v>
      </c>
      <c r="X256" s="21">
        <f>('Ratios Calculated fix'!X256-'Ratios Calculated fix'!X$428)/('Ratios Calculated fix'!X$429-'Ratios Calculated fix'!X$428)</f>
        <v>0.52578272461169784</v>
      </c>
      <c r="Y256" s="21">
        <f>('Ratios Calculated fix'!Y256-'Ratios Calculated fix'!Y$428)/('Ratios Calculated fix'!Y$429-'Ratios Calculated fix'!Y$428)</f>
        <v>0.46828134907302232</v>
      </c>
      <c r="Z256" s="21">
        <f>('Ratios Calculated fix'!Z256-'Ratios Calculated fix'!Z$428)/('Ratios Calculated fix'!Z$429-'Ratios Calculated fix'!Z$428)</f>
        <v>0.47421727538830222</v>
      </c>
      <c r="AA256" s="21">
        <f>('Ratios Calculated fix'!AA256-'Ratios Calculated fix'!AA$428)/('Ratios Calculated fix'!AA$429-'Ratios Calculated fix'!AA$428)</f>
        <v>0.25586159395732466</v>
      </c>
      <c r="AB256" s="21">
        <f>('Ratios Calculated fix'!AB256-'Ratios Calculated fix'!AB$428)/('Ratios Calculated fix'!AB$429-'Ratios Calculated fix'!AB$428)</f>
        <v>0.82783347450913125</v>
      </c>
      <c r="AC256" s="21">
        <f>('Ratios Calculated fix'!AC256-'Ratios Calculated fix'!AC$428)/('Ratios Calculated fix'!AC$429-'Ratios Calculated fix'!AC$428)</f>
        <v>2.8152589390872628E-2</v>
      </c>
      <c r="AD256" s="21">
        <f>('Ratios Calculated fix'!AD256-'Ratios Calculated fix'!AD$428)/('Ratios Calculated fix'!AD$429-'Ratios Calculated fix'!AD$428)</f>
        <v>0.22683821408375204</v>
      </c>
      <c r="AE256" s="21">
        <f>('Ratios Calculated fix'!AE256-'Ratios Calculated fix'!AE$428)/('Ratios Calculated fix'!AE$429-'Ratios Calculated fix'!AE$428)</f>
        <v>0.26003719972674383</v>
      </c>
      <c r="AF256" s="21">
        <f>('Ratios Calculated fix'!AF256-'Ratios Calculated fix'!AF$428)/('Ratios Calculated fix'!AF$429-'Ratios Calculated fix'!AF$428)</f>
        <v>0.53819723667745267</v>
      </c>
      <c r="AG256" s="21" t="e">
        <f>('Ratios Calculated fix'!AG256-'Ratios Calculated fix'!AG$428)/('Ratios Calculated fix'!AG$429-'Ratios Calculated fix'!AG$428)</f>
        <v>#DIV/0!</v>
      </c>
      <c r="AH256" s="21" t="e">
        <f>('Ratios Calculated fix'!AH256-'Ratios Calculated fix'!AH$428)/('Ratios Calculated fix'!AH$429-'Ratios Calculated fix'!AH$428)</f>
        <v>#DIV/0!</v>
      </c>
      <c r="AI256" s="21">
        <f>('Ratios Calculated fix'!AI256-'Ratios Calculated fix'!AI$428)/('Ratios Calculated fix'!AI$429-'Ratios Calculated fix'!AI$428)</f>
        <v>0.39199261422264614</v>
      </c>
      <c r="AJ256" s="21">
        <f>('Ratios Calculated fix'!AJ256-'Ratios Calculated fix'!AJ$428)/('Ratios Calculated fix'!AJ$429-'Ratios Calculated fix'!AJ$428)</f>
        <v>8.7237747445009076E-2</v>
      </c>
      <c r="AK256" s="21" t="e">
        <f>('Ratios Calculated fix'!AK256-'Ratios Calculated fix'!AK$428)/('Ratios Calculated fix'!AK$429-'Ratios Calculated fix'!AK$428)</f>
        <v>#DIV/0!</v>
      </c>
      <c r="AL256" s="21" t="e">
        <f>('Ratios Calculated fix'!AL256-'Ratios Calculated fix'!AL$428)/('Ratios Calculated fix'!AL$429-'Ratios Calculated fix'!AL$428)</f>
        <v>#DIV/0!</v>
      </c>
      <c r="AM256" s="21">
        <f>('Ratios Calculated fix'!AM256-'Ratios Calculated fix'!AM$428)/('Ratios Calculated fix'!AM$429-'Ratios Calculated fix'!AM$428)</f>
        <v>0.61552823397262768</v>
      </c>
      <c r="AN256" s="21">
        <f>('Ratios Calculated fix'!AN256-'Ratios Calculated fix'!AN$428)/('Ratios Calculated fix'!AN$429-'Ratios Calculated fix'!AN$428)</f>
        <v>0.65380384753565057</v>
      </c>
      <c r="AO256" s="21">
        <f>('Ratios Calculated fix'!AO256-'Ratios Calculated fix'!AO$428)/('Ratios Calculated fix'!AO$429-'Ratios Calculated fix'!AO$428)</f>
        <v>0.80316314496233376</v>
      </c>
      <c r="AP256" s="21">
        <f>('Ratios Calculated fix'!AP256-'Ratios Calculated fix'!AP$428)/('Ratios Calculated fix'!AP$429-'Ratios Calculated fix'!AP$428)</f>
        <v>6.1779168465154279E-2</v>
      </c>
      <c r="AQ256" s="21">
        <f>('Ratios Calculated fix'!AQ256-'Ratios Calculated fix'!AQ$428)/('Ratios Calculated fix'!AQ$429-'Ratios Calculated fix'!AQ$428)</f>
        <v>0.49537736281829758</v>
      </c>
      <c r="AR256" s="21">
        <f>('Ratios Calculated fix'!AR256-'Ratios Calculated fix'!AR$428)/('Ratios Calculated fix'!AR$429-'Ratios Calculated fix'!AR$428)</f>
        <v>0.19134748750169306</v>
      </c>
      <c r="AS256" s="21">
        <f>('Ratios Calculated fix'!AS256-'Ratios Calculated fix'!AS$428)/('Ratios Calculated fix'!AS$429-'Ratios Calculated fix'!AS$428)</f>
        <v>0.55386115088032439</v>
      </c>
      <c r="AT256" s="21">
        <f>('Ratios Calculated fix'!AT256-'Ratios Calculated fix'!AT$428)/('Ratios Calculated fix'!AT$429-'Ratios Calculated fix'!AT$428)</f>
        <v>0.30227717716705321</v>
      </c>
      <c r="AU256" s="21">
        <f>('Ratios Calculated fix'!AU256-'Ratios Calculated fix'!AU$428)/('Ratios Calculated fix'!AU$429-'Ratios Calculated fix'!AU$428)</f>
        <v>0.45085148917054146</v>
      </c>
      <c r="AV256" s="21" t="e">
        <f>('Ratios Calculated fix'!AV256-'Ratios Calculated fix'!AV$428)/('Ratios Calculated fix'!AV$429-'Ratios Calculated fix'!AV$428)</f>
        <v>#DIV/0!</v>
      </c>
      <c r="AW256" s="21" t="e">
        <f>('Ratios Calculated fix'!AW256-'Ratios Calculated fix'!AW$428)/('Ratios Calculated fix'!AW$429-'Ratios Calculated fix'!AW$428)</f>
        <v>#DIV/0!</v>
      </c>
      <c r="AX256" s="21" t="e">
        <f>('Ratios Calculated fix'!AX256-'Ratios Calculated fix'!AX$428)/('Ratios Calculated fix'!AX$429-'Ratios Calculated fix'!AX$428)</f>
        <v>#DIV/0!</v>
      </c>
      <c r="AY256" s="21">
        <f>('Ratios Calculated fix'!AY256-'Ratios Calculated fix'!AY$428)/('Ratios Calculated fix'!AY$429-'Ratios Calculated fix'!AY$428)</f>
        <v>0.35354722324073135</v>
      </c>
      <c r="AZ256" s="21">
        <f>('Ratios Calculated fix'!AZ256-'Ratios Calculated fix'!AZ$428)/('Ratios Calculated fix'!AZ$429-'Ratios Calculated fix'!AZ$428)</f>
        <v>0.26988348141505464</v>
      </c>
      <c r="BA256" s="21">
        <f>('Ratios Calculated fix'!BA256-'Ratios Calculated fix'!BA$428)/('Ratios Calculated fix'!BA$429-'Ratios Calculated fix'!BA$428)</f>
        <v>1</v>
      </c>
      <c r="BB256" s="21" t="e">
        <f>('Ratios Calculated fix'!BB256-'Ratios Calculated fix'!BB$428)/('Ratios Calculated fix'!BB$429-'Ratios Calculated fix'!BB$428)</f>
        <v>#DIV/0!</v>
      </c>
      <c r="BC256" s="21">
        <f>('Ratios Calculated fix'!BC256-'Ratios Calculated fix'!BC$428)/('Ratios Calculated fix'!BC$429-'Ratios Calculated fix'!BC$428)</f>
        <v>0.14494743887798578</v>
      </c>
    </row>
    <row r="257" spans="1:55" x14ac:dyDescent="0.2">
      <c r="A257" s="3" t="s">
        <v>838</v>
      </c>
      <c r="B257" s="3" t="s">
        <v>839</v>
      </c>
      <c r="C257" s="3" t="s">
        <v>113</v>
      </c>
      <c r="D257" s="3">
        <v>88874</v>
      </c>
      <c r="E257" s="3" t="s">
        <v>16</v>
      </c>
      <c r="F257" s="3">
        <v>2019</v>
      </c>
      <c r="G257" s="3" t="s">
        <v>17</v>
      </c>
      <c r="H257" s="4">
        <v>43830</v>
      </c>
      <c r="I257" s="4">
        <v>43885</v>
      </c>
      <c r="J257" s="4">
        <v>43885</v>
      </c>
      <c r="K257" s="5">
        <v>188400000</v>
      </c>
      <c r="L257" s="5">
        <v>191200000</v>
      </c>
      <c r="M257" s="3" t="s">
        <v>840</v>
      </c>
      <c r="N257" s="20">
        <f>('Ratios Calculated fix'!N257-'Ratios Calculated fix'!N$428)/('Ratios Calculated fix'!N$429-'Ratios Calculated fix'!N$428)</f>
        <v>6.9357064151400347E-2</v>
      </c>
      <c r="O257" s="21">
        <f>('Ratios Calculated fix'!O257-'Ratios Calculated fix'!O$428)/('Ratios Calculated fix'!O$429-'Ratios Calculated fix'!O$428)</f>
        <v>6.9357064151400347E-2</v>
      </c>
      <c r="P257" s="21">
        <f>('Ratios Calculated fix'!P257-'Ratios Calculated fix'!P$428)/('Ratios Calculated fix'!P$429-'Ratios Calculated fix'!P$428)</f>
        <v>0.12955515205321788</v>
      </c>
      <c r="Q257" s="21">
        <f>('Ratios Calculated fix'!Q257-'Ratios Calculated fix'!Q$428)/('Ratios Calculated fix'!Q$429-'Ratios Calculated fix'!Q$428)</f>
        <v>0.5785177419980968</v>
      </c>
      <c r="R257" s="21">
        <f>('Ratios Calculated fix'!R257-'Ratios Calculated fix'!R$428)/('Ratios Calculated fix'!R$429-'Ratios Calculated fix'!R$428)</f>
        <v>0.15308926808762094</v>
      </c>
      <c r="S257" s="21">
        <f>('Ratios Calculated fix'!S257-'Ratios Calculated fix'!S$428)/('Ratios Calculated fix'!S$429-'Ratios Calculated fix'!S$428)</f>
        <v>7.8895957805923622E-2</v>
      </c>
      <c r="T257" s="21">
        <f>('Ratios Calculated fix'!T257-'Ratios Calculated fix'!T$428)/('Ratios Calculated fix'!T$429-'Ratios Calculated fix'!T$428)</f>
        <v>0.1424021609205362</v>
      </c>
      <c r="U257" s="21">
        <f>('Ratios Calculated fix'!U257-'Ratios Calculated fix'!U$428)/('Ratios Calculated fix'!U$429-'Ratios Calculated fix'!U$428)</f>
        <v>0.83223680325156468</v>
      </c>
      <c r="V257" s="21">
        <f>('Ratios Calculated fix'!V257-'Ratios Calculated fix'!V$428)/('Ratios Calculated fix'!V$429-'Ratios Calculated fix'!V$428)</f>
        <v>0.79157156132278894</v>
      </c>
      <c r="W257" s="21">
        <f>('Ratios Calculated fix'!W257-'Ratios Calculated fix'!W$428)/('Ratios Calculated fix'!W$429-'Ratios Calculated fix'!W$428)</f>
        <v>0.80377408232503911</v>
      </c>
      <c r="X257" s="21">
        <f>('Ratios Calculated fix'!X257-'Ratios Calculated fix'!X$428)/('Ratios Calculated fix'!X$429-'Ratios Calculated fix'!X$428)</f>
        <v>0.28819178319342076</v>
      </c>
      <c r="Y257" s="21">
        <f>('Ratios Calculated fix'!Y257-'Ratios Calculated fix'!Y$428)/('Ratios Calculated fix'!Y$429-'Ratios Calculated fix'!Y$428)</f>
        <v>0.46217383103446802</v>
      </c>
      <c r="Z257" s="21">
        <f>('Ratios Calculated fix'!Z257-'Ratios Calculated fix'!Z$428)/('Ratios Calculated fix'!Z$429-'Ratios Calculated fix'!Z$428)</f>
        <v>0.71180821680657924</v>
      </c>
      <c r="AA257" s="21">
        <f>('Ratios Calculated fix'!AA257-'Ratios Calculated fix'!AA$428)/('Ratios Calculated fix'!AA$429-'Ratios Calculated fix'!AA$428)</f>
        <v>0.64761081669297005</v>
      </c>
      <c r="AB257" s="21">
        <f>('Ratios Calculated fix'!AB257-'Ratios Calculated fix'!AB$428)/('Ratios Calculated fix'!AB$429-'Ratios Calculated fix'!AB$428)</f>
        <v>0.80583497791850489</v>
      </c>
      <c r="AC257" s="21">
        <f>('Ratios Calculated fix'!AC257-'Ratios Calculated fix'!AC$428)/('Ratios Calculated fix'!AC$429-'Ratios Calculated fix'!AC$428)</f>
        <v>0.71173554660439131</v>
      </c>
      <c r="AD257" s="21">
        <f>('Ratios Calculated fix'!AD257-'Ratios Calculated fix'!AD$428)/('Ratios Calculated fix'!AD$429-'Ratios Calculated fix'!AD$428)</f>
        <v>0.63608378636035234</v>
      </c>
      <c r="AE257" s="21">
        <f>('Ratios Calculated fix'!AE257-'Ratios Calculated fix'!AE$428)/('Ratios Calculated fix'!AE$429-'Ratios Calculated fix'!AE$428)</f>
        <v>0.68524276431081976</v>
      </c>
      <c r="AF257" s="21">
        <f>('Ratios Calculated fix'!AF257-'Ratios Calculated fix'!AF$428)/('Ratios Calculated fix'!AF$429-'Ratios Calculated fix'!AF$428)</f>
        <v>0.735983081614484</v>
      </c>
      <c r="AG257" s="21" t="e">
        <f>('Ratios Calculated fix'!AG257-'Ratios Calculated fix'!AG$428)/('Ratios Calculated fix'!AG$429-'Ratios Calculated fix'!AG$428)</f>
        <v>#DIV/0!</v>
      </c>
      <c r="AH257" s="21" t="e">
        <f>('Ratios Calculated fix'!AH257-'Ratios Calculated fix'!AH$428)/('Ratios Calculated fix'!AH$429-'Ratios Calculated fix'!AH$428)</f>
        <v>#DIV/0!</v>
      </c>
      <c r="AI257" s="21">
        <f>('Ratios Calculated fix'!AI257-'Ratios Calculated fix'!AI$428)/('Ratios Calculated fix'!AI$429-'Ratios Calculated fix'!AI$428)</f>
        <v>0.40605171818744884</v>
      </c>
      <c r="AJ257" s="21">
        <f>('Ratios Calculated fix'!AJ257-'Ratios Calculated fix'!AJ$428)/('Ratios Calculated fix'!AJ$429-'Ratios Calculated fix'!AJ$428)</f>
        <v>0.1859639624061539</v>
      </c>
      <c r="AK257" s="21" t="e">
        <f>('Ratios Calculated fix'!AK257-'Ratios Calculated fix'!AK$428)/('Ratios Calculated fix'!AK$429-'Ratios Calculated fix'!AK$428)</f>
        <v>#DIV/0!</v>
      </c>
      <c r="AL257" s="21" t="e">
        <f>('Ratios Calculated fix'!AL257-'Ratios Calculated fix'!AL$428)/('Ratios Calculated fix'!AL$429-'Ratios Calculated fix'!AL$428)</f>
        <v>#DIV/0!</v>
      </c>
      <c r="AM257" s="21">
        <f>('Ratios Calculated fix'!AM257-'Ratios Calculated fix'!AM$428)/('Ratios Calculated fix'!AM$429-'Ratios Calculated fix'!AM$428)</f>
        <v>0.6455416301463347</v>
      </c>
      <c r="AN257" s="21">
        <f>('Ratios Calculated fix'!AN257-'Ratios Calculated fix'!AN$428)/('Ratios Calculated fix'!AN$429-'Ratios Calculated fix'!AN$428)</f>
        <v>0.63010596639395522</v>
      </c>
      <c r="AO257" s="21">
        <f>('Ratios Calculated fix'!AO257-'Ratios Calculated fix'!AO$428)/('Ratios Calculated fix'!AO$429-'Ratios Calculated fix'!AO$428)</f>
        <v>9.3296037815343499E-2</v>
      </c>
      <c r="AP257" s="21">
        <f>('Ratios Calculated fix'!AP257-'Ratios Calculated fix'!AP$428)/('Ratios Calculated fix'!AP$429-'Ratios Calculated fix'!AP$428)</f>
        <v>3.2391298541188662E-2</v>
      </c>
      <c r="AQ257" s="21">
        <f>('Ratios Calculated fix'!AQ257-'Ratios Calculated fix'!AQ$428)/('Ratios Calculated fix'!AQ$429-'Ratios Calculated fix'!AQ$428)</f>
        <v>0.66880540729797</v>
      </c>
      <c r="AR257" s="21">
        <f>('Ratios Calculated fix'!AR257-'Ratios Calculated fix'!AR$428)/('Ratios Calculated fix'!AR$429-'Ratios Calculated fix'!AR$428)</f>
        <v>0.5060039400644013</v>
      </c>
      <c r="AS257" s="21">
        <f>('Ratios Calculated fix'!AS257-'Ratios Calculated fix'!AS$428)/('Ratios Calculated fix'!AS$429-'Ratios Calculated fix'!AS$428)</f>
        <v>0.52415350548723438</v>
      </c>
      <c r="AT257" s="21">
        <f>('Ratios Calculated fix'!AT257-'Ratios Calculated fix'!AT$428)/('Ratios Calculated fix'!AT$429-'Ratios Calculated fix'!AT$428)</f>
        <v>0.44252559177612033</v>
      </c>
      <c r="AU257" s="21">
        <f>('Ratios Calculated fix'!AU257-'Ratios Calculated fix'!AU$428)/('Ratios Calculated fix'!AU$429-'Ratios Calculated fix'!AU$428)</f>
        <v>0.49806158949338963</v>
      </c>
      <c r="AV257" s="21" t="e">
        <f>('Ratios Calculated fix'!AV257-'Ratios Calculated fix'!AV$428)/('Ratios Calculated fix'!AV$429-'Ratios Calculated fix'!AV$428)</f>
        <v>#DIV/0!</v>
      </c>
      <c r="AW257" s="21" t="e">
        <f>('Ratios Calculated fix'!AW257-'Ratios Calculated fix'!AW$428)/('Ratios Calculated fix'!AW$429-'Ratios Calculated fix'!AW$428)</f>
        <v>#DIV/0!</v>
      </c>
      <c r="AX257" s="21" t="e">
        <f>('Ratios Calculated fix'!AX257-'Ratios Calculated fix'!AX$428)/('Ratios Calculated fix'!AX$429-'Ratios Calculated fix'!AX$428)</f>
        <v>#DIV/0!</v>
      </c>
      <c r="AY257" s="21">
        <f>('Ratios Calculated fix'!AY257-'Ratios Calculated fix'!AY$428)/('Ratios Calculated fix'!AY$429-'Ratios Calculated fix'!AY$428)</f>
        <v>0.35765587628076689</v>
      </c>
      <c r="AZ257" s="21">
        <f>('Ratios Calculated fix'!AZ257-'Ratios Calculated fix'!AZ$428)/('Ratios Calculated fix'!AZ$429-'Ratios Calculated fix'!AZ$428)</f>
        <v>0.27828433303440231</v>
      </c>
      <c r="BA257" s="21">
        <f>('Ratios Calculated fix'!BA257-'Ratios Calculated fix'!BA$428)/('Ratios Calculated fix'!BA$429-'Ratios Calculated fix'!BA$428)</f>
        <v>0.514290091984694</v>
      </c>
      <c r="BB257" s="21" t="e">
        <f>('Ratios Calculated fix'!BB257-'Ratios Calculated fix'!BB$428)/('Ratios Calculated fix'!BB$429-'Ratios Calculated fix'!BB$428)</f>
        <v>#DIV/0!</v>
      </c>
      <c r="BC257" s="21">
        <f>('Ratios Calculated fix'!BC257-'Ratios Calculated fix'!BC$428)/('Ratios Calculated fix'!BC$429-'Ratios Calculated fix'!BC$428)</f>
        <v>0.20343397327088708</v>
      </c>
    </row>
    <row r="258" spans="1:55" x14ac:dyDescent="0.2">
      <c r="A258" s="3" t="s">
        <v>832</v>
      </c>
      <c r="B258" s="3" t="s">
        <v>833</v>
      </c>
      <c r="C258" s="3" t="s">
        <v>91</v>
      </c>
      <c r="D258" s="3">
        <v>378190</v>
      </c>
      <c r="E258" s="3" t="s">
        <v>16</v>
      </c>
      <c r="F258" s="3">
        <v>2019</v>
      </c>
      <c r="G258" s="3" t="s">
        <v>17</v>
      </c>
      <c r="H258" s="4">
        <v>43830</v>
      </c>
      <c r="I258" s="4">
        <v>43868</v>
      </c>
      <c r="J258" s="4">
        <v>43868</v>
      </c>
      <c r="K258" s="5">
        <v>1441000000</v>
      </c>
      <c r="L258" s="5">
        <v>1455000000</v>
      </c>
      <c r="M258" s="3" t="s">
        <v>834</v>
      </c>
      <c r="N258" s="20">
        <f>('Ratios Calculated fix'!N258-'Ratios Calculated fix'!N$428)/('Ratios Calculated fix'!N$429-'Ratios Calculated fix'!N$428)</f>
        <v>1.967615613810832E-2</v>
      </c>
      <c r="O258" s="21">
        <f>('Ratios Calculated fix'!O258-'Ratios Calculated fix'!O$428)/('Ratios Calculated fix'!O$429-'Ratios Calculated fix'!O$428)</f>
        <v>1.2953086957131436E-2</v>
      </c>
      <c r="P258" s="21">
        <f>('Ratios Calculated fix'!P258-'Ratios Calculated fix'!P$428)/('Ratios Calculated fix'!P$429-'Ratios Calculated fix'!P$428)</f>
        <v>9.8311497499932558E-3</v>
      </c>
      <c r="Q258" s="21">
        <f>('Ratios Calculated fix'!Q258-'Ratios Calculated fix'!Q$428)/('Ratios Calculated fix'!Q$429-'Ratios Calculated fix'!Q$428)</f>
        <v>0.55979438671998294</v>
      </c>
      <c r="R258" s="21">
        <f>('Ratios Calculated fix'!R258-'Ratios Calculated fix'!R$428)/('Ratios Calculated fix'!R$429-'Ratios Calculated fix'!R$428)</f>
        <v>7.5250627815195897E-2</v>
      </c>
      <c r="S258" s="21">
        <f>('Ratios Calculated fix'!S258-'Ratios Calculated fix'!S$428)/('Ratios Calculated fix'!S$429-'Ratios Calculated fix'!S$428)</f>
        <v>0.1555259768451864</v>
      </c>
      <c r="T258" s="21">
        <f>('Ratios Calculated fix'!T258-'Ratios Calculated fix'!T$428)/('Ratios Calculated fix'!T$429-'Ratios Calculated fix'!T$428)</f>
        <v>5.1857381214976003E-2</v>
      </c>
      <c r="U258" s="21">
        <f>('Ratios Calculated fix'!U258-'Ratios Calculated fix'!U$428)/('Ratios Calculated fix'!U$429-'Ratios Calculated fix'!U$428)</f>
        <v>0.79357054191777665</v>
      </c>
      <c r="V258" s="21">
        <f>('Ratios Calculated fix'!V258-'Ratios Calculated fix'!V$428)/('Ratios Calculated fix'!V$429-'Ratios Calculated fix'!V$428)</f>
        <v>0.77811209889418109</v>
      </c>
      <c r="W258" s="21">
        <f>('Ratios Calculated fix'!W258-'Ratios Calculated fix'!W$428)/('Ratios Calculated fix'!W$429-'Ratios Calculated fix'!W$428)</f>
        <v>0.76199240082599962</v>
      </c>
      <c r="X258" s="21">
        <f>('Ratios Calculated fix'!X258-'Ratios Calculated fix'!X$428)/('Ratios Calculated fix'!X$429-'Ratios Calculated fix'!X$428)</f>
        <v>9.8946886424697122E-2</v>
      </c>
      <c r="Y258" s="21">
        <f>('Ratios Calculated fix'!Y258-'Ratios Calculated fix'!Y$428)/('Ratios Calculated fix'!Y$429-'Ratios Calculated fix'!Y$428)</f>
        <v>0.57261722240300694</v>
      </c>
      <c r="Z258" s="21">
        <f>('Ratios Calculated fix'!Z258-'Ratios Calculated fix'!Z$428)/('Ratios Calculated fix'!Z$429-'Ratios Calculated fix'!Z$428)</f>
        <v>0.90105311357530293</v>
      </c>
      <c r="AA258" s="21">
        <f>('Ratios Calculated fix'!AA258-'Ratios Calculated fix'!AA$428)/('Ratios Calculated fix'!AA$429-'Ratios Calculated fix'!AA$428)</f>
        <v>0.53903731375392527</v>
      </c>
      <c r="AB258" s="21">
        <f>('Ratios Calculated fix'!AB258-'Ratios Calculated fix'!AB$428)/('Ratios Calculated fix'!AB$429-'Ratios Calculated fix'!AB$428)</f>
        <v>0.88620150540616338</v>
      </c>
      <c r="AC258" s="21">
        <f>('Ratios Calculated fix'!AC258-'Ratios Calculated fix'!AC$428)/('Ratios Calculated fix'!AC$429-'Ratios Calculated fix'!AC$428)</f>
        <v>0.38213650926197879</v>
      </c>
      <c r="AD258" s="21">
        <f>('Ratios Calculated fix'!AD258-'Ratios Calculated fix'!AD$428)/('Ratios Calculated fix'!AD$429-'Ratios Calculated fix'!AD$428)</f>
        <v>0.34588388971571427</v>
      </c>
      <c r="AE258" s="21">
        <f>('Ratios Calculated fix'!AE258-'Ratios Calculated fix'!AE$428)/('Ratios Calculated fix'!AE$429-'Ratios Calculated fix'!AE$428)</f>
        <v>0.38960405804019699</v>
      </c>
      <c r="AF258" s="21">
        <f>('Ratios Calculated fix'!AF258-'Ratios Calculated fix'!AF$428)/('Ratios Calculated fix'!AF$429-'Ratios Calculated fix'!AF$428)</f>
        <v>0.62559838181516803</v>
      </c>
      <c r="AG258" s="21" t="e">
        <f>('Ratios Calculated fix'!AG258-'Ratios Calculated fix'!AG$428)/('Ratios Calculated fix'!AG$429-'Ratios Calculated fix'!AG$428)</f>
        <v>#DIV/0!</v>
      </c>
      <c r="AH258" s="21" t="e">
        <f>('Ratios Calculated fix'!AH258-'Ratios Calculated fix'!AH$428)/('Ratios Calculated fix'!AH$429-'Ratios Calculated fix'!AH$428)</f>
        <v>#DIV/0!</v>
      </c>
      <c r="AI258" s="21">
        <f>('Ratios Calculated fix'!AI258-'Ratios Calculated fix'!AI$428)/('Ratios Calculated fix'!AI$429-'Ratios Calculated fix'!AI$428)</f>
        <v>0.39506198400753367</v>
      </c>
      <c r="AJ258" s="21">
        <f>('Ratios Calculated fix'!AJ258-'Ratios Calculated fix'!AJ$428)/('Ratios Calculated fix'!AJ$429-'Ratios Calculated fix'!AJ$428)</f>
        <v>0.11658813597183673</v>
      </c>
      <c r="AK258" s="21" t="e">
        <f>('Ratios Calculated fix'!AK258-'Ratios Calculated fix'!AK$428)/('Ratios Calculated fix'!AK$429-'Ratios Calculated fix'!AK$428)</f>
        <v>#DIV/0!</v>
      </c>
      <c r="AL258" s="21" t="e">
        <f>('Ratios Calculated fix'!AL258-'Ratios Calculated fix'!AL$428)/('Ratios Calculated fix'!AL$429-'Ratios Calculated fix'!AL$428)</f>
        <v>#DIV/0!</v>
      </c>
      <c r="AM258" s="21">
        <f>('Ratios Calculated fix'!AM258-'Ratios Calculated fix'!AM$428)/('Ratios Calculated fix'!AM$429-'Ratios Calculated fix'!AM$428)</f>
        <v>0.61745714648458749</v>
      </c>
      <c r="AN258" s="21">
        <f>('Ratios Calculated fix'!AN258-'Ratios Calculated fix'!AN$428)/('Ratios Calculated fix'!AN$429-'Ratios Calculated fix'!AN$428)</f>
        <v>0.62122652834157233</v>
      </c>
      <c r="AO258" s="21">
        <f>('Ratios Calculated fix'!AO258-'Ratios Calculated fix'!AO$428)/('Ratios Calculated fix'!AO$429-'Ratios Calculated fix'!AO$428)</f>
        <v>8.1286396460367338E-2</v>
      </c>
      <c r="AP258" s="21">
        <f>('Ratios Calculated fix'!AP258-'Ratios Calculated fix'!AP$428)/('Ratios Calculated fix'!AP$429-'Ratios Calculated fix'!AP$428)</f>
        <v>3.1648450560001415E-2</v>
      </c>
      <c r="AQ258" s="21">
        <f>('Ratios Calculated fix'!AQ258-'Ratios Calculated fix'!AQ$428)/('Ratios Calculated fix'!AQ$429-'Ratios Calculated fix'!AQ$428)</f>
        <v>0.56293358853741782</v>
      </c>
      <c r="AR258" s="21">
        <f>('Ratios Calculated fix'!AR258-'Ratios Calculated fix'!AR$428)/('Ratios Calculated fix'!AR$429-'Ratios Calculated fix'!AR$428)</f>
        <v>0.35714945891698813</v>
      </c>
      <c r="AS258" s="21">
        <f>('Ratios Calculated fix'!AS258-'Ratios Calculated fix'!AS$428)/('Ratios Calculated fix'!AS$429-'Ratios Calculated fix'!AS$428)</f>
        <v>0.52517689581272275</v>
      </c>
      <c r="AT258" s="21">
        <f>('Ratios Calculated fix'!AT258-'Ratios Calculated fix'!AT$428)/('Ratios Calculated fix'!AT$429-'Ratios Calculated fix'!AT$428)</f>
        <v>0.31487808830235997</v>
      </c>
      <c r="AU258" s="21">
        <f>('Ratios Calculated fix'!AU258-'Ratios Calculated fix'!AU$428)/('Ratios Calculated fix'!AU$429-'Ratios Calculated fix'!AU$428)</f>
        <v>0.46092548838264863</v>
      </c>
      <c r="AV258" s="21" t="e">
        <f>('Ratios Calculated fix'!AV258-'Ratios Calculated fix'!AV$428)/('Ratios Calculated fix'!AV$429-'Ratios Calculated fix'!AV$428)</f>
        <v>#DIV/0!</v>
      </c>
      <c r="AW258" s="21" t="e">
        <f>('Ratios Calculated fix'!AW258-'Ratios Calculated fix'!AW$428)/('Ratios Calculated fix'!AW$429-'Ratios Calculated fix'!AW$428)</f>
        <v>#DIV/0!</v>
      </c>
      <c r="AX258" s="21" t="e">
        <f>('Ratios Calculated fix'!AX258-'Ratios Calculated fix'!AX$428)/('Ratios Calculated fix'!AX$429-'Ratios Calculated fix'!AX$428)</f>
        <v>#DIV/0!</v>
      </c>
      <c r="AY258" s="21">
        <f>('Ratios Calculated fix'!AY258-'Ratios Calculated fix'!AY$428)/('Ratios Calculated fix'!AY$429-'Ratios Calculated fix'!AY$428)</f>
        <v>0.38078819106192185</v>
      </c>
      <c r="AZ258" s="21">
        <f>('Ratios Calculated fix'!AZ258-'Ratios Calculated fix'!AZ$428)/('Ratios Calculated fix'!AZ$429-'Ratios Calculated fix'!AZ$428)</f>
        <v>0.33146633257016717</v>
      </c>
      <c r="BA258" s="21">
        <f>('Ratios Calculated fix'!BA258-'Ratios Calculated fix'!BA$428)/('Ratios Calculated fix'!BA$429-'Ratios Calculated fix'!BA$428)</f>
        <v>0.51429209293616618</v>
      </c>
      <c r="BB258" s="21" t="e">
        <f>('Ratios Calculated fix'!BB258-'Ratios Calculated fix'!BB$428)/('Ratios Calculated fix'!BB$429-'Ratios Calculated fix'!BB$428)</f>
        <v>#DIV/0!</v>
      </c>
      <c r="BC258" s="21">
        <f>('Ratios Calculated fix'!BC258-'Ratios Calculated fix'!BC$428)/('Ratios Calculated fix'!BC$429-'Ratios Calculated fix'!BC$428)</f>
        <v>0.10876323493126822</v>
      </c>
    </row>
    <row r="259" spans="1:55" x14ac:dyDescent="0.2">
      <c r="A259" s="3" t="s">
        <v>802</v>
      </c>
      <c r="B259" s="3" t="s">
        <v>803</v>
      </c>
      <c r="C259" s="3" t="s">
        <v>24</v>
      </c>
      <c r="D259" s="3">
        <v>73420</v>
      </c>
      <c r="E259" s="3" t="s">
        <v>16</v>
      </c>
      <c r="F259" s="3">
        <v>2020</v>
      </c>
      <c r="G259" s="3" t="s">
        <v>17</v>
      </c>
      <c r="H259" s="4">
        <v>43951</v>
      </c>
      <c r="I259" s="4">
        <v>44001</v>
      </c>
      <c r="J259" s="4">
        <v>44001</v>
      </c>
      <c r="K259" s="5">
        <v>1340700000</v>
      </c>
      <c r="L259" s="5">
        <v>1349600000</v>
      </c>
      <c r="M259" s="3" t="s">
        <v>804</v>
      </c>
      <c r="N259" s="20">
        <f>('Ratios Calculated fix'!N259-'Ratios Calculated fix'!N$428)/('Ratios Calculated fix'!N$429-'Ratios Calculated fix'!N$428)</f>
        <v>0.11185449478840719</v>
      </c>
      <c r="O259" s="21">
        <f>('Ratios Calculated fix'!O259-'Ratios Calculated fix'!O$428)/('Ratios Calculated fix'!O$429-'Ratios Calculated fix'!O$428)</f>
        <v>9.2623452784109453E-2</v>
      </c>
      <c r="P259" s="21">
        <f>('Ratios Calculated fix'!P259-'Ratios Calculated fix'!P$428)/('Ratios Calculated fix'!P$429-'Ratios Calculated fix'!P$428)</f>
        <v>0.17388068211271296</v>
      </c>
      <c r="Q259" s="21">
        <f>('Ratios Calculated fix'!Q259-'Ratios Calculated fix'!Q$428)/('Ratios Calculated fix'!Q$429-'Ratios Calculated fix'!Q$428)</f>
        <v>0.55878108753249878</v>
      </c>
      <c r="R259" s="21">
        <f>('Ratios Calculated fix'!R259-'Ratios Calculated fix'!R$428)/('Ratios Calculated fix'!R$429-'Ratios Calculated fix'!R$428)</f>
        <v>7.2542240974178718E-2</v>
      </c>
      <c r="S259" s="21">
        <f>('Ratios Calculated fix'!S259-'Ratios Calculated fix'!S$428)/('Ratios Calculated fix'!S$429-'Ratios Calculated fix'!S$428)</f>
        <v>1.560770619969995E-2</v>
      </c>
      <c r="T259" s="21">
        <f>('Ratios Calculated fix'!T259-'Ratios Calculated fix'!T$428)/('Ratios Calculated fix'!T$429-'Ratios Calculated fix'!T$428)</f>
        <v>7.0861935794499967E-2</v>
      </c>
      <c r="U259" s="21">
        <f>('Ratios Calculated fix'!U259-'Ratios Calculated fix'!U$428)/('Ratios Calculated fix'!U$429-'Ratios Calculated fix'!U$428)</f>
        <v>0.79254598295997081</v>
      </c>
      <c r="V259" s="21">
        <f>('Ratios Calculated fix'!V259-'Ratios Calculated fix'!V$428)/('Ratios Calculated fix'!V$429-'Ratios Calculated fix'!V$428)</f>
        <v>0.77193040562871529</v>
      </c>
      <c r="W259" s="21">
        <f>('Ratios Calculated fix'!W259-'Ratios Calculated fix'!W$428)/('Ratios Calculated fix'!W$429-'Ratios Calculated fix'!W$428)</f>
        <v>0.76199392394986909</v>
      </c>
      <c r="X259" s="21">
        <f>('Ratios Calculated fix'!X259-'Ratios Calculated fix'!X$428)/('Ratios Calculated fix'!X$429-'Ratios Calculated fix'!X$428)</f>
        <v>0.19726822732565685</v>
      </c>
      <c r="Y259" s="21">
        <f>('Ratios Calculated fix'!Y259-'Ratios Calculated fix'!Y$428)/('Ratios Calculated fix'!Y$429-'Ratios Calculated fix'!Y$428)</f>
        <v>0.65111741335216478</v>
      </c>
      <c r="Z259" s="21">
        <f>('Ratios Calculated fix'!Z259-'Ratios Calculated fix'!Z$428)/('Ratios Calculated fix'!Z$429-'Ratios Calculated fix'!Z$428)</f>
        <v>0.80273177267434315</v>
      </c>
      <c r="AA259" s="21">
        <f>('Ratios Calculated fix'!AA259-'Ratios Calculated fix'!AA$428)/('Ratios Calculated fix'!AA$429-'Ratios Calculated fix'!AA$428)</f>
        <v>0.72684845781162766</v>
      </c>
      <c r="AB259" s="21">
        <f>('Ratios Calculated fix'!AB259-'Ratios Calculated fix'!AB$428)/('Ratios Calculated fix'!AB$429-'Ratios Calculated fix'!AB$428)</f>
        <v>0.92153269923994174</v>
      </c>
      <c r="AC259" s="21">
        <f>('Ratios Calculated fix'!AC259-'Ratios Calculated fix'!AC$428)/('Ratios Calculated fix'!AC$429-'Ratios Calculated fix'!AC$428)</f>
        <v>0.69193526792584081</v>
      </c>
      <c r="AD259" s="21">
        <f>('Ratios Calculated fix'!AD259-'Ratios Calculated fix'!AD$428)/('Ratios Calculated fix'!AD$429-'Ratios Calculated fix'!AD$428)</f>
        <v>0.45705560734872713</v>
      </c>
      <c r="AE259" s="21">
        <f>('Ratios Calculated fix'!AE259-'Ratios Calculated fix'!AE$428)/('Ratios Calculated fix'!AE$429-'Ratios Calculated fix'!AE$428)</f>
        <v>0.4652298584595197</v>
      </c>
      <c r="AF259" s="21">
        <f>('Ratios Calculated fix'!AF259-'Ratios Calculated fix'!AF$428)/('Ratios Calculated fix'!AF$429-'Ratios Calculated fix'!AF$428)</f>
        <v>0.63983299657536996</v>
      </c>
      <c r="AG259" s="21" t="e">
        <f>('Ratios Calculated fix'!AG259-'Ratios Calculated fix'!AG$428)/('Ratios Calculated fix'!AG$429-'Ratios Calculated fix'!AG$428)</f>
        <v>#DIV/0!</v>
      </c>
      <c r="AH259" s="21" t="e">
        <f>('Ratios Calculated fix'!AH259-'Ratios Calculated fix'!AH$428)/('Ratios Calculated fix'!AH$429-'Ratios Calculated fix'!AH$428)</f>
        <v>#DIV/0!</v>
      </c>
      <c r="AI259" s="21">
        <f>('Ratios Calculated fix'!AI259-'Ratios Calculated fix'!AI$428)/('Ratios Calculated fix'!AI$429-'Ratios Calculated fix'!AI$428)</f>
        <v>0.38037163193074625</v>
      </c>
      <c r="AJ259" s="21">
        <f>('Ratios Calculated fix'!AJ259-'Ratios Calculated fix'!AJ$428)/('Ratios Calculated fix'!AJ$429-'Ratios Calculated fix'!AJ$428)</f>
        <v>0.20789153375869143</v>
      </c>
      <c r="AK259" s="21" t="e">
        <f>('Ratios Calculated fix'!AK259-'Ratios Calculated fix'!AK$428)/('Ratios Calculated fix'!AK$429-'Ratios Calculated fix'!AK$428)</f>
        <v>#DIV/0!</v>
      </c>
      <c r="AL259" s="21" t="e">
        <f>('Ratios Calculated fix'!AL259-'Ratios Calculated fix'!AL$428)/('Ratios Calculated fix'!AL$429-'Ratios Calculated fix'!AL$428)</f>
        <v>#DIV/0!</v>
      </c>
      <c r="AM259" s="21">
        <f>('Ratios Calculated fix'!AM259-'Ratios Calculated fix'!AM$428)/('Ratios Calculated fix'!AM$429-'Ratios Calculated fix'!AM$428)</f>
        <v>0.61686539779211513</v>
      </c>
      <c r="AN259" s="21">
        <f>('Ratios Calculated fix'!AN259-'Ratios Calculated fix'!AN$428)/('Ratios Calculated fix'!AN$429-'Ratios Calculated fix'!AN$428)</f>
        <v>0.62060944599031698</v>
      </c>
      <c r="AO259" s="21">
        <f>('Ratios Calculated fix'!AO259-'Ratios Calculated fix'!AO$428)/('Ratios Calculated fix'!AO$429-'Ratios Calculated fix'!AO$428)</f>
        <v>6.4747838463526608E-2</v>
      </c>
      <c r="AP259" s="21">
        <f>('Ratios Calculated fix'!AP259-'Ratios Calculated fix'!AP$428)/('Ratios Calculated fix'!AP$429-'Ratios Calculated fix'!AP$428)</f>
        <v>3.2253231318421637E-2</v>
      </c>
      <c r="AQ259" s="21">
        <f>('Ratios Calculated fix'!AQ259-'Ratios Calculated fix'!AQ$428)/('Ratios Calculated fix'!AQ$429-'Ratios Calculated fix'!AQ$428)</f>
        <v>0.5600612539480293</v>
      </c>
      <c r="AR259" s="21">
        <f>('Ratios Calculated fix'!AR259-'Ratios Calculated fix'!AR$428)/('Ratios Calculated fix'!AR$429-'Ratios Calculated fix'!AR$428)</f>
        <v>0.40495554911092335</v>
      </c>
      <c r="AS259" s="21">
        <f>('Ratios Calculated fix'!AS259-'Ratios Calculated fix'!AS$428)/('Ratios Calculated fix'!AS$429-'Ratios Calculated fix'!AS$428)</f>
        <v>0.49340659429109407</v>
      </c>
      <c r="AT259" s="21">
        <f>('Ratios Calculated fix'!AT259-'Ratios Calculated fix'!AT$428)/('Ratios Calculated fix'!AT$429-'Ratios Calculated fix'!AT$428)</f>
        <v>0.31942740071753606</v>
      </c>
      <c r="AU259" s="21">
        <f>('Ratios Calculated fix'!AU259-'Ratios Calculated fix'!AU$428)/('Ratios Calculated fix'!AU$429-'Ratios Calculated fix'!AU$428)</f>
        <v>0.52353560440986624</v>
      </c>
      <c r="AV259" s="21" t="e">
        <f>('Ratios Calculated fix'!AV259-'Ratios Calculated fix'!AV$428)/('Ratios Calculated fix'!AV$429-'Ratios Calculated fix'!AV$428)</f>
        <v>#DIV/0!</v>
      </c>
      <c r="AW259" s="21" t="e">
        <f>('Ratios Calculated fix'!AW259-'Ratios Calculated fix'!AW$428)/('Ratios Calculated fix'!AW$429-'Ratios Calculated fix'!AW$428)</f>
        <v>#DIV/0!</v>
      </c>
      <c r="AX259" s="21" t="e">
        <f>('Ratios Calculated fix'!AX259-'Ratios Calculated fix'!AX$428)/('Ratios Calculated fix'!AX$429-'Ratios Calculated fix'!AX$428)</f>
        <v>#DIV/0!</v>
      </c>
      <c r="AY259" s="21">
        <f>('Ratios Calculated fix'!AY259-'Ratios Calculated fix'!AY$428)/('Ratios Calculated fix'!AY$429-'Ratios Calculated fix'!AY$428)</f>
        <v>0.36142384511781883</v>
      </c>
      <c r="AZ259" s="21">
        <f>('Ratios Calculated fix'!AZ259-'Ratios Calculated fix'!AZ$428)/('Ratios Calculated fix'!AZ$429-'Ratios Calculated fix'!AZ$428)</f>
        <v>0.27870289638577689</v>
      </c>
      <c r="BA259" s="21">
        <f>('Ratios Calculated fix'!BA259-'Ratios Calculated fix'!BA$428)/('Ratios Calculated fix'!BA$429-'Ratios Calculated fix'!BA$428)</f>
        <v>0.5176874786850757</v>
      </c>
      <c r="BB259" s="21" t="e">
        <f>('Ratios Calculated fix'!BB259-'Ratios Calculated fix'!BB$428)/('Ratios Calculated fix'!BB$429-'Ratios Calculated fix'!BB$428)</f>
        <v>#DIV/0!</v>
      </c>
      <c r="BC259" s="21">
        <f>('Ratios Calculated fix'!BC259-'Ratios Calculated fix'!BC$428)/('Ratios Calculated fix'!BC$429-'Ratios Calculated fix'!BC$428)</f>
        <v>0.1093894793907457</v>
      </c>
    </row>
    <row r="260" spans="1:55" x14ac:dyDescent="0.2">
      <c r="A260" s="3" t="s">
        <v>811</v>
      </c>
      <c r="B260" s="3" t="s">
        <v>812</v>
      </c>
      <c r="C260" s="3" t="s">
        <v>45</v>
      </c>
      <c r="D260" s="3">
        <v>139431</v>
      </c>
      <c r="E260" s="3" t="s">
        <v>16</v>
      </c>
      <c r="F260" s="3">
        <v>2019</v>
      </c>
      <c r="G260" s="3" t="s">
        <v>17</v>
      </c>
      <c r="H260" s="4">
        <v>43830</v>
      </c>
      <c r="I260" s="4">
        <v>43888</v>
      </c>
      <c r="J260" s="4">
        <v>43888</v>
      </c>
      <c r="K260" s="5">
        <v>511125000</v>
      </c>
      <c r="L260" s="5">
        <v>518674000</v>
      </c>
      <c r="M260" s="3" t="s">
        <v>813</v>
      </c>
      <c r="N260" s="20">
        <f>('Ratios Calculated fix'!N260-'Ratios Calculated fix'!N$428)/('Ratios Calculated fix'!N$429-'Ratios Calculated fix'!N$428)</f>
        <v>3.6489690950824619E-2</v>
      </c>
      <c r="O260" s="21">
        <f>('Ratios Calculated fix'!O260-'Ratios Calculated fix'!O$428)/('Ratios Calculated fix'!O$429-'Ratios Calculated fix'!O$428)</f>
        <v>3.4858089599316959E-2</v>
      </c>
      <c r="P260" s="21">
        <f>('Ratios Calculated fix'!P260-'Ratios Calculated fix'!P$428)/('Ratios Calculated fix'!P$429-'Ratios Calculated fix'!P$428)</f>
        <v>7.7446748640957019E-2</v>
      </c>
      <c r="Q260" s="21">
        <f>('Ratios Calculated fix'!Q260-'Ratios Calculated fix'!Q$428)/('Ratios Calculated fix'!Q$429-'Ratios Calculated fix'!Q$428)</f>
        <v>0.56044277961881739</v>
      </c>
      <c r="R260" s="21">
        <f>('Ratios Calculated fix'!R260-'Ratios Calculated fix'!R$428)/('Ratios Calculated fix'!R$429-'Ratios Calculated fix'!R$428)</f>
        <v>0.12868880019996679</v>
      </c>
      <c r="S260" s="21">
        <f>('Ratios Calculated fix'!S260-'Ratios Calculated fix'!S$428)/('Ratios Calculated fix'!S$429-'Ratios Calculated fix'!S$428)</f>
        <v>2.4004760131501701E-3</v>
      </c>
      <c r="T260" s="21">
        <f>('Ratios Calculated fix'!T260-'Ratios Calculated fix'!T$428)/('Ratios Calculated fix'!T$429-'Ratios Calculated fix'!T$428)</f>
        <v>0.12963715875313306</v>
      </c>
      <c r="U260" s="21">
        <f>('Ratios Calculated fix'!U260-'Ratios Calculated fix'!U$428)/('Ratios Calculated fix'!U$429-'Ratios Calculated fix'!U$428)</f>
        <v>0.79706485603776267</v>
      </c>
      <c r="V260" s="21">
        <f>('Ratios Calculated fix'!V260-'Ratios Calculated fix'!V$428)/('Ratios Calculated fix'!V$429-'Ratios Calculated fix'!V$428)</f>
        <v>0.7715607661507029</v>
      </c>
      <c r="W260" s="21">
        <f>('Ratios Calculated fix'!W260-'Ratios Calculated fix'!W$428)/('Ratios Calculated fix'!W$429-'Ratios Calculated fix'!W$428)</f>
        <v>0.76724661601702426</v>
      </c>
      <c r="X260" s="21">
        <f>('Ratios Calculated fix'!X260-'Ratios Calculated fix'!X$428)/('Ratios Calculated fix'!X$429-'Ratios Calculated fix'!X$428)</f>
        <v>6.4717267927633368E-2</v>
      </c>
      <c r="Y260" s="21">
        <f>('Ratios Calculated fix'!Y260-'Ratios Calculated fix'!Y$428)/('Ratios Calculated fix'!Y$429-'Ratios Calculated fix'!Y$428)</f>
        <v>0.49544311277849429</v>
      </c>
      <c r="Z260" s="21">
        <f>('Ratios Calculated fix'!Z260-'Ratios Calculated fix'!Z$428)/('Ratios Calculated fix'!Z$429-'Ratios Calculated fix'!Z$428)</f>
        <v>0.93528273207236667</v>
      </c>
      <c r="AA260" s="21">
        <f>('Ratios Calculated fix'!AA260-'Ratios Calculated fix'!AA$428)/('Ratios Calculated fix'!AA$429-'Ratios Calculated fix'!AA$428)</f>
        <v>9.8363778825617018E-2</v>
      </c>
      <c r="AB260" s="21">
        <f>('Ratios Calculated fix'!AB260-'Ratios Calculated fix'!AB$428)/('Ratios Calculated fix'!AB$429-'Ratios Calculated fix'!AB$428)</f>
        <v>0.87206921008834148</v>
      </c>
      <c r="AC260" s="21">
        <f>('Ratios Calculated fix'!AC260-'Ratios Calculated fix'!AC$428)/('Ratios Calculated fix'!AC$429-'Ratios Calculated fix'!AC$428)</f>
        <v>0.39520500171029371</v>
      </c>
      <c r="AD260" s="21">
        <f>('Ratios Calculated fix'!AD260-'Ratios Calculated fix'!AD$428)/('Ratios Calculated fix'!AD$429-'Ratios Calculated fix'!AD$428)</f>
        <v>0.41296224980633411</v>
      </c>
      <c r="AE260" s="21">
        <f>('Ratios Calculated fix'!AE260-'Ratios Calculated fix'!AE$428)/('Ratios Calculated fix'!AE$429-'Ratios Calculated fix'!AE$428)</f>
        <v>0.37153640174253505</v>
      </c>
      <c r="AF260" s="21">
        <f>('Ratios Calculated fix'!AF260-'Ratios Calculated fix'!AF$428)/('Ratios Calculated fix'!AF$429-'Ratios Calculated fix'!AF$428)</f>
        <v>0.56472989203177371</v>
      </c>
      <c r="AG260" s="21" t="e">
        <f>('Ratios Calculated fix'!AG260-'Ratios Calculated fix'!AG$428)/('Ratios Calculated fix'!AG$429-'Ratios Calculated fix'!AG$428)</f>
        <v>#DIV/0!</v>
      </c>
      <c r="AH260" s="21" t="e">
        <f>('Ratios Calculated fix'!AH260-'Ratios Calculated fix'!AH$428)/('Ratios Calculated fix'!AH$429-'Ratios Calculated fix'!AH$428)</f>
        <v>#DIV/0!</v>
      </c>
      <c r="AI260" s="21">
        <f>('Ratios Calculated fix'!AI260-'Ratios Calculated fix'!AI$428)/('Ratios Calculated fix'!AI$429-'Ratios Calculated fix'!AI$428)</f>
        <v>0.43246859344317518</v>
      </c>
      <c r="AJ260" s="21">
        <f>('Ratios Calculated fix'!AJ260-'Ratios Calculated fix'!AJ$428)/('Ratios Calculated fix'!AJ$429-'Ratios Calculated fix'!AJ$428)</f>
        <v>0.16716949692229666</v>
      </c>
      <c r="AK260" s="21" t="e">
        <f>('Ratios Calculated fix'!AK260-'Ratios Calculated fix'!AK$428)/('Ratios Calculated fix'!AK$429-'Ratios Calculated fix'!AK$428)</f>
        <v>#DIV/0!</v>
      </c>
      <c r="AL260" s="21" t="e">
        <f>('Ratios Calculated fix'!AL260-'Ratios Calculated fix'!AL$428)/('Ratios Calculated fix'!AL$429-'Ratios Calculated fix'!AL$428)</f>
        <v>#DIV/0!</v>
      </c>
      <c r="AM260" s="21">
        <f>('Ratios Calculated fix'!AM260-'Ratios Calculated fix'!AM$428)/('Ratios Calculated fix'!AM$429-'Ratios Calculated fix'!AM$428)</f>
        <v>0.61614076602045209</v>
      </c>
      <c r="AN260" s="21">
        <f>('Ratios Calculated fix'!AN260-'Ratios Calculated fix'!AN$428)/('Ratios Calculated fix'!AN$429-'Ratios Calculated fix'!AN$428)</f>
        <v>0.6213867551270098</v>
      </c>
      <c r="AO260" s="21">
        <f>('Ratios Calculated fix'!AO260-'Ratios Calculated fix'!AO$428)/('Ratios Calculated fix'!AO$429-'Ratios Calculated fix'!AO$428)</f>
        <v>7.5806775274626134E-2</v>
      </c>
      <c r="AP260" s="21">
        <f>('Ratios Calculated fix'!AP260-'Ratios Calculated fix'!AP$428)/('Ratios Calculated fix'!AP$429-'Ratios Calculated fix'!AP$428)</f>
        <v>2.8739237222229281E-2</v>
      </c>
      <c r="AQ260" s="21">
        <f>('Ratios Calculated fix'!AQ260-'Ratios Calculated fix'!AQ$428)/('Ratios Calculated fix'!AQ$429-'Ratios Calculated fix'!AQ$428)</f>
        <v>0.51422814779854897</v>
      </c>
      <c r="AR260" s="21">
        <f>('Ratios Calculated fix'!AR260-'Ratios Calculated fix'!AR$428)/('Ratios Calculated fix'!AR$429-'Ratios Calculated fix'!AR$428)</f>
        <v>0.3208495841016949</v>
      </c>
      <c r="AS260" s="21">
        <f>('Ratios Calculated fix'!AS260-'Ratios Calculated fix'!AS$428)/('Ratios Calculated fix'!AS$429-'Ratios Calculated fix'!AS$428)</f>
        <v>0.56956902370955642</v>
      </c>
      <c r="AT260" s="21">
        <f>('Ratios Calculated fix'!AT260-'Ratios Calculated fix'!AT$428)/('Ratios Calculated fix'!AT$429-'Ratios Calculated fix'!AT$428)</f>
        <v>0.28490751246614499</v>
      </c>
      <c r="AU260" s="21">
        <f>('Ratios Calculated fix'!AU260-'Ratios Calculated fix'!AU$428)/('Ratios Calculated fix'!AU$429-'Ratios Calculated fix'!AU$428)</f>
        <v>0.42978275036470626</v>
      </c>
      <c r="AV260" s="21" t="e">
        <f>('Ratios Calculated fix'!AV260-'Ratios Calculated fix'!AV$428)/('Ratios Calculated fix'!AV$429-'Ratios Calculated fix'!AV$428)</f>
        <v>#DIV/0!</v>
      </c>
      <c r="AW260" s="21" t="e">
        <f>('Ratios Calculated fix'!AW260-'Ratios Calculated fix'!AW$428)/('Ratios Calculated fix'!AW$429-'Ratios Calculated fix'!AW$428)</f>
        <v>#DIV/0!</v>
      </c>
      <c r="AX260" s="21" t="e">
        <f>('Ratios Calculated fix'!AX260-'Ratios Calculated fix'!AX$428)/('Ratios Calculated fix'!AX$429-'Ratios Calculated fix'!AX$428)</f>
        <v>#DIV/0!</v>
      </c>
      <c r="AY260" s="21">
        <f>('Ratios Calculated fix'!AY260-'Ratios Calculated fix'!AY$428)/('Ratios Calculated fix'!AY$429-'Ratios Calculated fix'!AY$428)</f>
        <v>0.39176679234429623</v>
      </c>
      <c r="AZ260" s="21">
        <f>('Ratios Calculated fix'!AZ260-'Ratios Calculated fix'!AZ$428)/('Ratios Calculated fix'!AZ$429-'Ratios Calculated fix'!AZ$428)</f>
        <v>0.345277351588679</v>
      </c>
      <c r="BA260" s="21">
        <f>('Ratios Calculated fix'!BA260-'Ratios Calculated fix'!BA$428)/('Ratios Calculated fix'!BA$429-'Ratios Calculated fix'!BA$428)</f>
        <v>0.50437484184968628</v>
      </c>
      <c r="BB260" s="21" t="e">
        <f>('Ratios Calculated fix'!BB260-'Ratios Calculated fix'!BB$428)/('Ratios Calculated fix'!BB$429-'Ratios Calculated fix'!BB$428)</f>
        <v>#DIV/0!</v>
      </c>
      <c r="BC260" s="21">
        <f>('Ratios Calculated fix'!BC260-'Ratios Calculated fix'!BC$428)/('Ratios Calculated fix'!BC$429-'Ratios Calculated fix'!BC$428)</f>
        <v>9.4689966940439532E-2</v>
      </c>
    </row>
    <row r="261" spans="1:55" x14ac:dyDescent="0.2">
      <c r="A261" s="3" t="s">
        <v>826</v>
      </c>
      <c r="B261" s="3" t="s">
        <v>827</v>
      </c>
      <c r="C261" s="3" t="s">
        <v>45</v>
      </c>
      <c r="D261" s="3">
        <v>333439</v>
      </c>
      <c r="E261" s="3" t="s">
        <v>16</v>
      </c>
      <c r="F261" s="3">
        <v>2019</v>
      </c>
      <c r="G261" s="3" t="s">
        <v>17</v>
      </c>
      <c r="H261" s="4">
        <v>43830</v>
      </c>
      <c r="I261" s="4">
        <v>43889</v>
      </c>
      <c r="J261" s="4">
        <v>43889</v>
      </c>
      <c r="K261" s="5">
        <v>71094000</v>
      </c>
      <c r="L261" s="5">
        <v>71338000</v>
      </c>
      <c r="M261" s="3" t="s">
        <v>828</v>
      </c>
      <c r="N261" s="20">
        <f>('Ratios Calculated fix'!N261-'Ratios Calculated fix'!N$428)/('Ratios Calculated fix'!N$429-'Ratios Calculated fix'!N$428)</f>
        <v>5.9225350452666352E-2</v>
      </c>
      <c r="O261" s="21">
        <f>('Ratios Calculated fix'!O261-'Ratios Calculated fix'!O$428)/('Ratios Calculated fix'!O$429-'Ratios Calculated fix'!O$428)</f>
        <v>2.8820338772426467E-2</v>
      </c>
      <c r="P261" s="21">
        <f>('Ratios Calculated fix'!P261-'Ratios Calculated fix'!P$428)/('Ratios Calculated fix'!P$429-'Ratios Calculated fix'!P$428)</f>
        <v>5.4521862351550069E-3</v>
      </c>
      <c r="Q261" s="21">
        <f>('Ratios Calculated fix'!Q261-'Ratios Calculated fix'!Q$428)/('Ratios Calculated fix'!Q$429-'Ratios Calculated fix'!Q$428)</f>
        <v>0.55874124715281104</v>
      </c>
      <c r="R261" s="21">
        <f>('Ratios Calculated fix'!R261-'Ratios Calculated fix'!R$428)/('Ratios Calculated fix'!R$429-'Ratios Calculated fix'!R$428)</f>
        <v>6.39039125789264E-2</v>
      </c>
      <c r="S261" s="21">
        <f>('Ratios Calculated fix'!S261-'Ratios Calculated fix'!S$428)/('Ratios Calculated fix'!S$429-'Ratios Calculated fix'!S$428)</f>
        <v>0.22220681136581094</v>
      </c>
      <c r="T261" s="21">
        <f>('Ratios Calculated fix'!T261-'Ratios Calculated fix'!T$428)/('Ratios Calculated fix'!T$429-'Ratios Calculated fix'!T$428)</f>
        <v>3.0033173310338696E-2</v>
      </c>
      <c r="U261" s="21">
        <f>('Ratios Calculated fix'!U261-'Ratios Calculated fix'!U$428)/('Ratios Calculated fix'!U$429-'Ratios Calculated fix'!U$428)</f>
        <v>0.79222205403926005</v>
      </c>
      <c r="V261" s="21">
        <f>('Ratios Calculated fix'!V261-'Ratios Calculated fix'!V$428)/('Ratios Calculated fix'!V$429-'Ratios Calculated fix'!V$428)</f>
        <v>0.77831965803781433</v>
      </c>
      <c r="W261" s="21">
        <f>('Ratios Calculated fix'!W261-'Ratios Calculated fix'!W$428)/('Ratios Calculated fix'!W$429-'Ratios Calculated fix'!W$428)</f>
        <v>0.76040642268375835</v>
      </c>
      <c r="X261" s="21">
        <f>('Ratios Calculated fix'!X261-'Ratios Calculated fix'!X$428)/('Ratios Calculated fix'!X$429-'Ratios Calculated fix'!X$428)</f>
        <v>0.27891148382918401</v>
      </c>
      <c r="Y261" s="21">
        <f>('Ratios Calculated fix'!Y261-'Ratios Calculated fix'!Y$428)/('Ratios Calculated fix'!Y$429-'Ratios Calculated fix'!Y$428)</f>
        <v>0.53425493315201411</v>
      </c>
      <c r="Z261" s="21">
        <f>('Ratios Calculated fix'!Z261-'Ratios Calculated fix'!Z$428)/('Ratios Calculated fix'!Z$429-'Ratios Calculated fix'!Z$428)</f>
        <v>0.72108851617081604</v>
      </c>
      <c r="AA261" s="21">
        <f>('Ratios Calculated fix'!AA261-'Ratios Calculated fix'!AA$428)/('Ratios Calculated fix'!AA$429-'Ratios Calculated fix'!AA$428)</f>
        <v>0.31399116101649832</v>
      </c>
      <c r="AB261" s="21">
        <f>('Ratios Calculated fix'!AB261-'Ratios Calculated fix'!AB$428)/('Ratios Calculated fix'!AB$429-'Ratios Calculated fix'!AB$428)</f>
        <v>0.92345753580660295</v>
      </c>
      <c r="AC261" s="21">
        <f>('Ratios Calculated fix'!AC261-'Ratios Calculated fix'!AC$428)/('Ratios Calculated fix'!AC$429-'Ratios Calculated fix'!AC$428)</f>
        <v>0.26406033677003865</v>
      </c>
      <c r="AD261" s="21">
        <f>('Ratios Calculated fix'!AD261-'Ratios Calculated fix'!AD$428)/('Ratios Calculated fix'!AD$429-'Ratios Calculated fix'!AD$428)</f>
        <v>0.31060548848729175</v>
      </c>
      <c r="AE261" s="21">
        <f>('Ratios Calculated fix'!AE261-'Ratios Calculated fix'!AE$428)/('Ratios Calculated fix'!AE$429-'Ratios Calculated fix'!AE$428)</f>
        <v>0.3560642626827048</v>
      </c>
      <c r="AF261" s="21">
        <f>('Ratios Calculated fix'!AF261-'Ratios Calculated fix'!AF$428)/('Ratios Calculated fix'!AF$429-'Ratios Calculated fix'!AF$428)</f>
        <v>0.59603450903148936</v>
      </c>
      <c r="AG261" s="21" t="e">
        <f>('Ratios Calculated fix'!AG261-'Ratios Calculated fix'!AG$428)/('Ratios Calculated fix'!AG$429-'Ratios Calculated fix'!AG$428)</f>
        <v>#DIV/0!</v>
      </c>
      <c r="AH261" s="21" t="e">
        <f>('Ratios Calculated fix'!AH261-'Ratios Calculated fix'!AH$428)/('Ratios Calculated fix'!AH$429-'Ratios Calculated fix'!AH$428)</f>
        <v>#DIV/0!</v>
      </c>
      <c r="AI261" s="21">
        <f>('Ratios Calculated fix'!AI261-'Ratios Calculated fix'!AI$428)/('Ratios Calculated fix'!AI$429-'Ratios Calculated fix'!AI$428)</f>
        <v>0.42943269590039018</v>
      </c>
      <c r="AJ261" s="21">
        <f>('Ratios Calculated fix'!AJ261-'Ratios Calculated fix'!AJ$428)/('Ratios Calculated fix'!AJ$429-'Ratios Calculated fix'!AJ$428)</f>
        <v>0.12988278730248712</v>
      </c>
      <c r="AK261" s="21" t="e">
        <f>('Ratios Calculated fix'!AK261-'Ratios Calculated fix'!AK$428)/('Ratios Calculated fix'!AK$429-'Ratios Calculated fix'!AK$428)</f>
        <v>#DIV/0!</v>
      </c>
      <c r="AL261" s="21" t="e">
        <f>('Ratios Calculated fix'!AL261-'Ratios Calculated fix'!AL$428)/('Ratios Calculated fix'!AL$429-'Ratios Calculated fix'!AL$428)</f>
        <v>#DIV/0!</v>
      </c>
      <c r="AM261" s="21">
        <f>('Ratios Calculated fix'!AM261-'Ratios Calculated fix'!AM$428)/('Ratios Calculated fix'!AM$429-'Ratios Calculated fix'!AM$428)</f>
        <v>0.61722095926990017</v>
      </c>
      <c r="AN261" s="21">
        <f>('Ratios Calculated fix'!AN261-'Ratios Calculated fix'!AN$428)/('Ratios Calculated fix'!AN$429-'Ratios Calculated fix'!AN$428)</f>
        <v>0.6217401976324054</v>
      </c>
      <c r="AO261" s="21">
        <f>('Ratios Calculated fix'!AO261-'Ratios Calculated fix'!AO$428)/('Ratios Calculated fix'!AO$429-'Ratios Calculated fix'!AO$428)</f>
        <v>0.16048246873404337</v>
      </c>
      <c r="AP261" s="21">
        <f>('Ratios Calculated fix'!AP261-'Ratios Calculated fix'!AP$428)/('Ratios Calculated fix'!AP$429-'Ratios Calculated fix'!AP$428)</f>
        <v>3.2925799972794725E-2</v>
      </c>
      <c r="AQ261" s="21">
        <f>('Ratios Calculated fix'!AQ261-'Ratios Calculated fix'!AQ$428)/('Ratios Calculated fix'!AQ$429-'Ratios Calculated fix'!AQ$428)</f>
        <v>0.57798914073567631</v>
      </c>
      <c r="AR261" s="21">
        <f>('Ratios Calculated fix'!AR261-'Ratios Calculated fix'!AR$428)/('Ratios Calculated fix'!AR$429-'Ratios Calculated fix'!AR$428)</f>
        <v>0.29232371086364023</v>
      </c>
      <c r="AS261" s="21">
        <f>('Ratios Calculated fix'!AS261-'Ratios Calculated fix'!AS$428)/('Ratios Calculated fix'!AS$429-'Ratios Calculated fix'!AS$428)</f>
        <v>0.56478082767334625</v>
      </c>
      <c r="AT261" s="21">
        <f>('Ratios Calculated fix'!AT261-'Ratios Calculated fix'!AT$428)/('Ratios Calculated fix'!AT$429-'Ratios Calculated fix'!AT$428)</f>
        <v>0.33916051677492537</v>
      </c>
      <c r="AU261" s="21">
        <f>('Ratios Calculated fix'!AU261-'Ratios Calculated fix'!AU$428)/('Ratios Calculated fix'!AU$429-'Ratios Calculated fix'!AU$428)</f>
        <v>0.43809371971598027</v>
      </c>
      <c r="AV261" s="21" t="e">
        <f>('Ratios Calculated fix'!AV261-'Ratios Calculated fix'!AV$428)/('Ratios Calculated fix'!AV$429-'Ratios Calculated fix'!AV$428)</f>
        <v>#DIV/0!</v>
      </c>
      <c r="AW261" s="21" t="e">
        <f>('Ratios Calculated fix'!AW261-'Ratios Calculated fix'!AW$428)/('Ratios Calculated fix'!AW$429-'Ratios Calculated fix'!AW$428)</f>
        <v>#DIV/0!</v>
      </c>
      <c r="AX261" s="21" t="e">
        <f>('Ratios Calculated fix'!AX261-'Ratios Calculated fix'!AX$428)/('Ratios Calculated fix'!AX$429-'Ratios Calculated fix'!AX$428)</f>
        <v>#DIV/0!</v>
      </c>
      <c r="AY261" s="21">
        <f>('Ratios Calculated fix'!AY261-'Ratios Calculated fix'!AY$428)/('Ratios Calculated fix'!AY$429-'Ratios Calculated fix'!AY$428)</f>
        <v>0.36095432760329271</v>
      </c>
      <c r="AZ261" s="21">
        <f>('Ratios Calculated fix'!AZ261-'Ratios Calculated fix'!AZ$428)/('Ratios Calculated fix'!AZ$429-'Ratios Calculated fix'!AZ$428)</f>
        <v>0.29935962404192068</v>
      </c>
      <c r="BA261" s="21">
        <f>('Ratios Calculated fix'!BA261-'Ratios Calculated fix'!BA$428)/('Ratios Calculated fix'!BA$429-'Ratios Calculated fix'!BA$428)</f>
        <v>0.50812824773928544</v>
      </c>
      <c r="BB261" s="21" t="e">
        <f>('Ratios Calculated fix'!BB261-'Ratios Calculated fix'!BB$428)/('Ratios Calculated fix'!BB$429-'Ratios Calculated fix'!BB$428)</f>
        <v>#DIV/0!</v>
      </c>
      <c r="BC261" s="21">
        <f>('Ratios Calculated fix'!BC261-'Ratios Calculated fix'!BC$428)/('Ratios Calculated fix'!BC$429-'Ratios Calculated fix'!BC$428)</f>
        <v>0.12514384250506114</v>
      </c>
    </row>
    <row r="262" spans="1:55" x14ac:dyDescent="0.2">
      <c r="A262" s="3" t="s">
        <v>793</v>
      </c>
      <c r="B262" s="3" t="s">
        <v>794</v>
      </c>
      <c r="C262" s="3" t="s">
        <v>91</v>
      </c>
      <c r="D262" s="3">
        <v>251282</v>
      </c>
      <c r="E262" s="3" t="s">
        <v>16</v>
      </c>
      <c r="F262" s="3">
        <v>2019</v>
      </c>
      <c r="G262" s="3" t="s">
        <v>17</v>
      </c>
      <c r="H262" s="4">
        <v>43799</v>
      </c>
      <c r="I262" s="4">
        <v>43858</v>
      </c>
      <c r="J262" s="4">
        <v>43858</v>
      </c>
      <c r="K262" s="5">
        <v>133100000</v>
      </c>
      <c r="L262" s="5">
        <v>134500000</v>
      </c>
      <c r="M262" s="3" t="s">
        <v>795</v>
      </c>
      <c r="N262" s="20">
        <f>('Ratios Calculated fix'!N262-'Ratios Calculated fix'!N$428)/('Ratios Calculated fix'!N$429-'Ratios Calculated fix'!N$428)</f>
        <v>3.1387123331563613E-2</v>
      </c>
      <c r="O262" s="21">
        <f>('Ratios Calculated fix'!O262-'Ratios Calculated fix'!O$428)/('Ratios Calculated fix'!O$429-'Ratios Calculated fix'!O$428)</f>
        <v>1.4334174629641471E-2</v>
      </c>
      <c r="P262" s="21">
        <f>('Ratios Calculated fix'!P262-'Ratios Calculated fix'!P$428)/('Ratios Calculated fix'!P$429-'Ratios Calculated fix'!P$428)</f>
        <v>7.2188393933885955E-3</v>
      </c>
      <c r="Q262" s="21">
        <f>('Ratios Calculated fix'!Q262-'Ratios Calculated fix'!Q$428)/('Ratios Calculated fix'!Q$429-'Ratios Calculated fix'!Q$428)</f>
        <v>0.5610096286857662</v>
      </c>
      <c r="R262" s="21">
        <f>('Ratios Calculated fix'!R262-'Ratios Calculated fix'!R$428)/('Ratios Calculated fix'!R$429-'Ratios Calculated fix'!R$428)</f>
        <v>0.11765006852621929</v>
      </c>
      <c r="S262" s="21">
        <f>('Ratios Calculated fix'!S262-'Ratios Calculated fix'!S$428)/('Ratios Calculated fix'!S$429-'Ratios Calculated fix'!S$428)</f>
        <v>0.10481225291871236</v>
      </c>
      <c r="T262" s="21">
        <f>('Ratios Calculated fix'!T262-'Ratios Calculated fix'!T$428)/('Ratios Calculated fix'!T$429-'Ratios Calculated fix'!T$428)</f>
        <v>0.10257215913658375</v>
      </c>
      <c r="U262" s="21">
        <f>('Ratios Calculated fix'!U262-'Ratios Calculated fix'!U$428)/('Ratios Calculated fix'!U$429-'Ratios Calculated fix'!U$428)</f>
        <v>0.79728212588145608</v>
      </c>
      <c r="V262" s="21">
        <f>('Ratios Calculated fix'!V262-'Ratios Calculated fix'!V$428)/('Ratios Calculated fix'!V$429-'Ratios Calculated fix'!V$428)</f>
        <v>0.77738052182891393</v>
      </c>
      <c r="W262" s="21">
        <f>('Ratios Calculated fix'!W262-'Ratios Calculated fix'!W$428)/('Ratios Calculated fix'!W$429-'Ratios Calculated fix'!W$428)</f>
        <v>0.7663881607495252</v>
      </c>
      <c r="X262" s="21">
        <f>('Ratios Calculated fix'!X262-'Ratios Calculated fix'!X$428)/('Ratios Calculated fix'!X$429-'Ratios Calculated fix'!X$428)</f>
        <v>0.114567635445693</v>
      </c>
      <c r="Y262" s="21">
        <f>('Ratios Calculated fix'!Y262-'Ratios Calculated fix'!Y$428)/('Ratios Calculated fix'!Y$429-'Ratios Calculated fix'!Y$428)</f>
        <v>0.57784135029798567</v>
      </c>
      <c r="Z262" s="21">
        <f>('Ratios Calculated fix'!Z262-'Ratios Calculated fix'!Z$428)/('Ratios Calculated fix'!Z$429-'Ratios Calculated fix'!Z$428)</f>
        <v>0.88543236455430707</v>
      </c>
      <c r="AA262" s="21">
        <f>('Ratios Calculated fix'!AA262-'Ratios Calculated fix'!AA$428)/('Ratios Calculated fix'!AA$429-'Ratios Calculated fix'!AA$428)</f>
        <v>0.72026868121520837</v>
      </c>
      <c r="AB262" s="21">
        <f>('Ratios Calculated fix'!AB262-'Ratios Calculated fix'!AB$428)/('Ratios Calculated fix'!AB$429-'Ratios Calculated fix'!AB$428)</f>
        <v>0.86271752171756</v>
      </c>
      <c r="AC262" s="21">
        <f>('Ratios Calculated fix'!AC262-'Ratios Calculated fix'!AC$428)/('Ratios Calculated fix'!AC$429-'Ratios Calculated fix'!AC$428)</f>
        <v>0.4226049111051306</v>
      </c>
      <c r="AD262" s="21">
        <f>('Ratios Calculated fix'!AD262-'Ratios Calculated fix'!AD$428)/('Ratios Calculated fix'!AD$429-'Ratios Calculated fix'!AD$428)</f>
        <v>0.36780360221889685</v>
      </c>
      <c r="AE262" s="21">
        <f>('Ratios Calculated fix'!AE262-'Ratios Calculated fix'!AE$428)/('Ratios Calculated fix'!AE$429-'Ratios Calculated fix'!AE$428)</f>
        <v>0.42163362622445277</v>
      </c>
      <c r="AF262" s="21">
        <f>('Ratios Calculated fix'!AF262-'Ratios Calculated fix'!AF$428)/('Ratios Calculated fix'!AF$429-'Ratios Calculated fix'!AF$428)</f>
        <v>0.65394076870555562</v>
      </c>
      <c r="AG262" s="21" t="e">
        <f>('Ratios Calculated fix'!AG262-'Ratios Calculated fix'!AG$428)/('Ratios Calculated fix'!AG$429-'Ratios Calculated fix'!AG$428)</f>
        <v>#DIV/0!</v>
      </c>
      <c r="AH262" s="21" t="e">
        <f>('Ratios Calculated fix'!AH262-'Ratios Calculated fix'!AH$428)/('Ratios Calculated fix'!AH$429-'Ratios Calculated fix'!AH$428)</f>
        <v>#DIV/0!</v>
      </c>
      <c r="AI262" s="21">
        <f>('Ratios Calculated fix'!AI262-'Ratios Calculated fix'!AI$428)/('Ratios Calculated fix'!AI$429-'Ratios Calculated fix'!AI$428)</f>
        <v>0.37310884415185785</v>
      </c>
      <c r="AJ262" s="21">
        <f>('Ratios Calculated fix'!AJ262-'Ratios Calculated fix'!AJ$428)/('Ratios Calculated fix'!AJ$429-'Ratios Calculated fix'!AJ$428)</f>
        <v>0.13802369330481162</v>
      </c>
      <c r="AK262" s="21" t="e">
        <f>('Ratios Calculated fix'!AK262-'Ratios Calculated fix'!AK$428)/('Ratios Calculated fix'!AK$429-'Ratios Calculated fix'!AK$428)</f>
        <v>#DIV/0!</v>
      </c>
      <c r="AL262" s="21" t="e">
        <f>('Ratios Calculated fix'!AL262-'Ratios Calculated fix'!AL$428)/('Ratios Calculated fix'!AL$429-'Ratios Calculated fix'!AL$428)</f>
        <v>#DIV/0!</v>
      </c>
      <c r="AM262" s="21">
        <f>('Ratios Calculated fix'!AM262-'Ratios Calculated fix'!AM$428)/('Ratios Calculated fix'!AM$429-'Ratios Calculated fix'!AM$428)</f>
        <v>0.61989626689602162</v>
      </c>
      <c r="AN262" s="21">
        <f>('Ratios Calculated fix'!AN262-'Ratios Calculated fix'!AN$428)/('Ratios Calculated fix'!AN$429-'Ratios Calculated fix'!AN$428)</f>
        <v>0.62229200783031757</v>
      </c>
      <c r="AO262" s="21">
        <f>('Ratios Calculated fix'!AO262-'Ratios Calculated fix'!AO$428)/('Ratios Calculated fix'!AO$429-'Ratios Calculated fix'!AO$428)</f>
        <v>0.10715194745538842</v>
      </c>
      <c r="AP262" s="21">
        <f>('Ratios Calculated fix'!AP262-'Ratios Calculated fix'!AP$428)/('Ratios Calculated fix'!AP$429-'Ratios Calculated fix'!AP$428)</f>
        <v>3.0780305157890694E-2</v>
      </c>
      <c r="AQ262" s="21">
        <f>('Ratios Calculated fix'!AQ262-'Ratios Calculated fix'!AQ$428)/('Ratios Calculated fix'!AQ$429-'Ratios Calculated fix'!AQ$428)</f>
        <v>0.60994167023859125</v>
      </c>
      <c r="AR262" s="21">
        <f>('Ratios Calculated fix'!AR262-'Ratios Calculated fix'!AR$428)/('Ratios Calculated fix'!AR$429-'Ratios Calculated fix'!AR$428)</f>
        <v>0.32631771775698337</v>
      </c>
      <c r="AS262" s="21">
        <f>('Ratios Calculated fix'!AS262-'Ratios Calculated fix'!AS$428)/('Ratios Calculated fix'!AS$429-'Ratios Calculated fix'!AS$428)</f>
        <v>0.50744876461429866</v>
      </c>
      <c r="AT262" s="21">
        <f>('Ratios Calculated fix'!AT262-'Ratios Calculated fix'!AT$428)/('Ratios Calculated fix'!AT$429-'Ratios Calculated fix'!AT$428)</f>
        <v>0.32261038731727365</v>
      </c>
      <c r="AU262" s="21">
        <f>('Ratios Calculated fix'!AU262-'Ratios Calculated fix'!AU$428)/('Ratios Calculated fix'!AU$429-'Ratios Calculated fix'!AU$428)</f>
        <v>0.47931798527814085</v>
      </c>
      <c r="AV262" s="21" t="e">
        <f>('Ratios Calculated fix'!AV262-'Ratios Calculated fix'!AV$428)/('Ratios Calculated fix'!AV$429-'Ratios Calculated fix'!AV$428)</f>
        <v>#DIV/0!</v>
      </c>
      <c r="AW262" s="21" t="e">
        <f>('Ratios Calculated fix'!AW262-'Ratios Calculated fix'!AW$428)/('Ratios Calculated fix'!AW$429-'Ratios Calculated fix'!AW$428)</f>
        <v>#DIV/0!</v>
      </c>
      <c r="AX262" s="21" t="e">
        <f>('Ratios Calculated fix'!AX262-'Ratios Calculated fix'!AX$428)/('Ratios Calculated fix'!AX$429-'Ratios Calculated fix'!AX$428)</f>
        <v>#DIV/0!</v>
      </c>
      <c r="AY262" s="21">
        <f>('Ratios Calculated fix'!AY262-'Ratios Calculated fix'!AY$428)/('Ratios Calculated fix'!AY$429-'Ratios Calculated fix'!AY$428)</f>
        <v>0.38355726958318331</v>
      </c>
      <c r="AZ262" s="21">
        <f>('Ratios Calculated fix'!AZ262-'Ratios Calculated fix'!AZ$428)/('Ratios Calculated fix'!AZ$429-'Ratios Calculated fix'!AZ$428)</f>
        <v>0.34010300006770666</v>
      </c>
      <c r="BA262" s="21">
        <f>('Ratios Calculated fix'!BA262-'Ratios Calculated fix'!BA$428)/('Ratios Calculated fix'!BA$429-'Ratios Calculated fix'!BA$428)</f>
        <v>0.51369067350045305</v>
      </c>
      <c r="BB262" s="21" t="e">
        <f>('Ratios Calculated fix'!BB262-'Ratios Calculated fix'!BB$428)/('Ratios Calculated fix'!BB$429-'Ratios Calculated fix'!BB$428)</f>
        <v>#DIV/0!</v>
      </c>
      <c r="BC262" s="21">
        <f>('Ratios Calculated fix'!BC262-'Ratios Calculated fix'!BC$428)/('Ratios Calculated fix'!BC$429-'Ratios Calculated fix'!BC$428)</f>
        <v>0.12659246782908604</v>
      </c>
    </row>
    <row r="263" spans="1:55" x14ac:dyDescent="0.2">
      <c r="A263" s="3" t="s">
        <v>775</v>
      </c>
      <c r="B263" s="3" t="s">
        <v>776</v>
      </c>
      <c r="C263" s="3" t="s">
        <v>113</v>
      </c>
      <c r="D263" s="3">
        <v>118024</v>
      </c>
      <c r="E263" s="3" t="s">
        <v>16</v>
      </c>
      <c r="F263" s="3">
        <v>2019</v>
      </c>
      <c r="G263" s="3" t="s">
        <v>17</v>
      </c>
      <c r="H263" s="4">
        <v>43830</v>
      </c>
      <c r="I263" s="4">
        <v>43879</v>
      </c>
      <c r="J263" s="4">
        <v>43879</v>
      </c>
      <c r="K263" s="5">
        <v>37174000</v>
      </c>
      <c r="L263" s="5">
        <v>38087000</v>
      </c>
      <c r="M263" s="3" t="s">
        <v>777</v>
      </c>
      <c r="N263" s="20">
        <f>('Ratios Calculated fix'!N263-'Ratios Calculated fix'!N$428)/('Ratios Calculated fix'!N$429-'Ratios Calculated fix'!N$428)</f>
        <v>0.27980274850648312</v>
      </c>
      <c r="O263" s="21">
        <f>('Ratios Calculated fix'!O263-'Ratios Calculated fix'!O$428)/('Ratios Calculated fix'!O$429-'Ratios Calculated fix'!O$428)</f>
        <v>0.27980274850648312</v>
      </c>
      <c r="P263" s="21">
        <f>('Ratios Calculated fix'!P263-'Ratios Calculated fix'!P$428)/('Ratios Calculated fix'!P$429-'Ratios Calculated fix'!P$428)</f>
        <v>0.83004281580371886</v>
      </c>
      <c r="Q263" s="21">
        <f>('Ratios Calculated fix'!Q263-'Ratios Calculated fix'!Q$428)/('Ratios Calculated fix'!Q$429-'Ratios Calculated fix'!Q$428)</f>
        <v>0.55778512838914884</v>
      </c>
      <c r="R263" s="21">
        <f>('Ratios Calculated fix'!R263-'Ratios Calculated fix'!R$428)/('Ratios Calculated fix'!R$429-'Ratios Calculated fix'!R$428)</f>
        <v>0</v>
      </c>
      <c r="S263" s="21">
        <f>('Ratios Calculated fix'!S263-'Ratios Calculated fix'!S$428)/('Ratios Calculated fix'!S$429-'Ratios Calculated fix'!S$428)</f>
        <v>0</v>
      </c>
      <c r="T263" s="21">
        <f>('Ratios Calculated fix'!T263-'Ratios Calculated fix'!T$428)/('Ratios Calculated fix'!T$429-'Ratios Calculated fix'!T$428)</f>
        <v>0</v>
      </c>
      <c r="U263" s="21">
        <f>('Ratios Calculated fix'!U263-'Ratios Calculated fix'!U$428)/('Ratios Calculated fix'!U$429-'Ratios Calculated fix'!U$428)</f>
        <v>0.79008725756879927</v>
      </c>
      <c r="V263" s="21">
        <f>('Ratios Calculated fix'!V263-'Ratios Calculated fix'!V$428)/('Ratios Calculated fix'!V$429-'Ratios Calculated fix'!V$428)</f>
        <v>0.77144014205164946</v>
      </c>
      <c r="W263" s="21">
        <f>('Ratios Calculated fix'!W263-'Ratios Calculated fix'!W$428)/('Ratios Calculated fix'!W$429-'Ratios Calculated fix'!W$428)</f>
        <v>0.75926751205282994</v>
      </c>
      <c r="X263" s="21">
        <f>('Ratios Calculated fix'!X263-'Ratios Calculated fix'!X$428)/('Ratios Calculated fix'!X$429-'Ratios Calculated fix'!X$428)</f>
        <v>0.66531699636125119</v>
      </c>
      <c r="Y263" s="21">
        <f>('Ratios Calculated fix'!Y263-'Ratios Calculated fix'!Y$428)/('Ratios Calculated fix'!Y$429-'Ratios Calculated fix'!Y$428)</f>
        <v>0.55923540276593275</v>
      </c>
      <c r="Z263" s="21">
        <f>('Ratios Calculated fix'!Z263-'Ratios Calculated fix'!Z$428)/('Ratios Calculated fix'!Z$429-'Ratios Calculated fix'!Z$428)</f>
        <v>0.33468300363874876</v>
      </c>
      <c r="AA263" s="21">
        <f>('Ratios Calculated fix'!AA263-'Ratios Calculated fix'!AA$428)/('Ratios Calculated fix'!AA$429-'Ratios Calculated fix'!AA$428)</f>
        <v>0</v>
      </c>
      <c r="AB263" s="21">
        <f>('Ratios Calculated fix'!AB263-'Ratios Calculated fix'!AB$428)/('Ratios Calculated fix'!AB$429-'Ratios Calculated fix'!AB$428)</f>
        <v>0.99557377067154351</v>
      </c>
      <c r="AC263" s="21">
        <f>('Ratios Calculated fix'!AC263-'Ratios Calculated fix'!AC$428)/('Ratios Calculated fix'!AC$429-'Ratios Calculated fix'!AC$428)</f>
        <v>0.7424071581643934</v>
      </c>
      <c r="AD263" s="21">
        <f>('Ratios Calculated fix'!AD263-'Ratios Calculated fix'!AD$428)/('Ratios Calculated fix'!AD$429-'Ratios Calculated fix'!AD$428)</f>
        <v>0.69333096190024801</v>
      </c>
      <c r="AE263" s="21">
        <f>('Ratios Calculated fix'!AE263-'Ratios Calculated fix'!AE$428)/('Ratios Calculated fix'!AE$429-'Ratios Calculated fix'!AE$428)</f>
        <v>0.74090619596146035</v>
      </c>
      <c r="AF263" s="21">
        <f>('Ratios Calculated fix'!AF263-'Ratios Calculated fix'!AF$428)/('Ratios Calculated fix'!AF$429-'Ratios Calculated fix'!AF$428)</f>
        <v>0.80450578455096455</v>
      </c>
      <c r="AG263" s="21" t="e">
        <f>('Ratios Calculated fix'!AG263-'Ratios Calculated fix'!AG$428)/('Ratios Calculated fix'!AG$429-'Ratios Calculated fix'!AG$428)</f>
        <v>#DIV/0!</v>
      </c>
      <c r="AH263" s="21" t="e">
        <f>('Ratios Calculated fix'!AH263-'Ratios Calculated fix'!AH$428)/('Ratios Calculated fix'!AH$429-'Ratios Calculated fix'!AH$428)</f>
        <v>#DIV/0!</v>
      </c>
      <c r="AI263" s="21">
        <f>('Ratios Calculated fix'!AI263-'Ratios Calculated fix'!AI$428)/('Ratios Calculated fix'!AI$429-'Ratios Calculated fix'!AI$428)</f>
        <v>0.39916988503113643</v>
      </c>
      <c r="AJ263" s="21">
        <f>('Ratios Calculated fix'!AJ263-'Ratios Calculated fix'!AJ$428)/('Ratios Calculated fix'!AJ$429-'Ratios Calculated fix'!AJ$428)</f>
        <v>0.4974148877798506</v>
      </c>
      <c r="AK263" s="21" t="e">
        <f>('Ratios Calculated fix'!AK263-'Ratios Calculated fix'!AK$428)/('Ratios Calculated fix'!AK$429-'Ratios Calculated fix'!AK$428)</f>
        <v>#DIV/0!</v>
      </c>
      <c r="AL263" s="21" t="e">
        <f>('Ratios Calculated fix'!AL263-'Ratios Calculated fix'!AL$428)/('Ratios Calculated fix'!AL$429-'Ratios Calculated fix'!AL$428)</f>
        <v>#DIV/0!</v>
      </c>
      <c r="AM263" s="21">
        <f>('Ratios Calculated fix'!AM263-'Ratios Calculated fix'!AM$428)/('Ratios Calculated fix'!AM$429-'Ratios Calculated fix'!AM$428)</f>
        <v>0.61976112997079347</v>
      </c>
      <c r="AN263" s="21">
        <f>('Ratios Calculated fix'!AN263-'Ratios Calculated fix'!AN$428)/('Ratios Calculated fix'!AN$429-'Ratios Calculated fix'!AN$428)</f>
        <v>0.62077593853219204</v>
      </c>
      <c r="AO263" s="21">
        <f>('Ratios Calculated fix'!AO263-'Ratios Calculated fix'!AO$428)/('Ratios Calculated fix'!AO$429-'Ratios Calculated fix'!AO$428)</f>
        <v>0.12960654274546371</v>
      </c>
      <c r="AP263" s="21">
        <f>('Ratios Calculated fix'!AP263-'Ratios Calculated fix'!AP$428)/('Ratios Calculated fix'!AP$429-'Ratios Calculated fix'!AP$428)</f>
        <v>3.2095262991477351E-2</v>
      </c>
      <c r="AQ263" s="21">
        <f>('Ratios Calculated fix'!AQ263-'Ratios Calculated fix'!AQ$428)/('Ratios Calculated fix'!AQ$429-'Ratios Calculated fix'!AQ$428)</f>
        <v>0.80947173481687784</v>
      </c>
      <c r="AR263" s="21">
        <f>('Ratios Calculated fix'!AR263-'Ratios Calculated fix'!AR$428)/('Ratios Calculated fix'!AR$429-'Ratios Calculated fix'!AR$428)</f>
        <v>0.69396613881078317</v>
      </c>
      <c r="AS263" s="21">
        <f>('Ratios Calculated fix'!AS263-'Ratios Calculated fix'!AS$428)/('Ratios Calculated fix'!AS$429-'Ratios Calculated fix'!AS$428)</f>
        <v>0.48075097864267891</v>
      </c>
      <c r="AT263" s="21">
        <f>('Ratios Calculated fix'!AT263-'Ratios Calculated fix'!AT$428)/('Ratios Calculated fix'!AT$429-'Ratios Calculated fix'!AT$428)</f>
        <v>0.71823771525979918</v>
      </c>
      <c r="AU263" s="21">
        <f>('Ratios Calculated fix'!AU263-'Ratios Calculated fix'!AU$428)/('Ratios Calculated fix'!AU$429-'Ratios Calculated fix'!AU$428)</f>
        <v>0.65956839888012109</v>
      </c>
      <c r="AV263" s="21" t="e">
        <f>('Ratios Calculated fix'!AV263-'Ratios Calculated fix'!AV$428)/('Ratios Calculated fix'!AV$429-'Ratios Calculated fix'!AV$428)</f>
        <v>#DIV/0!</v>
      </c>
      <c r="AW263" s="21" t="e">
        <f>('Ratios Calculated fix'!AW263-'Ratios Calculated fix'!AW$428)/('Ratios Calculated fix'!AW$429-'Ratios Calculated fix'!AW$428)</f>
        <v>#DIV/0!</v>
      </c>
      <c r="AX263" s="21" t="e">
        <f>('Ratios Calculated fix'!AX263-'Ratios Calculated fix'!AX$428)/('Ratios Calculated fix'!AX$429-'Ratios Calculated fix'!AX$428)</f>
        <v>#DIV/0!</v>
      </c>
      <c r="AY263" s="21">
        <f>('Ratios Calculated fix'!AY263-'Ratios Calculated fix'!AY$428)/('Ratios Calculated fix'!AY$429-'Ratios Calculated fix'!AY$428)</f>
        <v>0.32751608420844852</v>
      </c>
      <c r="AZ263" s="21">
        <f>('Ratios Calculated fix'!AZ263-'Ratios Calculated fix'!AZ$428)/('Ratios Calculated fix'!AZ$429-'Ratios Calculated fix'!AZ$428)</f>
        <v>0.19976521518961507</v>
      </c>
      <c r="BA263" s="21">
        <f>('Ratios Calculated fix'!BA263-'Ratios Calculated fix'!BA$428)/('Ratios Calculated fix'!BA$429-'Ratios Calculated fix'!BA$428)</f>
        <v>0.51554132967672062</v>
      </c>
      <c r="BB263" s="21" t="e">
        <f>('Ratios Calculated fix'!BB263-'Ratios Calculated fix'!BB$428)/('Ratios Calculated fix'!BB$429-'Ratios Calculated fix'!BB$428)</f>
        <v>#DIV/0!</v>
      </c>
      <c r="BC263" s="21">
        <f>('Ratios Calculated fix'!BC263-'Ratios Calculated fix'!BC$428)/('Ratios Calculated fix'!BC$429-'Ratios Calculated fix'!BC$428)</f>
        <v>0.2513850006919614</v>
      </c>
    </row>
    <row r="264" spans="1:55" x14ac:dyDescent="0.2">
      <c r="A264" s="3" t="s">
        <v>781</v>
      </c>
      <c r="B264" s="3" t="s">
        <v>782</v>
      </c>
      <c r="C264" s="3" t="s">
        <v>59</v>
      </c>
      <c r="D264" s="3">
        <v>378186</v>
      </c>
      <c r="E264" s="3" t="s">
        <v>16</v>
      </c>
      <c r="F264" s="3">
        <v>2019</v>
      </c>
      <c r="G264" s="3" t="s">
        <v>17</v>
      </c>
      <c r="H264" s="4">
        <v>43830</v>
      </c>
      <c r="I264" s="4">
        <v>43882</v>
      </c>
      <c r="J264" s="4">
        <v>43882</v>
      </c>
      <c r="K264" s="5">
        <v>62343000</v>
      </c>
      <c r="L264" s="5">
        <v>62624000</v>
      </c>
      <c r="M264" s="3" t="s">
        <v>783</v>
      </c>
      <c r="N264" s="20">
        <f>('Ratios Calculated fix'!N264-'Ratios Calculated fix'!N$428)/('Ratios Calculated fix'!N$429-'Ratios Calculated fix'!N$428)</f>
        <v>7.4655960596077209E-2</v>
      </c>
      <c r="O264" s="21">
        <f>('Ratios Calculated fix'!O264-'Ratios Calculated fix'!O$428)/('Ratios Calculated fix'!O$429-'Ratios Calculated fix'!O$428)</f>
        <v>3.8070384175518168E-2</v>
      </c>
      <c r="P264" s="21">
        <f>('Ratios Calculated fix'!P264-'Ratios Calculated fix'!P$428)/('Ratios Calculated fix'!P$429-'Ratios Calculated fix'!P$428)</f>
        <v>8.5353521731983493E-3</v>
      </c>
      <c r="Q264" s="21">
        <f>('Ratios Calculated fix'!Q264-'Ratios Calculated fix'!Q$428)/('Ratios Calculated fix'!Q$429-'Ratios Calculated fix'!Q$428)</f>
        <v>0.55900367494273884</v>
      </c>
      <c r="R264" s="21">
        <f>('Ratios Calculated fix'!R264-'Ratios Calculated fix'!R$428)/('Ratios Calculated fix'!R$429-'Ratios Calculated fix'!R$428)</f>
        <v>8.3941301893756939E-2</v>
      </c>
      <c r="S264" s="21">
        <f>('Ratios Calculated fix'!S264-'Ratios Calculated fix'!S$428)/('Ratios Calculated fix'!S$429-'Ratios Calculated fix'!S$428)</f>
        <v>6.821846335893296E-2</v>
      </c>
      <c r="T264" s="21">
        <f>('Ratios Calculated fix'!T264-'Ratios Calculated fix'!T$428)/('Ratios Calculated fix'!T$429-'Ratios Calculated fix'!T$428)</f>
        <v>7.4203286487317263E-2</v>
      </c>
      <c r="U264" s="21">
        <f>('Ratios Calculated fix'!U264-'Ratios Calculated fix'!U$428)/('Ratios Calculated fix'!U$429-'Ratios Calculated fix'!U$428)</f>
        <v>0.79316089882661778</v>
      </c>
      <c r="V264" s="21">
        <f>('Ratios Calculated fix'!V264-'Ratios Calculated fix'!V$428)/('Ratios Calculated fix'!V$429-'Ratios Calculated fix'!V$428)</f>
        <v>0.77375514153725977</v>
      </c>
      <c r="W264" s="21">
        <f>('Ratios Calculated fix'!W264-'Ratios Calculated fix'!W$428)/('Ratios Calculated fix'!W$429-'Ratios Calculated fix'!W$428)</f>
        <v>0.76235183620558677</v>
      </c>
      <c r="X264" s="21">
        <f>('Ratios Calculated fix'!X264-'Ratios Calculated fix'!X$428)/('Ratios Calculated fix'!X$429-'Ratios Calculated fix'!X$428)</f>
        <v>0.11350387146388093</v>
      </c>
      <c r="Y264" s="21">
        <f>('Ratios Calculated fix'!Y264-'Ratios Calculated fix'!Y$428)/('Ratios Calculated fix'!Y$429-'Ratios Calculated fix'!Y$428)</f>
        <v>0.53309664788339639</v>
      </c>
      <c r="Z264" s="21">
        <f>('Ratios Calculated fix'!Z264-'Ratios Calculated fix'!Z$428)/('Ratios Calculated fix'!Z$429-'Ratios Calculated fix'!Z$428)</f>
        <v>0.88649612853611903</v>
      </c>
      <c r="AA264" s="21">
        <f>('Ratios Calculated fix'!AA264-'Ratios Calculated fix'!AA$428)/('Ratios Calculated fix'!AA$429-'Ratios Calculated fix'!AA$428)</f>
        <v>0.40980416360687955</v>
      </c>
      <c r="AB264" s="21">
        <f>('Ratios Calculated fix'!AB264-'Ratios Calculated fix'!AB$428)/('Ratios Calculated fix'!AB$429-'Ratios Calculated fix'!AB$428)</f>
        <v>0.91172148997607338</v>
      </c>
      <c r="AC264" s="21">
        <f>('Ratios Calculated fix'!AC264-'Ratios Calculated fix'!AC$428)/('Ratios Calculated fix'!AC$429-'Ratios Calculated fix'!AC$428)</f>
        <v>0.20592876036448493</v>
      </c>
      <c r="AD264" s="21">
        <f>('Ratios Calculated fix'!AD264-'Ratios Calculated fix'!AD$428)/('Ratios Calculated fix'!AD$429-'Ratios Calculated fix'!AD$428)</f>
        <v>0.36047979707762401</v>
      </c>
      <c r="AE264" s="21">
        <f>('Ratios Calculated fix'!AE264-'Ratios Calculated fix'!AE$428)/('Ratios Calculated fix'!AE$429-'Ratios Calculated fix'!AE$428)</f>
        <v>0.41323794303688471</v>
      </c>
      <c r="AF264" s="21">
        <f>('Ratios Calculated fix'!AF264-'Ratios Calculated fix'!AF$428)/('Ratios Calculated fix'!AF$429-'Ratios Calculated fix'!AF$428)</f>
        <v>0.61243215260111317</v>
      </c>
      <c r="AG264" s="21" t="e">
        <f>('Ratios Calculated fix'!AG264-'Ratios Calculated fix'!AG$428)/('Ratios Calculated fix'!AG$429-'Ratios Calculated fix'!AG$428)</f>
        <v>#DIV/0!</v>
      </c>
      <c r="AH264" s="21" t="e">
        <f>('Ratios Calculated fix'!AH264-'Ratios Calculated fix'!AH$428)/('Ratios Calculated fix'!AH$429-'Ratios Calculated fix'!AH$428)</f>
        <v>#DIV/0!</v>
      </c>
      <c r="AI264" s="21">
        <f>('Ratios Calculated fix'!AI264-'Ratios Calculated fix'!AI$428)/('Ratios Calculated fix'!AI$429-'Ratios Calculated fix'!AI$428)</f>
        <v>0.40901728334651027</v>
      </c>
      <c r="AJ264" s="21">
        <f>('Ratios Calculated fix'!AJ264-'Ratios Calculated fix'!AJ$428)/('Ratios Calculated fix'!AJ$429-'Ratios Calculated fix'!AJ$428)</f>
        <v>0.21949111385951128</v>
      </c>
      <c r="AK264" s="21" t="e">
        <f>('Ratios Calculated fix'!AK264-'Ratios Calculated fix'!AK$428)/('Ratios Calculated fix'!AK$429-'Ratios Calculated fix'!AK$428)</f>
        <v>#DIV/0!</v>
      </c>
      <c r="AL264" s="21" t="e">
        <f>('Ratios Calculated fix'!AL264-'Ratios Calculated fix'!AL$428)/('Ratios Calculated fix'!AL$429-'Ratios Calculated fix'!AL$428)</f>
        <v>#DIV/0!</v>
      </c>
      <c r="AM264" s="21">
        <f>('Ratios Calculated fix'!AM264-'Ratios Calculated fix'!AM$428)/('Ratios Calculated fix'!AM$429-'Ratios Calculated fix'!AM$428)</f>
        <v>0.61690656630492002</v>
      </c>
      <c r="AN264" s="21">
        <f>('Ratios Calculated fix'!AN264-'Ratios Calculated fix'!AN$428)/('Ratios Calculated fix'!AN$429-'Ratios Calculated fix'!AN$428)</f>
        <v>0.62099334953791918</v>
      </c>
      <c r="AO264" s="21">
        <f>('Ratios Calculated fix'!AO264-'Ratios Calculated fix'!AO$428)/('Ratios Calculated fix'!AO$429-'Ratios Calculated fix'!AO$428)</f>
        <v>8.8297427269915671E-2</v>
      </c>
      <c r="AP264" s="21">
        <f>('Ratios Calculated fix'!AP264-'Ratios Calculated fix'!AP$428)/('Ratios Calculated fix'!AP$429-'Ratios Calculated fix'!AP$428)</f>
        <v>3.2843931079427305E-2</v>
      </c>
      <c r="AQ264" s="21">
        <f>('Ratios Calculated fix'!AQ264-'Ratios Calculated fix'!AQ$428)/('Ratios Calculated fix'!AQ$429-'Ratios Calculated fix'!AQ$428)</f>
        <v>0.55699060614335105</v>
      </c>
      <c r="AR264" s="21">
        <f>('Ratios Calculated fix'!AR264-'Ratios Calculated fix'!AR$428)/('Ratios Calculated fix'!AR$429-'Ratios Calculated fix'!AR$428)</f>
        <v>0.34084820044807235</v>
      </c>
      <c r="AS264" s="21">
        <f>('Ratios Calculated fix'!AS264-'Ratios Calculated fix'!AS$428)/('Ratios Calculated fix'!AS$429-'Ratios Calculated fix'!AS$428)</f>
        <v>0.54413119154091727</v>
      </c>
      <c r="AT264" s="21">
        <f>('Ratios Calculated fix'!AT264-'Ratios Calculated fix'!AT$428)/('Ratios Calculated fix'!AT$429-'Ratios Calculated fix'!AT$428)</f>
        <v>0.31240251453333562</v>
      </c>
      <c r="AU264" s="21">
        <f>('Ratios Calculated fix'!AU264-'Ratios Calculated fix'!AU$428)/('Ratios Calculated fix'!AU$429-'Ratios Calculated fix'!AU$428)</f>
        <v>0.27048886220854695</v>
      </c>
      <c r="AV264" s="21" t="e">
        <f>('Ratios Calculated fix'!AV264-'Ratios Calculated fix'!AV$428)/('Ratios Calculated fix'!AV$429-'Ratios Calculated fix'!AV$428)</f>
        <v>#DIV/0!</v>
      </c>
      <c r="AW264" s="21" t="e">
        <f>('Ratios Calculated fix'!AW264-'Ratios Calculated fix'!AW$428)/('Ratios Calculated fix'!AW$429-'Ratios Calculated fix'!AW$428)</f>
        <v>#DIV/0!</v>
      </c>
      <c r="AX264" s="21" t="e">
        <f>('Ratios Calculated fix'!AX264-'Ratios Calculated fix'!AX$428)/('Ratios Calculated fix'!AX$429-'Ratios Calculated fix'!AX$428)</f>
        <v>#DIV/0!</v>
      </c>
      <c r="AY264" s="21">
        <f>('Ratios Calculated fix'!AY264-'Ratios Calculated fix'!AY$428)/('Ratios Calculated fix'!AY$429-'Ratios Calculated fix'!AY$428)</f>
        <v>0.37733048282801251</v>
      </c>
      <c r="AZ264" s="21">
        <f>('Ratios Calculated fix'!AZ264-'Ratios Calculated fix'!AZ$428)/('Ratios Calculated fix'!AZ$429-'Ratios Calculated fix'!AZ$428)</f>
        <v>0.32969666524807806</v>
      </c>
      <c r="BA264" s="21">
        <f>('Ratios Calculated fix'!BA264-'Ratios Calculated fix'!BA$428)/('Ratios Calculated fix'!BA$429-'Ratios Calculated fix'!BA$428)</f>
        <v>0.49260631490059614</v>
      </c>
      <c r="BB264" s="21" t="e">
        <f>('Ratios Calculated fix'!BB264-'Ratios Calculated fix'!BB$428)/('Ratios Calculated fix'!BB$429-'Ratios Calculated fix'!BB$428)</f>
        <v>#DIV/0!</v>
      </c>
      <c r="BC264" s="21">
        <f>('Ratios Calculated fix'!BC264-'Ratios Calculated fix'!BC$428)/('Ratios Calculated fix'!BC$429-'Ratios Calculated fix'!BC$428)</f>
        <v>0.10869787569062636</v>
      </c>
    </row>
    <row r="265" spans="1:55" x14ac:dyDescent="0.2">
      <c r="A265" s="3" t="s">
        <v>13</v>
      </c>
      <c r="B265" s="3" t="s">
        <v>14</v>
      </c>
      <c r="C265" s="3" t="s">
        <v>15</v>
      </c>
      <c r="D265" s="3">
        <v>22219</v>
      </c>
      <c r="E265" s="3" t="s">
        <v>16</v>
      </c>
      <c r="F265" s="3">
        <v>2019</v>
      </c>
      <c r="G265" s="3" t="s">
        <v>17</v>
      </c>
      <c r="H265" s="4">
        <v>43830</v>
      </c>
      <c r="I265" s="4">
        <v>43867</v>
      </c>
      <c r="J265" s="4">
        <v>43867</v>
      </c>
      <c r="K265" s="5">
        <v>576300000</v>
      </c>
      <c r="L265" s="5">
        <v>582800000</v>
      </c>
      <c r="M265" s="3" t="s">
        <v>18</v>
      </c>
      <c r="N265" s="20">
        <f>('Ratios Calculated fix'!N265-'Ratios Calculated fix'!N$428)/('Ratios Calculated fix'!N$429-'Ratios Calculated fix'!N$428)</f>
        <v>8.144733364416433E-2</v>
      </c>
      <c r="O265" s="21">
        <f>('Ratios Calculated fix'!O265-'Ratios Calculated fix'!O$428)/('Ratios Calculated fix'!O$429-'Ratios Calculated fix'!O$428)</f>
        <v>5.5282649952187228E-2</v>
      </c>
      <c r="P265" s="21">
        <f>('Ratios Calculated fix'!P265-'Ratios Calculated fix'!P$428)/('Ratios Calculated fix'!P$429-'Ratios Calculated fix'!P$428)</f>
        <v>6.676002726157132E-2</v>
      </c>
      <c r="Q265" s="21">
        <f>('Ratios Calculated fix'!Q265-'Ratios Calculated fix'!Q$428)/('Ratios Calculated fix'!Q$429-'Ratios Calculated fix'!Q$428)</f>
        <v>0.56175924994846105</v>
      </c>
      <c r="R265" s="21">
        <f>('Ratios Calculated fix'!R265-'Ratios Calculated fix'!R$428)/('Ratios Calculated fix'!R$429-'Ratios Calculated fix'!R$428)</f>
        <v>0.10292857737103275</v>
      </c>
      <c r="S265" s="21">
        <f>('Ratios Calculated fix'!S265-'Ratios Calculated fix'!S$428)/('Ratios Calculated fix'!S$429-'Ratios Calculated fix'!S$428)</f>
        <v>5.5425514547019973E-2</v>
      </c>
      <c r="T265" s="21">
        <f>('Ratios Calculated fix'!T265-'Ratios Calculated fix'!T$428)/('Ratios Calculated fix'!T$429-'Ratios Calculated fix'!T$428)</f>
        <v>9.5373310420375348E-2</v>
      </c>
      <c r="U265" s="21">
        <f>('Ratios Calculated fix'!U265-'Ratios Calculated fix'!U$428)/('Ratios Calculated fix'!U$429-'Ratios Calculated fix'!U$428)</f>
        <v>0.7973256809398932</v>
      </c>
      <c r="V265" s="21">
        <f>('Ratios Calculated fix'!V265-'Ratios Calculated fix'!V$428)/('Ratios Calculated fix'!V$429-'Ratios Calculated fix'!V$428)</f>
        <v>0.7750524871603085</v>
      </c>
      <c r="W265" s="21">
        <f>('Ratios Calculated fix'!W265-'Ratios Calculated fix'!W$428)/('Ratios Calculated fix'!W$429-'Ratios Calculated fix'!W$428)</f>
        <v>0.76688118584924103</v>
      </c>
      <c r="X265" s="21">
        <f>('Ratios Calculated fix'!X265-'Ratios Calculated fix'!X$428)/('Ratios Calculated fix'!X$429-'Ratios Calculated fix'!X$428)</f>
        <v>0.30467417445395456</v>
      </c>
      <c r="Y265" s="21">
        <f>('Ratios Calculated fix'!Y265-'Ratios Calculated fix'!Y$428)/('Ratios Calculated fix'!Y$429-'Ratios Calculated fix'!Y$428)</f>
        <v>0.49320028696211665</v>
      </c>
      <c r="Z265" s="21">
        <f>('Ratios Calculated fix'!Z265-'Ratios Calculated fix'!Z$428)/('Ratios Calculated fix'!Z$429-'Ratios Calculated fix'!Z$428)</f>
        <v>0.69532582554604538</v>
      </c>
      <c r="AA265" s="21">
        <f>('Ratios Calculated fix'!AA265-'Ratios Calculated fix'!AA$428)/('Ratios Calculated fix'!AA$429-'Ratios Calculated fix'!AA$428)</f>
        <v>0.44927170005000616</v>
      </c>
      <c r="AB265" s="21">
        <f>('Ratios Calculated fix'!AB265-'Ratios Calculated fix'!AB$428)/('Ratios Calculated fix'!AB$429-'Ratios Calculated fix'!AB$428)</f>
        <v>0.85318249974795135</v>
      </c>
      <c r="AC265" s="21">
        <f>('Ratios Calculated fix'!AC265-'Ratios Calculated fix'!AC$428)/('Ratios Calculated fix'!AC$429-'Ratios Calculated fix'!AC$428)</f>
        <v>0.47648118779718335</v>
      </c>
      <c r="AD265" s="21">
        <f>('Ratios Calculated fix'!AD265-'Ratios Calculated fix'!AD$428)/('Ratios Calculated fix'!AD$429-'Ratios Calculated fix'!AD$428)</f>
        <v>0.39361471395361913</v>
      </c>
      <c r="AE265" s="21">
        <f>('Ratios Calculated fix'!AE265-'Ratios Calculated fix'!AE$428)/('Ratios Calculated fix'!AE$429-'Ratios Calculated fix'!AE$428)</f>
        <v>0.45122233218584412</v>
      </c>
      <c r="AF265" s="21">
        <f>('Ratios Calculated fix'!AF265-'Ratios Calculated fix'!AF$428)/('Ratios Calculated fix'!AF$429-'Ratios Calculated fix'!AF$428)</f>
        <v>0.6476880074132132</v>
      </c>
      <c r="AG265" s="21" t="e">
        <f>('Ratios Calculated fix'!AG265-'Ratios Calculated fix'!AG$428)/('Ratios Calculated fix'!AG$429-'Ratios Calculated fix'!AG$428)</f>
        <v>#DIV/0!</v>
      </c>
      <c r="AH265" s="21" t="e">
        <f>('Ratios Calculated fix'!AH265-'Ratios Calculated fix'!AH$428)/('Ratios Calculated fix'!AH$429-'Ratios Calculated fix'!AH$428)</f>
        <v>#DIV/0!</v>
      </c>
      <c r="AI265" s="21">
        <f>('Ratios Calculated fix'!AI265-'Ratios Calculated fix'!AI$428)/('Ratios Calculated fix'!AI$429-'Ratios Calculated fix'!AI$428)</f>
        <v>0.36654876608059767</v>
      </c>
      <c r="AJ265" s="21">
        <f>('Ratios Calculated fix'!AJ265-'Ratios Calculated fix'!AJ$428)/('Ratios Calculated fix'!AJ$429-'Ratios Calculated fix'!AJ$428)</f>
        <v>0.21824971649832248</v>
      </c>
      <c r="AK265" s="21" t="e">
        <f>('Ratios Calculated fix'!AK265-'Ratios Calculated fix'!AK$428)/('Ratios Calculated fix'!AK$429-'Ratios Calculated fix'!AK$428)</f>
        <v>#DIV/0!</v>
      </c>
      <c r="AL265" s="21" t="e">
        <f>('Ratios Calculated fix'!AL265-'Ratios Calculated fix'!AL$428)/('Ratios Calculated fix'!AL$429-'Ratios Calculated fix'!AL$428)</f>
        <v>#DIV/0!</v>
      </c>
      <c r="AM265" s="21">
        <f>('Ratios Calculated fix'!AM265-'Ratios Calculated fix'!AM$428)/('Ratios Calculated fix'!AM$429-'Ratios Calculated fix'!AM$428)</f>
        <v>0.62366185628594606</v>
      </c>
      <c r="AN265" s="21">
        <f>('Ratios Calculated fix'!AN265-'Ratios Calculated fix'!AN$428)/('Ratios Calculated fix'!AN$429-'Ratios Calculated fix'!AN$428)</f>
        <v>0.62480131129944017</v>
      </c>
      <c r="AO265" s="21">
        <f>('Ratios Calculated fix'!AO265-'Ratios Calculated fix'!AO$428)/('Ratios Calculated fix'!AO$429-'Ratios Calculated fix'!AO$428)</f>
        <v>0.19126227400424461</v>
      </c>
      <c r="AP265" s="21">
        <f>('Ratios Calculated fix'!AP265-'Ratios Calculated fix'!AP$428)/('Ratios Calculated fix'!AP$429-'Ratios Calculated fix'!AP$428)</f>
        <v>3.2580202397367752E-2</v>
      </c>
      <c r="AQ265" s="21">
        <f>('Ratios Calculated fix'!AQ265-'Ratios Calculated fix'!AQ$428)/('Ratios Calculated fix'!AQ$429-'Ratios Calculated fix'!AQ$428)</f>
        <v>0.68030081724665104</v>
      </c>
      <c r="AR265" s="21">
        <f>('Ratios Calculated fix'!AR265-'Ratios Calculated fix'!AR$428)/('Ratios Calculated fix'!AR$429-'Ratios Calculated fix'!AR$428)</f>
        <v>0.37167937053007322</v>
      </c>
      <c r="AS265" s="21">
        <f>('Ratios Calculated fix'!AS265-'Ratios Calculated fix'!AS$428)/('Ratios Calculated fix'!AS$429-'Ratios Calculated fix'!AS$428)</f>
        <v>0.48373067865210262</v>
      </c>
      <c r="AT265" s="21">
        <f>('Ratios Calculated fix'!AT265-'Ratios Calculated fix'!AT$428)/('Ratios Calculated fix'!AT$429-'Ratios Calculated fix'!AT$428)</f>
        <v>0.48020291457414194</v>
      </c>
      <c r="AU265" s="21">
        <f>('Ratios Calculated fix'!AU265-'Ratios Calculated fix'!AU$428)/('Ratios Calculated fix'!AU$429-'Ratios Calculated fix'!AU$428)</f>
        <v>0.54362037672357721</v>
      </c>
      <c r="AV265" s="21" t="e">
        <f>('Ratios Calculated fix'!AV265-'Ratios Calculated fix'!AV$428)/('Ratios Calculated fix'!AV$429-'Ratios Calculated fix'!AV$428)</f>
        <v>#DIV/0!</v>
      </c>
      <c r="AW265" s="21" t="e">
        <f>('Ratios Calculated fix'!AW265-'Ratios Calculated fix'!AW$428)/('Ratios Calculated fix'!AW$429-'Ratios Calculated fix'!AW$428)</f>
        <v>#DIV/0!</v>
      </c>
      <c r="AX265" s="21" t="e">
        <f>('Ratios Calculated fix'!AX265-'Ratios Calculated fix'!AX$428)/('Ratios Calculated fix'!AX$429-'Ratios Calculated fix'!AX$428)</f>
        <v>#DIV/0!</v>
      </c>
      <c r="AY265" s="21">
        <f>('Ratios Calculated fix'!AY265-'Ratios Calculated fix'!AY$428)/('Ratios Calculated fix'!AY$429-'Ratios Calculated fix'!AY$428)</f>
        <v>0.35219759770951764</v>
      </c>
      <c r="AZ265" s="21">
        <f>('Ratios Calculated fix'!AZ265-'Ratios Calculated fix'!AZ$428)/('Ratios Calculated fix'!AZ$429-'Ratios Calculated fix'!AZ$428)</f>
        <v>0.27601195531419559</v>
      </c>
      <c r="BA265" s="21">
        <f>('Ratios Calculated fix'!BA265-'Ratios Calculated fix'!BA$428)/('Ratios Calculated fix'!BA$429-'Ratios Calculated fix'!BA$428)</f>
        <v>0.51705490960207523</v>
      </c>
      <c r="BB265" s="21" t="e">
        <f>('Ratios Calculated fix'!BB265-'Ratios Calculated fix'!BB$428)/('Ratios Calculated fix'!BB$429-'Ratios Calculated fix'!BB$428)</f>
        <v>#DIV/0!</v>
      </c>
      <c r="BC265" s="21">
        <f>('Ratios Calculated fix'!BC265-'Ratios Calculated fix'!BC$428)/('Ratios Calculated fix'!BC$429-'Ratios Calculated fix'!BC$428)</f>
        <v>0.18672352819375035</v>
      </c>
    </row>
    <row r="266" spans="1:55" x14ac:dyDescent="0.2">
      <c r="A266" s="3" t="s">
        <v>835</v>
      </c>
      <c r="B266" s="3" t="s">
        <v>836</v>
      </c>
      <c r="C266" s="3" t="s">
        <v>91</v>
      </c>
      <c r="D266" s="3">
        <v>333441</v>
      </c>
      <c r="E266" s="3" t="s">
        <v>16</v>
      </c>
      <c r="F266" s="3">
        <v>2019</v>
      </c>
      <c r="G266" s="3" t="s">
        <v>17</v>
      </c>
      <c r="H266" s="4">
        <v>43830</v>
      </c>
      <c r="I266" s="4">
        <v>43889</v>
      </c>
      <c r="J266" s="4">
        <v>43889</v>
      </c>
      <c r="K266" s="5">
        <v>537371000</v>
      </c>
      <c r="L266" s="5">
        <v>541519000</v>
      </c>
      <c r="M266" s="3" t="s">
        <v>837</v>
      </c>
      <c r="N266" s="20">
        <f>('Ratios Calculated fix'!N266-'Ratios Calculated fix'!N$428)/('Ratios Calculated fix'!N$429-'Ratios Calculated fix'!N$428)</f>
        <v>0.1295808649792842</v>
      </c>
      <c r="O266" s="21">
        <f>('Ratios Calculated fix'!O266-'Ratios Calculated fix'!O$428)/('Ratios Calculated fix'!O$429-'Ratios Calculated fix'!O$428)</f>
        <v>0.1095262347370257</v>
      </c>
      <c r="P266" s="21">
        <f>('Ratios Calculated fix'!P266-'Ratios Calculated fix'!P$428)/('Ratios Calculated fix'!P$429-'Ratios Calculated fix'!P$428)</f>
        <v>0.23842368690155527</v>
      </c>
      <c r="Q266" s="21">
        <f>('Ratios Calculated fix'!Q266-'Ratios Calculated fix'!Q$428)/('Ratios Calculated fix'!Q$429-'Ratios Calculated fix'!Q$428)</f>
        <v>0.55795492024055449</v>
      </c>
      <c r="R266" s="21">
        <f>('Ratios Calculated fix'!R266-'Ratios Calculated fix'!R$428)/('Ratios Calculated fix'!R$429-'Ratios Calculated fix'!R$428)</f>
        <v>0</v>
      </c>
      <c r="S266" s="21">
        <f>('Ratios Calculated fix'!S266-'Ratios Calculated fix'!S$428)/('Ratios Calculated fix'!S$429-'Ratios Calculated fix'!S$428)</f>
        <v>0</v>
      </c>
      <c r="T266" s="21">
        <f>('Ratios Calculated fix'!T266-'Ratios Calculated fix'!T$428)/('Ratios Calculated fix'!T$429-'Ratios Calculated fix'!T$428)</f>
        <v>0</v>
      </c>
      <c r="U266" s="21">
        <f>('Ratios Calculated fix'!U266-'Ratios Calculated fix'!U$428)/('Ratios Calculated fix'!U$429-'Ratios Calculated fix'!U$428)</f>
        <v>0.79008725756879927</v>
      </c>
      <c r="V266" s="21">
        <f>('Ratios Calculated fix'!V266-'Ratios Calculated fix'!V$428)/('Ratios Calculated fix'!V$429-'Ratios Calculated fix'!V$428)</f>
        <v>0.77144014205164946</v>
      </c>
      <c r="W266" s="21">
        <f>('Ratios Calculated fix'!W266-'Ratios Calculated fix'!W$428)/('Ratios Calculated fix'!W$429-'Ratios Calculated fix'!W$428)</f>
        <v>0.75926751205282994</v>
      </c>
      <c r="X266" s="21">
        <f>('Ratios Calculated fix'!X266-'Ratios Calculated fix'!X$428)/('Ratios Calculated fix'!X$429-'Ratios Calculated fix'!X$428)</f>
        <v>0.32354193466360059</v>
      </c>
      <c r="Y266" s="21">
        <f>('Ratios Calculated fix'!Y266-'Ratios Calculated fix'!Y$428)/('Ratios Calculated fix'!Y$429-'Ratios Calculated fix'!Y$428)</f>
        <v>0.64615432299653863</v>
      </c>
      <c r="Z266" s="21">
        <f>('Ratios Calculated fix'!Z266-'Ratios Calculated fix'!Z$428)/('Ratios Calculated fix'!Z$429-'Ratios Calculated fix'!Z$428)</f>
        <v>0.67645806533639952</v>
      </c>
      <c r="AA266" s="21">
        <f>('Ratios Calculated fix'!AA266-'Ratios Calculated fix'!AA$428)/('Ratios Calculated fix'!AA$429-'Ratios Calculated fix'!AA$428)</f>
        <v>0.47993279498407554</v>
      </c>
      <c r="AB266" s="21">
        <f>('Ratios Calculated fix'!AB266-'Ratios Calculated fix'!AB$428)/('Ratios Calculated fix'!AB$429-'Ratios Calculated fix'!AB$428)</f>
        <v>0.97758839839063372</v>
      </c>
      <c r="AC266" s="21">
        <f>('Ratios Calculated fix'!AC266-'Ratios Calculated fix'!AC$428)/('Ratios Calculated fix'!AC$429-'Ratios Calculated fix'!AC$428)</f>
        <v>0.59169261565314601</v>
      </c>
      <c r="AD266" s="21">
        <f>('Ratios Calculated fix'!AD266-'Ratios Calculated fix'!AD$428)/('Ratios Calculated fix'!AD$429-'Ratios Calculated fix'!AD$428)</f>
        <v>0.51241545290156065</v>
      </c>
      <c r="AE266" s="21">
        <f>('Ratios Calculated fix'!AE266-'Ratios Calculated fix'!AE$428)/('Ratios Calculated fix'!AE$429-'Ratios Calculated fix'!AE$428)</f>
        <v>0.58741019456288002</v>
      </c>
      <c r="AF266" s="21">
        <f>('Ratios Calculated fix'!AF266-'Ratios Calculated fix'!AF$428)/('Ratios Calculated fix'!AF$429-'Ratios Calculated fix'!AF$428)</f>
        <v>0.71319009764306618</v>
      </c>
      <c r="AG266" s="21" t="e">
        <f>('Ratios Calculated fix'!AG266-'Ratios Calculated fix'!AG$428)/('Ratios Calculated fix'!AG$429-'Ratios Calculated fix'!AG$428)</f>
        <v>#DIV/0!</v>
      </c>
      <c r="AH266" s="21" t="e">
        <f>('Ratios Calculated fix'!AH266-'Ratios Calculated fix'!AH$428)/('Ratios Calculated fix'!AH$429-'Ratios Calculated fix'!AH$428)</f>
        <v>#DIV/0!</v>
      </c>
      <c r="AI266" s="21">
        <f>('Ratios Calculated fix'!AI266-'Ratios Calculated fix'!AI$428)/('Ratios Calculated fix'!AI$429-'Ratios Calculated fix'!AI$428)</f>
        <v>0.36175814870413397</v>
      </c>
      <c r="AJ266" s="21">
        <f>('Ratios Calculated fix'!AJ266-'Ratios Calculated fix'!AJ$428)/('Ratios Calculated fix'!AJ$429-'Ratios Calculated fix'!AJ$428)</f>
        <v>0.39322790888230297</v>
      </c>
      <c r="AK266" s="21" t="e">
        <f>('Ratios Calculated fix'!AK266-'Ratios Calculated fix'!AK$428)/('Ratios Calculated fix'!AK$429-'Ratios Calculated fix'!AK$428)</f>
        <v>#DIV/0!</v>
      </c>
      <c r="AL266" s="21" t="e">
        <f>('Ratios Calculated fix'!AL266-'Ratios Calculated fix'!AL$428)/('Ratios Calculated fix'!AL$429-'Ratios Calculated fix'!AL$428)</f>
        <v>#DIV/0!</v>
      </c>
      <c r="AM266" s="21">
        <f>('Ratios Calculated fix'!AM266-'Ratios Calculated fix'!AM$428)/('Ratios Calculated fix'!AM$429-'Ratios Calculated fix'!AM$428)</f>
        <v>0.6196201840829404</v>
      </c>
      <c r="AN266" s="21">
        <f>('Ratios Calculated fix'!AN266-'Ratios Calculated fix'!AN$428)/('Ratios Calculated fix'!AN$429-'Ratios Calculated fix'!AN$428)</f>
        <v>0.62129685413797908</v>
      </c>
      <c r="AO266" s="21">
        <f>('Ratios Calculated fix'!AO266-'Ratios Calculated fix'!AO$428)/('Ratios Calculated fix'!AO$429-'Ratios Calculated fix'!AO$428)</f>
        <v>0.17839340938423948</v>
      </c>
      <c r="AP266" s="21">
        <f>('Ratios Calculated fix'!AP266-'Ratios Calculated fix'!AP$428)/('Ratios Calculated fix'!AP$429-'Ratios Calculated fix'!AP$428)</f>
        <v>3.235823039437441E-2</v>
      </c>
      <c r="AQ266" s="21">
        <f>('Ratios Calculated fix'!AQ266-'Ratios Calculated fix'!AQ$428)/('Ratios Calculated fix'!AQ$429-'Ratios Calculated fix'!AQ$428)</f>
        <v>0.77253414429863487</v>
      </c>
      <c r="AR266" s="21">
        <f>('Ratios Calculated fix'!AR266-'Ratios Calculated fix'!AR$428)/('Ratios Calculated fix'!AR$429-'Ratios Calculated fix'!AR$428)</f>
        <v>0.48195619685351843</v>
      </c>
      <c r="AS266" s="21">
        <f>('Ratios Calculated fix'!AS266-'Ratios Calculated fix'!AS$428)/('Ratios Calculated fix'!AS$429-'Ratios Calculated fix'!AS$428)</f>
        <v>0.43272958219841051</v>
      </c>
      <c r="AT266" s="21">
        <f>('Ratios Calculated fix'!AT266-'Ratios Calculated fix'!AT$428)/('Ratios Calculated fix'!AT$429-'Ratios Calculated fix'!AT$428)</f>
        <v>0.61147194889512413</v>
      </c>
      <c r="AU266" s="21">
        <f>('Ratios Calculated fix'!AU266-'Ratios Calculated fix'!AU$428)/('Ratios Calculated fix'!AU$429-'Ratios Calculated fix'!AU$428)</f>
        <v>0.70396034751928893</v>
      </c>
      <c r="AV266" s="21" t="e">
        <f>('Ratios Calculated fix'!AV266-'Ratios Calculated fix'!AV$428)/('Ratios Calculated fix'!AV$429-'Ratios Calculated fix'!AV$428)</f>
        <v>#DIV/0!</v>
      </c>
      <c r="AW266" s="21" t="e">
        <f>('Ratios Calculated fix'!AW266-'Ratios Calculated fix'!AW$428)/('Ratios Calculated fix'!AW$429-'Ratios Calculated fix'!AW$428)</f>
        <v>#DIV/0!</v>
      </c>
      <c r="AX266" s="21" t="e">
        <f>('Ratios Calculated fix'!AX266-'Ratios Calculated fix'!AX$428)/('Ratios Calculated fix'!AX$429-'Ratios Calculated fix'!AX$428)</f>
        <v>#DIV/0!</v>
      </c>
      <c r="AY266" s="21">
        <f>('Ratios Calculated fix'!AY266-'Ratios Calculated fix'!AY$428)/('Ratios Calculated fix'!AY$429-'Ratios Calculated fix'!AY$428)</f>
        <v>0.32751608420844852</v>
      </c>
      <c r="AZ266" s="21">
        <f>('Ratios Calculated fix'!AZ266-'Ratios Calculated fix'!AZ$428)/('Ratios Calculated fix'!AZ$429-'Ratios Calculated fix'!AZ$428)</f>
        <v>0.22638430282578087</v>
      </c>
      <c r="BA266" s="21">
        <f>('Ratios Calculated fix'!BA266-'Ratios Calculated fix'!BA$428)/('Ratios Calculated fix'!BA$429-'Ratios Calculated fix'!BA$428)</f>
        <v>0.51830977912466125</v>
      </c>
      <c r="BB266" s="21" t="e">
        <f>('Ratios Calculated fix'!BB266-'Ratios Calculated fix'!BB$428)/('Ratios Calculated fix'!BB$429-'Ratios Calculated fix'!BB$428)</f>
        <v>#DIV/0!</v>
      </c>
      <c r="BC266" s="21">
        <f>('Ratios Calculated fix'!BC266-'Ratios Calculated fix'!BC$428)/('Ratios Calculated fix'!BC$429-'Ratios Calculated fix'!BC$428)</f>
        <v>0.23933917348898431</v>
      </c>
    </row>
    <row r="267" spans="1:55" x14ac:dyDescent="0.2">
      <c r="A267" s="3" t="s">
        <v>89</v>
      </c>
      <c r="B267" s="3" t="s">
        <v>90</v>
      </c>
      <c r="C267" s="3" t="s">
        <v>91</v>
      </c>
      <c r="D267" s="3">
        <v>133574</v>
      </c>
      <c r="E267" s="3" t="s">
        <v>16</v>
      </c>
      <c r="F267" s="3">
        <v>2019</v>
      </c>
      <c r="G267" s="3" t="s">
        <v>17</v>
      </c>
      <c r="H267" s="4">
        <v>43830</v>
      </c>
      <c r="I267" s="4">
        <v>43886</v>
      </c>
      <c r="J267" s="4">
        <v>43886</v>
      </c>
      <c r="K267" s="5">
        <v>1864000000</v>
      </c>
      <c r="L267" s="5">
        <v>1864000000</v>
      </c>
      <c r="M267" s="3" t="s">
        <v>92</v>
      </c>
      <c r="N267" s="20">
        <f>('Ratios Calculated fix'!N267-'Ratios Calculated fix'!N$428)/('Ratios Calculated fix'!N$429-'Ratios Calculated fix'!N$428)</f>
        <v>8.0977974355404009E-3</v>
      </c>
      <c r="O267" s="21">
        <f>('Ratios Calculated fix'!O267-'Ratios Calculated fix'!O$428)/('Ratios Calculated fix'!O$429-'Ratios Calculated fix'!O$428)</f>
        <v>3.3229441197769735E-3</v>
      </c>
      <c r="P267" s="21">
        <f>('Ratios Calculated fix'!P267-'Ratios Calculated fix'!P$428)/('Ratios Calculated fix'!P$429-'Ratios Calculated fix'!P$428)</f>
        <v>9.4086422118964813E-3</v>
      </c>
      <c r="Q267" s="21">
        <f>('Ratios Calculated fix'!Q267-'Ratios Calculated fix'!Q$428)/('Ratios Calculated fix'!Q$429-'Ratios Calculated fix'!Q$428)</f>
        <v>0.56183042878152489</v>
      </c>
      <c r="R267" s="21">
        <f>('Ratios Calculated fix'!R267-'Ratios Calculated fix'!R$428)/('Ratios Calculated fix'!R$429-'Ratios Calculated fix'!R$428)</f>
        <v>0.11889410167544016</v>
      </c>
      <c r="S267" s="21">
        <f>('Ratios Calculated fix'!S267-'Ratios Calculated fix'!S$428)/('Ratios Calculated fix'!S$429-'Ratios Calculated fix'!S$428)</f>
        <v>0.41578996127201073</v>
      </c>
      <c r="T267" s="21">
        <f>('Ratios Calculated fix'!T267-'Ratios Calculated fix'!T$428)/('Ratios Calculated fix'!T$429-'Ratios Calculated fix'!T$428)</f>
        <v>5.550869454251018E-2</v>
      </c>
      <c r="U267" s="21">
        <f>('Ratios Calculated fix'!U267-'Ratios Calculated fix'!U$428)/('Ratios Calculated fix'!U$429-'Ratios Calculated fix'!U$428)</f>
        <v>0.79855197429768487</v>
      </c>
      <c r="V267" s="21">
        <f>('Ratios Calculated fix'!V267-'Ratios Calculated fix'!V$428)/('Ratios Calculated fix'!V$429-'Ratios Calculated fix'!V$428)</f>
        <v>0.79887467737278195</v>
      </c>
      <c r="W267" s="21">
        <f>('Ratios Calculated fix'!W267-'Ratios Calculated fix'!W$428)/('Ratios Calculated fix'!W$429-'Ratios Calculated fix'!W$428)</f>
        <v>0.76375364903480036</v>
      </c>
      <c r="X267" s="21">
        <f>('Ratios Calculated fix'!X267-'Ratios Calculated fix'!X$428)/('Ratios Calculated fix'!X$429-'Ratios Calculated fix'!X$428)</f>
        <v>5.9480751197806665E-2</v>
      </c>
      <c r="Y267" s="21">
        <f>('Ratios Calculated fix'!Y267-'Ratios Calculated fix'!Y$428)/('Ratios Calculated fix'!Y$429-'Ratios Calculated fix'!Y$428)</f>
        <v>0.49013449413735299</v>
      </c>
      <c r="Z267" s="21">
        <f>('Ratios Calculated fix'!Z267-'Ratios Calculated fix'!Z$428)/('Ratios Calculated fix'!Z$429-'Ratios Calculated fix'!Z$428)</f>
        <v>0.9405192488021934</v>
      </c>
      <c r="AA267" s="21">
        <f>('Ratios Calculated fix'!AA267-'Ratios Calculated fix'!AA$428)/('Ratios Calculated fix'!AA$429-'Ratios Calculated fix'!AA$428)</f>
        <v>0.15236677895692868</v>
      </c>
      <c r="AB267" s="21">
        <f>('Ratios Calculated fix'!AB267-'Ratios Calculated fix'!AB$428)/('Ratios Calculated fix'!AB$429-'Ratios Calculated fix'!AB$428)</f>
        <v>0.85240480491960691</v>
      </c>
      <c r="AC267" s="21">
        <f>('Ratios Calculated fix'!AC267-'Ratios Calculated fix'!AC$428)/('Ratios Calculated fix'!AC$429-'Ratios Calculated fix'!AC$428)</f>
        <v>0.46852933908894928</v>
      </c>
      <c r="AD267" s="21">
        <f>('Ratios Calculated fix'!AD267-'Ratios Calculated fix'!AD$428)/('Ratios Calculated fix'!AD$429-'Ratios Calculated fix'!AD$428)</f>
        <v>0.5455208149472236</v>
      </c>
      <c r="AE267" s="21">
        <f>('Ratios Calculated fix'!AE267-'Ratios Calculated fix'!AE$428)/('Ratios Calculated fix'!AE$429-'Ratios Calculated fix'!AE$428)</f>
        <v>0.62536070337404437</v>
      </c>
      <c r="AF267" s="21">
        <f>('Ratios Calculated fix'!AF267-'Ratios Calculated fix'!AF$428)/('Ratios Calculated fix'!AF$429-'Ratios Calculated fix'!AF$428)</f>
        <v>0.72238676099100774</v>
      </c>
      <c r="AG267" s="21" t="e">
        <f>('Ratios Calculated fix'!AG267-'Ratios Calculated fix'!AG$428)/('Ratios Calculated fix'!AG$429-'Ratios Calculated fix'!AG$428)</f>
        <v>#DIV/0!</v>
      </c>
      <c r="AH267" s="21" t="e">
        <f>('Ratios Calculated fix'!AH267-'Ratios Calculated fix'!AH$428)/('Ratios Calculated fix'!AH$429-'Ratios Calculated fix'!AH$428)</f>
        <v>#DIV/0!</v>
      </c>
      <c r="AI267" s="21">
        <f>('Ratios Calculated fix'!AI267-'Ratios Calculated fix'!AI$428)/('Ratios Calculated fix'!AI$429-'Ratios Calculated fix'!AI$428)</f>
        <v>0.44995826580848519</v>
      </c>
      <c r="AJ267" s="21">
        <f>('Ratios Calculated fix'!AJ267-'Ratios Calculated fix'!AJ$428)/('Ratios Calculated fix'!AJ$429-'Ratios Calculated fix'!AJ$428)</f>
        <v>0.13562361748587726</v>
      </c>
      <c r="AK267" s="21" t="e">
        <f>('Ratios Calculated fix'!AK267-'Ratios Calculated fix'!AK$428)/('Ratios Calculated fix'!AK$429-'Ratios Calculated fix'!AK$428)</f>
        <v>#DIV/0!</v>
      </c>
      <c r="AL267" s="21" t="e">
        <f>('Ratios Calculated fix'!AL267-'Ratios Calculated fix'!AL$428)/('Ratios Calculated fix'!AL$429-'Ratios Calculated fix'!AL$428)</f>
        <v>#DIV/0!</v>
      </c>
      <c r="AM267" s="21">
        <f>('Ratios Calculated fix'!AM267-'Ratios Calculated fix'!AM$428)/('Ratios Calculated fix'!AM$429-'Ratios Calculated fix'!AM$428)</f>
        <v>0.62255297402885923</v>
      </c>
      <c r="AN267" s="21">
        <f>('Ratios Calculated fix'!AN267-'Ratios Calculated fix'!AN$428)/('Ratios Calculated fix'!AN$429-'Ratios Calculated fix'!AN$428)</f>
        <v>0.62230867897055409</v>
      </c>
      <c r="AO267" s="21">
        <f>('Ratios Calculated fix'!AO267-'Ratios Calculated fix'!AO$428)/('Ratios Calculated fix'!AO$429-'Ratios Calculated fix'!AO$428)</f>
        <v>9.0913129004353402E-2</v>
      </c>
      <c r="AP267" s="21">
        <f>('Ratios Calculated fix'!AP267-'Ratios Calculated fix'!AP$428)/('Ratios Calculated fix'!AP$429-'Ratios Calculated fix'!AP$428)</f>
        <v>3.1814078776592765E-2</v>
      </c>
      <c r="AQ267" s="21">
        <f>('Ratios Calculated fix'!AQ267-'Ratios Calculated fix'!AQ$428)/('Ratios Calculated fix'!AQ$429-'Ratios Calculated fix'!AQ$428)</f>
        <v>0.65319196808063207</v>
      </c>
      <c r="AR267" s="21">
        <f>('Ratios Calculated fix'!AR267-'Ratios Calculated fix'!AR$428)/('Ratios Calculated fix'!AR$429-'Ratios Calculated fix'!AR$428)</f>
        <v>0.50797952420179515</v>
      </c>
      <c r="AS267" s="21">
        <f>('Ratios Calculated fix'!AS267-'Ratios Calculated fix'!AS$428)/('Ratios Calculated fix'!AS$429-'Ratios Calculated fix'!AS$428)</f>
        <v>0.62478564540600412</v>
      </c>
      <c r="AT267" s="21">
        <f>('Ratios Calculated fix'!AT267-'Ratios Calculated fix'!AT$428)/('Ratios Calculated fix'!AT$429-'Ratios Calculated fix'!AT$428)</f>
        <v>0.43833352675442966</v>
      </c>
      <c r="AU267" s="21">
        <f>('Ratios Calculated fix'!AU267-'Ratios Calculated fix'!AU$428)/('Ratios Calculated fix'!AU$429-'Ratios Calculated fix'!AU$428)</f>
        <v>0.4194380406872405</v>
      </c>
      <c r="AV267" s="21" t="e">
        <f>('Ratios Calculated fix'!AV267-'Ratios Calculated fix'!AV$428)/('Ratios Calculated fix'!AV$429-'Ratios Calculated fix'!AV$428)</f>
        <v>#DIV/0!</v>
      </c>
      <c r="AW267" s="21" t="e">
        <f>('Ratios Calculated fix'!AW267-'Ratios Calculated fix'!AW$428)/('Ratios Calculated fix'!AW$429-'Ratios Calculated fix'!AW$428)</f>
        <v>#DIV/0!</v>
      </c>
      <c r="AX267" s="21" t="e">
        <f>('Ratios Calculated fix'!AX267-'Ratios Calculated fix'!AX$428)/('Ratios Calculated fix'!AX$429-'Ratios Calculated fix'!AX$428)</f>
        <v>#DIV/0!</v>
      </c>
      <c r="AY267" s="21">
        <f>('Ratios Calculated fix'!AY267-'Ratios Calculated fix'!AY$428)/('Ratios Calculated fix'!AY$429-'Ratios Calculated fix'!AY$428)</f>
        <v>0.35798919824780628</v>
      </c>
      <c r="AZ267" s="21">
        <f>('Ratios Calculated fix'!AZ267-'Ratios Calculated fix'!AZ$428)/('Ratios Calculated fix'!AZ$429-'Ratios Calculated fix'!AZ$428)</f>
        <v>0.293391542765015</v>
      </c>
      <c r="BA267" s="21">
        <f>('Ratios Calculated fix'!BA267-'Ratios Calculated fix'!BA$428)/('Ratios Calculated fix'!BA$429-'Ratios Calculated fix'!BA$428)</f>
        <v>0.50507926582199036</v>
      </c>
      <c r="BB267" s="21" t="e">
        <f>('Ratios Calculated fix'!BB267-'Ratios Calculated fix'!BB$428)/('Ratios Calculated fix'!BB$429-'Ratios Calculated fix'!BB$428)</f>
        <v>#DIV/0!</v>
      </c>
      <c r="BC267" s="21">
        <f>('Ratios Calculated fix'!BC267-'Ratios Calculated fix'!BC$428)/('Ratios Calculated fix'!BC$429-'Ratios Calculated fix'!BC$428)</f>
        <v>0.21220175060324054</v>
      </c>
    </row>
    <row r="268" spans="1:55" x14ac:dyDescent="0.2">
      <c r="A268" s="3" t="s">
        <v>1135</v>
      </c>
      <c r="B268" s="3" t="s">
        <v>1136</v>
      </c>
      <c r="C268" s="3" t="s">
        <v>59</v>
      </c>
      <c r="D268" s="3">
        <v>94993</v>
      </c>
      <c r="E268" s="3" t="s">
        <v>16</v>
      </c>
      <c r="F268" s="3">
        <v>2019</v>
      </c>
      <c r="G268" s="3" t="s">
        <v>17</v>
      </c>
      <c r="H268" s="4">
        <v>43830</v>
      </c>
      <c r="I268" s="4">
        <v>43881</v>
      </c>
      <c r="J268" s="4">
        <v>43881</v>
      </c>
      <c r="K268" s="5">
        <v>378900000</v>
      </c>
      <c r="L268" s="5">
        <v>377000000</v>
      </c>
      <c r="M268" s="3" t="s">
        <v>1137</v>
      </c>
      <c r="N268" s="20">
        <f>('Ratios Calculated fix'!N268-'Ratios Calculated fix'!N$428)/('Ratios Calculated fix'!N$429-'Ratios Calculated fix'!N$428)</f>
        <v>7.3349246739933177E-2</v>
      </c>
      <c r="O268" s="21">
        <f>('Ratios Calculated fix'!O268-'Ratios Calculated fix'!O$428)/('Ratios Calculated fix'!O$429-'Ratios Calculated fix'!O$428)</f>
        <v>3.3668925340094608E-2</v>
      </c>
      <c r="P268" s="21">
        <f>('Ratios Calculated fix'!P268-'Ratios Calculated fix'!P$428)/('Ratios Calculated fix'!P$429-'Ratios Calculated fix'!P$428)</f>
        <v>5.1054295559063496E-2</v>
      </c>
      <c r="Q268" s="21">
        <f>('Ratios Calculated fix'!Q268-'Ratios Calculated fix'!Q$428)/('Ratios Calculated fix'!Q$429-'Ratios Calculated fix'!Q$428)</f>
        <v>0.55895308993275139</v>
      </c>
      <c r="R268" s="21">
        <f>('Ratios Calculated fix'!R268-'Ratios Calculated fix'!R$428)/('Ratios Calculated fix'!R$429-'Ratios Calculated fix'!R$428)</f>
        <v>5.7838053401492423E-2</v>
      </c>
      <c r="S268" s="21">
        <f>('Ratios Calculated fix'!S268-'Ratios Calculated fix'!S$428)/('Ratios Calculated fix'!S$429-'Ratios Calculated fix'!S$428)</f>
        <v>3.1137161180074262E-3</v>
      </c>
      <c r="T268" s="21">
        <f>('Ratios Calculated fix'!T268-'Ratios Calculated fix'!T$428)/('Ratios Calculated fix'!T$429-'Ratios Calculated fix'!T$428)</f>
        <v>5.7948107272560431E-2</v>
      </c>
      <c r="U268" s="21">
        <f>('Ratios Calculated fix'!U268-'Ratios Calculated fix'!U$428)/('Ratios Calculated fix'!U$429-'Ratios Calculated fix'!U$428)</f>
        <v>0.79216929807778991</v>
      </c>
      <c r="V268" s="21">
        <f>('Ratios Calculated fix'!V268-'Ratios Calculated fix'!V$428)/('Ratios Calculated fix'!V$429-'Ratios Calculated fix'!V$428)</f>
        <v>0.77154402063343153</v>
      </c>
      <c r="W268" s="21">
        <f>('Ratios Calculated fix'!W268-'Ratios Calculated fix'!W$428)/('Ratios Calculated fix'!W$429-'Ratios Calculated fix'!W$428)</f>
        <v>0.76163547095224549</v>
      </c>
      <c r="X268" s="21">
        <f>('Ratios Calculated fix'!X268-'Ratios Calculated fix'!X$428)/('Ratios Calculated fix'!X$429-'Ratios Calculated fix'!X$428)</f>
        <v>0.16906389669469452</v>
      </c>
      <c r="Y268" s="21">
        <f>('Ratios Calculated fix'!Y268-'Ratios Calculated fix'!Y$428)/('Ratios Calculated fix'!Y$429-'Ratios Calculated fix'!Y$428)</f>
        <v>0.51277837463652365</v>
      </c>
      <c r="Z268" s="21">
        <f>('Ratios Calculated fix'!Z268-'Ratios Calculated fix'!Z$428)/('Ratios Calculated fix'!Z$429-'Ratios Calculated fix'!Z$428)</f>
        <v>0.83093610330530543</v>
      </c>
      <c r="AA268" s="21">
        <f>('Ratios Calculated fix'!AA268-'Ratios Calculated fix'!AA$428)/('Ratios Calculated fix'!AA$429-'Ratios Calculated fix'!AA$428)</f>
        <v>0.13846584453162769</v>
      </c>
      <c r="AB268" s="21">
        <f>('Ratios Calculated fix'!AB268-'Ratios Calculated fix'!AB$428)/('Ratios Calculated fix'!AB$429-'Ratios Calculated fix'!AB$428)</f>
        <v>0.91382085198520768</v>
      </c>
      <c r="AC268" s="21">
        <f>('Ratios Calculated fix'!AC268-'Ratios Calculated fix'!AC$428)/('Ratios Calculated fix'!AC$429-'Ratios Calculated fix'!AC$428)</f>
        <v>0.13246401755079934</v>
      </c>
      <c r="AD268" s="21">
        <f>('Ratios Calculated fix'!AD268-'Ratios Calculated fix'!AD$428)/('Ratios Calculated fix'!AD$429-'Ratios Calculated fix'!AD$428)</f>
        <v>0.29917172414342963</v>
      </c>
      <c r="AE268" s="21">
        <f>('Ratios Calculated fix'!AE268-'Ratios Calculated fix'!AE$428)/('Ratios Calculated fix'!AE$429-'Ratios Calculated fix'!AE$428)</f>
        <v>0.34295710578534155</v>
      </c>
      <c r="AF268" s="21">
        <f>('Ratios Calculated fix'!AF268-'Ratios Calculated fix'!AF$428)/('Ratios Calculated fix'!AF$429-'Ratios Calculated fix'!AF$428)</f>
        <v>0.57100156710075345</v>
      </c>
      <c r="AG268" s="21" t="e">
        <f>('Ratios Calculated fix'!AG268-'Ratios Calculated fix'!AG$428)/('Ratios Calculated fix'!AG$429-'Ratios Calculated fix'!AG$428)</f>
        <v>#DIV/0!</v>
      </c>
      <c r="AH268" s="21" t="e">
        <f>('Ratios Calculated fix'!AH268-'Ratios Calculated fix'!AH$428)/('Ratios Calculated fix'!AH$429-'Ratios Calculated fix'!AH$428)</f>
        <v>#DIV/0!</v>
      </c>
      <c r="AI268" s="21">
        <f>('Ratios Calculated fix'!AI268-'Ratios Calculated fix'!AI$428)/('Ratios Calculated fix'!AI$429-'Ratios Calculated fix'!AI$428)</f>
        <v>0.39395297374875143</v>
      </c>
      <c r="AJ268" s="21">
        <f>('Ratios Calculated fix'!AJ268-'Ratios Calculated fix'!AJ$428)/('Ratios Calculated fix'!AJ$429-'Ratios Calculated fix'!AJ$428)</f>
        <v>0.16440177528973124</v>
      </c>
      <c r="AK268" s="21" t="e">
        <f>('Ratios Calculated fix'!AK268-'Ratios Calculated fix'!AK$428)/('Ratios Calculated fix'!AK$429-'Ratios Calculated fix'!AK$428)</f>
        <v>#DIV/0!</v>
      </c>
      <c r="AL268" s="21" t="e">
        <f>('Ratios Calculated fix'!AL268-'Ratios Calculated fix'!AL$428)/('Ratios Calculated fix'!AL$429-'Ratios Calculated fix'!AL$428)</f>
        <v>#DIV/0!</v>
      </c>
      <c r="AM268" s="21">
        <f>('Ratios Calculated fix'!AM268-'Ratios Calculated fix'!AM$428)/('Ratios Calculated fix'!AM$429-'Ratios Calculated fix'!AM$428)</f>
        <v>0.61614330449452726</v>
      </c>
      <c r="AN268" s="21">
        <f>('Ratios Calculated fix'!AN268-'Ratios Calculated fix'!AN$428)/('Ratios Calculated fix'!AN$429-'Ratios Calculated fix'!AN$428)</f>
        <v>0.6210651009312993</v>
      </c>
      <c r="AO268" s="21">
        <f>('Ratios Calculated fix'!AO268-'Ratios Calculated fix'!AO$428)/('Ratios Calculated fix'!AO$429-'Ratios Calculated fix'!AO$428)</f>
        <v>9.5603424711744309E-2</v>
      </c>
      <c r="AP268" s="21">
        <f>('Ratios Calculated fix'!AP268-'Ratios Calculated fix'!AP$428)/('Ratios Calculated fix'!AP$429-'Ratios Calculated fix'!AP$428)</f>
        <v>3.2626860412013584E-2</v>
      </c>
      <c r="AQ268" s="21">
        <f>('Ratios Calculated fix'!AQ268-'Ratios Calculated fix'!AQ$428)/('Ratios Calculated fix'!AQ$429-'Ratios Calculated fix'!AQ$428)</f>
        <v>0.52424872402641598</v>
      </c>
      <c r="AR268" s="21">
        <f>('Ratios Calculated fix'!AR268-'Ratios Calculated fix'!AR$428)/('Ratios Calculated fix'!AR$429-'Ratios Calculated fix'!AR$428)</f>
        <v>0.32147154614766899</v>
      </c>
      <c r="AS268" s="21">
        <f>('Ratios Calculated fix'!AS268-'Ratios Calculated fix'!AS$428)/('Ratios Calculated fix'!AS$429-'Ratios Calculated fix'!AS$428)</f>
        <v>0.53030358498928931</v>
      </c>
      <c r="AT268" s="21">
        <f>('Ratios Calculated fix'!AT268-'Ratios Calculated fix'!AT$428)/('Ratios Calculated fix'!AT$429-'Ratios Calculated fix'!AT$428)</f>
        <v>0.30626174280256141</v>
      </c>
      <c r="AU268" s="21">
        <f>('Ratios Calculated fix'!AU268-'Ratios Calculated fix'!AU$428)/('Ratios Calculated fix'!AU$429-'Ratios Calculated fix'!AU$428)</f>
        <v>0.41960709518798534</v>
      </c>
      <c r="AV268" s="21" t="e">
        <f>('Ratios Calculated fix'!AV268-'Ratios Calculated fix'!AV$428)/('Ratios Calculated fix'!AV$429-'Ratios Calculated fix'!AV$428)</f>
        <v>#DIV/0!</v>
      </c>
      <c r="AW268" s="21" t="e">
        <f>('Ratios Calculated fix'!AW268-'Ratios Calculated fix'!AW$428)/('Ratios Calculated fix'!AW$429-'Ratios Calculated fix'!AW$428)</f>
        <v>#DIV/0!</v>
      </c>
      <c r="AX268" s="21" t="e">
        <f>('Ratios Calculated fix'!AX268-'Ratios Calculated fix'!AX$428)/('Ratios Calculated fix'!AX$429-'Ratios Calculated fix'!AX$428)</f>
        <v>#DIV/0!</v>
      </c>
      <c r="AY268" s="21">
        <f>('Ratios Calculated fix'!AY268-'Ratios Calculated fix'!AY$428)/('Ratios Calculated fix'!AY$429-'Ratios Calculated fix'!AY$428)</f>
        <v>0.38236312585858767</v>
      </c>
      <c r="AZ268" s="21">
        <f>('Ratios Calculated fix'!AZ268-'Ratios Calculated fix'!AZ$428)/('Ratios Calculated fix'!AZ$429-'Ratios Calculated fix'!AZ$428)</f>
        <v>0.32158015689842973</v>
      </c>
      <c r="BA268" s="21">
        <f>('Ratios Calculated fix'!BA268-'Ratios Calculated fix'!BA$428)/('Ratios Calculated fix'!BA$429-'Ratios Calculated fix'!BA$428)</f>
        <v>0.50207586280266159</v>
      </c>
      <c r="BB268" s="21" t="e">
        <f>('Ratios Calculated fix'!BB268-'Ratios Calculated fix'!BB$428)/('Ratios Calculated fix'!BB$429-'Ratios Calculated fix'!BB$428)</f>
        <v>#DIV/0!</v>
      </c>
      <c r="BC268" s="21">
        <f>('Ratios Calculated fix'!BC268-'Ratios Calculated fix'!BC$428)/('Ratios Calculated fix'!BC$429-'Ratios Calculated fix'!BC$428)</f>
        <v>9.402011628804896E-2</v>
      </c>
    </row>
    <row r="269" spans="1:55" x14ac:dyDescent="0.2">
      <c r="A269" s="3" t="s">
        <v>772</v>
      </c>
      <c r="B269" s="3" t="s">
        <v>773</v>
      </c>
      <c r="C269" s="3" t="s">
        <v>138</v>
      </c>
      <c r="D269" s="3">
        <v>353184</v>
      </c>
      <c r="E269" s="3" t="s">
        <v>16</v>
      </c>
      <c r="F269" s="3">
        <v>2019</v>
      </c>
      <c r="G269" s="3" t="s">
        <v>17</v>
      </c>
      <c r="H269" s="4">
        <v>43830</v>
      </c>
      <c r="I269" s="4">
        <v>43889</v>
      </c>
      <c r="J269" s="4">
        <v>43889</v>
      </c>
      <c r="K269" s="5">
        <v>645000000</v>
      </c>
      <c r="L269" s="5">
        <v>657000000</v>
      </c>
      <c r="M269" s="3" t="s">
        <v>774</v>
      </c>
      <c r="N269" s="20">
        <f>('Ratios Calculated fix'!N269-'Ratios Calculated fix'!N$428)/('Ratios Calculated fix'!N$429-'Ratios Calculated fix'!N$428)</f>
        <v>5.8493784173320802E-2</v>
      </c>
      <c r="O269" s="21">
        <f>('Ratios Calculated fix'!O269-'Ratios Calculated fix'!O$428)/('Ratios Calculated fix'!O$429-'Ratios Calculated fix'!O$428)</f>
        <v>2.6181114527301191E-2</v>
      </c>
      <c r="P269" s="21">
        <f>('Ratios Calculated fix'!P269-'Ratios Calculated fix'!P$428)/('Ratios Calculated fix'!P$429-'Ratios Calculated fix'!P$428)</f>
        <v>1.9094324326424571E-2</v>
      </c>
      <c r="Q269" s="21">
        <f>('Ratios Calculated fix'!Q269-'Ratios Calculated fix'!Q$428)/('Ratios Calculated fix'!Q$429-'Ratios Calculated fix'!Q$428)</f>
        <v>0.55921011861829695</v>
      </c>
      <c r="R269" s="21">
        <f>('Ratios Calculated fix'!R269-'Ratios Calculated fix'!R$428)/('Ratios Calculated fix'!R$429-'Ratios Calculated fix'!R$428)</f>
        <v>7.609058729002581E-2</v>
      </c>
      <c r="S269" s="21">
        <f>('Ratios Calculated fix'!S269-'Ratios Calculated fix'!S$428)/('Ratios Calculated fix'!S$429-'Ratios Calculated fix'!S$428)</f>
        <v>9.7781047737894745E-3</v>
      </c>
      <c r="T269" s="21">
        <f>('Ratios Calculated fix'!T269-'Ratios Calculated fix'!T$428)/('Ratios Calculated fix'!T$429-'Ratios Calculated fix'!T$428)</f>
        <v>7.5352529635172916E-2</v>
      </c>
      <c r="U269" s="21">
        <f>('Ratios Calculated fix'!U269-'Ratios Calculated fix'!U$428)/('Ratios Calculated fix'!U$429-'Ratios Calculated fix'!U$428)</f>
        <v>0.79306558934790639</v>
      </c>
      <c r="V269" s="21">
        <f>('Ratios Calculated fix'!V269-'Ratios Calculated fix'!V$428)/('Ratios Calculated fix'!V$429-'Ratios Calculated fix'!V$428)</f>
        <v>0.77179484787264319</v>
      </c>
      <c r="W269" s="21">
        <f>('Ratios Calculated fix'!W269-'Ratios Calculated fix'!W$428)/('Ratios Calculated fix'!W$429-'Ratios Calculated fix'!W$428)</f>
        <v>0.76261561939555556</v>
      </c>
      <c r="X269" s="21">
        <f>('Ratios Calculated fix'!X269-'Ratios Calculated fix'!X$428)/('Ratios Calculated fix'!X$429-'Ratios Calculated fix'!X$428)</f>
        <v>0.15535934142366525</v>
      </c>
      <c r="Y269" s="21">
        <f>('Ratios Calculated fix'!Y269-'Ratios Calculated fix'!Y$428)/('Ratios Calculated fix'!Y$429-'Ratios Calculated fix'!Y$428)</f>
        <v>0.5180044178858918</v>
      </c>
      <c r="Z269" s="21">
        <f>('Ratios Calculated fix'!Z269-'Ratios Calculated fix'!Z$428)/('Ratios Calculated fix'!Z$429-'Ratios Calculated fix'!Z$428)</f>
        <v>0.84464065857633486</v>
      </c>
      <c r="AA269" s="21">
        <f>('Ratios Calculated fix'!AA269-'Ratios Calculated fix'!AA$428)/('Ratios Calculated fix'!AA$429-'Ratios Calculated fix'!AA$428)</f>
        <v>0.35432126986674001</v>
      </c>
      <c r="AB269" s="21">
        <f>('Ratios Calculated fix'!AB269-'Ratios Calculated fix'!AB$428)/('Ratios Calculated fix'!AB$429-'Ratios Calculated fix'!AB$428)</f>
        <v>0.90384195760212593</v>
      </c>
      <c r="AC269" s="21">
        <f>('Ratios Calculated fix'!AC269-'Ratios Calculated fix'!AC$428)/('Ratios Calculated fix'!AC$429-'Ratios Calculated fix'!AC$428)</f>
        <v>8.2305506652775473E-2</v>
      </c>
      <c r="AD269" s="21">
        <f>('Ratios Calculated fix'!AD269-'Ratios Calculated fix'!AD$428)/('Ratios Calculated fix'!AD$429-'Ratios Calculated fix'!AD$428)</f>
        <v>0.28428848672046031</v>
      </c>
      <c r="AE269" s="21">
        <f>('Ratios Calculated fix'!AE269-'Ratios Calculated fix'!AE$428)/('Ratios Calculated fix'!AE$429-'Ratios Calculated fix'!AE$428)</f>
        <v>0.29944438724147698</v>
      </c>
      <c r="AF269" s="21">
        <f>('Ratios Calculated fix'!AF269-'Ratios Calculated fix'!AF$428)/('Ratios Calculated fix'!AF$429-'Ratios Calculated fix'!AF$428)</f>
        <v>0.55758214861598876</v>
      </c>
      <c r="AG269" s="21" t="e">
        <f>('Ratios Calculated fix'!AG269-'Ratios Calculated fix'!AG$428)/('Ratios Calculated fix'!AG$429-'Ratios Calculated fix'!AG$428)</f>
        <v>#DIV/0!</v>
      </c>
      <c r="AH269" s="21" t="e">
        <f>('Ratios Calculated fix'!AH269-'Ratios Calculated fix'!AH$428)/('Ratios Calculated fix'!AH$429-'Ratios Calculated fix'!AH$428)</f>
        <v>#DIV/0!</v>
      </c>
      <c r="AI269" s="21">
        <f>('Ratios Calculated fix'!AI269-'Ratios Calculated fix'!AI$428)/('Ratios Calculated fix'!AI$429-'Ratios Calculated fix'!AI$428)</f>
        <v>0.42258497080026325</v>
      </c>
      <c r="AJ269" s="21">
        <f>('Ratios Calculated fix'!AJ269-'Ratios Calculated fix'!AJ$428)/('Ratios Calculated fix'!AJ$429-'Ratios Calculated fix'!AJ$428)</f>
        <v>0.14735989799351673</v>
      </c>
      <c r="AK269" s="21" t="e">
        <f>('Ratios Calculated fix'!AK269-'Ratios Calculated fix'!AK$428)/('Ratios Calculated fix'!AK$429-'Ratios Calculated fix'!AK$428)</f>
        <v>#DIV/0!</v>
      </c>
      <c r="AL269" s="21" t="e">
        <f>('Ratios Calculated fix'!AL269-'Ratios Calculated fix'!AL$428)/('Ratios Calculated fix'!AL$429-'Ratios Calculated fix'!AL$428)</f>
        <v>#DIV/0!</v>
      </c>
      <c r="AM269" s="21">
        <f>('Ratios Calculated fix'!AM269-'Ratios Calculated fix'!AM$428)/('Ratios Calculated fix'!AM$429-'Ratios Calculated fix'!AM$428)</f>
        <v>0.616405336529256</v>
      </c>
      <c r="AN269" s="21">
        <f>('Ratios Calculated fix'!AN269-'Ratios Calculated fix'!AN$428)/('Ratios Calculated fix'!AN$429-'Ratios Calculated fix'!AN$428)</f>
        <v>0.62294817592058682</v>
      </c>
      <c r="AO269" s="21">
        <f>('Ratios Calculated fix'!AO269-'Ratios Calculated fix'!AO$428)/('Ratios Calculated fix'!AO$429-'Ratios Calculated fix'!AO$428)</f>
        <v>0.22137260545337242</v>
      </c>
      <c r="AP269" s="21">
        <f>('Ratios Calculated fix'!AP269-'Ratios Calculated fix'!AP$428)/('Ratios Calculated fix'!AP$429-'Ratios Calculated fix'!AP$428)</f>
        <v>3.4312098914107733E-2</v>
      </c>
      <c r="AQ269" s="21">
        <f>('Ratios Calculated fix'!AQ269-'Ratios Calculated fix'!AQ$428)/('Ratios Calculated fix'!AQ$429-'Ratios Calculated fix'!AQ$428)</f>
        <v>0.53254745683115567</v>
      </c>
      <c r="AR269" s="21">
        <f>('Ratios Calculated fix'!AR269-'Ratios Calculated fix'!AR$428)/('Ratios Calculated fix'!AR$429-'Ratios Calculated fix'!AR$428)</f>
        <v>0.23750555533534778</v>
      </c>
      <c r="AS269" s="21">
        <f>('Ratios Calculated fix'!AS269-'Ratios Calculated fix'!AS$428)/('Ratios Calculated fix'!AS$429-'Ratios Calculated fix'!AS$428)</f>
        <v>0.55845265202959937</v>
      </c>
      <c r="AT269" s="21">
        <f>('Ratios Calculated fix'!AT269-'Ratios Calculated fix'!AT$428)/('Ratios Calculated fix'!AT$429-'Ratios Calculated fix'!AT$428)</f>
        <v>0.30002214137642957</v>
      </c>
      <c r="AU269" s="21">
        <f>('Ratios Calculated fix'!AU269-'Ratios Calculated fix'!AU$428)/('Ratios Calculated fix'!AU$429-'Ratios Calculated fix'!AU$428)</f>
        <v>0.4306391128046127</v>
      </c>
      <c r="AV269" s="21" t="e">
        <f>('Ratios Calculated fix'!AV269-'Ratios Calculated fix'!AV$428)/('Ratios Calculated fix'!AV$429-'Ratios Calculated fix'!AV$428)</f>
        <v>#DIV/0!</v>
      </c>
      <c r="AW269" s="21" t="e">
        <f>('Ratios Calculated fix'!AW269-'Ratios Calculated fix'!AW$428)/('Ratios Calculated fix'!AW$429-'Ratios Calculated fix'!AW$428)</f>
        <v>#DIV/0!</v>
      </c>
      <c r="AX269" s="21" t="e">
        <f>('Ratios Calculated fix'!AX269-'Ratios Calculated fix'!AX$428)/('Ratios Calculated fix'!AX$429-'Ratios Calculated fix'!AX$428)</f>
        <v>#DIV/0!</v>
      </c>
      <c r="AY269" s="21">
        <f>('Ratios Calculated fix'!AY269-'Ratios Calculated fix'!AY$428)/('Ratios Calculated fix'!AY$429-'Ratios Calculated fix'!AY$428)</f>
        <v>0.36788421378826586</v>
      </c>
      <c r="AZ269" s="21">
        <f>('Ratios Calculated fix'!AZ269-'Ratios Calculated fix'!AZ$428)/('Ratios Calculated fix'!AZ$429-'Ratios Calculated fix'!AZ$428)</f>
        <v>0.30956252010782764</v>
      </c>
      <c r="BA269" s="21">
        <f>('Ratios Calculated fix'!BA269-'Ratios Calculated fix'!BA$428)/('Ratios Calculated fix'!BA$429-'Ratios Calculated fix'!BA$428)</f>
        <v>0.50581031150014599</v>
      </c>
      <c r="BB269" s="21" t="e">
        <f>('Ratios Calculated fix'!BB269-'Ratios Calculated fix'!BB$428)/('Ratios Calculated fix'!BB$429-'Ratios Calculated fix'!BB$428)</f>
        <v>#DIV/0!</v>
      </c>
      <c r="BC269" s="21">
        <f>('Ratios Calculated fix'!BC269-'Ratios Calculated fix'!BC$428)/('Ratios Calculated fix'!BC$429-'Ratios Calculated fix'!BC$428)</f>
        <v>0.10052142044662814</v>
      </c>
    </row>
    <row r="270" spans="1:55" x14ac:dyDescent="0.2">
      <c r="A270" s="3" t="s">
        <v>805</v>
      </c>
      <c r="B270" s="3" t="s">
        <v>806</v>
      </c>
      <c r="C270" s="3" t="s">
        <v>24</v>
      </c>
      <c r="D270" s="3">
        <v>262201</v>
      </c>
      <c r="E270" s="3" t="s">
        <v>16</v>
      </c>
      <c r="F270" s="3">
        <v>2019</v>
      </c>
      <c r="G270" s="3" t="s">
        <v>17</v>
      </c>
      <c r="H270" s="4">
        <v>43830</v>
      </c>
      <c r="I270" s="4">
        <v>43887</v>
      </c>
      <c r="J270" s="4">
        <v>43887</v>
      </c>
      <c r="K270" s="5">
        <v>2543000000</v>
      </c>
      <c r="L270" s="5">
        <v>2557000000</v>
      </c>
      <c r="M270" s="3" t="s">
        <v>807</v>
      </c>
      <c r="N270" s="20">
        <f>('Ratios Calculated fix'!N270-'Ratios Calculated fix'!N$428)/('Ratios Calculated fix'!N$429-'Ratios Calculated fix'!N$428)</f>
        <v>4.987648666457755E-2</v>
      </c>
      <c r="O270" s="21">
        <f>('Ratios Calculated fix'!O270-'Ratios Calculated fix'!O$428)/('Ratios Calculated fix'!O$429-'Ratios Calculated fix'!O$428)</f>
        <v>3.9241455586367276E-2</v>
      </c>
      <c r="P270" s="21">
        <f>('Ratios Calculated fix'!P270-'Ratios Calculated fix'!P$428)/('Ratios Calculated fix'!P$429-'Ratios Calculated fix'!P$428)</f>
        <v>5.9710217657513026E-2</v>
      </c>
      <c r="Q270" s="21">
        <f>('Ratios Calculated fix'!Q270-'Ratios Calculated fix'!Q$428)/('Ratios Calculated fix'!Q$429-'Ratios Calculated fix'!Q$428)</f>
        <v>0.56077853188080573</v>
      </c>
      <c r="R270" s="21">
        <f>('Ratios Calculated fix'!R270-'Ratios Calculated fix'!R$428)/('Ratios Calculated fix'!R$429-'Ratios Calculated fix'!R$428)</f>
        <v>7.8084242684028804E-2</v>
      </c>
      <c r="S270" s="21">
        <f>('Ratios Calculated fix'!S270-'Ratios Calculated fix'!S$428)/('Ratios Calculated fix'!S$429-'Ratios Calculated fix'!S$428)</f>
        <v>0.10730373194317989</v>
      </c>
      <c r="T270" s="21">
        <f>('Ratios Calculated fix'!T270-'Ratios Calculated fix'!T$428)/('Ratios Calculated fix'!T$429-'Ratios Calculated fix'!T$428)</f>
        <v>6.2212949485796532E-2</v>
      </c>
      <c r="U270" s="21">
        <f>('Ratios Calculated fix'!U270-'Ratios Calculated fix'!U$428)/('Ratios Calculated fix'!U$429-'Ratios Calculated fix'!U$428)</f>
        <v>0.79464174549021616</v>
      </c>
      <c r="V270" s="21">
        <f>('Ratios Calculated fix'!V270-'Ratios Calculated fix'!V$428)/('Ratios Calculated fix'!V$429-'Ratios Calculated fix'!V$428)</f>
        <v>0.77724060248322369</v>
      </c>
      <c r="W270" s="21">
        <f>('Ratios Calculated fix'!W270-'Ratios Calculated fix'!W$428)/('Ratios Calculated fix'!W$429-'Ratios Calculated fix'!W$428)</f>
        <v>0.76338674489242597</v>
      </c>
      <c r="X270" s="21">
        <f>('Ratios Calculated fix'!X270-'Ratios Calculated fix'!X$428)/('Ratios Calculated fix'!X$429-'Ratios Calculated fix'!X$428)</f>
        <v>0.25332732213516218</v>
      </c>
      <c r="Y270" s="21">
        <f>('Ratios Calculated fix'!Y270-'Ratios Calculated fix'!Y$428)/('Ratios Calculated fix'!Y$429-'Ratios Calculated fix'!Y$428)</f>
        <v>0.50452475875909464</v>
      </c>
      <c r="Z270" s="21">
        <f>('Ratios Calculated fix'!Z270-'Ratios Calculated fix'!Z$428)/('Ratios Calculated fix'!Z$429-'Ratios Calculated fix'!Z$428)</f>
        <v>0.74667267786483782</v>
      </c>
      <c r="AA270" s="21">
        <f>('Ratios Calculated fix'!AA270-'Ratios Calculated fix'!AA$428)/('Ratios Calculated fix'!AA$429-'Ratios Calculated fix'!AA$428)</f>
        <v>0.36037310006605722</v>
      </c>
      <c r="AB270" s="21">
        <f>('Ratios Calculated fix'!AB270-'Ratios Calculated fix'!AB$428)/('Ratios Calculated fix'!AB$429-'Ratios Calculated fix'!AB$428)</f>
        <v>0.86626161873079965</v>
      </c>
      <c r="AC270" s="21">
        <f>('Ratios Calculated fix'!AC270-'Ratios Calculated fix'!AC$428)/('Ratios Calculated fix'!AC$429-'Ratios Calculated fix'!AC$428)</f>
        <v>0.67157304902191395</v>
      </c>
      <c r="AD270" s="21">
        <f>('Ratios Calculated fix'!AD270-'Ratios Calculated fix'!AD$428)/('Ratios Calculated fix'!AD$429-'Ratios Calculated fix'!AD$428)</f>
        <v>0.40062344927990223</v>
      </c>
      <c r="AE270" s="21">
        <f>('Ratios Calculated fix'!AE270-'Ratios Calculated fix'!AE$428)/('Ratios Calculated fix'!AE$429-'Ratios Calculated fix'!AE$428)</f>
        <v>0.45925683340617052</v>
      </c>
      <c r="AF270" s="21">
        <f>('Ratios Calculated fix'!AF270-'Ratios Calculated fix'!AF$428)/('Ratios Calculated fix'!AF$429-'Ratios Calculated fix'!AF$428)</f>
        <v>0.6368206911374269</v>
      </c>
      <c r="AG270" s="21" t="e">
        <f>('Ratios Calculated fix'!AG270-'Ratios Calculated fix'!AG$428)/('Ratios Calculated fix'!AG$429-'Ratios Calculated fix'!AG$428)</f>
        <v>#DIV/0!</v>
      </c>
      <c r="AH270" s="21" t="e">
        <f>('Ratios Calculated fix'!AH270-'Ratios Calculated fix'!AH$428)/('Ratios Calculated fix'!AH$429-'Ratios Calculated fix'!AH$428)</f>
        <v>#DIV/0!</v>
      </c>
      <c r="AI270" s="21">
        <f>('Ratios Calculated fix'!AI270-'Ratios Calculated fix'!AI$428)/('Ratios Calculated fix'!AI$429-'Ratios Calculated fix'!AI$428)</f>
        <v>0.3580024592584925</v>
      </c>
      <c r="AJ270" s="21">
        <f>('Ratios Calculated fix'!AJ270-'Ratios Calculated fix'!AJ$428)/('Ratios Calculated fix'!AJ$429-'Ratios Calculated fix'!AJ$428)</f>
        <v>0.15170100117329208</v>
      </c>
      <c r="AK270" s="21" t="e">
        <f>('Ratios Calculated fix'!AK270-'Ratios Calculated fix'!AK$428)/('Ratios Calculated fix'!AK$429-'Ratios Calculated fix'!AK$428)</f>
        <v>#DIV/0!</v>
      </c>
      <c r="AL270" s="21" t="e">
        <f>('Ratios Calculated fix'!AL270-'Ratios Calculated fix'!AL$428)/('Ratios Calculated fix'!AL$429-'Ratios Calculated fix'!AL$428)</f>
        <v>#DIV/0!</v>
      </c>
      <c r="AM270" s="21">
        <f>('Ratios Calculated fix'!AM270-'Ratios Calculated fix'!AM$428)/('Ratios Calculated fix'!AM$429-'Ratios Calculated fix'!AM$428)</f>
        <v>0.61896273311849115</v>
      </c>
      <c r="AN270" s="21">
        <f>('Ratios Calculated fix'!AN270-'Ratios Calculated fix'!AN$428)/('Ratios Calculated fix'!AN$429-'Ratios Calculated fix'!AN$428)</f>
        <v>0.62209707869745801</v>
      </c>
      <c r="AO270" s="21">
        <f>('Ratios Calculated fix'!AO270-'Ratios Calculated fix'!AO$428)/('Ratios Calculated fix'!AO$429-'Ratios Calculated fix'!AO$428)</f>
        <v>0.10361683481808162</v>
      </c>
      <c r="AP270" s="21">
        <f>('Ratios Calculated fix'!AP270-'Ratios Calculated fix'!AP$428)/('Ratios Calculated fix'!AP$429-'Ratios Calculated fix'!AP$428)</f>
        <v>3.3333487670409841E-2</v>
      </c>
      <c r="AQ270" s="21">
        <f>('Ratios Calculated fix'!AQ270-'Ratios Calculated fix'!AQ$428)/('Ratios Calculated fix'!AQ$429-'Ratios Calculated fix'!AQ$428)</f>
        <v>0.59000540470444185</v>
      </c>
      <c r="AR270" s="21">
        <f>('Ratios Calculated fix'!AR270-'Ratios Calculated fix'!AR$428)/('Ratios Calculated fix'!AR$429-'Ratios Calculated fix'!AR$428)</f>
        <v>0.43431664534497766</v>
      </c>
      <c r="AS270" s="21">
        <f>('Ratios Calculated fix'!AS270-'Ratios Calculated fix'!AS$428)/('Ratios Calculated fix'!AS$429-'Ratios Calculated fix'!AS$428)</f>
        <v>0.4452062616413775</v>
      </c>
      <c r="AT270" s="21">
        <f>('Ratios Calculated fix'!AT270-'Ratios Calculated fix'!AT$428)/('Ratios Calculated fix'!AT$429-'Ratios Calculated fix'!AT$428)</f>
        <v>0.40783405327032929</v>
      </c>
      <c r="AU270" s="21">
        <f>('Ratios Calculated fix'!AU270-'Ratios Calculated fix'!AU$428)/('Ratios Calculated fix'!AU$429-'Ratios Calculated fix'!AU$428)</f>
        <v>0.51811596514912217</v>
      </c>
      <c r="AV270" s="21" t="e">
        <f>('Ratios Calculated fix'!AV270-'Ratios Calculated fix'!AV$428)/('Ratios Calculated fix'!AV$429-'Ratios Calculated fix'!AV$428)</f>
        <v>#DIV/0!</v>
      </c>
      <c r="AW270" s="21" t="e">
        <f>('Ratios Calculated fix'!AW270-'Ratios Calculated fix'!AW$428)/('Ratios Calculated fix'!AW$429-'Ratios Calculated fix'!AW$428)</f>
        <v>#DIV/0!</v>
      </c>
      <c r="AX270" s="21" t="e">
        <f>('Ratios Calculated fix'!AX270-'Ratios Calculated fix'!AX$428)/('Ratios Calculated fix'!AX$429-'Ratios Calculated fix'!AX$428)</f>
        <v>#DIV/0!</v>
      </c>
      <c r="AY270" s="21">
        <f>('Ratios Calculated fix'!AY270-'Ratios Calculated fix'!AY$428)/('Ratios Calculated fix'!AY$429-'Ratios Calculated fix'!AY$428)</f>
        <v>0.35912830727498757</v>
      </c>
      <c r="AZ270" s="21">
        <f>('Ratios Calculated fix'!AZ270-'Ratios Calculated fix'!AZ$428)/('Ratios Calculated fix'!AZ$429-'Ratios Calculated fix'!AZ$428)</f>
        <v>0.27822301505623659</v>
      </c>
      <c r="BA270" s="21">
        <f>('Ratios Calculated fix'!BA270-'Ratios Calculated fix'!BA$428)/('Ratios Calculated fix'!BA$429-'Ratios Calculated fix'!BA$428)</f>
        <v>0.5246233446927685</v>
      </c>
      <c r="BB270" s="21" t="e">
        <f>('Ratios Calculated fix'!BB270-'Ratios Calculated fix'!BB$428)/('Ratios Calculated fix'!BB$429-'Ratios Calculated fix'!BB$428)</f>
        <v>#DIV/0!</v>
      </c>
      <c r="BC270" s="21">
        <f>('Ratios Calculated fix'!BC270-'Ratios Calculated fix'!BC$428)/('Ratios Calculated fix'!BC$429-'Ratios Calculated fix'!BC$428)</f>
        <v>0.14442226348102855</v>
      </c>
    </row>
    <row r="271" spans="1:55" x14ac:dyDescent="0.2">
      <c r="A271" s="3" t="s">
        <v>769</v>
      </c>
      <c r="B271" s="3" t="s">
        <v>770</v>
      </c>
      <c r="C271" s="3" t="s">
        <v>138</v>
      </c>
      <c r="D271" s="3">
        <v>378185</v>
      </c>
      <c r="E271" s="3" t="s">
        <v>16</v>
      </c>
      <c r="F271" s="3">
        <v>2019</v>
      </c>
      <c r="G271" s="3" t="s">
        <v>17</v>
      </c>
      <c r="H271" s="4">
        <v>43830</v>
      </c>
      <c r="I271" s="4">
        <v>43881</v>
      </c>
      <c r="J271" s="4">
        <v>43881</v>
      </c>
      <c r="K271" s="5">
        <v>806000000</v>
      </c>
      <c r="L271" s="5">
        <v>803000000</v>
      </c>
      <c r="M271" s="3" t="s">
        <v>771</v>
      </c>
      <c r="N271" s="20">
        <f>('Ratios Calculated fix'!N271-'Ratios Calculated fix'!N$428)/('Ratios Calculated fix'!N$429-'Ratios Calculated fix'!N$428)</f>
        <v>6.8509225279771699E-2</v>
      </c>
      <c r="O271" s="21">
        <f>('Ratios Calculated fix'!O271-'Ratios Calculated fix'!O$428)/('Ratios Calculated fix'!O$429-'Ratios Calculated fix'!O$428)</f>
        <v>6.6234358530580156E-2</v>
      </c>
      <c r="P271" s="21">
        <f>('Ratios Calculated fix'!P271-'Ratios Calculated fix'!P$428)/('Ratios Calculated fix'!P$429-'Ratios Calculated fix'!P$428)</f>
        <v>0.11937438458741638</v>
      </c>
      <c r="Q271" s="21">
        <f>('Ratios Calculated fix'!Q271-'Ratios Calculated fix'!Q$428)/('Ratios Calculated fix'!Q$429-'Ratios Calculated fix'!Q$428)</f>
        <v>0.55873717887827301</v>
      </c>
      <c r="R271" s="21">
        <f>('Ratios Calculated fix'!R271-'Ratios Calculated fix'!R$428)/('Ratios Calculated fix'!R$429-'Ratios Calculated fix'!R$428)</f>
        <v>6.6267136518472547E-2</v>
      </c>
      <c r="S271" s="21">
        <f>('Ratios Calculated fix'!S271-'Ratios Calculated fix'!S$428)/('Ratios Calculated fix'!S$429-'Ratios Calculated fix'!S$428)</f>
        <v>0</v>
      </c>
      <c r="T271" s="21">
        <f>('Ratios Calculated fix'!T271-'Ratios Calculated fix'!T$428)/('Ratios Calculated fix'!T$429-'Ratios Calculated fix'!T$428)</f>
        <v>6.6947553160291745E-2</v>
      </c>
      <c r="U271" s="21">
        <f>('Ratios Calculated fix'!U271-'Ratios Calculated fix'!U$428)/('Ratios Calculated fix'!U$429-'Ratios Calculated fix'!U$428)</f>
        <v>0.79229770287200652</v>
      </c>
      <c r="V271" s="21">
        <f>('Ratios Calculated fix'!V271-'Ratios Calculated fix'!V$428)/('Ratios Calculated fix'!V$429-'Ratios Calculated fix'!V$428)</f>
        <v>0.77144014205164946</v>
      </c>
      <c r="W271" s="21">
        <f>('Ratios Calculated fix'!W271-'Ratios Calculated fix'!W$428)/('Ratios Calculated fix'!W$429-'Ratios Calculated fix'!W$428)</f>
        <v>0.76180249869132155</v>
      </c>
      <c r="X271" s="21">
        <f>('Ratios Calculated fix'!X271-'Ratios Calculated fix'!X$428)/('Ratios Calculated fix'!X$429-'Ratios Calculated fix'!X$428)</f>
        <v>0.10857647826203189</v>
      </c>
      <c r="Y271" s="21">
        <f>('Ratios Calculated fix'!Y271-'Ratios Calculated fix'!Y$428)/('Ratios Calculated fix'!Y$429-'Ratios Calculated fix'!Y$428)</f>
        <v>0.51222897763432496</v>
      </c>
      <c r="Z271" s="21">
        <f>('Ratios Calculated fix'!Z271-'Ratios Calculated fix'!Z$428)/('Ratios Calculated fix'!Z$429-'Ratios Calculated fix'!Z$428)</f>
        <v>0.89142352173796813</v>
      </c>
      <c r="AA271" s="21">
        <f>('Ratios Calculated fix'!AA271-'Ratios Calculated fix'!AA$428)/('Ratios Calculated fix'!AA$429-'Ratios Calculated fix'!AA$428)</f>
        <v>7.422613010157026E-3</v>
      </c>
      <c r="AB271" s="21">
        <f>('Ratios Calculated fix'!AB271-'Ratios Calculated fix'!AB$428)/('Ratios Calculated fix'!AB$429-'Ratios Calculated fix'!AB$428)</f>
        <v>0.9236572542325806</v>
      </c>
      <c r="AC271" s="21">
        <f>('Ratios Calculated fix'!AC271-'Ratios Calculated fix'!AC$428)/('Ratios Calculated fix'!AC$429-'Ratios Calculated fix'!AC$428)</f>
        <v>0.86846280957984567</v>
      </c>
      <c r="AD271" s="21">
        <f>('Ratios Calculated fix'!AD271-'Ratios Calculated fix'!AD$428)/('Ratios Calculated fix'!AD$429-'Ratios Calculated fix'!AD$428)</f>
        <v>0.77715118860017252</v>
      </c>
      <c r="AE271" s="21">
        <f>('Ratios Calculated fix'!AE271-'Ratios Calculated fix'!AE$428)/('Ratios Calculated fix'!AE$429-'Ratios Calculated fix'!AE$428)</f>
        <v>0.51367084936240115</v>
      </c>
      <c r="AF271" s="21">
        <f>('Ratios Calculated fix'!AF271-'Ratios Calculated fix'!AF$428)/('Ratios Calculated fix'!AF$429-'Ratios Calculated fix'!AF$428)</f>
        <v>0.64987739913438158</v>
      </c>
      <c r="AG271" s="21" t="e">
        <f>('Ratios Calculated fix'!AG271-'Ratios Calculated fix'!AG$428)/('Ratios Calculated fix'!AG$429-'Ratios Calculated fix'!AG$428)</f>
        <v>#DIV/0!</v>
      </c>
      <c r="AH271" s="21" t="e">
        <f>('Ratios Calculated fix'!AH271-'Ratios Calculated fix'!AH$428)/('Ratios Calculated fix'!AH$429-'Ratios Calculated fix'!AH$428)</f>
        <v>#DIV/0!</v>
      </c>
      <c r="AI271" s="21">
        <f>('Ratios Calculated fix'!AI271-'Ratios Calculated fix'!AI$428)/('Ratios Calculated fix'!AI$429-'Ratios Calculated fix'!AI$428)</f>
        <v>0.40688553125611671</v>
      </c>
      <c r="AJ271" s="21">
        <f>('Ratios Calculated fix'!AJ271-'Ratios Calculated fix'!AJ$428)/('Ratios Calculated fix'!AJ$429-'Ratios Calculated fix'!AJ$428)</f>
        <v>0.36515243646323126</v>
      </c>
      <c r="AK271" s="21" t="e">
        <f>('Ratios Calculated fix'!AK271-'Ratios Calculated fix'!AK$428)/('Ratios Calculated fix'!AK$429-'Ratios Calculated fix'!AK$428)</f>
        <v>#DIV/0!</v>
      </c>
      <c r="AL271" s="21" t="e">
        <f>('Ratios Calculated fix'!AL271-'Ratios Calculated fix'!AL$428)/('Ratios Calculated fix'!AL$429-'Ratios Calculated fix'!AL$428)</f>
        <v>#DIV/0!</v>
      </c>
      <c r="AM271" s="21">
        <f>('Ratios Calculated fix'!AM271-'Ratios Calculated fix'!AM$428)/('Ratios Calculated fix'!AM$429-'Ratios Calculated fix'!AM$428)</f>
        <v>0.6168373702059381</v>
      </c>
      <c r="AN271" s="21">
        <f>('Ratios Calculated fix'!AN271-'Ratios Calculated fix'!AN$428)/('Ratios Calculated fix'!AN$429-'Ratios Calculated fix'!AN$428)</f>
        <v>0.62050790934477029</v>
      </c>
      <c r="AO271" s="21">
        <f>('Ratios Calculated fix'!AO271-'Ratios Calculated fix'!AO$428)/('Ratios Calculated fix'!AO$429-'Ratios Calculated fix'!AO$428)</f>
        <v>5.7486012703471624E-2</v>
      </c>
      <c r="AP271" s="21">
        <f>('Ratios Calculated fix'!AP271-'Ratios Calculated fix'!AP$428)/('Ratios Calculated fix'!AP$429-'Ratios Calculated fix'!AP$428)</f>
        <v>3.2694025336665294E-2</v>
      </c>
      <c r="AQ271" s="21">
        <f>('Ratios Calculated fix'!AQ271-'Ratios Calculated fix'!AQ$428)/('Ratios Calculated fix'!AQ$429-'Ratios Calculated fix'!AQ$428)</f>
        <v>0.55977447464114449</v>
      </c>
      <c r="AR271" s="21">
        <f>('Ratios Calculated fix'!AR271-'Ratios Calculated fix'!AR$428)/('Ratios Calculated fix'!AR$429-'Ratios Calculated fix'!AR$428)</f>
        <v>0.67088385692033781</v>
      </c>
      <c r="AS271" s="21">
        <f>('Ratios Calculated fix'!AS271-'Ratios Calculated fix'!AS$428)/('Ratios Calculated fix'!AS$429-'Ratios Calculated fix'!AS$428)</f>
        <v>0.51046757703289503</v>
      </c>
      <c r="AT271" s="21">
        <f>('Ratios Calculated fix'!AT271-'Ratios Calculated fix'!AT$428)/('Ratios Calculated fix'!AT$429-'Ratios Calculated fix'!AT$428)</f>
        <v>0.43975211170304579</v>
      </c>
      <c r="AU271" s="21">
        <f>('Ratios Calculated fix'!AU271-'Ratios Calculated fix'!AU$428)/('Ratios Calculated fix'!AU$429-'Ratios Calculated fix'!AU$428)</f>
        <v>0.54835876953666118</v>
      </c>
      <c r="AV271" s="21" t="e">
        <f>('Ratios Calculated fix'!AV271-'Ratios Calculated fix'!AV$428)/('Ratios Calculated fix'!AV$429-'Ratios Calculated fix'!AV$428)</f>
        <v>#DIV/0!</v>
      </c>
      <c r="AW271" s="21" t="e">
        <f>('Ratios Calculated fix'!AW271-'Ratios Calculated fix'!AW$428)/('Ratios Calculated fix'!AW$429-'Ratios Calculated fix'!AW$428)</f>
        <v>#DIV/0!</v>
      </c>
      <c r="AX271" s="21" t="e">
        <f>('Ratios Calculated fix'!AX271-'Ratios Calculated fix'!AX$428)/('Ratios Calculated fix'!AX$429-'Ratios Calculated fix'!AX$428)</f>
        <v>#DIV/0!</v>
      </c>
      <c r="AY271" s="21">
        <f>('Ratios Calculated fix'!AY271-'Ratios Calculated fix'!AY$428)/('Ratios Calculated fix'!AY$429-'Ratios Calculated fix'!AY$428)</f>
        <v>0.34229474538416116</v>
      </c>
      <c r="AZ271" s="21">
        <f>('Ratios Calculated fix'!AZ271-'Ratios Calculated fix'!AZ$428)/('Ratios Calculated fix'!AZ$429-'Ratios Calculated fix'!AZ$428)</f>
        <v>0.2609618597563565</v>
      </c>
      <c r="BA271" s="21">
        <f>('Ratios Calculated fix'!BA271-'Ratios Calculated fix'!BA$428)/('Ratios Calculated fix'!BA$429-'Ratios Calculated fix'!BA$428)</f>
        <v>0.51934390560500321</v>
      </c>
      <c r="BB271" s="21" t="e">
        <f>('Ratios Calculated fix'!BB271-'Ratios Calculated fix'!BB$428)/('Ratios Calculated fix'!BB$429-'Ratios Calculated fix'!BB$428)</f>
        <v>#DIV/0!</v>
      </c>
      <c r="BC271" s="21">
        <f>('Ratios Calculated fix'!BC271-'Ratios Calculated fix'!BC$428)/('Ratios Calculated fix'!BC$429-'Ratios Calculated fix'!BC$428)</f>
        <v>0.11348467693914864</v>
      </c>
    </row>
    <row r="272" spans="1:55" x14ac:dyDescent="0.2">
      <c r="A272" s="3" t="s">
        <v>844</v>
      </c>
      <c r="B272" s="3" t="s">
        <v>845</v>
      </c>
      <c r="C272" s="3" t="s">
        <v>113</v>
      </c>
      <c r="D272" s="3">
        <v>549638</v>
      </c>
      <c r="E272" s="3" t="s">
        <v>16</v>
      </c>
      <c r="F272" s="3">
        <v>2019</v>
      </c>
      <c r="G272" s="3" t="s">
        <v>17</v>
      </c>
      <c r="H272" s="4">
        <v>43830</v>
      </c>
      <c r="I272" s="4">
        <v>43879</v>
      </c>
      <c r="J272" s="4">
        <v>43879</v>
      </c>
      <c r="K272" s="5">
        <v>84808000</v>
      </c>
      <c r="L272" s="5">
        <v>85552000</v>
      </c>
      <c r="M272" s="3" t="s">
        <v>846</v>
      </c>
      <c r="N272" s="20">
        <f>('Ratios Calculated fix'!N272-'Ratios Calculated fix'!N$428)/('Ratios Calculated fix'!N$429-'Ratios Calculated fix'!N$428)</f>
        <v>7.6299731474187435E-2</v>
      </c>
      <c r="O272" s="21">
        <f>('Ratios Calculated fix'!O272-'Ratios Calculated fix'!O$428)/('Ratios Calculated fix'!O$429-'Ratios Calculated fix'!O$428)</f>
        <v>7.6299731474187435E-2</v>
      </c>
      <c r="P272" s="21">
        <f>('Ratios Calculated fix'!P272-'Ratios Calculated fix'!P$428)/('Ratios Calculated fix'!P$429-'Ratios Calculated fix'!P$428)</f>
        <v>0.16718195569964958</v>
      </c>
      <c r="Q272" s="21">
        <f>('Ratios Calculated fix'!Q272-'Ratios Calculated fix'!Q$428)/('Ratios Calculated fix'!Q$429-'Ratios Calculated fix'!Q$428)</f>
        <v>0.52444729453356709</v>
      </c>
      <c r="R272" s="21">
        <f>('Ratios Calculated fix'!R272-'Ratios Calculated fix'!R$428)/('Ratios Calculated fix'!R$429-'Ratios Calculated fix'!R$428)</f>
        <v>0.19531999202596162</v>
      </c>
      <c r="S272" s="21">
        <f>('Ratios Calculated fix'!S272-'Ratios Calculated fix'!S$428)/('Ratios Calculated fix'!S$429-'Ratios Calculated fix'!S$428)</f>
        <v>0</v>
      </c>
      <c r="T272" s="21">
        <f>('Ratios Calculated fix'!T272-'Ratios Calculated fix'!T$428)/('Ratios Calculated fix'!T$429-'Ratios Calculated fix'!T$428)</f>
        <v>0.19732549550833117</v>
      </c>
      <c r="U272" s="21">
        <f>('Ratios Calculated fix'!U272-'Ratios Calculated fix'!U$428)/('Ratios Calculated fix'!U$429-'Ratios Calculated fix'!U$428)</f>
        <v>0.71467385334320777</v>
      </c>
      <c r="V272" s="21">
        <f>('Ratios Calculated fix'!V272-'Ratios Calculated fix'!V$428)/('Ratios Calculated fix'!V$429-'Ratios Calculated fix'!V$428)</f>
        <v>0.77144014205164946</v>
      </c>
      <c r="W272" s="21">
        <f>('Ratios Calculated fix'!W272-'Ratios Calculated fix'!W$428)/('Ratios Calculated fix'!W$429-'Ratios Calculated fix'!W$428)</f>
        <v>0.67278178368051633</v>
      </c>
      <c r="X272" s="21">
        <f>('Ratios Calculated fix'!X272-'Ratios Calculated fix'!X$428)/('Ratios Calculated fix'!X$429-'Ratios Calculated fix'!X$428)</f>
        <v>0.34412331889701125</v>
      </c>
      <c r="Y272" s="21">
        <f>('Ratios Calculated fix'!Y272-'Ratios Calculated fix'!Y$428)/('Ratios Calculated fix'!Y$429-'Ratios Calculated fix'!Y$428)</f>
        <v>0.43031179337925041</v>
      </c>
      <c r="Z272" s="21">
        <f>('Ratios Calculated fix'!Z272-'Ratios Calculated fix'!Z$428)/('Ratios Calculated fix'!Z$429-'Ratios Calculated fix'!Z$428)</f>
        <v>0.6558766811029888</v>
      </c>
      <c r="AA272" s="21">
        <f>('Ratios Calculated fix'!AA272-'Ratios Calculated fix'!AA$428)/('Ratios Calculated fix'!AA$429-'Ratios Calculated fix'!AA$428)</f>
        <v>0.74438523705064197</v>
      </c>
      <c r="AB272" s="21">
        <f>('Ratios Calculated fix'!AB272-'Ratios Calculated fix'!AB$428)/('Ratios Calculated fix'!AB$429-'Ratios Calculated fix'!AB$428)</f>
        <v>0.77801040916337239</v>
      </c>
      <c r="AC272" s="21">
        <f>('Ratios Calculated fix'!AC272-'Ratios Calculated fix'!AC$428)/('Ratios Calculated fix'!AC$429-'Ratios Calculated fix'!AC$428)</f>
        <v>0.79396615266922943</v>
      </c>
      <c r="AD272" s="21">
        <f>('Ratios Calculated fix'!AD272-'Ratios Calculated fix'!AD$428)/('Ratios Calculated fix'!AD$429-'Ratios Calculated fix'!AD$428)</f>
        <v>0.69120913127964267</v>
      </c>
      <c r="AE272" s="21">
        <f>('Ratios Calculated fix'!AE272-'Ratios Calculated fix'!AE$428)/('Ratios Calculated fix'!AE$429-'Ratios Calculated fix'!AE$428)</f>
        <v>0.73169974348526123</v>
      </c>
      <c r="AF272" s="21">
        <f>('Ratios Calculated fix'!AF272-'Ratios Calculated fix'!AF$428)/('Ratios Calculated fix'!AF$429-'Ratios Calculated fix'!AF$428)</f>
        <v>0.7758614701800427</v>
      </c>
      <c r="AG272" s="21" t="e">
        <f>('Ratios Calculated fix'!AG272-'Ratios Calculated fix'!AG$428)/('Ratios Calculated fix'!AG$429-'Ratios Calculated fix'!AG$428)</f>
        <v>#DIV/0!</v>
      </c>
      <c r="AH272" s="21" t="e">
        <f>('Ratios Calculated fix'!AH272-'Ratios Calculated fix'!AH$428)/('Ratios Calculated fix'!AH$429-'Ratios Calculated fix'!AH$428)</f>
        <v>#DIV/0!</v>
      </c>
      <c r="AI272" s="21">
        <f>('Ratios Calculated fix'!AI272-'Ratios Calculated fix'!AI$428)/('Ratios Calculated fix'!AI$429-'Ratios Calculated fix'!AI$428)</f>
        <v>0.36750101258467027</v>
      </c>
      <c r="AJ272" s="21">
        <f>('Ratios Calculated fix'!AJ272-'Ratios Calculated fix'!AJ$428)/('Ratios Calculated fix'!AJ$429-'Ratios Calculated fix'!AJ$428)</f>
        <v>0.19621630318665578</v>
      </c>
      <c r="AK272" s="21" t="e">
        <f>('Ratios Calculated fix'!AK272-'Ratios Calculated fix'!AK$428)/('Ratios Calculated fix'!AK$429-'Ratios Calculated fix'!AK$428)</f>
        <v>#DIV/0!</v>
      </c>
      <c r="AL272" s="21" t="e">
        <f>('Ratios Calculated fix'!AL272-'Ratios Calculated fix'!AL$428)/('Ratios Calculated fix'!AL$429-'Ratios Calculated fix'!AL$428)</f>
        <v>#DIV/0!</v>
      </c>
      <c r="AM272" s="21">
        <f>('Ratios Calculated fix'!AM272-'Ratios Calculated fix'!AM$428)/('Ratios Calculated fix'!AM$429-'Ratios Calculated fix'!AM$428)</f>
        <v>0.56949803256256137</v>
      </c>
      <c r="AN272" s="21">
        <f>('Ratios Calculated fix'!AN272-'Ratios Calculated fix'!AN$428)/('Ratios Calculated fix'!AN$429-'Ratios Calculated fix'!AN$428)</f>
        <v>0.60639033873480375</v>
      </c>
      <c r="AO272" s="21">
        <f>('Ratios Calculated fix'!AO272-'Ratios Calculated fix'!AO$428)/('Ratios Calculated fix'!AO$429-'Ratios Calculated fix'!AO$428)</f>
        <v>8.350483617597515E-2</v>
      </c>
      <c r="AP272" s="21">
        <f>('Ratios Calculated fix'!AP272-'Ratios Calculated fix'!AP$428)/('Ratios Calculated fix'!AP$429-'Ratios Calculated fix'!AP$428)</f>
        <v>3.2256274250213358E-2</v>
      </c>
      <c r="AQ272" s="21">
        <f>('Ratios Calculated fix'!AQ272-'Ratios Calculated fix'!AQ$428)/('Ratios Calculated fix'!AQ$429-'Ratios Calculated fix'!AQ$428)</f>
        <v>0.68455875101432251</v>
      </c>
      <c r="AR272" s="21">
        <f>('Ratios Calculated fix'!AR272-'Ratios Calculated fix'!AR$428)/('Ratios Calculated fix'!AR$429-'Ratios Calculated fix'!AR$428)</f>
        <v>0.60590591213106759</v>
      </c>
      <c r="AS272" s="21">
        <f>('Ratios Calculated fix'!AS272-'Ratios Calculated fix'!AS$428)/('Ratios Calculated fix'!AS$429-'Ratios Calculated fix'!AS$428)</f>
        <v>0.39978557054297781</v>
      </c>
      <c r="AT272" s="21">
        <f>('Ratios Calculated fix'!AT272-'Ratios Calculated fix'!AT$428)/('Ratios Calculated fix'!AT$429-'Ratios Calculated fix'!AT$428)</f>
        <v>0.48748855080675296</v>
      </c>
      <c r="AU272" s="21">
        <f>('Ratios Calculated fix'!AU272-'Ratios Calculated fix'!AU$428)/('Ratios Calculated fix'!AU$429-'Ratios Calculated fix'!AU$428)</f>
        <v>0.53061801931416563</v>
      </c>
      <c r="AV272" s="21" t="e">
        <f>('Ratios Calculated fix'!AV272-'Ratios Calculated fix'!AV$428)/('Ratios Calculated fix'!AV$429-'Ratios Calculated fix'!AV$428)</f>
        <v>#DIV/0!</v>
      </c>
      <c r="AW272" s="21" t="e">
        <f>('Ratios Calculated fix'!AW272-'Ratios Calculated fix'!AW$428)/('Ratios Calculated fix'!AW$429-'Ratios Calculated fix'!AW$428)</f>
        <v>#DIV/0!</v>
      </c>
      <c r="AX272" s="21" t="e">
        <f>('Ratios Calculated fix'!AX272-'Ratios Calculated fix'!AX$428)/('Ratios Calculated fix'!AX$429-'Ratios Calculated fix'!AX$428)</f>
        <v>#DIV/0!</v>
      </c>
      <c r="AY272" s="21">
        <f>('Ratios Calculated fix'!AY272-'Ratios Calculated fix'!AY$428)/('Ratios Calculated fix'!AY$429-'Ratios Calculated fix'!AY$428)</f>
        <v>0.36499959915040731</v>
      </c>
      <c r="AZ272" s="21">
        <f>('Ratios Calculated fix'!AZ272-'Ratios Calculated fix'!AZ$428)/('Ratios Calculated fix'!AZ$429-'Ratios Calculated fix'!AZ$428)</f>
        <v>0.28517693403770022</v>
      </c>
      <c r="BA272" s="21">
        <f>('Ratios Calculated fix'!BA272-'Ratios Calculated fix'!BA$428)/('Ratios Calculated fix'!BA$429-'Ratios Calculated fix'!BA$428)</f>
        <v>0.51724272045839403</v>
      </c>
      <c r="BB272" s="21" t="e">
        <f>('Ratios Calculated fix'!BB272-'Ratios Calculated fix'!BB$428)/('Ratios Calculated fix'!BB$429-'Ratios Calculated fix'!BB$428)</f>
        <v>#DIV/0!</v>
      </c>
      <c r="BC272" s="21">
        <f>('Ratios Calculated fix'!BC272-'Ratios Calculated fix'!BC$428)/('Ratios Calculated fix'!BC$429-'Ratios Calculated fix'!BC$428)</f>
        <v>0.20722490870855986</v>
      </c>
    </row>
    <row r="273" spans="1:55" x14ac:dyDescent="0.2">
      <c r="A273" s="3" t="s">
        <v>820</v>
      </c>
      <c r="B273" s="3" t="s">
        <v>821</v>
      </c>
      <c r="C273" s="3" t="s">
        <v>34</v>
      </c>
      <c r="D273" s="3">
        <v>59265</v>
      </c>
      <c r="E273" s="3" t="s">
        <v>16</v>
      </c>
      <c r="F273" s="3">
        <v>2020</v>
      </c>
      <c r="G273" s="3" t="s">
        <v>17</v>
      </c>
      <c r="H273" s="4">
        <v>44012</v>
      </c>
      <c r="I273" s="4">
        <v>44043</v>
      </c>
      <c r="J273" s="4">
        <v>44043</v>
      </c>
      <c r="K273" s="5">
        <v>7583000000</v>
      </c>
      <c r="L273" s="5">
        <v>7656000000</v>
      </c>
      <c r="M273" s="3" t="s">
        <v>822</v>
      </c>
      <c r="N273" s="20">
        <f>('Ratios Calculated fix'!N273-'Ratios Calculated fix'!N$428)/('Ratios Calculated fix'!N$429-'Ratios Calculated fix'!N$428)</f>
        <v>0.10907372401047681</v>
      </c>
      <c r="O273" s="21">
        <f>('Ratios Calculated fix'!O273-'Ratios Calculated fix'!O$428)/('Ratios Calculated fix'!O$429-'Ratios Calculated fix'!O$428)</f>
        <v>0.10778361972530405</v>
      </c>
      <c r="P273" s="21">
        <f>('Ratios Calculated fix'!P273-'Ratios Calculated fix'!P$428)/('Ratios Calculated fix'!P$429-'Ratios Calculated fix'!P$428)</f>
        <v>0.28835163164186633</v>
      </c>
      <c r="Q273" s="21">
        <f>('Ratios Calculated fix'!Q273-'Ratios Calculated fix'!Q$428)/('Ratios Calculated fix'!Q$429-'Ratios Calculated fix'!Q$428)</f>
        <v>0.56035391509576804</v>
      </c>
      <c r="R273" s="21">
        <f>('Ratios Calculated fix'!R273-'Ratios Calculated fix'!R$428)/('Ratios Calculated fix'!R$429-'Ratios Calculated fix'!R$428)</f>
        <v>6.4716853317401443E-2</v>
      </c>
      <c r="S273" s="21">
        <f>('Ratios Calculated fix'!S273-'Ratios Calculated fix'!S$428)/('Ratios Calculated fix'!S$429-'Ratios Calculated fix'!S$428)</f>
        <v>3.2156828255086867E-2</v>
      </c>
      <c r="T273" s="21">
        <f>('Ratios Calculated fix'!T273-'Ratios Calculated fix'!T$428)/('Ratios Calculated fix'!T$429-'Ratios Calculated fix'!T$428)</f>
        <v>6.0384766633957566E-2</v>
      </c>
      <c r="U273" s="21">
        <f>('Ratios Calculated fix'!U273-'Ratios Calculated fix'!U$428)/('Ratios Calculated fix'!U$429-'Ratios Calculated fix'!U$428)</f>
        <v>0.79352590073963625</v>
      </c>
      <c r="V273" s="21">
        <f>('Ratios Calculated fix'!V273-'Ratios Calculated fix'!V$428)/('Ratios Calculated fix'!V$429-'Ratios Calculated fix'!V$428)</f>
        <v>0.7730236287315736</v>
      </c>
      <c r="W273" s="21">
        <f>('Ratios Calculated fix'!W273-'Ratios Calculated fix'!W$428)/('Ratios Calculated fix'!W$429-'Ratios Calculated fix'!W$428)</f>
        <v>0.76290965098546015</v>
      </c>
      <c r="X273" s="21">
        <f>('Ratios Calculated fix'!X273-'Ratios Calculated fix'!X$428)/('Ratios Calculated fix'!X$429-'Ratios Calculated fix'!X$428)</f>
        <v>0.49949807280125075</v>
      </c>
      <c r="Y273" s="21">
        <f>('Ratios Calculated fix'!Y273-'Ratios Calculated fix'!Y$428)/('Ratios Calculated fix'!Y$429-'Ratios Calculated fix'!Y$428)</f>
        <v>0.49540541154270362</v>
      </c>
      <c r="Z273" s="21">
        <f>('Ratios Calculated fix'!Z273-'Ratios Calculated fix'!Z$428)/('Ratios Calculated fix'!Z$429-'Ratios Calculated fix'!Z$428)</f>
        <v>0.5005019271987492</v>
      </c>
      <c r="AA273" s="21">
        <f>('Ratios Calculated fix'!AA273-'Ratios Calculated fix'!AA$428)/('Ratios Calculated fix'!AA$429-'Ratios Calculated fix'!AA$428)</f>
        <v>0.23927713736647366</v>
      </c>
      <c r="AB273" s="21">
        <f>('Ratios Calculated fix'!AB273-'Ratios Calculated fix'!AB$428)/('Ratios Calculated fix'!AB$429-'Ratios Calculated fix'!AB$428)</f>
        <v>0.87375658641149079</v>
      </c>
      <c r="AC273" s="21">
        <f>('Ratios Calculated fix'!AC273-'Ratios Calculated fix'!AC$428)/('Ratios Calculated fix'!AC$429-'Ratios Calculated fix'!AC$428)</f>
        <v>0.64939040323466146</v>
      </c>
      <c r="AD273" s="21">
        <f>('Ratios Calculated fix'!AD273-'Ratios Calculated fix'!AD$428)/('Ratios Calculated fix'!AD$429-'Ratios Calculated fix'!AD$428)</f>
        <v>0.51615329523546361</v>
      </c>
      <c r="AE273" s="21">
        <f>('Ratios Calculated fix'!AE273-'Ratios Calculated fix'!AE$428)/('Ratios Calculated fix'!AE$429-'Ratios Calculated fix'!AE$428)</f>
        <v>0.59169509011037069</v>
      </c>
      <c r="AF273" s="21">
        <f>('Ratios Calculated fix'!AF273-'Ratios Calculated fix'!AF$428)/('Ratios Calculated fix'!AF$429-'Ratios Calculated fix'!AF$428)</f>
        <v>0.7474235219941362</v>
      </c>
      <c r="AG273" s="21" t="e">
        <f>('Ratios Calculated fix'!AG273-'Ratios Calculated fix'!AG$428)/('Ratios Calculated fix'!AG$429-'Ratios Calculated fix'!AG$428)</f>
        <v>#DIV/0!</v>
      </c>
      <c r="AH273" s="21" t="e">
        <f>('Ratios Calculated fix'!AH273-'Ratios Calculated fix'!AH$428)/('Ratios Calculated fix'!AH$429-'Ratios Calculated fix'!AH$428)</f>
        <v>#DIV/0!</v>
      </c>
      <c r="AI273" s="21">
        <f>('Ratios Calculated fix'!AI273-'Ratios Calculated fix'!AI$428)/('Ratios Calculated fix'!AI$429-'Ratios Calculated fix'!AI$428)</f>
        <v>0.3839225632613199</v>
      </c>
      <c r="AJ273" s="21">
        <f>('Ratios Calculated fix'!AJ273-'Ratios Calculated fix'!AJ$428)/('Ratios Calculated fix'!AJ$429-'Ratios Calculated fix'!AJ$428)</f>
        <v>0.19526166490318136</v>
      </c>
      <c r="AK273" s="21" t="e">
        <f>('Ratios Calculated fix'!AK273-'Ratios Calculated fix'!AK$428)/('Ratios Calculated fix'!AK$429-'Ratios Calculated fix'!AK$428)</f>
        <v>#DIV/0!</v>
      </c>
      <c r="AL273" s="21" t="e">
        <f>('Ratios Calculated fix'!AL273-'Ratios Calculated fix'!AL$428)/('Ratios Calculated fix'!AL$429-'Ratios Calculated fix'!AL$428)</f>
        <v>#DIV/0!</v>
      </c>
      <c r="AM273" s="21">
        <f>('Ratios Calculated fix'!AM273-'Ratios Calculated fix'!AM$428)/('Ratios Calculated fix'!AM$429-'Ratios Calculated fix'!AM$428)</f>
        <v>0.6212549672785076</v>
      </c>
      <c r="AN273" s="21">
        <f>('Ratios Calculated fix'!AN273-'Ratios Calculated fix'!AN$428)/('Ratios Calculated fix'!AN$429-'Ratios Calculated fix'!AN$428)</f>
        <v>0.62156734359667509</v>
      </c>
      <c r="AO273" s="21">
        <f>('Ratios Calculated fix'!AO273-'Ratios Calculated fix'!AO$428)/('Ratios Calculated fix'!AO$429-'Ratios Calculated fix'!AO$428)</f>
        <v>8.711564813035888E-2</v>
      </c>
      <c r="AP273" s="21">
        <f>('Ratios Calculated fix'!AP273-'Ratios Calculated fix'!AP$428)/('Ratios Calculated fix'!AP$429-'Ratios Calculated fix'!AP$428)</f>
        <v>3.2127445509135162E-2</v>
      </c>
      <c r="AQ273" s="21">
        <f>('Ratios Calculated fix'!AQ273-'Ratios Calculated fix'!AQ$428)/('Ratios Calculated fix'!AQ$429-'Ratios Calculated fix'!AQ$428)</f>
        <v>0.6681252567479059</v>
      </c>
      <c r="AR273" s="21">
        <f>('Ratios Calculated fix'!AR273-'Ratios Calculated fix'!AR$428)/('Ratios Calculated fix'!AR$429-'Ratios Calculated fix'!AR$428)</f>
        <v>0.59308702236110367</v>
      </c>
      <c r="AS273" s="21">
        <f>('Ratios Calculated fix'!AS273-'Ratios Calculated fix'!AS$428)/('Ratios Calculated fix'!AS$429-'Ratios Calculated fix'!AS$428)</f>
        <v>0.45172201132582118</v>
      </c>
      <c r="AT273" s="21">
        <f>('Ratios Calculated fix'!AT273-'Ratios Calculated fix'!AT$428)/('Ratios Calculated fix'!AT$429-'Ratios Calculated fix'!AT$428)</f>
        <v>0.48952664171487409</v>
      </c>
      <c r="AU273" s="21">
        <f>('Ratios Calculated fix'!AU273-'Ratios Calculated fix'!AU$428)/('Ratios Calculated fix'!AU$429-'Ratios Calculated fix'!AU$428)</f>
        <v>0.50045691223561628</v>
      </c>
      <c r="AV273" s="21" t="e">
        <f>('Ratios Calculated fix'!AV273-'Ratios Calculated fix'!AV$428)/('Ratios Calculated fix'!AV$429-'Ratios Calculated fix'!AV$428)</f>
        <v>#DIV/0!</v>
      </c>
      <c r="AW273" s="21" t="e">
        <f>('Ratios Calculated fix'!AW273-'Ratios Calculated fix'!AW$428)/('Ratios Calculated fix'!AW$429-'Ratios Calculated fix'!AW$428)</f>
        <v>#DIV/0!</v>
      </c>
      <c r="AX273" s="21" t="e">
        <f>('Ratios Calculated fix'!AX273-'Ratios Calculated fix'!AX$428)/('Ratios Calculated fix'!AX$429-'Ratios Calculated fix'!AX$428)</f>
        <v>#DIV/0!</v>
      </c>
      <c r="AY273" s="21">
        <f>('Ratios Calculated fix'!AY273-'Ratios Calculated fix'!AY$428)/('Ratios Calculated fix'!AY$429-'Ratios Calculated fix'!AY$428)</f>
        <v>0.34640425572963707</v>
      </c>
      <c r="AZ273" s="21">
        <f>('Ratios Calculated fix'!AZ273-'Ratios Calculated fix'!AZ$428)/('Ratios Calculated fix'!AZ$429-'Ratios Calculated fix'!AZ$428)</f>
        <v>0.21247641095915454</v>
      </c>
      <c r="BA273" s="21">
        <f>('Ratios Calculated fix'!BA273-'Ratios Calculated fix'!BA$428)/('Ratios Calculated fix'!BA$429-'Ratios Calculated fix'!BA$428)</f>
        <v>0.51506042556100495</v>
      </c>
      <c r="BB273" s="21" t="e">
        <f>('Ratios Calculated fix'!BB273-'Ratios Calculated fix'!BB$428)/('Ratios Calculated fix'!BB$429-'Ratios Calculated fix'!BB$428)</f>
        <v>#DIV/0!</v>
      </c>
      <c r="BC273" s="21">
        <f>('Ratios Calculated fix'!BC273-'Ratios Calculated fix'!BC$428)/('Ratios Calculated fix'!BC$429-'Ratios Calculated fix'!BC$428)</f>
        <v>0.17093714788094194</v>
      </c>
    </row>
    <row r="274" spans="1:55" x14ac:dyDescent="0.2">
      <c r="A274" s="3" t="s">
        <v>841</v>
      </c>
      <c r="B274" s="3" t="s">
        <v>842</v>
      </c>
      <c r="C274" s="3" t="s">
        <v>34</v>
      </c>
      <c r="D274" s="3">
        <v>333970</v>
      </c>
      <c r="E274" s="3" t="s">
        <v>16</v>
      </c>
      <c r="F274" s="3">
        <v>2019</v>
      </c>
      <c r="G274" s="3" t="s">
        <v>17</v>
      </c>
      <c r="H274" s="4">
        <v>43830</v>
      </c>
      <c r="I274" s="4">
        <v>43875</v>
      </c>
      <c r="J274" s="4">
        <v>43875</v>
      </c>
      <c r="K274" s="5">
        <v>170800000</v>
      </c>
      <c r="L274" s="5">
        <v>175300000</v>
      </c>
      <c r="M274" s="3" t="s">
        <v>843</v>
      </c>
      <c r="N274" s="20">
        <f>('Ratios Calculated fix'!N274-'Ratios Calculated fix'!N$428)/('Ratios Calculated fix'!N$429-'Ratios Calculated fix'!N$428)</f>
        <v>5.9193550420941723E-2</v>
      </c>
      <c r="O274" s="21">
        <f>('Ratios Calculated fix'!O274-'Ratios Calculated fix'!O$428)/('Ratios Calculated fix'!O$429-'Ratios Calculated fix'!O$428)</f>
        <v>5.4201726646687556E-2</v>
      </c>
      <c r="P274" s="21">
        <f>('Ratios Calculated fix'!P274-'Ratios Calculated fix'!P$428)/('Ratios Calculated fix'!P$429-'Ratios Calculated fix'!P$428)</f>
        <v>6.0201364192384269E-2</v>
      </c>
      <c r="Q274" s="21">
        <f>('Ratios Calculated fix'!Q274-'Ratios Calculated fix'!Q$428)/('Ratios Calculated fix'!Q$429-'Ratios Calculated fix'!Q$428)</f>
        <v>0.54457279241513568</v>
      </c>
      <c r="R274" s="21">
        <f>('Ratios Calculated fix'!R274-'Ratios Calculated fix'!R$428)/('Ratios Calculated fix'!R$429-'Ratios Calculated fix'!R$428)</f>
        <v>0.14527477746838671</v>
      </c>
      <c r="S274" s="21">
        <f>('Ratios Calculated fix'!S274-'Ratios Calculated fix'!S$428)/('Ratios Calculated fix'!S$429-'Ratios Calculated fix'!S$428)</f>
        <v>5.5039778849013087E-3</v>
      </c>
      <c r="T274" s="21">
        <f>('Ratios Calculated fix'!T274-'Ratios Calculated fix'!T$428)/('Ratios Calculated fix'!T$429-'Ratios Calculated fix'!T$428)</f>
        <v>0.14591120959454512</v>
      </c>
      <c r="U274" s="21">
        <f>('Ratios Calculated fix'!U274-'Ratios Calculated fix'!U$428)/('Ratios Calculated fix'!U$429-'Ratios Calculated fix'!U$428)</f>
        <v>0.76976152536236975</v>
      </c>
      <c r="V274" s="21">
        <f>('Ratios Calculated fix'!V274-'Ratios Calculated fix'!V$428)/('Ratios Calculated fix'!V$429-'Ratios Calculated fix'!V$428)</f>
        <v>0.77072646102588238</v>
      </c>
      <c r="W274" s="21">
        <f>('Ratios Calculated fix'!W274-'Ratios Calculated fix'!W$428)/('Ratios Calculated fix'!W$429-'Ratios Calculated fix'!W$428)</f>
        <v>0.73609335020092392</v>
      </c>
      <c r="X274" s="21">
        <f>('Ratios Calculated fix'!X274-'Ratios Calculated fix'!X$428)/('Ratios Calculated fix'!X$429-'Ratios Calculated fix'!X$428)</f>
        <v>0.36914831002104898</v>
      </c>
      <c r="Y274" s="21">
        <f>('Ratios Calculated fix'!Y274-'Ratios Calculated fix'!Y$428)/('Ratios Calculated fix'!Y$429-'Ratios Calculated fix'!Y$428)</f>
        <v>0.42006510971871025</v>
      </c>
      <c r="Z274" s="21">
        <f>('Ratios Calculated fix'!Z274-'Ratios Calculated fix'!Z$428)/('Ratios Calculated fix'!Z$429-'Ratios Calculated fix'!Z$428)</f>
        <v>0.63085168997895102</v>
      </c>
      <c r="AA274" s="21">
        <f>('Ratios Calculated fix'!AA274-'Ratios Calculated fix'!AA$428)/('Ratios Calculated fix'!AA$429-'Ratios Calculated fix'!AA$428)</f>
        <v>0.26252765605226702</v>
      </c>
      <c r="AB274" s="21">
        <f>('Ratios Calculated fix'!AB274-'Ratios Calculated fix'!AB$428)/('Ratios Calculated fix'!AB$429-'Ratios Calculated fix'!AB$428)</f>
        <v>0.75763026357447028</v>
      </c>
      <c r="AC274" s="21">
        <f>('Ratios Calculated fix'!AC274-'Ratios Calculated fix'!AC$428)/('Ratios Calculated fix'!AC$429-'Ratios Calculated fix'!AC$428)</f>
        <v>0.45906444541273084</v>
      </c>
      <c r="AD274" s="21">
        <f>('Ratios Calculated fix'!AD274-'Ratios Calculated fix'!AD$428)/('Ratios Calculated fix'!AD$429-'Ratios Calculated fix'!AD$428)</f>
        <v>0.36490675283301077</v>
      </c>
      <c r="AE274" s="21">
        <f>('Ratios Calculated fix'!AE274-'Ratios Calculated fix'!AE$428)/('Ratios Calculated fix'!AE$429-'Ratios Calculated fix'!AE$428)</f>
        <v>0.41831280744011062</v>
      </c>
      <c r="AF274" s="21">
        <f>('Ratios Calculated fix'!AF274-'Ratios Calculated fix'!AF$428)/('Ratios Calculated fix'!AF$429-'Ratios Calculated fix'!AF$428)</f>
        <v>0.62640704569590977</v>
      </c>
      <c r="AG274" s="21" t="e">
        <f>('Ratios Calculated fix'!AG274-'Ratios Calculated fix'!AG$428)/('Ratios Calculated fix'!AG$429-'Ratios Calculated fix'!AG$428)</f>
        <v>#DIV/0!</v>
      </c>
      <c r="AH274" s="21" t="e">
        <f>('Ratios Calculated fix'!AH274-'Ratios Calculated fix'!AH$428)/('Ratios Calculated fix'!AH$429-'Ratios Calculated fix'!AH$428)</f>
        <v>#DIV/0!</v>
      </c>
      <c r="AI274" s="21">
        <f>('Ratios Calculated fix'!AI274-'Ratios Calculated fix'!AI$428)/('Ratios Calculated fix'!AI$429-'Ratios Calculated fix'!AI$428)</f>
        <v>0.43135935467067188</v>
      </c>
      <c r="AJ274" s="21">
        <f>('Ratios Calculated fix'!AJ274-'Ratios Calculated fix'!AJ$428)/('Ratios Calculated fix'!AJ$429-'Ratios Calculated fix'!AJ$428)</f>
        <v>0.12745884594144138</v>
      </c>
      <c r="AK274" s="21" t="e">
        <f>('Ratios Calculated fix'!AK274-'Ratios Calculated fix'!AK$428)/('Ratios Calculated fix'!AK$429-'Ratios Calculated fix'!AK$428)</f>
        <v>#DIV/0!</v>
      </c>
      <c r="AL274" s="21" t="e">
        <f>('Ratios Calculated fix'!AL274-'Ratios Calculated fix'!AL$428)/('Ratios Calculated fix'!AL$429-'Ratios Calculated fix'!AL$428)</f>
        <v>#DIV/0!</v>
      </c>
      <c r="AM274" s="21">
        <f>('Ratios Calculated fix'!AM274-'Ratios Calculated fix'!AM$428)/('Ratios Calculated fix'!AM$429-'Ratios Calculated fix'!AM$428)</f>
        <v>0.60406485308339453</v>
      </c>
      <c r="AN274" s="21">
        <f>('Ratios Calculated fix'!AN274-'Ratios Calculated fix'!AN$428)/('Ratios Calculated fix'!AN$429-'Ratios Calculated fix'!AN$428)</f>
        <v>0.61079748305708015</v>
      </c>
      <c r="AO274" s="21">
        <f>('Ratios Calculated fix'!AO274-'Ratios Calculated fix'!AO$428)/('Ratios Calculated fix'!AO$429-'Ratios Calculated fix'!AO$428)</f>
        <v>0.16463060101753679</v>
      </c>
      <c r="AP274" s="21">
        <f>('Ratios Calculated fix'!AP274-'Ratios Calculated fix'!AP$428)/('Ratios Calculated fix'!AP$429-'Ratios Calculated fix'!AP$428)</f>
        <v>3.2717345828648381E-2</v>
      </c>
      <c r="AQ274" s="21">
        <f>('Ratios Calculated fix'!AQ274-'Ratios Calculated fix'!AQ$428)/('Ratios Calculated fix'!AQ$429-'Ratios Calculated fix'!AQ$428)</f>
        <v>0.62471377622428492</v>
      </c>
      <c r="AR274" s="21">
        <f>('Ratios Calculated fix'!AR274-'Ratios Calculated fix'!AR$428)/('Ratios Calculated fix'!AR$429-'Ratios Calculated fix'!AR$428)</f>
        <v>0.32081109674964992</v>
      </c>
      <c r="AS274" s="21">
        <f>('Ratios Calculated fix'!AS274-'Ratios Calculated fix'!AS$428)/('Ratios Calculated fix'!AS$429-'Ratios Calculated fix'!AS$428)</f>
        <v>0.56843866470058335</v>
      </c>
      <c r="AT274" s="21">
        <f>('Ratios Calculated fix'!AT274-'Ratios Calculated fix'!AT$428)/('Ratios Calculated fix'!AT$429-'Ratios Calculated fix'!AT$428)</f>
        <v>0.37852817991365806</v>
      </c>
      <c r="AU274" s="21">
        <f>('Ratios Calculated fix'!AU274-'Ratios Calculated fix'!AU$428)/('Ratios Calculated fix'!AU$429-'Ratios Calculated fix'!AU$428)</f>
        <v>0.43639941190906512</v>
      </c>
      <c r="AV274" s="21" t="e">
        <f>('Ratios Calculated fix'!AV274-'Ratios Calculated fix'!AV$428)/('Ratios Calculated fix'!AV$429-'Ratios Calculated fix'!AV$428)</f>
        <v>#DIV/0!</v>
      </c>
      <c r="AW274" s="21" t="e">
        <f>('Ratios Calculated fix'!AW274-'Ratios Calculated fix'!AW$428)/('Ratios Calculated fix'!AW$429-'Ratios Calculated fix'!AW$428)</f>
        <v>#DIV/0!</v>
      </c>
      <c r="AX274" s="21" t="e">
        <f>('Ratios Calculated fix'!AX274-'Ratios Calculated fix'!AX$428)/('Ratios Calculated fix'!AX$429-'Ratios Calculated fix'!AX$428)</f>
        <v>#DIV/0!</v>
      </c>
      <c r="AY274" s="21">
        <f>('Ratios Calculated fix'!AY274-'Ratios Calculated fix'!AY$428)/('Ratios Calculated fix'!AY$429-'Ratios Calculated fix'!AY$428)</f>
        <v>0.37517093825194242</v>
      </c>
      <c r="AZ274" s="21">
        <f>('Ratios Calculated fix'!AZ274-'Ratios Calculated fix'!AZ$428)/('Ratios Calculated fix'!AZ$429-'Ratios Calculated fix'!AZ$428)</f>
        <v>0.3070460782178851</v>
      </c>
      <c r="BA274" s="21">
        <f>('Ratios Calculated fix'!BA274-'Ratios Calculated fix'!BA$428)/('Ratios Calculated fix'!BA$429-'Ratios Calculated fix'!BA$428)</f>
        <v>0.50798588365892128</v>
      </c>
      <c r="BB274" s="21" t="e">
        <f>('Ratios Calculated fix'!BB274-'Ratios Calculated fix'!BB$428)/('Ratios Calculated fix'!BB$429-'Ratios Calculated fix'!BB$428)</f>
        <v>#DIV/0!</v>
      </c>
      <c r="BC274" s="21">
        <f>('Ratios Calculated fix'!BC274-'Ratios Calculated fix'!BC$428)/('Ratios Calculated fix'!BC$429-'Ratios Calculated fix'!BC$428)</f>
        <v>0.17144163806318877</v>
      </c>
    </row>
    <row r="275" spans="1:55" x14ac:dyDescent="0.2">
      <c r="A275" s="3" t="s">
        <v>808</v>
      </c>
      <c r="B275" s="3" t="s">
        <v>809</v>
      </c>
      <c r="C275" s="3" t="s">
        <v>24</v>
      </c>
      <c r="D275" s="3">
        <v>334921</v>
      </c>
      <c r="E275" s="3" t="s">
        <v>16</v>
      </c>
      <c r="F275" s="3">
        <v>2019</v>
      </c>
      <c r="G275" s="3" t="s">
        <v>17</v>
      </c>
      <c r="H275" s="4">
        <v>43830</v>
      </c>
      <c r="I275" s="4">
        <v>43868</v>
      </c>
      <c r="J275" s="4">
        <v>43868</v>
      </c>
      <c r="K275" s="5">
        <v>24233796</v>
      </c>
      <c r="L275" s="5">
        <v>24588772</v>
      </c>
      <c r="M275" s="3" t="s">
        <v>810</v>
      </c>
      <c r="N275" s="20">
        <f>('Ratios Calculated fix'!N275-'Ratios Calculated fix'!N$428)/('Ratios Calculated fix'!N$429-'Ratios Calculated fix'!N$428)</f>
        <v>6.111194665199654E-2</v>
      </c>
      <c r="O275" s="21">
        <f>('Ratios Calculated fix'!O275-'Ratios Calculated fix'!O$428)/('Ratios Calculated fix'!O$429-'Ratios Calculated fix'!O$428)</f>
        <v>4.522206664984163E-2</v>
      </c>
      <c r="P275" s="21">
        <f>('Ratios Calculated fix'!P275-'Ratios Calculated fix'!P$428)/('Ratios Calculated fix'!P$429-'Ratios Calculated fix'!P$428)</f>
        <v>3.6276449290391873E-2</v>
      </c>
      <c r="Q275" s="21">
        <f>('Ratios Calculated fix'!Q275-'Ratios Calculated fix'!Q$428)/('Ratios Calculated fix'!Q$429-'Ratios Calculated fix'!Q$428)</f>
        <v>0.56289452231407966</v>
      </c>
      <c r="R275" s="21">
        <f>('Ratios Calculated fix'!R275-'Ratios Calculated fix'!R$428)/('Ratios Calculated fix'!R$429-'Ratios Calculated fix'!R$428)</f>
        <v>0.10151321912413479</v>
      </c>
      <c r="S275" s="21">
        <f>('Ratios Calculated fix'!S275-'Ratios Calculated fix'!S$428)/('Ratios Calculated fix'!S$429-'Ratios Calculated fix'!S$428)</f>
        <v>3.1684181204473409E-2</v>
      </c>
      <c r="T275" s="21">
        <f>('Ratios Calculated fix'!T275-'Ratios Calculated fix'!T$428)/('Ratios Calculated fix'!T$429-'Ratios Calculated fix'!T$428)</f>
        <v>9.7632390317606246E-2</v>
      </c>
      <c r="U275" s="21">
        <f>('Ratios Calculated fix'!U275-'Ratios Calculated fix'!U$428)/('Ratios Calculated fix'!U$429-'Ratios Calculated fix'!U$428)</f>
        <v>0.79863590744112456</v>
      </c>
      <c r="V275" s="21">
        <f>('Ratios Calculated fix'!V275-'Ratios Calculated fix'!V$428)/('Ratios Calculated fix'!V$429-'Ratios Calculated fix'!V$428)</f>
        <v>0.77391294157380064</v>
      </c>
      <c r="W275" s="21">
        <f>('Ratios Calculated fix'!W275-'Ratios Calculated fix'!W$428)/('Ratios Calculated fix'!W$429-'Ratios Calculated fix'!W$428)</f>
        <v>0.76860066213697875</v>
      </c>
      <c r="X275" s="21">
        <f>('Ratios Calculated fix'!X275-'Ratios Calculated fix'!X$428)/('Ratios Calculated fix'!X$429-'Ratios Calculated fix'!X$428)</f>
        <v>0.32421089046301155</v>
      </c>
      <c r="Y275" s="21">
        <f>('Ratios Calculated fix'!Y275-'Ratios Calculated fix'!Y$428)/('Ratios Calculated fix'!Y$429-'Ratios Calculated fix'!Y$428)</f>
        <v>0.48138121327797662</v>
      </c>
      <c r="Z275" s="21">
        <f>('Ratios Calculated fix'!Z275-'Ratios Calculated fix'!Z$428)/('Ratios Calculated fix'!Z$429-'Ratios Calculated fix'!Z$428)</f>
        <v>0.67578910953698845</v>
      </c>
      <c r="AA275" s="21">
        <f>('Ratios Calculated fix'!AA275-'Ratios Calculated fix'!AA$428)/('Ratios Calculated fix'!AA$429-'Ratios Calculated fix'!AA$428)</f>
        <v>0.33316370630145686</v>
      </c>
      <c r="AB275" s="21">
        <f>('Ratios Calculated fix'!AB275-'Ratios Calculated fix'!AB$428)/('Ratios Calculated fix'!AB$429-'Ratios Calculated fix'!AB$428)</f>
        <v>0.84269587800707468</v>
      </c>
      <c r="AC275" s="21">
        <f>('Ratios Calculated fix'!AC275-'Ratios Calculated fix'!AC$428)/('Ratios Calculated fix'!AC$429-'Ratios Calculated fix'!AC$428)</f>
        <v>0.5617428073860764</v>
      </c>
      <c r="AD275" s="21">
        <f>('Ratios Calculated fix'!AD275-'Ratios Calculated fix'!AD$428)/('Ratios Calculated fix'!AD$429-'Ratios Calculated fix'!AD$428)</f>
        <v>0.43405657511380352</v>
      </c>
      <c r="AE275" s="21">
        <f>('Ratios Calculated fix'!AE275-'Ratios Calculated fix'!AE$428)/('Ratios Calculated fix'!AE$429-'Ratios Calculated fix'!AE$428)</f>
        <v>0.48111648695920628</v>
      </c>
      <c r="AF275" s="21">
        <f>('Ratios Calculated fix'!AF275-'Ratios Calculated fix'!AF$428)/('Ratios Calculated fix'!AF$429-'Ratios Calculated fix'!AF$428)</f>
        <v>0.65531848614019539</v>
      </c>
      <c r="AG275" s="21" t="e">
        <f>('Ratios Calculated fix'!AG275-'Ratios Calculated fix'!AG$428)/('Ratios Calculated fix'!AG$429-'Ratios Calculated fix'!AG$428)</f>
        <v>#DIV/0!</v>
      </c>
      <c r="AH275" s="21" t="e">
        <f>('Ratios Calculated fix'!AH275-'Ratios Calculated fix'!AH$428)/('Ratios Calculated fix'!AH$429-'Ratios Calculated fix'!AH$428)</f>
        <v>#DIV/0!</v>
      </c>
      <c r="AI275" s="21">
        <f>('Ratios Calculated fix'!AI275-'Ratios Calculated fix'!AI$428)/('Ratios Calculated fix'!AI$429-'Ratios Calculated fix'!AI$428)</f>
        <v>0.38496820565496237</v>
      </c>
      <c r="AJ275" s="21">
        <f>('Ratios Calculated fix'!AJ275-'Ratios Calculated fix'!AJ$428)/('Ratios Calculated fix'!AJ$429-'Ratios Calculated fix'!AJ$428)</f>
        <v>0.19820808177984833</v>
      </c>
      <c r="AK275" s="21" t="e">
        <f>('Ratios Calculated fix'!AK275-'Ratios Calculated fix'!AK$428)/('Ratios Calculated fix'!AK$429-'Ratios Calculated fix'!AK$428)</f>
        <v>#DIV/0!</v>
      </c>
      <c r="AL275" s="21" t="e">
        <f>('Ratios Calculated fix'!AL275-'Ratios Calculated fix'!AL$428)/('Ratios Calculated fix'!AL$429-'Ratios Calculated fix'!AL$428)</f>
        <v>#DIV/0!</v>
      </c>
      <c r="AM275" s="21">
        <f>('Ratios Calculated fix'!AM275-'Ratios Calculated fix'!AM$428)/('Ratios Calculated fix'!AM$429-'Ratios Calculated fix'!AM$428)</f>
        <v>0.6285691127318066</v>
      </c>
      <c r="AN275" s="21">
        <f>('Ratios Calculated fix'!AN275-'Ratios Calculated fix'!AN$428)/('Ratios Calculated fix'!AN$429-'Ratios Calculated fix'!AN$428)</f>
        <v>0.62734242765350967</v>
      </c>
      <c r="AO275" s="21">
        <f>('Ratios Calculated fix'!AO275-'Ratios Calculated fix'!AO$428)/('Ratios Calculated fix'!AO$429-'Ratios Calculated fix'!AO$428)</f>
        <v>0.24197672569573941</v>
      </c>
      <c r="AP275" s="21">
        <f>('Ratios Calculated fix'!AP275-'Ratios Calculated fix'!AP$428)/('Ratios Calculated fix'!AP$429-'Ratios Calculated fix'!AP$428)</f>
        <v>3.3088455718909705E-2</v>
      </c>
      <c r="AQ275" s="21">
        <f>('Ratios Calculated fix'!AQ275-'Ratios Calculated fix'!AQ$428)/('Ratios Calculated fix'!AQ$429-'Ratios Calculated fix'!AQ$428)</f>
        <v>0.74261572347797067</v>
      </c>
      <c r="AR275" s="21">
        <f>('Ratios Calculated fix'!AR275-'Ratios Calculated fix'!AR$428)/('Ratios Calculated fix'!AR$429-'Ratios Calculated fix'!AR$428)</f>
        <v>0.36756594108143847</v>
      </c>
      <c r="AS275" s="21">
        <f>('Ratios Calculated fix'!AS275-'Ratios Calculated fix'!AS$428)/('Ratios Calculated fix'!AS$429-'Ratios Calculated fix'!AS$428)</f>
        <v>0.50986380751651816</v>
      </c>
      <c r="AT275" s="21">
        <f>('Ratios Calculated fix'!AT275-'Ratios Calculated fix'!AT$428)/('Ratios Calculated fix'!AT$429-'Ratios Calculated fix'!AT$428)</f>
        <v>0.54454392496644022</v>
      </c>
      <c r="AU275" s="21">
        <f>('Ratios Calculated fix'!AU275-'Ratios Calculated fix'!AU$428)/('Ratios Calculated fix'!AU$429-'Ratios Calculated fix'!AU$428)</f>
        <v>0.50653299784376604</v>
      </c>
      <c r="AV275" s="21" t="e">
        <f>('Ratios Calculated fix'!AV275-'Ratios Calculated fix'!AV$428)/('Ratios Calculated fix'!AV$429-'Ratios Calculated fix'!AV$428)</f>
        <v>#DIV/0!</v>
      </c>
      <c r="AW275" s="21" t="e">
        <f>('Ratios Calculated fix'!AW275-'Ratios Calculated fix'!AW$428)/('Ratios Calculated fix'!AW$429-'Ratios Calculated fix'!AW$428)</f>
        <v>#DIV/0!</v>
      </c>
      <c r="AX275" s="21" t="e">
        <f>('Ratios Calculated fix'!AX275-'Ratios Calculated fix'!AX$428)/('Ratios Calculated fix'!AX$429-'Ratios Calculated fix'!AX$428)</f>
        <v>#DIV/0!</v>
      </c>
      <c r="AY275" s="21">
        <f>('Ratios Calculated fix'!AY275-'Ratios Calculated fix'!AY$428)/('Ratios Calculated fix'!AY$429-'Ratios Calculated fix'!AY$428)</f>
        <v>0.34343915096691185</v>
      </c>
      <c r="AZ275" s="21">
        <f>('Ratios Calculated fix'!AZ275-'Ratios Calculated fix'!AZ$428)/('Ratios Calculated fix'!AZ$429-'Ratios Calculated fix'!AZ$428)</f>
        <v>0.26515368256795918</v>
      </c>
      <c r="BA275" s="21">
        <f>('Ratios Calculated fix'!BA275-'Ratios Calculated fix'!BA$428)/('Ratios Calculated fix'!BA$429-'Ratios Calculated fix'!BA$428)</f>
        <v>0.51445222874454033</v>
      </c>
      <c r="BB275" s="21" t="e">
        <f>('Ratios Calculated fix'!BB275-'Ratios Calculated fix'!BB$428)/('Ratios Calculated fix'!BB$429-'Ratios Calculated fix'!BB$428)</f>
        <v>#DIV/0!</v>
      </c>
      <c r="BC275" s="21">
        <f>('Ratios Calculated fix'!BC275-'Ratios Calculated fix'!BC$428)/('Ratios Calculated fix'!BC$429-'Ratios Calculated fix'!BC$428)</f>
        <v>0.25812403562531888</v>
      </c>
    </row>
    <row r="276" spans="1:55" x14ac:dyDescent="0.2">
      <c r="A276" s="3" t="s">
        <v>817</v>
      </c>
      <c r="B276" s="3" t="s">
        <v>818</v>
      </c>
      <c r="C276" s="3" t="s">
        <v>34</v>
      </c>
      <c r="D276" s="3">
        <v>60906</v>
      </c>
      <c r="E276" s="3" t="s">
        <v>16</v>
      </c>
      <c r="F276" s="3">
        <v>2019</v>
      </c>
      <c r="G276" s="3" t="s">
        <v>17</v>
      </c>
      <c r="H276" s="4">
        <v>43708</v>
      </c>
      <c r="I276" s="4">
        <v>43755</v>
      </c>
      <c r="J276" s="4">
        <v>43755</v>
      </c>
      <c r="K276" s="5">
        <v>1104000000</v>
      </c>
      <c r="L276" s="5">
        <v>1128000000</v>
      </c>
      <c r="M276" s="3" t="s">
        <v>819</v>
      </c>
      <c r="N276" s="20">
        <f>('Ratios Calculated fix'!N276-'Ratios Calculated fix'!N$428)/('Ratios Calculated fix'!N$429-'Ratios Calculated fix'!N$428)</f>
        <v>0.12030065313786903</v>
      </c>
      <c r="O276" s="21">
        <f>('Ratios Calculated fix'!O276-'Ratios Calculated fix'!O$428)/('Ratios Calculated fix'!O$429-'Ratios Calculated fix'!O$428)</f>
        <v>9.3177558687549275E-2</v>
      </c>
      <c r="P276" s="21">
        <f>('Ratios Calculated fix'!P276-'Ratios Calculated fix'!P$428)/('Ratios Calculated fix'!P$429-'Ratios Calculated fix'!P$428)</f>
        <v>0.17683002666809869</v>
      </c>
      <c r="Q276" s="21">
        <f>('Ratios Calculated fix'!Q276-'Ratios Calculated fix'!Q$428)/('Ratios Calculated fix'!Q$429-'Ratios Calculated fix'!Q$428)</f>
        <v>0.55803315221597405</v>
      </c>
      <c r="R276" s="21">
        <f>('Ratios Calculated fix'!R276-'Ratios Calculated fix'!R$428)/('Ratios Calculated fix'!R$429-'Ratios Calculated fix'!R$428)</f>
        <v>2.7478747119032577E-2</v>
      </c>
      <c r="S276" s="21">
        <f>('Ratios Calculated fix'!S276-'Ratios Calculated fix'!S$428)/('Ratios Calculated fix'!S$429-'Ratios Calculated fix'!S$428)</f>
        <v>3.3082789265397455E-2</v>
      </c>
      <c r="T276" s="21">
        <f>('Ratios Calculated fix'!T276-'Ratios Calculated fix'!T$428)/('Ratios Calculated fix'!T$429-'Ratios Calculated fix'!T$428)</f>
        <v>2.2620430131849164E-2</v>
      </c>
      <c r="U276" s="21">
        <f>('Ratios Calculated fix'!U276-'Ratios Calculated fix'!U$428)/('Ratios Calculated fix'!U$429-'Ratios Calculated fix'!U$428)</f>
        <v>0.79076720339426521</v>
      </c>
      <c r="V276" s="21">
        <f>('Ratios Calculated fix'!V276-'Ratios Calculated fix'!V$428)/('Ratios Calculated fix'!V$429-'Ratios Calculated fix'!V$428)</f>
        <v>0.77219880870032243</v>
      </c>
      <c r="W276" s="21">
        <f>('Ratios Calculated fix'!W276-'Ratios Calculated fix'!W$428)/('Ratios Calculated fix'!W$429-'Ratios Calculated fix'!W$428)</f>
        <v>0.75990289805188893</v>
      </c>
      <c r="X276" s="21">
        <f>('Ratios Calculated fix'!X276-'Ratios Calculated fix'!X$428)/('Ratios Calculated fix'!X$429-'Ratios Calculated fix'!X$428)</f>
        <v>0.29988873021597701</v>
      </c>
      <c r="Y276" s="21">
        <f>('Ratios Calculated fix'!Y276-'Ratios Calculated fix'!Y$428)/('Ratios Calculated fix'!Y$429-'Ratios Calculated fix'!Y$428)</f>
        <v>0.53928649223773206</v>
      </c>
      <c r="Z276" s="21">
        <f>('Ratios Calculated fix'!Z276-'Ratios Calculated fix'!Z$428)/('Ratios Calculated fix'!Z$429-'Ratios Calculated fix'!Z$428)</f>
        <v>0.70011126978402305</v>
      </c>
      <c r="AA276" s="21">
        <f>('Ratios Calculated fix'!AA276-'Ratios Calculated fix'!AA$428)/('Ratios Calculated fix'!AA$429-'Ratios Calculated fix'!AA$428)</f>
        <v>4.6189314933807554E-2</v>
      </c>
      <c r="AB276" s="21">
        <f>('Ratios Calculated fix'!AB276-'Ratios Calculated fix'!AB$428)/('Ratios Calculated fix'!AB$429-'Ratios Calculated fix'!AB$428)</f>
        <v>0.97031767291251303</v>
      </c>
      <c r="AC276" s="21">
        <f>('Ratios Calculated fix'!AC276-'Ratios Calculated fix'!AC$428)/('Ratios Calculated fix'!AC$429-'Ratios Calculated fix'!AC$428)</f>
        <v>0.57707888337448487</v>
      </c>
      <c r="AD276" s="21">
        <f>('Ratios Calculated fix'!AD276-'Ratios Calculated fix'!AD$428)/('Ratios Calculated fix'!AD$429-'Ratios Calculated fix'!AD$428)</f>
        <v>0.65102151919745743</v>
      </c>
      <c r="AE276" s="21">
        <f>('Ratios Calculated fix'!AE276-'Ratios Calculated fix'!AE$428)/('Ratios Calculated fix'!AE$429-'Ratios Calculated fix'!AE$428)</f>
        <v>0.7463019998537509</v>
      </c>
      <c r="AF276" s="21">
        <f>('Ratios Calculated fix'!AF276-'Ratios Calculated fix'!AF$428)/('Ratios Calculated fix'!AF$429-'Ratios Calculated fix'!AF$428)</f>
        <v>0.85033045006367147</v>
      </c>
      <c r="AG276" s="21" t="e">
        <f>('Ratios Calculated fix'!AG276-'Ratios Calculated fix'!AG$428)/('Ratios Calculated fix'!AG$429-'Ratios Calculated fix'!AG$428)</f>
        <v>#DIV/0!</v>
      </c>
      <c r="AH276" s="21" t="e">
        <f>('Ratios Calculated fix'!AH276-'Ratios Calculated fix'!AH$428)/('Ratios Calculated fix'!AH$429-'Ratios Calculated fix'!AH$428)</f>
        <v>#DIV/0!</v>
      </c>
      <c r="AI276" s="21">
        <f>('Ratios Calculated fix'!AI276-'Ratios Calculated fix'!AI$428)/('Ratios Calculated fix'!AI$429-'Ratios Calculated fix'!AI$428)</f>
        <v>0.39745121169897124</v>
      </c>
      <c r="AJ276" s="21">
        <f>('Ratios Calculated fix'!AJ276-'Ratios Calculated fix'!AJ$428)/('Ratios Calculated fix'!AJ$429-'Ratios Calculated fix'!AJ$428)</f>
        <v>0.57613395716917803</v>
      </c>
      <c r="AK276" s="21" t="e">
        <f>('Ratios Calculated fix'!AK276-'Ratios Calculated fix'!AK$428)/('Ratios Calculated fix'!AK$429-'Ratios Calculated fix'!AK$428)</f>
        <v>#DIV/0!</v>
      </c>
      <c r="AL276" s="21" t="e">
        <f>('Ratios Calculated fix'!AL276-'Ratios Calculated fix'!AL$428)/('Ratios Calculated fix'!AL$429-'Ratios Calculated fix'!AL$428)</f>
        <v>#DIV/0!</v>
      </c>
      <c r="AM276" s="21">
        <f>('Ratios Calculated fix'!AM276-'Ratios Calculated fix'!AM$428)/('Ratios Calculated fix'!AM$429-'Ratios Calculated fix'!AM$428)</f>
        <v>0.62188056768575428</v>
      </c>
      <c r="AN276" s="21">
        <f>('Ratios Calculated fix'!AN276-'Ratios Calculated fix'!AN$428)/('Ratios Calculated fix'!AN$429-'Ratios Calculated fix'!AN$428)</f>
        <v>0.62107998302941325</v>
      </c>
      <c r="AO276" s="21">
        <f>('Ratios Calculated fix'!AO276-'Ratios Calculated fix'!AO$428)/('Ratios Calculated fix'!AO$429-'Ratios Calculated fix'!AO$428)</f>
        <v>0.14650895846043005</v>
      </c>
      <c r="AP276" s="21">
        <f>('Ratios Calculated fix'!AP276-'Ratios Calculated fix'!AP$428)/('Ratios Calculated fix'!AP$429-'Ratios Calculated fix'!AP$428)</f>
        <v>3.2333764855589427E-2</v>
      </c>
      <c r="AQ276" s="21">
        <f>('Ratios Calculated fix'!AQ276-'Ratios Calculated fix'!AQ$428)/('Ratios Calculated fix'!AQ$429-'Ratios Calculated fix'!AQ$428)</f>
        <v>0.9074657647558918</v>
      </c>
      <c r="AR276" s="21">
        <f>('Ratios Calculated fix'!AR276-'Ratios Calculated fix'!AR$428)/('Ratios Calculated fix'!AR$429-'Ratios Calculated fix'!AR$428)</f>
        <v>0.75328949950836099</v>
      </c>
      <c r="AS276" s="21">
        <f>('Ratios Calculated fix'!AS276-'Ratios Calculated fix'!AS$428)/('Ratios Calculated fix'!AS$429-'Ratios Calculated fix'!AS$428)</f>
        <v>0.46518048557705649</v>
      </c>
      <c r="AT276" s="21">
        <f>('Ratios Calculated fix'!AT276-'Ratios Calculated fix'!AT$428)/('Ratios Calculated fix'!AT$429-'Ratios Calculated fix'!AT$428)</f>
        <v>0.84780455028719592</v>
      </c>
      <c r="AU276" s="21">
        <f>('Ratios Calculated fix'!AU276-'Ratios Calculated fix'!AU$428)/('Ratios Calculated fix'!AU$429-'Ratios Calculated fix'!AU$428)</f>
        <v>0.61755378917518078</v>
      </c>
      <c r="AV276" s="21" t="e">
        <f>('Ratios Calculated fix'!AV276-'Ratios Calculated fix'!AV$428)/('Ratios Calculated fix'!AV$429-'Ratios Calculated fix'!AV$428)</f>
        <v>#DIV/0!</v>
      </c>
      <c r="AW276" s="21" t="e">
        <f>('Ratios Calculated fix'!AW276-'Ratios Calculated fix'!AW$428)/('Ratios Calculated fix'!AW$429-'Ratios Calculated fix'!AW$428)</f>
        <v>#DIV/0!</v>
      </c>
      <c r="AX276" s="21" t="e">
        <f>('Ratios Calculated fix'!AX276-'Ratios Calculated fix'!AX$428)/('Ratios Calculated fix'!AX$429-'Ratios Calculated fix'!AX$428)</f>
        <v>#DIV/0!</v>
      </c>
      <c r="AY276" s="21">
        <f>('Ratios Calculated fix'!AY276-'Ratios Calculated fix'!AY$428)/('Ratios Calculated fix'!AY$429-'Ratios Calculated fix'!AY$428)</f>
        <v>0.33099421655442263</v>
      </c>
      <c r="AZ276" s="21">
        <f>('Ratios Calculated fix'!AZ276-'Ratios Calculated fix'!AZ$428)/('Ratios Calculated fix'!AZ$429-'Ratios Calculated fix'!AZ$428)</f>
        <v>0.23855016116580374</v>
      </c>
      <c r="BA276" s="21">
        <f>('Ratios Calculated fix'!BA276-'Ratios Calculated fix'!BA$428)/('Ratios Calculated fix'!BA$429-'Ratios Calculated fix'!BA$428)</f>
        <v>0.51331201046928898</v>
      </c>
      <c r="BB276" s="21" t="e">
        <f>('Ratios Calculated fix'!BB276-'Ratios Calculated fix'!BB$428)/('Ratios Calculated fix'!BB$429-'Ratios Calculated fix'!BB$428)</f>
        <v>#DIV/0!</v>
      </c>
      <c r="BC276" s="21">
        <f>('Ratios Calculated fix'!BC276-'Ratios Calculated fix'!BC$428)/('Ratios Calculated fix'!BC$429-'Ratios Calculated fix'!BC$428)</f>
        <v>0.27725000077751372</v>
      </c>
    </row>
    <row r="277" spans="1:55" x14ac:dyDescent="0.2">
      <c r="A277" s="3" t="s">
        <v>790</v>
      </c>
      <c r="B277" s="3" t="s">
        <v>791</v>
      </c>
      <c r="C277" s="3" t="s">
        <v>34</v>
      </c>
      <c r="D277" s="3">
        <v>153611</v>
      </c>
      <c r="E277" s="3" t="s">
        <v>16</v>
      </c>
      <c r="F277" s="3">
        <v>2020</v>
      </c>
      <c r="G277" s="3" t="s">
        <v>17</v>
      </c>
      <c r="H277" s="4">
        <v>44012</v>
      </c>
      <c r="I277" s="4">
        <v>44062</v>
      </c>
      <c r="J277" s="4">
        <v>44062</v>
      </c>
      <c r="K277" s="5">
        <v>266643000</v>
      </c>
      <c r="L277" s="5">
        <v>268828000</v>
      </c>
      <c r="M277" s="3" t="s">
        <v>792</v>
      </c>
      <c r="N277" s="20">
        <f>('Ratios Calculated fix'!N277-'Ratios Calculated fix'!N$428)/('Ratios Calculated fix'!N$429-'Ratios Calculated fix'!N$428)</f>
        <v>0.15950429898474155</v>
      </c>
      <c r="O277" s="21">
        <f>('Ratios Calculated fix'!O277-'Ratios Calculated fix'!O$428)/('Ratios Calculated fix'!O$429-'Ratios Calculated fix'!O$428)</f>
        <v>0.14395228607006277</v>
      </c>
      <c r="P277" s="21">
        <f>('Ratios Calculated fix'!P277-'Ratios Calculated fix'!P$428)/('Ratios Calculated fix'!P$429-'Ratios Calculated fix'!P$428)</f>
        <v>0.41266701343760842</v>
      </c>
      <c r="Q277" s="21">
        <f>('Ratios Calculated fix'!Q277-'Ratios Calculated fix'!Q$428)/('Ratios Calculated fix'!Q$429-'Ratios Calculated fix'!Q$428)</f>
        <v>0.5591574607696469</v>
      </c>
      <c r="R277" s="21">
        <f>('Ratios Calculated fix'!R277-'Ratios Calculated fix'!R$428)/('Ratios Calculated fix'!R$429-'Ratios Calculated fix'!R$428)</f>
        <v>6.8117009521896837E-2</v>
      </c>
      <c r="S277" s="21">
        <f>('Ratios Calculated fix'!S277-'Ratios Calculated fix'!S$428)/('Ratios Calculated fix'!S$429-'Ratios Calculated fix'!S$428)</f>
        <v>0</v>
      </c>
      <c r="T277" s="21">
        <f>('Ratios Calculated fix'!T277-'Ratios Calculated fix'!T$428)/('Ratios Calculated fix'!T$429-'Ratios Calculated fix'!T$428)</f>
        <v>6.881642026007978E-2</v>
      </c>
      <c r="U277" s="21">
        <f>('Ratios Calculated fix'!U277-'Ratios Calculated fix'!U$428)/('Ratios Calculated fix'!U$429-'Ratios Calculated fix'!U$428)</f>
        <v>0.79270961072586688</v>
      </c>
      <c r="V277" s="21">
        <f>('Ratios Calculated fix'!V277-'Ratios Calculated fix'!V$428)/('Ratios Calculated fix'!V$429-'Ratios Calculated fix'!V$428)</f>
        <v>0.77144014205164946</v>
      </c>
      <c r="W277" s="21">
        <f>('Ratios Calculated fix'!W277-'Ratios Calculated fix'!W$428)/('Ratios Calculated fix'!W$429-'Ratios Calculated fix'!W$428)</f>
        <v>0.7622748835561769</v>
      </c>
      <c r="X277" s="21">
        <f>('Ratios Calculated fix'!X277-'Ratios Calculated fix'!X$428)/('Ratios Calculated fix'!X$429-'Ratios Calculated fix'!X$428)</f>
        <v>0.55346572856365583</v>
      </c>
      <c r="Y277" s="21">
        <f>('Ratios Calculated fix'!Y277-'Ratios Calculated fix'!Y$428)/('Ratios Calculated fix'!Y$429-'Ratios Calculated fix'!Y$428)</f>
        <v>0.51384232715876654</v>
      </c>
      <c r="Z277" s="21">
        <f>('Ratios Calculated fix'!Z277-'Ratios Calculated fix'!Z$428)/('Ratios Calculated fix'!Z$429-'Ratios Calculated fix'!Z$428)</f>
        <v>0.44653427143634417</v>
      </c>
      <c r="AA277" s="21">
        <f>('Ratios Calculated fix'!AA277-'Ratios Calculated fix'!AA$428)/('Ratios Calculated fix'!AA$429-'Ratios Calculated fix'!AA$428)</f>
        <v>0.23193985875949313</v>
      </c>
      <c r="AB277" s="21">
        <f>('Ratios Calculated fix'!AB277-'Ratios Calculated fix'!AB$428)/('Ratios Calculated fix'!AB$429-'Ratios Calculated fix'!AB$428)</f>
        <v>0.90575358763379177</v>
      </c>
      <c r="AC277" s="21">
        <f>('Ratios Calculated fix'!AC277-'Ratios Calculated fix'!AC$428)/('Ratios Calculated fix'!AC$429-'Ratios Calculated fix'!AC$428)</f>
        <v>0.6384243214085138</v>
      </c>
      <c r="AD277" s="21">
        <f>('Ratios Calculated fix'!AD277-'Ratios Calculated fix'!AD$428)/('Ratios Calculated fix'!AD$429-'Ratios Calculated fix'!AD$428)</f>
        <v>0.50114355290286261</v>
      </c>
      <c r="AE277" s="21">
        <f>('Ratios Calculated fix'!AE277-'Ratios Calculated fix'!AE$428)/('Ratios Calculated fix'!AE$429-'Ratios Calculated fix'!AE$428)</f>
        <v>0.57315206763636495</v>
      </c>
      <c r="AF277" s="21">
        <f>('Ratios Calculated fix'!AF277-'Ratios Calculated fix'!AF$428)/('Ratios Calculated fix'!AF$429-'Ratios Calculated fix'!AF$428)</f>
        <v>0.77812479845031557</v>
      </c>
      <c r="AG277" s="21" t="e">
        <f>('Ratios Calculated fix'!AG277-'Ratios Calculated fix'!AG$428)/('Ratios Calculated fix'!AG$429-'Ratios Calculated fix'!AG$428)</f>
        <v>#DIV/0!</v>
      </c>
      <c r="AH277" s="21" t="e">
        <f>('Ratios Calculated fix'!AH277-'Ratios Calculated fix'!AH$428)/('Ratios Calculated fix'!AH$429-'Ratios Calculated fix'!AH$428)</f>
        <v>#DIV/0!</v>
      </c>
      <c r="AI277" s="21">
        <f>('Ratios Calculated fix'!AI277-'Ratios Calculated fix'!AI$428)/('Ratios Calculated fix'!AI$429-'Ratios Calculated fix'!AI$428)</f>
        <v>0.33045610942921511</v>
      </c>
      <c r="AJ277" s="21">
        <f>('Ratios Calculated fix'!AJ277-'Ratios Calculated fix'!AJ$428)/('Ratios Calculated fix'!AJ$429-'Ratios Calculated fix'!AJ$428)</f>
        <v>0.28260440463938857</v>
      </c>
      <c r="AK277" s="21" t="e">
        <f>('Ratios Calculated fix'!AK277-'Ratios Calculated fix'!AK$428)/('Ratios Calculated fix'!AK$429-'Ratios Calculated fix'!AK$428)</f>
        <v>#DIV/0!</v>
      </c>
      <c r="AL277" s="21" t="e">
        <f>('Ratios Calculated fix'!AL277-'Ratios Calculated fix'!AL$428)/('Ratios Calculated fix'!AL$429-'Ratios Calculated fix'!AL$428)</f>
        <v>#DIV/0!</v>
      </c>
      <c r="AM277" s="21">
        <f>('Ratios Calculated fix'!AM277-'Ratios Calculated fix'!AM$428)/('Ratios Calculated fix'!AM$429-'Ratios Calculated fix'!AM$428)</f>
        <v>0.62223420085815617</v>
      </c>
      <c r="AN277" s="21">
        <f>('Ratios Calculated fix'!AN277-'Ratios Calculated fix'!AN$428)/('Ratios Calculated fix'!AN$429-'Ratios Calculated fix'!AN$428)</f>
        <v>0.62160499085379006</v>
      </c>
      <c r="AO277" s="21">
        <f>('Ratios Calculated fix'!AO277-'Ratios Calculated fix'!AO$428)/('Ratios Calculated fix'!AO$429-'Ratios Calculated fix'!AO$428)</f>
        <v>0.12777122023618731</v>
      </c>
      <c r="AP277" s="21">
        <f>('Ratios Calculated fix'!AP277-'Ratios Calculated fix'!AP$428)/('Ratios Calculated fix'!AP$429-'Ratios Calculated fix'!AP$428)</f>
        <v>3.2134947876364194E-2</v>
      </c>
      <c r="AQ277" s="21">
        <f>('Ratios Calculated fix'!AQ277-'Ratios Calculated fix'!AQ$428)/('Ratios Calculated fix'!AQ$429-'Ratios Calculated fix'!AQ$428)</f>
        <v>0.77463814556563992</v>
      </c>
      <c r="AR277" s="21">
        <f>('Ratios Calculated fix'!AR277-'Ratios Calculated fix'!AR$428)/('Ratios Calculated fix'!AR$429-'Ratios Calculated fix'!AR$428)</f>
        <v>0.55630690145055417</v>
      </c>
      <c r="AS277" s="21">
        <f>('Ratios Calculated fix'!AS277-'Ratios Calculated fix'!AS$428)/('Ratios Calculated fix'!AS$429-'Ratios Calculated fix'!AS$428)</f>
        <v>0.32051850629048334</v>
      </c>
      <c r="AT277" s="21">
        <f>('Ratios Calculated fix'!AT277-'Ratios Calculated fix'!AT$428)/('Ratios Calculated fix'!AT$429-'Ratios Calculated fix'!AT$428)</f>
        <v>0.57429300437793085</v>
      </c>
      <c r="AU277" s="21">
        <f>('Ratios Calculated fix'!AU277-'Ratios Calculated fix'!AU$428)/('Ratios Calculated fix'!AU$429-'Ratios Calculated fix'!AU$428)</f>
        <v>0.71830460815658526</v>
      </c>
      <c r="AV277" s="21" t="e">
        <f>('Ratios Calculated fix'!AV277-'Ratios Calculated fix'!AV$428)/('Ratios Calculated fix'!AV$429-'Ratios Calculated fix'!AV$428)</f>
        <v>#DIV/0!</v>
      </c>
      <c r="AW277" s="21" t="e">
        <f>('Ratios Calculated fix'!AW277-'Ratios Calculated fix'!AW$428)/('Ratios Calculated fix'!AW$429-'Ratios Calculated fix'!AW$428)</f>
        <v>#DIV/0!</v>
      </c>
      <c r="AX277" s="21" t="e">
        <f>('Ratios Calculated fix'!AX277-'Ratios Calculated fix'!AX$428)/('Ratios Calculated fix'!AX$429-'Ratios Calculated fix'!AX$428)</f>
        <v>#DIV/0!</v>
      </c>
      <c r="AY277" s="21">
        <f>('Ratios Calculated fix'!AY277-'Ratios Calculated fix'!AY$428)/('Ratios Calculated fix'!AY$429-'Ratios Calculated fix'!AY$428)</f>
        <v>0.34237643392965972</v>
      </c>
      <c r="AZ277" s="21">
        <f>('Ratios Calculated fix'!AZ277-'Ratios Calculated fix'!AZ$428)/('Ratios Calculated fix'!AZ$429-'Ratios Calculated fix'!AZ$428)</f>
        <v>0.2170957127634516</v>
      </c>
      <c r="BA277" s="21">
        <f>('Ratios Calculated fix'!BA277-'Ratios Calculated fix'!BA$428)/('Ratios Calculated fix'!BA$429-'Ratios Calculated fix'!BA$428)</f>
        <v>0.52238894008934877</v>
      </c>
      <c r="BB277" s="21" t="e">
        <f>('Ratios Calculated fix'!BB277-'Ratios Calculated fix'!BB$428)/('Ratios Calculated fix'!BB$429-'Ratios Calculated fix'!BB$428)</f>
        <v>#DIV/0!</v>
      </c>
      <c r="BC277" s="21">
        <f>('Ratios Calculated fix'!BC277-'Ratios Calculated fix'!BC$428)/('Ratios Calculated fix'!BC$429-'Ratios Calculated fix'!BC$428)</f>
        <v>0.1957713982930355</v>
      </c>
    </row>
    <row r="278" spans="1:55" x14ac:dyDescent="0.2">
      <c r="A278" s="3" t="s">
        <v>847</v>
      </c>
      <c r="B278" s="3" t="s">
        <v>848</v>
      </c>
      <c r="C278" s="3" t="s">
        <v>24</v>
      </c>
      <c r="D278" s="3">
        <v>333504</v>
      </c>
      <c r="E278" s="3" t="s">
        <v>16</v>
      </c>
      <c r="F278" s="3">
        <v>2019</v>
      </c>
      <c r="G278" s="3" t="s">
        <v>17</v>
      </c>
      <c r="H278" s="4">
        <v>43830</v>
      </c>
      <c r="I278" s="4">
        <v>43889</v>
      </c>
      <c r="J278" s="4">
        <v>43889</v>
      </c>
      <c r="K278" s="5">
        <v>516300000</v>
      </c>
      <c r="L278" s="5">
        <v>519300000</v>
      </c>
      <c r="M278" s="3" t="s">
        <v>849</v>
      </c>
      <c r="N278" s="20">
        <f>('Ratios Calculated fix'!N278-'Ratios Calculated fix'!N$428)/('Ratios Calculated fix'!N$429-'Ratios Calculated fix'!N$428)</f>
        <v>5.9546002734178642E-2</v>
      </c>
      <c r="O278" s="21">
        <f>('Ratios Calculated fix'!O278-'Ratios Calculated fix'!O$428)/('Ratios Calculated fix'!O$429-'Ratios Calculated fix'!O$428)</f>
        <v>3.513086981545116E-2</v>
      </c>
      <c r="P278" s="21">
        <f>('Ratios Calculated fix'!P278-'Ratios Calculated fix'!P$428)/('Ratios Calculated fix'!P$429-'Ratios Calculated fix'!P$428)</f>
        <v>1.2654016839365229E-2</v>
      </c>
      <c r="Q278" s="21">
        <f>('Ratios Calculated fix'!Q278-'Ratios Calculated fix'!Q$428)/('Ratios Calculated fix'!Q$429-'Ratios Calculated fix'!Q$428)</f>
        <v>0.56018349738179529</v>
      </c>
      <c r="R278" s="21">
        <f>('Ratios Calculated fix'!R278-'Ratios Calculated fix'!R$428)/('Ratios Calculated fix'!R$429-'Ratios Calculated fix'!R$428)</f>
        <v>0.10880907717572096</v>
      </c>
      <c r="S278" s="21">
        <f>('Ratios Calculated fix'!S278-'Ratios Calculated fix'!S$428)/('Ratios Calculated fix'!S$429-'Ratios Calculated fix'!S$428)</f>
        <v>3.5809554073429818E-2</v>
      </c>
      <c r="T278" s="21">
        <f>('Ratios Calculated fix'!T278-'Ratios Calculated fix'!T$428)/('Ratios Calculated fix'!T$429-'Ratios Calculated fix'!T$428)</f>
        <v>0.1043621528661593</v>
      </c>
      <c r="U278" s="21">
        <f>('Ratios Calculated fix'!U278-'Ratios Calculated fix'!U$428)/('Ratios Calculated fix'!U$429-'Ratios Calculated fix'!U$428)</f>
        <v>0.79564185072182736</v>
      </c>
      <c r="V278" s="21">
        <f>('Ratios Calculated fix'!V278-'Ratios Calculated fix'!V$428)/('Ratios Calculated fix'!V$429-'Ratios Calculated fix'!V$428)</f>
        <v>0.77313431417021106</v>
      </c>
      <c r="W278" s="21">
        <f>('Ratios Calculated fix'!W278-'Ratios Calculated fix'!W$428)/('Ratios Calculated fix'!W$429-'Ratios Calculated fix'!W$428)</f>
        <v>0.765315202512864</v>
      </c>
      <c r="X278" s="21">
        <f>('Ratios Calculated fix'!X278-'Ratios Calculated fix'!X$428)/('Ratios Calculated fix'!X$429-'Ratios Calculated fix'!X$428)</f>
        <v>0.15585451494334981</v>
      </c>
      <c r="Y278" s="21">
        <f>('Ratios Calculated fix'!Y278-'Ratios Calculated fix'!Y$428)/('Ratios Calculated fix'!Y$429-'Ratios Calculated fix'!Y$428)</f>
        <v>0.60086851535137897</v>
      </c>
      <c r="Z278" s="21">
        <f>('Ratios Calculated fix'!Z278-'Ratios Calculated fix'!Z$428)/('Ratios Calculated fix'!Z$429-'Ratios Calculated fix'!Z$428)</f>
        <v>0.84414548505665032</v>
      </c>
      <c r="AA278" s="21">
        <f>('Ratios Calculated fix'!AA278-'Ratios Calculated fix'!AA$428)/('Ratios Calculated fix'!AA$429-'Ratios Calculated fix'!AA$428)</f>
        <v>0.48583438166259041</v>
      </c>
      <c r="AB278" s="21">
        <f>('Ratios Calculated fix'!AB278-'Ratios Calculated fix'!AB$428)/('Ratios Calculated fix'!AB$429-'Ratios Calculated fix'!AB$428)</f>
        <v>0.87719356135940763</v>
      </c>
      <c r="AC278" s="21">
        <f>('Ratios Calculated fix'!AC278-'Ratios Calculated fix'!AC$428)/('Ratios Calculated fix'!AC$429-'Ratios Calculated fix'!AC$428)</f>
        <v>0.33162039472532073</v>
      </c>
      <c r="AD278" s="21">
        <f>('Ratios Calculated fix'!AD278-'Ratios Calculated fix'!AD$428)/('Ratios Calculated fix'!AD$429-'Ratios Calculated fix'!AD$428)</f>
        <v>0.27969375604659785</v>
      </c>
      <c r="AE278" s="21">
        <f>('Ratios Calculated fix'!AE278-'Ratios Calculated fix'!AE$428)/('Ratios Calculated fix'!AE$429-'Ratios Calculated fix'!AE$428)</f>
        <v>0.32062843289957765</v>
      </c>
      <c r="AF278" s="21">
        <f>('Ratios Calculated fix'!AF278-'Ratios Calculated fix'!AF$428)/('Ratios Calculated fix'!AF$429-'Ratios Calculated fix'!AF$428)</f>
        <v>0.55878748032500847</v>
      </c>
      <c r="AG278" s="21" t="e">
        <f>('Ratios Calculated fix'!AG278-'Ratios Calculated fix'!AG$428)/('Ratios Calculated fix'!AG$429-'Ratios Calculated fix'!AG$428)</f>
        <v>#DIV/0!</v>
      </c>
      <c r="AH278" s="21" t="e">
        <f>('Ratios Calculated fix'!AH278-'Ratios Calculated fix'!AH$428)/('Ratios Calculated fix'!AH$429-'Ratios Calculated fix'!AH$428)</f>
        <v>#DIV/0!</v>
      </c>
      <c r="AI278" s="21">
        <f>('Ratios Calculated fix'!AI278-'Ratios Calculated fix'!AI$428)/('Ratios Calculated fix'!AI$429-'Ratios Calculated fix'!AI$428)</f>
        <v>0.39646440422703638</v>
      </c>
      <c r="AJ278" s="21">
        <f>('Ratios Calculated fix'!AJ278-'Ratios Calculated fix'!AJ$428)/('Ratios Calculated fix'!AJ$429-'Ratios Calculated fix'!AJ$428)</f>
        <v>0.15481366083608861</v>
      </c>
      <c r="AK278" s="21" t="e">
        <f>('Ratios Calculated fix'!AK278-'Ratios Calculated fix'!AK$428)/('Ratios Calculated fix'!AK$429-'Ratios Calculated fix'!AK$428)</f>
        <v>#DIV/0!</v>
      </c>
      <c r="AL278" s="21" t="e">
        <f>('Ratios Calculated fix'!AL278-'Ratios Calculated fix'!AL$428)/('Ratios Calculated fix'!AL$429-'Ratios Calculated fix'!AL$428)</f>
        <v>#DIV/0!</v>
      </c>
      <c r="AM278" s="21">
        <f>('Ratios Calculated fix'!AM278-'Ratios Calculated fix'!AM$428)/('Ratios Calculated fix'!AM$429-'Ratios Calculated fix'!AM$428)</f>
        <v>0.61591197046111368</v>
      </c>
      <c r="AN278" s="21">
        <f>('Ratios Calculated fix'!AN278-'Ratios Calculated fix'!AN$428)/('Ratios Calculated fix'!AN$429-'Ratios Calculated fix'!AN$428)</f>
        <v>0.62112011493653119</v>
      </c>
      <c r="AO278" s="21">
        <f>('Ratios Calculated fix'!AO278-'Ratios Calculated fix'!AO$428)/('Ratios Calculated fix'!AO$429-'Ratios Calculated fix'!AO$428)</f>
        <v>6.6702877377008835E-2</v>
      </c>
      <c r="AP278" s="21">
        <f>('Ratios Calculated fix'!AP278-'Ratios Calculated fix'!AP$428)/('Ratios Calculated fix'!AP$429-'Ratios Calculated fix'!AP$428)</f>
        <v>3.2738320179626523E-2</v>
      </c>
      <c r="AQ278" s="21">
        <f>('Ratios Calculated fix'!AQ278-'Ratios Calculated fix'!AQ$428)/('Ratios Calculated fix'!AQ$429-'Ratios Calculated fix'!AQ$428)</f>
        <v>0.50829675852509404</v>
      </c>
      <c r="AR278" s="21">
        <f>('Ratios Calculated fix'!AR278-'Ratios Calculated fix'!AR$428)/('Ratios Calculated fix'!AR$429-'Ratios Calculated fix'!AR$428)</f>
        <v>0.3800851486757949</v>
      </c>
      <c r="AS278" s="21">
        <f>('Ratios Calculated fix'!AS278-'Ratios Calculated fix'!AS$428)/('Ratios Calculated fix'!AS$429-'Ratios Calculated fix'!AS$428)</f>
        <v>0.52314724050404093</v>
      </c>
      <c r="AT278" s="21">
        <f>('Ratios Calculated fix'!AT278-'Ratios Calculated fix'!AT$428)/('Ratios Calculated fix'!AT$429-'Ratios Calculated fix'!AT$428)</f>
        <v>0.30865465818193394</v>
      </c>
      <c r="AU278" s="21">
        <f>('Ratios Calculated fix'!AU278-'Ratios Calculated fix'!AU$428)/('Ratios Calculated fix'!AU$429-'Ratios Calculated fix'!AU$428)</f>
        <v>0.47008653883594254</v>
      </c>
      <c r="AV278" s="21" t="e">
        <f>('Ratios Calculated fix'!AV278-'Ratios Calculated fix'!AV$428)/('Ratios Calculated fix'!AV$429-'Ratios Calculated fix'!AV$428)</f>
        <v>#DIV/0!</v>
      </c>
      <c r="AW278" s="21" t="e">
        <f>('Ratios Calculated fix'!AW278-'Ratios Calculated fix'!AW$428)/('Ratios Calculated fix'!AW$429-'Ratios Calculated fix'!AW$428)</f>
        <v>#DIV/0!</v>
      </c>
      <c r="AX278" s="21" t="e">
        <f>('Ratios Calculated fix'!AX278-'Ratios Calculated fix'!AX$428)/('Ratios Calculated fix'!AX$429-'Ratios Calculated fix'!AX$428)</f>
        <v>#DIV/0!</v>
      </c>
      <c r="AY278" s="21">
        <f>('Ratios Calculated fix'!AY278-'Ratios Calculated fix'!AY$428)/('Ratios Calculated fix'!AY$429-'Ratios Calculated fix'!AY$428)</f>
        <v>0.50955692414485299</v>
      </c>
      <c r="AZ278" s="21">
        <f>('Ratios Calculated fix'!AZ278-'Ratios Calculated fix'!AZ$428)/('Ratios Calculated fix'!AZ$429-'Ratios Calculated fix'!AZ$428)</f>
        <v>0.55944630946685758</v>
      </c>
      <c r="BA278" s="21">
        <f>('Ratios Calculated fix'!BA278-'Ratios Calculated fix'!BA$428)/('Ratios Calculated fix'!BA$429-'Ratios Calculated fix'!BA$428)</f>
        <v>0.52939883691273149</v>
      </c>
      <c r="BB278" s="21" t="e">
        <f>('Ratios Calculated fix'!BB278-'Ratios Calculated fix'!BB$428)/('Ratios Calculated fix'!BB$429-'Ratios Calculated fix'!BB$428)</f>
        <v>#DIV/0!</v>
      </c>
      <c r="BC278" s="21">
        <f>('Ratios Calculated fix'!BC278-'Ratios Calculated fix'!BC$428)/('Ratios Calculated fix'!BC$429-'Ratios Calculated fix'!BC$428)</f>
        <v>8.2248380112739952E-2</v>
      </c>
    </row>
    <row r="279" spans="1:55" x14ac:dyDescent="0.2">
      <c r="A279" s="3" t="s">
        <v>883</v>
      </c>
      <c r="B279" s="3" t="s">
        <v>884</v>
      </c>
      <c r="C279" s="3" t="s">
        <v>138</v>
      </c>
      <c r="D279" s="3">
        <v>249388</v>
      </c>
      <c r="E279" s="3" t="s">
        <v>16</v>
      </c>
      <c r="F279" s="3">
        <v>2019</v>
      </c>
      <c r="G279" s="3" t="s">
        <v>17</v>
      </c>
      <c r="H279" s="4">
        <v>43830</v>
      </c>
      <c r="I279" s="4">
        <v>43873</v>
      </c>
      <c r="J279" s="4">
        <v>43873</v>
      </c>
      <c r="K279" s="5">
        <v>478000000</v>
      </c>
      <c r="L279" s="5">
        <v>476000000</v>
      </c>
      <c r="M279" s="3" t="s">
        <v>885</v>
      </c>
      <c r="N279" s="20">
        <f>('Ratios Calculated fix'!N279-'Ratios Calculated fix'!N$428)/('Ratios Calculated fix'!N$429-'Ratios Calculated fix'!N$428)</f>
        <v>4.3307349261723922E-2</v>
      </c>
      <c r="O279" s="21">
        <f>('Ratios Calculated fix'!O279-'Ratios Calculated fix'!O$428)/('Ratios Calculated fix'!O$429-'Ratios Calculated fix'!O$428)</f>
        <v>4.3307349261723922E-2</v>
      </c>
      <c r="P279" s="21">
        <f>('Ratios Calculated fix'!P279-'Ratios Calculated fix'!P$428)/('Ratios Calculated fix'!P$429-'Ratios Calculated fix'!P$428)</f>
        <v>6.2052812919939006E-2</v>
      </c>
      <c r="Q279" s="21">
        <f>('Ratios Calculated fix'!Q279-'Ratios Calculated fix'!Q$428)/('Ratios Calculated fix'!Q$429-'Ratios Calculated fix'!Q$428)</f>
        <v>0.55911876246438341</v>
      </c>
      <c r="R279" s="21">
        <f>('Ratios Calculated fix'!R279-'Ratios Calculated fix'!R$428)/('Ratios Calculated fix'!R$429-'Ratios Calculated fix'!R$428)</f>
        <v>8.0394382249136045E-2</v>
      </c>
      <c r="S279" s="21">
        <f>('Ratios Calculated fix'!S279-'Ratios Calculated fix'!S$428)/('Ratios Calculated fix'!S$429-'Ratios Calculated fix'!S$428)</f>
        <v>0</v>
      </c>
      <c r="T279" s="21">
        <f>('Ratios Calculated fix'!T279-'Ratios Calculated fix'!T$428)/('Ratios Calculated fix'!T$429-'Ratios Calculated fix'!T$428)</f>
        <v>8.1219854398152713E-2</v>
      </c>
      <c r="U279" s="21">
        <f>('Ratios Calculated fix'!U279-'Ratios Calculated fix'!U$428)/('Ratios Calculated fix'!U$429-'Ratios Calculated fix'!U$428)</f>
        <v>0.79314420470804881</v>
      </c>
      <c r="V279" s="21">
        <f>('Ratios Calculated fix'!V279-'Ratios Calculated fix'!V$428)/('Ratios Calculated fix'!V$429-'Ratios Calculated fix'!V$428)</f>
        <v>0.77144014205164946</v>
      </c>
      <c r="W279" s="21">
        <f>('Ratios Calculated fix'!W279-'Ratios Calculated fix'!W$428)/('Ratios Calculated fix'!W$429-'Ratios Calculated fix'!W$428)</f>
        <v>0.76277328536526101</v>
      </c>
      <c r="X279" s="21">
        <f>('Ratios Calculated fix'!X279-'Ratios Calculated fix'!X$428)/('Ratios Calculated fix'!X$429-'Ratios Calculated fix'!X$428)</f>
        <v>6.4433852276337064E-2</v>
      </c>
      <c r="Y279" s="21">
        <f>('Ratios Calculated fix'!Y279-'Ratios Calculated fix'!Y$428)/('Ratios Calculated fix'!Y$429-'Ratios Calculated fix'!Y$428)</f>
        <v>0.50379615484706475</v>
      </c>
      <c r="Z279" s="21">
        <f>('Ratios Calculated fix'!Z279-'Ratios Calculated fix'!Z$428)/('Ratios Calculated fix'!Z$429-'Ratios Calculated fix'!Z$428)</f>
        <v>0.93556614772366298</v>
      </c>
      <c r="AA279" s="21">
        <f>('Ratios Calculated fix'!AA279-'Ratios Calculated fix'!AA$428)/('Ratios Calculated fix'!AA$429-'Ratios Calculated fix'!AA$428)</f>
        <v>8.5419944939578961E-3</v>
      </c>
      <c r="AB279" s="21">
        <f>('Ratios Calculated fix'!AB279-'Ratios Calculated fix'!AB$428)/('Ratios Calculated fix'!AB$429-'Ratios Calculated fix'!AB$428)</f>
        <v>0.90719973513566421</v>
      </c>
      <c r="AC279" s="21">
        <f>('Ratios Calculated fix'!AC279-'Ratios Calculated fix'!AC$428)/('Ratios Calculated fix'!AC$429-'Ratios Calculated fix'!AC$428)</f>
        <v>0.72654517065358437</v>
      </c>
      <c r="AD279" s="21">
        <f>('Ratios Calculated fix'!AD279-'Ratios Calculated fix'!AD$428)/('Ratios Calculated fix'!AD$429-'Ratios Calculated fix'!AD$428)</f>
        <v>0.73449353184520194</v>
      </c>
      <c r="AE279" s="21">
        <f>('Ratios Calculated fix'!AE279-'Ratios Calculated fix'!AE$428)/('Ratios Calculated fix'!AE$429-'Ratios Calculated fix'!AE$428)</f>
        <v>0.44745183926124082</v>
      </c>
      <c r="AF279" s="21">
        <f>('Ratios Calculated fix'!AF279-'Ratios Calculated fix'!AF$428)/('Ratios Calculated fix'!AF$429-'Ratios Calculated fix'!AF$428)</f>
        <v>0.52920427132172243</v>
      </c>
      <c r="AG279" s="21" t="e">
        <f>('Ratios Calculated fix'!AG279-'Ratios Calculated fix'!AG$428)/('Ratios Calculated fix'!AG$429-'Ratios Calculated fix'!AG$428)</f>
        <v>#DIV/0!</v>
      </c>
      <c r="AH279" s="21" t="e">
        <f>('Ratios Calculated fix'!AH279-'Ratios Calculated fix'!AH$428)/('Ratios Calculated fix'!AH$429-'Ratios Calculated fix'!AH$428)</f>
        <v>#DIV/0!</v>
      </c>
      <c r="AI279" s="21">
        <f>('Ratios Calculated fix'!AI279-'Ratios Calculated fix'!AI$428)/('Ratios Calculated fix'!AI$429-'Ratios Calculated fix'!AI$428)</f>
        <v>0.41181970470111223</v>
      </c>
      <c r="AJ279" s="21">
        <f>('Ratios Calculated fix'!AJ279-'Ratios Calculated fix'!AJ$428)/('Ratios Calculated fix'!AJ$429-'Ratios Calculated fix'!AJ$428)</f>
        <v>0.29611608691162711</v>
      </c>
      <c r="AK279" s="21" t="e">
        <f>('Ratios Calculated fix'!AK279-'Ratios Calculated fix'!AK$428)/('Ratios Calculated fix'!AK$429-'Ratios Calculated fix'!AK$428)</f>
        <v>#DIV/0!</v>
      </c>
      <c r="AL279" s="21" t="e">
        <f>('Ratios Calculated fix'!AL279-'Ratios Calculated fix'!AL$428)/('Ratios Calculated fix'!AL$429-'Ratios Calculated fix'!AL$428)</f>
        <v>#DIV/0!</v>
      </c>
      <c r="AM279" s="21">
        <f>('Ratios Calculated fix'!AM279-'Ratios Calculated fix'!AM$428)/('Ratios Calculated fix'!AM$429-'Ratios Calculated fix'!AM$428)</f>
        <v>0.61538042131640713</v>
      </c>
      <c r="AN279" s="21">
        <f>('Ratios Calculated fix'!AN279-'Ratios Calculated fix'!AN$428)/('Ratios Calculated fix'!AN$429-'Ratios Calculated fix'!AN$428)</f>
        <v>0.62040439802426661</v>
      </c>
      <c r="AO279" s="21">
        <f>('Ratios Calculated fix'!AO279-'Ratios Calculated fix'!AO$428)/('Ratios Calculated fix'!AO$429-'Ratios Calculated fix'!AO$428)</f>
        <v>4.1269598763762363E-2</v>
      </c>
      <c r="AP279" s="21">
        <f>('Ratios Calculated fix'!AP279-'Ratios Calculated fix'!AP$428)/('Ratios Calculated fix'!AP$429-'Ratios Calculated fix'!AP$428)</f>
        <v>5.6216903621401144E-2</v>
      </c>
      <c r="AQ279" s="21">
        <f>('Ratios Calculated fix'!AQ279-'Ratios Calculated fix'!AQ$428)/('Ratios Calculated fix'!AQ$429-'Ratios Calculated fix'!AQ$428)</f>
        <v>0.49067613000582683</v>
      </c>
      <c r="AR279" s="21">
        <f>('Ratios Calculated fix'!AR279-'Ratios Calculated fix'!AR$428)/('Ratios Calculated fix'!AR$429-'Ratios Calculated fix'!AR$428)</f>
        <v>0.64771612517668165</v>
      </c>
      <c r="AS279" s="21">
        <f>('Ratios Calculated fix'!AS279-'Ratios Calculated fix'!AS$428)/('Ratios Calculated fix'!AS$429-'Ratios Calculated fix'!AS$428)</f>
        <v>0.52870533891585303</v>
      </c>
      <c r="AT279" s="21">
        <f>('Ratios Calculated fix'!AT279-'Ratios Calculated fix'!AT$428)/('Ratios Calculated fix'!AT$429-'Ratios Calculated fix'!AT$428)</f>
        <v>0.37351113297989003</v>
      </c>
      <c r="AU279" s="21">
        <f>('Ratios Calculated fix'!AU279-'Ratios Calculated fix'!AU$428)/('Ratios Calculated fix'!AU$429-'Ratios Calculated fix'!AU$428)</f>
        <v>0.46878156726163123</v>
      </c>
      <c r="AV279" s="21" t="e">
        <f>('Ratios Calculated fix'!AV279-'Ratios Calculated fix'!AV$428)/('Ratios Calculated fix'!AV$429-'Ratios Calculated fix'!AV$428)</f>
        <v>#DIV/0!</v>
      </c>
      <c r="AW279" s="21" t="e">
        <f>('Ratios Calculated fix'!AW279-'Ratios Calculated fix'!AW$428)/('Ratios Calculated fix'!AW$429-'Ratios Calculated fix'!AW$428)</f>
        <v>#DIV/0!</v>
      </c>
      <c r="AX279" s="21" t="e">
        <f>('Ratios Calculated fix'!AX279-'Ratios Calculated fix'!AX$428)/('Ratios Calculated fix'!AX$429-'Ratios Calculated fix'!AX$428)</f>
        <v>#DIV/0!</v>
      </c>
      <c r="AY279" s="21">
        <f>('Ratios Calculated fix'!AY279-'Ratios Calculated fix'!AY$428)/('Ratios Calculated fix'!AY$429-'Ratios Calculated fix'!AY$428)</f>
        <v>0.35274796158164556</v>
      </c>
      <c r="AZ279" s="21">
        <f>('Ratios Calculated fix'!AZ279-'Ratios Calculated fix'!AZ$428)/('Ratios Calculated fix'!AZ$429-'Ratios Calculated fix'!AZ$428)</f>
        <v>0.28186945749711545</v>
      </c>
      <c r="BA279" s="21">
        <f>('Ratios Calculated fix'!BA279-'Ratios Calculated fix'!BA$428)/('Ratios Calculated fix'!BA$429-'Ratios Calculated fix'!BA$428)</f>
        <v>0.47066252046981638</v>
      </c>
      <c r="BB279" s="21" t="e">
        <f>('Ratios Calculated fix'!BB279-'Ratios Calculated fix'!BB$428)/('Ratios Calculated fix'!BB$429-'Ratios Calculated fix'!BB$428)</f>
        <v>#DIV/0!</v>
      </c>
      <c r="BC279" s="21">
        <f>('Ratios Calculated fix'!BC279-'Ratios Calculated fix'!BC$428)/('Ratios Calculated fix'!BC$429-'Ratios Calculated fix'!BC$428)</f>
        <v>9.3468705147134235E-2</v>
      </c>
    </row>
    <row r="280" spans="1:55" x14ac:dyDescent="0.2">
      <c r="A280" s="3" t="s">
        <v>892</v>
      </c>
      <c r="B280" s="3" t="s">
        <v>893</v>
      </c>
      <c r="C280" s="3" t="s">
        <v>45</v>
      </c>
      <c r="D280" s="3">
        <v>744483</v>
      </c>
      <c r="E280" s="3" t="s">
        <v>16</v>
      </c>
      <c r="F280" s="3">
        <v>2019</v>
      </c>
      <c r="G280" s="3" t="s">
        <v>17</v>
      </c>
      <c r="H280" s="4">
        <v>43830</v>
      </c>
      <c r="I280" s="4">
        <v>43888</v>
      </c>
      <c r="J280" s="4">
        <v>43888</v>
      </c>
      <c r="K280" s="5">
        <v>212844278</v>
      </c>
      <c r="L280" s="5">
        <v>214716804</v>
      </c>
      <c r="M280" s="3" t="s">
        <v>894</v>
      </c>
      <c r="N280" s="20">
        <f>('Ratios Calculated fix'!N280-'Ratios Calculated fix'!N$428)/('Ratios Calculated fix'!N$429-'Ratios Calculated fix'!N$428)</f>
        <v>6.874655202490176E-3</v>
      </c>
      <c r="O280" s="21">
        <f>('Ratios Calculated fix'!O280-'Ratios Calculated fix'!O$428)/('Ratios Calculated fix'!O$429-'Ratios Calculated fix'!O$428)</f>
        <v>5.6317245965831339E-3</v>
      </c>
      <c r="P280" s="21">
        <f>('Ratios Calculated fix'!P280-'Ratios Calculated fix'!P$428)/('Ratios Calculated fix'!P$429-'Ratios Calculated fix'!P$428)</f>
        <v>7.7796284292285522E-3</v>
      </c>
      <c r="Q280" s="21">
        <f>('Ratios Calculated fix'!Q280-'Ratios Calculated fix'!Q$428)/('Ratios Calculated fix'!Q$429-'Ratios Calculated fix'!Q$428)</f>
        <v>0.55996573716511788</v>
      </c>
      <c r="R280" s="21">
        <f>('Ratios Calculated fix'!R280-'Ratios Calculated fix'!R$428)/('Ratios Calculated fix'!R$429-'Ratios Calculated fix'!R$428)</f>
        <v>0.10969643771066424</v>
      </c>
      <c r="S280" s="21">
        <f>('Ratios Calculated fix'!S280-'Ratios Calculated fix'!S$428)/('Ratios Calculated fix'!S$429-'Ratios Calculated fix'!S$428)</f>
        <v>7.4839424725840681E-2</v>
      </c>
      <c r="T280" s="21">
        <f>('Ratios Calculated fix'!T280-'Ratios Calculated fix'!T$428)/('Ratios Calculated fix'!T$429-'Ratios Calculated fix'!T$428)</f>
        <v>9.9194093683720688E-2</v>
      </c>
      <c r="U280" s="21">
        <f>('Ratios Calculated fix'!U280-'Ratios Calculated fix'!U$428)/('Ratios Calculated fix'!U$429-'Ratios Calculated fix'!U$428)</f>
        <v>0.79539494033910374</v>
      </c>
      <c r="V280" s="21">
        <f>('Ratios Calculated fix'!V280-'Ratios Calculated fix'!V$428)/('Ratios Calculated fix'!V$429-'Ratios Calculated fix'!V$428)</f>
        <v>0.77479608341379069</v>
      </c>
      <c r="W280" s="21">
        <f>('Ratios Calculated fix'!W280-'Ratios Calculated fix'!W$428)/('Ratios Calculated fix'!W$429-'Ratios Calculated fix'!W$428)</f>
        <v>0.76471576979647571</v>
      </c>
      <c r="X280" s="21">
        <f>('Ratios Calculated fix'!X280-'Ratios Calculated fix'!X$428)/('Ratios Calculated fix'!X$429-'Ratios Calculated fix'!X$428)</f>
        <v>2.5719385497946643E-2</v>
      </c>
      <c r="Y280" s="21">
        <f>('Ratios Calculated fix'!Y280-'Ratios Calculated fix'!Y$428)/('Ratios Calculated fix'!Y$429-'Ratios Calculated fix'!Y$428)</f>
        <v>0.49861127745723188</v>
      </c>
      <c r="Z280" s="21">
        <f>('Ratios Calculated fix'!Z280-'Ratios Calculated fix'!Z$428)/('Ratios Calculated fix'!Z$429-'Ratios Calculated fix'!Z$428)</f>
        <v>0.97428061450205339</v>
      </c>
      <c r="AA280" s="21">
        <f>('Ratios Calculated fix'!AA280-'Ratios Calculated fix'!AA$428)/('Ratios Calculated fix'!AA$429-'Ratios Calculated fix'!AA$428)</f>
        <v>0.14902502256068503</v>
      </c>
      <c r="AB280" s="21">
        <f>('Ratios Calculated fix'!AB280-'Ratios Calculated fix'!AB$428)/('Ratios Calculated fix'!AB$429-'Ratios Calculated fix'!AB$428)</f>
        <v>0.88201634141580587</v>
      </c>
      <c r="AC280" s="21">
        <f>('Ratios Calculated fix'!AC280-'Ratios Calculated fix'!AC$428)/('Ratios Calculated fix'!AC$429-'Ratios Calculated fix'!AC$428)</f>
        <v>0.42652829148934784</v>
      </c>
      <c r="AD280" s="21">
        <f>('Ratios Calculated fix'!AD280-'Ratios Calculated fix'!AD$428)/('Ratios Calculated fix'!AD$429-'Ratios Calculated fix'!AD$428)</f>
        <v>0.47410987514826952</v>
      </c>
      <c r="AE280" s="21">
        <f>('Ratios Calculated fix'!AE280-'Ratios Calculated fix'!AE$428)/('Ratios Calculated fix'!AE$429-'Ratios Calculated fix'!AE$428)</f>
        <v>0.44925051069767769</v>
      </c>
      <c r="AF280" s="21">
        <f>('Ratios Calculated fix'!AF280-'Ratios Calculated fix'!AF$428)/('Ratios Calculated fix'!AF$429-'Ratios Calculated fix'!AF$428)</f>
        <v>0.64395419986369307</v>
      </c>
      <c r="AG280" s="21" t="e">
        <f>('Ratios Calculated fix'!AG280-'Ratios Calculated fix'!AG$428)/('Ratios Calculated fix'!AG$429-'Ratios Calculated fix'!AG$428)</f>
        <v>#DIV/0!</v>
      </c>
      <c r="AH280" s="21" t="e">
        <f>('Ratios Calculated fix'!AH280-'Ratios Calculated fix'!AH$428)/('Ratios Calculated fix'!AH$429-'Ratios Calculated fix'!AH$428)</f>
        <v>#DIV/0!</v>
      </c>
      <c r="AI280" s="21">
        <f>('Ratios Calculated fix'!AI280-'Ratios Calculated fix'!AI$428)/('Ratios Calculated fix'!AI$429-'Ratios Calculated fix'!AI$428)</f>
        <v>0.40604276986933108</v>
      </c>
      <c r="AJ280" s="21">
        <f>('Ratios Calculated fix'!AJ280-'Ratios Calculated fix'!AJ$428)/('Ratios Calculated fix'!AJ$429-'Ratios Calculated fix'!AJ$428)</f>
        <v>0.17966496362362178</v>
      </c>
      <c r="AK280" s="21" t="e">
        <f>('Ratios Calculated fix'!AK280-'Ratios Calculated fix'!AK$428)/('Ratios Calculated fix'!AK$429-'Ratios Calculated fix'!AK$428)</f>
        <v>#DIV/0!</v>
      </c>
      <c r="AL280" s="21" t="e">
        <f>('Ratios Calculated fix'!AL280-'Ratios Calculated fix'!AL$428)/('Ratios Calculated fix'!AL$429-'Ratios Calculated fix'!AL$428)</f>
        <v>#DIV/0!</v>
      </c>
      <c r="AM280" s="21">
        <f>('Ratios Calculated fix'!AM280-'Ratios Calculated fix'!AM$428)/('Ratios Calculated fix'!AM$429-'Ratios Calculated fix'!AM$428)</f>
        <v>0.6178887842266062</v>
      </c>
      <c r="AN280" s="21">
        <f>('Ratios Calculated fix'!AN280-'Ratios Calculated fix'!AN$428)/('Ratios Calculated fix'!AN$429-'Ratios Calculated fix'!AN$428)</f>
        <v>0.62123685799984574</v>
      </c>
      <c r="AO280" s="21">
        <f>('Ratios Calculated fix'!AO280-'Ratios Calculated fix'!AO$428)/('Ratios Calculated fix'!AO$429-'Ratios Calculated fix'!AO$428)</f>
        <v>7.7814389356544417E-2</v>
      </c>
      <c r="AP280" s="21">
        <f>('Ratios Calculated fix'!AP280-'Ratios Calculated fix'!AP$428)/('Ratios Calculated fix'!AP$429-'Ratios Calculated fix'!AP$428)</f>
        <v>3.1717591661642425E-2</v>
      </c>
      <c r="AQ280" s="21">
        <f>('Ratios Calculated fix'!AQ280-'Ratios Calculated fix'!AQ$428)/('Ratios Calculated fix'!AQ$429-'Ratios Calculated fix'!AQ$428)</f>
        <v>0.57420222862818382</v>
      </c>
      <c r="AR280" s="21">
        <f>('Ratios Calculated fix'!AR280-'Ratios Calculated fix'!AR$428)/('Ratios Calculated fix'!AR$429-'Ratios Calculated fix'!AR$428)</f>
        <v>0.52004626008246746</v>
      </c>
      <c r="AS280" s="21">
        <f>('Ratios Calculated fix'!AS280-'Ratios Calculated fix'!AS$428)/('Ratios Calculated fix'!AS$429-'Ratios Calculated fix'!AS$428)</f>
        <v>0.52272442120105655</v>
      </c>
      <c r="AT280" s="21">
        <f>('Ratios Calculated fix'!AT280-'Ratios Calculated fix'!AT$428)/('Ratios Calculated fix'!AT$429-'Ratios Calculated fix'!AT$428)</f>
        <v>0.41487162914429021</v>
      </c>
      <c r="AU280" s="21">
        <f>('Ratios Calculated fix'!AU280-'Ratios Calculated fix'!AU$428)/('Ratios Calculated fix'!AU$429-'Ratios Calculated fix'!AU$428)</f>
        <v>0.46299647772262675</v>
      </c>
      <c r="AV280" s="21" t="e">
        <f>('Ratios Calculated fix'!AV280-'Ratios Calculated fix'!AV$428)/('Ratios Calculated fix'!AV$429-'Ratios Calculated fix'!AV$428)</f>
        <v>#DIV/0!</v>
      </c>
      <c r="AW280" s="21" t="e">
        <f>('Ratios Calculated fix'!AW280-'Ratios Calculated fix'!AW$428)/('Ratios Calculated fix'!AW$429-'Ratios Calculated fix'!AW$428)</f>
        <v>#DIV/0!</v>
      </c>
      <c r="AX280" s="21" t="e">
        <f>('Ratios Calculated fix'!AX280-'Ratios Calculated fix'!AX$428)/('Ratios Calculated fix'!AX$429-'Ratios Calculated fix'!AX$428)</f>
        <v>#DIV/0!</v>
      </c>
      <c r="AY280" s="21">
        <f>('Ratios Calculated fix'!AY280-'Ratios Calculated fix'!AY$428)/('Ratios Calculated fix'!AY$429-'Ratios Calculated fix'!AY$428)</f>
        <v>0.36851518317860793</v>
      </c>
      <c r="AZ280" s="21">
        <f>('Ratios Calculated fix'!AZ280-'Ratios Calculated fix'!AZ$428)/('Ratios Calculated fix'!AZ$429-'Ratios Calculated fix'!AZ$428)</f>
        <v>0.31328327113241133</v>
      </c>
      <c r="BA280" s="21">
        <f>('Ratios Calculated fix'!BA280-'Ratios Calculated fix'!BA$428)/('Ratios Calculated fix'!BA$429-'Ratios Calculated fix'!BA$428)</f>
        <v>0.51299652167815657</v>
      </c>
      <c r="BB280" s="21" t="e">
        <f>('Ratios Calculated fix'!BB280-'Ratios Calculated fix'!BB$428)/('Ratios Calculated fix'!BB$429-'Ratios Calculated fix'!BB$428)</f>
        <v>#DIV/0!</v>
      </c>
      <c r="BC280" s="21">
        <f>('Ratios Calculated fix'!BC280-'Ratios Calculated fix'!BC$428)/('Ratios Calculated fix'!BC$429-'Ratios Calculated fix'!BC$428)</f>
        <v>0.11970201890033789</v>
      </c>
    </row>
    <row r="281" spans="1:55" x14ac:dyDescent="0.2">
      <c r="A281" s="3" t="s">
        <v>850</v>
      </c>
      <c r="B281" s="3" t="s">
        <v>851</v>
      </c>
      <c r="C281" s="3" t="s">
        <v>113</v>
      </c>
      <c r="D281" s="3">
        <v>378192</v>
      </c>
      <c r="E281" s="3" t="s">
        <v>16</v>
      </c>
      <c r="F281" s="3">
        <v>2019</v>
      </c>
      <c r="G281" s="3" t="s">
        <v>17</v>
      </c>
      <c r="H281" s="4">
        <v>43830</v>
      </c>
      <c r="I281" s="4">
        <v>43886</v>
      </c>
      <c r="J281" s="4">
        <v>43886</v>
      </c>
      <c r="K281" s="5">
        <v>164454538</v>
      </c>
      <c r="L281" s="5">
        <v>166782726</v>
      </c>
      <c r="M281" s="3" t="s">
        <v>852</v>
      </c>
      <c r="N281" s="20">
        <f>('Ratios Calculated fix'!N281-'Ratios Calculated fix'!N$428)/('Ratios Calculated fix'!N$429-'Ratios Calculated fix'!N$428)</f>
        <v>4.1382182291842137E-2</v>
      </c>
      <c r="O281" s="21">
        <f>('Ratios Calculated fix'!O281-'Ratios Calculated fix'!O$428)/('Ratios Calculated fix'!O$429-'Ratios Calculated fix'!O$428)</f>
        <v>4.1382182291842137E-2</v>
      </c>
      <c r="P281" s="21">
        <f>('Ratios Calculated fix'!P281-'Ratios Calculated fix'!P$428)/('Ratios Calculated fix'!P$429-'Ratios Calculated fix'!P$428)</f>
        <v>1.8510340955619618E-2</v>
      </c>
      <c r="Q281" s="21">
        <f>('Ratios Calculated fix'!Q281-'Ratios Calculated fix'!Q$428)/('Ratios Calculated fix'!Q$429-'Ratios Calculated fix'!Q$428)</f>
        <v>0.56047947663804287</v>
      </c>
      <c r="R281" s="21">
        <f>('Ratios Calculated fix'!R281-'Ratios Calculated fix'!R$428)/('Ratios Calculated fix'!R$429-'Ratios Calculated fix'!R$428)</f>
        <v>6.2695237900213044E-2</v>
      </c>
      <c r="S281" s="21">
        <f>('Ratios Calculated fix'!S281-'Ratios Calculated fix'!S$428)/('Ratios Calculated fix'!S$429-'Ratios Calculated fix'!S$428)</f>
        <v>9.3103681794035054E-2</v>
      </c>
      <c r="T281" s="21">
        <f>('Ratios Calculated fix'!T281-'Ratios Calculated fix'!T$428)/('Ratios Calculated fix'!T$429-'Ratios Calculated fix'!T$428)</f>
        <v>4.8872362854981095E-2</v>
      </c>
      <c r="U281" s="21">
        <f>('Ratios Calculated fix'!U281-'Ratios Calculated fix'!U$428)/('Ratios Calculated fix'!U$429-'Ratios Calculated fix'!U$428)</f>
        <v>0.79351478220895855</v>
      </c>
      <c r="V281" s="21">
        <f>('Ratios Calculated fix'!V281-'Ratios Calculated fix'!V$428)/('Ratios Calculated fix'!V$429-'Ratios Calculated fix'!V$428)</f>
        <v>0.77615734298978545</v>
      </c>
      <c r="W281" s="21">
        <f>('Ratios Calculated fix'!W281-'Ratios Calculated fix'!W$428)/('Ratios Calculated fix'!W$429-'Ratios Calculated fix'!W$428)</f>
        <v>0.76230048659505745</v>
      </c>
      <c r="X281" s="21">
        <f>('Ratios Calculated fix'!X281-'Ratios Calculated fix'!X$428)/('Ratios Calculated fix'!X$429-'Ratios Calculated fix'!X$428)</f>
        <v>0.32944935449918294</v>
      </c>
      <c r="Y281" s="21">
        <f>('Ratios Calculated fix'!Y281-'Ratios Calculated fix'!Y$428)/('Ratios Calculated fix'!Y$429-'Ratios Calculated fix'!Y$428)</f>
        <v>0.53674238606503732</v>
      </c>
      <c r="Z281" s="21">
        <f>('Ratios Calculated fix'!Z281-'Ratios Calculated fix'!Z$428)/('Ratios Calculated fix'!Z$429-'Ratios Calculated fix'!Z$428)</f>
        <v>0.670550645500817</v>
      </c>
      <c r="AA281" s="21">
        <f>('Ratios Calculated fix'!AA281-'Ratios Calculated fix'!AA$428)/('Ratios Calculated fix'!AA$429-'Ratios Calculated fix'!AA$428)</f>
        <v>0.66123361747295106</v>
      </c>
      <c r="AB281" s="21">
        <f>('Ratios Calculated fix'!AB281-'Ratios Calculated fix'!AB$428)/('Ratios Calculated fix'!AB$429-'Ratios Calculated fix'!AB$428)</f>
        <v>0.87139197724186668</v>
      </c>
      <c r="AC281" s="21">
        <f>('Ratios Calculated fix'!AC281-'Ratios Calculated fix'!AC$428)/('Ratios Calculated fix'!AC$429-'Ratios Calculated fix'!AC$428)</f>
        <v>0.57903959985885589</v>
      </c>
      <c r="AD281" s="21">
        <f>('Ratios Calculated fix'!AD281-'Ratios Calculated fix'!AD$428)/('Ratios Calculated fix'!AD$429-'Ratios Calculated fix'!AD$428)</f>
        <v>0.47444653063899322</v>
      </c>
      <c r="AE281" s="21">
        <f>('Ratios Calculated fix'!AE281-'Ratios Calculated fix'!AE$428)/('Ratios Calculated fix'!AE$429-'Ratios Calculated fix'!AE$428)</f>
        <v>0.49394236562783961</v>
      </c>
      <c r="AF281" s="21">
        <f>('Ratios Calculated fix'!AF281-'Ratios Calculated fix'!AF$428)/('Ratios Calculated fix'!AF$429-'Ratios Calculated fix'!AF$428)</f>
        <v>0.60997991807091945</v>
      </c>
      <c r="AG281" s="21" t="e">
        <f>('Ratios Calculated fix'!AG281-'Ratios Calculated fix'!AG$428)/('Ratios Calculated fix'!AG$429-'Ratios Calculated fix'!AG$428)</f>
        <v>#DIV/0!</v>
      </c>
      <c r="AH281" s="21" t="e">
        <f>('Ratios Calculated fix'!AH281-'Ratios Calculated fix'!AH$428)/('Ratios Calculated fix'!AH$429-'Ratios Calculated fix'!AH$428)</f>
        <v>#DIV/0!</v>
      </c>
      <c r="AI281" s="21">
        <f>('Ratios Calculated fix'!AI281-'Ratios Calculated fix'!AI$428)/('Ratios Calculated fix'!AI$429-'Ratios Calculated fix'!AI$428)</f>
        <v>0.3817450823621738</v>
      </c>
      <c r="AJ281" s="21">
        <f>('Ratios Calculated fix'!AJ281-'Ratios Calculated fix'!AJ$428)/('Ratios Calculated fix'!AJ$429-'Ratios Calculated fix'!AJ$428)</f>
        <v>9.849551484962131E-2</v>
      </c>
      <c r="AK281" s="21" t="e">
        <f>('Ratios Calculated fix'!AK281-'Ratios Calculated fix'!AK$428)/('Ratios Calculated fix'!AK$429-'Ratios Calculated fix'!AK$428)</f>
        <v>#DIV/0!</v>
      </c>
      <c r="AL281" s="21" t="e">
        <f>('Ratios Calculated fix'!AL281-'Ratios Calculated fix'!AL$428)/('Ratios Calculated fix'!AL$429-'Ratios Calculated fix'!AL$428)</f>
        <v>#DIV/0!</v>
      </c>
      <c r="AM281" s="21">
        <f>('Ratios Calculated fix'!AM281-'Ratios Calculated fix'!AM$428)/('Ratios Calculated fix'!AM$429-'Ratios Calculated fix'!AM$428)</f>
        <v>0.61674215504919017</v>
      </c>
      <c r="AN281" s="21">
        <f>('Ratios Calculated fix'!AN281-'Ratios Calculated fix'!AN$428)/('Ratios Calculated fix'!AN$429-'Ratios Calculated fix'!AN$428)</f>
        <v>0.62088138015272243</v>
      </c>
      <c r="AO281" s="21">
        <f>('Ratios Calculated fix'!AO281-'Ratios Calculated fix'!AO$428)/('Ratios Calculated fix'!AO$429-'Ratios Calculated fix'!AO$428)</f>
        <v>4.9243279972576819E-2</v>
      </c>
      <c r="AP281" s="21">
        <f>('Ratios Calculated fix'!AP281-'Ratios Calculated fix'!AP$428)/('Ratios Calculated fix'!AP$429-'Ratios Calculated fix'!AP$428)</f>
        <v>2.9495255396028978E-2</v>
      </c>
      <c r="AQ281" s="21">
        <f>('Ratios Calculated fix'!AQ281-'Ratios Calculated fix'!AQ$428)/('Ratios Calculated fix'!AQ$429-'Ratios Calculated fix'!AQ$428)</f>
        <v>0.53161029113993774</v>
      </c>
      <c r="AR281" s="21">
        <f>('Ratios Calculated fix'!AR281-'Ratios Calculated fix'!AR$428)/('Ratios Calculated fix'!AR$429-'Ratios Calculated fix'!AR$428)</f>
        <v>0.44416587751326592</v>
      </c>
      <c r="AS281" s="21">
        <f>('Ratios Calculated fix'!AS281-'Ratios Calculated fix'!AS$428)/('Ratios Calculated fix'!AS$429-'Ratios Calculated fix'!AS$428)</f>
        <v>0.48514289519999493</v>
      </c>
      <c r="AT281" s="21">
        <f>('Ratios Calculated fix'!AT281-'Ratios Calculated fix'!AT$428)/('Ratios Calculated fix'!AT$429-'Ratios Calculated fix'!AT$428)</f>
        <v>0.31104013713000067</v>
      </c>
      <c r="AU281" s="21">
        <f>('Ratios Calculated fix'!AU281-'Ratios Calculated fix'!AU$428)/('Ratios Calculated fix'!AU$429-'Ratios Calculated fix'!AU$428)</f>
        <v>0.46068783985321499</v>
      </c>
      <c r="AV281" s="21" t="e">
        <f>('Ratios Calculated fix'!AV281-'Ratios Calculated fix'!AV$428)/('Ratios Calculated fix'!AV$429-'Ratios Calculated fix'!AV$428)</f>
        <v>#DIV/0!</v>
      </c>
      <c r="AW281" s="21" t="e">
        <f>('Ratios Calculated fix'!AW281-'Ratios Calculated fix'!AW$428)/('Ratios Calculated fix'!AW$429-'Ratios Calculated fix'!AW$428)</f>
        <v>#DIV/0!</v>
      </c>
      <c r="AX281" s="21" t="e">
        <f>('Ratios Calculated fix'!AX281-'Ratios Calculated fix'!AX$428)/('Ratios Calculated fix'!AX$429-'Ratios Calculated fix'!AX$428)</f>
        <v>#DIV/0!</v>
      </c>
      <c r="AY281" s="21">
        <f>('Ratios Calculated fix'!AY281-'Ratios Calculated fix'!AY$428)/('Ratios Calculated fix'!AY$429-'Ratios Calculated fix'!AY$428)</f>
        <v>0.36172392475351423</v>
      </c>
      <c r="AZ281" s="21">
        <f>('Ratios Calculated fix'!AZ281-'Ratios Calculated fix'!AZ$428)/('Ratios Calculated fix'!AZ$429-'Ratios Calculated fix'!AZ$428)</f>
        <v>0.28989267727242274</v>
      </c>
      <c r="BA281" s="21">
        <f>('Ratios Calculated fix'!BA281-'Ratios Calculated fix'!BA$428)/('Ratios Calculated fix'!BA$429-'Ratios Calculated fix'!BA$428)</f>
        <v>0.52370560686388279</v>
      </c>
      <c r="BB281" s="21" t="e">
        <f>('Ratios Calculated fix'!BB281-'Ratios Calculated fix'!BB$428)/('Ratios Calculated fix'!BB$429-'Ratios Calculated fix'!BB$428)</f>
        <v>#DIV/0!</v>
      </c>
      <c r="BC281" s="21">
        <f>('Ratios Calculated fix'!BC281-'Ratios Calculated fix'!BC$428)/('Ratios Calculated fix'!BC$429-'Ratios Calculated fix'!BC$428)</f>
        <v>0.12699877057185827</v>
      </c>
    </row>
    <row r="282" spans="1:55" x14ac:dyDescent="0.2">
      <c r="A282" s="3" t="s">
        <v>871</v>
      </c>
      <c r="B282" s="3" t="s">
        <v>872</v>
      </c>
      <c r="C282" s="3" t="s">
        <v>52</v>
      </c>
      <c r="D282" s="3">
        <v>188922</v>
      </c>
      <c r="E282" s="3" t="s">
        <v>16</v>
      </c>
      <c r="F282" s="3">
        <v>2019</v>
      </c>
      <c r="G282" s="3" t="s">
        <v>17</v>
      </c>
      <c r="H282" s="4">
        <v>43830</v>
      </c>
      <c r="I282" s="4">
        <v>43875</v>
      </c>
      <c r="J282" s="4">
        <v>43875</v>
      </c>
      <c r="K282" s="5">
        <v>488900000</v>
      </c>
      <c r="L282" s="5">
        <v>491400000</v>
      </c>
      <c r="M282" s="3" t="s">
        <v>873</v>
      </c>
      <c r="N282" s="20">
        <f>('Ratios Calculated fix'!N282-'Ratios Calculated fix'!N$428)/('Ratios Calculated fix'!N$429-'Ratios Calculated fix'!N$428)</f>
        <v>1.5391744877233677E-2</v>
      </c>
      <c r="O282" s="21">
        <f>('Ratios Calculated fix'!O282-'Ratios Calculated fix'!O$428)/('Ratios Calculated fix'!O$429-'Ratios Calculated fix'!O$428)</f>
        <v>1.2311751520280891E-2</v>
      </c>
      <c r="P282" s="21">
        <f>('Ratios Calculated fix'!P282-'Ratios Calculated fix'!P$428)/('Ratios Calculated fix'!P$429-'Ratios Calculated fix'!P$428)</f>
        <v>5.5363437145880927E-3</v>
      </c>
      <c r="Q282" s="21">
        <f>('Ratios Calculated fix'!Q282-'Ratios Calculated fix'!Q$428)/('Ratios Calculated fix'!Q$429-'Ratios Calculated fix'!Q$428)</f>
        <v>0.56025659929632943</v>
      </c>
      <c r="R282" s="21">
        <f>('Ratios Calculated fix'!R282-'Ratios Calculated fix'!R$428)/('Ratios Calculated fix'!R$429-'Ratios Calculated fix'!R$428)</f>
        <v>7.9895853478942694E-2</v>
      </c>
      <c r="S282" s="21">
        <f>('Ratios Calculated fix'!S282-'Ratios Calculated fix'!S$428)/('Ratios Calculated fix'!S$429-'Ratios Calculated fix'!S$428)</f>
        <v>8.8036240654062098E-2</v>
      </c>
      <c r="T282" s="21">
        <f>('Ratios Calculated fix'!T282-'Ratios Calculated fix'!T$428)/('Ratios Calculated fix'!T$429-'Ratios Calculated fix'!T$428)</f>
        <v>6.7036978684809026E-2</v>
      </c>
      <c r="U282" s="21">
        <f>('Ratios Calculated fix'!U282-'Ratios Calculated fix'!U$428)/('Ratios Calculated fix'!U$429-'Ratios Calculated fix'!U$428)</f>
        <v>0.79423730560766115</v>
      </c>
      <c r="V282" s="21">
        <f>('Ratios Calculated fix'!V282-'Ratios Calculated fix'!V$428)/('Ratios Calculated fix'!V$429-'Ratios Calculated fix'!V$428)</f>
        <v>0.77567815093023695</v>
      </c>
      <c r="W282" s="21">
        <f>('Ratios Calculated fix'!W282-'Ratios Calculated fix'!W$428)/('Ratios Calculated fix'!W$429-'Ratios Calculated fix'!W$428)</f>
        <v>0.76322029269202707</v>
      </c>
      <c r="X282" s="21">
        <f>('Ratios Calculated fix'!X282-'Ratios Calculated fix'!X$428)/('Ratios Calculated fix'!X$429-'Ratios Calculated fix'!X$428)</f>
        <v>4.6642906626728639E-2</v>
      </c>
      <c r="Y282" s="21">
        <f>('Ratios Calculated fix'!Y282-'Ratios Calculated fix'!Y$428)/('Ratios Calculated fix'!Y$429-'Ratios Calculated fix'!Y$428)</f>
        <v>0.48732481617282258</v>
      </c>
      <c r="Z282" s="21">
        <f>('Ratios Calculated fix'!Z282-'Ratios Calculated fix'!Z$428)/('Ratios Calculated fix'!Z$429-'Ratios Calculated fix'!Z$428)</f>
        <v>0.95335709337327135</v>
      </c>
      <c r="AA282" s="21">
        <f>('Ratios Calculated fix'!AA282-'Ratios Calculated fix'!AA$428)/('Ratios Calculated fix'!AA$429-'Ratios Calculated fix'!AA$428)</f>
        <v>0</v>
      </c>
      <c r="AB282" s="21">
        <f>('Ratios Calculated fix'!AB282-'Ratios Calculated fix'!AB$428)/('Ratios Calculated fix'!AB$429-'Ratios Calculated fix'!AB$428)</f>
        <v>0.87568545761716809</v>
      </c>
      <c r="AC282" s="21">
        <f>('Ratios Calculated fix'!AC282-'Ratios Calculated fix'!AC$428)/('Ratios Calculated fix'!AC$429-'Ratios Calculated fix'!AC$428)</f>
        <v>0.77040263634702166</v>
      </c>
      <c r="AD282" s="21">
        <f>('Ratios Calculated fix'!AD282-'Ratios Calculated fix'!AD$428)/('Ratios Calculated fix'!AD$429-'Ratios Calculated fix'!AD$428)</f>
        <v>0.64579146215623884</v>
      </c>
      <c r="AE282" s="21">
        <f>('Ratios Calculated fix'!AE282-'Ratios Calculated fix'!AE$428)/('Ratios Calculated fix'!AE$429-'Ratios Calculated fix'!AE$428)</f>
        <v>0.50248274408062765</v>
      </c>
      <c r="AF282" s="21">
        <f>('Ratios Calculated fix'!AF282-'Ratios Calculated fix'!AF$428)/('Ratios Calculated fix'!AF$429-'Ratios Calculated fix'!AF$428)</f>
        <v>0.80450440847491878</v>
      </c>
      <c r="AG282" s="21" t="e">
        <f>('Ratios Calculated fix'!AG282-'Ratios Calculated fix'!AG$428)/('Ratios Calculated fix'!AG$429-'Ratios Calculated fix'!AG$428)</f>
        <v>#DIV/0!</v>
      </c>
      <c r="AH282" s="21" t="e">
        <f>('Ratios Calculated fix'!AH282-'Ratios Calculated fix'!AH$428)/('Ratios Calculated fix'!AH$429-'Ratios Calculated fix'!AH$428)</f>
        <v>#DIV/0!</v>
      </c>
      <c r="AI282" s="21">
        <f>('Ratios Calculated fix'!AI282-'Ratios Calculated fix'!AI$428)/('Ratios Calculated fix'!AI$429-'Ratios Calculated fix'!AI$428)</f>
        <v>0.48096849100208927</v>
      </c>
      <c r="AJ282" s="21">
        <f>('Ratios Calculated fix'!AJ282-'Ratios Calculated fix'!AJ$428)/('Ratios Calculated fix'!AJ$429-'Ratios Calculated fix'!AJ$428)</f>
        <v>0.13336685760050179</v>
      </c>
      <c r="AK282" s="21" t="e">
        <f>('Ratios Calculated fix'!AK282-'Ratios Calculated fix'!AK$428)/('Ratios Calculated fix'!AK$429-'Ratios Calculated fix'!AK$428)</f>
        <v>#DIV/0!</v>
      </c>
      <c r="AL282" s="21" t="e">
        <f>('Ratios Calculated fix'!AL282-'Ratios Calculated fix'!AL$428)/('Ratios Calculated fix'!AL$429-'Ratios Calculated fix'!AL$428)</f>
        <v>#DIV/0!</v>
      </c>
      <c r="AM282" s="21">
        <f>('Ratios Calculated fix'!AM282-'Ratios Calculated fix'!AM$428)/('Ratios Calculated fix'!AM$429-'Ratios Calculated fix'!AM$428)</f>
        <v>0.61811645024719652</v>
      </c>
      <c r="AN282" s="21">
        <f>('Ratios Calculated fix'!AN282-'Ratios Calculated fix'!AN$428)/('Ratios Calculated fix'!AN$429-'Ratios Calculated fix'!AN$428)</f>
        <v>0.62035194816096662</v>
      </c>
      <c r="AO282" s="21">
        <f>('Ratios Calculated fix'!AO282-'Ratios Calculated fix'!AO$428)/('Ratios Calculated fix'!AO$429-'Ratios Calculated fix'!AO$428)</f>
        <v>2.400319198520192E-2</v>
      </c>
      <c r="AP282" s="21">
        <f>('Ratios Calculated fix'!AP282-'Ratios Calculated fix'!AP$428)/('Ratios Calculated fix'!AP$429-'Ratios Calculated fix'!AP$428)</f>
        <v>3.1809296399174333E-2</v>
      </c>
      <c r="AQ282" s="21">
        <f>('Ratios Calculated fix'!AQ282-'Ratios Calculated fix'!AQ$428)/('Ratios Calculated fix'!AQ$429-'Ratios Calculated fix'!AQ$428)</f>
        <v>0.5757431273742103</v>
      </c>
      <c r="AR282" s="21">
        <f>('Ratios Calculated fix'!AR282-'Ratios Calculated fix'!AR$428)/('Ratios Calculated fix'!AR$429-'Ratios Calculated fix'!AR$428)</f>
        <v>0.5722514460471636</v>
      </c>
      <c r="AS282" s="21">
        <f>('Ratios Calculated fix'!AS282-'Ratios Calculated fix'!AS$428)/('Ratios Calculated fix'!AS$429-'Ratios Calculated fix'!AS$428)</f>
        <v>0.7224909737842532</v>
      </c>
      <c r="AT282" s="21">
        <f>('Ratios Calculated fix'!AT282-'Ratios Calculated fix'!AT$428)/('Ratios Calculated fix'!AT$429-'Ratios Calculated fix'!AT$428)</f>
        <v>0.29563609766610377</v>
      </c>
      <c r="AU282" s="21">
        <f>('Ratios Calculated fix'!AU282-'Ratios Calculated fix'!AU$428)/('Ratios Calculated fix'!AU$429-'Ratios Calculated fix'!AU$428)</f>
        <v>0.41552119136922505</v>
      </c>
      <c r="AV282" s="21" t="e">
        <f>('Ratios Calculated fix'!AV282-'Ratios Calculated fix'!AV$428)/('Ratios Calculated fix'!AV$429-'Ratios Calculated fix'!AV$428)</f>
        <v>#DIV/0!</v>
      </c>
      <c r="AW282" s="21" t="e">
        <f>('Ratios Calculated fix'!AW282-'Ratios Calculated fix'!AW$428)/('Ratios Calculated fix'!AW$429-'Ratios Calculated fix'!AW$428)</f>
        <v>#DIV/0!</v>
      </c>
      <c r="AX282" s="21" t="e">
        <f>('Ratios Calculated fix'!AX282-'Ratios Calculated fix'!AX$428)/('Ratios Calculated fix'!AX$429-'Ratios Calculated fix'!AX$428)</f>
        <v>#DIV/0!</v>
      </c>
      <c r="AY282" s="21">
        <f>('Ratios Calculated fix'!AY282-'Ratios Calculated fix'!AY$428)/('Ratios Calculated fix'!AY$429-'Ratios Calculated fix'!AY$428)</f>
        <v>0.37197489561143604</v>
      </c>
      <c r="AZ282" s="21">
        <f>('Ratios Calculated fix'!AZ282-'Ratios Calculated fix'!AZ$428)/('Ratios Calculated fix'!AZ$429-'Ratios Calculated fix'!AZ$428)</f>
        <v>0.31977943463704889</v>
      </c>
      <c r="BA282" s="21">
        <f>('Ratios Calculated fix'!BA282-'Ratios Calculated fix'!BA$428)/('Ratios Calculated fix'!BA$429-'Ratios Calculated fix'!BA$428)</f>
        <v>0.50510334636910936</v>
      </c>
      <c r="BB282" s="21" t="e">
        <f>('Ratios Calculated fix'!BB282-'Ratios Calculated fix'!BB$428)/('Ratios Calculated fix'!BB$429-'Ratios Calculated fix'!BB$428)</f>
        <v>#DIV/0!</v>
      </c>
      <c r="BC282" s="21">
        <f>('Ratios Calculated fix'!BC282-'Ratios Calculated fix'!BC$428)/('Ratios Calculated fix'!BC$429-'Ratios Calculated fix'!BC$428)</f>
        <v>9.2131326019487009E-2</v>
      </c>
    </row>
    <row r="283" spans="1:55" x14ac:dyDescent="0.2">
      <c r="A283" s="3" t="s">
        <v>865</v>
      </c>
      <c r="B283" s="3" t="s">
        <v>866</v>
      </c>
      <c r="C283" s="3" t="s">
        <v>59</v>
      </c>
      <c r="D283" s="3">
        <v>103736</v>
      </c>
      <c r="E283" s="3" t="s">
        <v>16</v>
      </c>
      <c r="F283" s="3">
        <v>2019</v>
      </c>
      <c r="G283" s="3" t="s">
        <v>17</v>
      </c>
      <c r="H283" s="4">
        <v>43830</v>
      </c>
      <c r="I283" s="4">
        <v>43881</v>
      </c>
      <c r="J283" s="4">
        <v>43881</v>
      </c>
      <c r="K283" s="5">
        <v>820000000</v>
      </c>
      <c r="L283" s="5">
        <v>824000000</v>
      </c>
      <c r="M283" s="3" t="s">
        <v>867</v>
      </c>
      <c r="N283" s="20">
        <f>('Ratios Calculated fix'!N283-'Ratios Calculated fix'!N$428)/('Ratios Calculated fix'!N$429-'Ratios Calculated fix'!N$428)</f>
        <v>0.12748715339354472</v>
      </c>
      <c r="O283" s="21">
        <f>('Ratios Calculated fix'!O283-'Ratios Calculated fix'!O$428)/('Ratios Calculated fix'!O$429-'Ratios Calculated fix'!O$428)</f>
        <v>9.5250008628362332E-2</v>
      </c>
      <c r="P283" s="21">
        <f>('Ratios Calculated fix'!P283-'Ratios Calculated fix'!P$428)/('Ratios Calculated fix'!P$429-'Ratios Calculated fix'!P$428)</f>
        <v>0.28837254888569974</v>
      </c>
      <c r="Q283" s="21">
        <f>('Ratios Calculated fix'!Q283-'Ratios Calculated fix'!Q$428)/('Ratios Calculated fix'!Q$429-'Ratios Calculated fix'!Q$428)</f>
        <v>0.55880143895457068</v>
      </c>
      <c r="R283" s="21">
        <f>('Ratios Calculated fix'!R283-'Ratios Calculated fix'!R$428)/('Ratios Calculated fix'!R$429-'Ratios Calculated fix'!R$428)</f>
        <v>5.2850445395652562E-2</v>
      </c>
      <c r="S283" s="21">
        <f>('Ratios Calculated fix'!S283-'Ratios Calculated fix'!S$428)/('Ratios Calculated fix'!S$429-'Ratios Calculated fix'!S$428)</f>
        <v>5.2660708589117713E-2</v>
      </c>
      <c r="T283" s="21">
        <f>('Ratios Calculated fix'!T283-'Ratios Calculated fix'!T$428)/('Ratios Calculated fix'!T$429-'Ratios Calculated fix'!T$428)</f>
        <v>4.5210587487480185E-2</v>
      </c>
      <c r="U283" s="21">
        <f>('Ratios Calculated fix'!U283-'Ratios Calculated fix'!U$428)/('Ratios Calculated fix'!U$429-'Ratios Calculated fix'!U$428)</f>
        <v>0.7918917123144964</v>
      </c>
      <c r="V283" s="21">
        <f>('Ratios Calculated fix'!V283-'Ratios Calculated fix'!V$428)/('Ratios Calculated fix'!V$429-'Ratios Calculated fix'!V$428)</f>
        <v>0.77310645101883624</v>
      </c>
      <c r="W283" s="21">
        <f>('Ratios Calculated fix'!W283-'Ratios Calculated fix'!W$428)/('Ratios Calculated fix'!W$429-'Ratios Calculated fix'!W$428)</f>
        <v>0.76101976537125915</v>
      </c>
      <c r="X283" s="21">
        <f>('Ratios Calculated fix'!X283-'Ratios Calculated fix'!X$428)/('Ratios Calculated fix'!X$429-'Ratios Calculated fix'!X$428)</f>
        <v>0.20534962427371323</v>
      </c>
      <c r="Y283" s="21">
        <f>('Ratios Calculated fix'!Y283-'Ratios Calculated fix'!Y$428)/('Ratios Calculated fix'!Y$429-'Ratios Calculated fix'!Y$428)</f>
        <v>0.51033272684772546</v>
      </c>
      <c r="Z283" s="21">
        <f>('Ratios Calculated fix'!Z283-'Ratios Calculated fix'!Z$428)/('Ratios Calculated fix'!Z$429-'Ratios Calculated fix'!Z$428)</f>
        <v>0.79465037572628672</v>
      </c>
      <c r="AA283" s="21">
        <f>('Ratios Calculated fix'!AA283-'Ratios Calculated fix'!AA$428)/('Ratios Calculated fix'!AA$429-'Ratios Calculated fix'!AA$428)</f>
        <v>0</v>
      </c>
      <c r="AB283" s="21">
        <f>('Ratios Calculated fix'!AB283-'Ratios Calculated fix'!AB$428)/('Ratios Calculated fix'!AB$429-'Ratios Calculated fix'!AB$428)</f>
        <v>0.92057065102743441</v>
      </c>
      <c r="AC283" s="21">
        <f>('Ratios Calculated fix'!AC283-'Ratios Calculated fix'!AC$428)/('Ratios Calculated fix'!AC$429-'Ratios Calculated fix'!AC$428)</f>
        <v>0.41974563664786263</v>
      </c>
      <c r="AD283" s="21">
        <f>('Ratios Calculated fix'!AD283-'Ratios Calculated fix'!AD$428)/('Ratios Calculated fix'!AD$429-'Ratios Calculated fix'!AD$428)</f>
        <v>0.50722836915150016</v>
      </c>
      <c r="AE283" s="21">
        <f>('Ratios Calculated fix'!AE283-'Ratios Calculated fix'!AE$428)/('Ratios Calculated fix'!AE$429-'Ratios Calculated fix'!AE$428)</f>
        <v>0.411073967184863</v>
      </c>
      <c r="AF283" s="21">
        <f>('Ratios Calculated fix'!AF283-'Ratios Calculated fix'!AF$428)/('Ratios Calculated fix'!AF$429-'Ratios Calculated fix'!AF$428)</f>
        <v>0.5696534260228745</v>
      </c>
      <c r="AG283" s="21" t="e">
        <f>('Ratios Calculated fix'!AG283-'Ratios Calculated fix'!AG$428)/('Ratios Calculated fix'!AG$429-'Ratios Calculated fix'!AG$428)</f>
        <v>#DIV/0!</v>
      </c>
      <c r="AH283" s="21" t="e">
        <f>('Ratios Calculated fix'!AH283-'Ratios Calculated fix'!AH$428)/('Ratios Calculated fix'!AH$429-'Ratios Calculated fix'!AH$428)</f>
        <v>#DIV/0!</v>
      </c>
      <c r="AI283" s="21">
        <f>('Ratios Calculated fix'!AI283-'Ratios Calculated fix'!AI$428)/('Ratios Calculated fix'!AI$429-'Ratios Calculated fix'!AI$428)</f>
        <v>0.4077480408354861</v>
      </c>
      <c r="AJ283" s="21">
        <f>('Ratios Calculated fix'!AJ283-'Ratios Calculated fix'!AJ$428)/('Ratios Calculated fix'!AJ$429-'Ratios Calculated fix'!AJ$428)</f>
        <v>0.24062853980259494</v>
      </c>
      <c r="AK283" s="21" t="e">
        <f>('Ratios Calculated fix'!AK283-'Ratios Calculated fix'!AK$428)/('Ratios Calculated fix'!AK$429-'Ratios Calculated fix'!AK$428)</f>
        <v>#DIV/0!</v>
      </c>
      <c r="AL283" s="21" t="e">
        <f>('Ratios Calculated fix'!AL283-'Ratios Calculated fix'!AL$428)/('Ratios Calculated fix'!AL$429-'Ratios Calculated fix'!AL$428)</f>
        <v>#DIV/0!</v>
      </c>
      <c r="AM283" s="21">
        <f>('Ratios Calculated fix'!AM283-'Ratios Calculated fix'!AM$428)/('Ratios Calculated fix'!AM$429-'Ratios Calculated fix'!AM$428)</f>
        <v>0.61592176277197042</v>
      </c>
      <c r="AN283" s="21">
        <f>('Ratios Calculated fix'!AN283-'Ratios Calculated fix'!AN$428)/('Ratios Calculated fix'!AN$429-'Ratios Calculated fix'!AN$428)</f>
        <v>0.6206425652282036</v>
      </c>
      <c r="AO283" s="21">
        <f>('Ratios Calculated fix'!AO283-'Ratios Calculated fix'!AO$428)/('Ratios Calculated fix'!AO$429-'Ratios Calculated fix'!AO$428)</f>
        <v>6.6894807939768319E-2</v>
      </c>
      <c r="AP283" s="21">
        <f>('Ratios Calculated fix'!AP283-'Ratios Calculated fix'!AP$428)/('Ratios Calculated fix'!AP$429-'Ratios Calculated fix'!AP$428)</f>
        <v>3.2231528791561902E-2</v>
      </c>
      <c r="AQ283" s="21">
        <f>('Ratios Calculated fix'!AQ283-'Ratios Calculated fix'!AQ$428)/('Ratios Calculated fix'!AQ$429-'Ratios Calculated fix'!AQ$428)</f>
        <v>0.51550881027130069</v>
      </c>
      <c r="AR283" s="21">
        <f>('Ratios Calculated fix'!AR283-'Ratios Calculated fix'!AR$428)/('Ratios Calculated fix'!AR$429-'Ratios Calculated fix'!AR$428)</f>
        <v>0.42787810986396813</v>
      </c>
      <c r="AS283" s="21">
        <f>('Ratios Calculated fix'!AS283-'Ratios Calculated fix'!AS$428)/('Ratios Calculated fix'!AS$429-'Ratios Calculated fix'!AS$428)</f>
        <v>0.53495207884369322</v>
      </c>
      <c r="AT283" s="21">
        <f>('Ratios Calculated fix'!AT283-'Ratios Calculated fix'!AT$428)/('Ratios Calculated fix'!AT$429-'Ratios Calculated fix'!AT$428)</f>
        <v>0.33590866988122298</v>
      </c>
      <c r="AU283" s="21">
        <f>('Ratios Calculated fix'!AU283-'Ratios Calculated fix'!AU$428)/('Ratios Calculated fix'!AU$429-'Ratios Calculated fix'!AU$428)</f>
        <v>0.482887913825221</v>
      </c>
      <c r="AV283" s="21" t="e">
        <f>('Ratios Calculated fix'!AV283-'Ratios Calculated fix'!AV$428)/('Ratios Calculated fix'!AV$429-'Ratios Calculated fix'!AV$428)</f>
        <v>#DIV/0!</v>
      </c>
      <c r="AW283" s="21" t="e">
        <f>('Ratios Calculated fix'!AW283-'Ratios Calculated fix'!AW$428)/('Ratios Calculated fix'!AW$429-'Ratios Calculated fix'!AW$428)</f>
        <v>#DIV/0!</v>
      </c>
      <c r="AX283" s="21" t="e">
        <f>('Ratios Calculated fix'!AX283-'Ratios Calculated fix'!AX$428)/('Ratios Calculated fix'!AX$429-'Ratios Calculated fix'!AX$428)</f>
        <v>#DIV/0!</v>
      </c>
      <c r="AY283" s="21">
        <f>('Ratios Calculated fix'!AY283-'Ratios Calculated fix'!AY$428)/('Ratios Calculated fix'!AY$429-'Ratios Calculated fix'!AY$428)</f>
        <v>0.34745020110294411</v>
      </c>
      <c r="AZ283" s="21">
        <f>('Ratios Calculated fix'!AZ283-'Ratios Calculated fix'!AZ$428)/('Ratios Calculated fix'!AZ$429-'Ratios Calculated fix'!AZ$428)</f>
        <v>0.24832478629322333</v>
      </c>
      <c r="BA283" s="21">
        <f>('Ratios Calculated fix'!BA283-'Ratios Calculated fix'!BA$428)/('Ratios Calculated fix'!BA$429-'Ratios Calculated fix'!BA$428)</f>
        <v>0.52120842244502585</v>
      </c>
      <c r="BB283" s="21" t="e">
        <f>('Ratios Calculated fix'!BB283-'Ratios Calculated fix'!BB$428)/('Ratios Calculated fix'!BB$429-'Ratios Calculated fix'!BB$428)</f>
        <v>#DIV/0!</v>
      </c>
      <c r="BC283" s="21">
        <f>('Ratios Calculated fix'!BC283-'Ratios Calculated fix'!BC$428)/('Ratios Calculated fix'!BC$429-'Ratios Calculated fix'!BC$428)</f>
        <v>9.9383979272092443E-2</v>
      </c>
    </row>
    <row r="284" spans="1:55" x14ac:dyDescent="0.2">
      <c r="A284" s="3" t="s">
        <v>859</v>
      </c>
      <c r="B284" s="3" t="s">
        <v>860</v>
      </c>
      <c r="C284" s="3" t="s">
        <v>38</v>
      </c>
      <c r="D284" s="3">
        <v>83548</v>
      </c>
      <c r="E284" s="3" t="s">
        <v>16</v>
      </c>
      <c r="F284" s="3">
        <v>2019</v>
      </c>
      <c r="G284" s="3" t="s">
        <v>17</v>
      </c>
      <c r="H284" s="4">
        <v>43830</v>
      </c>
      <c r="I284" s="4">
        <v>43859</v>
      </c>
      <c r="J284" s="4">
        <v>43859</v>
      </c>
      <c r="K284" s="5">
        <v>438572000</v>
      </c>
      <c r="L284" s="5">
        <v>451391000</v>
      </c>
      <c r="M284" s="6" t="s">
        <v>861</v>
      </c>
      <c r="N284" s="20">
        <f>('Ratios Calculated fix'!N284-'Ratios Calculated fix'!N$428)/('Ratios Calculated fix'!N$429-'Ratios Calculated fix'!N$428)</f>
        <v>6.4163165361257449E-2</v>
      </c>
      <c r="O284" s="21">
        <f>('Ratios Calculated fix'!O284-'Ratios Calculated fix'!O$428)/('Ratios Calculated fix'!O$429-'Ratios Calculated fix'!O$428)</f>
        <v>6.4163165361257449E-2</v>
      </c>
      <c r="P284" s="21">
        <f>('Ratios Calculated fix'!P284-'Ratios Calculated fix'!P$428)/('Ratios Calculated fix'!P$429-'Ratios Calculated fix'!P$428)</f>
        <v>8.749364968174321E-2</v>
      </c>
      <c r="Q284" s="21">
        <f>('Ratios Calculated fix'!Q284-'Ratios Calculated fix'!Q$428)/('Ratios Calculated fix'!Q$429-'Ratios Calculated fix'!Q$428)</f>
        <v>0.56370088634955573</v>
      </c>
      <c r="R284" s="21">
        <f>('Ratios Calculated fix'!R284-'Ratios Calculated fix'!R$428)/('Ratios Calculated fix'!R$429-'Ratios Calculated fix'!R$428)</f>
        <v>0.10247990581410692</v>
      </c>
      <c r="S284" s="21">
        <f>('Ratios Calculated fix'!S284-'Ratios Calculated fix'!S$428)/('Ratios Calculated fix'!S$429-'Ratios Calculated fix'!S$428)</f>
        <v>0</v>
      </c>
      <c r="T284" s="21">
        <f>('Ratios Calculated fix'!T284-'Ratios Calculated fix'!T$428)/('Ratios Calculated fix'!T$429-'Ratios Calculated fix'!T$428)</f>
        <v>0.10353214734786541</v>
      </c>
      <c r="U284" s="21">
        <f>('Ratios Calculated fix'!U284-'Ratios Calculated fix'!U$428)/('Ratios Calculated fix'!U$429-'Ratios Calculated fix'!U$428)</f>
        <v>0.79972817827506393</v>
      </c>
      <c r="V284" s="21">
        <f>('Ratios Calculated fix'!V284-'Ratios Calculated fix'!V$428)/('Ratios Calculated fix'!V$429-'Ratios Calculated fix'!V$428)</f>
        <v>0.77144014205164946</v>
      </c>
      <c r="W284" s="21">
        <f>('Ratios Calculated fix'!W284-'Ratios Calculated fix'!W$428)/('Ratios Calculated fix'!W$429-'Ratios Calculated fix'!W$428)</f>
        <v>0.77032392911851211</v>
      </c>
      <c r="X284" s="21">
        <f>('Ratios Calculated fix'!X284-'Ratios Calculated fix'!X$428)/('Ratios Calculated fix'!X$429-'Ratios Calculated fix'!X$428)</f>
        <v>0.3027260699716674</v>
      </c>
      <c r="Y284" s="21">
        <f>('Ratios Calculated fix'!Y284-'Ratios Calculated fix'!Y$428)/('Ratios Calculated fix'!Y$429-'Ratios Calculated fix'!Y$428)</f>
        <v>0.4675604349829327</v>
      </c>
      <c r="Z284" s="21">
        <f>('Ratios Calculated fix'!Z284-'Ratios Calculated fix'!Z$428)/('Ratios Calculated fix'!Z$429-'Ratios Calculated fix'!Z$428)</f>
        <v>0.6972739300283326</v>
      </c>
      <c r="AA284" s="21">
        <f>('Ratios Calculated fix'!AA284-'Ratios Calculated fix'!AA$428)/('Ratios Calculated fix'!AA$429-'Ratios Calculated fix'!AA$428)</f>
        <v>0</v>
      </c>
      <c r="AB284" s="21">
        <f>('Ratios Calculated fix'!AB284-'Ratios Calculated fix'!AB$428)/('Ratios Calculated fix'!AB$429-'Ratios Calculated fix'!AB$428)</f>
        <v>0.83712793343005798</v>
      </c>
      <c r="AC284" s="21">
        <f>('Ratios Calculated fix'!AC284-'Ratios Calculated fix'!AC$428)/('Ratios Calculated fix'!AC$429-'Ratios Calculated fix'!AC$428)</f>
        <v>0.35109557222452881</v>
      </c>
      <c r="AD284" s="21">
        <f>('Ratios Calculated fix'!AD284-'Ratios Calculated fix'!AD$428)/('Ratios Calculated fix'!AD$429-'Ratios Calculated fix'!AD$428)</f>
        <v>0.30343691036395426</v>
      </c>
      <c r="AE284" s="21">
        <f>('Ratios Calculated fix'!AE284-'Ratios Calculated fix'!AE$428)/('Ratios Calculated fix'!AE$429-'Ratios Calculated fix'!AE$428)</f>
        <v>0.34784652481721962</v>
      </c>
      <c r="AF284" s="21">
        <f>('Ratios Calculated fix'!AF284-'Ratios Calculated fix'!AF$428)/('Ratios Calculated fix'!AF$429-'Ratios Calculated fix'!AF$428)</f>
        <v>0.58957407719264832</v>
      </c>
      <c r="AG284" s="21" t="e">
        <f>('Ratios Calculated fix'!AG284-'Ratios Calculated fix'!AG$428)/('Ratios Calculated fix'!AG$429-'Ratios Calculated fix'!AG$428)</f>
        <v>#DIV/0!</v>
      </c>
      <c r="AH284" s="21" t="e">
        <f>('Ratios Calculated fix'!AH284-'Ratios Calculated fix'!AH$428)/('Ratios Calculated fix'!AH$429-'Ratios Calculated fix'!AH$428)</f>
        <v>#DIV/0!</v>
      </c>
      <c r="AI284" s="21">
        <f>('Ratios Calculated fix'!AI284-'Ratios Calculated fix'!AI$428)/('Ratios Calculated fix'!AI$429-'Ratios Calculated fix'!AI$428)</f>
        <v>0.34210521035890051</v>
      </c>
      <c r="AJ284" s="21">
        <f>('Ratios Calculated fix'!AJ284-'Ratios Calculated fix'!AJ$428)/('Ratios Calculated fix'!AJ$429-'Ratios Calculated fix'!AJ$428)</f>
        <v>0</v>
      </c>
      <c r="AK284" s="21" t="e">
        <f>('Ratios Calculated fix'!AK284-'Ratios Calculated fix'!AK$428)/('Ratios Calculated fix'!AK$429-'Ratios Calculated fix'!AK$428)</f>
        <v>#DIV/0!</v>
      </c>
      <c r="AL284" s="21" t="e">
        <f>('Ratios Calculated fix'!AL284-'Ratios Calculated fix'!AL$428)/('Ratios Calculated fix'!AL$429-'Ratios Calculated fix'!AL$428)</f>
        <v>#DIV/0!</v>
      </c>
      <c r="AM284" s="21">
        <f>('Ratios Calculated fix'!AM284-'Ratios Calculated fix'!AM$428)/('Ratios Calculated fix'!AM$429-'Ratios Calculated fix'!AM$428)</f>
        <v>0.61896010984003547</v>
      </c>
      <c r="AN284" s="21">
        <f>('Ratios Calculated fix'!AN284-'Ratios Calculated fix'!AN$428)/('Ratios Calculated fix'!AN$429-'Ratios Calculated fix'!AN$428)</f>
        <v>0.62431994862314222</v>
      </c>
      <c r="AO284" s="21">
        <f>('Ratios Calculated fix'!AO284-'Ratios Calculated fix'!AO$428)/('Ratios Calculated fix'!AO$429-'Ratios Calculated fix'!AO$428)</f>
        <v>0.12548324020671428</v>
      </c>
      <c r="AP284" s="21">
        <f>('Ratios Calculated fix'!AP284-'Ratios Calculated fix'!AP$428)/('Ratios Calculated fix'!AP$429-'Ratios Calculated fix'!AP$428)</f>
        <v>3.2563547190877236E-2</v>
      </c>
      <c r="AQ284" s="21">
        <f>('Ratios Calculated fix'!AQ284-'Ratios Calculated fix'!AQ$428)/('Ratios Calculated fix'!AQ$429-'Ratios Calculated fix'!AQ$428)</f>
        <v>0.55372863438384856</v>
      </c>
      <c r="AR284" s="21">
        <f>('Ratios Calculated fix'!AR284-'Ratios Calculated fix'!AR$428)/('Ratios Calculated fix'!AR$429-'Ratios Calculated fix'!AR$428)</f>
        <v>0</v>
      </c>
      <c r="AS284" s="21">
        <f>('Ratios Calculated fix'!AS284-'Ratios Calculated fix'!AS$428)/('Ratios Calculated fix'!AS$429-'Ratios Calculated fix'!AS$428)</f>
        <v>0.65021668920070974</v>
      </c>
      <c r="AT284" s="21">
        <f>('Ratios Calculated fix'!AT284-'Ratios Calculated fix'!AT$428)/('Ratios Calculated fix'!AT$429-'Ratios Calculated fix'!AT$428)</f>
        <v>2.2839993357278269E-2</v>
      </c>
      <c r="AU284" s="21">
        <f>('Ratios Calculated fix'!AU284-'Ratios Calculated fix'!AU$428)/('Ratios Calculated fix'!AU$429-'Ratios Calculated fix'!AU$428)</f>
        <v>0.3922779399321939</v>
      </c>
      <c r="AV284" s="21" t="e">
        <f>('Ratios Calculated fix'!AV284-'Ratios Calculated fix'!AV$428)/('Ratios Calculated fix'!AV$429-'Ratios Calculated fix'!AV$428)</f>
        <v>#DIV/0!</v>
      </c>
      <c r="AW284" s="21" t="e">
        <f>('Ratios Calculated fix'!AW284-'Ratios Calculated fix'!AW$428)/('Ratios Calculated fix'!AW$429-'Ratios Calculated fix'!AW$428)</f>
        <v>#DIV/0!</v>
      </c>
      <c r="AX284" s="21" t="e">
        <f>('Ratios Calculated fix'!AX284-'Ratios Calculated fix'!AX$428)/('Ratios Calculated fix'!AX$429-'Ratios Calculated fix'!AX$428)</f>
        <v>#DIV/0!</v>
      </c>
      <c r="AY284" s="21">
        <f>('Ratios Calculated fix'!AY284-'Ratios Calculated fix'!AY$428)/('Ratios Calculated fix'!AY$429-'Ratios Calculated fix'!AY$428)</f>
        <v>0.4000707320658623</v>
      </c>
      <c r="AZ284" s="21">
        <f>('Ratios Calculated fix'!AZ284-'Ratios Calculated fix'!AZ$428)/('Ratios Calculated fix'!AZ$429-'Ratios Calculated fix'!AZ$428)</f>
        <v>0.32409513974441906</v>
      </c>
      <c r="BA284" s="21">
        <f>('Ratios Calculated fix'!BA284-'Ratios Calculated fix'!BA$428)/('Ratios Calculated fix'!BA$429-'Ratios Calculated fix'!BA$428)</f>
        <v>0.49356059160406907</v>
      </c>
      <c r="BB284" s="21" t="e">
        <f>('Ratios Calculated fix'!BB284-'Ratios Calculated fix'!BB$428)/('Ratios Calculated fix'!BB$429-'Ratios Calculated fix'!BB$428)</f>
        <v>#DIV/0!</v>
      </c>
      <c r="BC284" s="21">
        <f>('Ratios Calculated fix'!BC284-'Ratios Calculated fix'!BC$428)/('Ratios Calculated fix'!BC$429-'Ratios Calculated fix'!BC$428)</f>
        <v>0.10977145721428204</v>
      </c>
    </row>
    <row r="285" spans="1:55" x14ac:dyDescent="0.2">
      <c r="A285" s="3" t="s">
        <v>880</v>
      </c>
      <c r="B285" s="3" t="s">
        <v>881</v>
      </c>
      <c r="C285" s="3" t="s">
        <v>52</v>
      </c>
      <c r="D285" s="3">
        <v>119873</v>
      </c>
      <c r="E285" s="3" t="s">
        <v>16</v>
      </c>
      <c r="F285" s="3">
        <v>2019</v>
      </c>
      <c r="G285" s="3" t="s">
        <v>17</v>
      </c>
      <c r="H285" s="4">
        <v>43830</v>
      </c>
      <c r="I285" s="4">
        <v>43889</v>
      </c>
      <c r="J285" s="4">
        <v>43889</v>
      </c>
      <c r="K285" s="5">
        <v>377000000</v>
      </c>
      <c r="L285" s="5">
        <v>380000000</v>
      </c>
      <c r="M285" s="3" t="s">
        <v>882</v>
      </c>
      <c r="N285" s="20">
        <f>('Ratios Calculated fix'!N285-'Ratios Calculated fix'!N$428)/('Ratios Calculated fix'!N$429-'Ratios Calculated fix'!N$428)</f>
        <v>2.1395586049721336E-2</v>
      </c>
      <c r="O285" s="21">
        <f>('Ratios Calculated fix'!O285-'Ratios Calculated fix'!O$428)/('Ratios Calculated fix'!O$429-'Ratios Calculated fix'!O$428)</f>
        <v>1.6851990356120092E-2</v>
      </c>
      <c r="P285" s="21">
        <f>('Ratios Calculated fix'!P285-'Ratios Calculated fix'!P$428)/('Ratios Calculated fix'!P$429-'Ratios Calculated fix'!P$428)</f>
        <v>4.1798539661576832E-3</v>
      </c>
      <c r="Q285" s="21">
        <f>('Ratios Calculated fix'!Q285-'Ratios Calculated fix'!Q$428)/('Ratios Calculated fix'!Q$429-'Ratios Calculated fix'!Q$428)</f>
        <v>0.56189120256891101</v>
      </c>
      <c r="R285" s="21">
        <f>('Ratios Calculated fix'!R285-'Ratios Calculated fix'!R$428)/('Ratios Calculated fix'!R$429-'Ratios Calculated fix'!R$428)</f>
        <v>0.10761686045868993</v>
      </c>
      <c r="S285" s="21">
        <f>('Ratios Calculated fix'!S285-'Ratios Calculated fix'!S$428)/('Ratios Calculated fix'!S$429-'Ratios Calculated fix'!S$428)</f>
        <v>0.15531695912184004</v>
      </c>
      <c r="T285" s="21">
        <f>('Ratios Calculated fix'!T285-'Ratios Calculated fix'!T$428)/('Ratios Calculated fix'!T$429-'Ratios Calculated fix'!T$428)</f>
        <v>8.4588420889855284E-2</v>
      </c>
      <c r="U285" s="21">
        <f>('Ratios Calculated fix'!U285-'Ratios Calculated fix'!U$428)/('Ratios Calculated fix'!U$429-'Ratios Calculated fix'!U$428)</f>
        <v>0.79782909169316729</v>
      </c>
      <c r="V285" s="21">
        <f>('Ratios Calculated fix'!V285-'Ratios Calculated fix'!V$428)/('Ratios Calculated fix'!V$429-'Ratios Calculated fix'!V$428)</f>
        <v>0.78179523288374475</v>
      </c>
      <c r="W285" s="21">
        <f>('Ratios Calculated fix'!W285-'Ratios Calculated fix'!W$428)/('Ratios Calculated fix'!W$429-'Ratios Calculated fix'!W$428)</f>
        <v>0.76617521827118251</v>
      </c>
      <c r="X285" s="21">
        <f>('Ratios Calculated fix'!X285-'Ratios Calculated fix'!X$428)/('Ratios Calculated fix'!X$429-'Ratios Calculated fix'!X$428)</f>
        <v>7.3453023851995369E-2</v>
      </c>
      <c r="Y285" s="21">
        <f>('Ratios Calculated fix'!Y285-'Ratios Calculated fix'!Y$428)/('Ratios Calculated fix'!Y$429-'Ratios Calculated fix'!Y$428)</f>
        <v>0.47812027177005018</v>
      </c>
      <c r="Z285" s="21">
        <f>('Ratios Calculated fix'!Z285-'Ratios Calculated fix'!Z$428)/('Ratios Calculated fix'!Z$429-'Ratios Calculated fix'!Z$428)</f>
        <v>0.92654697614800463</v>
      </c>
      <c r="AA285" s="21">
        <f>('Ratios Calculated fix'!AA285-'Ratios Calculated fix'!AA$428)/('Ratios Calculated fix'!AA$429-'Ratios Calculated fix'!AA$428)</f>
        <v>0.12650946924273121</v>
      </c>
      <c r="AB285" s="21">
        <f>('Ratios Calculated fix'!AB285-'Ratios Calculated fix'!AB$428)/('Ratios Calculated fix'!AB$429-'Ratios Calculated fix'!AB$428)</f>
        <v>0.85175569369903104</v>
      </c>
      <c r="AC285" s="21">
        <f>('Ratios Calculated fix'!AC285-'Ratios Calculated fix'!AC$428)/('Ratios Calculated fix'!AC$429-'Ratios Calculated fix'!AC$428)</f>
        <v>0.64590116339354875</v>
      </c>
      <c r="AD285" s="21">
        <f>('Ratios Calculated fix'!AD285-'Ratios Calculated fix'!AD$428)/('Ratios Calculated fix'!AD$429-'Ratios Calculated fix'!AD$428)</f>
        <v>0.33891435342444076</v>
      </c>
      <c r="AE285" s="21">
        <f>('Ratios Calculated fix'!AE285-'Ratios Calculated fix'!AE$428)/('Ratios Calculated fix'!AE$429-'Ratios Calculated fix'!AE$428)</f>
        <v>0.2692702570784748</v>
      </c>
      <c r="AF285" s="21">
        <f>('Ratios Calculated fix'!AF285-'Ratios Calculated fix'!AF$428)/('Ratios Calculated fix'!AF$429-'Ratios Calculated fix'!AF$428)</f>
        <v>0.52948004478780775</v>
      </c>
      <c r="AG285" s="21" t="e">
        <f>('Ratios Calculated fix'!AG285-'Ratios Calculated fix'!AG$428)/('Ratios Calculated fix'!AG$429-'Ratios Calculated fix'!AG$428)</f>
        <v>#DIV/0!</v>
      </c>
      <c r="AH285" s="21" t="e">
        <f>('Ratios Calculated fix'!AH285-'Ratios Calculated fix'!AH$428)/('Ratios Calculated fix'!AH$429-'Ratios Calculated fix'!AH$428)</f>
        <v>#DIV/0!</v>
      </c>
      <c r="AI285" s="21">
        <f>('Ratios Calculated fix'!AI285-'Ratios Calculated fix'!AI$428)/('Ratios Calculated fix'!AI$429-'Ratios Calculated fix'!AI$428)</f>
        <v>0.56222843989381632</v>
      </c>
      <c r="AJ285" s="21">
        <f>('Ratios Calculated fix'!AJ285-'Ratios Calculated fix'!AJ$428)/('Ratios Calculated fix'!AJ$429-'Ratios Calculated fix'!AJ$428)</f>
        <v>9.1684308854643903E-2</v>
      </c>
      <c r="AK285" s="21" t="e">
        <f>('Ratios Calculated fix'!AK285-'Ratios Calculated fix'!AK$428)/('Ratios Calculated fix'!AK$429-'Ratios Calculated fix'!AK$428)</f>
        <v>#DIV/0!</v>
      </c>
      <c r="AL285" s="21" t="e">
        <f>('Ratios Calculated fix'!AL285-'Ratios Calculated fix'!AL$428)/('Ratios Calculated fix'!AL$429-'Ratios Calculated fix'!AL$428)</f>
        <v>#DIV/0!</v>
      </c>
      <c r="AM285" s="21">
        <f>('Ratios Calculated fix'!AM285-'Ratios Calculated fix'!AM$428)/('Ratios Calculated fix'!AM$429-'Ratios Calculated fix'!AM$428)</f>
        <v>0.6153033782549614</v>
      </c>
      <c r="AN285" s="21">
        <f>('Ratios Calculated fix'!AN285-'Ratios Calculated fix'!AN$428)/('Ratios Calculated fix'!AN$429-'Ratios Calculated fix'!AN$428)</f>
        <v>0.62104239950505646</v>
      </c>
      <c r="AO285" s="21">
        <f>('Ratios Calculated fix'!AO285-'Ratios Calculated fix'!AO$428)/('Ratios Calculated fix'!AO$429-'Ratios Calculated fix'!AO$428)</f>
        <v>4.064530385382379E-2</v>
      </c>
      <c r="AP285" s="21">
        <f>('Ratios Calculated fix'!AP285-'Ratios Calculated fix'!AP$428)/('Ratios Calculated fix'!AP$429-'Ratios Calculated fix'!AP$428)</f>
        <v>3.1688141865130477E-2</v>
      </c>
      <c r="AQ285" s="21">
        <f>('Ratios Calculated fix'!AQ285-'Ratios Calculated fix'!AQ$428)/('Ratios Calculated fix'!AQ$429-'Ratios Calculated fix'!AQ$428)</f>
        <v>0.49084428222181581</v>
      </c>
      <c r="AR285" s="21">
        <f>('Ratios Calculated fix'!AR285-'Ratios Calculated fix'!AR$428)/('Ratios Calculated fix'!AR$429-'Ratios Calculated fix'!AR$428)</f>
        <v>0.27940808413524987</v>
      </c>
      <c r="AS285" s="21">
        <f>('Ratios Calculated fix'!AS285-'Ratios Calculated fix'!AS$428)/('Ratios Calculated fix'!AS$429-'Ratios Calculated fix'!AS$428)</f>
        <v>0.66135667733856129</v>
      </c>
      <c r="AT285" s="21">
        <f>('Ratios Calculated fix'!AT285-'Ratios Calculated fix'!AT$428)/('Ratios Calculated fix'!AT$429-'Ratios Calculated fix'!AT$428)</f>
        <v>0.23216044004745423</v>
      </c>
      <c r="AU285" s="21">
        <f>('Ratios Calculated fix'!AU285-'Ratios Calculated fix'!AU$428)/('Ratios Calculated fix'!AU$429-'Ratios Calculated fix'!AU$428)</f>
        <v>0.40562252802929655</v>
      </c>
      <c r="AV285" s="21" t="e">
        <f>('Ratios Calculated fix'!AV285-'Ratios Calculated fix'!AV$428)/('Ratios Calculated fix'!AV$429-'Ratios Calculated fix'!AV$428)</f>
        <v>#DIV/0!</v>
      </c>
      <c r="AW285" s="21" t="e">
        <f>('Ratios Calculated fix'!AW285-'Ratios Calculated fix'!AW$428)/('Ratios Calculated fix'!AW$429-'Ratios Calculated fix'!AW$428)</f>
        <v>#DIV/0!</v>
      </c>
      <c r="AX285" s="21" t="e">
        <f>('Ratios Calculated fix'!AX285-'Ratios Calculated fix'!AX$428)/('Ratios Calculated fix'!AX$429-'Ratios Calculated fix'!AX$428)</f>
        <v>#DIV/0!</v>
      </c>
      <c r="AY285" s="21">
        <f>('Ratios Calculated fix'!AY285-'Ratios Calculated fix'!AY$428)/('Ratios Calculated fix'!AY$429-'Ratios Calculated fix'!AY$428)</f>
        <v>0.46926351253883636</v>
      </c>
      <c r="AZ285" s="21">
        <f>('Ratios Calculated fix'!AZ285-'Ratios Calculated fix'!AZ$428)/('Ratios Calculated fix'!AZ$429-'Ratios Calculated fix'!AZ$428)</f>
        <v>0.49304841805924005</v>
      </c>
      <c r="BA285" s="21">
        <f>('Ratios Calculated fix'!BA285-'Ratios Calculated fix'!BA$428)/('Ratios Calculated fix'!BA$429-'Ratios Calculated fix'!BA$428)</f>
        <v>0.64201478017626834</v>
      </c>
      <c r="BB285" s="21" t="e">
        <f>('Ratios Calculated fix'!BB285-'Ratios Calculated fix'!BB$428)/('Ratios Calculated fix'!BB$429-'Ratios Calculated fix'!BB$428)</f>
        <v>#DIV/0!</v>
      </c>
      <c r="BC285" s="21">
        <f>('Ratios Calculated fix'!BC285-'Ratios Calculated fix'!BC$428)/('Ratios Calculated fix'!BC$429-'Ratios Calculated fix'!BC$428)</f>
        <v>6.9854907441946196E-2</v>
      </c>
    </row>
    <row r="286" spans="1:55" x14ac:dyDescent="0.2">
      <c r="A286" s="3" t="s">
        <v>877</v>
      </c>
      <c r="B286" s="3" t="s">
        <v>878</v>
      </c>
      <c r="C286" s="3" t="s">
        <v>45</v>
      </c>
      <c r="D286" s="3">
        <v>101814</v>
      </c>
      <c r="E286" s="3" t="s">
        <v>16</v>
      </c>
      <c r="F286" s="3">
        <v>2020</v>
      </c>
      <c r="G286" s="3" t="s">
        <v>17</v>
      </c>
      <c r="H286" s="4">
        <v>43982</v>
      </c>
      <c r="I286" s="4">
        <v>44036</v>
      </c>
      <c r="J286" s="4">
        <v>44036</v>
      </c>
      <c r="K286" s="5">
        <v>1555900000</v>
      </c>
      <c r="L286" s="5">
        <v>1582900000</v>
      </c>
      <c r="M286" s="3" t="s">
        <v>879</v>
      </c>
      <c r="N286" s="20">
        <f>('Ratios Calculated fix'!N286-'Ratios Calculated fix'!N$428)/('Ratios Calculated fix'!N$429-'Ratios Calculated fix'!N$428)</f>
        <v>9.0492271367277735E-2</v>
      </c>
      <c r="O286" s="21">
        <f>('Ratios Calculated fix'!O286-'Ratios Calculated fix'!O$428)/('Ratios Calculated fix'!O$429-'Ratios Calculated fix'!O$428)</f>
        <v>5.9464748930570681E-2</v>
      </c>
      <c r="P286" s="21">
        <f>('Ratios Calculated fix'!P286-'Ratios Calculated fix'!P$428)/('Ratios Calculated fix'!P$429-'Ratios Calculated fix'!P$428)</f>
        <v>8.8674901710926887E-2</v>
      </c>
      <c r="Q286" s="21">
        <f>('Ratios Calculated fix'!Q286-'Ratios Calculated fix'!Q$428)/('Ratios Calculated fix'!Q$429-'Ratios Calculated fix'!Q$428)</f>
        <v>0.56008059265921983</v>
      </c>
      <c r="R286" s="21">
        <f>('Ratios Calculated fix'!R286-'Ratios Calculated fix'!R$428)/('Ratios Calculated fix'!R$429-'Ratios Calculated fix'!R$428)</f>
        <v>3.7689183611157508E-2</v>
      </c>
      <c r="S286" s="21">
        <f>('Ratios Calculated fix'!S286-'Ratios Calculated fix'!S$428)/('Ratios Calculated fix'!S$429-'Ratios Calculated fix'!S$428)</f>
        <v>1.0565497714114772E-3</v>
      </c>
      <c r="T286" s="21">
        <f>('Ratios Calculated fix'!T286-'Ratios Calculated fix'!T$428)/('Ratios Calculated fix'!T$429-'Ratios Calculated fix'!T$428)</f>
        <v>3.7911999417630751E-2</v>
      </c>
      <c r="U286" s="21">
        <f>('Ratios Calculated fix'!U286-'Ratios Calculated fix'!U$428)/('Ratios Calculated fix'!U$429-'Ratios Calculated fix'!U$428)</f>
        <v>0.79196404630353534</v>
      </c>
      <c r="V286" s="21">
        <f>('Ratios Calculated fix'!V286-'Ratios Calculated fix'!V$428)/('Ratios Calculated fix'!V$429-'Ratios Calculated fix'!V$428)</f>
        <v>0.77148890164869377</v>
      </c>
      <c r="W286" s="21">
        <f>('Ratios Calculated fix'!W286-'Ratios Calculated fix'!W$428)/('Ratios Calculated fix'!W$429-'Ratios Calculated fix'!W$428)</f>
        <v>0.76141057409546498</v>
      </c>
      <c r="X286" s="21">
        <f>('Ratios Calculated fix'!X286-'Ratios Calculated fix'!X$428)/('Ratios Calculated fix'!X$429-'Ratios Calculated fix'!X$428)</f>
        <v>0.5686456417374931</v>
      </c>
      <c r="Y286" s="21">
        <f>('Ratios Calculated fix'!Y286-'Ratios Calculated fix'!Y$428)/('Ratios Calculated fix'!Y$429-'Ratios Calculated fix'!Y$428)</f>
        <v>0.49009141385696792</v>
      </c>
      <c r="Z286" s="21">
        <f>('Ratios Calculated fix'!Z286-'Ratios Calculated fix'!Z$428)/('Ratios Calculated fix'!Z$429-'Ratios Calculated fix'!Z$428)</f>
        <v>0.4313543582625069</v>
      </c>
      <c r="AA286" s="21">
        <f>('Ratios Calculated fix'!AA286-'Ratios Calculated fix'!AA$428)/('Ratios Calculated fix'!AA$429-'Ratios Calculated fix'!AA$428)</f>
        <v>1.0593845176256588E-2</v>
      </c>
      <c r="AB286" s="21">
        <f>('Ratios Calculated fix'!AB286-'Ratios Calculated fix'!AB$428)/('Ratios Calculated fix'!AB$429-'Ratios Calculated fix'!AB$428)</f>
        <v>0.87940830231277078</v>
      </c>
      <c r="AC286" s="21">
        <f>('Ratios Calculated fix'!AC286-'Ratios Calculated fix'!AC$428)/('Ratios Calculated fix'!AC$429-'Ratios Calculated fix'!AC$428)</f>
        <v>0.43108646374908721</v>
      </c>
      <c r="AD286" s="21">
        <f>('Ratios Calculated fix'!AD286-'Ratios Calculated fix'!AD$428)/('Ratios Calculated fix'!AD$429-'Ratios Calculated fix'!AD$428)</f>
        <v>0.32150217095274647</v>
      </c>
      <c r="AE286" s="21">
        <f>('Ratios Calculated fix'!AE286-'Ratios Calculated fix'!AE$428)/('Ratios Calculated fix'!AE$429-'Ratios Calculated fix'!AE$428)</f>
        <v>0.36855573289672333</v>
      </c>
      <c r="AF286" s="21">
        <f>('Ratios Calculated fix'!AF286-'Ratios Calculated fix'!AF$428)/('Ratios Calculated fix'!AF$429-'Ratios Calculated fix'!AF$428)</f>
        <v>0.60723705123937044</v>
      </c>
      <c r="AG286" s="21" t="e">
        <f>('Ratios Calculated fix'!AG286-'Ratios Calculated fix'!AG$428)/('Ratios Calculated fix'!AG$429-'Ratios Calculated fix'!AG$428)</f>
        <v>#DIV/0!</v>
      </c>
      <c r="AH286" s="21" t="e">
        <f>('Ratios Calculated fix'!AH286-'Ratios Calculated fix'!AH$428)/('Ratios Calculated fix'!AH$429-'Ratios Calculated fix'!AH$428)</f>
        <v>#DIV/0!</v>
      </c>
      <c r="AI286" s="21">
        <f>('Ratios Calculated fix'!AI286-'Ratios Calculated fix'!AI$428)/('Ratios Calculated fix'!AI$429-'Ratios Calculated fix'!AI$428)</f>
        <v>0.37404427619713004</v>
      </c>
      <c r="AJ286" s="21">
        <f>('Ratios Calculated fix'!AJ286-'Ratios Calculated fix'!AJ$428)/('Ratios Calculated fix'!AJ$429-'Ratios Calculated fix'!AJ$428)</f>
        <v>0.19504650028531231</v>
      </c>
      <c r="AK286" s="21" t="e">
        <f>('Ratios Calculated fix'!AK286-'Ratios Calculated fix'!AK$428)/('Ratios Calculated fix'!AK$429-'Ratios Calculated fix'!AK$428)</f>
        <v>#DIV/0!</v>
      </c>
      <c r="AL286" s="21" t="e">
        <f>('Ratios Calculated fix'!AL286-'Ratios Calculated fix'!AL$428)/('Ratios Calculated fix'!AL$429-'Ratios Calculated fix'!AL$428)</f>
        <v>#DIV/0!</v>
      </c>
      <c r="AM286" s="21">
        <f>('Ratios Calculated fix'!AM286-'Ratios Calculated fix'!AM$428)/('Ratios Calculated fix'!AM$429-'Ratios Calculated fix'!AM$428)</f>
        <v>0.62219499779092147</v>
      </c>
      <c r="AN286" s="21">
        <f>('Ratios Calculated fix'!AN286-'Ratios Calculated fix'!AN$428)/('Ratios Calculated fix'!AN$429-'Ratios Calculated fix'!AN$428)</f>
        <v>0.62634554360270456</v>
      </c>
      <c r="AO286" s="21">
        <f>('Ratios Calculated fix'!AO286-'Ratios Calculated fix'!AO$428)/('Ratios Calculated fix'!AO$429-'Ratios Calculated fix'!AO$428)</f>
        <v>0.36199193568337945</v>
      </c>
      <c r="AP286" s="21">
        <f>('Ratios Calculated fix'!AP286-'Ratios Calculated fix'!AP$428)/('Ratios Calculated fix'!AP$429-'Ratios Calculated fix'!AP$428)</f>
        <v>3.2515995976310469E-2</v>
      </c>
      <c r="AQ286" s="21">
        <f>('Ratios Calculated fix'!AQ286-'Ratios Calculated fix'!AQ$428)/('Ratios Calculated fix'!AQ$429-'Ratios Calculated fix'!AQ$428)</f>
        <v>0.70985524717875736</v>
      </c>
      <c r="AR286" s="21">
        <f>('Ratios Calculated fix'!AR286-'Ratios Calculated fix'!AR$428)/('Ratios Calculated fix'!AR$429-'Ratios Calculated fix'!AR$428)</f>
        <v>0.32538647921871794</v>
      </c>
      <c r="AS286" s="21">
        <f>('Ratios Calculated fix'!AS286-'Ratios Calculated fix'!AS$428)/('Ratios Calculated fix'!AS$429-'Ratios Calculated fix'!AS$428)</f>
        <v>0.50873186570540185</v>
      </c>
      <c r="AT286" s="21">
        <f>('Ratios Calculated fix'!AT286-'Ratios Calculated fix'!AT$428)/('Ratios Calculated fix'!AT$429-'Ratios Calculated fix'!AT$428)</f>
        <v>0.59876425475782036</v>
      </c>
      <c r="AU286" s="21">
        <f>('Ratios Calculated fix'!AU286-'Ratios Calculated fix'!AU$428)/('Ratios Calculated fix'!AU$429-'Ratios Calculated fix'!AU$428)</f>
        <v>0.52147744280020747</v>
      </c>
      <c r="AV286" s="21" t="e">
        <f>('Ratios Calculated fix'!AV286-'Ratios Calculated fix'!AV$428)/('Ratios Calculated fix'!AV$429-'Ratios Calculated fix'!AV$428)</f>
        <v>#DIV/0!</v>
      </c>
      <c r="AW286" s="21" t="e">
        <f>('Ratios Calculated fix'!AW286-'Ratios Calculated fix'!AW$428)/('Ratios Calculated fix'!AW$429-'Ratios Calculated fix'!AW$428)</f>
        <v>#DIV/0!</v>
      </c>
      <c r="AX286" s="21" t="e">
        <f>('Ratios Calculated fix'!AX286-'Ratios Calculated fix'!AX$428)/('Ratios Calculated fix'!AX$429-'Ratios Calculated fix'!AX$428)</f>
        <v>#DIV/0!</v>
      </c>
      <c r="AY286" s="21">
        <f>('Ratios Calculated fix'!AY286-'Ratios Calculated fix'!AY$428)/('Ratios Calculated fix'!AY$429-'Ratios Calculated fix'!AY$428)</f>
        <v>0.33571191967046893</v>
      </c>
      <c r="AZ286" s="21">
        <f>('Ratios Calculated fix'!AZ286-'Ratios Calculated fix'!AZ$428)/('Ratios Calculated fix'!AZ$429-'Ratios Calculated fix'!AZ$428)</f>
        <v>0.23645200774748587</v>
      </c>
      <c r="BA286" s="21">
        <f>('Ratios Calculated fix'!BA286-'Ratios Calculated fix'!BA$428)/('Ratios Calculated fix'!BA$429-'Ratios Calculated fix'!BA$428)</f>
        <v>0.51802480621279612</v>
      </c>
      <c r="BB286" s="21" t="e">
        <f>('Ratios Calculated fix'!BB286-'Ratios Calculated fix'!BB$428)/('Ratios Calculated fix'!BB$429-'Ratios Calculated fix'!BB$428)</f>
        <v>#DIV/0!</v>
      </c>
      <c r="BC286" s="21">
        <f>('Ratios Calculated fix'!BC286-'Ratios Calculated fix'!BC$428)/('Ratios Calculated fix'!BC$429-'Ratios Calculated fix'!BC$428)</f>
        <v>0.22560854021185894</v>
      </c>
    </row>
    <row r="287" spans="1:55" x14ac:dyDescent="0.2">
      <c r="A287" s="3" t="s">
        <v>874</v>
      </c>
      <c r="B287" s="3" t="s">
        <v>875</v>
      </c>
      <c r="C287" s="3" t="s">
        <v>15</v>
      </c>
      <c r="D287" s="3">
        <v>333689</v>
      </c>
      <c r="E287" s="3" t="s">
        <v>16</v>
      </c>
      <c r="F287" s="3">
        <v>2019</v>
      </c>
      <c r="G287" s="3" t="s">
        <v>17</v>
      </c>
      <c r="H287" s="4">
        <v>43830</v>
      </c>
      <c r="I287" s="4">
        <v>43888</v>
      </c>
      <c r="J287" s="4">
        <v>43888</v>
      </c>
      <c r="K287" s="5">
        <v>356073091</v>
      </c>
      <c r="L287" s="5">
        <v>354163383</v>
      </c>
      <c r="M287" s="3" t="s">
        <v>876</v>
      </c>
      <c r="N287" s="20">
        <f>('Ratios Calculated fix'!N287-'Ratios Calculated fix'!N$428)/('Ratios Calculated fix'!N$429-'Ratios Calculated fix'!N$428)</f>
        <v>5.1768621707361968E-2</v>
      </c>
      <c r="O287" s="21">
        <f>('Ratios Calculated fix'!O287-'Ratios Calculated fix'!O$428)/('Ratios Calculated fix'!O$429-'Ratios Calculated fix'!O$428)</f>
        <v>5.1768621707361968E-2</v>
      </c>
      <c r="P287" s="21">
        <f>('Ratios Calculated fix'!P287-'Ratios Calculated fix'!P$428)/('Ratios Calculated fix'!P$429-'Ratios Calculated fix'!P$428)</f>
        <v>4.7304016878034705E-2</v>
      </c>
      <c r="Q287" s="21">
        <f>('Ratios Calculated fix'!Q287-'Ratios Calculated fix'!Q$428)/('Ratios Calculated fix'!Q$429-'Ratios Calculated fix'!Q$428)</f>
        <v>0.56374750384805816</v>
      </c>
      <c r="R287" s="21">
        <f>('Ratios Calculated fix'!R287-'Ratios Calculated fix'!R$428)/('Ratios Calculated fix'!R$429-'Ratios Calculated fix'!R$428)</f>
        <v>0.14196638939637155</v>
      </c>
      <c r="S287" s="21">
        <f>('Ratios Calculated fix'!S287-'Ratios Calculated fix'!S$428)/('Ratios Calculated fix'!S$429-'Ratios Calculated fix'!S$428)</f>
        <v>1.1776034562472549E-2</v>
      </c>
      <c r="T287" s="21">
        <f>('Ratios Calculated fix'!T287-'Ratios Calculated fix'!T$428)/('Ratios Calculated fix'!T$429-'Ratios Calculated fix'!T$428)</f>
        <v>0.1415942883506289</v>
      </c>
      <c r="U287" s="21">
        <f>('Ratios Calculated fix'!U287-'Ratios Calculated fix'!U$428)/('Ratios Calculated fix'!U$429-'Ratios Calculated fix'!U$428)</f>
        <v>0.80352387438414241</v>
      </c>
      <c r="V287" s="21">
        <f>('Ratios Calculated fix'!V287-'Ratios Calculated fix'!V$428)/('Ratios Calculated fix'!V$429-'Ratios Calculated fix'!V$428)</f>
        <v>0.77247308172080054</v>
      </c>
      <c r="W287" s="21">
        <f>('Ratios Calculated fix'!W287-'Ratios Calculated fix'!W$428)/('Ratios Calculated fix'!W$429-'Ratios Calculated fix'!W$428)</f>
        <v>0.77448032508001663</v>
      </c>
      <c r="X287" s="21">
        <f>('Ratios Calculated fix'!X287-'Ratios Calculated fix'!X$428)/('Ratios Calculated fix'!X$429-'Ratios Calculated fix'!X$428)</f>
        <v>0.10443203965988015</v>
      </c>
      <c r="Y287" s="21">
        <f>('Ratios Calculated fix'!Y287-'Ratios Calculated fix'!Y$428)/('Ratios Calculated fix'!Y$429-'Ratios Calculated fix'!Y$428)</f>
        <v>0.55923827391410041</v>
      </c>
      <c r="Z287" s="21">
        <f>('Ratios Calculated fix'!Z287-'Ratios Calculated fix'!Z$428)/('Ratios Calculated fix'!Z$429-'Ratios Calculated fix'!Z$428)</f>
        <v>0.89556796034011998</v>
      </c>
      <c r="AA287" s="21">
        <f>('Ratios Calculated fix'!AA287-'Ratios Calculated fix'!AA$428)/('Ratios Calculated fix'!AA$429-'Ratios Calculated fix'!AA$428)</f>
        <v>0.7510005182220969</v>
      </c>
      <c r="AB287" s="21">
        <f>('Ratios Calculated fix'!AB287-'Ratios Calculated fix'!AB$428)/('Ratios Calculated fix'!AB$429-'Ratios Calculated fix'!AB$428)</f>
        <v>0.83684152667651202</v>
      </c>
      <c r="AC287" s="21">
        <f>('Ratios Calculated fix'!AC287-'Ratios Calculated fix'!AC$428)/('Ratios Calculated fix'!AC$429-'Ratios Calculated fix'!AC$428)</f>
        <v>0.55729666537772271</v>
      </c>
      <c r="AD287" s="21">
        <f>('Ratios Calculated fix'!AD287-'Ratios Calculated fix'!AD$428)/('Ratios Calculated fix'!AD$429-'Ratios Calculated fix'!AD$428)</f>
        <v>0.45186733928059136</v>
      </c>
      <c r="AE287" s="21">
        <f>('Ratios Calculated fix'!AE287-'Ratios Calculated fix'!AE$428)/('Ratios Calculated fix'!AE$429-'Ratios Calculated fix'!AE$428)</f>
        <v>0.41261650647215298</v>
      </c>
      <c r="AF287" s="21">
        <f>('Ratios Calculated fix'!AF287-'Ratios Calculated fix'!AF$428)/('Ratios Calculated fix'!AF$429-'Ratios Calculated fix'!AF$428)</f>
        <v>0.46472337505534944</v>
      </c>
      <c r="AG287" s="21" t="e">
        <f>('Ratios Calculated fix'!AG287-'Ratios Calculated fix'!AG$428)/('Ratios Calculated fix'!AG$429-'Ratios Calculated fix'!AG$428)</f>
        <v>#DIV/0!</v>
      </c>
      <c r="AH287" s="21" t="e">
        <f>('Ratios Calculated fix'!AH287-'Ratios Calculated fix'!AH$428)/('Ratios Calculated fix'!AH$429-'Ratios Calculated fix'!AH$428)</f>
        <v>#DIV/0!</v>
      </c>
      <c r="AI287" s="21">
        <f>('Ratios Calculated fix'!AI287-'Ratios Calculated fix'!AI$428)/('Ratios Calculated fix'!AI$429-'Ratios Calculated fix'!AI$428)</f>
        <v>0.38745672627788996</v>
      </c>
      <c r="AJ287" s="21">
        <f>('Ratios Calculated fix'!AJ287-'Ratios Calculated fix'!AJ$428)/('Ratios Calculated fix'!AJ$429-'Ratios Calculated fix'!AJ$428)</f>
        <v>0.17628299349583265</v>
      </c>
      <c r="AK287" s="21" t="e">
        <f>('Ratios Calculated fix'!AK287-'Ratios Calculated fix'!AK$428)/('Ratios Calculated fix'!AK$429-'Ratios Calculated fix'!AK$428)</f>
        <v>#DIV/0!</v>
      </c>
      <c r="AL287" s="21" t="e">
        <f>('Ratios Calculated fix'!AL287-'Ratios Calculated fix'!AL$428)/('Ratios Calculated fix'!AL$429-'Ratios Calculated fix'!AL$428)</f>
        <v>#DIV/0!</v>
      </c>
      <c r="AM287" s="21">
        <f>('Ratios Calculated fix'!AM287-'Ratios Calculated fix'!AM$428)/('Ratios Calculated fix'!AM$429-'Ratios Calculated fix'!AM$428)</f>
        <v>0.61194871963343456</v>
      </c>
      <c r="AN287" s="21">
        <f>('Ratios Calculated fix'!AN287-'Ratios Calculated fix'!AN$428)/('Ratios Calculated fix'!AN$429-'Ratios Calculated fix'!AN$428)</f>
        <v>0.62297239198370202</v>
      </c>
      <c r="AO287" s="21">
        <f>('Ratios Calculated fix'!AO287-'Ratios Calculated fix'!AO$428)/('Ratios Calculated fix'!AO$429-'Ratios Calculated fix'!AO$428)</f>
        <v>8.4856672728633606E-2</v>
      </c>
      <c r="AP287" s="21">
        <f>('Ratios Calculated fix'!AP287-'Ratios Calculated fix'!AP$428)/('Ratios Calculated fix'!AP$429-'Ratios Calculated fix'!AP$428)</f>
        <v>3.4185054780443619E-2</v>
      </c>
      <c r="AQ287" s="21">
        <f>('Ratios Calculated fix'!AQ287-'Ratios Calculated fix'!AQ$428)/('Ratios Calculated fix'!AQ$429-'Ratios Calculated fix'!AQ$428)</f>
        <v>0.43523443645850712</v>
      </c>
      <c r="AR287" s="21">
        <f>('Ratios Calculated fix'!AR287-'Ratios Calculated fix'!AR$428)/('Ratios Calculated fix'!AR$429-'Ratios Calculated fix'!AR$428)</f>
        <v>0.3370455737921102</v>
      </c>
      <c r="AS287" s="21">
        <f>('Ratios Calculated fix'!AS287-'Ratios Calculated fix'!AS$428)/('Ratios Calculated fix'!AS$429-'Ratios Calculated fix'!AS$428)</f>
        <v>0.52013023183958673</v>
      </c>
      <c r="AT287" s="21">
        <f>('Ratios Calculated fix'!AT287-'Ratios Calculated fix'!AT$428)/('Ratios Calculated fix'!AT$429-'Ratios Calculated fix'!AT$428)</f>
        <v>0.30565520232902832</v>
      </c>
      <c r="AU287" s="21">
        <f>('Ratios Calculated fix'!AU287-'Ratios Calculated fix'!AU$428)/('Ratios Calculated fix'!AU$429-'Ratios Calculated fix'!AU$428)</f>
        <v>0.47954348034329486</v>
      </c>
      <c r="AV287" s="21" t="e">
        <f>('Ratios Calculated fix'!AV287-'Ratios Calculated fix'!AV$428)/('Ratios Calculated fix'!AV$429-'Ratios Calculated fix'!AV$428)</f>
        <v>#DIV/0!</v>
      </c>
      <c r="AW287" s="21" t="e">
        <f>('Ratios Calculated fix'!AW287-'Ratios Calculated fix'!AW$428)/('Ratios Calculated fix'!AW$429-'Ratios Calculated fix'!AW$428)</f>
        <v>#DIV/0!</v>
      </c>
      <c r="AX287" s="21" t="e">
        <f>('Ratios Calculated fix'!AX287-'Ratios Calculated fix'!AX$428)/('Ratios Calculated fix'!AX$429-'Ratios Calculated fix'!AX$428)</f>
        <v>#DIV/0!</v>
      </c>
      <c r="AY287" s="21">
        <f>('Ratios Calculated fix'!AY287-'Ratios Calculated fix'!AY$428)/('Ratios Calculated fix'!AY$429-'Ratios Calculated fix'!AY$428)</f>
        <v>0.38133212928505195</v>
      </c>
      <c r="AZ287" s="21">
        <f>('Ratios Calculated fix'!AZ287-'Ratios Calculated fix'!AZ$428)/('Ratios Calculated fix'!AZ$429-'Ratios Calculated fix'!AZ$428)</f>
        <v>0.3321334731200728</v>
      </c>
      <c r="BA287" s="21">
        <f>('Ratios Calculated fix'!BA287-'Ratios Calculated fix'!BA$428)/('Ratios Calculated fix'!BA$429-'Ratios Calculated fix'!BA$428)</f>
        <v>0.5043560264033573</v>
      </c>
      <c r="BB287" s="21" t="e">
        <f>('Ratios Calculated fix'!BB287-'Ratios Calculated fix'!BB$428)/('Ratios Calculated fix'!BB$429-'Ratios Calculated fix'!BB$428)</f>
        <v>#DIV/0!</v>
      </c>
      <c r="BC287" s="21">
        <f>('Ratios Calculated fix'!BC287-'Ratios Calculated fix'!BC$428)/('Ratios Calculated fix'!BC$429-'Ratios Calculated fix'!BC$428)</f>
        <v>0.10832752865634786</v>
      </c>
    </row>
    <row r="288" spans="1:55" x14ac:dyDescent="0.2">
      <c r="A288" s="3" t="s">
        <v>889</v>
      </c>
      <c r="B288" s="3" t="s">
        <v>890</v>
      </c>
      <c r="C288" s="3" t="s">
        <v>15</v>
      </c>
      <c r="D288" s="3">
        <v>333824</v>
      </c>
      <c r="E288" s="3" t="s">
        <v>16</v>
      </c>
      <c r="F288" s="3">
        <v>2019</v>
      </c>
      <c r="G288" s="3" t="s">
        <v>17</v>
      </c>
      <c r="H288" s="4">
        <v>43830</v>
      </c>
      <c r="I288" s="4">
        <v>43860</v>
      </c>
      <c r="J288" s="4">
        <v>43860</v>
      </c>
      <c r="K288" s="5">
        <v>168400000</v>
      </c>
      <c r="L288" s="5">
        <v>169100000</v>
      </c>
      <c r="M288" s="3" t="s">
        <v>891</v>
      </c>
      <c r="N288" s="20">
        <f>('Ratios Calculated fix'!N288-'Ratios Calculated fix'!N$428)/('Ratios Calculated fix'!N$429-'Ratios Calculated fix'!N$428)</f>
        <v>5.0080709327255585E-2</v>
      </c>
      <c r="O288" s="21">
        <f>('Ratios Calculated fix'!O288-'Ratios Calculated fix'!O$428)/('Ratios Calculated fix'!O$429-'Ratios Calculated fix'!O$428)</f>
        <v>4.6649300762681617E-2</v>
      </c>
      <c r="P288" s="21">
        <f>('Ratios Calculated fix'!P288-'Ratios Calculated fix'!P$428)/('Ratios Calculated fix'!P$429-'Ratios Calculated fix'!P$428)</f>
        <v>2.8546696372463692E-2</v>
      </c>
      <c r="Q288" s="21">
        <f>('Ratios Calculated fix'!Q288-'Ratios Calculated fix'!Q$428)/('Ratios Calculated fix'!Q$429-'Ratios Calculated fix'!Q$428)</f>
        <v>0.56314404921640437</v>
      </c>
      <c r="R288" s="21">
        <f>('Ratios Calculated fix'!R288-'Ratios Calculated fix'!R$428)/('Ratios Calculated fix'!R$429-'Ratios Calculated fix'!R$428)</f>
        <v>9.4733982405421482E-2</v>
      </c>
      <c r="S288" s="21">
        <f>('Ratios Calculated fix'!S288-'Ratios Calculated fix'!S$428)/('Ratios Calculated fix'!S$429-'Ratios Calculated fix'!S$428)</f>
        <v>0</v>
      </c>
      <c r="T288" s="21">
        <f>('Ratios Calculated fix'!T288-'Ratios Calculated fix'!T$428)/('Ratios Calculated fix'!T$429-'Ratios Calculated fix'!T$428)</f>
        <v>9.5706690471002179E-2</v>
      </c>
      <c r="U288" s="21">
        <f>('Ratios Calculated fix'!U288-'Ratios Calculated fix'!U$428)/('Ratios Calculated fix'!U$429-'Ratios Calculated fix'!U$428)</f>
        <v>0.79835417832716027</v>
      </c>
      <c r="V288" s="21">
        <f>('Ratios Calculated fix'!V288-'Ratios Calculated fix'!V$428)/('Ratios Calculated fix'!V$429-'Ratios Calculated fix'!V$428)</f>
        <v>0.77144014205164946</v>
      </c>
      <c r="W288" s="21">
        <f>('Ratios Calculated fix'!W288-'Ratios Calculated fix'!W$428)/('Ratios Calculated fix'!W$429-'Ratios Calculated fix'!W$428)</f>
        <v>0.76874819616363188</v>
      </c>
      <c r="X288" s="21">
        <f>('Ratios Calculated fix'!X288-'Ratios Calculated fix'!X$428)/('Ratios Calculated fix'!X$429-'Ratios Calculated fix'!X$428)</f>
        <v>0.20727411613477545</v>
      </c>
      <c r="Y288" s="21">
        <f>('Ratios Calculated fix'!Y288-'Ratios Calculated fix'!Y$428)/('Ratios Calculated fix'!Y$429-'Ratios Calculated fix'!Y$428)</f>
        <v>0.49936310506347142</v>
      </c>
      <c r="Z288" s="21">
        <f>('Ratios Calculated fix'!Z288-'Ratios Calculated fix'!Z$428)/('Ratios Calculated fix'!Z$429-'Ratios Calculated fix'!Z$428)</f>
        <v>0.79272588386522458</v>
      </c>
      <c r="AA288" s="21">
        <f>('Ratios Calculated fix'!AA288-'Ratios Calculated fix'!AA$428)/('Ratios Calculated fix'!AA$429-'Ratios Calculated fix'!AA$428)</f>
        <v>0.80906592164012769</v>
      </c>
      <c r="AB288" s="21">
        <f>('Ratios Calculated fix'!AB288-'Ratios Calculated fix'!AB$428)/('Ratios Calculated fix'!AB$429-'Ratios Calculated fix'!AB$428)</f>
        <v>0.84083840315652003</v>
      </c>
      <c r="AC288" s="21">
        <f>('Ratios Calculated fix'!AC288-'Ratios Calculated fix'!AC$428)/('Ratios Calculated fix'!AC$429-'Ratios Calculated fix'!AC$428)</f>
        <v>0.20378478617006165</v>
      </c>
      <c r="AD288" s="21">
        <f>('Ratios Calculated fix'!AD288-'Ratios Calculated fix'!AD$428)/('Ratios Calculated fix'!AD$429-'Ratios Calculated fix'!AD$428)</f>
        <v>0.32470463949559297</v>
      </c>
      <c r="AE288" s="21">
        <f>('Ratios Calculated fix'!AE288-'Ratios Calculated fix'!AE$428)/('Ratios Calculated fix'!AE$429-'Ratios Calculated fix'!AE$428)</f>
        <v>0.3722268998359381</v>
      </c>
      <c r="AF288" s="21">
        <f>('Ratios Calculated fix'!AF288-'Ratios Calculated fix'!AF$428)/('Ratios Calculated fix'!AF$429-'Ratios Calculated fix'!AF$428)</f>
        <v>0.61012033749020878</v>
      </c>
      <c r="AG288" s="21" t="e">
        <f>('Ratios Calculated fix'!AG288-'Ratios Calculated fix'!AG$428)/('Ratios Calculated fix'!AG$429-'Ratios Calculated fix'!AG$428)</f>
        <v>#DIV/0!</v>
      </c>
      <c r="AH288" s="21" t="e">
        <f>('Ratios Calculated fix'!AH288-'Ratios Calculated fix'!AH$428)/('Ratios Calculated fix'!AH$429-'Ratios Calculated fix'!AH$428)</f>
        <v>#DIV/0!</v>
      </c>
      <c r="AI288" s="21">
        <f>('Ratios Calculated fix'!AI288-'Ratios Calculated fix'!AI$428)/('Ratios Calculated fix'!AI$429-'Ratios Calculated fix'!AI$428)</f>
        <v>0.35822250219040885</v>
      </c>
      <c r="AJ288" s="21">
        <f>('Ratios Calculated fix'!AJ288-'Ratios Calculated fix'!AJ$428)/('Ratios Calculated fix'!AJ$429-'Ratios Calculated fix'!AJ$428)</f>
        <v>0.14678712381541192</v>
      </c>
      <c r="AK288" s="21" t="e">
        <f>('Ratios Calculated fix'!AK288-'Ratios Calculated fix'!AK$428)/('Ratios Calculated fix'!AK$429-'Ratios Calculated fix'!AK$428)</f>
        <v>#DIV/0!</v>
      </c>
      <c r="AL288" s="21" t="e">
        <f>('Ratios Calculated fix'!AL288-'Ratios Calculated fix'!AL$428)/('Ratios Calculated fix'!AL$429-'Ratios Calculated fix'!AL$428)</f>
        <v>#DIV/0!</v>
      </c>
      <c r="AM288" s="21">
        <f>('Ratios Calculated fix'!AM288-'Ratios Calculated fix'!AM$428)/('Ratios Calculated fix'!AM$429-'Ratios Calculated fix'!AM$428)</f>
        <v>0.62141986467855115</v>
      </c>
      <c r="AN288" s="21">
        <f>('Ratios Calculated fix'!AN288-'Ratios Calculated fix'!AN$428)/('Ratios Calculated fix'!AN$429-'Ratios Calculated fix'!AN$428)</f>
        <v>0.62533927121982313</v>
      </c>
      <c r="AO288" s="21">
        <f>('Ratios Calculated fix'!AO288-'Ratios Calculated fix'!AO$428)/('Ratios Calculated fix'!AO$429-'Ratios Calculated fix'!AO$428)</f>
        <v>0.16891201712294221</v>
      </c>
      <c r="AP288" s="21">
        <f>('Ratios Calculated fix'!AP288-'Ratios Calculated fix'!AP$428)/('Ratios Calculated fix'!AP$429-'Ratios Calculated fix'!AP$428)</f>
        <v>3.4485375435414502E-2</v>
      </c>
      <c r="AQ288" s="21">
        <f>('Ratios Calculated fix'!AQ288-'Ratios Calculated fix'!AQ$428)/('Ratios Calculated fix'!AQ$429-'Ratios Calculated fix'!AQ$428)</f>
        <v>0.60329126893888851</v>
      </c>
      <c r="AR288" s="21">
        <f>('Ratios Calculated fix'!AR288-'Ratios Calculated fix'!AR$428)/('Ratios Calculated fix'!AR$429-'Ratios Calculated fix'!AR$428)</f>
        <v>0.30129106152935459</v>
      </c>
      <c r="AS288" s="21">
        <f>('Ratios Calculated fix'!AS288-'Ratios Calculated fix'!AS$428)/('Ratios Calculated fix'!AS$429-'Ratios Calculated fix'!AS$428)</f>
        <v>0.50245631426689996</v>
      </c>
      <c r="AT288" s="21">
        <f>('Ratios Calculated fix'!AT288-'Ratios Calculated fix'!AT$428)/('Ratios Calculated fix'!AT$429-'Ratios Calculated fix'!AT$428)</f>
        <v>0.35789563733486685</v>
      </c>
      <c r="AU288" s="21">
        <f>('Ratios Calculated fix'!AU288-'Ratios Calculated fix'!AU$428)/('Ratios Calculated fix'!AU$429-'Ratios Calculated fix'!AU$428)</f>
        <v>0.37643268418625958</v>
      </c>
      <c r="AV288" s="21" t="e">
        <f>('Ratios Calculated fix'!AV288-'Ratios Calculated fix'!AV$428)/('Ratios Calculated fix'!AV$429-'Ratios Calculated fix'!AV$428)</f>
        <v>#DIV/0!</v>
      </c>
      <c r="AW288" s="21" t="e">
        <f>('Ratios Calculated fix'!AW288-'Ratios Calculated fix'!AW$428)/('Ratios Calculated fix'!AW$429-'Ratios Calculated fix'!AW$428)</f>
        <v>#DIV/0!</v>
      </c>
      <c r="AX288" s="21" t="e">
        <f>('Ratios Calculated fix'!AX288-'Ratios Calculated fix'!AX$428)/('Ratios Calculated fix'!AX$429-'Ratios Calculated fix'!AX$428)</f>
        <v>#DIV/0!</v>
      </c>
      <c r="AY288" s="21">
        <f>('Ratios Calculated fix'!AY288-'Ratios Calculated fix'!AY$428)/('Ratios Calculated fix'!AY$429-'Ratios Calculated fix'!AY$428)</f>
        <v>0.36880474161837767</v>
      </c>
      <c r="AZ288" s="21">
        <f>('Ratios Calculated fix'!AZ288-'Ratios Calculated fix'!AZ$428)/('Ratios Calculated fix'!AZ$429-'Ratios Calculated fix'!AZ$428)</f>
        <v>0.30722408853367561</v>
      </c>
      <c r="BA288" s="21">
        <f>('Ratios Calculated fix'!BA288-'Ratios Calculated fix'!BA$428)/('Ratios Calculated fix'!BA$429-'Ratios Calculated fix'!BA$428)</f>
        <v>0.49939741638642332</v>
      </c>
      <c r="BB288" s="21" t="e">
        <f>('Ratios Calculated fix'!BB288-'Ratios Calculated fix'!BB$428)/('Ratios Calculated fix'!BB$429-'Ratios Calculated fix'!BB$428)</f>
        <v>#DIV/0!</v>
      </c>
      <c r="BC288" s="21">
        <f>('Ratios Calculated fix'!BC288-'Ratios Calculated fix'!BC$428)/('Ratios Calculated fix'!BC$429-'Ratios Calculated fix'!BC$428)</f>
        <v>0.1342915075689243</v>
      </c>
    </row>
    <row r="289" spans="1:55" x14ac:dyDescent="0.2">
      <c r="A289" s="3" t="s">
        <v>853</v>
      </c>
      <c r="B289" s="3" t="s">
        <v>854</v>
      </c>
      <c r="C289" s="3" t="s">
        <v>138</v>
      </c>
      <c r="D289" s="3">
        <v>378193</v>
      </c>
      <c r="E289" s="3" t="s">
        <v>16</v>
      </c>
      <c r="F289" s="3">
        <v>2019</v>
      </c>
      <c r="G289" s="3" t="s">
        <v>17</v>
      </c>
      <c r="H289" s="4">
        <v>43830</v>
      </c>
      <c r="I289" s="4">
        <v>43874</v>
      </c>
      <c r="J289" s="4">
        <v>43874</v>
      </c>
      <c r="K289" s="5">
        <v>384000000</v>
      </c>
      <c r="L289" s="5">
        <v>384000000</v>
      </c>
      <c r="M289" s="3" t="s">
        <v>855</v>
      </c>
      <c r="N289" s="20">
        <f>('Ratios Calculated fix'!N289-'Ratios Calculated fix'!N$428)/('Ratios Calculated fix'!N$429-'Ratios Calculated fix'!N$428)</f>
        <v>0.13427510918608665</v>
      </c>
      <c r="O289" s="21">
        <f>('Ratios Calculated fix'!O289-'Ratios Calculated fix'!O$428)/('Ratios Calculated fix'!O$429-'Ratios Calculated fix'!O$428)</f>
        <v>7.8902040914099011E-2</v>
      </c>
      <c r="P289" s="21">
        <f>('Ratios Calculated fix'!P289-'Ratios Calculated fix'!P$428)/('Ratios Calculated fix'!P$429-'Ratios Calculated fix'!P$428)</f>
        <v>9.1182564348089079E-2</v>
      </c>
      <c r="Q289" s="21">
        <f>('Ratios Calculated fix'!Q289-'Ratios Calculated fix'!Q$428)/('Ratios Calculated fix'!Q$429-'Ratios Calculated fix'!Q$428)</f>
        <v>0.55822113129893058</v>
      </c>
      <c r="R289" s="21">
        <f>('Ratios Calculated fix'!R289-'Ratios Calculated fix'!R$428)/('Ratios Calculated fix'!R$429-'Ratios Calculated fix'!R$428)</f>
        <v>3.5186342644535705E-2</v>
      </c>
      <c r="S289" s="21">
        <f>('Ratios Calculated fix'!S289-'Ratios Calculated fix'!S$428)/('Ratios Calculated fix'!S$429-'Ratios Calculated fix'!S$428)</f>
        <v>5.907164292448374E-4</v>
      </c>
      <c r="T289" s="21">
        <f>('Ratios Calculated fix'!T289-'Ratios Calculated fix'!T$428)/('Ratios Calculated fix'!T$429-'Ratios Calculated fix'!T$428)</f>
        <v>3.5455841836562807E-2</v>
      </c>
      <c r="U289" s="21">
        <f>('Ratios Calculated fix'!U289-'Ratios Calculated fix'!U$428)/('Ratios Calculated fix'!U$429-'Ratios Calculated fix'!U$428)</f>
        <v>0.79103883422862742</v>
      </c>
      <c r="V289" s="21">
        <f>('Ratios Calculated fix'!V289-'Ratios Calculated fix'!V$428)/('Ratios Calculated fix'!V$429-'Ratios Calculated fix'!V$428)</f>
        <v>0.77145494745328347</v>
      </c>
      <c r="W289" s="21">
        <f>('Ratios Calculated fix'!W289-'Ratios Calculated fix'!W$428)/('Ratios Calculated fix'!W$429-'Ratios Calculated fix'!W$428)</f>
        <v>0.76035598302743468</v>
      </c>
      <c r="X289" s="21">
        <f>('Ratios Calculated fix'!X289-'Ratios Calculated fix'!X$428)/('Ratios Calculated fix'!X$429-'Ratios Calculated fix'!X$428)</f>
        <v>0.29819054558661268</v>
      </c>
      <c r="Y289" s="21">
        <f>('Ratios Calculated fix'!Y289-'Ratios Calculated fix'!Y$428)/('Ratios Calculated fix'!Y$429-'Ratios Calculated fix'!Y$428)</f>
        <v>0.6028158871624143</v>
      </c>
      <c r="Z289" s="21">
        <f>('Ratios Calculated fix'!Z289-'Ratios Calculated fix'!Z$428)/('Ratios Calculated fix'!Z$429-'Ratios Calculated fix'!Z$428)</f>
        <v>0.70180945441338738</v>
      </c>
      <c r="AA289" s="21">
        <f>('Ratios Calculated fix'!AA289-'Ratios Calculated fix'!AA$428)/('Ratios Calculated fix'!AA$429-'Ratios Calculated fix'!AA$428)</f>
        <v>0.51625819460694489</v>
      </c>
      <c r="AB289" s="21">
        <f>('Ratios Calculated fix'!AB289-'Ratios Calculated fix'!AB$428)/('Ratios Calculated fix'!AB$429-'Ratios Calculated fix'!AB$428)</f>
        <v>0.95495096041597716</v>
      </c>
      <c r="AC289" s="21">
        <f>('Ratios Calculated fix'!AC289-'Ratios Calculated fix'!AC$428)/('Ratios Calculated fix'!AC$429-'Ratios Calculated fix'!AC$428)</f>
        <v>0.14741136592016565</v>
      </c>
      <c r="AD289" s="21">
        <f>('Ratios Calculated fix'!AD289-'Ratios Calculated fix'!AD$428)/('Ratios Calculated fix'!AD$429-'Ratios Calculated fix'!AD$428)</f>
        <v>0.23540701892997981</v>
      </c>
      <c r="AE289" s="21">
        <f>('Ratios Calculated fix'!AE289-'Ratios Calculated fix'!AE$428)/('Ratios Calculated fix'!AE$429-'Ratios Calculated fix'!AE$428)</f>
        <v>0.26986009498369262</v>
      </c>
      <c r="AF289" s="21">
        <f>('Ratios Calculated fix'!AF289-'Ratios Calculated fix'!AF$428)/('Ratios Calculated fix'!AF$429-'Ratios Calculated fix'!AF$428)</f>
        <v>0.53562873467509009</v>
      </c>
      <c r="AG289" s="21" t="e">
        <f>('Ratios Calculated fix'!AG289-'Ratios Calculated fix'!AG$428)/('Ratios Calculated fix'!AG$429-'Ratios Calculated fix'!AG$428)</f>
        <v>#DIV/0!</v>
      </c>
      <c r="AH289" s="21" t="e">
        <f>('Ratios Calculated fix'!AH289-'Ratios Calculated fix'!AH$428)/('Ratios Calculated fix'!AH$429-'Ratios Calculated fix'!AH$428)</f>
        <v>#DIV/0!</v>
      </c>
      <c r="AI289" s="21">
        <f>('Ratios Calculated fix'!AI289-'Ratios Calculated fix'!AI$428)/('Ratios Calculated fix'!AI$429-'Ratios Calculated fix'!AI$428)</f>
        <v>0.41771211912773692</v>
      </c>
      <c r="AJ289" s="21">
        <f>('Ratios Calculated fix'!AJ289-'Ratios Calculated fix'!AJ$428)/('Ratios Calculated fix'!AJ$429-'Ratios Calculated fix'!AJ$428)</f>
        <v>0.10656220318136012</v>
      </c>
      <c r="AK289" s="21" t="e">
        <f>('Ratios Calculated fix'!AK289-'Ratios Calculated fix'!AK$428)/('Ratios Calculated fix'!AK$429-'Ratios Calculated fix'!AK$428)</f>
        <v>#DIV/0!</v>
      </c>
      <c r="AL289" s="21" t="e">
        <f>('Ratios Calculated fix'!AL289-'Ratios Calculated fix'!AL$428)/('Ratios Calculated fix'!AL$429-'Ratios Calculated fix'!AL$428)</f>
        <v>#DIV/0!</v>
      </c>
      <c r="AM289" s="21">
        <f>('Ratios Calculated fix'!AM289-'Ratios Calculated fix'!AM$428)/('Ratios Calculated fix'!AM$429-'Ratios Calculated fix'!AM$428)</f>
        <v>0.61544166452945126</v>
      </c>
      <c r="AN289" s="21">
        <f>('Ratios Calculated fix'!AN289-'Ratios Calculated fix'!AN$428)/('Ratios Calculated fix'!AN$429-'Ratios Calculated fix'!AN$428)</f>
        <v>0.62060952528502766</v>
      </c>
      <c r="AO289" s="21">
        <f>('Ratios Calculated fix'!AO289-'Ratios Calculated fix'!AO$428)/('Ratios Calculated fix'!AO$429-'Ratios Calculated fix'!AO$428)</f>
        <v>8.4355613851461619E-2</v>
      </c>
      <c r="AP289" s="21">
        <f>('Ratios Calculated fix'!AP289-'Ratios Calculated fix'!AP$428)/('Ratios Calculated fix'!AP$429-'Ratios Calculated fix'!AP$428)</f>
        <v>3.2188799712157663E-2</v>
      </c>
      <c r="AQ289" s="21">
        <f>('Ratios Calculated fix'!AQ289-'Ratios Calculated fix'!AQ$428)/('Ratios Calculated fix'!AQ$429-'Ratios Calculated fix'!AQ$428)</f>
        <v>0.49267181377867503</v>
      </c>
      <c r="AR289" s="21">
        <f>('Ratios Calculated fix'!AR289-'Ratios Calculated fix'!AR$428)/('Ratios Calculated fix'!AR$429-'Ratios Calculated fix'!AR$428)</f>
        <v>0.23478732347174941</v>
      </c>
      <c r="AS289" s="21">
        <f>('Ratios Calculated fix'!AS289-'Ratios Calculated fix'!AS$428)/('Ratios Calculated fix'!AS$429-'Ratios Calculated fix'!AS$428)</f>
        <v>0.55633291642402971</v>
      </c>
      <c r="AT289" s="21">
        <f>('Ratios Calculated fix'!AT289-'Ratios Calculated fix'!AT$428)/('Ratios Calculated fix'!AT$429-'Ratios Calculated fix'!AT$428)</f>
        <v>0.23469216314679317</v>
      </c>
      <c r="AU289" s="21">
        <f>('Ratios Calculated fix'!AU289-'Ratios Calculated fix'!AU$428)/('Ratios Calculated fix'!AU$429-'Ratios Calculated fix'!AU$428)</f>
        <v>0.44612821213485804</v>
      </c>
      <c r="AV289" s="21" t="e">
        <f>('Ratios Calculated fix'!AV289-'Ratios Calculated fix'!AV$428)/('Ratios Calculated fix'!AV$429-'Ratios Calculated fix'!AV$428)</f>
        <v>#DIV/0!</v>
      </c>
      <c r="AW289" s="21" t="e">
        <f>('Ratios Calculated fix'!AW289-'Ratios Calculated fix'!AW$428)/('Ratios Calculated fix'!AW$429-'Ratios Calculated fix'!AW$428)</f>
        <v>#DIV/0!</v>
      </c>
      <c r="AX289" s="21" t="e">
        <f>('Ratios Calculated fix'!AX289-'Ratios Calculated fix'!AX$428)/('Ratios Calculated fix'!AX$429-'Ratios Calculated fix'!AX$428)</f>
        <v>#DIV/0!</v>
      </c>
      <c r="AY289" s="21">
        <f>('Ratios Calculated fix'!AY289-'Ratios Calculated fix'!AY$428)/('Ratios Calculated fix'!AY$429-'Ratios Calculated fix'!AY$428)</f>
        <v>0.47195569168666673</v>
      </c>
      <c r="AZ289" s="21">
        <f>('Ratios Calculated fix'!AZ289-'Ratios Calculated fix'!AZ$428)/('Ratios Calculated fix'!AZ$429-'Ratios Calculated fix'!AZ$428)</f>
        <v>0.36440276031143232</v>
      </c>
      <c r="BA289" s="21">
        <f>('Ratios Calculated fix'!BA289-'Ratios Calculated fix'!BA$428)/('Ratios Calculated fix'!BA$429-'Ratios Calculated fix'!BA$428)</f>
        <v>0.49625339919090239</v>
      </c>
      <c r="BB289" s="21" t="e">
        <f>('Ratios Calculated fix'!BB289-'Ratios Calculated fix'!BB$428)/('Ratios Calculated fix'!BB$429-'Ratios Calculated fix'!BB$428)</f>
        <v>#DIV/0!</v>
      </c>
      <c r="BC289" s="21">
        <f>('Ratios Calculated fix'!BC289-'Ratios Calculated fix'!BC$428)/('Ratios Calculated fix'!BC$429-'Ratios Calculated fix'!BC$428)</f>
        <v>7.2540371417828722E-2</v>
      </c>
    </row>
    <row r="290" spans="1:55" x14ac:dyDescent="0.2">
      <c r="A290" s="3" t="s">
        <v>1057</v>
      </c>
      <c r="B290" s="3" t="s">
        <v>1058</v>
      </c>
      <c r="C290" s="3" t="s">
        <v>34</v>
      </c>
      <c r="D290" s="3">
        <v>617429</v>
      </c>
      <c r="E290" s="3" t="s">
        <v>16</v>
      </c>
      <c r="F290" s="3">
        <v>2019</v>
      </c>
      <c r="G290" s="3" t="s">
        <v>17</v>
      </c>
      <c r="H290" s="4">
        <v>43830</v>
      </c>
      <c r="I290" s="4">
        <v>43881</v>
      </c>
      <c r="J290" s="4">
        <v>43881</v>
      </c>
      <c r="K290" s="5">
        <v>189050496</v>
      </c>
      <c r="L290" s="5">
        <v>222274584</v>
      </c>
      <c r="M290" s="3" t="s">
        <v>1059</v>
      </c>
      <c r="N290" s="20">
        <f>('Ratios Calculated fix'!N290-'Ratios Calculated fix'!N$428)/('Ratios Calculated fix'!N$429-'Ratios Calculated fix'!N$428)</f>
        <v>4.9867672753488176E-2</v>
      </c>
      <c r="O290" s="21">
        <f>('Ratios Calculated fix'!O290-'Ratios Calculated fix'!O$428)/('Ratios Calculated fix'!O$429-'Ratios Calculated fix'!O$428)</f>
        <v>4.9867672753488176E-2</v>
      </c>
      <c r="P290" s="21">
        <f>('Ratios Calculated fix'!P290-'Ratios Calculated fix'!P$428)/('Ratios Calculated fix'!P$429-'Ratios Calculated fix'!P$428)</f>
        <v>0.11133374031124332</v>
      </c>
      <c r="Q290" s="21">
        <f>('Ratios Calculated fix'!Q290-'Ratios Calculated fix'!Q$428)/('Ratios Calculated fix'!Q$429-'Ratios Calculated fix'!Q$428)</f>
        <v>0.56142516363980555</v>
      </c>
      <c r="R290" s="21">
        <f>('Ratios Calculated fix'!R290-'Ratios Calculated fix'!R$428)/('Ratios Calculated fix'!R$429-'Ratios Calculated fix'!R$428)</f>
        <v>4.3828068349888394E-2</v>
      </c>
      <c r="S290" s="21">
        <f>('Ratios Calculated fix'!S290-'Ratios Calculated fix'!S$428)/('Ratios Calculated fix'!S$429-'Ratios Calculated fix'!S$428)</f>
        <v>0</v>
      </c>
      <c r="T290" s="21">
        <f>('Ratios Calculated fix'!T290-'Ratios Calculated fix'!T$428)/('Ratios Calculated fix'!T$429-'Ratios Calculated fix'!T$428)</f>
        <v>4.4278085487353507E-2</v>
      </c>
      <c r="U290" s="21">
        <f>('Ratios Calculated fix'!U290-'Ratios Calculated fix'!U$428)/('Ratios Calculated fix'!U$429-'Ratios Calculated fix'!U$428)</f>
        <v>0.79299033840248079</v>
      </c>
      <c r="V290" s="21">
        <f>('Ratios Calculated fix'!V290-'Ratios Calculated fix'!V$428)/('Ratios Calculated fix'!V$429-'Ratios Calculated fix'!V$428)</f>
        <v>0.77144014205164946</v>
      </c>
      <c r="W290" s="21">
        <f>('Ratios Calculated fix'!W290-'Ratios Calculated fix'!W$428)/('Ratios Calculated fix'!W$429-'Ratios Calculated fix'!W$428)</f>
        <v>0.76259682814726837</v>
      </c>
      <c r="X290" s="21">
        <f>('Ratios Calculated fix'!X290-'Ratios Calculated fix'!X$428)/('Ratios Calculated fix'!X$429-'Ratios Calculated fix'!X$428)</f>
        <v>0.49276588853061154</v>
      </c>
      <c r="Y290" s="21">
        <f>('Ratios Calculated fix'!Y290-'Ratios Calculated fix'!Y$428)/('Ratios Calculated fix'!Y$429-'Ratios Calculated fix'!Y$428)</f>
        <v>0.4801791544183342</v>
      </c>
      <c r="Z290" s="21">
        <f>('Ratios Calculated fix'!Z290-'Ratios Calculated fix'!Z$428)/('Ratios Calculated fix'!Z$429-'Ratios Calculated fix'!Z$428)</f>
        <v>0.50723411146938846</v>
      </c>
      <c r="AA290" s="21">
        <f>('Ratios Calculated fix'!AA290-'Ratios Calculated fix'!AA$428)/('Ratios Calculated fix'!AA$429-'Ratios Calculated fix'!AA$428)</f>
        <v>6.2602467442926552E-2</v>
      </c>
      <c r="AB290" s="21">
        <f>('Ratios Calculated fix'!AB290-'Ratios Calculated fix'!AB$428)/('Ratios Calculated fix'!AB$429-'Ratios Calculated fix'!AB$428)</f>
        <v>0.85710589756498878</v>
      </c>
      <c r="AC290" s="21">
        <f>('Ratios Calculated fix'!AC290-'Ratios Calculated fix'!AC$428)/('Ratios Calculated fix'!AC$429-'Ratios Calculated fix'!AC$428)</f>
        <v>0.7545853576862791</v>
      </c>
      <c r="AD290" s="21">
        <f>('Ratios Calculated fix'!AD290-'Ratios Calculated fix'!AD$428)/('Ratios Calculated fix'!AD$429-'Ratios Calculated fix'!AD$428)</f>
        <v>0.19882923344238251</v>
      </c>
      <c r="AE290" s="21">
        <f>('Ratios Calculated fix'!AE290-'Ratios Calculated fix'!AE$428)/('Ratios Calculated fix'!AE$429-'Ratios Calculated fix'!AE$428)</f>
        <v>0.22792895499116686</v>
      </c>
      <c r="AF290" s="21">
        <f>('Ratios Calculated fix'!AF290-'Ratios Calculated fix'!AF$428)/('Ratios Calculated fix'!AF$429-'Ratios Calculated fix'!AF$428)</f>
        <v>0.53121894030824335</v>
      </c>
      <c r="AG290" s="21" t="e">
        <f>('Ratios Calculated fix'!AG290-'Ratios Calculated fix'!AG$428)/('Ratios Calculated fix'!AG$429-'Ratios Calculated fix'!AG$428)</f>
        <v>#DIV/0!</v>
      </c>
      <c r="AH290" s="21" t="e">
        <f>('Ratios Calculated fix'!AH290-'Ratios Calculated fix'!AH$428)/('Ratios Calculated fix'!AH$429-'Ratios Calculated fix'!AH$428)</f>
        <v>#DIV/0!</v>
      </c>
      <c r="AI290" s="21">
        <f>('Ratios Calculated fix'!AI290-'Ratios Calculated fix'!AI$428)/('Ratios Calculated fix'!AI$429-'Ratios Calculated fix'!AI$428)</f>
        <v>0.38173398943600756</v>
      </c>
      <c r="AJ290" s="21">
        <f>('Ratios Calculated fix'!AJ290-'Ratios Calculated fix'!AJ$428)/('Ratios Calculated fix'!AJ$429-'Ratios Calculated fix'!AJ$428)</f>
        <v>0.1368100814171859</v>
      </c>
      <c r="AK290" s="21" t="e">
        <f>('Ratios Calculated fix'!AK290-'Ratios Calculated fix'!AK$428)/('Ratios Calculated fix'!AK$429-'Ratios Calculated fix'!AK$428)</f>
        <v>#DIV/0!</v>
      </c>
      <c r="AL290" s="21" t="e">
        <f>('Ratios Calculated fix'!AL290-'Ratios Calculated fix'!AL$428)/('Ratios Calculated fix'!AL$429-'Ratios Calculated fix'!AL$428)</f>
        <v>#DIV/0!</v>
      </c>
      <c r="AM290" s="21">
        <f>('Ratios Calculated fix'!AM290-'Ratios Calculated fix'!AM$428)/('Ratios Calculated fix'!AM$429-'Ratios Calculated fix'!AM$428)</f>
        <v>0.61511309501741696</v>
      </c>
      <c r="AN290" s="21">
        <f>('Ratios Calculated fix'!AN290-'Ratios Calculated fix'!AN$428)/('Ratios Calculated fix'!AN$429-'Ratios Calculated fix'!AN$428)</f>
        <v>0.62329122431907258</v>
      </c>
      <c r="AO290" s="21">
        <f>('Ratios Calculated fix'!AO290-'Ratios Calculated fix'!AO$428)/('Ratios Calculated fix'!AO$429-'Ratios Calculated fix'!AO$428)</f>
        <v>0.14012257911429424</v>
      </c>
      <c r="AP290" s="21">
        <f>('Ratios Calculated fix'!AP290-'Ratios Calculated fix'!AP$428)/('Ratios Calculated fix'!AP$429-'Ratios Calculated fix'!AP$428)</f>
        <v>3.290521926992232E-2</v>
      </c>
      <c r="AQ290" s="21">
        <f>('Ratios Calculated fix'!AQ290-'Ratios Calculated fix'!AQ$428)/('Ratios Calculated fix'!AQ$429-'Ratios Calculated fix'!AQ$428)</f>
        <v>0.48593499832655651</v>
      </c>
      <c r="AR290" s="21">
        <f>('Ratios Calculated fix'!AR290-'Ratios Calculated fix'!AR$428)/('Ratios Calculated fix'!AR$429-'Ratios Calculated fix'!AR$428)</f>
        <v>0.48776312533775845</v>
      </c>
      <c r="AS290" s="21">
        <f>('Ratios Calculated fix'!AS290-'Ratios Calculated fix'!AS$428)/('Ratios Calculated fix'!AS$429-'Ratios Calculated fix'!AS$428)</f>
        <v>0.47349984740985274</v>
      </c>
      <c r="AT290" s="21">
        <f>('Ratios Calculated fix'!AT290-'Ratios Calculated fix'!AT$428)/('Ratios Calculated fix'!AT$429-'Ratios Calculated fix'!AT$428)</f>
        <v>0.53365682564176398</v>
      </c>
      <c r="AU290" s="21">
        <f>('Ratios Calculated fix'!AU290-'Ratios Calculated fix'!AU$428)/('Ratios Calculated fix'!AU$429-'Ratios Calculated fix'!AU$428)</f>
        <v>0.46831590727154282</v>
      </c>
      <c r="AV290" s="21" t="e">
        <f>('Ratios Calculated fix'!AV290-'Ratios Calculated fix'!AV$428)/('Ratios Calculated fix'!AV$429-'Ratios Calculated fix'!AV$428)</f>
        <v>#DIV/0!</v>
      </c>
      <c r="AW290" s="21" t="e">
        <f>('Ratios Calculated fix'!AW290-'Ratios Calculated fix'!AW$428)/('Ratios Calculated fix'!AW$429-'Ratios Calculated fix'!AW$428)</f>
        <v>#DIV/0!</v>
      </c>
      <c r="AX290" s="21" t="e">
        <f>('Ratios Calculated fix'!AX290-'Ratios Calculated fix'!AX$428)/('Ratios Calculated fix'!AX$429-'Ratios Calculated fix'!AX$428)</f>
        <v>#DIV/0!</v>
      </c>
      <c r="AY290" s="21">
        <f>('Ratios Calculated fix'!AY290-'Ratios Calculated fix'!AY$428)/('Ratios Calculated fix'!AY$429-'Ratios Calculated fix'!AY$428)</f>
        <v>0.15217936398182588</v>
      </c>
      <c r="AZ290" s="21">
        <f>('Ratios Calculated fix'!AZ290-'Ratios Calculated fix'!AZ$428)/('Ratios Calculated fix'!AZ$429-'Ratios Calculated fix'!AZ$428)</f>
        <v>0.63965445982413516</v>
      </c>
      <c r="BA290" s="21">
        <f>('Ratios Calculated fix'!BA290-'Ratios Calculated fix'!BA$428)/('Ratios Calculated fix'!BA$429-'Ratios Calculated fix'!BA$428)</f>
        <v>0.40010371147279211</v>
      </c>
      <c r="BB290" s="21" t="e">
        <f>('Ratios Calculated fix'!BB290-'Ratios Calculated fix'!BB$428)/('Ratios Calculated fix'!BB$429-'Ratios Calculated fix'!BB$428)</f>
        <v>#DIV/0!</v>
      </c>
      <c r="BC290" s="21">
        <f>('Ratios Calculated fix'!BC290-'Ratios Calculated fix'!BC$428)/('Ratios Calculated fix'!BC$429-'Ratios Calculated fix'!BC$428)</f>
        <v>5.4097070376057592E-2</v>
      </c>
    </row>
    <row r="291" spans="1:55" x14ac:dyDescent="0.2">
      <c r="A291" s="3" t="s">
        <v>895</v>
      </c>
      <c r="B291" s="3" t="s">
        <v>896</v>
      </c>
      <c r="C291" s="3" t="s">
        <v>52</v>
      </c>
      <c r="D291" s="3">
        <v>378196</v>
      </c>
      <c r="E291" s="3" t="s">
        <v>16</v>
      </c>
      <c r="F291" s="3">
        <v>2019</v>
      </c>
      <c r="G291" s="3" t="s">
        <v>17</v>
      </c>
      <c r="H291" s="4">
        <v>43830</v>
      </c>
      <c r="I291" s="4">
        <v>43888</v>
      </c>
      <c r="J291" s="4">
        <v>43888</v>
      </c>
      <c r="K291" s="5">
        <v>251000000</v>
      </c>
      <c r="L291" s="5">
        <v>253000000</v>
      </c>
      <c r="M291" s="3" t="s">
        <v>897</v>
      </c>
      <c r="N291" s="20">
        <f>('Ratios Calculated fix'!N291-'Ratios Calculated fix'!N$428)/('Ratios Calculated fix'!N$429-'Ratios Calculated fix'!N$428)</f>
        <v>6.4464036134670097E-2</v>
      </c>
      <c r="O291" s="21">
        <f>('Ratios Calculated fix'!O291-'Ratios Calculated fix'!O$428)/('Ratios Calculated fix'!O$429-'Ratios Calculated fix'!O$428)</f>
        <v>5.7005420341901022E-2</v>
      </c>
      <c r="P291" s="21">
        <f>('Ratios Calculated fix'!P291-'Ratios Calculated fix'!P$428)/('Ratios Calculated fix'!P$429-'Ratios Calculated fix'!P$428)</f>
        <v>3.511951085937285E-2</v>
      </c>
      <c r="Q291" s="21">
        <f>('Ratios Calculated fix'!Q291-'Ratios Calculated fix'!Q$428)/('Ratios Calculated fix'!Q$429-'Ratios Calculated fix'!Q$428)</f>
        <v>0.5424423530539525</v>
      </c>
      <c r="R291" s="21">
        <f>('Ratios Calculated fix'!R291-'Ratios Calculated fix'!R$428)/('Ratios Calculated fix'!R$429-'Ratios Calculated fix'!R$428)</f>
        <v>0.15764663662954309</v>
      </c>
      <c r="S291" s="21">
        <f>('Ratios Calculated fix'!S291-'Ratios Calculated fix'!S$428)/('Ratios Calculated fix'!S$429-'Ratios Calculated fix'!S$428)</f>
        <v>1.1317210807030187E-2</v>
      </c>
      <c r="T291" s="21">
        <f>('Ratios Calculated fix'!T291-'Ratios Calculated fix'!T$428)/('Ratios Calculated fix'!T$429-'Ratios Calculated fix'!T$428)</f>
        <v>0.15750682982873251</v>
      </c>
      <c r="U291" s="21">
        <f>('Ratios Calculated fix'!U291-'Ratios Calculated fix'!U$428)/('Ratios Calculated fix'!U$429-'Ratios Calculated fix'!U$428)</f>
        <v>0.76392211148749589</v>
      </c>
      <c r="V291" s="21">
        <f>('Ratios Calculated fix'!V291-'Ratios Calculated fix'!V$428)/('Ratios Calculated fix'!V$429-'Ratios Calculated fix'!V$428)</f>
        <v>0.76969934016131947</v>
      </c>
      <c r="W291" s="21">
        <f>('Ratios Calculated fix'!W291-'Ratios Calculated fix'!W$428)/('Ratios Calculated fix'!W$429-'Ratios Calculated fix'!W$428)</f>
        <v>0.72959206691465062</v>
      </c>
      <c r="X291" s="21">
        <f>('Ratios Calculated fix'!X291-'Ratios Calculated fix'!X$428)/('Ratios Calculated fix'!X$429-'Ratios Calculated fix'!X$428)</f>
        <v>0.27437764560537875</v>
      </c>
      <c r="Y291" s="21">
        <f>('Ratios Calculated fix'!Y291-'Ratios Calculated fix'!Y$428)/('Ratios Calculated fix'!Y$429-'Ratios Calculated fix'!Y$428)</f>
        <v>0.42768425234967017</v>
      </c>
      <c r="Z291" s="21">
        <f>('Ratios Calculated fix'!Z291-'Ratios Calculated fix'!Z$428)/('Ratios Calculated fix'!Z$429-'Ratios Calculated fix'!Z$428)</f>
        <v>0.72562235439462131</v>
      </c>
      <c r="AA291" s="21">
        <f>('Ratios Calculated fix'!AA291-'Ratios Calculated fix'!AA$428)/('Ratios Calculated fix'!AA$429-'Ratios Calculated fix'!AA$428)</f>
        <v>8.7962128660353217E-2</v>
      </c>
      <c r="AB291" s="21">
        <f>('Ratios Calculated fix'!AB291-'Ratios Calculated fix'!AB$428)/('Ratios Calculated fix'!AB$429-'Ratios Calculated fix'!AB$428)</f>
        <v>0.76264898650241242</v>
      </c>
      <c r="AC291" s="21">
        <f>('Ratios Calculated fix'!AC291-'Ratios Calculated fix'!AC$428)/('Ratios Calculated fix'!AC$429-'Ratios Calculated fix'!AC$428)</f>
        <v>0.22887450417099195</v>
      </c>
      <c r="AD291" s="21">
        <f>('Ratios Calculated fix'!AD291-'Ratios Calculated fix'!AD$428)/('Ratios Calculated fix'!AD$429-'Ratios Calculated fix'!AD$428)</f>
        <v>0.36032939167633016</v>
      </c>
      <c r="AE291" s="21">
        <f>('Ratios Calculated fix'!AE291-'Ratios Calculated fix'!AE$428)/('Ratios Calculated fix'!AE$429-'Ratios Calculated fix'!AE$428)</f>
        <v>0.36788504311549275</v>
      </c>
      <c r="AF291" s="21">
        <f>('Ratios Calculated fix'!AF291-'Ratios Calculated fix'!AF$428)/('Ratios Calculated fix'!AF$429-'Ratios Calculated fix'!AF$428)</f>
        <v>0.55707332265658493</v>
      </c>
      <c r="AG291" s="21" t="e">
        <f>('Ratios Calculated fix'!AG291-'Ratios Calculated fix'!AG$428)/('Ratios Calculated fix'!AG$429-'Ratios Calculated fix'!AG$428)</f>
        <v>#DIV/0!</v>
      </c>
      <c r="AH291" s="21" t="e">
        <f>('Ratios Calculated fix'!AH291-'Ratios Calculated fix'!AH$428)/('Ratios Calculated fix'!AH$429-'Ratios Calculated fix'!AH$428)</f>
        <v>#DIV/0!</v>
      </c>
      <c r="AI291" s="21">
        <f>('Ratios Calculated fix'!AI291-'Ratios Calculated fix'!AI$428)/('Ratios Calculated fix'!AI$429-'Ratios Calculated fix'!AI$428)</f>
        <v>0.36303503135751525</v>
      </c>
      <c r="AJ291" s="21">
        <f>('Ratios Calculated fix'!AJ291-'Ratios Calculated fix'!AJ$428)/('Ratios Calculated fix'!AJ$429-'Ratios Calculated fix'!AJ$428)</f>
        <v>0.1655093383199972</v>
      </c>
      <c r="AK291" s="21" t="e">
        <f>('Ratios Calculated fix'!AK291-'Ratios Calculated fix'!AK$428)/('Ratios Calculated fix'!AK$429-'Ratios Calculated fix'!AK$428)</f>
        <v>#DIV/0!</v>
      </c>
      <c r="AL291" s="21" t="e">
        <f>('Ratios Calculated fix'!AL291-'Ratios Calculated fix'!AL$428)/('Ratios Calculated fix'!AL$429-'Ratios Calculated fix'!AL$428)</f>
        <v>#DIV/0!</v>
      </c>
      <c r="AM291" s="21">
        <f>('Ratios Calculated fix'!AM291-'Ratios Calculated fix'!AM$428)/('Ratios Calculated fix'!AM$429-'Ratios Calculated fix'!AM$428)</f>
        <v>0.61215073965916289</v>
      </c>
      <c r="AN291" s="21">
        <f>('Ratios Calculated fix'!AN291-'Ratios Calculated fix'!AN$428)/('Ratios Calculated fix'!AN$429-'Ratios Calculated fix'!AN$428)</f>
        <v>0.60764242480900377</v>
      </c>
      <c r="AO291" s="21">
        <f>('Ratios Calculated fix'!AO291-'Ratios Calculated fix'!AO$428)/('Ratios Calculated fix'!AO$429-'Ratios Calculated fix'!AO$428)</f>
        <v>0.18992760957788984</v>
      </c>
      <c r="AP291" s="21">
        <f>('Ratios Calculated fix'!AP291-'Ratios Calculated fix'!AP$428)/('Ratios Calculated fix'!AP$429-'Ratios Calculated fix'!AP$428)</f>
        <v>3.2908735469714831E-2</v>
      </c>
      <c r="AQ291" s="21">
        <f>('Ratios Calculated fix'!AQ291-'Ratios Calculated fix'!AQ$428)/('Ratios Calculated fix'!AQ$429-'Ratios Calculated fix'!AQ$428)</f>
        <v>0.52659942696464601</v>
      </c>
      <c r="AR291" s="21">
        <f>('Ratios Calculated fix'!AR291-'Ratios Calculated fix'!AR$428)/('Ratios Calculated fix'!AR$429-'Ratios Calculated fix'!AR$428)</f>
        <v>0.31968041054415397</v>
      </c>
      <c r="AS291" s="21">
        <f>('Ratios Calculated fix'!AS291-'Ratios Calculated fix'!AS$428)/('Ratios Calculated fix'!AS$429-'Ratios Calculated fix'!AS$428)</f>
        <v>0.49945015280019017</v>
      </c>
      <c r="AT291" s="21">
        <f>('Ratios Calculated fix'!AT291-'Ratios Calculated fix'!AT$428)/('Ratios Calculated fix'!AT$429-'Ratios Calculated fix'!AT$428)</f>
        <v>0.40357300769881055</v>
      </c>
      <c r="AU291" s="21">
        <f>('Ratios Calculated fix'!AU291-'Ratios Calculated fix'!AU$428)/('Ratios Calculated fix'!AU$429-'Ratios Calculated fix'!AU$428)</f>
        <v>0.49654743703834947</v>
      </c>
      <c r="AV291" s="21" t="e">
        <f>('Ratios Calculated fix'!AV291-'Ratios Calculated fix'!AV$428)/('Ratios Calculated fix'!AV$429-'Ratios Calculated fix'!AV$428)</f>
        <v>#DIV/0!</v>
      </c>
      <c r="AW291" s="21" t="e">
        <f>('Ratios Calculated fix'!AW291-'Ratios Calculated fix'!AW$428)/('Ratios Calculated fix'!AW$429-'Ratios Calculated fix'!AW$428)</f>
        <v>#DIV/0!</v>
      </c>
      <c r="AX291" s="21" t="e">
        <f>('Ratios Calculated fix'!AX291-'Ratios Calculated fix'!AX$428)/('Ratios Calculated fix'!AX$429-'Ratios Calculated fix'!AX$428)</f>
        <v>#DIV/0!</v>
      </c>
      <c r="AY291" s="21">
        <f>('Ratios Calculated fix'!AY291-'Ratios Calculated fix'!AY$428)/('Ratios Calculated fix'!AY$429-'Ratios Calculated fix'!AY$428)</f>
        <v>0.37417957802471874</v>
      </c>
      <c r="AZ291" s="21">
        <f>('Ratios Calculated fix'!AZ291-'Ratios Calculated fix'!AZ$428)/('Ratios Calculated fix'!AZ$429-'Ratios Calculated fix'!AZ$428)</f>
        <v>0.31808215525786276</v>
      </c>
      <c r="BA291" s="21">
        <f>('Ratios Calculated fix'!BA291-'Ratios Calculated fix'!BA$428)/('Ratios Calculated fix'!BA$429-'Ratios Calculated fix'!BA$428)</f>
        <v>0.53671295270001551</v>
      </c>
      <c r="BB291" s="21" t="e">
        <f>('Ratios Calculated fix'!BB291-'Ratios Calculated fix'!BB$428)/('Ratios Calculated fix'!BB$429-'Ratios Calculated fix'!BB$428)</f>
        <v>#DIV/0!</v>
      </c>
      <c r="BC291" s="21">
        <f>('Ratios Calculated fix'!BC291-'Ratios Calculated fix'!BC$428)/('Ratios Calculated fix'!BC$429-'Ratios Calculated fix'!BC$428)</f>
        <v>0.1401550683418033</v>
      </c>
    </row>
    <row r="292" spans="1:55" x14ac:dyDescent="0.2">
      <c r="A292" s="3" t="s">
        <v>886</v>
      </c>
      <c r="B292" s="3" t="s">
        <v>887</v>
      </c>
      <c r="C292" s="3" t="s">
        <v>15</v>
      </c>
      <c r="D292" s="3">
        <v>378195</v>
      </c>
      <c r="E292" s="3" t="s">
        <v>16</v>
      </c>
      <c r="F292" s="3">
        <v>2019</v>
      </c>
      <c r="G292" s="3" t="s">
        <v>17</v>
      </c>
      <c r="H292" s="4">
        <v>43830</v>
      </c>
      <c r="I292" s="4">
        <v>43867</v>
      </c>
      <c r="J292" s="4">
        <v>43867</v>
      </c>
      <c r="K292" s="5">
        <v>259200000</v>
      </c>
      <c r="L292" s="5">
        <v>261600000</v>
      </c>
      <c r="M292" s="3" t="s">
        <v>888</v>
      </c>
      <c r="N292" s="20">
        <f>('Ratios Calculated fix'!N292-'Ratios Calculated fix'!N$428)/('Ratios Calculated fix'!N$429-'Ratios Calculated fix'!N$428)</f>
        <v>3.0489356887313995E-2</v>
      </c>
      <c r="O292" s="21">
        <f>('Ratios Calculated fix'!O292-'Ratios Calculated fix'!O$428)/('Ratios Calculated fix'!O$429-'Ratios Calculated fix'!O$428)</f>
        <v>2.702108503243408E-2</v>
      </c>
      <c r="P292" s="21">
        <f>('Ratios Calculated fix'!P292-'Ratios Calculated fix'!P$428)/('Ratios Calculated fix'!P$429-'Ratios Calculated fix'!P$428)</f>
        <v>2.0668304727868531E-2</v>
      </c>
      <c r="Q292" s="21">
        <f>('Ratios Calculated fix'!Q292-'Ratios Calculated fix'!Q$428)/('Ratios Calculated fix'!Q$429-'Ratios Calculated fix'!Q$428)</f>
        <v>0.5596693983826988</v>
      </c>
      <c r="R292" s="21">
        <f>('Ratios Calculated fix'!R292-'Ratios Calculated fix'!R$428)/('Ratios Calculated fix'!R$429-'Ratios Calculated fix'!R$428)</f>
        <v>7.9017979936014615E-2</v>
      </c>
      <c r="S292" s="21">
        <f>('Ratios Calculated fix'!S292-'Ratios Calculated fix'!S$428)/('Ratios Calculated fix'!S$429-'Ratios Calculated fix'!S$428)</f>
        <v>2.6967340329867664E-2</v>
      </c>
      <c r="T292" s="21">
        <f>('Ratios Calculated fix'!T292-'Ratios Calculated fix'!T$428)/('Ratios Calculated fix'!T$429-'Ratios Calculated fix'!T$428)</f>
        <v>7.563908602467645E-2</v>
      </c>
      <c r="U292" s="21">
        <f>('Ratios Calculated fix'!U292-'Ratios Calculated fix'!U$428)/('Ratios Calculated fix'!U$429-'Ratios Calculated fix'!U$428)</f>
        <v>0.79362411499629426</v>
      </c>
      <c r="V292" s="21">
        <f>('Ratios Calculated fix'!V292-'Ratios Calculated fix'!V$428)/('Ratios Calculated fix'!V$429-'Ratios Calculated fix'!V$428)</f>
        <v>0.77255881010666183</v>
      </c>
      <c r="W292" s="21">
        <f>('Ratios Calculated fix'!W292-'Ratios Calculated fix'!W$428)/('Ratios Calculated fix'!W$429-'Ratios Calculated fix'!W$428)</f>
        <v>0.76311075023670938</v>
      </c>
      <c r="X292" s="21">
        <f>('Ratios Calculated fix'!X292-'Ratios Calculated fix'!X$428)/('Ratios Calculated fix'!X$429-'Ratios Calculated fix'!X$428)</f>
        <v>3.8204617504556164E-2</v>
      </c>
      <c r="Y292" s="21">
        <f>('Ratios Calculated fix'!Y292-'Ratios Calculated fix'!Y$428)/('Ratios Calculated fix'!Y$429-'Ratios Calculated fix'!Y$428)</f>
        <v>0.49440686256851452</v>
      </c>
      <c r="Z292" s="21">
        <f>('Ratios Calculated fix'!Z292-'Ratios Calculated fix'!Z$428)/('Ratios Calculated fix'!Z$429-'Ratios Calculated fix'!Z$428)</f>
        <v>0.96179538249544383</v>
      </c>
      <c r="AA292" s="21">
        <f>('Ratios Calculated fix'!AA292-'Ratios Calculated fix'!AA$428)/('Ratios Calculated fix'!AA$429-'Ratios Calculated fix'!AA$428)</f>
        <v>0</v>
      </c>
      <c r="AB292" s="21">
        <f>('Ratios Calculated fix'!AB292-'Ratios Calculated fix'!AB$428)/('Ratios Calculated fix'!AB$429-'Ratios Calculated fix'!AB$428)</f>
        <v>0.88950153273596866</v>
      </c>
      <c r="AC292" s="21">
        <f>('Ratios Calculated fix'!AC292-'Ratios Calculated fix'!AC$428)/('Ratios Calculated fix'!AC$429-'Ratios Calculated fix'!AC$428)</f>
        <v>0.42593392768457683</v>
      </c>
      <c r="AD292" s="21">
        <f>('Ratios Calculated fix'!AD292-'Ratios Calculated fix'!AD$428)/('Ratios Calculated fix'!AD$429-'Ratios Calculated fix'!AD$428)</f>
        <v>0.60517551188817842</v>
      </c>
      <c r="AE292" s="21">
        <f>('Ratios Calculated fix'!AE292-'Ratios Calculated fix'!AE$428)/('Ratios Calculated fix'!AE$429-'Ratios Calculated fix'!AE$428)</f>
        <v>0.59591929496299545</v>
      </c>
      <c r="AF292" s="21">
        <f>('Ratios Calculated fix'!AF292-'Ratios Calculated fix'!AF$428)/('Ratios Calculated fix'!AF$429-'Ratios Calculated fix'!AF$428)</f>
        <v>0.69429347479997128</v>
      </c>
      <c r="AG292" s="21" t="e">
        <f>('Ratios Calculated fix'!AG292-'Ratios Calculated fix'!AG$428)/('Ratios Calculated fix'!AG$429-'Ratios Calculated fix'!AG$428)</f>
        <v>#DIV/0!</v>
      </c>
      <c r="AH292" s="21" t="e">
        <f>('Ratios Calculated fix'!AH292-'Ratios Calculated fix'!AH$428)/('Ratios Calculated fix'!AH$429-'Ratios Calculated fix'!AH$428)</f>
        <v>#DIV/0!</v>
      </c>
      <c r="AI292" s="21">
        <f>('Ratios Calculated fix'!AI292-'Ratios Calculated fix'!AI$428)/('Ratios Calculated fix'!AI$429-'Ratios Calculated fix'!AI$428)</f>
        <v>0.38841622451320312</v>
      </c>
      <c r="AJ292" s="21">
        <f>('Ratios Calculated fix'!AJ292-'Ratios Calculated fix'!AJ$428)/('Ratios Calculated fix'!AJ$429-'Ratios Calculated fix'!AJ$428)</f>
        <v>0.31030274321608758</v>
      </c>
      <c r="AK292" s="21" t="e">
        <f>('Ratios Calculated fix'!AK292-'Ratios Calculated fix'!AK$428)/('Ratios Calculated fix'!AK$429-'Ratios Calculated fix'!AK$428)</f>
        <v>#DIV/0!</v>
      </c>
      <c r="AL292" s="21" t="e">
        <f>('Ratios Calculated fix'!AL292-'Ratios Calculated fix'!AL$428)/('Ratios Calculated fix'!AL$429-'Ratios Calculated fix'!AL$428)</f>
        <v>#DIV/0!</v>
      </c>
      <c r="AM292" s="21">
        <f>('Ratios Calculated fix'!AM292-'Ratios Calculated fix'!AM$428)/('Ratios Calculated fix'!AM$429-'Ratios Calculated fix'!AM$428)</f>
        <v>0.6180910105719154</v>
      </c>
      <c r="AN292" s="21">
        <f>('Ratios Calculated fix'!AN292-'Ratios Calculated fix'!AN$428)/('Ratios Calculated fix'!AN$429-'Ratios Calculated fix'!AN$428)</f>
        <v>0.6208211689142894</v>
      </c>
      <c r="AO292" s="21">
        <f>('Ratios Calculated fix'!AO292-'Ratios Calculated fix'!AO$428)/('Ratios Calculated fix'!AO$429-'Ratios Calculated fix'!AO$428)</f>
        <v>5.9182510967208925E-2</v>
      </c>
      <c r="AP292" s="21">
        <f>('Ratios Calculated fix'!AP292-'Ratios Calculated fix'!AP$428)/('Ratios Calculated fix'!AP$429-'Ratios Calculated fix'!AP$428)</f>
        <v>3.0156206577611373E-2</v>
      </c>
      <c r="AQ292" s="21">
        <f>('Ratios Calculated fix'!AQ292-'Ratios Calculated fix'!AQ$428)/('Ratios Calculated fix'!AQ$429-'Ratios Calculated fix'!AQ$428)</f>
        <v>0.58784958926739372</v>
      </c>
      <c r="AR292" s="21">
        <f>('Ratios Calculated fix'!AR292-'Ratios Calculated fix'!AR$428)/('Ratios Calculated fix'!AR$429-'Ratios Calculated fix'!AR$428)</f>
        <v>0.50226012846512624</v>
      </c>
      <c r="AS292" s="21">
        <f>('Ratios Calculated fix'!AS292-'Ratios Calculated fix'!AS$428)/('Ratios Calculated fix'!AS$429-'Ratios Calculated fix'!AS$428)</f>
        <v>0.48471931008079322</v>
      </c>
      <c r="AT292" s="21">
        <f>('Ratios Calculated fix'!AT292-'Ratios Calculated fix'!AT$428)/('Ratios Calculated fix'!AT$429-'Ratios Calculated fix'!AT$428)</f>
        <v>0.35982376825216361</v>
      </c>
      <c r="AU292" s="21">
        <f>('Ratios Calculated fix'!AU292-'Ratios Calculated fix'!AU$428)/('Ratios Calculated fix'!AU$429-'Ratios Calculated fix'!AU$428)</f>
        <v>0.5303575552147769</v>
      </c>
      <c r="AV292" s="21" t="e">
        <f>('Ratios Calculated fix'!AV292-'Ratios Calculated fix'!AV$428)/('Ratios Calculated fix'!AV$429-'Ratios Calculated fix'!AV$428)</f>
        <v>#DIV/0!</v>
      </c>
      <c r="AW292" s="21" t="e">
        <f>('Ratios Calculated fix'!AW292-'Ratios Calculated fix'!AW$428)/('Ratios Calculated fix'!AW$429-'Ratios Calculated fix'!AW$428)</f>
        <v>#DIV/0!</v>
      </c>
      <c r="AX292" s="21" t="e">
        <f>('Ratios Calculated fix'!AX292-'Ratios Calculated fix'!AX$428)/('Ratios Calculated fix'!AX$429-'Ratios Calculated fix'!AX$428)</f>
        <v>#DIV/0!</v>
      </c>
      <c r="AY292" s="21">
        <f>('Ratios Calculated fix'!AY292-'Ratios Calculated fix'!AY$428)/('Ratios Calculated fix'!AY$429-'Ratios Calculated fix'!AY$428)</f>
        <v>0.35227222664422819</v>
      </c>
      <c r="AZ292" s="21">
        <f>('Ratios Calculated fix'!AZ292-'Ratios Calculated fix'!AZ$428)/('Ratios Calculated fix'!AZ$429-'Ratios Calculated fix'!AZ$428)</f>
        <v>0.28452400023909502</v>
      </c>
      <c r="BA292" s="21">
        <f>('Ratios Calculated fix'!BA292-'Ratios Calculated fix'!BA$428)/('Ratios Calculated fix'!BA$429-'Ratios Calculated fix'!BA$428)</f>
        <v>0.51410364305819012</v>
      </c>
      <c r="BB292" s="21" t="e">
        <f>('Ratios Calculated fix'!BB292-'Ratios Calculated fix'!BB$428)/('Ratios Calculated fix'!BB$429-'Ratios Calculated fix'!BB$428)</f>
        <v>#DIV/0!</v>
      </c>
      <c r="BC292" s="21">
        <f>('Ratios Calculated fix'!BC292-'Ratios Calculated fix'!BC$428)/('Ratios Calculated fix'!BC$429-'Ratios Calculated fix'!BC$428)</f>
        <v>0.12846254733963564</v>
      </c>
    </row>
    <row r="293" spans="1:55" x14ac:dyDescent="0.2">
      <c r="A293" s="3" t="s">
        <v>856</v>
      </c>
      <c r="B293" s="3" t="s">
        <v>857</v>
      </c>
      <c r="C293" s="3" t="s">
        <v>34</v>
      </c>
      <c r="D293" s="3">
        <v>183964</v>
      </c>
      <c r="E293" s="3" t="s">
        <v>16</v>
      </c>
      <c r="F293" s="3">
        <v>2020</v>
      </c>
      <c r="G293" s="3" t="s">
        <v>17</v>
      </c>
      <c r="H293" s="4">
        <v>43951</v>
      </c>
      <c r="I293" s="4">
        <v>43997</v>
      </c>
      <c r="J293" s="4">
        <v>43997</v>
      </c>
      <c r="K293" s="5">
        <v>220000000</v>
      </c>
      <c r="L293" s="5">
        <v>224000000</v>
      </c>
      <c r="M293" s="3" t="s">
        <v>858</v>
      </c>
      <c r="N293" s="20">
        <f>('Ratios Calculated fix'!N293-'Ratios Calculated fix'!N$428)/('Ratios Calculated fix'!N$429-'Ratios Calculated fix'!N$428)</f>
        <v>6.2271118711886266E-2</v>
      </c>
      <c r="O293" s="21">
        <f>('Ratios Calculated fix'!O293-'Ratios Calculated fix'!O$428)/('Ratios Calculated fix'!O$429-'Ratios Calculated fix'!O$428)</f>
        <v>6.0800475499900294E-2</v>
      </c>
      <c r="P293" s="21">
        <f>('Ratios Calculated fix'!P293-'Ratios Calculated fix'!P$428)/('Ratios Calculated fix'!P$429-'Ratios Calculated fix'!P$428)</f>
        <v>0.15082325367859023</v>
      </c>
      <c r="Q293" s="21">
        <f>('Ratios Calculated fix'!Q293-'Ratios Calculated fix'!Q$428)/('Ratios Calculated fix'!Q$429-'Ratios Calculated fix'!Q$428)</f>
        <v>0.56844904312540168</v>
      </c>
      <c r="R293" s="21">
        <f>('Ratios Calculated fix'!R293-'Ratios Calculated fix'!R$428)/('Ratios Calculated fix'!R$429-'Ratios Calculated fix'!R$428)</f>
        <v>0.16052146378989768</v>
      </c>
      <c r="S293" s="21">
        <f>('Ratios Calculated fix'!S293-'Ratios Calculated fix'!S$428)/('Ratios Calculated fix'!S$429-'Ratios Calculated fix'!S$428)</f>
        <v>0.47282129700852155</v>
      </c>
      <c r="T293" s="21">
        <f>('Ratios Calculated fix'!T293-'Ratios Calculated fix'!T$428)/('Ratios Calculated fix'!T$429-'Ratios Calculated fix'!T$428)</f>
        <v>8.8701846709482585E-2</v>
      </c>
      <c r="U293" s="21">
        <f>('Ratios Calculated fix'!U293-'Ratios Calculated fix'!U$428)/('Ratios Calculated fix'!U$429-'Ratios Calculated fix'!U$428)</f>
        <v>0.8145120521620256</v>
      </c>
      <c r="V293" s="21">
        <f>('Ratios Calculated fix'!V293-'Ratios Calculated fix'!V$428)/('Ratios Calculated fix'!V$429-'Ratios Calculated fix'!V$428)</f>
        <v>0.83811564931670657</v>
      </c>
      <c r="W293" s="21">
        <f>('Ratios Calculated fix'!W293-'Ratios Calculated fix'!W$428)/('Ratios Calculated fix'!W$429-'Ratios Calculated fix'!W$428)</f>
        <v>0.77458860925340656</v>
      </c>
      <c r="X293" s="21">
        <f>('Ratios Calculated fix'!X293-'Ratios Calculated fix'!X$428)/('Ratios Calculated fix'!X$429-'Ratios Calculated fix'!X$428)</f>
        <v>0.52347793557272537</v>
      </c>
      <c r="Y293" s="21">
        <f>('Ratios Calculated fix'!Y293-'Ratios Calculated fix'!Y$428)/('Ratios Calculated fix'!Y$429-'Ratios Calculated fix'!Y$428)</f>
        <v>0.46211695109807077</v>
      </c>
      <c r="Z293" s="21">
        <f>('Ratios Calculated fix'!Z293-'Ratios Calculated fix'!Z$428)/('Ratios Calculated fix'!Z$429-'Ratios Calculated fix'!Z$428)</f>
        <v>0.47652206442727468</v>
      </c>
      <c r="AA293" s="21">
        <f>('Ratios Calculated fix'!AA293-'Ratios Calculated fix'!AA$428)/('Ratios Calculated fix'!AA$429-'Ratios Calculated fix'!AA$428)</f>
        <v>0.32384038958703093</v>
      </c>
      <c r="AB293" s="21">
        <f>('Ratios Calculated fix'!AB293-'Ratios Calculated fix'!AB$428)/('Ratios Calculated fix'!AB$429-'Ratios Calculated fix'!AB$428)</f>
        <v>0.81898255936907816</v>
      </c>
      <c r="AC293" s="21">
        <f>('Ratios Calculated fix'!AC293-'Ratios Calculated fix'!AC$428)/('Ratios Calculated fix'!AC$429-'Ratios Calculated fix'!AC$428)</f>
        <v>0.63176773918046691</v>
      </c>
      <c r="AD293" s="21">
        <f>('Ratios Calculated fix'!AD293-'Ratios Calculated fix'!AD$428)/('Ratios Calculated fix'!AD$429-'Ratios Calculated fix'!AD$428)</f>
        <v>0.38404726153552582</v>
      </c>
      <c r="AE293" s="21">
        <f>('Ratios Calculated fix'!AE293-'Ratios Calculated fix'!AE$428)/('Ratios Calculated fix'!AE$429-'Ratios Calculated fix'!AE$428)</f>
        <v>0.4402546319446437</v>
      </c>
      <c r="AF293" s="21">
        <f>('Ratios Calculated fix'!AF293-'Ratios Calculated fix'!AF$428)/('Ratios Calculated fix'!AF$429-'Ratios Calculated fix'!AF$428)</f>
        <v>0.66578143722925198</v>
      </c>
      <c r="AG293" s="21" t="e">
        <f>('Ratios Calculated fix'!AG293-'Ratios Calculated fix'!AG$428)/('Ratios Calculated fix'!AG$429-'Ratios Calculated fix'!AG$428)</f>
        <v>#DIV/0!</v>
      </c>
      <c r="AH293" s="21" t="e">
        <f>('Ratios Calculated fix'!AH293-'Ratios Calculated fix'!AH$428)/('Ratios Calculated fix'!AH$429-'Ratios Calculated fix'!AH$428)</f>
        <v>#DIV/0!</v>
      </c>
      <c r="AI293" s="21">
        <f>('Ratios Calculated fix'!AI293-'Ratios Calculated fix'!AI$428)/('Ratios Calculated fix'!AI$429-'Ratios Calculated fix'!AI$428)</f>
        <v>0.31860313780264088</v>
      </c>
      <c r="AJ293" s="21">
        <f>('Ratios Calculated fix'!AJ293-'Ratios Calculated fix'!AJ$428)/('Ratios Calculated fix'!AJ$429-'Ratios Calculated fix'!AJ$428)</f>
        <v>0.12738479666643845</v>
      </c>
      <c r="AK293" s="21" t="e">
        <f>('Ratios Calculated fix'!AK293-'Ratios Calculated fix'!AK$428)/('Ratios Calculated fix'!AK$429-'Ratios Calculated fix'!AK$428)</f>
        <v>#DIV/0!</v>
      </c>
      <c r="AL293" s="21" t="e">
        <f>('Ratios Calculated fix'!AL293-'Ratios Calculated fix'!AL$428)/('Ratios Calculated fix'!AL$429-'Ratios Calculated fix'!AL$428)</f>
        <v>#DIV/0!</v>
      </c>
      <c r="AM293" s="21">
        <f>('Ratios Calculated fix'!AM293-'Ratios Calculated fix'!AM$428)/('Ratios Calculated fix'!AM$429-'Ratios Calculated fix'!AM$428)</f>
        <v>0.63163988525762382</v>
      </c>
      <c r="AN293" s="21">
        <f>('Ratios Calculated fix'!AN293-'Ratios Calculated fix'!AN$428)/('Ratios Calculated fix'!AN$429-'Ratios Calculated fix'!AN$428)</f>
        <v>0.62836551568258769</v>
      </c>
      <c r="AO293" s="21">
        <f>('Ratios Calculated fix'!AO293-'Ratios Calculated fix'!AO$428)/('Ratios Calculated fix'!AO$429-'Ratios Calculated fix'!AO$428)</f>
        <v>0.14707278730327639</v>
      </c>
      <c r="AP293" s="21">
        <f>('Ratios Calculated fix'!AP293-'Ratios Calculated fix'!AP$428)/('Ratios Calculated fix'!AP$429-'Ratios Calculated fix'!AP$428)</f>
        <v>3.2400380187765337E-2</v>
      </c>
      <c r="AQ293" s="21">
        <f>('Ratios Calculated fix'!AQ293-'Ratios Calculated fix'!AQ$428)/('Ratios Calculated fix'!AQ$429-'Ratios Calculated fix'!AQ$428)</f>
        <v>0.66407276726168762</v>
      </c>
      <c r="AR293" s="21">
        <f>('Ratios Calculated fix'!AR293-'Ratios Calculated fix'!AR$428)/('Ratios Calculated fix'!AR$429-'Ratios Calculated fix'!AR$428)</f>
        <v>0.39367170613189206</v>
      </c>
      <c r="AS293" s="21">
        <f>('Ratios Calculated fix'!AS293-'Ratios Calculated fix'!AS$428)/('Ratios Calculated fix'!AS$429-'Ratios Calculated fix'!AS$428)</f>
        <v>0.40296451339344458</v>
      </c>
      <c r="AT293" s="21">
        <f>('Ratios Calculated fix'!AT293-'Ratios Calculated fix'!AT$428)/('Ratios Calculated fix'!AT$429-'Ratios Calculated fix'!AT$428)</f>
        <v>0.44258764924400029</v>
      </c>
      <c r="AU293" s="21">
        <f>('Ratios Calculated fix'!AU293-'Ratios Calculated fix'!AU$428)/('Ratios Calculated fix'!AU$429-'Ratios Calculated fix'!AU$428)</f>
        <v>0.50092857059723783</v>
      </c>
      <c r="AV293" s="21" t="e">
        <f>('Ratios Calculated fix'!AV293-'Ratios Calculated fix'!AV$428)/('Ratios Calculated fix'!AV$429-'Ratios Calculated fix'!AV$428)</f>
        <v>#DIV/0!</v>
      </c>
      <c r="AW293" s="21" t="e">
        <f>('Ratios Calculated fix'!AW293-'Ratios Calculated fix'!AW$428)/('Ratios Calculated fix'!AW$429-'Ratios Calculated fix'!AW$428)</f>
        <v>#DIV/0!</v>
      </c>
      <c r="AX293" s="21" t="e">
        <f>('Ratios Calculated fix'!AX293-'Ratios Calculated fix'!AX$428)/('Ratios Calculated fix'!AX$429-'Ratios Calculated fix'!AX$428)</f>
        <v>#DIV/0!</v>
      </c>
      <c r="AY293" s="21">
        <f>('Ratios Calculated fix'!AY293-'Ratios Calculated fix'!AY$428)/('Ratios Calculated fix'!AY$429-'Ratios Calculated fix'!AY$428)</f>
        <v>0.3794112219689621</v>
      </c>
      <c r="AZ293" s="21">
        <f>('Ratios Calculated fix'!AZ293-'Ratios Calculated fix'!AZ$428)/('Ratios Calculated fix'!AZ$429-'Ratios Calculated fix'!AZ$428)</f>
        <v>0.26813929368903777</v>
      </c>
      <c r="BA293" s="21">
        <f>('Ratios Calculated fix'!BA293-'Ratios Calculated fix'!BA$428)/('Ratios Calculated fix'!BA$429-'Ratios Calculated fix'!BA$428)</f>
        <v>0.52022296116975042</v>
      </c>
      <c r="BB293" s="21" t="e">
        <f>('Ratios Calculated fix'!BB293-'Ratios Calculated fix'!BB$428)/('Ratios Calculated fix'!BB$429-'Ratios Calculated fix'!BB$428)</f>
        <v>#DIV/0!</v>
      </c>
      <c r="BC293" s="21">
        <f>('Ratios Calculated fix'!BC293-'Ratios Calculated fix'!BC$428)/('Ratios Calculated fix'!BC$429-'Ratios Calculated fix'!BC$428)</f>
        <v>0.19470672251516402</v>
      </c>
    </row>
    <row r="294" spans="1:55" x14ac:dyDescent="0.2">
      <c r="A294" s="3" t="s">
        <v>898</v>
      </c>
      <c r="B294" s="3" t="s">
        <v>899</v>
      </c>
      <c r="C294" s="3" t="s">
        <v>59</v>
      </c>
      <c r="D294" s="3">
        <v>334772</v>
      </c>
      <c r="E294" s="3" t="s">
        <v>16</v>
      </c>
      <c r="F294" s="3">
        <v>2019</v>
      </c>
      <c r="G294" s="3" t="s">
        <v>17</v>
      </c>
      <c r="H294" s="4">
        <v>43830</v>
      </c>
      <c r="I294" s="4">
        <v>43889</v>
      </c>
      <c r="J294" s="4">
        <v>43889</v>
      </c>
      <c r="K294" s="5">
        <v>303477000</v>
      </c>
      <c r="L294" s="5">
        <v>303900000</v>
      </c>
      <c r="M294" s="3" t="s">
        <v>900</v>
      </c>
      <c r="N294" s="20">
        <f>('Ratios Calculated fix'!N294-'Ratios Calculated fix'!N$428)/('Ratios Calculated fix'!N$429-'Ratios Calculated fix'!N$428)</f>
        <v>0.13289031304193547</v>
      </c>
      <c r="O294" s="21">
        <f>('Ratios Calculated fix'!O294-'Ratios Calculated fix'!O$428)/('Ratios Calculated fix'!O$429-'Ratios Calculated fix'!O$428)</f>
        <v>6.2449973002868683E-2</v>
      </c>
      <c r="P294" s="21">
        <f>('Ratios Calculated fix'!P294-'Ratios Calculated fix'!P$428)/('Ratios Calculated fix'!P$429-'Ratios Calculated fix'!P$428)</f>
        <v>7.4565420255024467E-2</v>
      </c>
      <c r="Q294" s="21">
        <f>('Ratios Calculated fix'!Q294-'Ratios Calculated fix'!Q$428)/('Ratios Calculated fix'!Q$429-'Ratios Calculated fix'!Q$428)</f>
        <v>0.55873498167142954</v>
      </c>
      <c r="R294" s="21">
        <f>('Ratios Calculated fix'!R294-'Ratios Calculated fix'!R$428)/('Ratios Calculated fix'!R$429-'Ratios Calculated fix'!R$428)</f>
        <v>6.1523791364521914E-2</v>
      </c>
      <c r="S294" s="21">
        <f>('Ratios Calculated fix'!S294-'Ratios Calculated fix'!S$428)/('Ratios Calculated fix'!S$429-'Ratios Calculated fix'!S$428)</f>
        <v>5.3946053891985937E-3</v>
      </c>
      <c r="T294" s="21">
        <f>('Ratios Calculated fix'!T294-'Ratios Calculated fix'!T$428)/('Ratios Calculated fix'!T$429-'Ratios Calculated fix'!T$428)</f>
        <v>6.1317280951961275E-2</v>
      </c>
      <c r="U294" s="21">
        <f>('Ratios Calculated fix'!U294-'Ratios Calculated fix'!U$428)/('Ratios Calculated fix'!U$429-'Ratios Calculated fix'!U$428)</f>
        <v>0.79213782745656269</v>
      </c>
      <c r="V294" s="21">
        <f>('Ratios Calculated fix'!V294-'Ratios Calculated fix'!V$428)/('Ratios Calculated fix'!V$429-'Ratios Calculated fix'!V$428)</f>
        <v>0.77160677568214253</v>
      </c>
      <c r="W294" s="21">
        <f>('Ratios Calculated fix'!W294-'Ratios Calculated fix'!W$428)/('Ratios Calculated fix'!W$429-'Ratios Calculated fix'!W$428)</f>
        <v>0.76158743612152824</v>
      </c>
      <c r="X294" s="21">
        <f>('Ratios Calculated fix'!X294-'Ratios Calculated fix'!X$428)/('Ratios Calculated fix'!X$429-'Ratios Calculated fix'!X$428)</f>
        <v>0.39206745629935469</v>
      </c>
      <c r="Y294" s="21">
        <f>('Ratios Calculated fix'!Y294-'Ratios Calculated fix'!Y$428)/('Ratios Calculated fix'!Y$429-'Ratios Calculated fix'!Y$428)</f>
        <v>0.52586991853514364</v>
      </c>
      <c r="Z294" s="21">
        <f>('Ratios Calculated fix'!Z294-'Ratios Calculated fix'!Z$428)/('Ratios Calculated fix'!Z$429-'Ratios Calculated fix'!Z$428)</f>
        <v>0.60793254370064531</v>
      </c>
      <c r="AA294" s="21">
        <f>('Ratios Calculated fix'!AA294-'Ratios Calculated fix'!AA$428)/('Ratios Calculated fix'!AA$429-'Ratios Calculated fix'!AA$428)</f>
        <v>0.19886568131727692</v>
      </c>
      <c r="AB294" s="21">
        <f>('Ratios Calculated fix'!AB294-'Ratios Calculated fix'!AB$428)/('Ratios Calculated fix'!AB$429-'Ratios Calculated fix'!AB$428)</f>
        <v>0.92376536684638277</v>
      </c>
      <c r="AC294" s="21">
        <f>('Ratios Calculated fix'!AC294-'Ratios Calculated fix'!AC$428)/('Ratios Calculated fix'!AC$429-'Ratios Calculated fix'!AC$428)</f>
        <v>0.14795453398249214</v>
      </c>
      <c r="AD294" s="21">
        <f>('Ratios Calculated fix'!AD294-'Ratios Calculated fix'!AD$428)/('Ratios Calculated fix'!AD$429-'Ratios Calculated fix'!AD$428)</f>
        <v>0.33483434808521378</v>
      </c>
      <c r="AE294" s="21">
        <f>('Ratios Calculated fix'!AE294-'Ratios Calculated fix'!AE$428)/('Ratios Calculated fix'!AE$429-'Ratios Calculated fix'!AE$428)</f>
        <v>0.38383914544602032</v>
      </c>
      <c r="AF294" s="21">
        <f>('Ratios Calculated fix'!AF294-'Ratios Calculated fix'!AF$428)/('Ratios Calculated fix'!AF$429-'Ratios Calculated fix'!AF$428)</f>
        <v>0.60131492176478307</v>
      </c>
      <c r="AG294" s="21" t="e">
        <f>('Ratios Calculated fix'!AG294-'Ratios Calculated fix'!AG$428)/('Ratios Calculated fix'!AG$429-'Ratios Calculated fix'!AG$428)</f>
        <v>#DIV/0!</v>
      </c>
      <c r="AH294" s="21" t="e">
        <f>('Ratios Calculated fix'!AH294-'Ratios Calculated fix'!AH$428)/('Ratios Calculated fix'!AH$429-'Ratios Calculated fix'!AH$428)</f>
        <v>#DIV/0!</v>
      </c>
      <c r="AI294" s="21">
        <f>('Ratios Calculated fix'!AI294-'Ratios Calculated fix'!AI$428)/('Ratios Calculated fix'!AI$429-'Ratios Calculated fix'!AI$428)</f>
        <v>0.40096581948830901</v>
      </c>
      <c r="AJ294" s="21">
        <f>('Ratios Calculated fix'!AJ294-'Ratios Calculated fix'!AJ$428)/('Ratios Calculated fix'!AJ$429-'Ratios Calculated fix'!AJ$428)</f>
        <v>0.21224727779135719</v>
      </c>
      <c r="AK294" s="21" t="e">
        <f>('Ratios Calculated fix'!AK294-'Ratios Calculated fix'!AK$428)/('Ratios Calculated fix'!AK$429-'Ratios Calculated fix'!AK$428)</f>
        <v>#DIV/0!</v>
      </c>
      <c r="AL294" s="21" t="e">
        <f>('Ratios Calculated fix'!AL294-'Ratios Calculated fix'!AL$428)/('Ratios Calculated fix'!AL$429-'Ratios Calculated fix'!AL$428)</f>
        <v>#DIV/0!</v>
      </c>
      <c r="AM294" s="21">
        <f>('Ratios Calculated fix'!AM294-'Ratios Calculated fix'!AM$428)/('Ratios Calculated fix'!AM$429-'Ratios Calculated fix'!AM$428)</f>
        <v>0.61896305723513079</v>
      </c>
      <c r="AN294" s="21">
        <f>('Ratios Calculated fix'!AN294-'Ratios Calculated fix'!AN$428)/('Ratios Calculated fix'!AN$429-'Ratios Calculated fix'!AN$428)</f>
        <v>0.62345984436308322</v>
      </c>
      <c r="AO294" s="21">
        <f>('Ratios Calculated fix'!AO294-'Ratios Calculated fix'!AO$428)/('Ratios Calculated fix'!AO$429-'Ratios Calculated fix'!AO$428)</f>
        <v>0.30508777350862504</v>
      </c>
      <c r="AP294" s="21">
        <f>('Ratios Calculated fix'!AP294-'Ratios Calculated fix'!AP$428)/('Ratios Calculated fix'!AP$429-'Ratios Calculated fix'!AP$428)</f>
        <v>3.2490600220176108E-2</v>
      </c>
      <c r="AQ294" s="21">
        <f>('Ratios Calculated fix'!AQ294-'Ratios Calculated fix'!AQ$428)/('Ratios Calculated fix'!AQ$429-'Ratios Calculated fix'!AQ$428)</f>
        <v>0.66153583172361941</v>
      </c>
      <c r="AR294" s="21">
        <f>('Ratios Calculated fix'!AR294-'Ratios Calculated fix'!AR$428)/('Ratios Calculated fix'!AR$429-'Ratios Calculated fix'!AR$428)</f>
        <v>0.26915719771947549</v>
      </c>
      <c r="AS294" s="21">
        <f>('Ratios Calculated fix'!AS294-'Ratios Calculated fix'!AS$428)/('Ratios Calculated fix'!AS$429-'Ratios Calculated fix'!AS$428)</f>
        <v>0.5445266541768653</v>
      </c>
      <c r="AT294" s="21">
        <f>('Ratios Calculated fix'!AT294-'Ratios Calculated fix'!AT$428)/('Ratios Calculated fix'!AT$429-'Ratios Calculated fix'!AT$428)</f>
        <v>0.41015399041834549</v>
      </c>
      <c r="AU294" s="21">
        <f>('Ratios Calculated fix'!AU294-'Ratios Calculated fix'!AU$428)/('Ratios Calculated fix'!AU$429-'Ratios Calculated fix'!AU$428)</f>
        <v>0.49624878435939646</v>
      </c>
      <c r="AV294" s="21" t="e">
        <f>('Ratios Calculated fix'!AV294-'Ratios Calculated fix'!AV$428)/('Ratios Calculated fix'!AV$429-'Ratios Calculated fix'!AV$428)</f>
        <v>#DIV/0!</v>
      </c>
      <c r="AW294" s="21" t="e">
        <f>('Ratios Calculated fix'!AW294-'Ratios Calculated fix'!AW$428)/('Ratios Calculated fix'!AW$429-'Ratios Calculated fix'!AW$428)</f>
        <v>#DIV/0!</v>
      </c>
      <c r="AX294" s="21" t="e">
        <f>('Ratios Calculated fix'!AX294-'Ratios Calculated fix'!AX$428)/('Ratios Calculated fix'!AX$429-'Ratios Calculated fix'!AX$428)</f>
        <v>#DIV/0!</v>
      </c>
      <c r="AY294" s="21">
        <f>('Ratios Calculated fix'!AY294-'Ratios Calculated fix'!AY$428)/('Ratios Calculated fix'!AY$429-'Ratios Calculated fix'!AY$428)</f>
        <v>0.34156120531701195</v>
      </c>
      <c r="AZ294" s="21">
        <f>('Ratios Calculated fix'!AZ294-'Ratios Calculated fix'!AZ$428)/('Ratios Calculated fix'!AZ$429-'Ratios Calculated fix'!AZ$428)</f>
        <v>0.25847649653847876</v>
      </c>
      <c r="BA294" s="21">
        <f>('Ratios Calculated fix'!BA294-'Ratios Calculated fix'!BA$428)/('Ratios Calculated fix'!BA$429-'Ratios Calculated fix'!BA$428)</f>
        <v>0.51285946522760695</v>
      </c>
      <c r="BB294" s="21" t="e">
        <f>('Ratios Calculated fix'!BB294-'Ratios Calculated fix'!BB$428)/('Ratios Calculated fix'!BB$429-'Ratios Calculated fix'!BB$428)</f>
        <v>#DIV/0!</v>
      </c>
      <c r="BC294" s="21">
        <f>('Ratios Calculated fix'!BC294-'Ratios Calculated fix'!BC$428)/('Ratios Calculated fix'!BC$429-'Ratios Calculated fix'!BC$428)</f>
        <v>0.18651270866911762</v>
      </c>
    </row>
    <row r="295" spans="1:55" x14ac:dyDescent="0.2">
      <c r="A295" s="3" t="s">
        <v>901</v>
      </c>
      <c r="B295" s="3" t="s">
        <v>902</v>
      </c>
      <c r="C295" s="3" t="s">
        <v>34</v>
      </c>
      <c r="D295" s="3">
        <v>172199</v>
      </c>
      <c r="E295" s="3" t="s">
        <v>16</v>
      </c>
      <c r="F295" s="3">
        <v>2019</v>
      </c>
      <c r="G295" s="3" t="s">
        <v>17</v>
      </c>
      <c r="H295" s="4">
        <v>43861</v>
      </c>
      <c r="I295" s="4">
        <v>43881</v>
      </c>
      <c r="J295" s="4">
        <v>43881</v>
      </c>
      <c r="K295" s="5">
        <v>610000000</v>
      </c>
      <c r="L295" s="5">
        <v>622000000</v>
      </c>
      <c r="M295" s="3" t="s">
        <v>903</v>
      </c>
      <c r="N295" s="20">
        <f>('Ratios Calculated fix'!N295-'Ratios Calculated fix'!N$428)/('Ratios Calculated fix'!N$429-'Ratios Calculated fix'!N$428)</f>
        <v>0.34413809942310986</v>
      </c>
      <c r="O295" s="21">
        <f>('Ratios Calculated fix'!O295-'Ratios Calculated fix'!O$428)/('Ratios Calculated fix'!O$429-'Ratios Calculated fix'!O$428)</f>
        <v>0.29269042167262976</v>
      </c>
      <c r="P295" s="21">
        <f>('Ratios Calculated fix'!P295-'Ratios Calculated fix'!P$428)/('Ratios Calculated fix'!P$429-'Ratios Calculated fix'!P$428)</f>
        <v>0.83538218884996163</v>
      </c>
      <c r="Q295" s="21">
        <f>('Ratios Calculated fix'!Q295-'Ratios Calculated fix'!Q$428)/('Ratios Calculated fix'!Q$429-'Ratios Calculated fix'!Q$428)</f>
        <v>0.55821728622299371</v>
      </c>
      <c r="R295" s="21">
        <f>('Ratios Calculated fix'!R295-'Ratios Calculated fix'!R$428)/('Ratios Calculated fix'!R$429-'Ratios Calculated fix'!R$428)</f>
        <v>3.8428028361025865E-2</v>
      </c>
      <c r="S295" s="21">
        <f>('Ratios Calculated fix'!S295-'Ratios Calculated fix'!S$428)/('Ratios Calculated fix'!S$429-'Ratios Calculated fix'!S$428)</f>
        <v>0</v>
      </c>
      <c r="T295" s="21">
        <f>('Ratios Calculated fix'!T295-'Ratios Calculated fix'!T$428)/('Ratios Calculated fix'!T$429-'Ratios Calculated fix'!T$428)</f>
        <v>3.8822599054477408E-2</v>
      </c>
      <c r="U295" s="21">
        <f>('Ratios Calculated fix'!U295-'Ratios Calculated fix'!U$428)/('Ratios Calculated fix'!U$429-'Ratios Calculated fix'!U$428)</f>
        <v>0.79112469463004709</v>
      </c>
      <c r="V295" s="21">
        <f>('Ratios Calculated fix'!V295-'Ratios Calculated fix'!V$428)/('Ratios Calculated fix'!V$429-'Ratios Calculated fix'!V$428)</f>
        <v>0.77144014205164946</v>
      </c>
      <c r="W295" s="21">
        <f>('Ratios Calculated fix'!W295-'Ratios Calculated fix'!W$428)/('Ratios Calculated fix'!W$429-'Ratios Calculated fix'!W$428)</f>
        <v>0.76045726738616626</v>
      </c>
      <c r="X295" s="21">
        <f>('Ratios Calculated fix'!X295-'Ratios Calculated fix'!X$428)/('Ratios Calculated fix'!X$429-'Ratios Calculated fix'!X$428)</f>
        <v>0.64876499087814499</v>
      </c>
      <c r="Y295" s="21">
        <f>('Ratios Calculated fix'!Y295-'Ratios Calculated fix'!Y$428)/('Ratios Calculated fix'!Y$429-'Ratios Calculated fix'!Y$428)</f>
        <v>0.53256116227584482</v>
      </c>
      <c r="Z295" s="21">
        <f>('Ratios Calculated fix'!Z295-'Ratios Calculated fix'!Z$428)/('Ratios Calculated fix'!Z$429-'Ratios Calculated fix'!Z$428)</f>
        <v>0.35123500912185501</v>
      </c>
      <c r="AA295" s="21">
        <f>('Ratios Calculated fix'!AA295-'Ratios Calculated fix'!AA$428)/('Ratios Calculated fix'!AA$429-'Ratios Calculated fix'!AA$428)</f>
        <v>7.5856150020899946E-2</v>
      </c>
      <c r="AB295" s="21">
        <f>('Ratios Calculated fix'!AB295-'Ratios Calculated fix'!AB$428)/('Ratios Calculated fix'!AB$429-'Ratios Calculated fix'!AB$428)</f>
        <v>0.95523905831344524</v>
      </c>
      <c r="AC295" s="21">
        <f>('Ratios Calculated fix'!AC295-'Ratios Calculated fix'!AC$428)/('Ratios Calculated fix'!AC$429-'Ratios Calculated fix'!AC$428)</f>
        <v>0.60111392793691631</v>
      </c>
      <c r="AD295" s="21">
        <f>('Ratios Calculated fix'!AD295-'Ratios Calculated fix'!AD$428)/('Ratios Calculated fix'!AD$429-'Ratios Calculated fix'!AD$428)</f>
        <v>0.50134829967917838</v>
      </c>
      <c r="AE295" s="21">
        <f>('Ratios Calculated fix'!AE295-'Ratios Calculated fix'!AE$428)/('Ratios Calculated fix'!AE$429-'Ratios Calculated fix'!AE$428)</f>
        <v>0.57472330428506924</v>
      </c>
      <c r="AF295" s="21">
        <f>('Ratios Calculated fix'!AF295-'Ratios Calculated fix'!AF$428)/('Ratios Calculated fix'!AF$429-'Ratios Calculated fix'!AF$428)</f>
        <v>0.77537185699237854</v>
      </c>
      <c r="AG295" s="21" t="e">
        <f>('Ratios Calculated fix'!AG295-'Ratios Calculated fix'!AG$428)/('Ratios Calculated fix'!AG$429-'Ratios Calculated fix'!AG$428)</f>
        <v>#DIV/0!</v>
      </c>
      <c r="AH295" s="21" t="e">
        <f>('Ratios Calculated fix'!AH295-'Ratios Calculated fix'!AH$428)/('Ratios Calculated fix'!AH$429-'Ratios Calculated fix'!AH$428)</f>
        <v>#DIV/0!</v>
      </c>
      <c r="AI295" s="21">
        <f>('Ratios Calculated fix'!AI295-'Ratios Calculated fix'!AI$428)/('Ratios Calculated fix'!AI$429-'Ratios Calculated fix'!AI$428)</f>
        <v>0.38086010736223946</v>
      </c>
      <c r="AJ295" s="21">
        <f>('Ratios Calculated fix'!AJ295-'Ratios Calculated fix'!AJ$428)/('Ratios Calculated fix'!AJ$429-'Ratios Calculated fix'!AJ$428)</f>
        <v>0.54133967457995746</v>
      </c>
      <c r="AK295" s="21" t="e">
        <f>('Ratios Calculated fix'!AK295-'Ratios Calculated fix'!AK$428)/('Ratios Calculated fix'!AK$429-'Ratios Calculated fix'!AK$428)</f>
        <v>#DIV/0!</v>
      </c>
      <c r="AL295" s="21" t="e">
        <f>('Ratios Calculated fix'!AL295-'Ratios Calculated fix'!AL$428)/('Ratios Calculated fix'!AL$429-'Ratios Calculated fix'!AL$428)</f>
        <v>#DIV/0!</v>
      </c>
      <c r="AM295" s="21">
        <f>('Ratios Calculated fix'!AM295-'Ratios Calculated fix'!AM$428)/('Ratios Calculated fix'!AM$429-'Ratios Calculated fix'!AM$428)</f>
        <v>0.62215631006715322</v>
      </c>
      <c r="AN295" s="21">
        <f>('Ratios Calculated fix'!AN295-'Ratios Calculated fix'!AN$428)/('Ratios Calculated fix'!AN$429-'Ratios Calculated fix'!AN$428)</f>
        <v>0.62160488280830972</v>
      </c>
      <c r="AO295" s="21">
        <f>('Ratios Calculated fix'!AO295-'Ratios Calculated fix'!AO$428)/('Ratios Calculated fix'!AO$429-'Ratios Calculated fix'!AO$428)</f>
        <v>0.18757380729417358</v>
      </c>
      <c r="AP295" s="21">
        <f>('Ratios Calculated fix'!AP295-'Ratios Calculated fix'!AP$428)/('Ratios Calculated fix'!AP$429-'Ratios Calculated fix'!AP$428)</f>
        <v>3.2137229043896758E-2</v>
      </c>
      <c r="AQ295" s="21">
        <f>('Ratios Calculated fix'!AQ295-'Ratios Calculated fix'!AQ$428)/('Ratios Calculated fix'!AQ$429-'Ratios Calculated fix'!AQ$428)</f>
        <v>0.88931183315029916</v>
      </c>
      <c r="AR295" s="21">
        <f>('Ratios Calculated fix'!AR295-'Ratios Calculated fix'!AR$428)/('Ratios Calculated fix'!AR$429-'Ratios Calculated fix'!AR$428)</f>
        <v>0.49646519340127643</v>
      </c>
      <c r="AS295" s="21">
        <f>('Ratios Calculated fix'!AS295-'Ratios Calculated fix'!AS$428)/('Ratios Calculated fix'!AS$429-'Ratios Calculated fix'!AS$428)</f>
        <v>0.46924197627273079</v>
      </c>
      <c r="AT295" s="21">
        <f>('Ratios Calculated fix'!AT295-'Ratios Calculated fix'!AT$428)/('Ratios Calculated fix'!AT$429-'Ratios Calculated fix'!AT$428)</f>
        <v>0.65226038763476446</v>
      </c>
      <c r="AU295" s="21">
        <f>('Ratios Calculated fix'!AU295-'Ratios Calculated fix'!AU$428)/('Ratios Calculated fix'!AU$429-'Ratios Calculated fix'!AU$428)</f>
        <v>0.41403395611225963</v>
      </c>
      <c r="AV295" s="21" t="e">
        <f>('Ratios Calculated fix'!AV295-'Ratios Calculated fix'!AV$428)/('Ratios Calculated fix'!AV$429-'Ratios Calculated fix'!AV$428)</f>
        <v>#DIV/0!</v>
      </c>
      <c r="AW295" s="21" t="e">
        <f>('Ratios Calculated fix'!AW295-'Ratios Calculated fix'!AW$428)/('Ratios Calculated fix'!AW$429-'Ratios Calculated fix'!AW$428)</f>
        <v>#DIV/0!</v>
      </c>
      <c r="AX295" s="21" t="e">
        <f>('Ratios Calculated fix'!AX295-'Ratios Calculated fix'!AX$428)/('Ratios Calculated fix'!AX$429-'Ratios Calculated fix'!AX$428)</f>
        <v>#DIV/0!</v>
      </c>
      <c r="AY295" s="21">
        <f>('Ratios Calculated fix'!AY295-'Ratios Calculated fix'!AY$428)/('Ratios Calculated fix'!AY$429-'Ratios Calculated fix'!AY$428)</f>
        <v>0.33339118212414048</v>
      </c>
      <c r="AZ295" s="21">
        <f>('Ratios Calculated fix'!AZ295-'Ratios Calculated fix'!AZ$428)/('Ratios Calculated fix'!AZ$429-'Ratios Calculated fix'!AZ$428)</f>
        <v>0.2126053723878972</v>
      </c>
      <c r="BA295" s="21">
        <f>('Ratios Calculated fix'!BA295-'Ratios Calculated fix'!BA$428)/('Ratios Calculated fix'!BA$429-'Ratios Calculated fix'!BA$428)</f>
        <v>0.50869126790706432</v>
      </c>
      <c r="BB295" s="21" t="e">
        <f>('Ratios Calculated fix'!BB295-'Ratios Calculated fix'!BB$428)/('Ratios Calculated fix'!BB$429-'Ratios Calculated fix'!BB$428)</f>
        <v>#DIV/0!</v>
      </c>
      <c r="BC295" s="21">
        <f>('Ratios Calculated fix'!BC295-'Ratios Calculated fix'!BC$428)/('Ratios Calculated fix'!BC$429-'Ratios Calculated fix'!BC$428)</f>
        <v>0.2345748969729993</v>
      </c>
    </row>
    <row r="296" spans="1:55" x14ac:dyDescent="0.2">
      <c r="A296" s="3" t="s">
        <v>904</v>
      </c>
      <c r="B296" s="3" t="s">
        <v>905</v>
      </c>
      <c r="C296" s="3" t="s">
        <v>45</v>
      </c>
      <c r="D296" s="3">
        <v>896899</v>
      </c>
      <c r="E296" s="3" t="s">
        <v>16</v>
      </c>
      <c r="F296" s="3">
        <v>2019</v>
      </c>
      <c r="G296" s="3" t="s">
        <v>17</v>
      </c>
      <c r="H296" s="4">
        <v>43830</v>
      </c>
      <c r="I296" s="4">
        <v>43880</v>
      </c>
      <c r="J296" s="4">
        <v>43958</v>
      </c>
      <c r="K296" s="5">
        <v>3673000</v>
      </c>
      <c r="L296" s="5">
        <v>3990000</v>
      </c>
      <c r="M296" s="3" t="s">
        <v>906</v>
      </c>
      <c r="N296" s="20">
        <f>('Ratios Calculated fix'!N296-'Ratios Calculated fix'!N$428)/('Ratios Calculated fix'!N$429-'Ratios Calculated fix'!N$428)</f>
        <v>0.13115325939950628</v>
      </c>
      <c r="O296" s="21">
        <f>('Ratios Calculated fix'!O296-'Ratios Calculated fix'!O$428)/('Ratios Calculated fix'!O$429-'Ratios Calculated fix'!O$428)</f>
        <v>0.12991219699932796</v>
      </c>
      <c r="P296" s="21">
        <f>('Ratios Calculated fix'!P296-'Ratios Calculated fix'!P$428)/('Ratios Calculated fix'!P$429-'Ratios Calculated fix'!P$428)</f>
        <v>0.14017048437480231</v>
      </c>
      <c r="Q296" s="21">
        <f>('Ratios Calculated fix'!Q296-'Ratios Calculated fix'!Q$428)/('Ratios Calculated fix'!Q$429-'Ratios Calculated fix'!Q$428)</f>
        <v>0.55872558746587153</v>
      </c>
      <c r="R296" s="21">
        <f>('Ratios Calculated fix'!R296-'Ratios Calculated fix'!R$428)/('Ratios Calculated fix'!R$429-'Ratios Calculated fix'!R$428)</f>
        <v>4.8505365940435224E-2</v>
      </c>
      <c r="S296" s="21">
        <f>('Ratios Calculated fix'!S296-'Ratios Calculated fix'!S$428)/('Ratios Calculated fix'!S$429-'Ratios Calculated fix'!S$428)</f>
        <v>0</v>
      </c>
      <c r="T296" s="21">
        <f>('Ratios Calculated fix'!T296-'Ratios Calculated fix'!T$428)/('Ratios Calculated fix'!T$429-'Ratios Calculated fix'!T$428)</f>
        <v>4.9003408559104913E-2</v>
      </c>
      <c r="U296" s="21">
        <f>('Ratios Calculated fix'!U296-'Ratios Calculated fix'!U$428)/('Ratios Calculated fix'!U$429-'Ratios Calculated fix'!U$428)</f>
        <v>0.79169835308865699</v>
      </c>
      <c r="V296" s="21">
        <f>('Ratios Calculated fix'!V296-'Ratios Calculated fix'!V$428)/('Ratios Calculated fix'!V$429-'Ratios Calculated fix'!V$428)</f>
        <v>0.77144014205164946</v>
      </c>
      <c r="W296" s="21">
        <f>('Ratios Calculated fix'!W296-'Ratios Calculated fix'!W$428)/('Ratios Calculated fix'!W$429-'Ratios Calculated fix'!W$428)</f>
        <v>0.76111515135439822</v>
      </c>
      <c r="X296" s="21">
        <f>('Ratios Calculated fix'!X296-'Ratios Calculated fix'!X$428)/('Ratios Calculated fix'!X$429-'Ratios Calculated fix'!X$428)</f>
        <v>0.59502910884176585</v>
      </c>
      <c r="Y296" s="21">
        <f>('Ratios Calculated fix'!Y296-'Ratios Calculated fix'!Y$428)/('Ratios Calculated fix'!Y$429-'Ratios Calculated fix'!Y$428)</f>
        <v>0.51220827327984975</v>
      </c>
      <c r="Z296" s="21">
        <f>('Ratios Calculated fix'!Z296-'Ratios Calculated fix'!Z$428)/('Ratios Calculated fix'!Z$429-'Ratios Calculated fix'!Z$428)</f>
        <v>0.40497089115823415</v>
      </c>
      <c r="AA296" s="21">
        <f>('Ratios Calculated fix'!AA296-'Ratios Calculated fix'!AA$428)/('Ratios Calculated fix'!AA$429-'Ratios Calculated fix'!AA$428)</f>
        <v>0</v>
      </c>
      <c r="AB296" s="21">
        <f>('Ratios Calculated fix'!AB296-'Ratios Calculated fix'!AB$428)/('Ratios Calculated fix'!AB$429-'Ratios Calculated fix'!AB$428)</f>
        <v>0.92422957797414174</v>
      </c>
      <c r="AC296" s="21">
        <f>('Ratios Calculated fix'!AC296-'Ratios Calculated fix'!AC$428)/('Ratios Calculated fix'!AC$429-'Ratios Calculated fix'!AC$428)</f>
        <v>0.18297919642025401</v>
      </c>
      <c r="AD296" s="21">
        <f>('Ratios Calculated fix'!AD296-'Ratios Calculated fix'!AD$428)/('Ratios Calculated fix'!AD$429-'Ratios Calculated fix'!AD$428)</f>
        <v>0.33201996792978522</v>
      </c>
      <c r="AE296" s="21">
        <f>('Ratios Calculated fix'!AE296-'Ratios Calculated fix'!AE$428)/('Ratios Calculated fix'!AE$429-'Ratios Calculated fix'!AE$428)</f>
        <v>0.38061286570501535</v>
      </c>
      <c r="AF296" s="21">
        <f>('Ratios Calculated fix'!AF296-'Ratios Calculated fix'!AF$428)/('Ratios Calculated fix'!AF$429-'Ratios Calculated fix'!AF$428)</f>
        <v>0.61279874397988843</v>
      </c>
      <c r="AG296" s="21" t="e">
        <f>('Ratios Calculated fix'!AG296-'Ratios Calculated fix'!AG$428)/('Ratios Calculated fix'!AG$429-'Ratios Calculated fix'!AG$428)</f>
        <v>#DIV/0!</v>
      </c>
      <c r="AH296" s="21" t="e">
        <f>('Ratios Calculated fix'!AH296-'Ratios Calculated fix'!AH$428)/('Ratios Calculated fix'!AH$429-'Ratios Calculated fix'!AH$428)</f>
        <v>#DIV/0!</v>
      </c>
      <c r="AI296" s="21">
        <f>('Ratios Calculated fix'!AI296-'Ratios Calculated fix'!AI$428)/('Ratios Calculated fix'!AI$429-'Ratios Calculated fix'!AI$428)</f>
        <v>0.37232725513241727</v>
      </c>
      <c r="AJ296" s="21">
        <f>('Ratios Calculated fix'!AJ296-'Ratios Calculated fix'!AJ$428)/('Ratios Calculated fix'!AJ$429-'Ratios Calculated fix'!AJ$428)</f>
        <v>0.2288090704847501</v>
      </c>
      <c r="AK296" s="21" t="e">
        <f>('Ratios Calculated fix'!AK296-'Ratios Calculated fix'!AK$428)/('Ratios Calculated fix'!AK$429-'Ratios Calculated fix'!AK$428)</f>
        <v>#DIV/0!</v>
      </c>
      <c r="AL296" s="21" t="e">
        <f>('Ratios Calculated fix'!AL296-'Ratios Calculated fix'!AL$428)/('Ratios Calculated fix'!AL$429-'Ratios Calculated fix'!AL$428)</f>
        <v>#DIV/0!</v>
      </c>
      <c r="AM296" s="21">
        <f>('Ratios Calculated fix'!AM296-'Ratios Calculated fix'!AM$428)/('Ratios Calculated fix'!AM$429-'Ratios Calculated fix'!AM$428)</f>
        <v>0.62211898472228488</v>
      </c>
      <c r="AN296" s="21">
        <f>('Ratios Calculated fix'!AN296-'Ratios Calculated fix'!AN$428)/('Ratios Calculated fix'!AN$429-'Ratios Calculated fix'!AN$428)</f>
        <v>0.62577877627199185</v>
      </c>
      <c r="AO296" s="21">
        <f>('Ratios Calculated fix'!AO296-'Ratios Calculated fix'!AO$428)/('Ratios Calculated fix'!AO$429-'Ratios Calculated fix'!AO$428)</f>
        <v>0.50132227398425144</v>
      </c>
      <c r="AP296" s="21">
        <f>('Ratios Calculated fix'!AP296-'Ratios Calculated fix'!AP$428)/('Ratios Calculated fix'!AP$429-'Ratios Calculated fix'!AP$428)</f>
        <v>3.2528908497125017E-2</v>
      </c>
      <c r="AQ296" s="21">
        <f>('Ratios Calculated fix'!AQ296-'Ratios Calculated fix'!AQ$428)/('Ratios Calculated fix'!AQ$429-'Ratios Calculated fix'!AQ$428)</f>
        <v>0.81363893673279986</v>
      </c>
      <c r="AR296" s="21">
        <f>('Ratios Calculated fix'!AR296-'Ratios Calculated fix'!AR$428)/('Ratios Calculated fix'!AR$429-'Ratios Calculated fix'!AR$428)</f>
        <v>0.27468053087532324</v>
      </c>
      <c r="AS296" s="21">
        <f>('Ratios Calculated fix'!AS296-'Ratios Calculated fix'!AS$428)/('Ratios Calculated fix'!AS$429-'Ratios Calculated fix'!AS$428)</f>
        <v>0.52371320790738607</v>
      </c>
      <c r="AT296" s="21">
        <f>('Ratios Calculated fix'!AT296-'Ratios Calculated fix'!AT$428)/('Ratios Calculated fix'!AT$429-'Ratios Calculated fix'!AT$428)</f>
        <v>0.56525682387830845</v>
      </c>
      <c r="AU296" s="21">
        <f>('Ratios Calculated fix'!AU296-'Ratios Calculated fix'!AU$428)/('Ratios Calculated fix'!AU$429-'Ratios Calculated fix'!AU$428)</f>
        <v>0.54597923487652367</v>
      </c>
      <c r="AV296" s="21" t="e">
        <f>('Ratios Calculated fix'!AV296-'Ratios Calculated fix'!AV$428)/('Ratios Calculated fix'!AV$429-'Ratios Calculated fix'!AV$428)</f>
        <v>#DIV/0!</v>
      </c>
      <c r="AW296" s="21" t="e">
        <f>('Ratios Calculated fix'!AW296-'Ratios Calculated fix'!AW$428)/('Ratios Calculated fix'!AW$429-'Ratios Calculated fix'!AW$428)</f>
        <v>#DIV/0!</v>
      </c>
      <c r="AX296" s="21" t="e">
        <f>('Ratios Calculated fix'!AX296-'Ratios Calculated fix'!AX$428)/('Ratios Calculated fix'!AX$429-'Ratios Calculated fix'!AX$428)</f>
        <v>#DIV/0!</v>
      </c>
      <c r="AY296" s="21">
        <f>('Ratios Calculated fix'!AY296-'Ratios Calculated fix'!AY$428)/('Ratios Calculated fix'!AY$429-'Ratios Calculated fix'!AY$428)</f>
        <v>0.33452361167600375</v>
      </c>
      <c r="AZ296" s="21">
        <f>('Ratios Calculated fix'!AZ296-'Ratios Calculated fix'!AZ$428)/('Ratios Calculated fix'!AZ$429-'Ratios Calculated fix'!AZ$428)</f>
        <v>0.23905847728728055</v>
      </c>
      <c r="BA296" s="21">
        <f>('Ratios Calculated fix'!BA296-'Ratios Calculated fix'!BA$428)/('Ratios Calculated fix'!BA$429-'Ratios Calculated fix'!BA$428)</f>
        <v>0.5148649536380252</v>
      </c>
      <c r="BB296" s="21" t="e">
        <f>('Ratios Calculated fix'!BB296-'Ratios Calculated fix'!BB$428)/('Ratios Calculated fix'!BB$429-'Ratios Calculated fix'!BB$428)</f>
        <v>#DIV/0!</v>
      </c>
      <c r="BC296" s="21">
        <f>('Ratios Calculated fix'!BC296-'Ratios Calculated fix'!BC$428)/('Ratios Calculated fix'!BC$429-'Ratios Calculated fix'!BC$428)</f>
        <v>0.27721537719745842</v>
      </c>
    </row>
    <row r="297" spans="1:55" x14ac:dyDescent="0.2">
      <c r="A297" s="3" t="s">
        <v>862</v>
      </c>
      <c r="B297" s="3" t="s">
        <v>863</v>
      </c>
      <c r="C297" s="3" t="s">
        <v>45</v>
      </c>
      <c r="D297" s="3">
        <v>378194</v>
      </c>
      <c r="E297" s="3" t="s">
        <v>16</v>
      </c>
      <c r="F297" s="3">
        <v>2019</v>
      </c>
      <c r="G297" s="3" t="s">
        <v>17</v>
      </c>
      <c r="H297" s="4">
        <v>43830</v>
      </c>
      <c r="I297" s="4">
        <v>43892</v>
      </c>
      <c r="J297" s="4">
        <v>43892</v>
      </c>
      <c r="K297" s="5">
        <v>423500000</v>
      </c>
      <c r="L297" s="5">
        <v>425700000</v>
      </c>
      <c r="M297" s="3" t="s">
        <v>864</v>
      </c>
      <c r="N297" s="20">
        <f>('Ratios Calculated fix'!N297-'Ratios Calculated fix'!N$428)/('Ratios Calculated fix'!N$429-'Ratios Calculated fix'!N$428)</f>
        <v>0.10031004925764449</v>
      </c>
      <c r="O297" s="21">
        <f>('Ratios Calculated fix'!O297-'Ratios Calculated fix'!O$428)/('Ratios Calculated fix'!O$429-'Ratios Calculated fix'!O$428)</f>
        <v>7.9671730561505033E-2</v>
      </c>
      <c r="P297" s="21">
        <f>('Ratios Calculated fix'!P297-'Ratios Calculated fix'!P$428)/('Ratios Calculated fix'!P$429-'Ratios Calculated fix'!P$428)</f>
        <v>2.2267113754667302E-2</v>
      </c>
      <c r="Q297" s="21">
        <f>('Ratios Calculated fix'!Q297-'Ratios Calculated fix'!Q$428)/('Ratios Calculated fix'!Q$429-'Ratios Calculated fix'!Q$428)</f>
        <v>0.56121704855374643</v>
      </c>
      <c r="R297" s="21">
        <f>('Ratios Calculated fix'!R297-'Ratios Calculated fix'!R$428)/('Ratios Calculated fix'!R$429-'Ratios Calculated fix'!R$428)</f>
        <v>0.10173590512157839</v>
      </c>
      <c r="S297" s="21">
        <f>('Ratios Calculated fix'!S297-'Ratios Calculated fix'!S$428)/('Ratios Calculated fix'!S$429-'Ratios Calculated fix'!S$428)</f>
        <v>3.0051422971310898E-2</v>
      </c>
      <c r="T297" s="21">
        <f>('Ratios Calculated fix'!T297-'Ratios Calculated fix'!T$428)/('Ratios Calculated fix'!T$429-'Ratios Calculated fix'!T$428)</f>
        <v>9.811106369439182E-2</v>
      </c>
      <c r="U297" s="21">
        <f>('Ratios Calculated fix'!U297-'Ratios Calculated fix'!U$428)/('Ratios Calculated fix'!U$429-'Ratios Calculated fix'!U$428)</f>
        <v>0.79656703349582225</v>
      </c>
      <c r="V297" s="21">
        <f>('Ratios Calculated fix'!V297-'Ratios Calculated fix'!V$428)/('Ratios Calculated fix'!V$429-'Ratios Calculated fix'!V$428)</f>
        <v>0.77321401399948997</v>
      </c>
      <c r="W297" s="21">
        <f>('Ratios Calculated fix'!W297-'Ratios Calculated fix'!W$428)/('Ratios Calculated fix'!W$429-'Ratios Calculated fix'!W$428)</f>
        <v>0.76636105359710427</v>
      </c>
      <c r="X297" s="21">
        <f>('Ratios Calculated fix'!X297-'Ratios Calculated fix'!X$428)/('Ratios Calculated fix'!X$429-'Ratios Calculated fix'!X$428)</f>
        <v>0.35546079118804602</v>
      </c>
      <c r="Y297" s="21">
        <f>('Ratios Calculated fix'!Y297-'Ratios Calculated fix'!Y$428)/('Ratios Calculated fix'!Y$429-'Ratios Calculated fix'!Y$428)</f>
        <v>0.51275276775027523</v>
      </c>
      <c r="Z297" s="21">
        <f>('Ratios Calculated fix'!Z297-'Ratios Calculated fix'!Z$428)/('Ratios Calculated fix'!Z$429-'Ratios Calculated fix'!Z$428)</f>
        <v>0.64453920881195392</v>
      </c>
      <c r="AA297" s="21">
        <f>('Ratios Calculated fix'!AA297-'Ratios Calculated fix'!AA$428)/('Ratios Calculated fix'!AA$429-'Ratios Calculated fix'!AA$428)</f>
        <v>0.27352868081422665</v>
      </c>
      <c r="AB297" s="21">
        <f>('Ratios Calculated fix'!AB297-'Ratios Calculated fix'!AB$428)/('Ratios Calculated fix'!AB$429-'Ratios Calculated fix'!AB$428)</f>
        <v>0.85980444158681224</v>
      </c>
      <c r="AC297" s="21">
        <f>('Ratios Calculated fix'!AC297-'Ratios Calculated fix'!AC$428)/('Ratios Calculated fix'!AC$429-'Ratios Calculated fix'!AC$428)</f>
        <v>0.33021282254195178</v>
      </c>
      <c r="AD297" s="21">
        <f>('Ratios Calculated fix'!AD297-'Ratios Calculated fix'!AD$428)/('Ratios Calculated fix'!AD$429-'Ratios Calculated fix'!AD$428)</f>
        <v>0.27226836249904479</v>
      </c>
      <c r="AE297" s="21">
        <f>('Ratios Calculated fix'!AE297-'Ratios Calculated fix'!AE$428)/('Ratios Calculated fix'!AE$429-'Ratios Calculated fix'!AE$428)</f>
        <v>0.31211629329922874</v>
      </c>
      <c r="AF297" s="21">
        <f>('Ratios Calculated fix'!AF297-'Ratios Calculated fix'!AF$428)/('Ratios Calculated fix'!AF$429-'Ratios Calculated fix'!AF$428)</f>
        <v>0</v>
      </c>
      <c r="AG297" s="21" t="e">
        <f>('Ratios Calculated fix'!AG297-'Ratios Calculated fix'!AG$428)/('Ratios Calculated fix'!AG$429-'Ratios Calculated fix'!AG$428)</f>
        <v>#DIV/0!</v>
      </c>
      <c r="AH297" s="21" t="e">
        <f>('Ratios Calculated fix'!AH297-'Ratios Calculated fix'!AH$428)/('Ratios Calculated fix'!AH$429-'Ratios Calculated fix'!AH$428)</f>
        <v>#DIV/0!</v>
      </c>
      <c r="AI297" s="21">
        <f>('Ratios Calculated fix'!AI297-'Ratios Calculated fix'!AI$428)/('Ratios Calculated fix'!AI$429-'Ratios Calculated fix'!AI$428)</f>
        <v>3.2594323917783346E-3</v>
      </c>
      <c r="AJ297" s="21">
        <f>('Ratios Calculated fix'!AJ297-'Ratios Calculated fix'!AJ$428)/('Ratios Calculated fix'!AJ$429-'Ratios Calculated fix'!AJ$428)</f>
        <v>0.10348635721539604</v>
      </c>
      <c r="AK297" s="21" t="e">
        <f>('Ratios Calculated fix'!AK297-'Ratios Calculated fix'!AK$428)/('Ratios Calculated fix'!AK$429-'Ratios Calculated fix'!AK$428)</f>
        <v>#DIV/0!</v>
      </c>
      <c r="AL297" s="21" t="e">
        <f>('Ratios Calculated fix'!AL297-'Ratios Calculated fix'!AL$428)/('Ratios Calculated fix'!AL$429-'Ratios Calculated fix'!AL$428)</f>
        <v>#DIV/0!</v>
      </c>
      <c r="AM297" s="21">
        <f>('Ratios Calculated fix'!AM297-'Ratios Calculated fix'!AM$428)/('Ratios Calculated fix'!AM$429-'Ratios Calculated fix'!AM$428)</f>
        <v>0.59571936263155822</v>
      </c>
      <c r="AN297" s="21">
        <f>('Ratios Calculated fix'!AN297-'Ratios Calculated fix'!AN$428)/('Ratios Calculated fix'!AN$429-'Ratios Calculated fix'!AN$428)</f>
        <v>0.62219268256934734</v>
      </c>
      <c r="AO297" s="21">
        <f>('Ratios Calculated fix'!AO297-'Ratios Calculated fix'!AO$428)/('Ratios Calculated fix'!AO$429-'Ratios Calculated fix'!AO$428)</f>
        <v>9.8021359966832977E-2</v>
      </c>
      <c r="AP297" s="21">
        <f>('Ratios Calculated fix'!AP297-'Ratios Calculated fix'!AP$428)/('Ratios Calculated fix'!AP$429-'Ratios Calculated fix'!AP$428)</f>
        <v>3.221695122762247E-2</v>
      </c>
      <c r="AQ297" s="21">
        <f>('Ratios Calculated fix'!AQ297-'Ratios Calculated fix'!AQ$428)/('Ratios Calculated fix'!AQ$429-'Ratios Calculated fix'!AQ$428)</f>
        <v>0</v>
      </c>
      <c r="AR297" s="21">
        <f>('Ratios Calculated fix'!AR297-'Ratios Calculated fix'!AR$428)/('Ratios Calculated fix'!AR$429-'Ratios Calculated fix'!AR$428)</f>
        <v>0.25219420149033245</v>
      </c>
      <c r="AS297" s="21">
        <f>('Ratios Calculated fix'!AS297-'Ratios Calculated fix'!AS$428)/('Ratios Calculated fix'!AS$429-'Ratios Calculated fix'!AS$428)</f>
        <v>0.32930659186672945</v>
      </c>
      <c r="AT297" s="21">
        <f>('Ratios Calculated fix'!AT297-'Ratios Calculated fix'!AT$428)/('Ratios Calculated fix'!AT$429-'Ratios Calculated fix'!AT$428)</f>
        <v>0.25442571450034257</v>
      </c>
      <c r="AU297" s="21">
        <f>('Ratios Calculated fix'!AU297-'Ratios Calculated fix'!AU$428)/('Ratios Calculated fix'!AU$429-'Ratios Calculated fix'!AU$428)</f>
        <v>0.62320989975713248</v>
      </c>
      <c r="AV297" s="21" t="e">
        <f>('Ratios Calculated fix'!AV297-'Ratios Calculated fix'!AV$428)/('Ratios Calculated fix'!AV$429-'Ratios Calculated fix'!AV$428)</f>
        <v>#DIV/0!</v>
      </c>
      <c r="AW297" s="21" t="e">
        <f>('Ratios Calculated fix'!AW297-'Ratios Calculated fix'!AW$428)/('Ratios Calculated fix'!AW$429-'Ratios Calculated fix'!AW$428)</f>
        <v>#DIV/0!</v>
      </c>
      <c r="AX297" s="21" t="e">
        <f>('Ratios Calculated fix'!AX297-'Ratios Calculated fix'!AX$428)/('Ratios Calculated fix'!AX$429-'Ratios Calculated fix'!AX$428)</f>
        <v>#DIV/0!</v>
      </c>
      <c r="AY297" s="21">
        <f>('Ratios Calculated fix'!AY297-'Ratios Calculated fix'!AY$428)/('Ratios Calculated fix'!AY$429-'Ratios Calculated fix'!AY$428)</f>
        <v>0.46490605152639369</v>
      </c>
      <c r="AZ297" s="21">
        <f>('Ratios Calculated fix'!AZ297-'Ratios Calculated fix'!AZ$428)/('Ratios Calculated fix'!AZ$429-'Ratios Calculated fix'!AZ$428)</f>
        <v>0.47091738975250574</v>
      </c>
      <c r="BA297" s="21">
        <f>('Ratios Calculated fix'!BA297-'Ratios Calculated fix'!BA$428)/('Ratios Calculated fix'!BA$429-'Ratios Calculated fix'!BA$428)</f>
        <v>0.50424329727667394</v>
      </c>
      <c r="BB297" s="21" t="e">
        <f>('Ratios Calculated fix'!BB297-'Ratios Calculated fix'!BB$428)/('Ratios Calculated fix'!BB$429-'Ratios Calculated fix'!BB$428)</f>
        <v>#DIV/0!</v>
      </c>
      <c r="BC297" s="21">
        <f>('Ratios Calculated fix'!BC297-'Ratios Calculated fix'!BC$428)/('Ratios Calculated fix'!BC$429-'Ratios Calculated fix'!BC$428)</f>
        <v>8.7271939430908441E-2</v>
      </c>
    </row>
    <row r="298" spans="1:55" x14ac:dyDescent="0.2">
      <c r="A298" s="3" t="s">
        <v>868</v>
      </c>
      <c r="B298" s="3" t="s">
        <v>869</v>
      </c>
      <c r="C298" s="3" t="s">
        <v>38</v>
      </c>
      <c r="D298" s="3">
        <v>160346</v>
      </c>
      <c r="E298" s="3" t="s">
        <v>16</v>
      </c>
      <c r="F298" s="3">
        <v>2020</v>
      </c>
      <c r="G298" s="3" t="s">
        <v>17</v>
      </c>
      <c r="H298" s="4">
        <v>44012</v>
      </c>
      <c r="I298" s="4">
        <v>44054</v>
      </c>
      <c r="J298" s="4">
        <v>44054</v>
      </c>
      <c r="K298" s="5">
        <v>588400000</v>
      </c>
      <c r="L298" s="5">
        <v>586300000</v>
      </c>
      <c r="M298" s="3" t="s">
        <v>870</v>
      </c>
      <c r="N298" s="20">
        <f>('Ratios Calculated fix'!N298-'Ratios Calculated fix'!N$428)/('Ratios Calculated fix'!N$429-'Ratios Calculated fix'!N$428)</f>
        <v>5.1932013596400962E-2</v>
      </c>
      <c r="O298" s="21">
        <f>('Ratios Calculated fix'!O298-'Ratios Calculated fix'!O$428)/('Ratios Calculated fix'!O$429-'Ratios Calculated fix'!O$428)</f>
        <v>4.7408842913352775E-2</v>
      </c>
      <c r="P298" s="21">
        <f>('Ratios Calculated fix'!P298-'Ratios Calculated fix'!P$428)/('Ratios Calculated fix'!P$429-'Ratios Calculated fix'!P$428)</f>
        <v>7.3583482683653195E-2</v>
      </c>
      <c r="Q298" s="21">
        <f>('Ratios Calculated fix'!Q298-'Ratios Calculated fix'!Q$428)/('Ratios Calculated fix'!Q$429-'Ratios Calculated fix'!Q$428)</f>
        <v>0.5583737782419792</v>
      </c>
      <c r="R298" s="21">
        <f>('Ratios Calculated fix'!R298-'Ratios Calculated fix'!R$428)/('Ratios Calculated fix'!R$429-'Ratios Calculated fix'!R$428)</f>
        <v>2.3762046464783231E-2</v>
      </c>
      <c r="S298" s="21">
        <f>('Ratios Calculated fix'!S298-'Ratios Calculated fix'!S$428)/('Ratios Calculated fix'!S$429-'Ratios Calculated fix'!S$428)</f>
        <v>4.7742039449753401E-2</v>
      </c>
      <c r="T298" s="21">
        <f>('Ratios Calculated fix'!T298-'Ratios Calculated fix'!T$428)/('Ratios Calculated fix'!T$429-'Ratios Calculated fix'!T$428)</f>
        <v>1.6587786747813024E-2</v>
      </c>
      <c r="U298" s="21">
        <f>('Ratios Calculated fix'!U298-'Ratios Calculated fix'!U$428)/('Ratios Calculated fix'!U$429-'Ratios Calculated fix'!U$428)</f>
        <v>0.79077424702073906</v>
      </c>
      <c r="V298" s="21">
        <f>('Ratios Calculated fix'!V298-'Ratios Calculated fix'!V$428)/('Ratios Calculated fix'!V$429-'Ratios Calculated fix'!V$428)</f>
        <v>0.77271934274244503</v>
      </c>
      <c r="W298" s="21">
        <f>('Ratios Calculated fix'!W298-'Ratios Calculated fix'!W$428)/('Ratios Calculated fix'!W$429-'Ratios Calculated fix'!W$428)</f>
        <v>0.75981190697933421</v>
      </c>
      <c r="X298" s="21">
        <f>('Ratios Calculated fix'!X298-'Ratios Calculated fix'!X$428)/('Ratios Calculated fix'!X$429-'Ratios Calculated fix'!X$428)</f>
        <v>0.20784677623997758</v>
      </c>
      <c r="Y298" s="21">
        <f>('Ratios Calculated fix'!Y298-'Ratios Calculated fix'!Y$428)/('Ratios Calculated fix'!Y$429-'Ratios Calculated fix'!Y$428)</f>
        <v>0.59626394651227965</v>
      </c>
      <c r="Z298" s="21">
        <f>('Ratios Calculated fix'!Z298-'Ratios Calculated fix'!Z$428)/('Ratios Calculated fix'!Z$429-'Ratios Calculated fix'!Z$428)</f>
        <v>0.79215322376002251</v>
      </c>
      <c r="AA298" s="21">
        <f>('Ratios Calculated fix'!AA298-'Ratios Calculated fix'!AA$428)/('Ratios Calculated fix'!AA$429-'Ratios Calculated fix'!AA$428)</f>
        <v>0.53449419649523555</v>
      </c>
      <c r="AB298" s="21">
        <f>('Ratios Calculated fix'!AB298-'Ratios Calculated fix'!AB$428)/('Ratios Calculated fix'!AB$429-'Ratios Calculated fix'!AB$428)</f>
        <v>0.94427097383633751</v>
      </c>
      <c r="AC298" s="21">
        <f>('Ratios Calculated fix'!AC298-'Ratios Calculated fix'!AC$428)/('Ratios Calculated fix'!AC$429-'Ratios Calculated fix'!AC$428)</f>
        <v>0.42617000933517718</v>
      </c>
      <c r="AD298" s="21">
        <f>('Ratios Calculated fix'!AD298-'Ratios Calculated fix'!AD$428)/('Ratios Calculated fix'!AD$429-'Ratios Calculated fix'!AD$428)</f>
        <v>0.32282708024230555</v>
      </c>
      <c r="AE298" s="21">
        <f>('Ratios Calculated fix'!AE298-'Ratios Calculated fix'!AE$428)/('Ratios Calculated fix'!AE$429-'Ratios Calculated fix'!AE$428)</f>
        <v>0.30353667344679486</v>
      </c>
      <c r="AF298" s="21">
        <f>('Ratios Calculated fix'!AF298-'Ratios Calculated fix'!AF$428)/('Ratios Calculated fix'!AF$429-'Ratios Calculated fix'!AF$428)</f>
        <v>0.54841994436110475</v>
      </c>
      <c r="AG298" s="21" t="e">
        <f>('Ratios Calculated fix'!AG298-'Ratios Calculated fix'!AG$428)/('Ratios Calculated fix'!AG$429-'Ratios Calculated fix'!AG$428)</f>
        <v>#DIV/0!</v>
      </c>
      <c r="AH298" s="21" t="e">
        <f>('Ratios Calculated fix'!AH298-'Ratios Calculated fix'!AH$428)/('Ratios Calculated fix'!AH$429-'Ratios Calculated fix'!AH$428)</f>
        <v>#DIV/0!</v>
      </c>
      <c r="AI298" s="21">
        <f>('Ratios Calculated fix'!AI298-'Ratios Calculated fix'!AI$428)/('Ratios Calculated fix'!AI$429-'Ratios Calculated fix'!AI$428)</f>
        <v>0.38649986394044605</v>
      </c>
      <c r="AJ298" s="21">
        <f>('Ratios Calculated fix'!AJ298-'Ratios Calculated fix'!AJ$428)/('Ratios Calculated fix'!AJ$429-'Ratios Calculated fix'!AJ$428)</f>
        <v>0.11582981339983359</v>
      </c>
      <c r="AK298" s="21" t="e">
        <f>('Ratios Calculated fix'!AK298-'Ratios Calculated fix'!AK$428)/('Ratios Calculated fix'!AK$429-'Ratios Calculated fix'!AK$428)</f>
        <v>#DIV/0!</v>
      </c>
      <c r="AL298" s="21" t="e">
        <f>('Ratios Calculated fix'!AL298-'Ratios Calculated fix'!AL$428)/('Ratios Calculated fix'!AL$429-'Ratios Calculated fix'!AL$428)</f>
        <v>#DIV/0!</v>
      </c>
      <c r="AM298" s="21">
        <f>('Ratios Calculated fix'!AM298-'Ratios Calculated fix'!AM$428)/('Ratios Calculated fix'!AM$429-'Ratios Calculated fix'!AM$428)</f>
        <v>0.61570187795614173</v>
      </c>
      <c r="AN298" s="21">
        <f>('Ratios Calculated fix'!AN298-'Ratios Calculated fix'!AN$428)/('Ratios Calculated fix'!AN$429-'Ratios Calculated fix'!AN$428)</f>
        <v>0.62117759298013564</v>
      </c>
      <c r="AO298" s="21">
        <f>('Ratios Calculated fix'!AO298-'Ratios Calculated fix'!AO$428)/('Ratios Calculated fix'!AO$429-'Ratios Calculated fix'!AO$428)</f>
        <v>0.13300914082545415</v>
      </c>
      <c r="AP298" s="21">
        <f>('Ratios Calculated fix'!AP298-'Ratios Calculated fix'!AP$428)/('Ratios Calculated fix'!AP$429-'Ratios Calculated fix'!AP$428)</f>
        <v>3.364385235025151E-2</v>
      </c>
      <c r="AQ298" s="21">
        <f>('Ratios Calculated fix'!AQ298-'Ratios Calculated fix'!AQ$428)/('Ratios Calculated fix'!AQ$429-'Ratios Calculated fix'!AQ$428)</f>
        <v>0.50715332418694192</v>
      </c>
      <c r="AR298" s="21">
        <f>('Ratios Calculated fix'!AR298-'Ratios Calculated fix'!AR$428)/('Ratios Calculated fix'!AR$429-'Ratios Calculated fix'!AR$428)</f>
        <v>0.26572413577155146</v>
      </c>
      <c r="AS298" s="21">
        <f>('Ratios Calculated fix'!AS298-'Ratios Calculated fix'!AS$428)/('Ratios Calculated fix'!AS$429-'Ratios Calculated fix'!AS$428)</f>
        <v>0.53573990125309134</v>
      </c>
      <c r="AT298" s="21">
        <f>('Ratios Calculated fix'!AT298-'Ratios Calculated fix'!AT$428)/('Ratios Calculated fix'!AT$429-'Ratios Calculated fix'!AT$428)</f>
        <v>0.28825976587050212</v>
      </c>
      <c r="AU298" s="21">
        <f>('Ratios Calculated fix'!AU298-'Ratios Calculated fix'!AU$428)/('Ratios Calculated fix'!AU$429-'Ratios Calculated fix'!AU$428)</f>
        <v>0.45135270624293905</v>
      </c>
      <c r="AV298" s="21" t="e">
        <f>('Ratios Calculated fix'!AV298-'Ratios Calculated fix'!AV$428)/('Ratios Calculated fix'!AV$429-'Ratios Calculated fix'!AV$428)</f>
        <v>#DIV/0!</v>
      </c>
      <c r="AW298" s="21" t="e">
        <f>('Ratios Calculated fix'!AW298-'Ratios Calculated fix'!AW$428)/('Ratios Calculated fix'!AW$429-'Ratios Calculated fix'!AW$428)</f>
        <v>#DIV/0!</v>
      </c>
      <c r="AX298" s="21" t="e">
        <f>('Ratios Calculated fix'!AX298-'Ratios Calculated fix'!AX$428)/('Ratios Calculated fix'!AX$429-'Ratios Calculated fix'!AX$428)</f>
        <v>#DIV/0!</v>
      </c>
      <c r="AY298" s="21">
        <f>('Ratios Calculated fix'!AY298-'Ratios Calculated fix'!AY$428)/('Ratios Calculated fix'!AY$429-'Ratios Calculated fix'!AY$428)</f>
        <v>0.34064668117480762</v>
      </c>
      <c r="AZ298" s="21">
        <f>('Ratios Calculated fix'!AZ298-'Ratios Calculated fix'!AZ$428)/('Ratios Calculated fix'!AZ$429-'Ratios Calculated fix'!AZ$428)</f>
        <v>0.23837893685263695</v>
      </c>
      <c r="BA298" s="21">
        <f>('Ratios Calculated fix'!BA298-'Ratios Calculated fix'!BA$428)/('Ratios Calculated fix'!BA$429-'Ratios Calculated fix'!BA$428)</f>
        <v>0.51940591042563644</v>
      </c>
      <c r="BB298" s="21" t="e">
        <f>('Ratios Calculated fix'!BB298-'Ratios Calculated fix'!BB$428)/('Ratios Calculated fix'!BB$429-'Ratios Calculated fix'!BB$428)</f>
        <v>#DIV/0!</v>
      </c>
      <c r="BC298" s="21">
        <f>('Ratios Calculated fix'!BC298-'Ratios Calculated fix'!BC$428)/('Ratios Calculated fix'!BC$429-'Ratios Calculated fix'!BC$428)</f>
        <v>9.1186091350422355E-2</v>
      </c>
    </row>
    <row r="299" spans="1:55" x14ac:dyDescent="0.2">
      <c r="A299" s="3" t="s">
        <v>1006</v>
      </c>
      <c r="B299" s="3" t="s">
        <v>1007</v>
      </c>
      <c r="C299" s="3" t="s">
        <v>72</v>
      </c>
      <c r="D299" s="3">
        <v>81605</v>
      </c>
      <c r="E299" s="3" t="s">
        <v>16</v>
      </c>
      <c r="F299" s="3">
        <v>2019</v>
      </c>
      <c r="G299" s="3" t="s">
        <v>17</v>
      </c>
      <c r="H299" s="4">
        <v>43830</v>
      </c>
      <c r="I299" s="4">
        <v>43885</v>
      </c>
      <c r="J299" s="4">
        <v>43885</v>
      </c>
      <c r="K299" s="5">
        <v>328840808</v>
      </c>
      <c r="L299" s="5">
        <v>329232051</v>
      </c>
      <c r="M299" s="3" t="s">
        <v>1008</v>
      </c>
      <c r="N299" s="20">
        <f>('Ratios Calculated fix'!N299-'Ratios Calculated fix'!N$428)/('Ratios Calculated fix'!N$429-'Ratios Calculated fix'!N$428)</f>
        <v>4.2777592062359632E-4</v>
      </c>
      <c r="O299" s="21">
        <f>('Ratios Calculated fix'!O299-'Ratios Calculated fix'!O$428)/('Ratios Calculated fix'!O$429-'Ratios Calculated fix'!O$428)</f>
        <v>4.2777592062359632E-4</v>
      </c>
      <c r="P299" s="21">
        <f>('Ratios Calculated fix'!P299-'Ratios Calculated fix'!P$428)/('Ratios Calculated fix'!P$429-'Ratios Calculated fix'!P$428)</f>
        <v>2.3645845444312627E-4</v>
      </c>
      <c r="Q299" s="21">
        <f>('Ratios Calculated fix'!Q299-'Ratios Calculated fix'!Q$428)/('Ratios Calculated fix'!Q$429-'Ratios Calculated fix'!Q$428)</f>
        <v>0.55892508784688022</v>
      </c>
      <c r="R299" s="21">
        <f>('Ratios Calculated fix'!R299-'Ratios Calculated fix'!R$428)/('Ratios Calculated fix'!R$429-'Ratios Calculated fix'!R$428)</f>
        <v>1.3816262650409415E-2</v>
      </c>
      <c r="S299" s="21">
        <f>('Ratios Calculated fix'!S299-'Ratios Calculated fix'!S$428)/('Ratios Calculated fix'!S$429-'Ratios Calculated fix'!S$428)</f>
        <v>2.7586126048560117E-2</v>
      </c>
      <c r="T299" s="21">
        <f>('Ratios Calculated fix'!T299-'Ratios Calculated fix'!T$428)/('Ratios Calculated fix'!T$429-'Ratios Calculated fix'!T$428)</f>
        <v>9.671743562687735E-3</v>
      </c>
      <c r="U299" s="21">
        <f>('Ratios Calculated fix'!U299-'Ratios Calculated fix'!U$428)/('Ratios Calculated fix'!U$429-'Ratios Calculated fix'!U$428)</f>
        <v>0.79057987946607144</v>
      </c>
      <c r="V299" s="21">
        <f>('Ratios Calculated fix'!V299-'Ratios Calculated fix'!V$428)/('Ratios Calculated fix'!V$429-'Ratios Calculated fix'!V$428)</f>
        <v>0.77235170221578586</v>
      </c>
      <c r="W299" s="21">
        <f>('Ratios Calculated fix'!W299-'Ratios Calculated fix'!W$428)/('Ratios Calculated fix'!W$429-'Ratios Calculated fix'!W$428)</f>
        <v>0.7596589719723319</v>
      </c>
      <c r="X299" s="21">
        <f>('Ratios Calculated fix'!X299-'Ratios Calculated fix'!X$428)/('Ratios Calculated fix'!X$429-'Ratios Calculated fix'!X$428)</f>
        <v>5.2356994217446053E-3</v>
      </c>
      <c r="Y299" s="21">
        <f>('Ratios Calculated fix'!Y299-'Ratios Calculated fix'!Y$428)/('Ratios Calculated fix'!Y$429-'Ratios Calculated fix'!Y$428)</f>
        <v>0.51304216210090292</v>
      </c>
      <c r="Z299" s="21">
        <f>('Ratios Calculated fix'!Z299-'Ratios Calculated fix'!Z$428)/('Ratios Calculated fix'!Z$429-'Ratios Calculated fix'!Z$428)</f>
        <v>0.99476430057825549</v>
      </c>
      <c r="AA299" s="21">
        <f>('Ratios Calculated fix'!AA299-'Ratios Calculated fix'!AA$428)/('Ratios Calculated fix'!AA$429-'Ratios Calculated fix'!AA$428)</f>
        <v>1.564115072524334E-3</v>
      </c>
      <c r="AB299" s="21">
        <f>('Ratios Calculated fix'!AB299-'Ratios Calculated fix'!AB$428)/('Ratios Calculated fix'!AB$429-'Ratios Calculated fix'!AB$428)</f>
        <v>0.9150143184531474</v>
      </c>
      <c r="AC299" s="21">
        <f>('Ratios Calculated fix'!AC299-'Ratios Calculated fix'!AC$428)/('Ratios Calculated fix'!AC$429-'Ratios Calculated fix'!AC$428)</f>
        <v>1</v>
      </c>
      <c r="AD299" s="21">
        <f>('Ratios Calculated fix'!AD299-'Ratios Calculated fix'!AD$428)/('Ratios Calculated fix'!AD$429-'Ratios Calculated fix'!AD$428)</f>
        <v>1</v>
      </c>
      <c r="AE299" s="21">
        <f>('Ratios Calculated fix'!AE299-'Ratios Calculated fix'!AE$428)/('Ratios Calculated fix'!AE$429-'Ratios Calculated fix'!AE$428)</f>
        <v>0.73287281923554215</v>
      </c>
      <c r="AF299" s="21">
        <f>('Ratios Calculated fix'!AF299-'Ratios Calculated fix'!AF$428)/('Ratios Calculated fix'!AF$429-'Ratios Calculated fix'!AF$428)</f>
        <v>0.72192769215584462</v>
      </c>
      <c r="AG299" s="21" t="e">
        <f>('Ratios Calculated fix'!AG299-'Ratios Calculated fix'!AG$428)/('Ratios Calculated fix'!AG$429-'Ratios Calculated fix'!AG$428)</f>
        <v>#DIV/0!</v>
      </c>
      <c r="AH299" s="21" t="e">
        <f>('Ratios Calculated fix'!AH299-'Ratios Calculated fix'!AH$428)/('Ratios Calculated fix'!AH$429-'Ratios Calculated fix'!AH$428)</f>
        <v>#DIV/0!</v>
      </c>
      <c r="AI299" s="21">
        <f>('Ratios Calculated fix'!AI299-'Ratios Calculated fix'!AI$428)/('Ratios Calculated fix'!AI$429-'Ratios Calculated fix'!AI$428)</f>
        <v>0.45472394194282528</v>
      </c>
      <c r="AJ299" s="21">
        <f>('Ratios Calculated fix'!AJ299-'Ratios Calculated fix'!AJ$428)/('Ratios Calculated fix'!AJ$429-'Ratios Calculated fix'!AJ$428)</f>
        <v>9.6885163445908376E-2</v>
      </c>
      <c r="AK299" s="21" t="e">
        <f>('Ratios Calculated fix'!AK299-'Ratios Calculated fix'!AK$428)/('Ratios Calculated fix'!AK$429-'Ratios Calculated fix'!AK$428)</f>
        <v>#DIV/0!</v>
      </c>
      <c r="AL299" s="21" t="e">
        <f>('Ratios Calculated fix'!AL299-'Ratios Calculated fix'!AL$428)/('Ratios Calculated fix'!AL$429-'Ratios Calculated fix'!AL$428)</f>
        <v>#DIV/0!</v>
      </c>
      <c r="AM299" s="21">
        <f>('Ratios Calculated fix'!AM299-'Ratios Calculated fix'!AM$428)/('Ratios Calculated fix'!AM$429-'Ratios Calculated fix'!AM$428)</f>
        <v>0.61615015759577207</v>
      </c>
      <c r="AN299" s="21">
        <f>('Ratios Calculated fix'!AN299-'Ratios Calculated fix'!AN$428)/('Ratios Calculated fix'!AN$429-'Ratios Calculated fix'!AN$428)</f>
        <v>0.61992318802699331</v>
      </c>
      <c r="AO299" s="21">
        <f>('Ratios Calculated fix'!AO299-'Ratios Calculated fix'!AO$428)/('Ratios Calculated fix'!AO$429-'Ratios Calculated fix'!AO$428)</f>
        <v>7.1296572551544056E-3</v>
      </c>
      <c r="AP299" s="21">
        <f>('Ratios Calculated fix'!AP299-'Ratios Calculated fix'!AP$428)/('Ratios Calculated fix'!AP$429-'Ratios Calculated fix'!AP$428)</f>
        <v>3.1964967384001911E-2</v>
      </c>
      <c r="AQ299" s="21">
        <f>('Ratios Calculated fix'!AQ299-'Ratios Calculated fix'!AQ$428)/('Ratios Calculated fix'!AQ$429-'Ratios Calculated fix'!AQ$428)</f>
        <v>0.52483954421887458</v>
      </c>
      <c r="AR299" s="21">
        <f>('Ratios Calculated fix'!AR299-'Ratios Calculated fix'!AR$428)/('Ratios Calculated fix'!AR$429-'Ratios Calculated fix'!AR$428)</f>
        <v>1</v>
      </c>
      <c r="AS299" s="21">
        <f>('Ratios Calculated fix'!AS299-'Ratios Calculated fix'!AS$428)/('Ratios Calculated fix'!AS$429-'Ratios Calculated fix'!AS$428)</f>
        <v>0.75020435695377941</v>
      </c>
      <c r="AT299" s="21">
        <f>('Ratios Calculated fix'!AT299-'Ratios Calculated fix'!AT$428)/('Ratios Calculated fix'!AT$429-'Ratios Calculated fix'!AT$428)</f>
        <v>0.30772911606340431</v>
      </c>
      <c r="AU299" s="21">
        <f>('Ratios Calculated fix'!AU299-'Ratios Calculated fix'!AU$428)/('Ratios Calculated fix'!AU$429-'Ratios Calculated fix'!AU$428)</f>
        <v>0.43151739200867484</v>
      </c>
      <c r="AV299" s="21" t="e">
        <f>('Ratios Calculated fix'!AV299-'Ratios Calculated fix'!AV$428)/('Ratios Calculated fix'!AV$429-'Ratios Calculated fix'!AV$428)</f>
        <v>#DIV/0!</v>
      </c>
      <c r="AW299" s="21" t="e">
        <f>('Ratios Calculated fix'!AW299-'Ratios Calculated fix'!AW$428)/('Ratios Calculated fix'!AW$429-'Ratios Calculated fix'!AW$428)</f>
        <v>#DIV/0!</v>
      </c>
      <c r="AX299" s="21" t="e">
        <f>('Ratios Calculated fix'!AX299-'Ratios Calculated fix'!AX$428)/('Ratios Calculated fix'!AX$429-'Ratios Calculated fix'!AX$428)</f>
        <v>#DIV/0!</v>
      </c>
      <c r="AY299" s="21">
        <f>('Ratios Calculated fix'!AY299-'Ratios Calculated fix'!AY$428)/('Ratios Calculated fix'!AY$429-'Ratios Calculated fix'!AY$428)</f>
        <v>0.33535155849799891</v>
      </c>
      <c r="AZ299" s="21">
        <f>('Ratios Calculated fix'!AZ299-'Ratios Calculated fix'!AZ$428)/('Ratios Calculated fix'!AZ$429-'Ratios Calculated fix'!AZ$428)</f>
        <v>0.25536719319931495</v>
      </c>
      <c r="BA299" s="21">
        <f>('Ratios Calculated fix'!BA299-'Ratios Calculated fix'!BA$428)/('Ratios Calculated fix'!BA$429-'Ratios Calculated fix'!BA$428)</f>
        <v>0.49714777741740995</v>
      </c>
      <c r="BB299" s="21" t="e">
        <f>('Ratios Calculated fix'!BB299-'Ratios Calculated fix'!BB$428)/('Ratios Calculated fix'!BB$429-'Ratios Calculated fix'!BB$428)</f>
        <v>#DIV/0!</v>
      </c>
      <c r="BC299" s="21">
        <f>('Ratios Calculated fix'!BC299-'Ratios Calculated fix'!BC$428)/('Ratios Calculated fix'!BC$429-'Ratios Calculated fix'!BC$428)</f>
        <v>0.10500377534296677</v>
      </c>
    </row>
    <row r="300" spans="1:55" x14ac:dyDescent="0.2">
      <c r="A300" s="3" t="s">
        <v>913</v>
      </c>
      <c r="B300" s="3" t="s">
        <v>914</v>
      </c>
      <c r="C300" s="3" t="s">
        <v>15</v>
      </c>
      <c r="D300" s="3">
        <v>782146</v>
      </c>
      <c r="E300" s="3" t="s">
        <v>16</v>
      </c>
      <c r="F300" s="3">
        <v>2019</v>
      </c>
      <c r="G300" s="3" t="s">
        <v>17</v>
      </c>
      <c r="H300" s="4">
        <v>43830</v>
      </c>
      <c r="I300" s="4">
        <v>43887</v>
      </c>
      <c r="J300" s="4">
        <v>43887</v>
      </c>
      <c r="K300" s="5">
        <v>119503329</v>
      </c>
      <c r="L300" s="5">
        <v>119770865</v>
      </c>
      <c r="M300" s="3" t="s">
        <v>915</v>
      </c>
      <c r="N300" s="20">
        <f>('Ratios Calculated fix'!N300-'Ratios Calculated fix'!N$428)/('Ratios Calculated fix'!N$429-'Ratios Calculated fix'!N$428)</f>
        <v>8.5235292067384186E-2</v>
      </c>
      <c r="O300" s="21">
        <f>('Ratios Calculated fix'!O300-'Ratios Calculated fix'!O$428)/('Ratios Calculated fix'!O$429-'Ratios Calculated fix'!O$428)</f>
        <v>8.5235292067384186E-2</v>
      </c>
      <c r="P300" s="21">
        <f>('Ratios Calculated fix'!P300-'Ratios Calculated fix'!P$428)/('Ratios Calculated fix'!P$429-'Ratios Calculated fix'!P$428)</f>
        <v>7.9789341564077562E-2</v>
      </c>
      <c r="Q300" s="21">
        <f>('Ratios Calculated fix'!Q300-'Ratios Calculated fix'!Q$428)/('Ratios Calculated fix'!Q$429-'Ratios Calculated fix'!Q$428)</f>
        <v>0.55806187630015069</v>
      </c>
      <c r="R300" s="21">
        <f>('Ratios Calculated fix'!R300-'Ratios Calculated fix'!R$428)/('Ratios Calculated fix'!R$429-'Ratios Calculated fix'!R$428)</f>
        <v>3.2612467603067878E-3</v>
      </c>
      <c r="S300" s="21">
        <f>('Ratios Calculated fix'!S300-'Ratios Calculated fix'!S$428)/('Ratios Calculated fix'!S$429-'Ratios Calculated fix'!S$428)</f>
        <v>0</v>
      </c>
      <c r="T300" s="21">
        <f>('Ratios Calculated fix'!T300-'Ratios Calculated fix'!T$428)/('Ratios Calculated fix'!T$429-'Ratios Calculated fix'!T$428)</f>
        <v>3.2947325375015379E-3</v>
      </c>
      <c r="U300" s="21">
        <f>('Ratios Calculated fix'!U300-'Ratios Calculated fix'!U$428)/('Ratios Calculated fix'!U$429-'Ratios Calculated fix'!U$428)</f>
        <v>0.79016910116388295</v>
      </c>
      <c r="V300" s="21">
        <f>('Ratios Calculated fix'!V300-'Ratios Calculated fix'!V$428)/('Ratios Calculated fix'!V$429-'Ratios Calculated fix'!V$428)</f>
        <v>0.77144014205164946</v>
      </c>
      <c r="W300" s="21">
        <f>('Ratios Calculated fix'!W300-'Ratios Calculated fix'!W$428)/('Ratios Calculated fix'!W$429-'Ratios Calculated fix'!W$428)</f>
        <v>0.75936137206360788</v>
      </c>
      <c r="X300" s="21">
        <f>('Ratios Calculated fix'!X300-'Ratios Calculated fix'!X$428)/('Ratios Calculated fix'!X$429-'Ratios Calculated fix'!X$428)</f>
        <v>0.15970035806254379</v>
      </c>
      <c r="Y300" s="21">
        <f>('Ratios Calculated fix'!Y300-'Ratios Calculated fix'!Y$428)/('Ratios Calculated fix'!Y$429-'Ratios Calculated fix'!Y$428)</f>
        <v>0.53503994201282279</v>
      </c>
      <c r="Z300" s="21">
        <f>('Ratios Calculated fix'!Z300-'Ratios Calculated fix'!Z$428)/('Ratios Calculated fix'!Z$429-'Ratios Calculated fix'!Z$428)</f>
        <v>0.84029964193745621</v>
      </c>
      <c r="AA300" s="21">
        <f>('Ratios Calculated fix'!AA300-'Ratios Calculated fix'!AA$428)/('Ratios Calculated fix'!AA$429-'Ratios Calculated fix'!AA$428)</f>
        <v>8.9567722005993271E-3</v>
      </c>
      <c r="AB300" s="21">
        <f>('Ratios Calculated fix'!AB300-'Ratios Calculated fix'!AB$428)/('Ratios Calculated fix'!AB$429-'Ratios Calculated fix'!AB$428)</f>
        <v>0.96778728999892338</v>
      </c>
      <c r="AC300" s="21">
        <f>('Ratios Calculated fix'!AC300-'Ratios Calculated fix'!AC$428)/('Ratios Calculated fix'!AC$429-'Ratios Calculated fix'!AC$428)</f>
        <v>1</v>
      </c>
      <c r="AD300" s="21">
        <f>('Ratios Calculated fix'!AD300-'Ratios Calculated fix'!AD$428)/('Ratios Calculated fix'!AD$429-'Ratios Calculated fix'!AD$428)</f>
        <v>0.44308725603995697</v>
      </c>
      <c r="AE300" s="21">
        <f>('Ratios Calculated fix'!AE300-'Ratios Calculated fix'!AE$428)/('Ratios Calculated fix'!AE$429-'Ratios Calculated fix'!AE$428)</f>
        <v>0.44999144296238547</v>
      </c>
      <c r="AF300" s="21">
        <f>('Ratios Calculated fix'!AF300-'Ratios Calculated fix'!AF$428)/('Ratios Calculated fix'!AF$429-'Ratios Calculated fix'!AF$428)</f>
        <v>0.63864339363765998</v>
      </c>
      <c r="AG300" s="21" t="e">
        <f>('Ratios Calculated fix'!AG300-'Ratios Calculated fix'!AG$428)/('Ratios Calculated fix'!AG$429-'Ratios Calculated fix'!AG$428)</f>
        <v>#DIV/0!</v>
      </c>
      <c r="AH300" s="21" t="e">
        <f>('Ratios Calculated fix'!AH300-'Ratios Calculated fix'!AH$428)/('Ratios Calculated fix'!AH$429-'Ratios Calculated fix'!AH$428)</f>
        <v>#DIV/0!</v>
      </c>
      <c r="AI300" s="21">
        <f>('Ratios Calculated fix'!AI300-'Ratios Calculated fix'!AI$428)/('Ratios Calculated fix'!AI$429-'Ratios Calculated fix'!AI$428)</f>
        <v>0.40585520115544066</v>
      </c>
      <c r="AJ300" s="21">
        <f>('Ratios Calculated fix'!AJ300-'Ratios Calculated fix'!AJ$428)/('Ratios Calculated fix'!AJ$429-'Ratios Calculated fix'!AJ$428)</f>
        <v>0.49219794115640314</v>
      </c>
      <c r="AK300" s="21" t="e">
        <f>('Ratios Calculated fix'!AK300-'Ratios Calculated fix'!AK$428)/('Ratios Calculated fix'!AK$429-'Ratios Calculated fix'!AK$428)</f>
        <v>#DIV/0!</v>
      </c>
      <c r="AL300" s="21" t="e">
        <f>('Ratios Calculated fix'!AL300-'Ratios Calculated fix'!AL$428)/('Ratios Calculated fix'!AL$429-'Ratios Calculated fix'!AL$428)</f>
        <v>#DIV/0!</v>
      </c>
      <c r="AM300" s="21">
        <f>('Ratios Calculated fix'!AM300-'Ratios Calculated fix'!AM$428)/('Ratios Calculated fix'!AM$429-'Ratios Calculated fix'!AM$428)</f>
        <v>0.61888093944381883</v>
      </c>
      <c r="AN300" s="21">
        <f>('Ratios Calculated fix'!AN300-'Ratios Calculated fix'!AN$428)/('Ratios Calculated fix'!AN$429-'Ratios Calculated fix'!AN$428)</f>
        <v>0.62199723471197921</v>
      </c>
      <c r="AO300" s="21">
        <f>('Ratios Calculated fix'!AO300-'Ratios Calculated fix'!AO$428)/('Ratios Calculated fix'!AO$429-'Ratios Calculated fix'!AO$428)</f>
        <v>0.24643741576936865</v>
      </c>
      <c r="AP300" s="21">
        <f>('Ratios Calculated fix'!AP300-'Ratios Calculated fix'!AP$428)/('Ratios Calculated fix'!AP$429-'Ratios Calculated fix'!AP$428)</f>
        <v>3.3338461549415326E-2</v>
      </c>
      <c r="AQ300" s="21">
        <f>('Ratios Calculated fix'!AQ300-'Ratios Calculated fix'!AQ$428)/('Ratios Calculated fix'!AQ$429-'Ratios Calculated fix'!AQ$428)</f>
        <v>0.71107080081392715</v>
      </c>
      <c r="AR300" s="21">
        <f>('Ratios Calculated fix'!AR300-'Ratios Calculated fix'!AR$428)/('Ratios Calculated fix'!AR$429-'Ratios Calculated fix'!AR$428)</f>
        <v>0.39814396005669545</v>
      </c>
      <c r="AS300" s="21">
        <f>('Ratios Calculated fix'!AS300-'Ratios Calculated fix'!AS$428)/('Ratios Calculated fix'!AS$429-'Ratios Calculated fix'!AS$428)</f>
        <v>0.53466322135955691</v>
      </c>
      <c r="AT300" s="21">
        <f>('Ratios Calculated fix'!AT300-'Ratios Calculated fix'!AT$428)/('Ratios Calculated fix'!AT$429-'Ratios Calculated fix'!AT$428)</f>
        <v>0.60693956100037494</v>
      </c>
      <c r="AU300" s="21">
        <f>('Ratios Calculated fix'!AU300-'Ratios Calculated fix'!AU$428)/('Ratios Calculated fix'!AU$429-'Ratios Calculated fix'!AU$428)</f>
        <v>0.54107882278847919</v>
      </c>
      <c r="AV300" s="21" t="e">
        <f>('Ratios Calculated fix'!AV300-'Ratios Calculated fix'!AV$428)/('Ratios Calculated fix'!AV$429-'Ratios Calculated fix'!AV$428)</f>
        <v>#DIV/0!</v>
      </c>
      <c r="AW300" s="21" t="e">
        <f>('Ratios Calculated fix'!AW300-'Ratios Calculated fix'!AW$428)/('Ratios Calculated fix'!AW$429-'Ratios Calculated fix'!AW$428)</f>
        <v>#DIV/0!</v>
      </c>
      <c r="AX300" s="21" t="e">
        <f>('Ratios Calculated fix'!AX300-'Ratios Calculated fix'!AX$428)/('Ratios Calculated fix'!AX$429-'Ratios Calculated fix'!AX$428)</f>
        <v>#DIV/0!</v>
      </c>
      <c r="AY300" s="21">
        <f>('Ratios Calculated fix'!AY300-'Ratios Calculated fix'!AY$428)/('Ratios Calculated fix'!AY$429-'Ratios Calculated fix'!AY$428)</f>
        <v>0.32799907167870418</v>
      </c>
      <c r="AZ300" s="21">
        <f>('Ratios Calculated fix'!AZ300-'Ratios Calculated fix'!AZ$428)/('Ratios Calculated fix'!AZ$429-'Ratios Calculated fix'!AZ$428)</f>
        <v>0.23866231490810921</v>
      </c>
      <c r="BA300" s="21">
        <f>('Ratios Calculated fix'!BA300-'Ratios Calculated fix'!BA$428)/('Ratios Calculated fix'!BA$429-'Ratios Calculated fix'!BA$428)</f>
        <v>0.51254622574443565</v>
      </c>
      <c r="BB300" s="21" t="e">
        <f>('Ratios Calculated fix'!BB300-'Ratios Calculated fix'!BB$428)/('Ratios Calculated fix'!BB$429-'Ratios Calculated fix'!BB$428)</f>
        <v>#DIV/0!</v>
      </c>
      <c r="BC300" s="21">
        <f>('Ratios Calculated fix'!BC300-'Ratios Calculated fix'!BC$428)/('Ratios Calculated fix'!BC$429-'Ratios Calculated fix'!BC$428)</f>
        <v>0.20187306868814092</v>
      </c>
    </row>
    <row r="301" spans="1:55" x14ac:dyDescent="0.2">
      <c r="A301" s="3" t="s">
        <v>919</v>
      </c>
      <c r="B301" s="3" t="s">
        <v>920</v>
      </c>
      <c r="C301" s="3" t="s">
        <v>138</v>
      </c>
      <c r="D301" s="3">
        <v>334076</v>
      </c>
      <c r="E301" s="3" t="s">
        <v>16</v>
      </c>
      <c r="F301" s="3">
        <v>2019</v>
      </c>
      <c r="G301" s="3" t="s">
        <v>17</v>
      </c>
      <c r="H301" s="4">
        <v>43830</v>
      </c>
      <c r="I301" s="4">
        <v>43886</v>
      </c>
      <c r="J301" s="4">
        <v>43886</v>
      </c>
      <c r="K301" s="5">
        <v>413910000</v>
      </c>
      <c r="L301" s="5">
        <v>415916000</v>
      </c>
      <c r="M301" s="3" t="s">
        <v>921</v>
      </c>
      <c r="N301" s="20">
        <f>('Ratios Calculated fix'!N301-'Ratios Calculated fix'!N$428)/('Ratios Calculated fix'!N$429-'Ratios Calculated fix'!N$428)</f>
        <v>2.8089062337053581E-2</v>
      </c>
      <c r="O301" s="21">
        <f>('Ratios Calculated fix'!O301-'Ratios Calculated fix'!O$428)/('Ratios Calculated fix'!O$429-'Ratios Calculated fix'!O$428)</f>
        <v>1.90740525342027E-2</v>
      </c>
      <c r="P301" s="21">
        <f>('Ratios Calculated fix'!P301-'Ratios Calculated fix'!P$428)/('Ratios Calculated fix'!P$429-'Ratios Calculated fix'!P$428)</f>
        <v>8.4958012028972475E-4</v>
      </c>
      <c r="Q301" s="21">
        <f>('Ratios Calculated fix'!Q301-'Ratios Calculated fix'!Q$428)/('Ratios Calculated fix'!Q$429-'Ratios Calculated fix'!Q$428)</f>
        <v>0.56030839088756557</v>
      </c>
      <c r="R301" s="21">
        <f>('Ratios Calculated fix'!R301-'Ratios Calculated fix'!R$428)/('Ratios Calculated fix'!R$429-'Ratios Calculated fix'!R$428)</f>
        <v>0.13220381116938687</v>
      </c>
      <c r="S301" s="21">
        <f>('Ratios Calculated fix'!S301-'Ratios Calculated fix'!S$428)/('Ratios Calculated fix'!S$429-'Ratios Calculated fix'!S$428)</f>
        <v>4.6515358264515021E-2</v>
      </c>
      <c r="T301" s="21">
        <f>('Ratios Calculated fix'!T301-'Ratios Calculated fix'!T$428)/('Ratios Calculated fix'!T$429-'Ratios Calculated fix'!T$428)</f>
        <v>0.12633361197664983</v>
      </c>
      <c r="U301" s="21">
        <f>('Ratios Calculated fix'!U301-'Ratios Calculated fix'!U$428)/('Ratios Calculated fix'!U$429-'Ratios Calculated fix'!U$428)</f>
        <v>0.79703810741965819</v>
      </c>
      <c r="V301" s="21">
        <f>('Ratios Calculated fix'!V301-'Ratios Calculated fix'!V$428)/('Ratios Calculated fix'!V$429-'Ratios Calculated fix'!V$428)</f>
        <v>0.7737066737231787</v>
      </c>
      <c r="W301" s="21">
        <f>('Ratios Calculated fix'!W301-'Ratios Calculated fix'!W$428)/('Ratios Calculated fix'!W$429-'Ratios Calculated fix'!W$428)</f>
        <v>0.76680752762267734</v>
      </c>
      <c r="X301" s="21">
        <f>('Ratios Calculated fix'!X301-'Ratios Calculated fix'!X$428)/('Ratios Calculated fix'!X$429-'Ratios Calculated fix'!X$428)</f>
        <v>5.9026301926400071E-2</v>
      </c>
      <c r="Y301" s="21">
        <f>('Ratios Calculated fix'!Y301-'Ratios Calculated fix'!Y$428)/('Ratios Calculated fix'!Y$429-'Ratios Calculated fix'!Y$428)</f>
        <v>0.4892354087264803</v>
      </c>
      <c r="Z301" s="21">
        <f>('Ratios Calculated fix'!Z301-'Ratios Calculated fix'!Z$428)/('Ratios Calculated fix'!Z$429-'Ratios Calculated fix'!Z$428)</f>
        <v>0.94097369807359998</v>
      </c>
      <c r="AA301" s="21">
        <f>('Ratios Calculated fix'!AA301-'Ratios Calculated fix'!AA$428)/('Ratios Calculated fix'!AA$429-'Ratios Calculated fix'!AA$428)</f>
        <v>0</v>
      </c>
      <c r="AB301" s="21">
        <f>('Ratios Calculated fix'!AB301-'Ratios Calculated fix'!AB$428)/('Ratios Calculated fix'!AB$429-'Ratios Calculated fix'!AB$428)</f>
        <v>0.874648036900746</v>
      </c>
      <c r="AC301" s="21">
        <f>('Ratios Calculated fix'!AC301-'Ratios Calculated fix'!AC$428)/('Ratios Calculated fix'!AC$429-'Ratios Calculated fix'!AC$428)</f>
        <v>0.23063200168864062</v>
      </c>
      <c r="AD301" s="21">
        <f>('Ratios Calculated fix'!AD301-'Ratios Calculated fix'!AD$428)/('Ratios Calculated fix'!AD$429-'Ratios Calculated fix'!AD$428)</f>
        <v>0.37273487317809151</v>
      </c>
      <c r="AE301" s="21">
        <f>('Ratios Calculated fix'!AE301-'Ratios Calculated fix'!AE$428)/('Ratios Calculated fix'!AE$429-'Ratios Calculated fix'!AE$428)</f>
        <v>0.39267211226910043</v>
      </c>
      <c r="AF301" s="21">
        <f>('Ratios Calculated fix'!AF301-'Ratios Calculated fix'!AF$428)/('Ratios Calculated fix'!AF$429-'Ratios Calculated fix'!AF$428)</f>
        <v>0.59942834646405185</v>
      </c>
      <c r="AG301" s="21" t="e">
        <f>('Ratios Calculated fix'!AG301-'Ratios Calculated fix'!AG$428)/('Ratios Calculated fix'!AG$429-'Ratios Calculated fix'!AG$428)</f>
        <v>#DIV/0!</v>
      </c>
      <c r="AH301" s="21" t="e">
        <f>('Ratios Calculated fix'!AH301-'Ratios Calculated fix'!AH$428)/('Ratios Calculated fix'!AH$429-'Ratios Calculated fix'!AH$428)</f>
        <v>#DIV/0!</v>
      </c>
      <c r="AI301" s="21">
        <f>('Ratios Calculated fix'!AI301-'Ratios Calculated fix'!AI$428)/('Ratios Calculated fix'!AI$429-'Ratios Calculated fix'!AI$428)</f>
        <v>0.42303997417920658</v>
      </c>
      <c r="AJ301" s="21">
        <f>('Ratios Calculated fix'!AJ301-'Ratios Calculated fix'!AJ$428)/('Ratios Calculated fix'!AJ$429-'Ratios Calculated fix'!AJ$428)</f>
        <v>0.24310000741572396</v>
      </c>
      <c r="AK301" s="21" t="e">
        <f>('Ratios Calculated fix'!AK301-'Ratios Calculated fix'!AK$428)/('Ratios Calculated fix'!AK$429-'Ratios Calculated fix'!AK$428)</f>
        <v>#DIV/0!</v>
      </c>
      <c r="AL301" s="21" t="e">
        <f>('Ratios Calculated fix'!AL301-'Ratios Calculated fix'!AL$428)/('Ratios Calculated fix'!AL$429-'Ratios Calculated fix'!AL$428)</f>
        <v>#DIV/0!</v>
      </c>
      <c r="AM301" s="21">
        <f>('Ratios Calculated fix'!AM301-'Ratios Calculated fix'!AM$428)/('Ratios Calculated fix'!AM$429-'Ratios Calculated fix'!AM$428)</f>
        <v>0.61811106732016841</v>
      </c>
      <c r="AN301" s="21">
        <f>('Ratios Calculated fix'!AN301-'Ratios Calculated fix'!AN$428)/('Ratios Calculated fix'!AN$429-'Ratios Calculated fix'!AN$428)</f>
        <v>0.62262238502121603</v>
      </c>
      <c r="AO301" s="21">
        <f>('Ratios Calculated fix'!AO301-'Ratios Calculated fix'!AO$428)/('Ratios Calculated fix'!AO$429-'Ratios Calculated fix'!AO$428)</f>
        <v>0.14425822484603404</v>
      </c>
      <c r="AP301" s="21">
        <f>('Ratios Calculated fix'!AP301-'Ratios Calculated fix'!AP$428)/('Ratios Calculated fix'!AP$429-'Ratios Calculated fix'!AP$428)</f>
        <v>2.9920124936953358E-2</v>
      </c>
      <c r="AQ301" s="21">
        <f>('Ratios Calculated fix'!AQ301-'Ratios Calculated fix'!AQ$428)/('Ratios Calculated fix'!AQ$429-'Ratios Calculated fix'!AQ$428)</f>
        <v>0.5746027463122354</v>
      </c>
      <c r="AR301" s="21">
        <f>('Ratios Calculated fix'!AR301-'Ratios Calculated fix'!AR$428)/('Ratios Calculated fix'!AR$429-'Ratios Calculated fix'!AR$428)</f>
        <v>0.34846130275419729</v>
      </c>
      <c r="AS301" s="21">
        <f>('Ratios Calculated fix'!AS301-'Ratios Calculated fix'!AS$428)/('Ratios Calculated fix'!AS$429-'Ratios Calculated fix'!AS$428)</f>
        <v>0.56042498431685284</v>
      </c>
      <c r="AT301" s="21">
        <f>('Ratios Calculated fix'!AT301-'Ratios Calculated fix'!AT$428)/('Ratios Calculated fix'!AT$429-'Ratios Calculated fix'!AT$428)</f>
        <v>0.38783281048287238</v>
      </c>
      <c r="AU301" s="21">
        <f>('Ratios Calculated fix'!AU301-'Ratios Calculated fix'!AU$428)/('Ratios Calculated fix'!AU$429-'Ratios Calculated fix'!AU$428)</f>
        <v>0.43675731396572659</v>
      </c>
      <c r="AV301" s="21" t="e">
        <f>('Ratios Calculated fix'!AV301-'Ratios Calculated fix'!AV$428)/('Ratios Calculated fix'!AV$429-'Ratios Calculated fix'!AV$428)</f>
        <v>#DIV/0!</v>
      </c>
      <c r="AW301" s="21" t="e">
        <f>('Ratios Calculated fix'!AW301-'Ratios Calculated fix'!AW$428)/('Ratios Calculated fix'!AW$429-'Ratios Calculated fix'!AW$428)</f>
        <v>#DIV/0!</v>
      </c>
      <c r="AX301" s="21" t="e">
        <f>('Ratios Calculated fix'!AX301-'Ratios Calculated fix'!AX$428)/('Ratios Calculated fix'!AX$429-'Ratios Calculated fix'!AX$428)</f>
        <v>#DIV/0!</v>
      </c>
      <c r="AY301" s="21">
        <f>('Ratios Calculated fix'!AY301-'Ratios Calculated fix'!AY$428)/('Ratios Calculated fix'!AY$429-'Ratios Calculated fix'!AY$428)</f>
        <v>0.37410927828628399</v>
      </c>
      <c r="AZ301" s="21">
        <f>('Ratios Calculated fix'!AZ301-'Ratios Calculated fix'!AZ$428)/('Ratios Calculated fix'!AZ$429-'Ratios Calculated fix'!AZ$428)</f>
        <v>0.32508890476709673</v>
      </c>
      <c r="BA301" s="21">
        <f>('Ratios Calculated fix'!BA301-'Ratios Calculated fix'!BA$428)/('Ratios Calculated fix'!BA$429-'Ratios Calculated fix'!BA$428)</f>
        <v>0.50855576220424548</v>
      </c>
      <c r="BB301" s="21" t="e">
        <f>('Ratios Calculated fix'!BB301-'Ratios Calculated fix'!BB$428)/('Ratios Calculated fix'!BB$429-'Ratios Calculated fix'!BB$428)</f>
        <v>#DIV/0!</v>
      </c>
      <c r="BC301" s="21">
        <f>('Ratios Calculated fix'!BC301-'Ratios Calculated fix'!BC$428)/('Ratios Calculated fix'!BC$429-'Ratios Calculated fix'!BC$428)</f>
        <v>0.12641951156967718</v>
      </c>
    </row>
    <row r="302" spans="1:55" x14ac:dyDescent="0.2">
      <c r="A302" s="3" t="s">
        <v>916</v>
      </c>
      <c r="B302" s="3" t="s">
        <v>917</v>
      </c>
      <c r="C302" s="3" t="s">
        <v>38</v>
      </c>
      <c r="D302" s="3">
        <v>251397</v>
      </c>
      <c r="E302" s="3" t="s">
        <v>16</v>
      </c>
      <c r="F302" s="3">
        <v>2019</v>
      </c>
      <c r="G302" s="3" t="s">
        <v>17</v>
      </c>
      <c r="H302" s="4">
        <v>43830</v>
      </c>
      <c r="I302" s="4">
        <v>43872</v>
      </c>
      <c r="J302" s="4">
        <v>43872</v>
      </c>
      <c r="K302" s="5">
        <v>218200000</v>
      </c>
      <c r="L302" s="5">
        <v>219100000</v>
      </c>
      <c r="M302" s="3" t="s">
        <v>918</v>
      </c>
      <c r="N302" s="20">
        <f>('Ratios Calculated fix'!N302-'Ratios Calculated fix'!N$428)/('Ratios Calculated fix'!N$429-'Ratios Calculated fix'!N$428)</f>
        <v>3.8316218720656221E-2</v>
      </c>
      <c r="O302" s="21">
        <f>('Ratios Calculated fix'!O302-'Ratios Calculated fix'!O$428)/('Ratios Calculated fix'!O$429-'Ratios Calculated fix'!O$428)</f>
        <v>3.5014160790921685E-2</v>
      </c>
      <c r="P302" s="21">
        <f>('Ratios Calculated fix'!P302-'Ratios Calculated fix'!P$428)/('Ratios Calculated fix'!P$429-'Ratios Calculated fix'!P$428)</f>
        <v>3.5832436975652165E-2</v>
      </c>
      <c r="Q302" s="21">
        <f>('Ratios Calculated fix'!Q302-'Ratios Calculated fix'!Q$428)/('Ratios Calculated fix'!Q$429-'Ratios Calculated fix'!Q$428)</f>
        <v>0.56740431532160651</v>
      </c>
      <c r="R302" s="21">
        <f>('Ratios Calculated fix'!R302-'Ratios Calculated fix'!R$428)/('Ratios Calculated fix'!R$429-'Ratios Calculated fix'!R$428)</f>
        <v>5.1057038695632176E-2</v>
      </c>
      <c r="S302" s="21">
        <f>('Ratios Calculated fix'!S302-'Ratios Calculated fix'!S$428)/('Ratios Calculated fix'!S$429-'Ratios Calculated fix'!S$428)</f>
        <v>3.4453273576344152E-2</v>
      </c>
      <c r="T302" s="21">
        <f>('Ratios Calculated fix'!T302-'Ratios Calculated fix'!T$428)/('Ratios Calculated fix'!T$429-'Ratios Calculated fix'!T$428)</f>
        <v>4.6227870215031289E-2</v>
      </c>
      <c r="U302" s="21">
        <f>('Ratios Calculated fix'!U302-'Ratios Calculated fix'!U$428)/('Ratios Calculated fix'!U$429-'Ratios Calculated fix'!U$428)</f>
        <v>0.79720354673142091</v>
      </c>
      <c r="V302" s="21">
        <f>('Ratios Calculated fix'!V302-'Ratios Calculated fix'!V$428)/('Ratios Calculated fix'!V$429-'Ratios Calculated fix'!V$428)</f>
        <v>0.77589055127678785</v>
      </c>
      <c r="W302" s="21">
        <f>('Ratios Calculated fix'!W302-'Ratios Calculated fix'!W$428)/('Ratios Calculated fix'!W$429-'Ratios Calculated fix'!W$428)</f>
        <v>0.76658161801018632</v>
      </c>
      <c r="X302" s="21">
        <f>('Ratios Calculated fix'!X302-'Ratios Calculated fix'!X$428)/('Ratios Calculated fix'!X$429-'Ratios Calculated fix'!X$428)</f>
        <v>0.45428608311684865</v>
      </c>
      <c r="Y302" s="21">
        <f>('Ratios Calculated fix'!Y302-'Ratios Calculated fix'!Y$428)/('Ratios Calculated fix'!Y$429-'Ratios Calculated fix'!Y$428)</f>
        <v>0.47045772510803052</v>
      </c>
      <c r="Z302" s="21">
        <f>('Ratios Calculated fix'!Z302-'Ratios Calculated fix'!Z$428)/('Ratios Calculated fix'!Z$429-'Ratios Calculated fix'!Z$428)</f>
        <v>0.54571391688315141</v>
      </c>
      <c r="AA302" s="21">
        <f>('Ratios Calculated fix'!AA302-'Ratios Calculated fix'!AA$428)/('Ratios Calculated fix'!AA$429-'Ratios Calculated fix'!AA$428)</f>
        <v>0.62195564185574903</v>
      </c>
      <c r="AB302" s="21">
        <f>('Ratios Calculated fix'!AB302-'Ratios Calculated fix'!AB$428)/('Ratios Calculated fix'!AB$429-'Ratios Calculated fix'!AB$428)</f>
        <v>0.82167735513845086</v>
      </c>
      <c r="AC302" s="21">
        <f>('Ratios Calculated fix'!AC302-'Ratios Calculated fix'!AC$428)/('Ratios Calculated fix'!AC$429-'Ratios Calculated fix'!AC$428)</f>
        <v>0.16140032173874191</v>
      </c>
      <c r="AD302" s="21">
        <f>('Ratios Calculated fix'!AD302-'Ratios Calculated fix'!AD$428)/('Ratios Calculated fix'!AD$429-'Ratios Calculated fix'!AD$428)</f>
        <v>0.3507813688513805</v>
      </c>
      <c r="AE302" s="21">
        <f>('Ratios Calculated fix'!AE302-'Ratios Calculated fix'!AE$428)/('Ratios Calculated fix'!AE$429-'Ratios Calculated fix'!AE$428)</f>
        <v>0.38476055110403967</v>
      </c>
      <c r="AF302" s="21">
        <f>('Ratios Calculated fix'!AF302-'Ratios Calculated fix'!AF$428)/('Ratios Calculated fix'!AF$429-'Ratios Calculated fix'!AF$428)</f>
        <v>0.59565604197876965</v>
      </c>
      <c r="AG302" s="21" t="e">
        <f>('Ratios Calculated fix'!AG302-'Ratios Calculated fix'!AG$428)/('Ratios Calculated fix'!AG$429-'Ratios Calculated fix'!AG$428)</f>
        <v>#DIV/0!</v>
      </c>
      <c r="AH302" s="21" t="e">
        <f>('Ratios Calculated fix'!AH302-'Ratios Calculated fix'!AH$428)/('Ratios Calculated fix'!AH$429-'Ratios Calculated fix'!AH$428)</f>
        <v>#DIV/0!</v>
      </c>
      <c r="AI302" s="21">
        <f>('Ratios Calculated fix'!AI302-'Ratios Calculated fix'!AI$428)/('Ratios Calculated fix'!AI$429-'Ratios Calculated fix'!AI$428)</f>
        <v>0.37716332418208715</v>
      </c>
      <c r="AJ302" s="21">
        <f>('Ratios Calculated fix'!AJ302-'Ratios Calculated fix'!AJ$428)/('Ratios Calculated fix'!AJ$429-'Ratios Calculated fix'!AJ$428)</f>
        <v>8.8163346840940404E-2</v>
      </c>
      <c r="AK302" s="21" t="e">
        <f>('Ratios Calculated fix'!AK302-'Ratios Calculated fix'!AK$428)/('Ratios Calculated fix'!AK$429-'Ratios Calculated fix'!AK$428)</f>
        <v>#DIV/0!</v>
      </c>
      <c r="AL302" s="21" t="e">
        <f>('Ratios Calculated fix'!AL302-'Ratios Calculated fix'!AL$428)/('Ratios Calculated fix'!AL$429-'Ratios Calculated fix'!AL$428)</f>
        <v>#DIV/0!</v>
      </c>
      <c r="AM302" s="21">
        <f>('Ratios Calculated fix'!AM302-'Ratios Calculated fix'!AM$428)/('Ratios Calculated fix'!AM$429-'Ratios Calculated fix'!AM$428)</f>
        <v>0.62144085654426184</v>
      </c>
      <c r="AN302" s="21">
        <f>('Ratios Calculated fix'!AN302-'Ratios Calculated fix'!AN$428)/('Ratios Calculated fix'!AN$429-'Ratios Calculated fix'!AN$428)</f>
        <v>0.62678855310596482</v>
      </c>
      <c r="AO302" s="21">
        <f>('Ratios Calculated fix'!AO302-'Ratios Calculated fix'!AO$428)/('Ratios Calculated fix'!AO$429-'Ratios Calculated fix'!AO$428)</f>
        <v>0.1300935454724817</v>
      </c>
      <c r="AP302" s="21">
        <f>('Ratios Calculated fix'!AP302-'Ratios Calculated fix'!AP$428)/('Ratios Calculated fix'!AP$429-'Ratios Calculated fix'!AP$428)</f>
        <v>3.0820280227176824E-2</v>
      </c>
      <c r="AQ302" s="21">
        <f>('Ratios Calculated fix'!AQ302-'Ratios Calculated fix'!AQ$428)/('Ratios Calculated fix'!AQ$429-'Ratios Calculated fix'!AQ$428)</f>
        <v>0.56291198750235549</v>
      </c>
      <c r="AR302" s="21">
        <f>('Ratios Calculated fix'!AR302-'Ratios Calculated fix'!AR$428)/('Ratios Calculated fix'!AR$429-'Ratios Calculated fix'!AR$428)</f>
        <v>0.28523342557123982</v>
      </c>
      <c r="AS302" s="21">
        <f>('Ratios Calculated fix'!AS302-'Ratios Calculated fix'!AS$428)/('Ratios Calculated fix'!AS$429-'Ratios Calculated fix'!AS$428)</f>
        <v>0.52395876005184128</v>
      </c>
      <c r="AT302" s="21">
        <f>('Ratios Calculated fix'!AT302-'Ratios Calculated fix'!AT$428)/('Ratios Calculated fix'!AT$429-'Ratios Calculated fix'!AT$428)</f>
        <v>0.3060842292468523</v>
      </c>
      <c r="AU302" s="21">
        <f>('Ratios Calculated fix'!AU302-'Ratios Calculated fix'!AU$428)/('Ratios Calculated fix'!AU$429-'Ratios Calculated fix'!AU$428)</f>
        <v>0.45387841979131593</v>
      </c>
      <c r="AV302" s="21" t="e">
        <f>('Ratios Calculated fix'!AV302-'Ratios Calculated fix'!AV$428)/('Ratios Calculated fix'!AV$429-'Ratios Calculated fix'!AV$428)</f>
        <v>#DIV/0!</v>
      </c>
      <c r="AW302" s="21" t="e">
        <f>('Ratios Calculated fix'!AW302-'Ratios Calculated fix'!AW$428)/('Ratios Calculated fix'!AW$429-'Ratios Calculated fix'!AW$428)</f>
        <v>#DIV/0!</v>
      </c>
      <c r="AX302" s="21" t="e">
        <f>('Ratios Calculated fix'!AX302-'Ratios Calculated fix'!AX$428)/('Ratios Calculated fix'!AX$429-'Ratios Calculated fix'!AX$428)</f>
        <v>#DIV/0!</v>
      </c>
      <c r="AY302" s="21">
        <f>('Ratios Calculated fix'!AY302-'Ratios Calculated fix'!AY$428)/('Ratios Calculated fix'!AY$429-'Ratios Calculated fix'!AY$428)</f>
        <v>0.35045375493669018</v>
      </c>
      <c r="AZ302" s="21">
        <f>('Ratios Calculated fix'!AZ302-'Ratios Calculated fix'!AZ$428)/('Ratios Calculated fix'!AZ$429-'Ratios Calculated fix'!AZ$428)</f>
        <v>0.25186194690793079</v>
      </c>
      <c r="BA302" s="21">
        <f>('Ratios Calculated fix'!BA302-'Ratios Calculated fix'!BA$428)/('Ratios Calculated fix'!BA$429-'Ratios Calculated fix'!BA$428)</f>
        <v>0.5163383007537975</v>
      </c>
      <c r="BB302" s="21" t="e">
        <f>('Ratios Calculated fix'!BB302-'Ratios Calculated fix'!BB$428)/('Ratios Calculated fix'!BB$429-'Ratios Calculated fix'!BB$428)</f>
        <v>#DIV/0!</v>
      </c>
      <c r="BC302" s="21">
        <f>('Ratios Calculated fix'!BC302-'Ratios Calculated fix'!BC$428)/('Ratios Calculated fix'!BC$429-'Ratios Calculated fix'!BC$428)</f>
        <v>0.18704894464376173</v>
      </c>
    </row>
    <row r="303" spans="1:55" x14ac:dyDescent="0.2">
      <c r="A303" s="3" t="s">
        <v>922</v>
      </c>
      <c r="B303" s="3" t="s">
        <v>923</v>
      </c>
      <c r="C303" s="3" t="s">
        <v>34</v>
      </c>
      <c r="D303" s="3">
        <v>257930</v>
      </c>
      <c r="E303" s="3" t="s">
        <v>16</v>
      </c>
      <c r="F303" s="3">
        <v>2020</v>
      </c>
      <c r="G303" s="3" t="s">
        <v>17</v>
      </c>
      <c r="H303" s="4">
        <v>43982</v>
      </c>
      <c r="I303" s="4">
        <v>44004</v>
      </c>
      <c r="J303" s="4">
        <v>44004</v>
      </c>
      <c r="K303" s="5">
        <v>3092000000</v>
      </c>
      <c r="L303" s="5">
        <v>3164000000</v>
      </c>
      <c r="M303" s="3" t="s">
        <v>924</v>
      </c>
      <c r="N303" s="20">
        <f>('Ratios Calculated fix'!N303-'Ratios Calculated fix'!N$428)/('Ratios Calculated fix'!N$429-'Ratios Calculated fix'!N$428)</f>
        <v>0.10738135428453333</v>
      </c>
      <c r="O303" s="21">
        <f>('Ratios Calculated fix'!O303-'Ratios Calculated fix'!O$428)/('Ratios Calculated fix'!O$429-'Ratios Calculated fix'!O$428)</f>
        <v>0.10738135428453333</v>
      </c>
      <c r="P303" s="21">
        <f>('Ratios Calculated fix'!P303-'Ratios Calculated fix'!P$428)/('Ratios Calculated fix'!P$429-'Ratios Calculated fix'!P$428)</f>
        <v>0.30372342380139344</v>
      </c>
      <c r="Q303" s="21">
        <f>('Ratios Calculated fix'!Q303-'Ratios Calculated fix'!Q$428)/('Ratios Calculated fix'!Q$429-'Ratios Calculated fix'!Q$428)</f>
        <v>0.56355042131524224</v>
      </c>
      <c r="R303" s="21">
        <f>('Ratios Calculated fix'!R303-'Ratios Calculated fix'!R$428)/('Ratios Calculated fix'!R$429-'Ratios Calculated fix'!R$428)</f>
        <v>0.13275099418842903</v>
      </c>
      <c r="S303" s="21">
        <f>('Ratios Calculated fix'!S303-'Ratios Calculated fix'!S$428)/('Ratios Calculated fix'!S$429-'Ratios Calculated fix'!S$428)</f>
        <v>6.9059912262999151E-2</v>
      </c>
      <c r="T303" s="21">
        <f>('Ratios Calculated fix'!T303-'Ratios Calculated fix'!T$428)/('Ratios Calculated fix'!T$429-'Ratios Calculated fix'!T$428)</f>
        <v>0.12338340032579369</v>
      </c>
      <c r="U303" s="21">
        <f>('Ratios Calculated fix'!U303-'Ratios Calculated fix'!U$428)/('Ratios Calculated fix'!U$429-'Ratios Calculated fix'!U$428)</f>
        <v>0.80233162646853895</v>
      </c>
      <c r="V303" s="21">
        <f>('Ratios Calculated fix'!V303-'Ratios Calculated fix'!V$428)/('Ratios Calculated fix'!V$429-'Ratios Calculated fix'!V$428)</f>
        <v>0.77734345946682337</v>
      </c>
      <c r="W303" s="21">
        <f>('Ratios Calculated fix'!W303-'Ratios Calculated fix'!W$428)/('Ratios Calculated fix'!W$429-'Ratios Calculated fix'!W$428)</f>
        <v>0.77218609135958616</v>
      </c>
      <c r="X303" s="21">
        <f>('Ratios Calculated fix'!X303-'Ratios Calculated fix'!X$428)/('Ratios Calculated fix'!X$429-'Ratios Calculated fix'!X$428)</f>
        <v>0.34668176841403259</v>
      </c>
      <c r="Y303" s="21">
        <f>('Ratios Calculated fix'!Y303-'Ratios Calculated fix'!Y$428)/('Ratios Calculated fix'!Y$429-'Ratios Calculated fix'!Y$428)</f>
        <v>0.48848583974246634</v>
      </c>
      <c r="Z303" s="21">
        <f>('Ratios Calculated fix'!Z303-'Ratios Calculated fix'!Z$428)/('Ratios Calculated fix'!Z$429-'Ratios Calculated fix'!Z$428)</f>
        <v>0.65331823158596747</v>
      </c>
      <c r="AA303" s="21">
        <f>('Ratios Calculated fix'!AA303-'Ratios Calculated fix'!AA$428)/('Ratios Calculated fix'!AA$429-'Ratios Calculated fix'!AA$428)</f>
        <v>0.65704178676685188</v>
      </c>
      <c r="AB303" s="21">
        <f>('Ratios Calculated fix'!AB303-'Ratios Calculated fix'!AB$428)/('Ratios Calculated fix'!AB$429-'Ratios Calculated fix'!AB$428)</f>
        <v>0.83807651711145992</v>
      </c>
      <c r="AC303" s="21">
        <f>('Ratios Calculated fix'!AC303-'Ratios Calculated fix'!AC$428)/('Ratios Calculated fix'!AC$429-'Ratios Calculated fix'!AC$428)</f>
        <v>0.79191069657337843</v>
      </c>
      <c r="AD303" s="21">
        <f>('Ratios Calculated fix'!AD303-'Ratios Calculated fix'!AD$428)/('Ratios Calculated fix'!AD$429-'Ratios Calculated fix'!AD$428)</f>
        <v>0.56612254495132408</v>
      </c>
      <c r="AE303" s="21">
        <f>('Ratios Calculated fix'!AE303-'Ratios Calculated fix'!AE$428)/('Ratios Calculated fix'!AE$429-'Ratios Calculated fix'!AE$428)</f>
        <v>0.6054913468047034</v>
      </c>
      <c r="AF303" s="21">
        <f>('Ratios Calculated fix'!AF303-'Ratios Calculated fix'!AF$428)/('Ratios Calculated fix'!AF$429-'Ratios Calculated fix'!AF$428)</f>
        <v>0.7264259766844432</v>
      </c>
      <c r="AG303" s="21" t="e">
        <f>('Ratios Calculated fix'!AG303-'Ratios Calculated fix'!AG$428)/('Ratios Calculated fix'!AG$429-'Ratios Calculated fix'!AG$428)</f>
        <v>#DIV/0!</v>
      </c>
      <c r="AH303" s="21" t="e">
        <f>('Ratios Calculated fix'!AH303-'Ratios Calculated fix'!AH$428)/('Ratios Calculated fix'!AH$429-'Ratios Calculated fix'!AH$428)</f>
        <v>#DIV/0!</v>
      </c>
      <c r="AI303" s="21">
        <f>('Ratios Calculated fix'!AI303-'Ratios Calculated fix'!AI$428)/('Ratios Calculated fix'!AI$429-'Ratios Calculated fix'!AI$428)</f>
        <v>0.27029319772220073</v>
      </c>
      <c r="AJ303" s="21">
        <f>('Ratios Calculated fix'!AJ303-'Ratios Calculated fix'!AJ$428)/('Ratios Calculated fix'!AJ$429-'Ratios Calculated fix'!AJ$428)</f>
        <v>0.20017682369360598</v>
      </c>
      <c r="AK303" s="21" t="e">
        <f>('Ratios Calculated fix'!AK303-'Ratios Calculated fix'!AK$428)/('Ratios Calculated fix'!AK$429-'Ratios Calculated fix'!AK$428)</f>
        <v>#DIV/0!</v>
      </c>
      <c r="AL303" s="21" t="e">
        <f>('Ratios Calculated fix'!AL303-'Ratios Calculated fix'!AL$428)/('Ratios Calculated fix'!AL$429-'Ratios Calculated fix'!AL$428)</f>
        <v>#DIV/0!</v>
      </c>
      <c r="AM303" s="21">
        <f>('Ratios Calculated fix'!AM303-'Ratios Calculated fix'!AM$428)/('Ratios Calculated fix'!AM$429-'Ratios Calculated fix'!AM$428)</f>
        <v>0.62294501429498761</v>
      </c>
      <c r="AN303" s="21">
        <f>('Ratios Calculated fix'!AN303-'Ratios Calculated fix'!AN$428)/('Ratios Calculated fix'!AN$429-'Ratios Calculated fix'!AN$428)</f>
        <v>0.62239507729807031</v>
      </c>
      <c r="AO303" s="21">
        <f>('Ratios Calculated fix'!AO303-'Ratios Calculated fix'!AO$428)/('Ratios Calculated fix'!AO$429-'Ratios Calculated fix'!AO$428)</f>
        <v>6.9910721496480407E-2</v>
      </c>
      <c r="AP303" s="21">
        <f>('Ratios Calculated fix'!AP303-'Ratios Calculated fix'!AP$428)/('Ratios Calculated fix'!AP$429-'Ratios Calculated fix'!AP$428)</f>
        <v>3.2155155548476221E-2</v>
      </c>
      <c r="AQ303" s="21">
        <f>('Ratios Calculated fix'!AQ303-'Ratios Calculated fix'!AQ$428)/('Ratios Calculated fix'!AQ$429-'Ratios Calculated fix'!AQ$428)</f>
        <v>0.62380602320191669</v>
      </c>
      <c r="AR303" s="21">
        <f>('Ratios Calculated fix'!AR303-'Ratios Calculated fix'!AR$428)/('Ratios Calculated fix'!AR$429-'Ratios Calculated fix'!AR$428)</f>
        <v>0.54603789317525853</v>
      </c>
      <c r="AS303" s="21">
        <f>('Ratios Calculated fix'!AS303-'Ratios Calculated fix'!AS$428)/('Ratios Calculated fix'!AS$429-'Ratios Calculated fix'!AS$428)</f>
        <v>0.1730338546581347</v>
      </c>
      <c r="AT303" s="21">
        <f>('Ratios Calculated fix'!AT303-'Ratios Calculated fix'!AT$428)/('Ratios Calculated fix'!AT$429-'Ratios Calculated fix'!AT$428)</f>
        <v>0.41058921676813581</v>
      </c>
      <c r="AU303" s="21">
        <f>('Ratios Calculated fix'!AU303-'Ratios Calculated fix'!AU$428)/('Ratios Calculated fix'!AU$429-'Ratios Calculated fix'!AU$428)</f>
        <v>0.68425917154462434</v>
      </c>
      <c r="AV303" s="21" t="e">
        <f>('Ratios Calculated fix'!AV303-'Ratios Calculated fix'!AV$428)/('Ratios Calculated fix'!AV$429-'Ratios Calculated fix'!AV$428)</f>
        <v>#DIV/0!</v>
      </c>
      <c r="AW303" s="21" t="e">
        <f>('Ratios Calculated fix'!AW303-'Ratios Calculated fix'!AW$428)/('Ratios Calculated fix'!AW$429-'Ratios Calculated fix'!AW$428)</f>
        <v>#DIV/0!</v>
      </c>
      <c r="AX303" s="21" t="e">
        <f>('Ratios Calculated fix'!AX303-'Ratios Calculated fix'!AX$428)/('Ratios Calculated fix'!AX$429-'Ratios Calculated fix'!AX$428)</f>
        <v>#DIV/0!</v>
      </c>
      <c r="AY303" s="21">
        <f>('Ratios Calculated fix'!AY303-'Ratios Calculated fix'!AY$428)/('Ratios Calculated fix'!AY$429-'Ratios Calculated fix'!AY$428)</f>
        <v>0.36770595745899726</v>
      </c>
      <c r="AZ303" s="21">
        <f>('Ratios Calculated fix'!AZ303-'Ratios Calculated fix'!AZ$428)/('Ratios Calculated fix'!AZ$429-'Ratios Calculated fix'!AZ$428)</f>
        <v>0.26504756974641625</v>
      </c>
      <c r="BA303" s="21">
        <f>('Ratios Calculated fix'!BA303-'Ratios Calculated fix'!BA$428)/('Ratios Calculated fix'!BA$429-'Ratios Calculated fix'!BA$428)</f>
        <v>0.53253963365508028</v>
      </c>
      <c r="BB303" s="21" t="e">
        <f>('Ratios Calculated fix'!BB303-'Ratios Calculated fix'!BB$428)/('Ratios Calculated fix'!BB$429-'Ratios Calculated fix'!BB$428)</f>
        <v>#DIV/0!</v>
      </c>
      <c r="BC303" s="21">
        <f>('Ratios Calculated fix'!BC303-'Ratios Calculated fix'!BC$428)/('Ratios Calculated fix'!BC$429-'Ratios Calculated fix'!BC$428)</f>
        <v>0.14859372600929077</v>
      </c>
    </row>
    <row r="304" spans="1:55" x14ac:dyDescent="0.2">
      <c r="A304" s="3" t="s">
        <v>907</v>
      </c>
      <c r="B304" s="3" t="s">
        <v>908</v>
      </c>
      <c r="C304" s="3" t="s">
        <v>45</v>
      </c>
      <c r="D304" s="3">
        <v>334679</v>
      </c>
      <c r="E304" s="3" t="s">
        <v>16</v>
      </c>
      <c r="F304" s="3">
        <v>2019</v>
      </c>
      <c r="G304" s="3" t="s">
        <v>17</v>
      </c>
      <c r="H304" s="4">
        <v>43830</v>
      </c>
      <c r="I304" s="4">
        <v>43889</v>
      </c>
      <c r="J304" s="4">
        <v>43889</v>
      </c>
      <c r="K304" s="5">
        <v>75671000</v>
      </c>
      <c r="L304" s="5">
        <v>76474000</v>
      </c>
      <c r="M304" s="3" t="s">
        <v>909</v>
      </c>
      <c r="N304" s="20">
        <f>('Ratios Calculated fix'!N304-'Ratios Calculated fix'!N$428)/('Ratios Calculated fix'!N$429-'Ratios Calculated fix'!N$428)</f>
        <v>3.8791536057917977E-2</v>
      </c>
      <c r="O304" s="21">
        <f>('Ratios Calculated fix'!O304-'Ratios Calculated fix'!O$428)/('Ratios Calculated fix'!O$429-'Ratios Calculated fix'!O$428)</f>
        <v>3.190902537125478E-3</v>
      </c>
      <c r="P304" s="21">
        <f>('Ratios Calculated fix'!P304-'Ratios Calculated fix'!P$428)/('Ratios Calculated fix'!P$429-'Ratios Calculated fix'!P$428)</f>
        <v>1.2029386550391082E-3</v>
      </c>
      <c r="Q304" s="21">
        <f>('Ratios Calculated fix'!Q304-'Ratios Calculated fix'!Q$428)/('Ratios Calculated fix'!Q$429-'Ratios Calculated fix'!Q$428)</f>
        <v>0.59101224319666623</v>
      </c>
      <c r="R304" s="21">
        <f>('Ratios Calculated fix'!R304-'Ratios Calculated fix'!R$428)/('Ratios Calculated fix'!R$429-'Ratios Calculated fix'!R$428)</f>
        <v>0.11001115155319356</v>
      </c>
      <c r="S304" s="21">
        <f>('Ratios Calculated fix'!S304-'Ratios Calculated fix'!S$428)/('Ratios Calculated fix'!S$429-'Ratios Calculated fix'!S$428)</f>
        <v>0</v>
      </c>
      <c r="T304" s="21">
        <f>('Ratios Calculated fix'!T304-'Ratios Calculated fix'!T$428)/('Ratios Calculated fix'!T$429-'Ratios Calculated fix'!T$428)</f>
        <v>0.11114072229119609</v>
      </c>
      <c r="U304" s="21">
        <f>('Ratios Calculated fix'!U304-'Ratios Calculated fix'!U$428)/('Ratios Calculated fix'!U$429-'Ratios Calculated fix'!U$428)</f>
        <v>0.83719054164164641</v>
      </c>
      <c r="V304" s="21">
        <f>('Ratios Calculated fix'!V304-'Ratios Calculated fix'!V$428)/('Ratios Calculated fix'!V$429-'Ratios Calculated fix'!V$428)</f>
        <v>0.77144014205164946</v>
      </c>
      <c r="W304" s="21">
        <f>('Ratios Calculated fix'!W304-'Ratios Calculated fix'!W$428)/('Ratios Calculated fix'!W$429-'Ratios Calculated fix'!W$428)</f>
        <v>0.8132865803285696</v>
      </c>
      <c r="X304" s="21">
        <f>('Ratios Calculated fix'!X304-'Ratios Calculated fix'!X$428)/('Ratios Calculated fix'!X$429-'Ratios Calculated fix'!X$428)</f>
        <v>0.360863855321441</v>
      </c>
      <c r="Y304" s="21">
        <f>('Ratios Calculated fix'!Y304-'Ratios Calculated fix'!Y$428)/('Ratios Calculated fix'!Y$429-'Ratios Calculated fix'!Y$428)</f>
        <v>0.44915030309205362</v>
      </c>
      <c r="Z304" s="21">
        <f>('Ratios Calculated fix'!Z304-'Ratios Calculated fix'!Z$428)/('Ratios Calculated fix'!Z$429-'Ratios Calculated fix'!Z$428)</f>
        <v>0.63913614467855906</v>
      </c>
      <c r="AA304" s="21">
        <f>('Ratios Calculated fix'!AA304-'Ratios Calculated fix'!AA$428)/('Ratios Calculated fix'!AA$429-'Ratios Calculated fix'!AA$428)</f>
        <v>0.16502899660193474</v>
      </c>
      <c r="AB304" s="21">
        <f>('Ratios Calculated fix'!AB304-'Ratios Calculated fix'!AB$428)/('Ratios Calculated fix'!AB$429-'Ratios Calculated fix'!AB$428)</f>
        <v>0.80003702382415454</v>
      </c>
      <c r="AC304" s="21">
        <f>('Ratios Calculated fix'!AC304-'Ratios Calculated fix'!AC$428)/('Ratios Calculated fix'!AC$429-'Ratios Calculated fix'!AC$428)</f>
        <v>0.5151811009277818</v>
      </c>
      <c r="AD304" s="21">
        <f>('Ratios Calculated fix'!AD304-'Ratios Calculated fix'!AD$428)/('Ratios Calculated fix'!AD$429-'Ratios Calculated fix'!AD$428)</f>
        <v>0.38214775938325884</v>
      </c>
      <c r="AE304" s="21">
        <f>('Ratios Calculated fix'!AE304-'Ratios Calculated fix'!AE$428)/('Ratios Calculated fix'!AE$429-'Ratios Calculated fix'!AE$428)</f>
        <v>0.43807712749485084</v>
      </c>
      <c r="AF304" s="21">
        <f>('Ratios Calculated fix'!AF304-'Ratios Calculated fix'!AF$428)/('Ratios Calculated fix'!AF$429-'Ratios Calculated fix'!AF$428)</f>
        <v>0.63133009550420371</v>
      </c>
      <c r="AG304" s="21" t="e">
        <f>('Ratios Calculated fix'!AG304-'Ratios Calculated fix'!AG$428)/('Ratios Calculated fix'!AG$429-'Ratios Calculated fix'!AG$428)</f>
        <v>#DIV/0!</v>
      </c>
      <c r="AH304" s="21" t="e">
        <f>('Ratios Calculated fix'!AH304-'Ratios Calculated fix'!AH$428)/('Ratios Calculated fix'!AH$429-'Ratios Calculated fix'!AH$428)</f>
        <v>#DIV/0!</v>
      </c>
      <c r="AI304" s="21">
        <f>('Ratios Calculated fix'!AI304-'Ratios Calculated fix'!AI$428)/('Ratios Calculated fix'!AI$429-'Ratios Calculated fix'!AI$428)</f>
        <v>0.38430928697432404</v>
      </c>
      <c r="AJ304" s="21">
        <f>('Ratios Calculated fix'!AJ304-'Ratios Calculated fix'!AJ$428)/('Ratios Calculated fix'!AJ$429-'Ratios Calculated fix'!AJ$428)</f>
        <v>0.14362077991070499</v>
      </c>
      <c r="AK304" s="21" t="e">
        <f>('Ratios Calculated fix'!AK304-'Ratios Calculated fix'!AK$428)/('Ratios Calculated fix'!AK$429-'Ratios Calculated fix'!AK$428)</f>
        <v>#DIV/0!</v>
      </c>
      <c r="AL304" s="21" t="e">
        <f>('Ratios Calculated fix'!AL304-'Ratios Calculated fix'!AL$428)/('Ratios Calculated fix'!AL$429-'Ratios Calculated fix'!AL$428)</f>
        <v>#DIV/0!</v>
      </c>
      <c r="AM304" s="21">
        <f>('Ratios Calculated fix'!AM304-'Ratios Calculated fix'!AM$428)/('Ratios Calculated fix'!AM$429-'Ratios Calculated fix'!AM$428)</f>
        <v>0.67192083725803453</v>
      </c>
      <c r="AN304" s="21">
        <f>('Ratios Calculated fix'!AN304-'Ratios Calculated fix'!AN$428)/('Ratios Calculated fix'!AN$429-'Ratios Calculated fix'!AN$428)</f>
        <v>0.66124941914611435</v>
      </c>
      <c r="AO304" s="21">
        <f>('Ratios Calculated fix'!AO304-'Ratios Calculated fix'!AO$428)/('Ratios Calculated fix'!AO$429-'Ratios Calculated fix'!AO$428)</f>
        <v>0.25877980068175582</v>
      </c>
      <c r="AP304" s="21">
        <f>('Ratios Calculated fix'!AP304-'Ratios Calculated fix'!AP$428)/('Ratios Calculated fix'!AP$429-'Ratios Calculated fix'!AP$428)</f>
        <v>2.881995061924663E-2</v>
      </c>
      <c r="AQ304" s="21">
        <f>('Ratios Calculated fix'!AQ304-'Ratios Calculated fix'!AQ$428)/('Ratios Calculated fix'!AQ$429-'Ratios Calculated fix'!AQ$428)</f>
        <v>0.7048910316384478</v>
      </c>
      <c r="AR304" s="21">
        <f>('Ratios Calculated fix'!AR304-'Ratios Calculated fix'!AR$428)/('Ratios Calculated fix'!AR$429-'Ratios Calculated fix'!AR$428)</f>
        <v>0.35608337563114151</v>
      </c>
      <c r="AS304" s="21">
        <f>('Ratios Calculated fix'!AS304-'Ratios Calculated fix'!AS$428)/('Ratios Calculated fix'!AS$429-'Ratios Calculated fix'!AS$428)</f>
        <v>0.51184228545411081</v>
      </c>
      <c r="AT304" s="21">
        <f>('Ratios Calculated fix'!AT304-'Ratios Calculated fix'!AT$428)/('Ratios Calculated fix'!AT$429-'Ratios Calculated fix'!AT$428)</f>
        <v>0.54571916186649161</v>
      </c>
      <c r="AU304" s="21">
        <f>('Ratios Calculated fix'!AU304-'Ratios Calculated fix'!AU$428)/('Ratios Calculated fix'!AU$429-'Ratios Calculated fix'!AU$428)</f>
        <v>0.47662586515232952</v>
      </c>
      <c r="AV304" s="21" t="e">
        <f>('Ratios Calculated fix'!AV304-'Ratios Calculated fix'!AV$428)/('Ratios Calculated fix'!AV$429-'Ratios Calculated fix'!AV$428)</f>
        <v>#DIV/0!</v>
      </c>
      <c r="AW304" s="21" t="e">
        <f>('Ratios Calculated fix'!AW304-'Ratios Calculated fix'!AW$428)/('Ratios Calculated fix'!AW$429-'Ratios Calculated fix'!AW$428)</f>
        <v>#DIV/0!</v>
      </c>
      <c r="AX304" s="21" t="e">
        <f>('Ratios Calculated fix'!AX304-'Ratios Calculated fix'!AX$428)/('Ratios Calculated fix'!AX$429-'Ratios Calculated fix'!AX$428)</f>
        <v>#DIV/0!</v>
      </c>
      <c r="AY304" s="21">
        <f>('Ratios Calculated fix'!AY304-'Ratios Calculated fix'!AY$428)/('Ratios Calculated fix'!AY$429-'Ratios Calculated fix'!AY$428)</f>
        <v>0.3486791736287283</v>
      </c>
      <c r="AZ304" s="21">
        <f>('Ratios Calculated fix'!AZ304-'Ratios Calculated fix'!AZ$428)/('Ratios Calculated fix'!AZ$429-'Ratios Calculated fix'!AZ$428)</f>
        <v>0.27914756504522142</v>
      </c>
      <c r="BA304" s="21">
        <f>('Ratios Calculated fix'!BA304-'Ratios Calculated fix'!BA$428)/('Ratios Calculated fix'!BA$429-'Ratios Calculated fix'!BA$428)</f>
        <v>0.51489064978382082</v>
      </c>
      <c r="BB304" s="21" t="e">
        <f>('Ratios Calculated fix'!BB304-'Ratios Calculated fix'!BB$428)/('Ratios Calculated fix'!BB$429-'Ratios Calculated fix'!BB$428)</f>
        <v>#DIV/0!</v>
      </c>
      <c r="BC304" s="21">
        <f>('Ratios Calculated fix'!BC304-'Ratios Calculated fix'!BC$428)/('Ratios Calculated fix'!BC$429-'Ratios Calculated fix'!BC$428)</f>
        <v>0.30141422771178683</v>
      </c>
    </row>
    <row r="305" spans="1:55" x14ac:dyDescent="0.2">
      <c r="A305" s="3" t="s">
        <v>910</v>
      </c>
      <c r="B305" s="3" t="s">
        <v>911</v>
      </c>
      <c r="C305" s="3" t="s">
        <v>138</v>
      </c>
      <c r="D305" s="3">
        <v>334205</v>
      </c>
      <c r="E305" s="3" t="s">
        <v>16</v>
      </c>
      <c r="F305" s="3">
        <v>2019</v>
      </c>
      <c r="G305" s="3" t="s">
        <v>17</v>
      </c>
      <c r="H305" s="4">
        <v>43830</v>
      </c>
      <c r="I305" s="4">
        <v>43889</v>
      </c>
      <c r="J305" s="4">
        <v>43889</v>
      </c>
      <c r="K305" s="5">
        <v>895100000</v>
      </c>
      <c r="L305" s="5">
        <v>892300000</v>
      </c>
      <c r="M305" s="3" t="s">
        <v>912</v>
      </c>
      <c r="N305" s="20">
        <f>('Ratios Calculated fix'!N305-'Ratios Calculated fix'!N$428)/('Ratios Calculated fix'!N$429-'Ratios Calculated fix'!N$428)</f>
        <v>5.746333079177119E-2</v>
      </c>
      <c r="O305" s="21">
        <f>('Ratios Calculated fix'!O305-'Ratios Calculated fix'!O$428)/('Ratios Calculated fix'!O$429-'Ratios Calculated fix'!O$428)</f>
        <v>5.0083518192700703E-2</v>
      </c>
      <c r="P305" s="21">
        <f>('Ratios Calculated fix'!P305-'Ratios Calculated fix'!P$428)/('Ratios Calculated fix'!P$429-'Ratios Calculated fix'!P$428)</f>
        <v>6.1210544394590768E-2</v>
      </c>
      <c r="Q305" s="21">
        <f>('Ratios Calculated fix'!Q305-'Ratios Calculated fix'!Q$428)/('Ratios Calculated fix'!Q$429-'Ratios Calculated fix'!Q$428)</f>
        <v>0.55919937538504971</v>
      </c>
      <c r="R305" s="21">
        <f>('Ratios Calculated fix'!R305-'Ratios Calculated fix'!R$428)/('Ratios Calculated fix'!R$429-'Ratios Calculated fix'!R$428)</f>
        <v>6.0445819976645519E-2</v>
      </c>
      <c r="S305" s="21">
        <f>('Ratios Calculated fix'!S305-'Ratios Calculated fix'!S$428)/('Ratios Calculated fix'!S$429-'Ratios Calculated fix'!S$428)</f>
        <v>4.4188293697475815E-3</v>
      </c>
      <c r="T305" s="21">
        <f>('Ratios Calculated fix'!T305-'Ratios Calculated fix'!T$428)/('Ratios Calculated fix'!T$429-'Ratios Calculated fix'!T$428)</f>
        <v>6.037985900574918E-2</v>
      </c>
      <c r="U305" s="21">
        <f>('Ratios Calculated fix'!U305-'Ratios Calculated fix'!U$428)/('Ratios Calculated fix'!U$429-'Ratios Calculated fix'!U$428)</f>
        <v>0.79244527937283182</v>
      </c>
      <c r="V305" s="21">
        <f>('Ratios Calculated fix'!V305-'Ratios Calculated fix'!V$428)/('Ratios Calculated fix'!V$429-'Ratios Calculated fix'!V$428)</f>
        <v>0.77159989918715444</v>
      </c>
      <c r="W305" s="21">
        <f>('Ratios Calculated fix'!W305-'Ratios Calculated fix'!W$428)/('Ratios Calculated fix'!W$429-'Ratios Calculated fix'!W$428)</f>
        <v>0.761941337395873</v>
      </c>
      <c r="X305" s="21">
        <f>('Ratios Calculated fix'!X305-'Ratios Calculated fix'!X$428)/('Ratios Calculated fix'!X$429-'Ratios Calculated fix'!X$428)</f>
        <v>0.1821190368791967</v>
      </c>
      <c r="Y305" s="21">
        <f>('Ratios Calculated fix'!Y305-'Ratios Calculated fix'!Y$428)/('Ratios Calculated fix'!Y$429-'Ratios Calculated fix'!Y$428)</f>
        <v>0.50195497730597316</v>
      </c>
      <c r="Z305" s="21">
        <f>('Ratios Calculated fix'!Z305-'Ratios Calculated fix'!Z$428)/('Ratios Calculated fix'!Z$429-'Ratios Calculated fix'!Z$428)</f>
        <v>0.81788096312080327</v>
      </c>
      <c r="AA305" s="21">
        <f>('Ratios Calculated fix'!AA305-'Ratios Calculated fix'!AA$428)/('Ratios Calculated fix'!AA$429-'Ratios Calculated fix'!AA$428)</f>
        <v>0</v>
      </c>
      <c r="AB305" s="21">
        <f>('Ratios Calculated fix'!AB305-'Ratios Calculated fix'!AB$428)/('Ratios Calculated fix'!AB$429-'Ratios Calculated fix'!AB$428)</f>
        <v>0.90422684155087441</v>
      </c>
      <c r="AC305" s="21">
        <f>('Ratios Calculated fix'!AC305-'Ratios Calculated fix'!AC$428)/('Ratios Calculated fix'!AC$429-'Ratios Calculated fix'!AC$428)</f>
        <v>0.62110199522242338</v>
      </c>
      <c r="AD305" s="21">
        <f>('Ratios Calculated fix'!AD305-'Ratios Calculated fix'!AD$428)/('Ratios Calculated fix'!AD$429-'Ratios Calculated fix'!AD$428)</f>
        <v>0.66596457231071648</v>
      </c>
      <c r="AE305" s="21">
        <f>('Ratios Calculated fix'!AE305-'Ratios Calculated fix'!AE$428)/('Ratios Calculated fix'!AE$429-'Ratios Calculated fix'!AE$428)</f>
        <v>0.53647907125180794</v>
      </c>
      <c r="AF305" s="21">
        <f>('Ratios Calculated fix'!AF305-'Ratios Calculated fix'!AF$428)/('Ratios Calculated fix'!AF$429-'Ratios Calculated fix'!AF$428)</f>
        <v>0.69368276299858944</v>
      </c>
      <c r="AG305" s="21" t="e">
        <f>('Ratios Calculated fix'!AG305-'Ratios Calculated fix'!AG$428)/('Ratios Calculated fix'!AG$429-'Ratios Calculated fix'!AG$428)</f>
        <v>#DIV/0!</v>
      </c>
      <c r="AH305" s="21" t="e">
        <f>('Ratios Calculated fix'!AH305-'Ratios Calculated fix'!AH$428)/('Ratios Calculated fix'!AH$429-'Ratios Calculated fix'!AH$428)</f>
        <v>#DIV/0!</v>
      </c>
      <c r="AI305" s="21">
        <f>('Ratios Calculated fix'!AI305-'Ratios Calculated fix'!AI$428)/('Ratios Calculated fix'!AI$429-'Ratios Calculated fix'!AI$428)</f>
        <v>0.39965838221952693</v>
      </c>
      <c r="AJ305" s="21">
        <f>('Ratios Calculated fix'!AJ305-'Ratios Calculated fix'!AJ$428)/('Ratios Calculated fix'!AJ$429-'Ratios Calculated fix'!AJ$428)</f>
        <v>0.24268850925822766</v>
      </c>
      <c r="AK305" s="21" t="e">
        <f>('Ratios Calculated fix'!AK305-'Ratios Calculated fix'!AK$428)/('Ratios Calculated fix'!AK$429-'Ratios Calculated fix'!AK$428)</f>
        <v>#DIV/0!</v>
      </c>
      <c r="AL305" s="21" t="e">
        <f>('Ratios Calculated fix'!AL305-'Ratios Calculated fix'!AL$428)/('Ratios Calculated fix'!AL$429-'Ratios Calculated fix'!AL$428)</f>
        <v>#DIV/0!</v>
      </c>
      <c r="AM305" s="21">
        <f>('Ratios Calculated fix'!AM305-'Ratios Calculated fix'!AM$428)/('Ratios Calculated fix'!AM$429-'Ratios Calculated fix'!AM$428)</f>
        <v>0.61839435010648836</v>
      </c>
      <c r="AN305" s="21">
        <f>('Ratios Calculated fix'!AN305-'Ratios Calculated fix'!AN$428)/('Ratios Calculated fix'!AN$429-'Ratios Calculated fix'!AN$428)</f>
        <v>0.62095958258698425</v>
      </c>
      <c r="AO305" s="21">
        <f>('Ratios Calculated fix'!AO305-'Ratios Calculated fix'!AO$428)/('Ratios Calculated fix'!AO$429-'Ratios Calculated fix'!AO$428)</f>
        <v>7.9684289835941308E-2</v>
      </c>
      <c r="AP305" s="21">
        <f>('Ratios Calculated fix'!AP305-'Ratios Calculated fix'!AP$428)/('Ratios Calculated fix'!AP$429-'Ratios Calculated fix'!AP$428)</f>
        <v>3.281401983337285E-2</v>
      </c>
      <c r="AQ305" s="21">
        <f>('Ratios Calculated fix'!AQ305-'Ratios Calculated fix'!AQ$428)/('Ratios Calculated fix'!AQ$429-'Ratios Calculated fix'!AQ$428)</f>
        <v>0.61398569203763764</v>
      </c>
      <c r="AR305" s="21">
        <f>('Ratios Calculated fix'!AR305-'Ratios Calculated fix'!AR$428)/('Ratios Calculated fix'!AR$429-'Ratios Calculated fix'!AR$428)</f>
        <v>0.6088979394210785</v>
      </c>
      <c r="AS305" s="21">
        <f>('Ratios Calculated fix'!AS305-'Ratios Calculated fix'!AS$428)/('Ratios Calculated fix'!AS$429-'Ratios Calculated fix'!AS$428)</f>
        <v>0.4947426909388658</v>
      </c>
      <c r="AT305" s="21">
        <f>('Ratios Calculated fix'!AT305-'Ratios Calculated fix'!AT$428)/('Ratios Calculated fix'!AT$429-'Ratios Calculated fix'!AT$428)</f>
        <v>0.47769168550120267</v>
      </c>
      <c r="AU305" s="21">
        <f>('Ratios Calculated fix'!AU305-'Ratios Calculated fix'!AU$428)/('Ratios Calculated fix'!AU$429-'Ratios Calculated fix'!AU$428)</f>
        <v>0.50893813102871643</v>
      </c>
      <c r="AV305" s="21" t="e">
        <f>('Ratios Calculated fix'!AV305-'Ratios Calculated fix'!AV$428)/('Ratios Calculated fix'!AV$429-'Ratios Calculated fix'!AV$428)</f>
        <v>#DIV/0!</v>
      </c>
      <c r="AW305" s="21" t="e">
        <f>('Ratios Calculated fix'!AW305-'Ratios Calculated fix'!AW$428)/('Ratios Calculated fix'!AW$429-'Ratios Calculated fix'!AW$428)</f>
        <v>#DIV/0!</v>
      </c>
      <c r="AX305" s="21" t="e">
        <f>('Ratios Calculated fix'!AX305-'Ratios Calculated fix'!AX$428)/('Ratios Calculated fix'!AX$429-'Ratios Calculated fix'!AX$428)</f>
        <v>#DIV/0!</v>
      </c>
      <c r="AY305" s="21">
        <f>('Ratios Calculated fix'!AY305-'Ratios Calculated fix'!AY$428)/('Ratios Calculated fix'!AY$429-'Ratios Calculated fix'!AY$428)</f>
        <v>0.34026982887162893</v>
      </c>
      <c r="AZ305" s="21">
        <f>('Ratios Calculated fix'!AZ305-'Ratios Calculated fix'!AZ$428)/('Ratios Calculated fix'!AZ$429-'Ratios Calculated fix'!AZ$428)</f>
        <v>0.25764604596570839</v>
      </c>
      <c r="BA305" s="21">
        <f>('Ratios Calculated fix'!BA305-'Ratios Calculated fix'!BA$428)/('Ratios Calculated fix'!BA$429-'Ratios Calculated fix'!BA$428)</f>
        <v>0.51601846821780017</v>
      </c>
      <c r="BB305" s="21" t="e">
        <f>('Ratios Calculated fix'!BB305-'Ratios Calculated fix'!BB$428)/('Ratios Calculated fix'!BB$429-'Ratios Calculated fix'!BB$428)</f>
        <v>#DIV/0!</v>
      </c>
      <c r="BC305" s="21">
        <f>('Ratios Calculated fix'!BC305-'Ratios Calculated fix'!BC$428)/('Ratios Calculated fix'!BC$429-'Ratios Calculated fix'!BC$428)</f>
        <v>0.14051644821155609</v>
      </c>
    </row>
    <row r="306" spans="1:55" x14ac:dyDescent="0.2">
      <c r="A306" s="3" t="s">
        <v>934</v>
      </c>
      <c r="B306" s="3" t="s">
        <v>935</v>
      </c>
      <c r="C306" s="3" t="s">
        <v>34</v>
      </c>
      <c r="D306" s="3">
        <v>746934</v>
      </c>
      <c r="E306" s="3" t="s">
        <v>16</v>
      </c>
      <c r="F306" s="3">
        <v>2019</v>
      </c>
      <c r="G306" s="3" t="s">
        <v>17</v>
      </c>
      <c r="H306" s="4">
        <v>43830</v>
      </c>
      <c r="I306" s="4">
        <v>43874</v>
      </c>
      <c r="J306" s="4">
        <v>43874</v>
      </c>
      <c r="K306" s="5">
        <v>57663510</v>
      </c>
      <c r="L306" s="5">
        <v>58470846</v>
      </c>
      <c r="M306" s="3" t="s">
        <v>936</v>
      </c>
      <c r="N306" s="20">
        <f>('Ratios Calculated fix'!N306-'Ratios Calculated fix'!N$428)/('Ratios Calculated fix'!N$429-'Ratios Calculated fix'!N$428)</f>
        <v>4.4220431592789107E-2</v>
      </c>
      <c r="O306" s="21">
        <f>('Ratios Calculated fix'!O306-'Ratios Calculated fix'!O$428)/('Ratios Calculated fix'!O$429-'Ratios Calculated fix'!O$428)</f>
        <v>4.4186796906608532E-2</v>
      </c>
      <c r="P306" s="21">
        <f>('Ratios Calculated fix'!P306-'Ratios Calculated fix'!P$428)/('Ratios Calculated fix'!P$429-'Ratios Calculated fix'!P$428)</f>
        <v>6.6480660424700546E-3</v>
      </c>
      <c r="Q306" s="21">
        <f>('Ratios Calculated fix'!Q306-'Ratios Calculated fix'!Q$428)/('Ratios Calculated fix'!Q$429-'Ratios Calculated fix'!Q$428)</f>
        <v>0.56306229725070467</v>
      </c>
      <c r="R306" s="21">
        <f>('Ratios Calculated fix'!R306-'Ratios Calculated fix'!R$428)/('Ratios Calculated fix'!R$429-'Ratios Calculated fix'!R$428)</f>
        <v>5.8056127761164878E-3</v>
      </c>
      <c r="S306" s="21">
        <f>('Ratios Calculated fix'!S306-'Ratios Calculated fix'!S$428)/('Ratios Calculated fix'!S$429-'Ratios Calculated fix'!S$428)</f>
        <v>1.9483334011511141E-3</v>
      </c>
      <c r="T306" s="21">
        <f>('Ratios Calculated fix'!T306-'Ratios Calculated fix'!T$428)/('Ratios Calculated fix'!T$429-'Ratios Calculated fix'!T$428)</f>
        <v>5.5624880335757481E-3</v>
      </c>
      <c r="U306" s="21">
        <f>('Ratios Calculated fix'!U306-'Ratios Calculated fix'!U$428)/('Ratios Calculated fix'!U$429-'Ratios Calculated fix'!U$428)</f>
        <v>0.790588076008507</v>
      </c>
      <c r="V306" s="21">
        <f>('Ratios Calculated fix'!V306-'Ratios Calculated fix'!V$428)/('Ratios Calculated fix'!V$429-'Ratios Calculated fix'!V$428)</f>
        <v>0.7715959060227604</v>
      </c>
      <c r="W306" s="21">
        <f>('Ratios Calculated fix'!W306-'Ratios Calculated fix'!W$428)/('Ratios Calculated fix'!W$429-'Ratios Calculated fix'!W$428)</f>
        <v>0.75981221626325746</v>
      </c>
      <c r="X306" s="21">
        <f>('Ratios Calculated fix'!X306-'Ratios Calculated fix'!X$428)/('Ratios Calculated fix'!X$429-'Ratios Calculated fix'!X$428)</f>
        <v>0.57091841973619828</v>
      </c>
      <c r="Y306" s="21">
        <f>('Ratios Calculated fix'!Y306-'Ratios Calculated fix'!Y$428)/('Ratios Calculated fix'!Y$429-'Ratios Calculated fix'!Y$428)</f>
        <v>0.47071883485576332</v>
      </c>
      <c r="Z306" s="21">
        <f>('Ratios Calculated fix'!Z306-'Ratios Calculated fix'!Z$428)/('Ratios Calculated fix'!Z$429-'Ratios Calculated fix'!Z$428)</f>
        <v>0.42908158026380172</v>
      </c>
      <c r="AA306" s="21">
        <f>('Ratios Calculated fix'!AA306-'Ratios Calculated fix'!AA$428)/('Ratios Calculated fix'!AA$429-'Ratios Calculated fix'!AA$428)</f>
        <v>5.5625562930604652E-2</v>
      </c>
      <c r="AB306" s="21">
        <f>('Ratios Calculated fix'!AB306-'Ratios Calculated fix'!AB$428)/('Ratios Calculated fix'!AB$429-'Ratios Calculated fix'!AB$428)</f>
        <v>0.84143248524128123</v>
      </c>
      <c r="AC306" s="21">
        <f>('Ratios Calculated fix'!AC306-'Ratios Calculated fix'!AC$428)/('Ratios Calculated fix'!AC$429-'Ratios Calculated fix'!AC$428)</f>
        <v>0.83521069546446114</v>
      </c>
      <c r="AD306" s="21">
        <f>('Ratios Calculated fix'!AD306-'Ratios Calculated fix'!AD$428)/('Ratios Calculated fix'!AD$429-'Ratios Calculated fix'!AD$428)</f>
        <v>0.50911869904213602</v>
      </c>
      <c r="AE306" s="21">
        <f>('Ratios Calculated fix'!AE306-'Ratios Calculated fix'!AE$428)/('Ratios Calculated fix'!AE$429-'Ratios Calculated fix'!AE$428)</f>
        <v>0.55646613254064736</v>
      </c>
      <c r="AF306" s="21">
        <f>('Ratios Calculated fix'!AF306-'Ratios Calculated fix'!AF$428)/('Ratios Calculated fix'!AF$429-'Ratios Calculated fix'!AF$428)</f>
        <v>0.70056692305423185</v>
      </c>
      <c r="AG306" s="21" t="e">
        <f>('Ratios Calculated fix'!AG306-'Ratios Calculated fix'!AG$428)/('Ratios Calculated fix'!AG$429-'Ratios Calculated fix'!AG$428)</f>
        <v>#DIV/0!</v>
      </c>
      <c r="AH306" s="21" t="e">
        <f>('Ratios Calculated fix'!AH306-'Ratios Calculated fix'!AH$428)/('Ratios Calculated fix'!AH$429-'Ratios Calculated fix'!AH$428)</f>
        <v>#DIV/0!</v>
      </c>
      <c r="AI306" s="21">
        <f>('Ratios Calculated fix'!AI306-'Ratios Calculated fix'!AI$428)/('Ratios Calculated fix'!AI$429-'Ratios Calculated fix'!AI$428)</f>
        <v>0.35093214917514787</v>
      </c>
      <c r="AJ306" s="21">
        <f>('Ratios Calculated fix'!AJ306-'Ratios Calculated fix'!AJ$428)/('Ratios Calculated fix'!AJ$429-'Ratios Calculated fix'!AJ$428)</f>
        <v>9.9372941020481567E-2</v>
      </c>
      <c r="AK306" s="21" t="e">
        <f>('Ratios Calculated fix'!AK306-'Ratios Calculated fix'!AK$428)/('Ratios Calculated fix'!AK$429-'Ratios Calculated fix'!AK$428)</f>
        <v>#DIV/0!</v>
      </c>
      <c r="AL306" s="21" t="e">
        <f>('Ratios Calculated fix'!AL306-'Ratios Calculated fix'!AL$428)/('Ratios Calculated fix'!AL$429-'Ratios Calculated fix'!AL$428)</f>
        <v>#DIV/0!</v>
      </c>
      <c r="AM306" s="21">
        <f>('Ratios Calculated fix'!AM306-'Ratios Calculated fix'!AM$428)/('Ratios Calculated fix'!AM$429-'Ratios Calculated fix'!AM$428)</f>
        <v>0.62164663156458777</v>
      </c>
      <c r="AN306" s="21">
        <f>('Ratios Calculated fix'!AN306-'Ratios Calculated fix'!AN$428)/('Ratios Calculated fix'!AN$429-'Ratios Calculated fix'!AN$428)</f>
        <v>0.62227977473125529</v>
      </c>
      <c r="AO306" s="21">
        <f>('Ratios Calculated fix'!AO306-'Ratios Calculated fix'!AO$428)/('Ratios Calculated fix'!AO$429-'Ratios Calculated fix'!AO$428)</f>
        <v>7.1888510835484948E-2</v>
      </c>
      <c r="AP306" s="21">
        <f>('Ratios Calculated fix'!AP306-'Ratios Calculated fix'!AP$428)/('Ratios Calculated fix'!AP$429-'Ratios Calculated fix'!AP$428)</f>
        <v>3.3826838665141745E-2</v>
      </c>
      <c r="AQ306" s="21">
        <f>('Ratios Calculated fix'!AQ306-'Ratios Calculated fix'!AQ$428)/('Ratios Calculated fix'!AQ$429-'Ratios Calculated fix'!AQ$428)</f>
        <v>0.60874282636498622</v>
      </c>
      <c r="AR306" s="21">
        <f>('Ratios Calculated fix'!AR306-'Ratios Calculated fix'!AR$428)/('Ratios Calculated fix'!AR$429-'Ratios Calculated fix'!AR$428)</f>
        <v>0.50342767311956249</v>
      </c>
      <c r="AS306" s="21">
        <f>('Ratios Calculated fix'!AS306-'Ratios Calculated fix'!AS$428)/('Ratios Calculated fix'!AS$429-'Ratios Calculated fix'!AS$428)</f>
        <v>0.39954730356055213</v>
      </c>
      <c r="AT306" s="21">
        <f>('Ratios Calculated fix'!AT306-'Ratios Calculated fix'!AT$428)/('Ratios Calculated fix'!AT$429-'Ratios Calculated fix'!AT$428)</f>
        <v>0.39027917485308833</v>
      </c>
      <c r="AU306" s="21">
        <f>('Ratios Calculated fix'!AU306-'Ratios Calculated fix'!AU$428)/('Ratios Calculated fix'!AU$429-'Ratios Calculated fix'!AU$428)</f>
        <v>0.46942533428048605</v>
      </c>
      <c r="AV306" s="21" t="e">
        <f>('Ratios Calculated fix'!AV306-'Ratios Calculated fix'!AV$428)/('Ratios Calculated fix'!AV$429-'Ratios Calculated fix'!AV$428)</f>
        <v>#DIV/0!</v>
      </c>
      <c r="AW306" s="21" t="e">
        <f>('Ratios Calculated fix'!AW306-'Ratios Calculated fix'!AW$428)/('Ratios Calculated fix'!AW$429-'Ratios Calculated fix'!AW$428)</f>
        <v>#DIV/0!</v>
      </c>
      <c r="AX306" s="21" t="e">
        <f>('Ratios Calculated fix'!AX306-'Ratios Calculated fix'!AX$428)/('Ratios Calculated fix'!AX$429-'Ratios Calculated fix'!AX$428)</f>
        <v>#DIV/0!</v>
      </c>
      <c r="AY306" s="21">
        <f>('Ratios Calculated fix'!AY306-'Ratios Calculated fix'!AY$428)/('Ratios Calculated fix'!AY$429-'Ratios Calculated fix'!AY$428)</f>
        <v>0.32956330551397517</v>
      </c>
      <c r="AZ306" s="21">
        <f>('Ratios Calculated fix'!AZ306-'Ratios Calculated fix'!AZ$428)/('Ratios Calculated fix'!AZ$429-'Ratios Calculated fix'!AZ$428)</f>
        <v>0.24025252443971454</v>
      </c>
      <c r="BA306" s="21">
        <f>('Ratios Calculated fix'!BA306-'Ratios Calculated fix'!BA$428)/('Ratios Calculated fix'!BA$429-'Ratios Calculated fix'!BA$428)</f>
        <v>0.52057424908149008</v>
      </c>
      <c r="BB306" s="21" t="e">
        <f>('Ratios Calculated fix'!BB306-'Ratios Calculated fix'!BB$428)/('Ratios Calculated fix'!BB$429-'Ratios Calculated fix'!BB$428)</f>
        <v>#DIV/0!</v>
      </c>
      <c r="BC306" s="21">
        <f>('Ratios Calculated fix'!BC306-'Ratios Calculated fix'!BC$428)/('Ratios Calculated fix'!BC$429-'Ratios Calculated fix'!BC$428)</f>
        <v>0.25269543455169241</v>
      </c>
    </row>
    <row r="307" spans="1:55" x14ac:dyDescent="0.2">
      <c r="A307" s="3" t="s">
        <v>931</v>
      </c>
      <c r="B307" s="3" t="s">
        <v>932</v>
      </c>
      <c r="C307" s="3" t="s">
        <v>34</v>
      </c>
      <c r="D307" s="3">
        <v>106287</v>
      </c>
      <c r="E307" s="3" t="s">
        <v>16</v>
      </c>
      <c r="F307" s="3">
        <v>2020</v>
      </c>
      <c r="G307" s="3" t="s">
        <v>17</v>
      </c>
      <c r="H307" s="4">
        <v>43982</v>
      </c>
      <c r="I307" s="4">
        <v>44029</v>
      </c>
      <c r="J307" s="4">
        <v>44029</v>
      </c>
      <c r="K307" s="5">
        <v>358800000</v>
      </c>
      <c r="L307" s="5">
        <v>360900000</v>
      </c>
      <c r="M307" s="3" t="s">
        <v>933</v>
      </c>
      <c r="N307" s="20">
        <f>('Ratios Calculated fix'!N307-'Ratios Calculated fix'!N$428)/('Ratios Calculated fix'!N$429-'Ratios Calculated fix'!N$428)</f>
        <v>5.0164842042372218E-2</v>
      </c>
      <c r="O307" s="21">
        <f>('Ratios Calculated fix'!O307-'Ratios Calculated fix'!O$428)/('Ratios Calculated fix'!O$429-'Ratios Calculated fix'!O$428)</f>
        <v>5.0164842042372218E-2</v>
      </c>
      <c r="P307" s="21">
        <f>('Ratios Calculated fix'!P307-'Ratios Calculated fix'!P$428)/('Ratios Calculated fix'!P$429-'Ratios Calculated fix'!P$428)</f>
        <v>2.2000942146233798E-2</v>
      </c>
      <c r="Q307" s="21">
        <f>('Ratios Calculated fix'!Q307-'Ratios Calculated fix'!Q$428)/('Ratios Calculated fix'!Q$429-'Ratios Calculated fix'!Q$428)</f>
        <v>0.56114772207855856</v>
      </c>
      <c r="R307" s="21">
        <f>('Ratios Calculated fix'!R307-'Ratios Calculated fix'!R$428)/('Ratios Calculated fix'!R$429-'Ratios Calculated fix'!R$428)</f>
        <v>2.3584885007897516E-2</v>
      </c>
      <c r="S307" s="21">
        <f>('Ratios Calculated fix'!S307-'Ratios Calculated fix'!S$428)/('Ratios Calculated fix'!S$429-'Ratios Calculated fix'!S$428)</f>
        <v>0</v>
      </c>
      <c r="T307" s="21">
        <f>('Ratios Calculated fix'!T307-'Ratios Calculated fix'!T$428)/('Ratios Calculated fix'!T$429-'Ratios Calculated fix'!T$428)</f>
        <v>2.3827049512022302E-2</v>
      </c>
      <c r="U307" s="21">
        <f>('Ratios Calculated fix'!U307-'Ratios Calculated fix'!U$428)/('Ratios Calculated fix'!U$429-'Ratios Calculated fix'!U$428)</f>
        <v>0.79156942781256534</v>
      </c>
      <c r="V307" s="21">
        <f>('Ratios Calculated fix'!V307-'Ratios Calculated fix'!V$428)/('Ratios Calculated fix'!V$429-'Ratios Calculated fix'!V$428)</f>
        <v>0.77144014205164946</v>
      </c>
      <c r="W307" s="21">
        <f>('Ratios Calculated fix'!W307-'Ratios Calculated fix'!W$428)/('Ratios Calculated fix'!W$429-'Ratios Calculated fix'!W$428)</f>
        <v>0.76096729705020805</v>
      </c>
      <c r="X307" s="21">
        <f>('Ratios Calculated fix'!X307-'Ratios Calculated fix'!X$428)/('Ratios Calculated fix'!X$429-'Ratios Calculated fix'!X$428)</f>
        <v>0.53384342937850582</v>
      </c>
      <c r="Y307" s="21">
        <f>('Ratios Calculated fix'!Y307-'Ratios Calculated fix'!Y$428)/('Ratios Calculated fix'!Y$429-'Ratios Calculated fix'!Y$428)</f>
        <v>0.49192368488403904</v>
      </c>
      <c r="Z307" s="21">
        <f>('Ratios Calculated fix'!Z307-'Ratios Calculated fix'!Z$428)/('Ratios Calculated fix'!Z$429-'Ratios Calculated fix'!Z$428)</f>
        <v>0.46615657062149424</v>
      </c>
      <c r="AA307" s="21">
        <f>('Ratios Calculated fix'!AA307-'Ratios Calculated fix'!AA$428)/('Ratios Calculated fix'!AA$429-'Ratios Calculated fix'!AA$428)</f>
        <v>0.3352177550163099</v>
      </c>
      <c r="AB307" s="21">
        <f>('Ratios Calculated fix'!AB307-'Ratios Calculated fix'!AB$428)/('Ratios Calculated fix'!AB$429-'Ratios Calculated fix'!AB$428)</f>
        <v>0.86075191609741408</v>
      </c>
      <c r="AC307" s="21">
        <f>('Ratios Calculated fix'!AC307-'Ratios Calculated fix'!AC$428)/('Ratios Calculated fix'!AC$429-'Ratios Calculated fix'!AC$428)</f>
        <v>0.67897663018390753</v>
      </c>
      <c r="AD307" s="21">
        <f>('Ratios Calculated fix'!AD307-'Ratios Calculated fix'!AD$428)/('Ratios Calculated fix'!AD$429-'Ratios Calculated fix'!AD$428)</f>
        <v>0.53578834456255031</v>
      </c>
      <c r="AE307" s="21">
        <f>('Ratios Calculated fix'!AE307-'Ratios Calculated fix'!AE$428)/('Ratios Calculated fix'!AE$429-'Ratios Calculated fix'!AE$428)</f>
        <v>0.61420383390442546</v>
      </c>
      <c r="AF307" s="21">
        <f>('Ratios Calculated fix'!AF307-'Ratios Calculated fix'!AF$428)/('Ratios Calculated fix'!AF$429-'Ratios Calculated fix'!AF$428)</f>
        <v>0.72216648697820895</v>
      </c>
      <c r="AG307" s="21" t="e">
        <f>('Ratios Calculated fix'!AG307-'Ratios Calculated fix'!AG$428)/('Ratios Calculated fix'!AG$429-'Ratios Calculated fix'!AG$428)</f>
        <v>#DIV/0!</v>
      </c>
      <c r="AH307" s="21" t="e">
        <f>('Ratios Calculated fix'!AH307-'Ratios Calculated fix'!AH$428)/('Ratios Calculated fix'!AH$429-'Ratios Calculated fix'!AH$428)</f>
        <v>#DIV/0!</v>
      </c>
      <c r="AI307" s="21">
        <f>('Ratios Calculated fix'!AI307-'Ratios Calculated fix'!AI$428)/('Ratios Calculated fix'!AI$429-'Ratios Calculated fix'!AI$428)</f>
        <v>0.3794309319174034</v>
      </c>
      <c r="AJ307" s="21">
        <f>('Ratios Calculated fix'!AJ307-'Ratios Calculated fix'!AJ$428)/('Ratios Calculated fix'!AJ$429-'Ratios Calculated fix'!AJ$428)</f>
        <v>0.1132470091506058</v>
      </c>
      <c r="AK307" s="21" t="e">
        <f>('Ratios Calculated fix'!AK307-'Ratios Calculated fix'!AK$428)/('Ratios Calculated fix'!AK$429-'Ratios Calculated fix'!AK$428)</f>
        <v>#DIV/0!</v>
      </c>
      <c r="AL307" s="21" t="e">
        <f>('Ratios Calculated fix'!AL307-'Ratios Calculated fix'!AL$428)/('Ratios Calculated fix'!AL$429-'Ratios Calculated fix'!AL$428)</f>
        <v>#DIV/0!</v>
      </c>
      <c r="AM307" s="21">
        <f>('Ratios Calculated fix'!AM307-'Ratios Calculated fix'!AM$428)/('Ratios Calculated fix'!AM$429-'Ratios Calculated fix'!AM$428)</f>
        <v>0.62142708056128426</v>
      </c>
      <c r="AN307" s="21">
        <f>('Ratios Calculated fix'!AN307-'Ratios Calculated fix'!AN$428)/('Ratios Calculated fix'!AN$429-'Ratios Calculated fix'!AN$428)</f>
        <v>0.62189174973243344</v>
      </c>
      <c r="AO307" s="21">
        <f>('Ratios Calculated fix'!AO307-'Ratios Calculated fix'!AO$428)/('Ratios Calculated fix'!AO$429-'Ratios Calculated fix'!AO$428)</f>
        <v>8.6130647386723214E-2</v>
      </c>
      <c r="AP307" s="21">
        <f>('Ratios Calculated fix'!AP307-'Ratios Calculated fix'!AP$428)/('Ratios Calculated fix'!AP$429-'Ratios Calculated fix'!AP$428)</f>
        <v>3.2517505838369855E-2</v>
      </c>
      <c r="AQ307" s="21">
        <f>('Ratios Calculated fix'!AQ307-'Ratios Calculated fix'!AQ$428)/('Ratios Calculated fix'!AQ$429-'Ratios Calculated fix'!AQ$428)</f>
        <v>0.64568899478431263</v>
      </c>
      <c r="AR307" s="21">
        <f>('Ratios Calculated fix'!AR307-'Ratios Calculated fix'!AR$428)/('Ratios Calculated fix'!AR$429-'Ratios Calculated fix'!AR$428)</f>
        <v>0.51429324444709756</v>
      </c>
      <c r="AS307" s="21">
        <f>('Ratios Calculated fix'!AS307-'Ratios Calculated fix'!AS$428)/('Ratios Calculated fix'!AS$429-'Ratios Calculated fix'!AS$428)</f>
        <v>0.46103892142972164</v>
      </c>
      <c r="AT307" s="21">
        <f>('Ratios Calculated fix'!AT307-'Ratios Calculated fix'!AT$428)/('Ratios Calculated fix'!AT$429-'Ratios Calculated fix'!AT$428)</f>
        <v>0.43136453324844987</v>
      </c>
      <c r="AU307" s="21">
        <f>('Ratios Calculated fix'!AU307-'Ratios Calculated fix'!AU$428)/('Ratios Calculated fix'!AU$429-'Ratios Calculated fix'!AU$428)</f>
        <v>0.43509354132090355</v>
      </c>
      <c r="AV307" s="21" t="e">
        <f>('Ratios Calculated fix'!AV307-'Ratios Calculated fix'!AV$428)/('Ratios Calculated fix'!AV$429-'Ratios Calculated fix'!AV$428)</f>
        <v>#DIV/0!</v>
      </c>
      <c r="AW307" s="21" t="e">
        <f>('Ratios Calculated fix'!AW307-'Ratios Calculated fix'!AW$428)/('Ratios Calculated fix'!AW$429-'Ratios Calculated fix'!AW$428)</f>
        <v>#DIV/0!</v>
      </c>
      <c r="AX307" s="21" t="e">
        <f>('Ratios Calculated fix'!AX307-'Ratios Calculated fix'!AX$428)/('Ratios Calculated fix'!AX$429-'Ratios Calculated fix'!AX$428)</f>
        <v>#DIV/0!</v>
      </c>
      <c r="AY307" s="21">
        <f>('Ratios Calculated fix'!AY307-'Ratios Calculated fix'!AY$428)/('Ratios Calculated fix'!AY$429-'Ratios Calculated fix'!AY$428)</f>
        <v>0.33404495407907503</v>
      </c>
      <c r="AZ307" s="21">
        <f>('Ratios Calculated fix'!AZ307-'Ratios Calculated fix'!AZ$428)/('Ratios Calculated fix'!AZ$429-'Ratios Calculated fix'!AZ$428)</f>
        <v>0.24269909338440332</v>
      </c>
      <c r="BA307" s="21">
        <f>('Ratios Calculated fix'!BA307-'Ratios Calculated fix'!BA$428)/('Ratios Calculated fix'!BA$429-'Ratios Calculated fix'!BA$428)</f>
        <v>0.50706068284927353</v>
      </c>
      <c r="BB307" s="21" t="e">
        <f>('Ratios Calculated fix'!BB307-'Ratios Calculated fix'!BB$428)/('Ratios Calculated fix'!BB$429-'Ratios Calculated fix'!BB$428)</f>
        <v>#DIV/0!</v>
      </c>
      <c r="BC307" s="21">
        <f>('Ratios Calculated fix'!BC307-'Ratios Calculated fix'!BC$428)/('Ratios Calculated fix'!BC$429-'Ratios Calculated fix'!BC$428)</f>
        <v>0.25574632816170018</v>
      </c>
    </row>
    <row r="308" spans="1:55" x14ac:dyDescent="0.2">
      <c r="A308" s="3" t="s">
        <v>979</v>
      </c>
      <c r="B308" s="3" t="s">
        <v>980</v>
      </c>
      <c r="C308" s="3" t="s">
        <v>52</v>
      </c>
      <c r="D308" s="3">
        <v>117316</v>
      </c>
      <c r="E308" s="3" t="s">
        <v>16</v>
      </c>
      <c r="F308" s="3">
        <v>2019</v>
      </c>
      <c r="G308" s="3" t="s">
        <v>17</v>
      </c>
      <c r="H308" s="4">
        <v>43830</v>
      </c>
      <c r="I308" s="4">
        <v>43887</v>
      </c>
      <c r="J308" s="4">
        <v>43887</v>
      </c>
      <c r="K308" s="5">
        <v>504000000</v>
      </c>
      <c r="L308" s="5">
        <v>507000000</v>
      </c>
      <c r="M308" s="3" t="s">
        <v>981</v>
      </c>
      <c r="N308" s="20">
        <f>('Ratios Calculated fix'!N308-'Ratios Calculated fix'!N$428)/('Ratios Calculated fix'!N$429-'Ratios Calculated fix'!N$428)</f>
        <v>3.0141923672208026E-2</v>
      </c>
      <c r="O308" s="21">
        <f>('Ratios Calculated fix'!O308-'Ratios Calculated fix'!O$428)/('Ratios Calculated fix'!O$429-'Ratios Calculated fix'!O$428)</f>
        <v>2.5118970256849431E-2</v>
      </c>
      <c r="P308" s="21">
        <f>('Ratios Calculated fix'!P308-'Ratios Calculated fix'!P$428)/('Ratios Calculated fix'!P$429-'Ratios Calculated fix'!P$428)</f>
        <v>5.3650694935466108E-3</v>
      </c>
      <c r="Q308" s="21">
        <f>('Ratios Calculated fix'!Q308-'Ratios Calculated fix'!Q$428)/('Ratios Calculated fix'!Q$429-'Ratios Calculated fix'!Q$428)</f>
        <v>0.56090046396512683</v>
      </c>
      <c r="R308" s="21">
        <f>('Ratios Calculated fix'!R308-'Ratios Calculated fix'!R$428)/('Ratios Calculated fix'!R$429-'Ratios Calculated fix'!R$428)</f>
        <v>8.773835810769029E-2</v>
      </c>
      <c r="S308" s="21">
        <f>('Ratios Calculated fix'!S308-'Ratios Calculated fix'!S$428)/('Ratios Calculated fix'!S$429-'Ratios Calculated fix'!S$428)</f>
        <v>8.5137920906304648E-2</v>
      </c>
      <c r="T308" s="21">
        <f>('Ratios Calculated fix'!T308-'Ratios Calculated fix'!T$428)/('Ratios Calculated fix'!T$429-'Ratios Calculated fix'!T$428)</f>
        <v>7.5410354550766556E-2</v>
      </c>
      <c r="U308" s="21">
        <f>('Ratios Calculated fix'!U308-'Ratios Calculated fix'!U$428)/('Ratios Calculated fix'!U$429-'Ratios Calculated fix'!U$428)</f>
        <v>0.79533571659488911</v>
      </c>
      <c r="V308" s="21">
        <f>('Ratios Calculated fix'!V308-'Ratios Calculated fix'!V$428)/('Ratios Calculated fix'!V$429-'Ratios Calculated fix'!V$428)</f>
        <v>0.77616008596814279</v>
      </c>
      <c r="W308" s="21">
        <f>('Ratios Calculated fix'!W308-'Ratios Calculated fix'!W$428)/('Ratios Calculated fix'!W$429-'Ratios Calculated fix'!W$428)</f>
        <v>0.76438825161361423</v>
      </c>
      <c r="X308" s="21">
        <f>('Ratios Calculated fix'!X308-'Ratios Calculated fix'!X$428)/('Ratios Calculated fix'!X$429-'Ratios Calculated fix'!X$428)</f>
        <v>5.956744212216266E-2</v>
      </c>
      <c r="Y308" s="21">
        <f>('Ratios Calculated fix'!Y308-'Ratios Calculated fix'!Y$428)/('Ratios Calculated fix'!Y$429-'Ratios Calculated fix'!Y$428)</f>
        <v>0.48164918060681772</v>
      </c>
      <c r="Z308" s="21">
        <f>('Ratios Calculated fix'!Z308-'Ratios Calculated fix'!Z$428)/('Ratios Calculated fix'!Z$429-'Ratios Calculated fix'!Z$428)</f>
        <v>0.94043255787783731</v>
      </c>
      <c r="AA308" s="21">
        <f>('Ratios Calculated fix'!AA308-'Ratios Calculated fix'!AA$428)/('Ratios Calculated fix'!AA$429-'Ratios Calculated fix'!AA$428)</f>
        <v>5.7592408713619844E-4</v>
      </c>
      <c r="AB308" s="21">
        <f>('Ratios Calculated fix'!AB308-'Ratios Calculated fix'!AB$428)/('Ratios Calculated fix'!AB$429-'Ratios Calculated fix'!AB$428)</f>
        <v>0.86434992632518837</v>
      </c>
      <c r="AC308" s="21">
        <f>('Ratios Calculated fix'!AC308-'Ratios Calculated fix'!AC$428)/('Ratios Calculated fix'!AC$429-'Ratios Calculated fix'!AC$428)</f>
        <v>0.65799578392280988</v>
      </c>
      <c r="AD308" s="21">
        <f>('Ratios Calculated fix'!AD308-'Ratios Calculated fix'!AD$428)/('Ratios Calculated fix'!AD$429-'Ratios Calculated fix'!AD$428)</f>
        <v>0.52952108480458904</v>
      </c>
      <c r="AE308" s="21">
        <f>('Ratios Calculated fix'!AE308-'Ratios Calculated fix'!AE$428)/('Ratios Calculated fix'!AE$429-'Ratios Calculated fix'!AE$428)</f>
        <v>0.48554026798042621</v>
      </c>
      <c r="AF308" s="21">
        <f>('Ratios Calculated fix'!AF308-'Ratios Calculated fix'!AF$428)/('Ratios Calculated fix'!AF$429-'Ratios Calculated fix'!AF$428)</f>
        <v>0.63765502464278434</v>
      </c>
      <c r="AG308" s="21" t="e">
        <f>('Ratios Calculated fix'!AG308-'Ratios Calculated fix'!AG$428)/('Ratios Calculated fix'!AG$429-'Ratios Calculated fix'!AG$428)</f>
        <v>#DIV/0!</v>
      </c>
      <c r="AH308" s="21" t="e">
        <f>('Ratios Calculated fix'!AH308-'Ratios Calculated fix'!AH$428)/('Ratios Calculated fix'!AH$429-'Ratios Calculated fix'!AH$428)</f>
        <v>#DIV/0!</v>
      </c>
      <c r="AI308" s="21">
        <f>('Ratios Calculated fix'!AI308-'Ratios Calculated fix'!AI$428)/('Ratios Calculated fix'!AI$429-'Ratios Calculated fix'!AI$428)</f>
        <v>0.43655558148541967</v>
      </c>
      <c r="AJ308" s="21">
        <f>('Ratios Calculated fix'!AJ308-'Ratios Calculated fix'!AJ$428)/('Ratios Calculated fix'!AJ$429-'Ratios Calculated fix'!AJ$428)</f>
        <v>0.16819878518211609</v>
      </c>
      <c r="AK308" s="21" t="e">
        <f>('Ratios Calculated fix'!AK308-'Ratios Calculated fix'!AK$428)/('Ratios Calculated fix'!AK$429-'Ratios Calculated fix'!AK$428)</f>
        <v>#DIV/0!</v>
      </c>
      <c r="AL308" s="21" t="e">
        <f>('Ratios Calculated fix'!AL308-'Ratios Calculated fix'!AL$428)/('Ratios Calculated fix'!AL$429-'Ratios Calculated fix'!AL$428)</f>
        <v>#DIV/0!</v>
      </c>
      <c r="AM308" s="21">
        <f>('Ratios Calculated fix'!AM308-'Ratios Calculated fix'!AM$428)/('Ratios Calculated fix'!AM$429-'Ratios Calculated fix'!AM$428)</f>
        <v>0.61698283906468954</v>
      </c>
      <c r="AN308" s="21">
        <f>('Ratios Calculated fix'!AN308-'Ratios Calculated fix'!AN$428)/('Ratios Calculated fix'!AN$429-'Ratios Calculated fix'!AN$428)</f>
        <v>0.62071098600492447</v>
      </c>
      <c r="AO308" s="21">
        <f>('Ratios Calculated fix'!AO308-'Ratios Calculated fix'!AO$428)/('Ratios Calculated fix'!AO$429-'Ratios Calculated fix'!AO$428)</f>
        <v>3.5954857321112442E-2</v>
      </c>
      <c r="AP308" s="21">
        <f>('Ratios Calculated fix'!AP308-'Ratios Calculated fix'!AP$428)/('Ratios Calculated fix'!AP$429-'Ratios Calculated fix'!AP$428)</f>
        <v>3.119732928856379E-2</v>
      </c>
      <c r="AQ308" s="21">
        <f>('Ratios Calculated fix'!AQ308-'Ratios Calculated fix'!AQ$428)/('Ratios Calculated fix'!AQ$429-'Ratios Calculated fix'!AQ$428)</f>
        <v>0.53484534688889818</v>
      </c>
      <c r="AR308" s="21">
        <f>('Ratios Calculated fix'!AR308-'Ratios Calculated fix'!AR$428)/('Ratios Calculated fix'!AR$429-'Ratios Calculated fix'!AR$428)</f>
        <v>0.47713745668246049</v>
      </c>
      <c r="AS308" s="21">
        <f>('Ratios Calculated fix'!AS308-'Ratios Calculated fix'!AS$428)/('Ratios Calculated fix'!AS$429-'Ratios Calculated fix'!AS$428)</f>
        <v>0.59066373350502432</v>
      </c>
      <c r="AT308" s="21">
        <f>('Ratios Calculated fix'!AT308-'Ratios Calculated fix'!AT$428)/('Ratios Calculated fix'!AT$429-'Ratios Calculated fix'!AT$428)</f>
        <v>0.29676695531933661</v>
      </c>
      <c r="AU308" s="21">
        <f>('Ratios Calculated fix'!AU308-'Ratios Calculated fix'!AU$428)/('Ratios Calculated fix'!AU$429-'Ratios Calculated fix'!AU$428)</f>
        <v>0.42093171742250529</v>
      </c>
      <c r="AV308" s="21" t="e">
        <f>('Ratios Calculated fix'!AV308-'Ratios Calculated fix'!AV$428)/('Ratios Calculated fix'!AV$429-'Ratios Calculated fix'!AV$428)</f>
        <v>#DIV/0!</v>
      </c>
      <c r="AW308" s="21" t="e">
        <f>('Ratios Calculated fix'!AW308-'Ratios Calculated fix'!AW$428)/('Ratios Calculated fix'!AW$429-'Ratios Calculated fix'!AW$428)</f>
        <v>#DIV/0!</v>
      </c>
      <c r="AX308" s="21" t="e">
        <f>('Ratios Calculated fix'!AX308-'Ratios Calculated fix'!AX$428)/('Ratios Calculated fix'!AX$429-'Ratios Calculated fix'!AX$428)</f>
        <v>#DIV/0!</v>
      </c>
      <c r="AY308" s="21">
        <f>('Ratios Calculated fix'!AY308-'Ratios Calculated fix'!AY$428)/('Ratios Calculated fix'!AY$429-'Ratios Calculated fix'!AY$428)</f>
        <v>0.37786386652018078</v>
      </c>
      <c r="AZ308" s="21">
        <f>('Ratios Calculated fix'!AZ308-'Ratios Calculated fix'!AZ$428)/('Ratios Calculated fix'!AZ$429-'Ratios Calculated fix'!AZ$428)</f>
        <v>0.33090837502319853</v>
      </c>
      <c r="BA308" s="21">
        <f>('Ratios Calculated fix'!BA308-'Ratios Calculated fix'!BA$428)/('Ratios Calculated fix'!BA$429-'Ratios Calculated fix'!BA$428)</f>
        <v>0.50484488816136297</v>
      </c>
      <c r="BB308" s="21" t="e">
        <f>('Ratios Calculated fix'!BB308-'Ratios Calculated fix'!BB$428)/('Ratios Calculated fix'!BB$429-'Ratios Calculated fix'!BB$428)</f>
        <v>#DIV/0!</v>
      </c>
      <c r="BC308" s="21">
        <f>('Ratios Calculated fix'!BC308-'Ratios Calculated fix'!BC$428)/('Ratios Calculated fix'!BC$429-'Ratios Calculated fix'!BC$428)</f>
        <v>9.6274417615901095E-2</v>
      </c>
    </row>
    <row r="309" spans="1:55" x14ac:dyDescent="0.2">
      <c r="A309" s="3" t="s">
        <v>943</v>
      </c>
      <c r="B309" s="3" t="s">
        <v>944</v>
      </c>
      <c r="C309" s="3" t="s">
        <v>91</v>
      </c>
      <c r="D309" s="3">
        <v>218222</v>
      </c>
      <c r="E309" s="3" t="s">
        <v>16</v>
      </c>
      <c r="F309" s="3">
        <v>2019</v>
      </c>
      <c r="G309" s="3" t="s">
        <v>17</v>
      </c>
      <c r="H309" s="4">
        <v>43830</v>
      </c>
      <c r="I309" s="4">
        <v>43874</v>
      </c>
      <c r="J309" s="4">
        <v>44025</v>
      </c>
      <c r="K309" s="5">
        <v>1392000000</v>
      </c>
      <c r="L309" s="5">
        <v>1401000000</v>
      </c>
      <c r="M309" s="3" t="s">
        <v>945</v>
      </c>
      <c r="N309" s="20">
        <f>('Ratios Calculated fix'!N309-'Ratios Calculated fix'!N$428)/('Ratios Calculated fix'!N$429-'Ratios Calculated fix'!N$428)</f>
        <v>4.2223266985191514E-2</v>
      </c>
      <c r="O309" s="21">
        <f>('Ratios Calculated fix'!O309-'Ratios Calculated fix'!O$428)/('Ratios Calculated fix'!O$429-'Ratios Calculated fix'!O$428)</f>
        <v>3.608934058847213E-2</v>
      </c>
      <c r="P309" s="21">
        <f>('Ratios Calculated fix'!P309-'Ratios Calculated fix'!P$428)/('Ratios Calculated fix'!P$429-'Ratios Calculated fix'!P$428)</f>
        <v>6.0765272900449856E-2</v>
      </c>
      <c r="Q309" s="21">
        <f>('Ratios Calculated fix'!Q309-'Ratios Calculated fix'!Q$428)/('Ratios Calculated fix'!Q$429-'Ratios Calculated fix'!Q$428)</f>
        <v>0.56425852698858525</v>
      </c>
      <c r="R309" s="21">
        <f>('Ratios Calculated fix'!R309-'Ratios Calculated fix'!R$428)/('Ratios Calculated fix'!R$429-'Ratios Calculated fix'!R$428)</f>
        <v>0.10694896113685697</v>
      </c>
      <c r="S309" s="21">
        <f>('Ratios Calculated fix'!S309-'Ratios Calculated fix'!S$428)/('Ratios Calculated fix'!S$429-'Ratios Calculated fix'!S$428)</f>
        <v>8.6616763409580619E-2</v>
      </c>
      <c r="T309" s="21">
        <f>('Ratios Calculated fix'!T309-'Ratios Calculated fix'!T$428)/('Ratios Calculated fix'!T$429-'Ratios Calculated fix'!T$428)</f>
        <v>9.458842271481023E-2</v>
      </c>
      <c r="U309" s="21">
        <f>('Ratios Calculated fix'!U309-'Ratios Calculated fix'!U$428)/('Ratios Calculated fix'!U$429-'Ratios Calculated fix'!U$428)</f>
        <v>0.80087815803332718</v>
      </c>
      <c r="V309" s="21">
        <f>('Ratios Calculated fix'!V309-'Ratios Calculated fix'!V$428)/('Ratios Calculated fix'!V$429-'Ratios Calculated fix'!V$428)</f>
        <v>0.77953957393951778</v>
      </c>
      <c r="W309" s="21">
        <f>('Ratios Calculated fix'!W309-'Ratios Calculated fix'!W$428)/('Ratios Calculated fix'!W$429-'Ratios Calculated fix'!W$428)</f>
        <v>0.77010125426429588</v>
      </c>
      <c r="X309" s="21">
        <f>('Ratios Calculated fix'!X309-'Ratios Calculated fix'!X$428)/('Ratios Calculated fix'!X$429-'Ratios Calculated fix'!X$428)</f>
        <v>0.2277129131938837</v>
      </c>
      <c r="Y309" s="21">
        <f>('Ratios Calculated fix'!Y309-'Ratios Calculated fix'!Y$428)/('Ratios Calculated fix'!Y$429-'Ratios Calculated fix'!Y$428)</f>
        <v>0.48071580871502367</v>
      </c>
      <c r="Z309" s="21">
        <f>('Ratios Calculated fix'!Z309-'Ratios Calculated fix'!Z$428)/('Ratios Calculated fix'!Z$429-'Ratios Calculated fix'!Z$428)</f>
        <v>0.77228708680611635</v>
      </c>
      <c r="AA309" s="21">
        <f>('Ratios Calculated fix'!AA309-'Ratios Calculated fix'!AA$428)/('Ratios Calculated fix'!AA$429-'Ratios Calculated fix'!AA$428)</f>
        <v>0.31114210543873566</v>
      </c>
      <c r="AB309" s="21">
        <f>('Ratios Calculated fix'!AB309-'Ratios Calculated fix'!AB$428)/('Ratios Calculated fix'!AB$429-'Ratios Calculated fix'!AB$428)</f>
        <v>0.83391418421231112</v>
      </c>
      <c r="AC309" s="21">
        <f>('Ratios Calculated fix'!AC309-'Ratios Calculated fix'!AC$428)/('Ratios Calculated fix'!AC$429-'Ratios Calculated fix'!AC$428)</f>
        <v>0.5327831424193139</v>
      </c>
      <c r="AD309" s="21">
        <f>('Ratios Calculated fix'!AD309-'Ratios Calculated fix'!AD$428)/('Ratios Calculated fix'!AD$429-'Ratios Calculated fix'!AD$428)</f>
        <v>0.35199030795947905</v>
      </c>
      <c r="AE309" s="21">
        <f>('Ratios Calculated fix'!AE309-'Ratios Calculated fix'!AE$428)/('Ratios Calculated fix'!AE$429-'Ratios Calculated fix'!AE$428)</f>
        <v>0.40350597178896264</v>
      </c>
      <c r="AF309" s="21">
        <f>('Ratios Calculated fix'!AF309-'Ratios Calculated fix'!AF$428)/('Ratios Calculated fix'!AF$429-'Ratios Calculated fix'!AF$428)</f>
        <v>0.66802561726280152</v>
      </c>
      <c r="AG309" s="21" t="e">
        <f>('Ratios Calculated fix'!AG309-'Ratios Calculated fix'!AG$428)/('Ratios Calculated fix'!AG$429-'Ratios Calculated fix'!AG$428)</f>
        <v>#DIV/0!</v>
      </c>
      <c r="AH309" s="21" t="e">
        <f>('Ratios Calculated fix'!AH309-'Ratios Calculated fix'!AH$428)/('Ratios Calculated fix'!AH$429-'Ratios Calculated fix'!AH$428)</f>
        <v>#DIV/0!</v>
      </c>
      <c r="AI309" s="21">
        <f>('Ratios Calculated fix'!AI309-'Ratios Calculated fix'!AI$428)/('Ratios Calculated fix'!AI$429-'Ratios Calculated fix'!AI$428)</f>
        <v>0.34459913271480858</v>
      </c>
      <c r="AJ309" s="21">
        <f>('Ratios Calculated fix'!AJ309-'Ratios Calculated fix'!AJ$428)/('Ratios Calculated fix'!AJ$429-'Ratios Calculated fix'!AJ$428)</f>
        <v>0.14054393218650632</v>
      </c>
      <c r="AK309" s="21" t="e">
        <f>('Ratios Calculated fix'!AK309-'Ratios Calculated fix'!AK$428)/('Ratios Calculated fix'!AK$429-'Ratios Calculated fix'!AK$428)</f>
        <v>#DIV/0!</v>
      </c>
      <c r="AL309" s="21" t="e">
        <f>('Ratios Calculated fix'!AL309-'Ratios Calculated fix'!AL$428)/('Ratios Calculated fix'!AL$429-'Ratios Calculated fix'!AL$428)</f>
        <v>#DIV/0!</v>
      </c>
      <c r="AM309" s="21">
        <f>('Ratios Calculated fix'!AM309-'Ratios Calculated fix'!AM$428)/('Ratios Calculated fix'!AM$429-'Ratios Calculated fix'!AM$428)</f>
        <v>0.62839329461657523</v>
      </c>
      <c r="AN309" s="21">
        <f>('Ratios Calculated fix'!AN309-'Ratios Calculated fix'!AN$428)/('Ratios Calculated fix'!AN$429-'Ratios Calculated fix'!AN$428)</f>
        <v>0.626499263854018</v>
      </c>
      <c r="AO309" s="21">
        <f>('Ratios Calculated fix'!AO309-'Ratios Calculated fix'!AO$428)/('Ratios Calculated fix'!AO$429-'Ratios Calculated fix'!AO$428)</f>
        <v>0.17651502725391732</v>
      </c>
      <c r="AP309" s="21">
        <f>('Ratios Calculated fix'!AP309-'Ratios Calculated fix'!AP$428)/('Ratios Calculated fix'!AP$429-'Ratios Calculated fix'!AP$428)</f>
        <v>1.2106179852807214E-3</v>
      </c>
      <c r="AQ309" s="21">
        <f>('Ratios Calculated fix'!AQ309-'Ratios Calculated fix'!AQ$428)/('Ratios Calculated fix'!AQ$429-'Ratios Calculated fix'!AQ$428)</f>
        <v>0.69883156547664804</v>
      </c>
      <c r="AR309" s="21">
        <f>('Ratios Calculated fix'!AR309-'Ratios Calculated fix'!AR$428)/('Ratios Calculated fix'!AR$429-'Ratios Calculated fix'!AR$428)</f>
        <v>0.32000692352648652</v>
      </c>
      <c r="AS309" s="21">
        <f>('Ratios Calculated fix'!AS309-'Ratios Calculated fix'!AS$428)/('Ratios Calculated fix'!AS$429-'Ratios Calculated fix'!AS$428)</f>
        <v>0.48068728409161854</v>
      </c>
      <c r="AT309" s="21">
        <f>('Ratios Calculated fix'!AT309-'Ratios Calculated fix'!AT$428)/('Ratios Calculated fix'!AT$429-'Ratios Calculated fix'!AT$428)</f>
        <v>0.38997829728826716</v>
      </c>
      <c r="AU309" s="21">
        <f>('Ratios Calculated fix'!AU309-'Ratios Calculated fix'!AU$428)/('Ratios Calculated fix'!AU$429-'Ratios Calculated fix'!AU$428)</f>
        <v>0.51214166315826992</v>
      </c>
      <c r="AV309" s="21" t="e">
        <f>('Ratios Calculated fix'!AV309-'Ratios Calculated fix'!AV$428)/('Ratios Calculated fix'!AV$429-'Ratios Calculated fix'!AV$428)</f>
        <v>#DIV/0!</v>
      </c>
      <c r="AW309" s="21" t="e">
        <f>('Ratios Calculated fix'!AW309-'Ratios Calculated fix'!AW$428)/('Ratios Calculated fix'!AW$429-'Ratios Calculated fix'!AW$428)</f>
        <v>#DIV/0!</v>
      </c>
      <c r="AX309" s="21" t="e">
        <f>('Ratios Calculated fix'!AX309-'Ratios Calculated fix'!AX$428)/('Ratios Calculated fix'!AX$429-'Ratios Calculated fix'!AX$428)</f>
        <v>#DIV/0!</v>
      </c>
      <c r="AY309" s="21">
        <f>('Ratios Calculated fix'!AY309-'Ratios Calculated fix'!AY$428)/('Ratios Calculated fix'!AY$429-'Ratios Calculated fix'!AY$428)</f>
        <v>0.36345565372966265</v>
      </c>
      <c r="AZ309" s="21">
        <f>('Ratios Calculated fix'!AZ309-'Ratios Calculated fix'!AZ$428)/('Ratios Calculated fix'!AZ$429-'Ratios Calculated fix'!AZ$428)</f>
        <v>0.28808006765154148</v>
      </c>
      <c r="BA309" s="21">
        <f>('Ratios Calculated fix'!BA309-'Ratios Calculated fix'!BA$428)/('Ratios Calculated fix'!BA$429-'Ratios Calculated fix'!BA$428)</f>
        <v>0.51624856645402784</v>
      </c>
      <c r="BB309" s="21" t="e">
        <f>('Ratios Calculated fix'!BB309-'Ratios Calculated fix'!BB$428)/('Ratios Calculated fix'!BB$429-'Ratios Calculated fix'!BB$428)</f>
        <v>#DIV/0!</v>
      </c>
      <c r="BC309" s="21">
        <f>('Ratios Calculated fix'!BC309-'Ratios Calculated fix'!BC$428)/('Ratios Calculated fix'!BC$429-'Ratios Calculated fix'!BC$428)</f>
        <v>0.162613053620425</v>
      </c>
    </row>
    <row r="310" spans="1:55" x14ac:dyDescent="0.2">
      <c r="A310" s="3" t="s">
        <v>952</v>
      </c>
      <c r="B310" s="3" t="s">
        <v>953</v>
      </c>
      <c r="C310" s="3" t="s">
        <v>24</v>
      </c>
      <c r="D310" s="3">
        <v>262090</v>
      </c>
      <c r="E310" s="3" t="s">
        <v>16</v>
      </c>
      <c r="F310" s="3">
        <v>2019</v>
      </c>
      <c r="G310" s="3" t="s">
        <v>17</v>
      </c>
      <c r="H310" s="4">
        <v>43830</v>
      </c>
      <c r="I310" s="4">
        <v>43888</v>
      </c>
      <c r="J310" s="4">
        <v>43888</v>
      </c>
      <c r="K310" s="5">
        <v>5534000000</v>
      </c>
      <c r="L310" s="5">
        <v>5629000000</v>
      </c>
      <c r="M310" s="3" t="s">
        <v>954</v>
      </c>
      <c r="N310" s="20">
        <f>('Ratios Calculated fix'!N310-'Ratios Calculated fix'!N$428)/('Ratios Calculated fix'!N$429-'Ratios Calculated fix'!N$428)</f>
        <v>6.7326619211964964E-2</v>
      </c>
      <c r="O310" s="21">
        <f>('Ratios Calculated fix'!O310-'Ratios Calculated fix'!O$428)/('Ratios Calculated fix'!O$429-'Ratios Calculated fix'!O$428)</f>
        <v>5.7095348225941533E-2</v>
      </c>
      <c r="P310" s="21">
        <f>('Ratios Calculated fix'!P310-'Ratios Calculated fix'!P$428)/('Ratios Calculated fix'!P$429-'Ratios Calculated fix'!P$428)</f>
        <v>8.8430865022816288E-2</v>
      </c>
      <c r="Q310" s="21">
        <f>('Ratios Calculated fix'!Q310-'Ratios Calculated fix'!Q$428)/('Ratios Calculated fix'!Q$429-'Ratios Calculated fix'!Q$428)</f>
        <v>0.55988869552424558</v>
      </c>
      <c r="R310" s="21">
        <f>('Ratios Calculated fix'!R310-'Ratios Calculated fix'!R$428)/('Ratios Calculated fix'!R$429-'Ratios Calculated fix'!R$428)</f>
        <v>6.7270324471452855E-2</v>
      </c>
      <c r="S310" s="21">
        <f>('Ratios Calculated fix'!S310-'Ratios Calculated fix'!S$428)/('Ratios Calculated fix'!S$429-'Ratios Calculated fix'!S$428)</f>
        <v>9.2537414756200531E-2</v>
      </c>
      <c r="T310" s="21">
        <f>('Ratios Calculated fix'!T310-'Ratios Calculated fix'!T$428)/('Ratios Calculated fix'!T$429-'Ratios Calculated fix'!T$428)</f>
        <v>5.3582413009499223E-2</v>
      </c>
      <c r="U310" s="21">
        <f>('Ratios Calculated fix'!U310-'Ratios Calculated fix'!U$428)/('Ratios Calculated fix'!U$429-'Ratios Calculated fix'!U$428)</f>
        <v>0.79327876741989312</v>
      </c>
      <c r="V310" s="21">
        <f>('Ratios Calculated fix'!V310-'Ratios Calculated fix'!V$428)/('Ratios Calculated fix'!V$429-'Ratios Calculated fix'!V$428)</f>
        <v>0.77550889685807489</v>
      </c>
      <c r="W310" s="21">
        <f>('Ratios Calculated fix'!W310-'Ratios Calculated fix'!W$428)/('Ratios Calculated fix'!W$429-'Ratios Calculated fix'!W$428)</f>
        <v>0.76215323299961091</v>
      </c>
      <c r="X310" s="21">
        <f>('Ratios Calculated fix'!X310-'Ratios Calculated fix'!X$428)/('Ratios Calculated fix'!X$429-'Ratios Calculated fix'!X$428)</f>
        <v>0.25336879349693792</v>
      </c>
      <c r="Y310" s="21">
        <f>('Ratios Calculated fix'!Y310-'Ratios Calculated fix'!Y$428)/('Ratios Calculated fix'!Y$429-'Ratios Calculated fix'!Y$428)</f>
        <v>0.55198903361872631</v>
      </c>
      <c r="Z310" s="21">
        <f>('Ratios Calculated fix'!Z310-'Ratios Calculated fix'!Z$428)/('Ratios Calculated fix'!Z$429-'Ratios Calculated fix'!Z$428)</f>
        <v>0.74663120650306214</v>
      </c>
      <c r="AA310" s="21">
        <f>('Ratios Calculated fix'!AA310-'Ratios Calculated fix'!AA$428)/('Ratios Calculated fix'!AA$429-'Ratios Calculated fix'!AA$428)</f>
        <v>0.54660347234781659</v>
      </c>
      <c r="AB310" s="21">
        <f>('Ratios Calculated fix'!AB310-'Ratios Calculated fix'!AB$428)/('Ratios Calculated fix'!AB$429-'Ratios Calculated fix'!AB$428)</f>
        <v>0.88385229469488835</v>
      </c>
      <c r="AC310" s="21">
        <f>('Ratios Calculated fix'!AC310-'Ratios Calculated fix'!AC$428)/('Ratios Calculated fix'!AC$429-'Ratios Calculated fix'!AC$428)</f>
        <v>0.78441218315051042</v>
      </c>
      <c r="AD310" s="21">
        <f>('Ratios Calculated fix'!AD310-'Ratios Calculated fix'!AD$428)/('Ratios Calculated fix'!AD$429-'Ratios Calculated fix'!AD$428)</f>
        <v>0.54302217944156173</v>
      </c>
      <c r="AE310" s="21">
        <f>('Ratios Calculated fix'!AE310-'Ratios Calculated fix'!AE$428)/('Ratios Calculated fix'!AE$429-'Ratios Calculated fix'!AE$428)</f>
        <v>0.52972473745009063</v>
      </c>
      <c r="AF310" s="21">
        <f>('Ratios Calculated fix'!AF310-'Ratios Calculated fix'!AF$428)/('Ratios Calculated fix'!AF$429-'Ratios Calculated fix'!AF$428)</f>
        <v>0.6776580043320839</v>
      </c>
      <c r="AG310" s="21" t="e">
        <f>('Ratios Calculated fix'!AG310-'Ratios Calculated fix'!AG$428)/('Ratios Calculated fix'!AG$429-'Ratios Calculated fix'!AG$428)</f>
        <v>#DIV/0!</v>
      </c>
      <c r="AH310" s="21" t="e">
        <f>('Ratios Calculated fix'!AH310-'Ratios Calculated fix'!AH$428)/('Ratios Calculated fix'!AH$429-'Ratios Calculated fix'!AH$428)</f>
        <v>#DIV/0!</v>
      </c>
      <c r="AI310" s="21">
        <f>('Ratios Calculated fix'!AI310-'Ratios Calculated fix'!AI$428)/('Ratios Calculated fix'!AI$429-'Ratios Calculated fix'!AI$428)</f>
        <v>0.3535020965392397</v>
      </c>
      <c r="AJ310" s="21">
        <f>('Ratios Calculated fix'!AJ310-'Ratios Calculated fix'!AJ$428)/('Ratios Calculated fix'!AJ$429-'Ratios Calculated fix'!AJ$428)</f>
        <v>0.15253846214301442</v>
      </c>
      <c r="AK310" s="21" t="e">
        <f>('Ratios Calculated fix'!AK310-'Ratios Calculated fix'!AK$428)/('Ratios Calculated fix'!AK$429-'Ratios Calculated fix'!AK$428)</f>
        <v>#DIV/0!</v>
      </c>
      <c r="AL310" s="21" t="e">
        <f>('Ratios Calculated fix'!AL310-'Ratios Calculated fix'!AL$428)/('Ratios Calculated fix'!AL$429-'Ratios Calculated fix'!AL$428)</f>
        <v>#DIV/0!</v>
      </c>
      <c r="AM310" s="21">
        <f>('Ratios Calculated fix'!AM310-'Ratios Calculated fix'!AM$428)/('Ratios Calculated fix'!AM$429-'Ratios Calculated fix'!AM$428)</f>
        <v>0.61811179833603369</v>
      </c>
      <c r="AN310" s="21">
        <f>('Ratios Calculated fix'!AN310-'Ratios Calculated fix'!AN$428)/('Ratios Calculated fix'!AN$429-'Ratios Calculated fix'!AN$428)</f>
        <v>0.62096848317307496</v>
      </c>
      <c r="AO310" s="21">
        <f>('Ratios Calculated fix'!AO310-'Ratios Calculated fix'!AO$428)/('Ratios Calculated fix'!AO$429-'Ratios Calculated fix'!AO$428)</f>
        <v>6.3799928175638732E-2</v>
      </c>
      <c r="AP310" s="21">
        <f>('Ratios Calculated fix'!AP310-'Ratios Calculated fix'!AP$428)/('Ratios Calculated fix'!AP$429-'Ratios Calculated fix'!AP$428)</f>
        <v>3.2335411751204877E-2</v>
      </c>
      <c r="AQ310" s="21">
        <f>('Ratios Calculated fix'!AQ310-'Ratios Calculated fix'!AQ$428)/('Ratios Calculated fix'!AQ$429-'Ratios Calculated fix'!AQ$428)</f>
        <v>0.58327823938311629</v>
      </c>
      <c r="AR310" s="21">
        <f>('Ratios Calculated fix'!AR310-'Ratios Calculated fix'!AR$428)/('Ratios Calculated fix'!AR$429-'Ratios Calculated fix'!AR$428)</f>
        <v>0.47166386450437664</v>
      </c>
      <c r="AS310" s="21">
        <f>('Ratios Calculated fix'!AS310-'Ratios Calculated fix'!AS$428)/('Ratios Calculated fix'!AS$429-'Ratios Calculated fix'!AS$428)</f>
        <v>0.41997063652051791</v>
      </c>
      <c r="AT310" s="21">
        <f>('Ratios Calculated fix'!AT310-'Ratios Calculated fix'!AT$428)/('Ratios Calculated fix'!AT$429-'Ratios Calculated fix'!AT$428)</f>
        <v>0.35404249946717581</v>
      </c>
      <c r="AU310" s="21">
        <f>('Ratios Calculated fix'!AU310-'Ratios Calculated fix'!AU$428)/('Ratios Calculated fix'!AU$429-'Ratios Calculated fix'!AU$428)</f>
        <v>0.51295788247908625</v>
      </c>
      <c r="AV310" s="21" t="e">
        <f>('Ratios Calculated fix'!AV310-'Ratios Calculated fix'!AV$428)/('Ratios Calculated fix'!AV$429-'Ratios Calculated fix'!AV$428)</f>
        <v>#DIV/0!</v>
      </c>
      <c r="AW310" s="21" t="e">
        <f>('Ratios Calculated fix'!AW310-'Ratios Calculated fix'!AW$428)/('Ratios Calculated fix'!AW$429-'Ratios Calculated fix'!AW$428)</f>
        <v>#DIV/0!</v>
      </c>
      <c r="AX310" s="21" t="e">
        <f>('Ratios Calculated fix'!AX310-'Ratios Calculated fix'!AX$428)/('Ratios Calculated fix'!AX$429-'Ratios Calculated fix'!AX$428)</f>
        <v>#DIV/0!</v>
      </c>
      <c r="AY310" s="21">
        <f>('Ratios Calculated fix'!AY310-'Ratios Calculated fix'!AY$428)/('Ratios Calculated fix'!AY$429-'Ratios Calculated fix'!AY$428)</f>
        <v>0.35105086135744284</v>
      </c>
      <c r="AZ310" s="21">
        <f>('Ratios Calculated fix'!AZ310-'Ratios Calculated fix'!AZ$428)/('Ratios Calculated fix'!AZ$429-'Ratios Calculated fix'!AZ$428)</f>
        <v>0.2646753723726003</v>
      </c>
      <c r="BA310" s="21">
        <f>('Ratios Calculated fix'!BA310-'Ratios Calculated fix'!BA$428)/('Ratios Calculated fix'!BA$429-'Ratios Calculated fix'!BA$428)</f>
        <v>0.52069822898710616</v>
      </c>
      <c r="BB310" s="21" t="e">
        <f>('Ratios Calculated fix'!BB310-'Ratios Calculated fix'!BB$428)/('Ratios Calculated fix'!BB$429-'Ratios Calculated fix'!BB$428)</f>
        <v>#DIV/0!</v>
      </c>
      <c r="BC310" s="21">
        <f>('Ratios Calculated fix'!BC310-'Ratios Calculated fix'!BC$428)/('Ratios Calculated fix'!BC$429-'Ratios Calculated fix'!BC$428)</f>
        <v>0.12861068266411607</v>
      </c>
    </row>
    <row r="311" spans="1:55" x14ac:dyDescent="0.2">
      <c r="A311" s="3" t="s">
        <v>973</v>
      </c>
      <c r="B311" s="3" t="s">
        <v>974</v>
      </c>
      <c r="C311" s="3" t="s">
        <v>91</v>
      </c>
      <c r="D311" s="3">
        <v>133209</v>
      </c>
      <c r="E311" s="3" t="s">
        <v>16</v>
      </c>
      <c r="F311" s="3">
        <v>2020</v>
      </c>
      <c r="G311" s="3" t="s">
        <v>17</v>
      </c>
      <c r="H311" s="4">
        <v>44012</v>
      </c>
      <c r="I311" s="4">
        <v>44049</v>
      </c>
      <c r="J311" s="4">
        <v>44049</v>
      </c>
      <c r="K311" s="5">
        <v>2481200000</v>
      </c>
      <c r="L311" s="5">
        <v>2612300000</v>
      </c>
      <c r="M311" s="3" t="s">
        <v>975</v>
      </c>
      <c r="N311" s="20">
        <f>('Ratios Calculated fix'!N311-'Ratios Calculated fix'!N$428)/('Ratios Calculated fix'!N$429-'Ratios Calculated fix'!N$428)</f>
        <v>3.179970502664943E-2</v>
      </c>
      <c r="O311" s="21">
        <f>('Ratios Calculated fix'!O311-'Ratios Calculated fix'!O$428)/('Ratios Calculated fix'!O$429-'Ratios Calculated fix'!O$428)</f>
        <v>2.4542425795481663E-2</v>
      </c>
      <c r="P311" s="21">
        <f>('Ratios Calculated fix'!P311-'Ratios Calculated fix'!P$428)/('Ratios Calculated fix'!P$429-'Ratios Calculated fix'!P$428)</f>
        <v>5.1274037346073387E-2</v>
      </c>
      <c r="Q311" s="21">
        <f>('Ratios Calculated fix'!Q311-'Ratios Calculated fix'!Q$428)/('Ratios Calculated fix'!Q$429-'Ratios Calculated fix'!Q$428)</f>
        <v>0.55976250585937382</v>
      </c>
      <c r="R311" s="21">
        <f>('Ratios Calculated fix'!R311-'Ratios Calculated fix'!R$428)/('Ratios Calculated fix'!R$429-'Ratios Calculated fix'!R$428)</f>
        <v>6.7176388369385484E-2</v>
      </c>
      <c r="S311" s="21">
        <f>('Ratios Calculated fix'!S311-'Ratios Calculated fix'!S$428)/('Ratios Calculated fix'!S$429-'Ratios Calculated fix'!S$428)</f>
        <v>0.14074707991039551</v>
      </c>
      <c r="T311" s="21">
        <f>('Ratios Calculated fix'!T311-'Ratios Calculated fix'!T$428)/('Ratios Calculated fix'!T$429-'Ratios Calculated fix'!T$428)</f>
        <v>4.5996608598818933E-2</v>
      </c>
      <c r="U311" s="21">
        <f>('Ratios Calculated fix'!U311-'Ratios Calculated fix'!U$428)/('Ratios Calculated fix'!U$429-'Ratios Calculated fix'!U$428)</f>
        <v>0.79317059449943672</v>
      </c>
      <c r="V311" s="21">
        <f>('Ratios Calculated fix'!V311-'Ratios Calculated fix'!V$428)/('Ratios Calculated fix'!V$429-'Ratios Calculated fix'!V$428)</f>
        <v>0.77742722419561394</v>
      </c>
      <c r="W311" s="21">
        <f>('Ratios Calculated fix'!W311-'Ratios Calculated fix'!W$428)/('Ratios Calculated fix'!W$429-'Ratios Calculated fix'!W$428)</f>
        <v>0.76166407887614695</v>
      </c>
      <c r="X311" s="21">
        <f>('Ratios Calculated fix'!X311-'Ratios Calculated fix'!X$428)/('Ratios Calculated fix'!X$429-'Ratios Calculated fix'!X$428)</f>
        <v>0.15645682366303457</v>
      </c>
      <c r="Y311" s="21">
        <f>('Ratios Calculated fix'!Y311-'Ratios Calculated fix'!Y$428)/('Ratios Calculated fix'!Y$429-'Ratios Calculated fix'!Y$428)</f>
        <v>0.55677656255163654</v>
      </c>
      <c r="Z311" s="21">
        <f>('Ratios Calculated fix'!Z311-'Ratios Calculated fix'!Z$428)/('Ratios Calculated fix'!Z$429-'Ratios Calculated fix'!Z$428)</f>
        <v>0.84354317633696552</v>
      </c>
      <c r="AA311" s="21">
        <f>('Ratios Calculated fix'!AA311-'Ratios Calculated fix'!AA$428)/('Ratios Calculated fix'!AA$429-'Ratios Calculated fix'!AA$428)</f>
        <v>0.57088703377850269</v>
      </c>
      <c r="AB311" s="21">
        <f>('Ratios Calculated fix'!AB311-'Ratios Calculated fix'!AB$428)/('Ratios Calculated fix'!AB$429-'Ratios Calculated fix'!AB$428)</f>
        <v>0.88702235838631516</v>
      </c>
      <c r="AC311" s="21">
        <f>('Ratios Calculated fix'!AC311-'Ratios Calculated fix'!AC$428)/('Ratios Calculated fix'!AC$429-'Ratios Calculated fix'!AC$428)</f>
        <v>0.47181259624636118</v>
      </c>
      <c r="AD311" s="21">
        <f>('Ratios Calculated fix'!AD311-'Ratios Calculated fix'!AD$428)/('Ratios Calculated fix'!AD$429-'Ratios Calculated fix'!AD$428)</f>
        <v>0.39458697623859862</v>
      </c>
      <c r="AE311" s="21">
        <f>('Ratios Calculated fix'!AE311-'Ratios Calculated fix'!AE$428)/('Ratios Calculated fix'!AE$429-'Ratios Calculated fix'!AE$428)</f>
        <v>0.45233689025537926</v>
      </c>
      <c r="AF311" s="21">
        <f>('Ratios Calculated fix'!AF311-'Ratios Calculated fix'!AF$428)/('Ratios Calculated fix'!AF$429-'Ratios Calculated fix'!AF$428)</f>
        <v>0.5767436018603469</v>
      </c>
      <c r="AG311" s="21" t="e">
        <f>('Ratios Calculated fix'!AG311-'Ratios Calculated fix'!AG$428)/('Ratios Calculated fix'!AG$429-'Ratios Calculated fix'!AG$428)</f>
        <v>#DIV/0!</v>
      </c>
      <c r="AH311" s="21" t="e">
        <f>('Ratios Calculated fix'!AH311-'Ratios Calculated fix'!AH$428)/('Ratios Calculated fix'!AH$429-'Ratios Calculated fix'!AH$428)</f>
        <v>#DIV/0!</v>
      </c>
      <c r="AI311" s="21">
        <f>('Ratios Calculated fix'!AI311-'Ratios Calculated fix'!AI$428)/('Ratios Calculated fix'!AI$429-'Ratios Calculated fix'!AI$428)</f>
        <v>0.3865851800686429</v>
      </c>
      <c r="AJ311" s="21">
        <f>('Ratios Calculated fix'!AJ311-'Ratios Calculated fix'!AJ$428)/('Ratios Calculated fix'!AJ$429-'Ratios Calculated fix'!AJ$428)</f>
        <v>0.15438816197998254</v>
      </c>
      <c r="AK311" s="21" t="e">
        <f>('Ratios Calculated fix'!AK311-'Ratios Calculated fix'!AK$428)/('Ratios Calculated fix'!AK$429-'Ratios Calculated fix'!AK$428)</f>
        <v>#DIV/0!</v>
      </c>
      <c r="AL311" s="21" t="e">
        <f>('Ratios Calculated fix'!AL311-'Ratios Calculated fix'!AL$428)/('Ratios Calculated fix'!AL$429-'Ratios Calculated fix'!AL$428)</f>
        <v>#DIV/0!</v>
      </c>
      <c r="AM311" s="21">
        <f>('Ratios Calculated fix'!AM311-'Ratios Calculated fix'!AM$428)/('Ratios Calculated fix'!AM$429-'Ratios Calculated fix'!AM$428)</f>
        <v>0.61670980655667429</v>
      </c>
      <c r="AN311" s="21">
        <f>('Ratios Calculated fix'!AN311-'Ratios Calculated fix'!AN$428)/('Ratios Calculated fix'!AN$429-'Ratios Calculated fix'!AN$428)</f>
        <v>0.62186461110699154</v>
      </c>
      <c r="AO311" s="21">
        <f>('Ratios Calculated fix'!AO311-'Ratios Calculated fix'!AO$428)/('Ratios Calculated fix'!AO$429-'Ratios Calculated fix'!AO$428)</f>
        <v>0.12093985421677471</v>
      </c>
      <c r="AP311" s="21">
        <f>('Ratios Calculated fix'!AP311-'Ratios Calculated fix'!AP$428)/('Ratios Calculated fix'!AP$429-'Ratios Calculated fix'!AP$428)</f>
        <v>3.0942034419295508E-2</v>
      </c>
      <c r="AQ311" s="21">
        <f>('Ratios Calculated fix'!AQ311-'Ratios Calculated fix'!AQ$428)/('Ratios Calculated fix'!AQ$429-'Ratios Calculated fix'!AQ$428)</f>
        <v>0.5375477432999477</v>
      </c>
      <c r="AR311" s="21">
        <f>('Ratios Calculated fix'!AR311-'Ratios Calculated fix'!AR$428)/('Ratios Calculated fix'!AR$429-'Ratios Calculated fix'!AR$428)</f>
        <v>0.40077871998693831</v>
      </c>
      <c r="AS311" s="21">
        <f>('Ratios Calculated fix'!AS311-'Ratios Calculated fix'!AS$428)/('Ratios Calculated fix'!AS$429-'Ratios Calculated fix'!AS$428)</f>
        <v>0.50427216954303145</v>
      </c>
      <c r="AT311" s="21">
        <f>('Ratios Calculated fix'!AT311-'Ratios Calculated fix'!AT$428)/('Ratios Calculated fix'!AT$429-'Ratios Calculated fix'!AT$428)</f>
        <v>0.40826152307570468</v>
      </c>
      <c r="AU311" s="21">
        <f>('Ratios Calculated fix'!AU311-'Ratios Calculated fix'!AU$428)/('Ratios Calculated fix'!AU$429-'Ratios Calculated fix'!AU$428)</f>
        <v>0.48593137393457464</v>
      </c>
      <c r="AV311" s="21" t="e">
        <f>('Ratios Calculated fix'!AV311-'Ratios Calculated fix'!AV$428)/('Ratios Calculated fix'!AV$429-'Ratios Calculated fix'!AV$428)</f>
        <v>#DIV/0!</v>
      </c>
      <c r="AW311" s="21" t="e">
        <f>('Ratios Calculated fix'!AW311-'Ratios Calculated fix'!AW$428)/('Ratios Calculated fix'!AW$429-'Ratios Calculated fix'!AW$428)</f>
        <v>#DIV/0!</v>
      </c>
      <c r="AX311" s="21" t="e">
        <f>('Ratios Calculated fix'!AX311-'Ratios Calculated fix'!AX$428)/('Ratios Calculated fix'!AX$429-'Ratios Calculated fix'!AX$428)</f>
        <v>#DIV/0!</v>
      </c>
      <c r="AY311" s="21">
        <f>('Ratios Calculated fix'!AY311-'Ratios Calculated fix'!AY$428)/('Ratios Calculated fix'!AY$429-'Ratios Calculated fix'!AY$428)</f>
        <v>0.35197320396596576</v>
      </c>
      <c r="AZ311" s="21">
        <f>('Ratios Calculated fix'!AZ311-'Ratios Calculated fix'!AZ$428)/('Ratios Calculated fix'!AZ$429-'Ratios Calculated fix'!AZ$428)</f>
        <v>0.27039091561949802</v>
      </c>
      <c r="BA311" s="21">
        <f>('Ratios Calculated fix'!BA311-'Ratios Calculated fix'!BA$428)/('Ratios Calculated fix'!BA$429-'Ratios Calculated fix'!BA$428)</f>
        <v>0.52818141062315715</v>
      </c>
      <c r="BB311" s="21" t="e">
        <f>('Ratios Calculated fix'!BB311-'Ratios Calculated fix'!BB$428)/('Ratios Calculated fix'!BB$429-'Ratios Calculated fix'!BB$428)</f>
        <v>#DIV/0!</v>
      </c>
      <c r="BC311" s="21">
        <f>('Ratios Calculated fix'!BC311-'Ratios Calculated fix'!BC$428)/('Ratios Calculated fix'!BC$429-'Ratios Calculated fix'!BC$428)</f>
        <v>0.1522515901200705</v>
      </c>
    </row>
    <row r="312" spans="1:55" x14ac:dyDescent="0.2">
      <c r="A312" s="3" t="s">
        <v>928</v>
      </c>
      <c r="B312" s="3" t="s">
        <v>929</v>
      </c>
      <c r="C312" s="3" t="s">
        <v>15</v>
      </c>
      <c r="D312" s="3">
        <v>354246</v>
      </c>
      <c r="E312" s="3" t="s">
        <v>16</v>
      </c>
      <c r="F312" s="3">
        <v>2020</v>
      </c>
      <c r="G312" s="3" t="s">
        <v>17</v>
      </c>
      <c r="H312" s="4">
        <v>44012</v>
      </c>
      <c r="I312" s="4">
        <v>44069</v>
      </c>
      <c r="J312" s="4">
        <v>44069</v>
      </c>
      <c r="K312" s="5">
        <v>128523335</v>
      </c>
      <c r="L312" s="5">
        <v>128848132</v>
      </c>
      <c r="M312" s="3" t="s">
        <v>930</v>
      </c>
      <c r="N312" s="20">
        <f>('Ratios Calculated fix'!N312-'Ratios Calculated fix'!N$428)/('Ratios Calculated fix'!N$429-'Ratios Calculated fix'!N$428)</f>
        <v>0.10497958107870695</v>
      </c>
      <c r="O312" s="21">
        <f>('Ratios Calculated fix'!O312-'Ratios Calculated fix'!O$428)/('Ratios Calculated fix'!O$429-'Ratios Calculated fix'!O$428)</f>
        <v>8.1865246928533586E-2</v>
      </c>
      <c r="P312" s="21">
        <f>('Ratios Calculated fix'!P312-'Ratios Calculated fix'!P$428)/('Ratios Calculated fix'!P$429-'Ratios Calculated fix'!P$428)</f>
        <v>0.15997575001915845</v>
      </c>
      <c r="Q312" s="21">
        <f>('Ratios Calculated fix'!Q312-'Ratios Calculated fix'!Q$428)/('Ratios Calculated fix'!Q$429-'Ratios Calculated fix'!Q$428)</f>
        <v>0.56057846517254428</v>
      </c>
      <c r="R312" s="21">
        <f>('Ratios Calculated fix'!R312-'Ratios Calculated fix'!R$428)/('Ratios Calculated fix'!R$429-'Ratios Calculated fix'!R$428)</f>
        <v>0.10390176153331353</v>
      </c>
      <c r="S312" s="21">
        <f>('Ratios Calculated fix'!S312-'Ratios Calculated fix'!S$428)/('Ratios Calculated fix'!S$429-'Ratios Calculated fix'!S$428)</f>
        <v>5.5791729044703496E-2</v>
      </c>
      <c r="T312" s="21">
        <f>('Ratios Calculated fix'!T312-'Ratios Calculated fix'!T$428)/('Ratios Calculated fix'!T$429-'Ratios Calculated fix'!T$428)</f>
        <v>9.6299583965300542E-2</v>
      </c>
      <c r="U312" s="21">
        <f>('Ratios Calculated fix'!U312-'Ratios Calculated fix'!U$428)/('Ratios Calculated fix'!U$429-'Ratios Calculated fix'!U$428)</f>
        <v>0.7958933415680689</v>
      </c>
      <c r="V312" s="21">
        <f>('Ratios Calculated fix'!V312-'Ratios Calculated fix'!V$428)/('Ratios Calculated fix'!V$429-'Ratios Calculated fix'!V$428)</f>
        <v>0.77432950244148968</v>
      </c>
      <c r="W312" s="21">
        <f>('Ratios Calculated fix'!W312-'Ratios Calculated fix'!W$428)/('Ratios Calculated fix'!W$429-'Ratios Calculated fix'!W$428)</f>
        <v>0.76537614756400407</v>
      </c>
      <c r="X312" s="21">
        <f>('Ratios Calculated fix'!X312-'Ratios Calculated fix'!X$428)/('Ratios Calculated fix'!X$429-'Ratios Calculated fix'!X$428)</f>
        <v>0.35477771883712844</v>
      </c>
      <c r="Y312" s="21">
        <f>('Ratios Calculated fix'!Y312-'Ratios Calculated fix'!Y$428)/('Ratios Calculated fix'!Y$429-'Ratios Calculated fix'!Y$428)</f>
        <v>0.51292775173906002</v>
      </c>
      <c r="Z312" s="21">
        <f>('Ratios Calculated fix'!Z312-'Ratios Calculated fix'!Z$428)/('Ratios Calculated fix'!Z$429-'Ratios Calculated fix'!Z$428)</f>
        <v>0.64522228116287161</v>
      </c>
      <c r="AA312" s="21">
        <f>('Ratios Calculated fix'!AA312-'Ratios Calculated fix'!AA$428)/('Ratios Calculated fix'!AA$429-'Ratios Calculated fix'!AA$428)</f>
        <v>0.5062384957403202</v>
      </c>
      <c r="AB312" s="21">
        <f>('Ratios Calculated fix'!AB312-'Ratios Calculated fix'!AB$428)/('Ratios Calculated fix'!AB$429-'Ratios Calculated fix'!AB$428)</f>
        <v>0.86961943359897276</v>
      </c>
      <c r="AC312" s="21">
        <f>('Ratios Calculated fix'!AC312-'Ratios Calculated fix'!AC$428)/('Ratios Calculated fix'!AC$429-'Ratios Calculated fix'!AC$428)</f>
        <v>0.23145966055360309</v>
      </c>
      <c r="AD312" s="21">
        <f>('Ratios Calculated fix'!AD312-'Ratios Calculated fix'!AD$428)/('Ratios Calculated fix'!AD$429-'Ratios Calculated fix'!AD$428)</f>
        <v>0.34169637528033631</v>
      </c>
      <c r="AE312" s="21">
        <f>('Ratios Calculated fix'!AE312-'Ratios Calculated fix'!AE$428)/('Ratios Calculated fix'!AE$429-'Ratios Calculated fix'!AE$428)</f>
        <v>0.3917054670156726</v>
      </c>
      <c r="AF312" s="21">
        <f>('Ratios Calculated fix'!AF312-'Ratios Calculated fix'!AF$428)/('Ratios Calculated fix'!AF$429-'Ratios Calculated fix'!AF$428)</f>
        <v>0.60898984893275776</v>
      </c>
      <c r="AG312" s="21" t="e">
        <f>('Ratios Calculated fix'!AG312-'Ratios Calculated fix'!AG$428)/('Ratios Calculated fix'!AG$429-'Ratios Calculated fix'!AG$428)</f>
        <v>#DIV/0!</v>
      </c>
      <c r="AH312" s="21" t="e">
        <f>('Ratios Calculated fix'!AH312-'Ratios Calculated fix'!AH$428)/('Ratios Calculated fix'!AH$429-'Ratios Calculated fix'!AH$428)</f>
        <v>#DIV/0!</v>
      </c>
      <c r="AI312" s="21">
        <f>('Ratios Calculated fix'!AI312-'Ratios Calculated fix'!AI$428)/('Ratios Calculated fix'!AI$429-'Ratios Calculated fix'!AI$428)</f>
        <v>0.44785008893316258</v>
      </c>
      <c r="AJ312" s="21">
        <f>('Ratios Calculated fix'!AJ312-'Ratios Calculated fix'!AJ$428)/('Ratios Calculated fix'!AJ$429-'Ratios Calculated fix'!AJ$428)</f>
        <v>0.16127081452055783</v>
      </c>
      <c r="AK312" s="21" t="e">
        <f>('Ratios Calculated fix'!AK312-'Ratios Calculated fix'!AK$428)/('Ratios Calculated fix'!AK$429-'Ratios Calculated fix'!AK$428)</f>
        <v>#DIV/0!</v>
      </c>
      <c r="AL312" s="21" t="e">
        <f>('Ratios Calculated fix'!AL312-'Ratios Calculated fix'!AL$428)/('Ratios Calculated fix'!AL$429-'Ratios Calculated fix'!AL$428)</f>
        <v>#DIV/0!</v>
      </c>
      <c r="AM312" s="21">
        <f>('Ratios Calculated fix'!AM312-'Ratios Calculated fix'!AM$428)/('Ratios Calculated fix'!AM$429-'Ratios Calculated fix'!AM$428)</f>
        <v>0.61929468533944043</v>
      </c>
      <c r="AN312" s="21">
        <f>('Ratios Calculated fix'!AN312-'Ratios Calculated fix'!AN$428)/('Ratios Calculated fix'!AN$429-'Ratios Calculated fix'!AN$428)</f>
        <v>0.62337095698528588</v>
      </c>
      <c r="AO312" s="21">
        <f>('Ratios Calculated fix'!AO312-'Ratios Calculated fix'!AO$428)/('Ratios Calculated fix'!AO$429-'Ratios Calculated fix'!AO$428)</f>
        <v>0.17242393702776457</v>
      </c>
      <c r="AP312" s="21">
        <f>('Ratios Calculated fix'!AP312-'Ratios Calculated fix'!AP$428)/('Ratios Calculated fix'!AP$429-'Ratios Calculated fix'!AP$428)</f>
        <v>3.2358535743813373E-2</v>
      </c>
      <c r="AQ312" s="21">
        <f>('Ratios Calculated fix'!AQ312-'Ratios Calculated fix'!AQ$428)/('Ratios Calculated fix'!AQ$429-'Ratios Calculated fix'!AQ$428)</f>
        <v>0.60365477740529283</v>
      </c>
      <c r="AR312" s="21">
        <f>('Ratios Calculated fix'!AR312-'Ratios Calculated fix'!AR$428)/('Ratios Calculated fix'!AR$429-'Ratios Calculated fix'!AR$428)</f>
        <v>0.29484977605024093</v>
      </c>
      <c r="AS312" s="21">
        <f>('Ratios Calculated fix'!AS312-'Ratios Calculated fix'!AS$428)/('Ratios Calculated fix'!AS$429-'Ratios Calculated fix'!AS$428)</f>
        <v>0.5803777700220939</v>
      </c>
      <c r="AT312" s="21">
        <f>('Ratios Calculated fix'!AT312-'Ratios Calculated fix'!AT$428)/('Ratios Calculated fix'!AT$429-'Ratios Calculated fix'!AT$428)</f>
        <v>0.35265333728655895</v>
      </c>
      <c r="AU312" s="21">
        <f>('Ratios Calculated fix'!AU312-'Ratios Calculated fix'!AU$428)/('Ratios Calculated fix'!AU$429-'Ratios Calculated fix'!AU$428)</f>
        <v>0.49554998065995232</v>
      </c>
      <c r="AV312" s="21" t="e">
        <f>('Ratios Calculated fix'!AV312-'Ratios Calculated fix'!AV$428)/('Ratios Calculated fix'!AV$429-'Ratios Calculated fix'!AV$428)</f>
        <v>#DIV/0!</v>
      </c>
      <c r="AW312" s="21" t="e">
        <f>('Ratios Calculated fix'!AW312-'Ratios Calculated fix'!AW$428)/('Ratios Calculated fix'!AW$429-'Ratios Calculated fix'!AW$428)</f>
        <v>#DIV/0!</v>
      </c>
      <c r="AX312" s="21" t="e">
        <f>('Ratios Calculated fix'!AX312-'Ratios Calculated fix'!AX$428)/('Ratios Calculated fix'!AX$429-'Ratios Calculated fix'!AX$428)</f>
        <v>#DIV/0!</v>
      </c>
      <c r="AY312" s="21">
        <f>('Ratios Calculated fix'!AY312-'Ratios Calculated fix'!AY$428)/('Ratios Calculated fix'!AY$429-'Ratios Calculated fix'!AY$428)</f>
        <v>0.36606379791552029</v>
      </c>
      <c r="AZ312" s="21">
        <f>('Ratios Calculated fix'!AZ312-'Ratios Calculated fix'!AZ$428)/('Ratios Calculated fix'!AZ$429-'Ratios Calculated fix'!AZ$428)</f>
        <v>0.27788671094386158</v>
      </c>
      <c r="BA312" s="21">
        <f>('Ratios Calculated fix'!BA312-'Ratios Calculated fix'!BA$428)/('Ratios Calculated fix'!BA$429-'Ratios Calculated fix'!BA$428)</f>
        <v>0.51551031889637133</v>
      </c>
      <c r="BB312" s="21" t="e">
        <f>('Ratios Calculated fix'!BB312-'Ratios Calculated fix'!BB$428)/('Ratios Calculated fix'!BB$429-'Ratios Calculated fix'!BB$428)</f>
        <v>#DIV/0!</v>
      </c>
      <c r="BC312" s="21">
        <f>('Ratios Calculated fix'!BC312-'Ratios Calculated fix'!BC$428)/('Ratios Calculated fix'!BC$429-'Ratios Calculated fix'!BC$428)</f>
        <v>0.14225808386354924</v>
      </c>
    </row>
    <row r="313" spans="1:55" x14ac:dyDescent="0.2">
      <c r="A313" s="3" t="s">
        <v>985</v>
      </c>
      <c r="B313" s="3" t="s">
        <v>986</v>
      </c>
      <c r="C313" s="3" t="s">
        <v>45</v>
      </c>
      <c r="D313" s="3">
        <v>404717</v>
      </c>
      <c r="E313" s="3" t="s">
        <v>16</v>
      </c>
      <c r="F313" s="3">
        <v>2019</v>
      </c>
      <c r="G313" s="3" t="s">
        <v>17</v>
      </c>
      <c r="H313" s="4">
        <v>43830</v>
      </c>
      <c r="I313" s="4">
        <v>43860</v>
      </c>
      <c r="J313" s="4">
        <v>43860</v>
      </c>
      <c r="K313" s="5">
        <v>270699000</v>
      </c>
      <c r="L313" s="5">
        <v>271332000</v>
      </c>
      <c r="M313" s="6" t="s">
        <v>987</v>
      </c>
      <c r="N313" s="20">
        <f>('Ratios Calculated fix'!N313-'Ratios Calculated fix'!N$428)/('Ratios Calculated fix'!N$429-'Ratios Calculated fix'!N$428)</f>
        <v>7.1476350064596045E-2</v>
      </c>
      <c r="O313" s="21">
        <f>('Ratios Calculated fix'!O313-'Ratios Calculated fix'!O$428)/('Ratios Calculated fix'!O$429-'Ratios Calculated fix'!O$428)</f>
        <v>1.2250039142282603E-2</v>
      </c>
      <c r="P313" s="21">
        <f>('Ratios Calculated fix'!P313-'Ratios Calculated fix'!P$428)/('Ratios Calculated fix'!P$429-'Ratios Calculated fix'!P$428)</f>
        <v>3.107503105639969E-2</v>
      </c>
      <c r="Q313" s="21">
        <f>('Ratios Calculated fix'!Q313-'Ratios Calculated fix'!Q$428)/('Ratios Calculated fix'!Q$429-'Ratios Calculated fix'!Q$428)</f>
        <v>0.559285570267535</v>
      </c>
      <c r="R313" s="21">
        <f>('Ratios Calculated fix'!R313-'Ratios Calculated fix'!R$428)/('Ratios Calculated fix'!R$429-'Ratios Calculated fix'!R$428)</f>
        <v>0</v>
      </c>
      <c r="S313" s="21">
        <f>('Ratios Calculated fix'!S313-'Ratios Calculated fix'!S$428)/('Ratios Calculated fix'!S$429-'Ratios Calculated fix'!S$428)</f>
        <v>0</v>
      </c>
      <c r="T313" s="21">
        <f>('Ratios Calculated fix'!T313-'Ratios Calculated fix'!T$428)/('Ratios Calculated fix'!T$429-'Ratios Calculated fix'!T$428)</f>
        <v>0</v>
      </c>
      <c r="U313" s="21">
        <f>('Ratios Calculated fix'!U313-'Ratios Calculated fix'!U$428)/('Ratios Calculated fix'!U$429-'Ratios Calculated fix'!U$428)</f>
        <v>0.79008725756879927</v>
      </c>
      <c r="V313" s="21">
        <f>('Ratios Calculated fix'!V313-'Ratios Calculated fix'!V$428)/('Ratios Calculated fix'!V$429-'Ratios Calculated fix'!V$428)</f>
        <v>0.77144014205164946</v>
      </c>
      <c r="W313" s="21">
        <f>('Ratios Calculated fix'!W313-'Ratios Calculated fix'!W$428)/('Ratios Calculated fix'!W$429-'Ratios Calculated fix'!W$428)</f>
        <v>0.75926751205282994</v>
      </c>
      <c r="X313" s="21">
        <f>('Ratios Calculated fix'!X313-'Ratios Calculated fix'!X$428)/('Ratios Calculated fix'!X$429-'Ratios Calculated fix'!X$428)</f>
        <v>0.71384413880716535</v>
      </c>
      <c r="Y313" s="21">
        <f>('Ratios Calculated fix'!Y313-'Ratios Calculated fix'!Y$428)/('Ratios Calculated fix'!Y$429-'Ratios Calculated fix'!Y$428)</f>
        <v>0.50113295905573252</v>
      </c>
      <c r="Z313" s="21">
        <f>('Ratios Calculated fix'!Z313-'Ratios Calculated fix'!Z$428)/('Ratios Calculated fix'!Z$429-'Ratios Calculated fix'!Z$428)</f>
        <v>0.28615586119283465</v>
      </c>
      <c r="AA313" s="21">
        <f>('Ratios Calculated fix'!AA313-'Ratios Calculated fix'!AA$428)/('Ratios Calculated fix'!AA$429-'Ratios Calculated fix'!AA$428)</f>
        <v>0</v>
      </c>
      <c r="AB313" s="21">
        <f>('Ratios Calculated fix'!AB313-'Ratios Calculated fix'!AB$428)/('Ratios Calculated fix'!AB$429-'Ratios Calculated fix'!AB$428)</f>
        <v>0.9012099871249839</v>
      </c>
      <c r="AC313" s="21">
        <f>('Ratios Calculated fix'!AC313-'Ratios Calculated fix'!AC$428)/('Ratios Calculated fix'!AC$429-'Ratios Calculated fix'!AC$428)</f>
        <v>0.22617115106659133</v>
      </c>
      <c r="AD313" s="21">
        <f>('Ratios Calculated fix'!AD313-'Ratios Calculated fix'!AD$428)/('Ratios Calculated fix'!AD$429-'Ratios Calculated fix'!AD$428)</f>
        <v>0.33182081917395256</v>
      </c>
      <c r="AE313" s="21">
        <f>('Ratios Calculated fix'!AE313-'Ratios Calculated fix'!AE$428)/('Ratios Calculated fix'!AE$429-'Ratios Calculated fix'!AE$428)</f>
        <v>0.38038457046382346</v>
      </c>
      <c r="AF313" s="21">
        <f>('Ratios Calculated fix'!AF313-'Ratios Calculated fix'!AF$428)/('Ratios Calculated fix'!AF$429-'Ratios Calculated fix'!AF$428)</f>
        <v>0.60543412030358668</v>
      </c>
      <c r="AG313" s="21" t="e">
        <f>('Ratios Calculated fix'!AG313-'Ratios Calculated fix'!AG$428)/('Ratios Calculated fix'!AG$429-'Ratios Calculated fix'!AG$428)</f>
        <v>#DIV/0!</v>
      </c>
      <c r="AH313" s="21" t="e">
        <f>('Ratios Calculated fix'!AH313-'Ratios Calculated fix'!AH$428)/('Ratios Calculated fix'!AH$429-'Ratios Calculated fix'!AH$428)</f>
        <v>#DIV/0!</v>
      </c>
      <c r="AI313" s="21">
        <f>('Ratios Calculated fix'!AI313-'Ratios Calculated fix'!AI$428)/('Ratios Calculated fix'!AI$429-'Ratios Calculated fix'!AI$428)</f>
        <v>0.39987845510911324</v>
      </c>
      <c r="AJ313" s="21">
        <f>('Ratios Calculated fix'!AJ313-'Ratios Calculated fix'!AJ$428)/('Ratios Calculated fix'!AJ$429-'Ratios Calculated fix'!AJ$428)</f>
        <v>0.11473353978399917</v>
      </c>
      <c r="AK313" s="21" t="e">
        <f>('Ratios Calculated fix'!AK313-'Ratios Calculated fix'!AK$428)/('Ratios Calculated fix'!AK$429-'Ratios Calculated fix'!AK$428)</f>
        <v>#DIV/0!</v>
      </c>
      <c r="AL313" s="21" t="e">
        <f>('Ratios Calculated fix'!AL313-'Ratios Calculated fix'!AL$428)/('Ratios Calculated fix'!AL$429-'Ratios Calculated fix'!AL$428)</f>
        <v>#DIV/0!</v>
      </c>
      <c r="AM313" s="21">
        <f>('Ratios Calculated fix'!AM313-'Ratios Calculated fix'!AM$428)/('Ratios Calculated fix'!AM$429-'Ratios Calculated fix'!AM$428)</f>
        <v>0.61867265357836188</v>
      </c>
      <c r="AN313" s="21">
        <f>('Ratios Calculated fix'!AN313-'Ratios Calculated fix'!AN$428)/('Ratios Calculated fix'!AN$429-'Ratios Calculated fix'!AN$428)</f>
        <v>0.62293192365927774</v>
      </c>
      <c r="AO313" s="21">
        <f>('Ratios Calculated fix'!AO313-'Ratios Calculated fix'!AO$428)/('Ratios Calculated fix'!AO$429-'Ratios Calculated fix'!AO$428)</f>
        <v>0.21484799286266651</v>
      </c>
      <c r="AP313" s="21">
        <f>('Ratios Calculated fix'!AP313-'Ratios Calculated fix'!AP$428)/('Ratios Calculated fix'!AP$429-'Ratios Calculated fix'!AP$428)</f>
        <v>3.2324649804188456E-2</v>
      </c>
      <c r="AQ313" s="21">
        <f>('Ratios Calculated fix'!AQ313-'Ratios Calculated fix'!AQ$428)/('Ratios Calculated fix'!AQ$429-'Ratios Calculated fix'!AQ$428)</f>
        <v>0.62192284684083055</v>
      </c>
      <c r="AR313" s="21">
        <f>('Ratios Calculated fix'!AR313-'Ratios Calculated fix'!AR$428)/('Ratios Calculated fix'!AR$429-'Ratios Calculated fix'!AR$428)</f>
        <v>0.31664668553529135</v>
      </c>
      <c r="AS313" s="21">
        <f>('Ratios Calculated fix'!AS313-'Ratios Calculated fix'!AS$428)/('Ratios Calculated fix'!AS$429-'Ratios Calculated fix'!AS$428)</f>
        <v>0.53703955948242399</v>
      </c>
      <c r="AT313" s="21">
        <f>('Ratios Calculated fix'!AT313-'Ratios Calculated fix'!AT$428)/('Ratios Calculated fix'!AT$429-'Ratios Calculated fix'!AT$428)</f>
        <v>0.42474902018466926</v>
      </c>
      <c r="AU313" s="21">
        <f>('Ratios Calculated fix'!AU313-'Ratios Calculated fix'!AU$428)/('Ratios Calculated fix'!AU$429-'Ratios Calculated fix'!AU$428)</f>
        <v>0.47192958170390487</v>
      </c>
      <c r="AV313" s="21" t="e">
        <f>('Ratios Calculated fix'!AV313-'Ratios Calculated fix'!AV$428)/('Ratios Calculated fix'!AV$429-'Ratios Calculated fix'!AV$428)</f>
        <v>#DIV/0!</v>
      </c>
      <c r="AW313" s="21" t="e">
        <f>('Ratios Calculated fix'!AW313-'Ratios Calculated fix'!AW$428)/('Ratios Calculated fix'!AW$429-'Ratios Calculated fix'!AW$428)</f>
        <v>#DIV/0!</v>
      </c>
      <c r="AX313" s="21" t="e">
        <f>('Ratios Calculated fix'!AX313-'Ratios Calculated fix'!AX$428)/('Ratios Calculated fix'!AX$429-'Ratios Calculated fix'!AX$428)</f>
        <v>#DIV/0!</v>
      </c>
      <c r="AY313" s="21">
        <f>('Ratios Calculated fix'!AY313-'Ratios Calculated fix'!AY$428)/('Ratios Calculated fix'!AY$429-'Ratios Calculated fix'!AY$428)</f>
        <v>0.32751608420844852</v>
      </c>
      <c r="AZ313" s="21">
        <f>('Ratios Calculated fix'!AZ313-'Ratios Calculated fix'!AZ$428)/('Ratios Calculated fix'!AZ$429-'Ratios Calculated fix'!AZ$428)</f>
        <v>0.22499126148449244</v>
      </c>
      <c r="BA313" s="21">
        <f>('Ratios Calculated fix'!BA313-'Ratios Calculated fix'!BA$428)/('Ratios Calculated fix'!BA$429-'Ratios Calculated fix'!BA$428)</f>
        <v>0.51788568004751079</v>
      </c>
      <c r="BB313" s="21" t="e">
        <f>('Ratios Calculated fix'!BB313-'Ratios Calculated fix'!BB$428)/('Ratios Calculated fix'!BB$429-'Ratios Calculated fix'!BB$428)</f>
        <v>#DIV/0!</v>
      </c>
      <c r="BC313" s="21">
        <f>('Ratios Calculated fix'!BC313-'Ratios Calculated fix'!BC$428)/('Ratios Calculated fix'!BC$429-'Ratios Calculated fix'!BC$428)</f>
        <v>0.21546179092973577</v>
      </c>
    </row>
    <row r="314" spans="1:55" x14ac:dyDescent="0.2">
      <c r="A314" s="3" t="s">
        <v>925</v>
      </c>
      <c r="B314" s="3" t="s">
        <v>926</v>
      </c>
      <c r="C314" s="3" t="s">
        <v>59</v>
      </c>
      <c r="D314" s="3">
        <v>448316</v>
      </c>
      <c r="E314" s="3" t="s">
        <v>16</v>
      </c>
      <c r="F314" s="3">
        <v>2019</v>
      </c>
      <c r="G314" s="3" t="s">
        <v>17</v>
      </c>
      <c r="H314" s="4">
        <v>43830</v>
      </c>
      <c r="I314" s="4">
        <v>43887</v>
      </c>
      <c r="J314" s="4">
        <v>43887</v>
      </c>
      <c r="K314" s="5">
        <v>93800000</v>
      </c>
      <c r="L314" s="5">
        <v>94100000</v>
      </c>
      <c r="M314" s="3" t="s">
        <v>927</v>
      </c>
      <c r="N314" s="20">
        <f>('Ratios Calculated fix'!N314-'Ratios Calculated fix'!N$428)/('Ratios Calculated fix'!N$429-'Ratios Calculated fix'!N$428)</f>
        <v>0.13167460455442062</v>
      </c>
      <c r="O314" s="21">
        <f>('Ratios Calculated fix'!O314-'Ratios Calculated fix'!O$428)/('Ratios Calculated fix'!O$429-'Ratios Calculated fix'!O$428)</f>
        <v>8.1878440493073551E-2</v>
      </c>
      <c r="P314" s="21">
        <f>('Ratios Calculated fix'!P314-'Ratios Calculated fix'!P$428)/('Ratios Calculated fix'!P$429-'Ratios Calculated fix'!P$428)</f>
        <v>7.7962985139034574E-2</v>
      </c>
      <c r="Q314" s="21">
        <f>('Ratios Calculated fix'!Q314-'Ratios Calculated fix'!Q$428)/('Ratios Calculated fix'!Q$429-'Ratios Calculated fix'!Q$428)</f>
        <v>0.55982349927690778</v>
      </c>
      <c r="R314" s="21">
        <f>('Ratios Calculated fix'!R314-'Ratios Calculated fix'!R$428)/('Ratios Calculated fix'!R$429-'Ratios Calculated fix'!R$428)</f>
        <v>9.7878050445688369E-2</v>
      </c>
      <c r="S314" s="21">
        <f>('Ratios Calculated fix'!S314-'Ratios Calculated fix'!S$428)/('Ratios Calculated fix'!S$429-'Ratios Calculated fix'!S$428)</f>
        <v>3.5599258515094453E-4</v>
      </c>
      <c r="T314" s="21">
        <f>('Ratios Calculated fix'!T314-'Ratios Calculated fix'!T$428)/('Ratios Calculated fix'!T$429-'Ratios Calculated fix'!T$428)</f>
        <v>9.8827726359596454E-2</v>
      </c>
      <c r="U314" s="21">
        <f>('Ratios Calculated fix'!U314-'Ratios Calculated fix'!U$428)/('Ratios Calculated fix'!U$429-'Ratios Calculated fix'!U$428)</f>
        <v>0.79465280198320776</v>
      </c>
      <c r="V314" s="21">
        <f>('Ratios Calculated fix'!V314-'Ratios Calculated fix'!V$428)/('Ratios Calculated fix'!V$429-'Ratios Calculated fix'!V$428)</f>
        <v>0.77145553138133782</v>
      </c>
      <c r="W314" s="21">
        <f>('Ratios Calculated fix'!W314-'Ratios Calculated fix'!W$428)/('Ratios Calculated fix'!W$429-'Ratios Calculated fix'!W$428)</f>
        <v>0.76450044853429411</v>
      </c>
      <c r="X314" s="21">
        <f>('Ratios Calculated fix'!X314-'Ratios Calculated fix'!X$428)/('Ratios Calculated fix'!X$429-'Ratios Calculated fix'!X$428)</f>
        <v>0.2605858747916695</v>
      </c>
      <c r="Y314" s="21">
        <f>('Ratios Calculated fix'!Y314-'Ratios Calculated fix'!Y$428)/('Ratios Calculated fix'!Y$429-'Ratios Calculated fix'!Y$428)</f>
        <v>0.50440820319657054</v>
      </c>
      <c r="Z314" s="21">
        <f>('Ratios Calculated fix'!Z314-'Ratios Calculated fix'!Z$428)/('Ratios Calculated fix'!Z$429-'Ratios Calculated fix'!Z$428)</f>
        <v>0.7394141252083305</v>
      </c>
      <c r="AA314" s="21">
        <f>('Ratios Calculated fix'!AA314-'Ratios Calculated fix'!AA$428)/('Ratios Calculated fix'!AA$429-'Ratios Calculated fix'!AA$428)</f>
        <v>0.22780251243097058</v>
      </c>
      <c r="AB314" s="21">
        <f>('Ratios Calculated fix'!AB314-'Ratios Calculated fix'!AB$428)/('Ratios Calculated fix'!AB$429-'Ratios Calculated fix'!AB$428)</f>
        <v>0.88546391923501966</v>
      </c>
      <c r="AC314" s="21">
        <f>('Ratios Calculated fix'!AC314-'Ratios Calculated fix'!AC$428)/('Ratios Calculated fix'!AC$429-'Ratios Calculated fix'!AC$428)</f>
        <v>0.21293770624290118</v>
      </c>
      <c r="AD314" s="21">
        <f>('Ratios Calculated fix'!AD314-'Ratios Calculated fix'!AD$428)/('Ratios Calculated fix'!AD$429-'Ratios Calculated fix'!AD$428)</f>
        <v>0.34831443349841795</v>
      </c>
      <c r="AE314" s="21">
        <f>('Ratios Calculated fix'!AE314-'Ratios Calculated fix'!AE$428)/('Ratios Calculated fix'!AE$429-'Ratios Calculated fix'!AE$428)</f>
        <v>0.39929211344387594</v>
      </c>
      <c r="AF314" s="21">
        <f>('Ratios Calculated fix'!AF314-'Ratios Calculated fix'!AF$428)/('Ratios Calculated fix'!AF$429-'Ratios Calculated fix'!AF$428)</f>
        <v>0.60872098958193854</v>
      </c>
      <c r="AG314" s="21" t="e">
        <f>('Ratios Calculated fix'!AG314-'Ratios Calculated fix'!AG$428)/('Ratios Calculated fix'!AG$429-'Ratios Calculated fix'!AG$428)</f>
        <v>#DIV/0!</v>
      </c>
      <c r="AH314" s="21" t="e">
        <f>('Ratios Calculated fix'!AH314-'Ratios Calculated fix'!AH$428)/('Ratios Calculated fix'!AH$429-'Ratios Calculated fix'!AH$428)</f>
        <v>#DIV/0!</v>
      </c>
      <c r="AI314" s="21">
        <f>('Ratios Calculated fix'!AI314-'Ratios Calculated fix'!AI$428)/('Ratios Calculated fix'!AI$429-'Ratios Calculated fix'!AI$428)</f>
        <v>0.40193100919236141</v>
      </c>
      <c r="AJ314" s="21">
        <f>('Ratios Calculated fix'!AJ314-'Ratios Calculated fix'!AJ$428)/('Ratios Calculated fix'!AJ$429-'Ratios Calculated fix'!AJ$428)</f>
        <v>0.3544464775694891</v>
      </c>
      <c r="AK314" s="21" t="e">
        <f>('Ratios Calculated fix'!AK314-'Ratios Calculated fix'!AK$428)/('Ratios Calculated fix'!AK$429-'Ratios Calculated fix'!AK$428)</f>
        <v>#DIV/0!</v>
      </c>
      <c r="AL314" s="21" t="e">
        <f>('Ratios Calculated fix'!AL314-'Ratios Calculated fix'!AL$428)/('Ratios Calculated fix'!AL$429-'Ratios Calculated fix'!AL$428)</f>
        <v>#DIV/0!</v>
      </c>
      <c r="AM314" s="21">
        <f>('Ratios Calculated fix'!AM314-'Ratios Calculated fix'!AM$428)/('Ratios Calculated fix'!AM$429-'Ratios Calculated fix'!AM$428)</f>
        <v>0.61963758553239656</v>
      </c>
      <c r="AN314" s="21">
        <f>('Ratios Calculated fix'!AN314-'Ratios Calculated fix'!AN$428)/('Ratios Calculated fix'!AN$429-'Ratios Calculated fix'!AN$428)</f>
        <v>0.62371847804089642</v>
      </c>
      <c r="AO314" s="21">
        <f>('Ratios Calculated fix'!AO314-'Ratios Calculated fix'!AO$428)/('Ratios Calculated fix'!AO$429-'Ratios Calculated fix'!AO$428)</f>
        <v>0.22988701637741762</v>
      </c>
      <c r="AP314" s="21">
        <f>('Ratios Calculated fix'!AP314-'Ratios Calculated fix'!AP$428)/('Ratios Calculated fix'!AP$429-'Ratios Calculated fix'!AP$428)</f>
        <v>3.2564643901468335E-2</v>
      </c>
      <c r="AQ314" s="21">
        <f>('Ratios Calculated fix'!AQ314-'Ratios Calculated fix'!AQ$428)/('Ratios Calculated fix'!AQ$429-'Ratios Calculated fix'!AQ$428)</f>
        <v>0.63695885492730098</v>
      </c>
      <c r="AR314" s="21">
        <f>('Ratios Calculated fix'!AR314-'Ratios Calculated fix'!AR$428)/('Ratios Calculated fix'!AR$429-'Ratios Calculated fix'!AR$428)</f>
        <v>0.34297279343626119</v>
      </c>
      <c r="AS314" s="21">
        <f>('Ratios Calculated fix'!AS314-'Ratios Calculated fix'!AS$428)/('Ratios Calculated fix'!AS$429-'Ratios Calculated fix'!AS$428)</f>
        <v>0.53568569427001478</v>
      </c>
      <c r="AT314" s="21">
        <f>('Ratios Calculated fix'!AT314-'Ratios Calculated fix'!AT$428)/('Ratios Calculated fix'!AT$429-'Ratios Calculated fix'!AT$428)</f>
        <v>0.48546460789209722</v>
      </c>
      <c r="AU314" s="21">
        <f>('Ratios Calculated fix'!AU314-'Ratios Calculated fix'!AU$428)/('Ratios Calculated fix'!AU$429-'Ratios Calculated fix'!AU$428)</f>
        <v>0.5330051084300631</v>
      </c>
      <c r="AV314" s="21" t="e">
        <f>('Ratios Calculated fix'!AV314-'Ratios Calculated fix'!AV$428)/('Ratios Calculated fix'!AV$429-'Ratios Calculated fix'!AV$428)</f>
        <v>#DIV/0!</v>
      </c>
      <c r="AW314" s="21" t="e">
        <f>('Ratios Calculated fix'!AW314-'Ratios Calculated fix'!AW$428)/('Ratios Calculated fix'!AW$429-'Ratios Calculated fix'!AW$428)</f>
        <v>#DIV/0!</v>
      </c>
      <c r="AX314" s="21" t="e">
        <f>('Ratios Calculated fix'!AX314-'Ratios Calculated fix'!AX$428)/('Ratios Calculated fix'!AX$429-'Ratios Calculated fix'!AX$428)</f>
        <v>#DIV/0!</v>
      </c>
      <c r="AY314" s="21">
        <f>('Ratios Calculated fix'!AY314-'Ratios Calculated fix'!AY$428)/('Ratios Calculated fix'!AY$429-'Ratios Calculated fix'!AY$428)</f>
        <v>0.35386718657704008</v>
      </c>
      <c r="AZ314" s="21">
        <f>('Ratios Calculated fix'!AZ314-'Ratios Calculated fix'!AZ$428)/('Ratios Calculated fix'!AZ$429-'Ratios Calculated fix'!AZ$428)</f>
        <v>0.28197920209848898</v>
      </c>
      <c r="BA314" s="21">
        <f>('Ratios Calculated fix'!BA314-'Ratios Calculated fix'!BA$428)/('Ratios Calculated fix'!BA$429-'Ratios Calculated fix'!BA$428)</f>
        <v>0.5140860820144566</v>
      </c>
      <c r="BB314" s="21" t="e">
        <f>('Ratios Calculated fix'!BB314-'Ratios Calculated fix'!BB$428)/('Ratios Calculated fix'!BB$429-'Ratios Calculated fix'!BB$428)</f>
        <v>#DIV/0!</v>
      </c>
      <c r="BC314" s="21">
        <f>('Ratios Calculated fix'!BC314-'Ratios Calculated fix'!BC$428)/('Ratios Calculated fix'!BC$429-'Ratios Calculated fix'!BC$428)</f>
        <v>0.162386762762745</v>
      </c>
    </row>
    <row r="315" spans="1:55" x14ac:dyDescent="0.2">
      <c r="A315" s="3" t="s">
        <v>946</v>
      </c>
      <c r="B315" s="3" t="s">
        <v>947</v>
      </c>
      <c r="C315" s="3" t="s">
        <v>24</v>
      </c>
      <c r="D315" s="3">
        <v>378197</v>
      </c>
      <c r="E315" s="3" t="s">
        <v>16</v>
      </c>
      <c r="F315" s="3">
        <v>2019</v>
      </c>
      <c r="G315" s="3" t="s">
        <v>17</v>
      </c>
      <c r="H315" s="4">
        <v>43861</v>
      </c>
      <c r="I315" s="4">
        <v>43886</v>
      </c>
      <c r="J315" s="4">
        <v>43886</v>
      </c>
      <c r="K315" s="5">
        <v>110974000</v>
      </c>
      <c r="L315" s="5">
        <v>111624000</v>
      </c>
      <c r="M315" s="3" t="s">
        <v>948</v>
      </c>
      <c r="N315" s="20">
        <f>('Ratios Calculated fix'!N315-'Ratios Calculated fix'!N$428)/('Ratios Calculated fix'!N$429-'Ratios Calculated fix'!N$428)</f>
        <v>7.2533863117138928E-2</v>
      </c>
      <c r="O315" s="21">
        <f>('Ratios Calculated fix'!O315-'Ratios Calculated fix'!O$428)/('Ratios Calculated fix'!O$429-'Ratios Calculated fix'!O$428)</f>
        <v>5.0181285246142689E-2</v>
      </c>
      <c r="P315" s="21">
        <f>('Ratios Calculated fix'!P315-'Ratios Calculated fix'!P$428)/('Ratios Calculated fix'!P$429-'Ratios Calculated fix'!P$428)</f>
        <v>3.4293952181524777E-2</v>
      </c>
      <c r="Q315" s="21">
        <f>('Ratios Calculated fix'!Q315-'Ratios Calculated fix'!Q$428)/('Ratios Calculated fix'!Q$429-'Ratios Calculated fix'!Q$428)</f>
        <v>0.559681568823167</v>
      </c>
      <c r="R315" s="21">
        <f>('Ratios Calculated fix'!R315-'Ratios Calculated fix'!R$428)/('Ratios Calculated fix'!R$429-'Ratios Calculated fix'!R$428)</f>
        <v>8.6306397625209627E-2</v>
      </c>
      <c r="S315" s="21">
        <f>('Ratios Calculated fix'!S315-'Ratios Calculated fix'!S$428)/('Ratios Calculated fix'!S$429-'Ratios Calculated fix'!S$428)</f>
        <v>4.8550827274656243E-3</v>
      </c>
      <c r="T315" s="21">
        <f>('Ratios Calculated fix'!T315-'Ratios Calculated fix'!T$428)/('Ratios Calculated fix'!T$429-'Ratios Calculated fix'!T$428)</f>
        <v>8.643818165370877E-2</v>
      </c>
      <c r="U315" s="21">
        <f>('Ratios Calculated fix'!U315-'Ratios Calculated fix'!U$428)/('Ratios Calculated fix'!U$429-'Ratios Calculated fix'!U$428)</f>
        <v>0.79396319482235767</v>
      </c>
      <c r="V315" s="21">
        <f>('Ratios Calculated fix'!V315-'Ratios Calculated fix'!V$428)/('Ratios Calculated fix'!V$429-'Ratios Calculated fix'!V$428)</f>
        <v>0.77164221206593009</v>
      </c>
      <c r="W315" s="21">
        <f>('Ratios Calculated fix'!W315-'Ratios Calculated fix'!W$428)/('Ratios Calculated fix'!W$429-'Ratios Calculated fix'!W$428)</f>
        <v>0.76367406271732896</v>
      </c>
      <c r="X315" s="21">
        <f>('Ratios Calculated fix'!X315-'Ratios Calculated fix'!X$428)/('Ratios Calculated fix'!X$429-'Ratios Calculated fix'!X$428)</f>
        <v>0.1618537259421779</v>
      </c>
      <c r="Y315" s="21">
        <f>('Ratios Calculated fix'!Y315-'Ratios Calculated fix'!Y$428)/('Ratios Calculated fix'!Y$429-'Ratios Calculated fix'!Y$428)</f>
        <v>0.61735660547946714</v>
      </c>
      <c r="Z315" s="21">
        <f>('Ratios Calculated fix'!Z315-'Ratios Calculated fix'!Z$428)/('Ratios Calculated fix'!Z$429-'Ratios Calculated fix'!Z$428)</f>
        <v>0.83814627405782205</v>
      </c>
      <c r="AA315" s="21">
        <f>('Ratios Calculated fix'!AA315-'Ratios Calculated fix'!AA$428)/('Ratios Calculated fix'!AA$429-'Ratios Calculated fix'!AA$428)</f>
        <v>0.80533675355468126</v>
      </c>
      <c r="AB315" s="21">
        <f>('Ratios Calculated fix'!AB315-'Ratios Calculated fix'!AB$428)/('Ratios Calculated fix'!AB$429-'Ratios Calculated fix'!AB$428)</f>
        <v>0.88917032582125943</v>
      </c>
      <c r="AC315" s="21">
        <f>('Ratios Calculated fix'!AC315-'Ratios Calculated fix'!AC$428)/('Ratios Calculated fix'!AC$429-'Ratios Calculated fix'!AC$428)</f>
        <v>0.468091750239717</v>
      </c>
      <c r="AD315" s="21">
        <f>('Ratios Calculated fix'!AD315-'Ratios Calculated fix'!AD$428)/('Ratios Calculated fix'!AD$429-'Ratios Calculated fix'!AD$428)</f>
        <v>0.32026671568457771</v>
      </c>
      <c r="AE315" s="21">
        <f>('Ratios Calculated fix'!AE315-'Ratios Calculated fix'!AE$428)/('Ratios Calculated fix'!AE$429-'Ratios Calculated fix'!AE$428)</f>
        <v>0.36713946214349108</v>
      </c>
      <c r="AF315" s="21">
        <f>('Ratios Calculated fix'!AF315-'Ratios Calculated fix'!AF$428)/('Ratios Calculated fix'!AF$429-'Ratios Calculated fix'!AF$428)</f>
        <v>0.59558829744863329</v>
      </c>
      <c r="AG315" s="21" t="e">
        <f>('Ratios Calculated fix'!AG315-'Ratios Calculated fix'!AG$428)/('Ratios Calculated fix'!AG$429-'Ratios Calculated fix'!AG$428)</f>
        <v>#DIV/0!</v>
      </c>
      <c r="AH315" s="21" t="e">
        <f>('Ratios Calculated fix'!AH315-'Ratios Calculated fix'!AH$428)/('Ratios Calculated fix'!AH$429-'Ratios Calculated fix'!AH$428)</f>
        <v>#DIV/0!</v>
      </c>
      <c r="AI315" s="21">
        <f>('Ratios Calculated fix'!AI315-'Ratios Calculated fix'!AI$428)/('Ratios Calculated fix'!AI$429-'Ratios Calculated fix'!AI$428)</f>
        <v>0.39072028554879107</v>
      </c>
      <c r="AJ315" s="21">
        <f>('Ratios Calculated fix'!AJ315-'Ratios Calculated fix'!AJ$428)/('Ratios Calculated fix'!AJ$429-'Ratios Calculated fix'!AJ$428)</f>
        <v>0.14241112132841777</v>
      </c>
      <c r="AK315" s="21" t="e">
        <f>('Ratios Calculated fix'!AK315-'Ratios Calculated fix'!AK$428)/('Ratios Calculated fix'!AK$429-'Ratios Calculated fix'!AK$428)</f>
        <v>#DIV/0!</v>
      </c>
      <c r="AL315" s="21" t="e">
        <f>('Ratios Calculated fix'!AL315-'Ratios Calculated fix'!AL$428)/('Ratios Calculated fix'!AL$429-'Ratios Calculated fix'!AL$428)</f>
        <v>#DIV/0!</v>
      </c>
      <c r="AM315" s="21">
        <f>('Ratios Calculated fix'!AM315-'Ratios Calculated fix'!AM$428)/('Ratios Calculated fix'!AM$429-'Ratios Calculated fix'!AM$428)</f>
        <v>0.61689994948574522</v>
      </c>
      <c r="AN315" s="21">
        <f>('Ratios Calculated fix'!AN315-'Ratios Calculated fix'!AN$428)/('Ratios Calculated fix'!AN$429-'Ratios Calculated fix'!AN$428)</f>
        <v>0.6213728077548395</v>
      </c>
      <c r="AO315" s="21">
        <f>('Ratios Calculated fix'!AO315-'Ratios Calculated fix'!AO$428)/('Ratios Calculated fix'!AO$429-'Ratios Calculated fix'!AO$428)</f>
        <v>9.3276528267935865E-2</v>
      </c>
      <c r="AP315" s="21">
        <f>('Ratios Calculated fix'!AP315-'Ratios Calculated fix'!AP$428)/('Ratios Calculated fix'!AP$429-'Ratios Calculated fix'!AP$428)</f>
        <v>3.2650706255006268E-2</v>
      </c>
      <c r="AQ315" s="21">
        <f>('Ratios Calculated fix'!AQ315-'Ratios Calculated fix'!AQ$428)/('Ratios Calculated fix'!AQ$429-'Ratios Calculated fix'!AQ$428)</f>
        <v>0.54524543440712514</v>
      </c>
      <c r="AR315" s="21">
        <f>('Ratios Calculated fix'!AR315-'Ratios Calculated fix'!AR$428)/('Ratios Calculated fix'!AR$429-'Ratios Calculated fix'!AR$428)</f>
        <v>0.28586589332992091</v>
      </c>
      <c r="AS315" s="21">
        <f>('Ratios Calculated fix'!AS315-'Ratios Calculated fix'!AS$428)/('Ratios Calculated fix'!AS$429-'Ratios Calculated fix'!AS$428)</f>
        <v>0.53430719991996456</v>
      </c>
      <c r="AT315" s="21">
        <f>('Ratios Calculated fix'!AT315-'Ratios Calculated fix'!AT$428)/('Ratios Calculated fix'!AT$429-'Ratios Calculated fix'!AT$428)</f>
        <v>0.27703890971722661</v>
      </c>
      <c r="AU315" s="21">
        <f>('Ratios Calculated fix'!AU315-'Ratios Calculated fix'!AU$428)/('Ratios Calculated fix'!AU$429-'Ratios Calculated fix'!AU$428)</f>
        <v>0.46632039038051432</v>
      </c>
      <c r="AV315" s="21" t="e">
        <f>('Ratios Calculated fix'!AV315-'Ratios Calculated fix'!AV$428)/('Ratios Calculated fix'!AV$429-'Ratios Calculated fix'!AV$428)</f>
        <v>#DIV/0!</v>
      </c>
      <c r="AW315" s="21" t="e">
        <f>('Ratios Calculated fix'!AW315-'Ratios Calculated fix'!AW$428)/('Ratios Calculated fix'!AW$429-'Ratios Calculated fix'!AW$428)</f>
        <v>#DIV/0!</v>
      </c>
      <c r="AX315" s="21" t="e">
        <f>('Ratios Calculated fix'!AX315-'Ratios Calculated fix'!AX$428)/('Ratios Calculated fix'!AX$429-'Ratios Calculated fix'!AX$428)</f>
        <v>#DIV/0!</v>
      </c>
      <c r="AY315" s="21">
        <f>('Ratios Calculated fix'!AY315-'Ratios Calculated fix'!AY$428)/('Ratios Calculated fix'!AY$429-'Ratios Calculated fix'!AY$428)</f>
        <v>0.39466876946296975</v>
      </c>
      <c r="AZ315" s="21">
        <f>('Ratios Calculated fix'!AZ315-'Ratios Calculated fix'!AZ$428)/('Ratios Calculated fix'!AZ$429-'Ratios Calculated fix'!AZ$428)</f>
        <v>0.35228997599802397</v>
      </c>
      <c r="BA315" s="21">
        <f>('Ratios Calculated fix'!BA315-'Ratios Calculated fix'!BA$428)/('Ratios Calculated fix'!BA$429-'Ratios Calculated fix'!BA$428)</f>
        <v>0.51322192414251033</v>
      </c>
      <c r="BB315" s="21" t="e">
        <f>('Ratios Calculated fix'!BB315-'Ratios Calculated fix'!BB$428)/('Ratios Calculated fix'!BB$429-'Ratios Calculated fix'!BB$428)</f>
        <v>#DIV/0!</v>
      </c>
      <c r="BC315" s="21">
        <f>('Ratios Calculated fix'!BC315-'Ratios Calculated fix'!BC$428)/('Ratios Calculated fix'!BC$429-'Ratios Calculated fix'!BC$428)</f>
        <v>9.9972221987136192E-2</v>
      </c>
    </row>
    <row r="316" spans="1:55" x14ac:dyDescent="0.2">
      <c r="A316" s="3" t="s">
        <v>976</v>
      </c>
      <c r="B316" s="3" t="s">
        <v>977</v>
      </c>
      <c r="C316" s="3" t="s">
        <v>72</v>
      </c>
      <c r="D316" s="3">
        <v>113992</v>
      </c>
      <c r="E316" s="3" t="s">
        <v>16</v>
      </c>
      <c r="F316" s="3">
        <v>2019</v>
      </c>
      <c r="G316" s="3" t="s">
        <v>17</v>
      </c>
      <c r="H316" s="4">
        <v>43830</v>
      </c>
      <c r="I316" s="4">
        <v>43872</v>
      </c>
      <c r="J316" s="4">
        <v>43872</v>
      </c>
      <c r="K316" s="5">
        <v>631444000</v>
      </c>
      <c r="L316" s="5">
        <v>654547000</v>
      </c>
      <c r="M316" s="3" t="s">
        <v>978</v>
      </c>
      <c r="N316" s="20">
        <f>('Ratios Calculated fix'!N316-'Ratios Calculated fix'!N$428)/('Ratios Calculated fix'!N$429-'Ratios Calculated fix'!N$428)</f>
        <v>2.6759480235711838E-2</v>
      </c>
      <c r="O316" s="21">
        <f>('Ratios Calculated fix'!O316-'Ratios Calculated fix'!O$428)/('Ratios Calculated fix'!O$429-'Ratios Calculated fix'!O$428)</f>
        <v>2.6759480235711838E-2</v>
      </c>
      <c r="P316" s="21">
        <f>('Ratios Calculated fix'!P316-'Ratios Calculated fix'!P$428)/('Ratios Calculated fix'!P$429-'Ratios Calculated fix'!P$428)</f>
        <v>3.3685104911290835E-2</v>
      </c>
      <c r="Q316" s="21">
        <f>('Ratios Calculated fix'!Q316-'Ratios Calculated fix'!Q$428)/('Ratios Calculated fix'!Q$429-'Ratios Calculated fix'!Q$428)</f>
        <v>0.55831994408080687</v>
      </c>
      <c r="R316" s="21">
        <f>('Ratios Calculated fix'!R316-'Ratios Calculated fix'!R$428)/('Ratios Calculated fix'!R$429-'Ratios Calculated fix'!R$428)</f>
        <v>7.4167800950601923E-2</v>
      </c>
      <c r="S316" s="21">
        <f>('Ratios Calculated fix'!S316-'Ratios Calculated fix'!S$428)/('Ratios Calculated fix'!S$429-'Ratios Calculated fix'!S$428)</f>
        <v>0</v>
      </c>
      <c r="T316" s="21">
        <f>('Ratios Calculated fix'!T316-'Ratios Calculated fix'!T$428)/('Ratios Calculated fix'!T$429-'Ratios Calculated fix'!T$428)</f>
        <v>7.4929339907998327E-2</v>
      </c>
      <c r="U316" s="21">
        <f>('Ratios Calculated fix'!U316-'Ratios Calculated fix'!U$428)/('Ratios Calculated fix'!U$429-'Ratios Calculated fix'!U$428)</f>
        <v>0.79218269592528368</v>
      </c>
      <c r="V316" s="21">
        <f>('Ratios Calculated fix'!V316-'Ratios Calculated fix'!V$428)/('Ratios Calculated fix'!V$429-'Ratios Calculated fix'!V$428)</f>
        <v>0.77144014205164946</v>
      </c>
      <c r="W316" s="21">
        <f>('Ratios Calculated fix'!W316-'Ratios Calculated fix'!W$428)/('Ratios Calculated fix'!W$429-'Ratios Calculated fix'!W$428)</f>
        <v>0.7616706062292673</v>
      </c>
      <c r="X316" s="21">
        <f>('Ratios Calculated fix'!X316-'Ratios Calculated fix'!X$428)/('Ratios Calculated fix'!X$429-'Ratios Calculated fix'!X$428)</f>
        <v>1.6643732874449788E-2</v>
      </c>
      <c r="Y316" s="21">
        <f>('Ratios Calculated fix'!Y316-'Ratios Calculated fix'!Y$428)/('Ratios Calculated fix'!Y$429-'Ratios Calculated fix'!Y$428)</f>
        <v>0.52432948301401716</v>
      </c>
      <c r="Z316" s="21">
        <f>('Ratios Calculated fix'!Z316-'Ratios Calculated fix'!Z$428)/('Ratios Calculated fix'!Z$429-'Ratios Calculated fix'!Z$428)</f>
        <v>0.98335626712555024</v>
      </c>
      <c r="AA316" s="21">
        <f>('Ratios Calculated fix'!AA316-'Ratios Calculated fix'!AA$428)/('Ratios Calculated fix'!AA$429-'Ratios Calculated fix'!AA$428)</f>
        <v>0</v>
      </c>
      <c r="AB316" s="21">
        <f>('Ratios Calculated fix'!AB316-'Ratios Calculated fix'!AB$428)/('Ratios Calculated fix'!AB$429-'Ratios Calculated fix'!AB$428)</f>
        <v>0.94787635107631529</v>
      </c>
      <c r="AC316" s="21">
        <f>('Ratios Calculated fix'!AC316-'Ratios Calculated fix'!AC$428)/('Ratios Calculated fix'!AC$429-'Ratios Calculated fix'!AC$428)</f>
        <v>0.72219682163239973</v>
      </c>
      <c r="AD316" s="21">
        <f>('Ratios Calculated fix'!AD316-'Ratios Calculated fix'!AD$428)/('Ratios Calculated fix'!AD$429-'Ratios Calculated fix'!AD$428)</f>
        <v>0.78092550718701992</v>
      </c>
      <c r="AE316" s="21">
        <f>('Ratios Calculated fix'!AE316-'Ratios Calculated fix'!AE$428)/('Ratios Calculated fix'!AE$429-'Ratios Calculated fix'!AE$428)</f>
        <v>0.5516712351204025</v>
      </c>
      <c r="AF316" s="21">
        <f>('Ratios Calculated fix'!AF316-'Ratios Calculated fix'!AF$428)/('Ratios Calculated fix'!AF$429-'Ratios Calculated fix'!AF$428)</f>
        <v>0.93149578138210043</v>
      </c>
      <c r="AG316" s="21" t="e">
        <f>('Ratios Calculated fix'!AG316-'Ratios Calculated fix'!AG$428)/('Ratios Calculated fix'!AG$429-'Ratios Calculated fix'!AG$428)</f>
        <v>#DIV/0!</v>
      </c>
      <c r="AH316" s="21" t="e">
        <f>('Ratios Calculated fix'!AH316-'Ratios Calculated fix'!AH$428)/('Ratios Calculated fix'!AH$429-'Ratios Calculated fix'!AH$428)</f>
        <v>#DIV/0!</v>
      </c>
      <c r="AI316" s="21">
        <f>('Ratios Calculated fix'!AI316-'Ratios Calculated fix'!AI$428)/('Ratios Calculated fix'!AI$429-'Ratios Calculated fix'!AI$428)</f>
        <v>0.38515601166522684</v>
      </c>
      <c r="AJ316" s="21">
        <f>('Ratios Calculated fix'!AJ316-'Ratios Calculated fix'!AJ$428)/('Ratios Calculated fix'!AJ$429-'Ratios Calculated fix'!AJ$428)</f>
        <v>0.26723949782747275</v>
      </c>
      <c r="AK316" s="21" t="e">
        <f>('Ratios Calculated fix'!AK316-'Ratios Calculated fix'!AK$428)/('Ratios Calculated fix'!AK$429-'Ratios Calculated fix'!AK$428)</f>
        <v>#DIV/0!</v>
      </c>
      <c r="AL316" s="21" t="e">
        <f>('Ratios Calculated fix'!AL316-'Ratios Calculated fix'!AL$428)/('Ratios Calculated fix'!AL$429-'Ratios Calculated fix'!AL$428)</f>
        <v>#DIV/0!</v>
      </c>
      <c r="AM316" s="21">
        <f>('Ratios Calculated fix'!AM316-'Ratios Calculated fix'!AM$428)/('Ratios Calculated fix'!AM$429-'Ratios Calculated fix'!AM$428)</f>
        <v>0.61643535109500147</v>
      </c>
      <c r="AN316" s="21">
        <f>('Ratios Calculated fix'!AN316-'Ratios Calculated fix'!AN$428)/('Ratios Calculated fix'!AN$429-'Ratios Calculated fix'!AN$428)</f>
        <v>0.6198386705793687</v>
      </c>
      <c r="AO316" s="21">
        <f>('Ratios Calculated fix'!AO316-'Ratios Calculated fix'!AO$428)/('Ratios Calculated fix'!AO$429-'Ratios Calculated fix'!AO$428)</f>
        <v>3.9468495148821054E-3</v>
      </c>
      <c r="AP316" s="21">
        <f>('Ratios Calculated fix'!AP316-'Ratios Calculated fix'!AP$428)/('Ratios Calculated fix'!AP$429-'Ratios Calculated fix'!AP$428)</f>
        <v>3.1405993006628385E-2</v>
      </c>
      <c r="AQ316" s="21">
        <f>('Ratios Calculated fix'!AQ316-'Ratios Calculated fix'!AQ$428)/('Ratios Calculated fix'!AQ$429-'Ratios Calculated fix'!AQ$428)</f>
        <v>0.54884608802880708</v>
      </c>
      <c r="AR316" s="21">
        <f>('Ratios Calculated fix'!AR316-'Ratios Calculated fix'!AR$428)/('Ratios Calculated fix'!AR$429-'Ratios Calculated fix'!AR$428)</f>
        <v>0.82490757698882078</v>
      </c>
      <c r="AS316" s="21">
        <f>('Ratios Calculated fix'!AS316-'Ratios Calculated fix'!AS$428)/('Ratios Calculated fix'!AS$429-'Ratios Calculated fix'!AS$428)</f>
        <v>0.39889861406443122</v>
      </c>
      <c r="AT316" s="21">
        <f>('Ratios Calculated fix'!AT316-'Ratios Calculated fix'!AT$428)/('Ratios Calculated fix'!AT$429-'Ratios Calculated fix'!AT$428)</f>
        <v>0.26843340117899062</v>
      </c>
      <c r="AU316" s="21">
        <f>('Ratios Calculated fix'!AU316-'Ratios Calculated fix'!AU$428)/('Ratios Calculated fix'!AU$429-'Ratios Calculated fix'!AU$428)</f>
        <v>0.52470571966815571</v>
      </c>
      <c r="AV316" s="21" t="e">
        <f>('Ratios Calculated fix'!AV316-'Ratios Calculated fix'!AV$428)/('Ratios Calculated fix'!AV$429-'Ratios Calculated fix'!AV$428)</f>
        <v>#DIV/0!</v>
      </c>
      <c r="AW316" s="21" t="e">
        <f>('Ratios Calculated fix'!AW316-'Ratios Calculated fix'!AW$428)/('Ratios Calculated fix'!AW$429-'Ratios Calculated fix'!AW$428)</f>
        <v>#DIV/0!</v>
      </c>
      <c r="AX316" s="21" t="e">
        <f>('Ratios Calculated fix'!AX316-'Ratios Calculated fix'!AX$428)/('Ratios Calculated fix'!AX$429-'Ratios Calculated fix'!AX$428)</f>
        <v>#DIV/0!</v>
      </c>
      <c r="AY316" s="21">
        <f>('Ratios Calculated fix'!AY316-'Ratios Calculated fix'!AY$428)/('Ratios Calculated fix'!AY$429-'Ratios Calculated fix'!AY$428)</f>
        <v>0.39700072446493179</v>
      </c>
      <c r="AZ316" s="21">
        <f>('Ratios Calculated fix'!AZ316-'Ratios Calculated fix'!AZ$428)/('Ratios Calculated fix'!AZ$429-'Ratios Calculated fix'!AZ$428)</f>
        <v>0.36246159681633683</v>
      </c>
      <c r="BA316" s="21">
        <f>('Ratios Calculated fix'!BA316-'Ratios Calculated fix'!BA$428)/('Ratios Calculated fix'!BA$429-'Ratios Calculated fix'!BA$428)</f>
        <v>0.51358724803579914</v>
      </c>
      <c r="BB316" s="21" t="e">
        <f>('Ratios Calculated fix'!BB316-'Ratios Calculated fix'!BB$428)/('Ratios Calculated fix'!BB$429-'Ratios Calculated fix'!BB$428)</f>
        <v>#DIV/0!</v>
      </c>
      <c r="BC316" s="21">
        <f>('Ratios Calculated fix'!BC316-'Ratios Calculated fix'!BC$428)/('Ratios Calculated fix'!BC$429-'Ratios Calculated fix'!BC$428)</f>
        <v>7.8299148573289304E-2</v>
      </c>
    </row>
    <row r="317" spans="1:55" x14ac:dyDescent="0.2">
      <c r="A317" s="3" t="s">
        <v>955</v>
      </c>
      <c r="B317" s="3" t="s">
        <v>956</v>
      </c>
      <c r="C317" s="3" t="s">
        <v>91</v>
      </c>
      <c r="D317" s="3">
        <v>82860</v>
      </c>
      <c r="E317" s="3" t="s">
        <v>16</v>
      </c>
      <c r="F317" s="3">
        <v>2019</v>
      </c>
      <c r="G317" s="3" t="s">
        <v>17</v>
      </c>
      <c r="H317" s="4">
        <v>43830</v>
      </c>
      <c r="I317" s="4">
        <v>43868</v>
      </c>
      <c r="J317" s="4">
        <v>43868</v>
      </c>
      <c r="K317" s="5">
        <v>1553000000</v>
      </c>
      <c r="L317" s="5">
        <v>1556000000</v>
      </c>
      <c r="M317" s="3" t="s">
        <v>957</v>
      </c>
      <c r="N317" s="20">
        <f>('Ratios Calculated fix'!N317-'Ratios Calculated fix'!N$428)/('Ratios Calculated fix'!N$429-'Ratios Calculated fix'!N$428)</f>
        <v>4.8388104586351718E-2</v>
      </c>
      <c r="O317" s="21">
        <f>('Ratios Calculated fix'!O317-'Ratios Calculated fix'!O$428)/('Ratios Calculated fix'!O$429-'Ratios Calculated fix'!O$428)</f>
        <v>2.6155564056844802E-2</v>
      </c>
      <c r="P317" s="21">
        <f>('Ratios Calculated fix'!P317-'Ratios Calculated fix'!P$428)/('Ratios Calculated fix'!P$429-'Ratios Calculated fix'!P$428)</f>
        <v>5.7368193956649917E-2</v>
      </c>
      <c r="Q317" s="21">
        <f>('Ratios Calculated fix'!Q317-'Ratios Calculated fix'!Q$428)/('Ratios Calculated fix'!Q$429-'Ratios Calculated fix'!Q$428)</f>
        <v>0.55026163430686881</v>
      </c>
      <c r="R317" s="21">
        <f>('Ratios Calculated fix'!R317-'Ratios Calculated fix'!R$428)/('Ratios Calculated fix'!R$429-'Ratios Calculated fix'!R$428)</f>
        <v>0.2050193680502814</v>
      </c>
      <c r="S317" s="21">
        <f>('Ratios Calculated fix'!S317-'Ratios Calculated fix'!S$428)/('Ratios Calculated fix'!S$429-'Ratios Calculated fix'!S$428)</f>
        <v>0.20079627044925127</v>
      </c>
      <c r="T317" s="21">
        <f>('Ratios Calculated fix'!T317-'Ratios Calculated fix'!T$428)/('Ratios Calculated fix'!T$429-'Ratios Calculated fix'!T$428)</f>
        <v>0.17592437984356057</v>
      </c>
      <c r="U317" s="21">
        <f>('Ratios Calculated fix'!U317-'Ratios Calculated fix'!U$428)/('Ratios Calculated fix'!U$429-'Ratios Calculated fix'!U$428)</f>
        <v>0.77566981538827573</v>
      </c>
      <c r="V317" s="21">
        <f>('Ratios Calculated fix'!V317-'Ratios Calculated fix'!V$428)/('Ratios Calculated fix'!V$429-'Ratios Calculated fix'!V$428)</f>
        <v>0.75835373394974648</v>
      </c>
      <c r="W317" s="21">
        <f>('Ratios Calculated fix'!W317-'Ratios Calculated fix'!W$428)/('Ratios Calculated fix'!W$429-'Ratios Calculated fix'!W$428)</f>
        <v>0.74522390225217505</v>
      </c>
      <c r="X317" s="21">
        <f>('Ratios Calculated fix'!X317-'Ratios Calculated fix'!X$428)/('Ratios Calculated fix'!X$429-'Ratios Calculated fix'!X$428)</f>
        <v>0.39746047345619839</v>
      </c>
      <c r="Y317" s="21">
        <f>('Ratios Calculated fix'!Y317-'Ratios Calculated fix'!Y$428)/('Ratios Calculated fix'!Y$429-'Ratios Calculated fix'!Y$428)</f>
        <v>0.4004239799283234</v>
      </c>
      <c r="Z317" s="21">
        <f>('Ratios Calculated fix'!Z317-'Ratios Calculated fix'!Z$428)/('Ratios Calculated fix'!Z$429-'Ratios Calculated fix'!Z$428)</f>
        <v>0.60253952654380161</v>
      </c>
      <c r="AA317" s="21">
        <f>('Ratios Calculated fix'!AA317-'Ratios Calculated fix'!AA$428)/('Ratios Calculated fix'!AA$429-'Ratios Calculated fix'!AA$428)</f>
        <v>0.29469119111728581</v>
      </c>
      <c r="AB317" s="21">
        <f>('Ratios Calculated fix'!AB317-'Ratios Calculated fix'!AB$428)/('Ratios Calculated fix'!AB$429-'Ratios Calculated fix'!AB$428)</f>
        <v>0.72600071215661532</v>
      </c>
      <c r="AC317" s="21">
        <f>('Ratios Calculated fix'!AC317-'Ratios Calculated fix'!AC$428)/('Ratios Calculated fix'!AC$429-'Ratios Calculated fix'!AC$428)</f>
        <v>0.21479553194593876</v>
      </c>
      <c r="AD317" s="21">
        <f>('Ratios Calculated fix'!AD317-'Ratios Calculated fix'!AD$428)/('Ratios Calculated fix'!AD$429-'Ratios Calculated fix'!AD$428)</f>
        <v>0.3406340519651701</v>
      </c>
      <c r="AE317" s="21">
        <f>('Ratios Calculated fix'!AE317-'Ratios Calculated fix'!AE$428)/('Ratios Calculated fix'!AE$429-'Ratios Calculated fix'!AE$428)</f>
        <v>0.38944277531632676</v>
      </c>
      <c r="AF317" s="21">
        <f>('Ratios Calculated fix'!AF317-'Ratios Calculated fix'!AF$428)/('Ratios Calculated fix'!AF$429-'Ratios Calculated fix'!AF$428)</f>
        <v>0.6046242793134865</v>
      </c>
      <c r="AG317" s="21" t="e">
        <f>('Ratios Calculated fix'!AG317-'Ratios Calculated fix'!AG$428)/('Ratios Calculated fix'!AG$429-'Ratios Calculated fix'!AG$428)</f>
        <v>#DIV/0!</v>
      </c>
      <c r="AH317" s="21" t="e">
        <f>('Ratios Calculated fix'!AH317-'Ratios Calculated fix'!AH$428)/('Ratios Calculated fix'!AH$429-'Ratios Calculated fix'!AH$428)</f>
        <v>#DIV/0!</v>
      </c>
      <c r="AI317" s="21">
        <f>('Ratios Calculated fix'!AI317-'Ratios Calculated fix'!AI$428)/('Ratios Calculated fix'!AI$429-'Ratios Calculated fix'!AI$428)</f>
        <v>0.3677164297553952</v>
      </c>
      <c r="AJ317" s="21">
        <f>('Ratios Calculated fix'!AJ317-'Ratios Calculated fix'!AJ$428)/('Ratios Calculated fix'!AJ$429-'Ratios Calculated fix'!AJ$428)</f>
        <v>0.16167195665886377</v>
      </c>
      <c r="AK317" s="21" t="e">
        <f>('Ratios Calculated fix'!AK317-'Ratios Calculated fix'!AK$428)/('Ratios Calculated fix'!AK$429-'Ratios Calculated fix'!AK$428)</f>
        <v>#DIV/0!</v>
      </c>
      <c r="AL317" s="21" t="e">
        <f>('Ratios Calculated fix'!AL317-'Ratios Calculated fix'!AL$428)/('Ratios Calculated fix'!AL$429-'Ratios Calculated fix'!AL$428)</f>
        <v>#DIV/0!</v>
      </c>
      <c r="AM317" s="21">
        <f>('Ratios Calculated fix'!AM317-'Ratios Calculated fix'!AM$428)/('Ratios Calculated fix'!AM$429-'Ratios Calculated fix'!AM$428)</f>
        <v>0.60437221308914024</v>
      </c>
      <c r="AN317" s="21">
        <f>('Ratios Calculated fix'!AN317-'Ratios Calculated fix'!AN$428)/('Ratios Calculated fix'!AN$429-'Ratios Calculated fix'!AN$428)</f>
        <v>0.60820959527352447</v>
      </c>
      <c r="AO317" s="21">
        <f>('Ratios Calculated fix'!AO317-'Ratios Calculated fix'!AO$428)/('Ratios Calculated fix'!AO$429-'Ratios Calculated fix'!AO$428)</f>
        <v>0.44290559530198509</v>
      </c>
      <c r="AP317" s="21">
        <f>('Ratios Calculated fix'!AP317-'Ratios Calculated fix'!AP$428)/('Ratios Calculated fix'!AP$429-'Ratios Calculated fix'!AP$428)</f>
        <v>3.6124632164056564E-2</v>
      </c>
      <c r="AQ317" s="21">
        <f>('Ratios Calculated fix'!AQ317-'Ratios Calculated fix'!AQ$428)/('Ratios Calculated fix'!AQ$429-'Ratios Calculated fix'!AQ$428)</f>
        <v>0.74644732349337584</v>
      </c>
      <c r="AR317" s="21">
        <f>('Ratios Calculated fix'!AR317-'Ratios Calculated fix'!AR$428)/('Ratios Calculated fix'!AR$429-'Ratios Calculated fix'!AR$428)</f>
        <v>0.29273945550489172</v>
      </c>
      <c r="AS317" s="21">
        <f>('Ratios Calculated fix'!AS317-'Ratios Calculated fix'!AS$428)/('Ratios Calculated fix'!AS$429-'Ratios Calculated fix'!AS$428)</f>
        <v>0.51393658138072673</v>
      </c>
      <c r="AT317" s="21">
        <f>('Ratios Calculated fix'!AT317-'Ratios Calculated fix'!AT$428)/('Ratios Calculated fix'!AT$429-'Ratios Calculated fix'!AT$428)</f>
        <v>0.581166293431857</v>
      </c>
      <c r="AU317" s="21">
        <f>('Ratios Calculated fix'!AU317-'Ratios Calculated fix'!AU$428)/('Ratios Calculated fix'!AU$429-'Ratios Calculated fix'!AU$428)</f>
        <v>0.49704362302739419</v>
      </c>
      <c r="AV317" s="21" t="e">
        <f>('Ratios Calculated fix'!AV317-'Ratios Calculated fix'!AV$428)/('Ratios Calculated fix'!AV$429-'Ratios Calculated fix'!AV$428)</f>
        <v>#DIV/0!</v>
      </c>
      <c r="AW317" s="21" t="e">
        <f>('Ratios Calculated fix'!AW317-'Ratios Calculated fix'!AW$428)/('Ratios Calculated fix'!AW$429-'Ratios Calculated fix'!AW$428)</f>
        <v>#DIV/0!</v>
      </c>
      <c r="AX317" s="21" t="e">
        <f>('Ratios Calculated fix'!AX317-'Ratios Calculated fix'!AX$428)/('Ratios Calculated fix'!AX$429-'Ratios Calculated fix'!AX$428)</f>
        <v>#DIV/0!</v>
      </c>
      <c r="AY317" s="21">
        <f>('Ratios Calculated fix'!AY317-'Ratios Calculated fix'!AY$428)/('Ratios Calculated fix'!AY$429-'Ratios Calculated fix'!AY$428)</f>
        <v>0.35867334985555444</v>
      </c>
      <c r="AZ317" s="21">
        <f>('Ratios Calculated fix'!AZ317-'Ratios Calculated fix'!AZ$428)/('Ratios Calculated fix'!AZ$429-'Ratios Calculated fix'!AZ$428)</f>
        <v>0.2858327306188726</v>
      </c>
      <c r="BA317" s="21">
        <f>('Ratios Calculated fix'!BA317-'Ratios Calculated fix'!BA$428)/('Ratios Calculated fix'!BA$429-'Ratios Calculated fix'!BA$428)</f>
        <v>0.515965406747803</v>
      </c>
      <c r="BB317" s="21" t="e">
        <f>('Ratios Calculated fix'!BB317-'Ratios Calculated fix'!BB$428)/('Ratios Calculated fix'!BB$429-'Ratios Calculated fix'!BB$428)</f>
        <v>#DIV/0!</v>
      </c>
      <c r="BC317" s="21">
        <f>('Ratios Calculated fix'!BC317-'Ratios Calculated fix'!BC$428)/('Ratios Calculated fix'!BC$429-'Ratios Calculated fix'!BC$428)</f>
        <v>0.33267952243726839</v>
      </c>
    </row>
    <row r="318" spans="1:55" x14ac:dyDescent="0.2">
      <c r="A318" s="3" t="s">
        <v>940</v>
      </c>
      <c r="B318" s="3" t="s">
        <v>941</v>
      </c>
      <c r="C318" s="3" t="s">
        <v>15</v>
      </c>
      <c r="D318" s="3">
        <v>334445</v>
      </c>
      <c r="E318" s="3" t="s">
        <v>16</v>
      </c>
      <c r="F318" s="3">
        <v>2019</v>
      </c>
      <c r="G318" s="3" t="s">
        <v>17</v>
      </c>
      <c r="H318" s="4">
        <v>43830</v>
      </c>
      <c r="I318" s="4">
        <v>43886</v>
      </c>
      <c r="J318" s="4">
        <v>43886</v>
      </c>
      <c r="K318" s="5">
        <v>168100000</v>
      </c>
      <c r="L318" s="5">
        <v>170000000</v>
      </c>
      <c r="M318" s="3" t="s">
        <v>942</v>
      </c>
      <c r="N318" s="20">
        <f>('Ratios Calculated fix'!N318-'Ratios Calculated fix'!N$428)/('Ratios Calculated fix'!N$429-'Ratios Calculated fix'!N$428)</f>
        <v>5.4406450592221975E-2</v>
      </c>
      <c r="O318" s="21">
        <f>('Ratios Calculated fix'!O318-'Ratios Calculated fix'!O$428)/('Ratios Calculated fix'!O$429-'Ratios Calculated fix'!O$428)</f>
        <v>3.3859039233117727E-2</v>
      </c>
      <c r="P318" s="21">
        <f>('Ratios Calculated fix'!P318-'Ratios Calculated fix'!P$428)/('Ratios Calculated fix'!P$429-'Ratios Calculated fix'!P$428)</f>
        <v>1.3575419717586463E-2</v>
      </c>
      <c r="Q318" s="21">
        <f>('Ratios Calculated fix'!Q318-'Ratios Calculated fix'!Q$428)/('Ratios Calculated fix'!Q$429-'Ratios Calculated fix'!Q$428)</f>
        <v>0.55922600263469402</v>
      </c>
      <c r="R318" s="21">
        <f>('Ratios Calculated fix'!R318-'Ratios Calculated fix'!R$428)/('Ratios Calculated fix'!R$429-'Ratios Calculated fix'!R$428)</f>
        <v>5.3162075566880546E-2</v>
      </c>
      <c r="S318" s="21">
        <f>('Ratios Calculated fix'!S318-'Ratios Calculated fix'!S$428)/('Ratios Calculated fix'!S$429-'Ratios Calculated fix'!S$428)</f>
        <v>0</v>
      </c>
      <c r="T318" s="21">
        <f>('Ratios Calculated fix'!T318-'Ratios Calculated fix'!T$428)/('Ratios Calculated fix'!T$429-'Ratios Calculated fix'!T$428)</f>
        <v>5.3707932273987111E-2</v>
      </c>
      <c r="U318" s="21">
        <f>('Ratios Calculated fix'!U318-'Ratios Calculated fix'!U$428)/('Ratios Calculated fix'!U$429-'Ratios Calculated fix'!U$428)</f>
        <v>0.79217845298535317</v>
      </c>
      <c r="V318" s="21">
        <f>('Ratios Calculated fix'!V318-'Ratios Calculated fix'!V$428)/('Ratios Calculated fix'!V$429-'Ratios Calculated fix'!V$428)</f>
        <v>0.77144014205164946</v>
      </c>
      <c r="W318" s="21">
        <f>('Ratios Calculated fix'!W318-'Ratios Calculated fix'!W$428)/('Ratios Calculated fix'!W$429-'Ratios Calculated fix'!W$428)</f>
        <v>0.76166574033368684</v>
      </c>
      <c r="X318" s="21">
        <f>('Ratios Calculated fix'!X318-'Ratios Calculated fix'!X$428)/('Ratios Calculated fix'!X$429-'Ratios Calculated fix'!X$428)</f>
        <v>0.22040396468872059</v>
      </c>
      <c r="Y318" s="21">
        <f>('Ratios Calculated fix'!Y318-'Ratios Calculated fix'!Y$428)/('Ratios Calculated fix'!Y$429-'Ratios Calculated fix'!Y$428)</f>
        <v>0.59538697208951763</v>
      </c>
      <c r="Z318" s="21">
        <f>('Ratios Calculated fix'!Z318-'Ratios Calculated fix'!Z$428)/('Ratios Calculated fix'!Z$429-'Ratios Calculated fix'!Z$428)</f>
        <v>0.77959603531127941</v>
      </c>
      <c r="AA318" s="21">
        <f>('Ratios Calculated fix'!AA318-'Ratios Calculated fix'!AA$428)/('Ratios Calculated fix'!AA$429-'Ratios Calculated fix'!AA$428)</f>
        <v>0.88838919470292055</v>
      </c>
      <c r="AB318" s="21">
        <f>('Ratios Calculated fix'!AB318-'Ratios Calculated fix'!AB$428)/('Ratios Calculated fix'!AB$429-'Ratios Calculated fix'!AB$428)</f>
        <v>0.90327761352064551</v>
      </c>
      <c r="AC318" s="21">
        <f>('Ratios Calculated fix'!AC318-'Ratios Calculated fix'!AC$428)/('Ratios Calculated fix'!AC$429-'Ratios Calculated fix'!AC$428)</f>
        <v>0.33508255722643221</v>
      </c>
      <c r="AD318" s="21">
        <f>('Ratios Calculated fix'!AD318-'Ratios Calculated fix'!AD$428)/('Ratios Calculated fix'!AD$429-'Ratios Calculated fix'!AD$428)</f>
        <v>0.3439391308186186</v>
      </c>
      <c r="AE318" s="21">
        <f>('Ratios Calculated fix'!AE318-'Ratios Calculated fix'!AE$428)/('Ratios Calculated fix'!AE$429-'Ratios Calculated fix'!AE$428)</f>
        <v>0.39427646182006321</v>
      </c>
      <c r="AF318" s="21">
        <f>('Ratios Calculated fix'!AF318-'Ratios Calculated fix'!AF$428)/('Ratios Calculated fix'!AF$429-'Ratios Calculated fix'!AF$428)</f>
        <v>0.61674599841936384</v>
      </c>
      <c r="AG318" s="21" t="e">
        <f>('Ratios Calculated fix'!AG318-'Ratios Calculated fix'!AG$428)/('Ratios Calculated fix'!AG$429-'Ratios Calculated fix'!AG$428)</f>
        <v>#DIV/0!</v>
      </c>
      <c r="AH318" s="21" t="e">
        <f>('Ratios Calculated fix'!AH318-'Ratios Calculated fix'!AH$428)/('Ratios Calculated fix'!AH$429-'Ratios Calculated fix'!AH$428)</f>
        <v>#DIV/0!</v>
      </c>
      <c r="AI318" s="21">
        <f>('Ratios Calculated fix'!AI318-'Ratios Calculated fix'!AI$428)/('Ratios Calculated fix'!AI$429-'Ratios Calculated fix'!AI$428)</f>
        <v>0.25460199293340419</v>
      </c>
      <c r="AJ318" s="21">
        <f>('Ratios Calculated fix'!AJ318-'Ratios Calculated fix'!AJ$428)/('Ratios Calculated fix'!AJ$429-'Ratios Calculated fix'!AJ$428)</f>
        <v>0.15915819570482792</v>
      </c>
      <c r="AK318" s="21" t="e">
        <f>('Ratios Calculated fix'!AK318-'Ratios Calculated fix'!AK$428)/('Ratios Calculated fix'!AK$429-'Ratios Calculated fix'!AK$428)</f>
        <v>#DIV/0!</v>
      </c>
      <c r="AL318" s="21" t="e">
        <f>('Ratios Calculated fix'!AL318-'Ratios Calculated fix'!AL$428)/('Ratios Calculated fix'!AL$429-'Ratios Calculated fix'!AL$428)</f>
        <v>#DIV/0!</v>
      </c>
      <c r="AM318" s="21">
        <f>('Ratios Calculated fix'!AM318-'Ratios Calculated fix'!AM$428)/('Ratios Calculated fix'!AM$429-'Ratios Calculated fix'!AM$428)</f>
        <v>0.6183270451576699</v>
      </c>
      <c r="AN318" s="21">
        <f>('Ratios Calculated fix'!AN318-'Ratios Calculated fix'!AN$428)/('Ratios Calculated fix'!AN$429-'Ratios Calculated fix'!AN$428)</f>
        <v>0.62216117813734229</v>
      </c>
      <c r="AO318" s="21">
        <f>('Ratios Calculated fix'!AO318-'Ratios Calculated fix'!AO$428)/('Ratios Calculated fix'!AO$429-'Ratios Calculated fix'!AO$428)</f>
        <v>0.16429762579282067</v>
      </c>
      <c r="AP318" s="21">
        <f>('Ratios Calculated fix'!AP318-'Ratios Calculated fix'!AP$428)/('Ratios Calculated fix'!AP$429-'Ratios Calculated fix'!AP$428)</f>
        <v>3.3555949948855433E-2</v>
      </c>
      <c r="AQ318" s="21">
        <f>('Ratios Calculated fix'!AQ318-'Ratios Calculated fix'!AQ$428)/('Ratios Calculated fix'!AQ$429-'Ratios Calculated fix'!AQ$428)</f>
        <v>0.61026894572438528</v>
      </c>
      <c r="AR318" s="21">
        <f>('Ratios Calculated fix'!AR318-'Ratios Calculated fix'!AR$428)/('Ratios Calculated fix'!AR$429-'Ratios Calculated fix'!AR$428)</f>
        <v>0.32252776678263878</v>
      </c>
      <c r="AS318" s="21">
        <f>('Ratios Calculated fix'!AS318-'Ratios Calculated fix'!AS$428)/('Ratios Calculated fix'!AS$429-'Ratios Calculated fix'!AS$428)</f>
        <v>0.38685868679347341</v>
      </c>
      <c r="AT318" s="21">
        <f>('Ratios Calculated fix'!AT318-'Ratios Calculated fix'!AT$428)/('Ratios Calculated fix'!AT$429-'Ratios Calculated fix'!AT$428)</f>
        <v>0.38033239230160221</v>
      </c>
      <c r="AU318" s="21">
        <f>('Ratios Calculated fix'!AU318-'Ratios Calculated fix'!AU$428)/('Ratios Calculated fix'!AU$429-'Ratios Calculated fix'!AU$428)</f>
        <v>0.62518403601793049</v>
      </c>
      <c r="AV318" s="21" t="e">
        <f>('Ratios Calculated fix'!AV318-'Ratios Calculated fix'!AV$428)/('Ratios Calculated fix'!AV$429-'Ratios Calculated fix'!AV$428)</f>
        <v>#DIV/0!</v>
      </c>
      <c r="AW318" s="21" t="e">
        <f>('Ratios Calculated fix'!AW318-'Ratios Calculated fix'!AW$428)/('Ratios Calculated fix'!AW$429-'Ratios Calculated fix'!AW$428)</f>
        <v>#DIV/0!</v>
      </c>
      <c r="AX318" s="21" t="e">
        <f>('Ratios Calculated fix'!AX318-'Ratios Calculated fix'!AX$428)/('Ratios Calculated fix'!AX$429-'Ratios Calculated fix'!AX$428)</f>
        <v>#DIV/0!</v>
      </c>
      <c r="AY318" s="21">
        <f>('Ratios Calculated fix'!AY318-'Ratios Calculated fix'!AY$428)/('Ratios Calculated fix'!AY$429-'Ratios Calculated fix'!AY$428)</f>
        <v>0.34779112575425392</v>
      </c>
      <c r="AZ318" s="21">
        <f>('Ratios Calculated fix'!AZ318-'Ratios Calculated fix'!AZ$428)/('Ratios Calculated fix'!AZ$429-'Ratios Calculated fix'!AZ$428)</f>
        <v>0.27446296555799193</v>
      </c>
      <c r="BA318" s="21">
        <f>('Ratios Calculated fix'!BA318-'Ratios Calculated fix'!BA$428)/('Ratios Calculated fix'!BA$429-'Ratios Calculated fix'!BA$428)</f>
        <v>0.53390292592422506</v>
      </c>
      <c r="BB318" s="21" t="e">
        <f>('Ratios Calculated fix'!BB318-'Ratios Calculated fix'!BB$428)/('Ratios Calculated fix'!BB$429-'Ratios Calculated fix'!BB$428)</f>
        <v>#DIV/0!</v>
      </c>
      <c r="BC318" s="21">
        <f>('Ratios Calculated fix'!BC318-'Ratios Calculated fix'!BC$428)/('Ratios Calculated fix'!BC$429-'Ratios Calculated fix'!BC$428)</f>
        <v>0.14356024763096675</v>
      </c>
    </row>
    <row r="319" spans="1:55" x14ac:dyDescent="0.2">
      <c r="A319" s="3" t="s">
        <v>961</v>
      </c>
      <c r="B319" s="3" t="s">
        <v>962</v>
      </c>
      <c r="C319" s="3" t="s">
        <v>52</v>
      </c>
      <c r="D319" s="3">
        <v>327292</v>
      </c>
      <c r="E319" s="3" t="s">
        <v>16</v>
      </c>
      <c r="F319" s="3">
        <v>2019</v>
      </c>
      <c r="G319" s="3" t="s">
        <v>17</v>
      </c>
      <c r="H319" s="4">
        <v>43830</v>
      </c>
      <c r="I319" s="4">
        <v>43882</v>
      </c>
      <c r="J319" s="4">
        <v>43882</v>
      </c>
      <c r="K319" s="5">
        <v>112635000</v>
      </c>
      <c r="L319" s="5">
        <v>112900000</v>
      </c>
      <c r="M319" s="3" t="s">
        <v>963</v>
      </c>
      <c r="N319" s="20">
        <f>('Ratios Calculated fix'!N319-'Ratios Calculated fix'!N$428)/('Ratios Calculated fix'!N$429-'Ratios Calculated fix'!N$428)</f>
        <v>2.3614469702676708E-2</v>
      </c>
      <c r="O319" s="21">
        <f>('Ratios Calculated fix'!O319-'Ratios Calculated fix'!O$428)/('Ratios Calculated fix'!O$429-'Ratios Calculated fix'!O$428)</f>
        <v>1.5871898835063649E-2</v>
      </c>
      <c r="P319" s="21">
        <f>('Ratios Calculated fix'!P319-'Ratios Calculated fix'!P$428)/('Ratios Calculated fix'!P$429-'Ratios Calculated fix'!P$428)</f>
        <v>5.2306144128085258E-4</v>
      </c>
      <c r="Q319" s="21">
        <f>('Ratios Calculated fix'!Q319-'Ratios Calculated fix'!Q$428)/('Ratios Calculated fix'!Q$429-'Ratios Calculated fix'!Q$428)</f>
        <v>0.56113288879319301</v>
      </c>
      <c r="R319" s="21">
        <f>('Ratios Calculated fix'!R319-'Ratios Calculated fix'!R$428)/('Ratios Calculated fix'!R$429-'Ratios Calculated fix'!R$428)</f>
        <v>7.584932111596436E-2</v>
      </c>
      <c r="S319" s="21">
        <f>('Ratios Calculated fix'!S319-'Ratios Calculated fix'!S$428)/('Ratios Calculated fix'!S$429-'Ratios Calculated fix'!S$428)</f>
        <v>5.4511534123177274E-2</v>
      </c>
      <c r="T319" s="21">
        <f>('Ratios Calculated fix'!T319-'Ratios Calculated fix'!T$428)/('Ratios Calculated fix'!T$429-'Ratios Calculated fix'!T$428)</f>
        <v>6.8158026121207096E-2</v>
      </c>
      <c r="U319" s="21">
        <f>('Ratios Calculated fix'!U319-'Ratios Calculated fix'!U$428)/('Ratios Calculated fix'!U$429-'Ratios Calculated fix'!U$428)</f>
        <v>0.79484017490720915</v>
      </c>
      <c r="V319" s="21">
        <f>('Ratios Calculated fix'!V319-'Ratios Calculated fix'!V$428)/('Ratios Calculated fix'!V$429-'Ratios Calculated fix'!V$428)</f>
        <v>0.77460583258548277</v>
      </c>
      <c r="W319" s="21">
        <f>('Ratios Calculated fix'!W319-'Ratios Calculated fix'!W$428)/('Ratios Calculated fix'!W$429-'Ratios Calculated fix'!W$428)</f>
        <v>0.76411576159761752</v>
      </c>
      <c r="X319" s="21">
        <f>('Ratios Calculated fix'!X319-'Ratios Calculated fix'!X$428)/('Ratios Calculated fix'!X$429-'Ratios Calculated fix'!X$428)</f>
        <v>3.8961735027834558E-2</v>
      </c>
      <c r="Y319" s="21">
        <f>('Ratios Calculated fix'!Y319-'Ratios Calculated fix'!Y$428)/('Ratios Calculated fix'!Y$429-'Ratios Calculated fix'!Y$428)</f>
        <v>0.48032826454724437</v>
      </c>
      <c r="Z319" s="21">
        <f>('Ratios Calculated fix'!Z319-'Ratios Calculated fix'!Z$428)/('Ratios Calculated fix'!Z$429-'Ratios Calculated fix'!Z$428)</f>
        <v>0.96103826497216538</v>
      </c>
      <c r="AA319" s="21">
        <f>('Ratios Calculated fix'!AA319-'Ratios Calculated fix'!AA$428)/('Ratios Calculated fix'!AA$429-'Ratios Calculated fix'!AA$428)</f>
        <v>0</v>
      </c>
      <c r="AB319" s="21">
        <f>('Ratios Calculated fix'!AB319-'Ratios Calculated fix'!AB$428)/('Ratios Calculated fix'!AB$429-'Ratios Calculated fix'!AB$428)</f>
        <v>0.86095797099385207</v>
      </c>
      <c r="AC319" s="21">
        <f>('Ratios Calculated fix'!AC319-'Ratios Calculated fix'!AC$428)/('Ratios Calculated fix'!AC$429-'Ratios Calculated fix'!AC$428)</f>
        <v>0.70023541046871429</v>
      </c>
      <c r="AD319" s="21">
        <f>('Ratios Calculated fix'!AD319-'Ratios Calculated fix'!AD$428)/('Ratios Calculated fix'!AD$429-'Ratios Calculated fix'!AD$428)</f>
        <v>0.53922006058323169</v>
      </c>
      <c r="AE319" s="21">
        <f>('Ratios Calculated fix'!AE319-'Ratios Calculated fix'!AE$428)/('Ratios Calculated fix'!AE$429-'Ratios Calculated fix'!AE$428)</f>
        <v>0.45766574164408003</v>
      </c>
      <c r="AF319" s="21">
        <f>('Ratios Calculated fix'!AF319-'Ratios Calculated fix'!AF$428)/('Ratios Calculated fix'!AF$429-'Ratios Calculated fix'!AF$428)</f>
        <v>0.63103552629852599</v>
      </c>
      <c r="AG319" s="21" t="e">
        <f>('Ratios Calculated fix'!AG319-'Ratios Calculated fix'!AG$428)/('Ratios Calculated fix'!AG$429-'Ratios Calculated fix'!AG$428)</f>
        <v>#DIV/0!</v>
      </c>
      <c r="AH319" s="21" t="e">
        <f>('Ratios Calculated fix'!AH319-'Ratios Calculated fix'!AH$428)/('Ratios Calculated fix'!AH$429-'Ratios Calculated fix'!AH$428)</f>
        <v>#DIV/0!</v>
      </c>
      <c r="AI319" s="21">
        <f>('Ratios Calculated fix'!AI319-'Ratios Calculated fix'!AI$428)/('Ratios Calculated fix'!AI$429-'Ratios Calculated fix'!AI$428)</f>
        <v>0.41694171527160978</v>
      </c>
      <c r="AJ319" s="21">
        <f>('Ratios Calculated fix'!AJ319-'Ratios Calculated fix'!AJ$428)/('Ratios Calculated fix'!AJ$429-'Ratios Calculated fix'!AJ$428)</f>
        <v>0.19908074856736913</v>
      </c>
      <c r="AK319" s="21" t="e">
        <f>('Ratios Calculated fix'!AK319-'Ratios Calculated fix'!AK$428)/('Ratios Calculated fix'!AK$429-'Ratios Calculated fix'!AK$428)</f>
        <v>#DIV/0!</v>
      </c>
      <c r="AL319" s="21" t="e">
        <f>('Ratios Calculated fix'!AL319-'Ratios Calculated fix'!AL$428)/('Ratios Calculated fix'!AL$429-'Ratios Calculated fix'!AL$428)</f>
        <v>#DIV/0!</v>
      </c>
      <c r="AM319" s="21">
        <f>('Ratios Calculated fix'!AM319-'Ratios Calculated fix'!AM$428)/('Ratios Calculated fix'!AM$429-'Ratios Calculated fix'!AM$428)</f>
        <v>0.61691539197990042</v>
      </c>
      <c r="AN319" s="21">
        <f>('Ratios Calculated fix'!AN319-'Ratios Calculated fix'!AN$428)/('Ratios Calculated fix'!AN$429-'Ratios Calculated fix'!AN$428)</f>
        <v>0.62073520919334391</v>
      </c>
      <c r="AO319" s="21">
        <f>('Ratios Calculated fix'!AO319-'Ratios Calculated fix'!AO$428)/('Ratios Calculated fix'!AO$429-'Ratios Calculated fix'!AO$428)</f>
        <v>3.4830678341965772E-2</v>
      </c>
      <c r="AP319" s="21">
        <f>('Ratios Calculated fix'!AP319-'Ratios Calculated fix'!AP$428)/('Ratios Calculated fix'!AP$429-'Ratios Calculated fix'!AP$428)</f>
        <v>3.1395482979689748E-2</v>
      </c>
      <c r="AQ319" s="21">
        <f>('Ratios Calculated fix'!AQ319-'Ratios Calculated fix'!AQ$428)/('Ratios Calculated fix'!AQ$429-'Ratios Calculated fix'!AQ$428)</f>
        <v>0.53130531224154742</v>
      </c>
      <c r="AR319" s="21">
        <f>('Ratios Calculated fix'!AR319-'Ratios Calculated fix'!AR$428)/('Ratios Calculated fix'!AR$429-'Ratios Calculated fix'!AR$428)</f>
        <v>0.52337449943735737</v>
      </c>
      <c r="AS319" s="21">
        <f>('Ratios Calculated fix'!AS319-'Ratios Calculated fix'!AS$428)/('Ratios Calculated fix'!AS$429-'Ratios Calculated fix'!AS$428)</f>
        <v>0.54856735143955404</v>
      </c>
      <c r="AT319" s="21">
        <f>('Ratios Calculated fix'!AT319-'Ratios Calculated fix'!AT$428)/('Ratios Calculated fix'!AT$429-'Ratios Calculated fix'!AT$428)</f>
        <v>0.30990760044597193</v>
      </c>
      <c r="AU319" s="21">
        <f>('Ratios Calculated fix'!AU319-'Ratios Calculated fix'!AU$428)/('Ratios Calculated fix'!AU$429-'Ratios Calculated fix'!AU$428)</f>
        <v>0.44872853899259535</v>
      </c>
      <c r="AV319" s="21" t="e">
        <f>('Ratios Calculated fix'!AV319-'Ratios Calculated fix'!AV$428)/('Ratios Calculated fix'!AV$429-'Ratios Calculated fix'!AV$428)</f>
        <v>#DIV/0!</v>
      </c>
      <c r="AW319" s="21" t="e">
        <f>('Ratios Calculated fix'!AW319-'Ratios Calculated fix'!AW$428)/('Ratios Calculated fix'!AW$429-'Ratios Calculated fix'!AW$428)</f>
        <v>#DIV/0!</v>
      </c>
      <c r="AX319" s="21" t="e">
        <f>('Ratios Calculated fix'!AX319-'Ratios Calculated fix'!AX$428)/('Ratios Calculated fix'!AX$429-'Ratios Calculated fix'!AX$428)</f>
        <v>#DIV/0!</v>
      </c>
      <c r="AY319" s="21">
        <f>('Ratios Calculated fix'!AY319-'Ratios Calculated fix'!AY$428)/('Ratios Calculated fix'!AY$429-'Ratios Calculated fix'!AY$428)</f>
        <v>0.37074656663195649</v>
      </c>
      <c r="AZ319" s="21">
        <f>('Ratios Calculated fix'!AZ319-'Ratios Calculated fix'!AZ$428)/('Ratios Calculated fix'!AZ$429-'Ratios Calculated fix'!AZ$428)</f>
        <v>0.31906685591679418</v>
      </c>
      <c r="BA319" s="21">
        <f>('Ratios Calculated fix'!BA319-'Ratios Calculated fix'!BA$428)/('Ratios Calculated fix'!BA$429-'Ratios Calculated fix'!BA$428)</f>
        <v>0.51026550028367101</v>
      </c>
      <c r="BB319" s="21" t="e">
        <f>('Ratios Calculated fix'!BB319-'Ratios Calculated fix'!BB$428)/('Ratios Calculated fix'!BB$429-'Ratios Calculated fix'!BB$428)</f>
        <v>#DIV/0!</v>
      </c>
      <c r="BC319" s="21">
        <f>('Ratios Calculated fix'!BC319-'Ratios Calculated fix'!BC$428)/('Ratios Calculated fix'!BC$429-'Ratios Calculated fix'!BC$428)</f>
        <v>9.1727147102835555E-2</v>
      </c>
    </row>
    <row r="320" spans="1:55" x14ac:dyDescent="0.2">
      <c r="A320" s="3" t="s">
        <v>967</v>
      </c>
      <c r="B320" s="3" t="s">
        <v>968</v>
      </c>
      <c r="C320" s="3" t="s">
        <v>59</v>
      </c>
      <c r="D320" s="3">
        <v>256062</v>
      </c>
      <c r="E320" s="3" t="s">
        <v>16</v>
      </c>
      <c r="F320" s="3">
        <v>2019</v>
      </c>
      <c r="G320" s="3" t="s">
        <v>17</v>
      </c>
      <c r="H320" s="4">
        <v>43830</v>
      </c>
      <c r="I320" s="4">
        <v>43881</v>
      </c>
      <c r="J320" s="4">
        <v>43881</v>
      </c>
      <c r="K320" s="5">
        <v>236900000</v>
      </c>
      <c r="L320" s="5">
        <v>238000000</v>
      </c>
      <c r="M320" s="3" t="s">
        <v>969</v>
      </c>
      <c r="N320" s="20">
        <f>('Ratios Calculated fix'!N320-'Ratios Calculated fix'!N$428)/('Ratios Calculated fix'!N$429-'Ratios Calculated fix'!N$428)</f>
        <v>5.8468242583435082E-2</v>
      </c>
      <c r="O320" s="21">
        <f>('Ratios Calculated fix'!O320-'Ratios Calculated fix'!O$428)/('Ratios Calculated fix'!O$429-'Ratios Calculated fix'!O$428)</f>
        <v>4.076788398594007E-2</v>
      </c>
      <c r="P320" s="21">
        <f>('Ratios Calculated fix'!P320-'Ratios Calculated fix'!P$428)/('Ratios Calculated fix'!P$429-'Ratios Calculated fix'!P$428)</f>
        <v>3.2940944866455019E-2</v>
      </c>
      <c r="Q320" s="21">
        <f>('Ratios Calculated fix'!Q320-'Ratios Calculated fix'!Q$428)/('Ratios Calculated fix'!Q$429-'Ratios Calculated fix'!Q$428)</f>
        <v>0.56125990024243566</v>
      </c>
      <c r="R320" s="21">
        <f>('Ratios Calculated fix'!R320-'Ratios Calculated fix'!R$428)/('Ratios Calculated fix'!R$429-'Ratios Calculated fix'!R$428)</f>
        <v>8.0473453600823641E-2</v>
      </c>
      <c r="S320" s="21">
        <f>('Ratios Calculated fix'!S320-'Ratios Calculated fix'!S$428)/('Ratios Calculated fix'!S$429-'Ratios Calculated fix'!S$428)</f>
        <v>6.7906680380878215E-2</v>
      </c>
      <c r="T320" s="21">
        <f>('Ratios Calculated fix'!T320-'Ratios Calculated fix'!T$428)/('Ratios Calculated fix'!T$429-'Ratios Calculated fix'!T$428)</f>
        <v>7.0748276472735142E-2</v>
      </c>
      <c r="U320" s="21">
        <f>('Ratios Calculated fix'!U320-'Ratios Calculated fix'!U$428)/('Ratios Calculated fix'!U$429-'Ratios Calculated fix'!U$428)</f>
        <v>0.79525496637056425</v>
      </c>
      <c r="V320" s="21">
        <f>('Ratios Calculated fix'!V320-'Ratios Calculated fix'!V$428)/('Ratios Calculated fix'!V$429-'Ratios Calculated fix'!V$428)</f>
        <v>0.7754815192212301</v>
      </c>
      <c r="W320" s="21">
        <f>('Ratios Calculated fix'!W320-'Ratios Calculated fix'!W$428)/('Ratios Calculated fix'!W$429-'Ratios Calculated fix'!W$428)</f>
        <v>0.76442479139290098</v>
      </c>
      <c r="X320" s="21">
        <f>('Ratios Calculated fix'!X320-'Ratios Calculated fix'!X$428)/('Ratios Calculated fix'!X$429-'Ratios Calculated fix'!X$428)</f>
        <v>0.3018998263237998</v>
      </c>
      <c r="Y320" s="21">
        <f>('Ratios Calculated fix'!Y320-'Ratios Calculated fix'!Y$428)/('Ratios Calculated fix'!Y$429-'Ratios Calculated fix'!Y$428)</f>
        <v>0.50051665614219398</v>
      </c>
      <c r="Z320" s="21">
        <f>('Ratios Calculated fix'!Z320-'Ratios Calculated fix'!Z$428)/('Ratios Calculated fix'!Z$429-'Ratios Calculated fix'!Z$428)</f>
        <v>0.69810017367620025</v>
      </c>
      <c r="AA320" s="21">
        <f>('Ratios Calculated fix'!AA320-'Ratios Calculated fix'!AA$428)/('Ratios Calculated fix'!AA$429-'Ratios Calculated fix'!AA$428)</f>
        <v>0.41462942614848891</v>
      </c>
      <c r="AB320" s="21">
        <f>('Ratios Calculated fix'!AB320-'Ratios Calculated fix'!AB$428)/('Ratios Calculated fix'!AB$429-'Ratios Calculated fix'!AB$428)</f>
        <v>0.85923130875156728</v>
      </c>
      <c r="AC320" s="21">
        <f>('Ratios Calculated fix'!AC320-'Ratios Calculated fix'!AC$428)/('Ratios Calculated fix'!AC$429-'Ratios Calculated fix'!AC$428)</f>
        <v>0.39799758608586117</v>
      </c>
      <c r="AD320" s="21">
        <f>('Ratios Calculated fix'!AD320-'Ratios Calculated fix'!AD$428)/('Ratios Calculated fix'!AD$429-'Ratios Calculated fix'!AD$428)</f>
        <v>0.34940559913740454</v>
      </c>
      <c r="AE320" s="21">
        <f>('Ratios Calculated fix'!AE320-'Ratios Calculated fix'!AE$428)/('Ratios Calculated fix'!AE$429-'Ratios Calculated fix'!AE$428)</f>
        <v>0.36766122275753099</v>
      </c>
      <c r="AF320" s="21">
        <f>('Ratios Calculated fix'!AF320-'Ratios Calculated fix'!AF$428)/('Ratios Calculated fix'!AF$429-'Ratios Calculated fix'!AF$428)</f>
        <v>0.59664778938037499</v>
      </c>
      <c r="AG320" s="21" t="e">
        <f>('Ratios Calculated fix'!AG320-'Ratios Calculated fix'!AG$428)/('Ratios Calculated fix'!AG$429-'Ratios Calculated fix'!AG$428)</f>
        <v>#DIV/0!</v>
      </c>
      <c r="AH320" s="21" t="e">
        <f>('Ratios Calculated fix'!AH320-'Ratios Calculated fix'!AH$428)/('Ratios Calculated fix'!AH$429-'Ratios Calculated fix'!AH$428)</f>
        <v>#DIV/0!</v>
      </c>
      <c r="AI320" s="21">
        <f>('Ratios Calculated fix'!AI320-'Ratios Calculated fix'!AI$428)/('Ratios Calculated fix'!AI$429-'Ratios Calculated fix'!AI$428)</f>
        <v>0.37796091269088217</v>
      </c>
      <c r="AJ320" s="21">
        <f>('Ratios Calculated fix'!AJ320-'Ratios Calculated fix'!AJ$428)/('Ratios Calculated fix'!AJ$429-'Ratios Calculated fix'!AJ$428)</f>
        <v>0.12548855899891198</v>
      </c>
      <c r="AK320" s="21" t="e">
        <f>('Ratios Calculated fix'!AK320-'Ratios Calculated fix'!AK$428)/('Ratios Calculated fix'!AK$429-'Ratios Calculated fix'!AK$428)</f>
        <v>#DIV/0!</v>
      </c>
      <c r="AL320" s="21" t="e">
        <f>('Ratios Calculated fix'!AL320-'Ratios Calculated fix'!AL$428)/('Ratios Calculated fix'!AL$429-'Ratios Calculated fix'!AL$428)</f>
        <v>#DIV/0!</v>
      </c>
      <c r="AM320" s="21">
        <f>('Ratios Calculated fix'!AM320-'Ratios Calculated fix'!AM$428)/('Ratios Calculated fix'!AM$429-'Ratios Calculated fix'!AM$428)</f>
        <v>0.61974660907329548</v>
      </c>
      <c r="AN320" s="21">
        <f>('Ratios Calculated fix'!AN320-'Ratios Calculated fix'!AN$428)/('Ratios Calculated fix'!AN$429-'Ratios Calculated fix'!AN$428)</f>
        <v>0.62468084002988655</v>
      </c>
      <c r="AO320" s="21">
        <f>('Ratios Calculated fix'!AO320-'Ratios Calculated fix'!AO$428)/('Ratios Calculated fix'!AO$429-'Ratios Calculated fix'!AO$428)</f>
        <v>0.20541390873872253</v>
      </c>
      <c r="AP320" s="21">
        <f>('Ratios Calculated fix'!AP320-'Ratios Calculated fix'!AP$428)/('Ratios Calculated fix'!AP$429-'Ratios Calculated fix'!AP$428)</f>
        <v>3.3118204089801158E-2</v>
      </c>
      <c r="AQ320" s="21">
        <f>('Ratios Calculated fix'!AQ320-'Ratios Calculated fix'!AQ$428)/('Ratios Calculated fix'!AQ$429-'Ratios Calculated fix'!AQ$428)</f>
        <v>0.60072883502641439</v>
      </c>
      <c r="AR320" s="21">
        <f>('Ratios Calculated fix'!AR320-'Ratios Calculated fix'!AR$428)/('Ratios Calculated fix'!AR$429-'Ratios Calculated fix'!AR$428)</f>
        <v>0.26907577340644989</v>
      </c>
      <c r="AS320" s="21">
        <f>('Ratios Calculated fix'!AS320-'Ratios Calculated fix'!AS$428)/('Ratios Calculated fix'!AS$429-'Ratios Calculated fix'!AS$428)</f>
        <v>0.52929961095982869</v>
      </c>
      <c r="AT320" s="21">
        <f>('Ratios Calculated fix'!AT320-'Ratios Calculated fix'!AT$428)/('Ratios Calculated fix'!AT$429-'Ratios Calculated fix'!AT$428)</f>
        <v>0.34147778054268124</v>
      </c>
      <c r="AU320" s="21">
        <f>('Ratios Calculated fix'!AU320-'Ratios Calculated fix'!AU$428)/('Ratios Calculated fix'!AU$429-'Ratios Calculated fix'!AU$428)</f>
        <v>0.46070759851451831</v>
      </c>
      <c r="AV320" s="21" t="e">
        <f>('Ratios Calculated fix'!AV320-'Ratios Calculated fix'!AV$428)/('Ratios Calculated fix'!AV$429-'Ratios Calculated fix'!AV$428)</f>
        <v>#DIV/0!</v>
      </c>
      <c r="AW320" s="21" t="e">
        <f>('Ratios Calculated fix'!AW320-'Ratios Calculated fix'!AW$428)/('Ratios Calculated fix'!AW$429-'Ratios Calculated fix'!AW$428)</f>
        <v>#DIV/0!</v>
      </c>
      <c r="AX320" s="21" t="e">
        <f>('Ratios Calculated fix'!AX320-'Ratios Calculated fix'!AX$428)/('Ratios Calculated fix'!AX$429-'Ratios Calculated fix'!AX$428)</f>
        <v>#DIV/0!</v>
      </c>
      <c r="AY320" s="21">
        <f>('Ratios Calculated fix'!AY320-'Ratios Calculated fix'!AY$428)/('Ratios Calculated fix'!AY$429-'Ratios Calculated fix'!AY$428)</f>
        <v>0.35141998755988435</v>
      </c>
      <c r="AZ320" s="21">
        <f>('Ratios Calculated fix'!AZ320-'Ratios Calculated fix'!AZ$428)/('Ratios Calculated fix'!AZ$429-'Ratios Calculated fix'!AZ$428)</f>
        <v>0.27617439992307607</v>
      </c>
      <c r="BA320" s="21">
        <f>('Ratios Calculated fix'!BA320-'Ratios Calculated fix'!BA$428)/('Ratios Calculated fix'!BA$429-'Ratios Calculated fix'!BA$428)</f>
        <v>0.51252326994859276</v>
      </c>
      <c r="BB320" s="21" t="e">
        <f>('Ratios Calculated fix'!BB320-'Ratios Calculated fix'!BB$428)/('Ratios Calculated fix'!BB$429-'Ratios Calculated fix'!BB$428)</f>
        <v>#DIV/0!</v>
      </c>
      <c r="BC320" s="21">
        <f>('Ratios Calculated fix'!BC320-'Ratios Calculated fix'!BC$428)/('Ratios Calculated fix'!BC$429-'Ratios Calculated fix'!BC$428)</f>
        <v>0.15085813155335953</v>
      </c>
    </row>
    <row r="321" spans="1:55" x14ac:dyDescent="0.2">
      <c r="A321" s="3" t="s">
        <v>970</v>
      </c>
      <c r="B321" s="3" t="s">
        <v>971</v>
      </c>
      <c r="C321" s="3" t="s">
        <v>52</v>
      </c>
      <c r="D321" s="3">
        <v>26853</v>
      </c>
      <c r="E321" s="3" t="s">
        <v>16</v>
      </c>
      <c r="F321" s="3">
        <v>2019</v>
      </c>
      <c r="G321" s="3" t="s">
        <v>17</v>
      </c>
      <c r="H321" s="4">
        <v>43830</v>
      </c>
      <c r="I321" s="4">
        <v>43875</v>
      </c>
      <c r="J321" s="4">
        <v>43875</v>
      </c>
      <c r="K321" s="5">
        <v>748981000</v>
      </c>
      <c r="L321" s="5">
        <v>754997000</v>
      </c>
      <c r="M321" s="3" t="s">
        <v>972</v>
      </c>
      <c r="N321" s="20">
        <f>('Ratios Calculated fix'!N321-'Ratios Calculated fix'!N$428)/('Ratios Calculated fix'!N$429-'Ratios Calculated fix'!N$428)</f>
        <v>2.2429531096977432E-2</v>
      </c>
      <c r="O321" s="21">
        <f>('Ratios Calculated fix'!O321-'Ratios Calculated fix'!O$428)/('Ratios Calculated fix'!O$429-'Ratios Calculated fix'!O$428)</f>
        <v>1.9546811776242665E-2</v>
      </c>
      <c r="P321" s="21">
        <f>('Ratios Calculated fix'!P321-'Ratios Calculated fix'!P$428)/('Ratios Calculated fix'!P$429-'Ratios Calculated fix'!P$428)</f>
        <v>2.0357777984990073E-2</v>
      </c>
      <c r="Q321" s="21">
        <f>('Ratios Calculated fix'!Q321-'Ratios Calculated fix'!Q$428)/('Ratios Calculated fix'!Q$429-'Ratios Calculated fix'!Q$428)</f>
        <v>0.5617846963761598</v>
      </c>
      <c r="R321" s="21">
        <f>('Ratios Calculated fix'!R321-'Ratios Calculated fix'!R$428)/('Ratios Calculated fix'!R$429-'Ratios Calculated fix'!R$428)</f>
        <v>0.13042688962469737</v>
      </c>
      <c r="S321" s="21">
        <f>('Ratios Calculated fix'!S321-'Ratios Calculated fix'!S$428)/('Ratios Calculated fix'!S$429-'Ratios Calculated fix'!S$428)</f>
        <v>7.5450969705332854E-2</v>
      </c>
      <c r="T321" s="21">
        <f>('Ratios Calculated fix'!T321-'Ratios Calculated fix'!T$428)/('Ratios Calculated fix'!T$429-'Ratios Calculated fix'!T$428)</f>
        <v>0.12004237844942139</v>
      </c>
      <c r="U321" s="21">
        <f>('Ratios Calculated fix'!U321-'Ratios Calculated fix'!U$428)/('Ratios Calculated fix'!U$429-'Ratios Calculated fix'!U$428)</f>
        <v>0.79930009118668832</v>
      </c>
      <c r="V321" s="21">
        <f>('Ratios Calculated fix'!V321-'Ratios Calculated fix'!V$428)/('Ratios Calculated fix'!V$429-'Ratios Calculated fix'!V$428)</f>
        <v>0.77637940794533244</v>
      </c>
      <c r="W321" s="21">
        <f>('Ratios Calculated fix'!W321-'Ratios Calculated fix'!W$428)/('Ratios Calculated fix'!W$429-'Ratios Calculated fix'!W$428)</f>
        <v>0.76889294071595271</v>
      </c>
      <c r="X321" s="21">
        <f>('Ratios Calculated fix'!X321-'Ratios Calculated fix'!X$428)/('Ratios Calculated fix'!X$429-'Ratios Calculated fix'!X$428)</f>
        <v>4.2035473885576075E-2</v>
      </c>
      <c r="Y321" s="21">
        <f>('Ratios Calculated fix'!Y321-'Ratios Calculated fix'!Y$428)/('Ratios Calculated fix'!Y$429-'Ratios Calculated fix'!Y$428)</f>
        <v>0.47883088809884122</v>
      </c>
      <c r="Z321" s="21">
        <f>('Ratios Calculated fix'!Z321-'Ratios Calculated fix'!Z$428)/('Ratios Calculated fix'!Z$429-'Ratios Calculated fix'!Z$428)</f>
        <v>0.95796452611442395</v>
      </c>
      <c r="AA321" s="21">
        <f>('Ratios Calculated fix'!AA321-'Ratios Calculated fix'!AA$428)/('Ratios Calculated fix'!AA$429-'Ratios Calculated fix'!AA$428)</f>
        <v>0.11887891138975758</v>
      </c>
      <c r="AB321" s="21">
        <f>('Ratios Calculated fix'!AB321-'Ratios Calculated fix'!AB$428)/('Ratios Calculated fix'!AB$429-'Ratios Calculated fix'!AB$428)</f>
        <v>0.85290227196013202</v>
      </c>
      <c r="AC321" s="21">
        <f>('Ratios Calculated fix'!AC321-'Ratios Calculated fix'!AC$428)/('Ratios Calculated fix'!AC$429-'Ratios Calculated fix'!AC$428)</f>
        <v>0.79606910425808453</v>
      </c>
      <c r="AD321" s="21">
        <f>('Ratios Calculated fix'!AD321-'Ratios Calculated fix'!AD$428)/('Ratios Calculated fix'!AD$429-'Ratios Calculated fix'!AD$428)</f>
        <v>0.66300211847008317</v>
      </c>
      <c r="AE321" s="21">
        <f>('Ratios Calculated fix'!AE321-'Ratios Calculated fix'!AE$428)/('Ratios Calculated fix'!AE$429-'Ratios Calculated fix'!AE$428)</f>
        <v>0.61709918531502128</v>
      </c>
      <c r="AF321" s="21">
        <f>('Ratios Calculated fix'!AF321-'Ratios Calculated fix'!AF$428)/('Ratios Calculated fix'!AF$429-'Ratios Calculated fix'!AF$428)</f>
        <v>0.69564031524152492</v>
      </c>
      <c r="AG321" s="21" t="e">
        <f>('Ratios Calculated fix'!AG321-'Ratios Calculated fix'!AG$428)/('Ratios Calculated fix'!AG$429-'Ratios Calculated fix'!AG$428)</f>
        <v>#DIV/0!</v>
      </c>
      <c r="AH321" s="21" t="e">
        <f>('Ratios Calculated fix'!AH321-'Ratios Calculated fix'!AH$428)/('Ratios Calculated fix'!AH$429-'Ratios Calculated fix'!AH$428)</f>
        <v>#DIV/0!</v>
      </c>
      <c r="AI321" s="21">
        <f>('Ratios Calculated fix'!AI321-'Ratios Calculated fix'!AI$428)/('Ratios Calculated fix'!AI$429-'Ratios Calculated fix'!AI$428)</f>
        <v>0.43343808401482264</v>
      </c>
      <c r="AJ321" s="21">
        <f>('Ratios Calculated fix'!AJ321-'Ratios Calculated fix'!AJ$428)/('Ratios Calculated fix'!AJ$429-'Ratios Calculated fix'!AJ$428)</f>
        <v>0.17288541334565827</v>
      </c>
      <c r="AK321" s="21" t="e">
        <f>('Ratios Calculated fix'!AK321-'Ratios Calculated fix'!AK$428)/('Ratios Calculated fix'!AK$429-'Ratios Calculated fix'!AK$428)</f>
        <v>#DIV/0!</v>
      </c>
      <c r="AL321" s="21" t="e">
        <f>('Ratios Calculated fix'!AL321-'Ratios Calculated fix'!AL$428)/('Ratios Calculated fix'!AL$429-'Ratios Calculated fix'!AL$428)</f>
        <v>#DIV/0!</v>
      </c>
      <c r="AM321" s="21">
        <f>('Ratios Calculated fix'!AM321-'Ratios Calculated fix'!AM$428)/('Ratios Calculated fix'!AM$429-'Ratios Calculated fix'!AM$428)</f>
        <v>0.61783756790968358</v>
      </c>
      <c r="AN321" s="21">
        <f>('Ratios Calculated fix'!AN321-'Ratios Calculated fix'!AN$428)/('Ratios Calculated fix'!AN$429-'Ratios Calculated fix'!AN$428)</f>
        <v>0.62070085302183875</v>
      </c>
      <c r="AO321" s="21">
        <f>('Ratios Calculated fix'!AO321-'Ratios Calculated fix'!AO$428)/('Ratios Calculated fix'!AO$429-'Ratios Calculated fix'!AO$428)</f>
        <v>2.8113433656068731E-2</v>
      </c>
      <c r="AP321" s="21">
        <f>('Ratios Calculated fix'!AP321-'Ratios Calculated fix'!AP$428)/('Ratios Calculated fix'!AP$429-'Ratios Calculated fix'!AP$428)</f>
        <v>3.1563130385822917E-2</v>
      </c>
      <c r="AQ321" s="21">
        <f>('Ratios Calculated fix'!AQ321-'Ratios Calculated fix'!AQ$428)/('Ratios Calculated fix'!AQ$429-'Ratios Calculated fix'!AQ$428)</f>
        <v>0.54798819376661601</v>
      </c>
      <c r="AR321" s="21">
        <f>('Ratios Calculated fix'!AR321-'Ratios Calculated fix'!AR$428)/('Ratios Calculated fix'!AR$429-'Ratios Calculated fix'!AR$428)</f>
        <v>0.53998896059550205</v>
      </c>
      <c r="AS321" s="21">
        <f>('Ratios Calculated fix'!AS321-'Ratios Calculated fix'!AS$428)/('Ratios Calculated fix'!AS$429-'Ratios Calculated fix'!AS$428)</f>
        <v>0.58963448211601932</v>
      </c>
      <c r="AT321" s="21">
        <f>('Ratios Calculated fix'!AT321-'Ratios Calculated fix'!AT$428)/('Ratios Calculated fix'!AT$429-'Ratios Calculated fix'!AT$428)</f>
        <v>0.29797451978647077</v>
      </c>
      <c r="AU321" s="21">
        <f>('Ratios Calculated fix'!AU321-'Ratios Calculated fix'!AU$428)/('Ratios Calculated fix'!AU$429-'Ratios Calculated fix'!AU$428)</f>
        <v>0.4302089649545377</v>
      </c>
      <c r="AV321" s="21" t="e">
        <f>('Ratios Calculated fix'!AV321-'Ratios Calculated fix'!AV$428)/('Ratios Calculated fix'!AV$429-'Ratios Calculated fix'!AV$428)</f>
        <v>#DIV/0!</v>
      </c>
      <c r="AW321" s="21" t="e">
        <f>('Ratios Calculated fix'!AW321-'Ratios Calculated fix'!AW$428)/('Ratios Calculated fix'!AW$429-'Ratios Calculated fix'!AW$428)</f>
        <v>#DIV/0!</v>
      </c>
      <c r="AX321" s="21" t="e">
        <f>('Ratios Calculated fix'!AX321-'Ratios Calculated fix'!AX$428)/('Ratios Calculated fix'!AX$429-'Ratios Calculated fix'!AX$428)</f>
        <v>#DIV/0!</v>
      </c>
      <c r="AY321" s="21">
        <f>('Ratios Calculated fix'!AY321-'Ratios Calculated fix'!AY$428)/('Ratios Calculated fix'!AY$429-'Ratios Calculated fix'!AY$428)</f>
        <v>0.39027521778207691</v>
      </c>
      <c r="AZ321" s="21">
        <f>('Ratios Calculated fix'!AZ321-'Ratios Calculated fix'!AZ$428)/('Ratios Calculated fix'!AZ$429-'Ratios Calculated fix'!AZ$428)</f>
        <v>0.35106777206891682</v>
      </c>
      <c r="BA321" s="21">
        <f>('Ratios Calculated fix'!BA321-'Ratios Calculated fix'!BA$428)/('Ratios Calculated fix'!BA$429-'Ratios Calculated fix'!BA$428)</f>
        <v>0.50737095093510098</v>
      </c>
      <c r="BB321" s="21" t="e">
        <f>('Ratios Calculated fix'!BB321-'Ratios Calculated fix'!BB$428)/('Ratios Calculated fix'!BB$429-'Ratios Calculated fix'!BB$428)</f>
        <v>#DIV/0!</v>
      </c>
      <c r="BC321" s="21">
        <f>('Ratios Calculated fix'!BC321-'Ratios Calculated fix'!BC$428)/('Ratios Calculated fix'!BC$429-'Ratios Calculated fix'!BC$428)</f>
        <v>0.10504051685369714</v>
      </c>
    </row>
    <row r="322" spans="1:55" x14ac:dyDescent="0.2">
      <c r="A322" s="7" t="s">
        <v>949</v>
      </c>
      <c r="B322" s="7" t="s">
        <v>950</v>
      </c>
      <c r="C322" s="3" t="s">
        <v>24</v>
      </c>
      <c r="D322" s="7">
        <v>334568</v>
      </c>
      <c r="E322" s="7" t="s">
        <v>16</v>
      </c>
      <c r="F322" s="7">
        <v>2013</v>
      </c>
      <c r="G322" s="7" t="s">
        <v>17</v>
      </c>
      <c r="H322" s="8">
        <v>41455</v>
      </c>
      <c r="I322" s="8">
        <v>41501</v>
      </c>
      <c r="J322" s="8">
        <v>41582</v>
      </c>
      <c r="K322" s="9">
        <v>94097000</v>
      </c>
      <c r="L322" s="9">
        <v>94750000</v>
      </c>
      <c r="M322" s="7" t="s">
        <v>951</v>
      </c>
      <c r="N322" s="20">
        <f>('Ratios Calculated fix'!N322-'Ratios Calculated fix'!N$428)/('Ratios Calculated fix'!N$429-'Ratios Calculated fix'!N$428)</f>
        <v>0.11873962509438984</v>
      </c>
      <c r="O322" s="21">
        <f>('Ratios Calculated fix'!O322-'Ratios Calculated fix'!O$428)/('Ratios Calculated fix'!O$429-'Ratios Calculated fix'!O$428)</f>
        <v>8.2324591918509937E-2</v>
      </c>
      <c r="P322" s="21">
        <f>('Ratios Calculated fix'!P322-'Ratios Calculated fix'!P$428)/('Ratios Calculated fix'!P$429-'Ratios Calculated fix'!P$428)</f>
        <v>0.13808060490382101</v>
      </c>
      <c r="Q322" s="21">
        <f>('Ratios Calculated fix'!Q322-'Ratios Calculated fix'!Q$428)/('Ratios Calculated fix'!Q$429-'Ratios Calculated fix'!Q$428)</f>
        <v>0.55937938230864748</v>
      </c>
      <c r="R322" s="21">
        <f>('Ratios Calculated fix'!R322-'Ratios Calculated fix'!R$428)/('Ratios Calculated fix'!R$429-'Ratios Calculated fix'!R$428)</f>
        <v>8.7428272803783388E-2</v>
      </c>
      <c r="S322" s="21">
        <f>('Ratios Calculated fix'!S322-'Ratios Calculated fix'!S$428)/('Ratios Calculated fix'!S$429-'Ratios Calculated fix'!S$428)</f>
        <v>1.6646926538198964E-2</v>
      </c>
      <c r="T322" s="21">
        <f>('Ratios Calculated fix'!T322-'Ratios Calculated fix'!T$428)/('Ratios Calculated fix'!T$429-'Ratios Calculated fix'!T$428)</f>
        <v>8.5739338272547427E-2</v>
      </c>
      <c r="U322" s="21">
        <f>('Ratios Calculated fix'!U322-'Ratios Calculated fix'!U$428)/('Ratios Calculated fix'!U$429-'Ratios Calculated fix'!U$428)</f>
        <v>0.79369057223981809</v>
      </c>
      <c r="V322" s="21">
        <f>('Ratios Calculated fix'!V322-'Ratios Calculated fix'!V$428)/('Ratios Calculated fix'!V$429-'Ratios Calculated fix'!V$428)</f>
        <v>0.77207599376230618</v>
      </c>
      <c r="W322" s="21">
        <f>('Ratios Calculated fix'!W322-'Ratios Calculated fix'!W$428)/('Ratios Calculated fix'!W$429-'Ratios Calculated fix'!W$428)</f>
        <v>0.76327885521042038</v>
      </c>
      <c r="X322" s="21">
        <f>('Ratios Calculated fix'!X322-'Ratios Calculated fix'!X$428)/('Ratios Calculated fix'!X$429-'Ratios Calculated fix'!X$428)</f>
        <v>0.36278077530044889</v>
      </c>
      <c r="Y322" s="21">
        <f>('Ratios Calculated fix'!Y322-'Ratios Calculated fix'!Y$428)/('Ratios Calculated fix'!Y$429-'Ratios Calculated fix'!Y$428)</f>
        <v>0.53363516805028199</v>
      </c>
      <c r="Z322" s="21">
        <f>('Ratios Calculated fix'!Z322-'Ratios Calculated fix'!Z$428)/('Ratios Calculated fix'!Z$429-'Ratios Calculated fix'!Z$428)</f>
        <v>0.63721922469955106</v>
      </c>
      <c r="AA322" s="21">
        <f>('Ratios Calculated fix'!AA322-'Ratios Calculated fix'!AA$428)/('Ratios Calculated fix'!AA$429-'Ratios Calculated fix'!AA$428)</f>
        <v>0.33249927430693077</v>
      </c>
      <c r="AB322" s="21">
        <f>('Ratios Calculated fix'!AB322-'Ratios Calculated fix'!AB$428)/('Ratios Calculated fix'!AB$429-'Ratios Calculated fix'!AB$428)</f>
        <v>0.8981019636173162</v>
      </c>
      <c r="AC322" s="21">
        <f>('Ratios Calculated fix'!AC322-'Ratios Calculated fix'!AC$428)/('Ratios Calculated fix'!AC$429-'Ratios Calculated fix'!AC$428)</f>
        <v>0.32674476054067819</v>
      </c>
      <c r="AD322" s="21">
        <f>('Ratios Calculated fix'!AD322-'Ratios Calculated fix'!AD$428)/('Ratios Calculated fix'!AD$429-'Ratios Calculated fix'!AD$428)</f>
        <v>0.37485144662966896</v>
      </c>
      <c r="AE322" s="21">
        <f>('Ratios Calculated fix'!AE322-'Ratios Calculated fix'!AE$428)/('Ratios Calculated fix'!AE$429-'Ratios Calculated fix'!AE$428)</f>
        <v>0.42971296035291806</v>
      </c>
      <c r="AF322" s="21">
        <f>('Ratios Calculated fix'!AF322-'Ratios Calculated fix'!AF$428)/('Ratios Calculated fix'!AF$429-'Ratios Calculated fix'!AF$428)</f>
        <v>0.62303331042452037</v>
      </c>
      <c r="AG322" s="21" t="e">
        <f>('Ratios Calculated fix'!AG322-'Ratios Calculated fix'!AG$428)/('Ratios Calculated fix'!AG$429-'Ratios Calculated fix'!AG$428)</f>
        <v>#DIV/0!</v>
      </c>
      <c r="AH322" s="21" t="e">
        <f>('Ratios Calculated fix'!AH322-'Ratios Calculated fix'!AH$428)/('Ratios Calculated fix'!AH$429-'Ratios Calculated fix'!AH$428)</f>
        <v>#DIV/0!</v>
      </c>
      <c r="AI322" s="21">
        <f>('Ratios Calculated fix'!AI322-'Ratios Calculated fix'!AI$428)/('Ratios Calculated fix'!AI$429-'Ratios Calculated fix'!AI$428)</f>
        <v>0.46720641832943816</v>
      </c>
      <c r="AJ322" s="21">
        <f>('Ratios Calculated fix'!AJ322-'Ratios Calculated fix'!AJ$428)/('Ratios Calculated fix'!AJ$429-'Ratios Calculated fix'!AJ$428)</f>
        <v>0.2011032117818258</v>
      </c>
      <c r="AK322" s="21" t="e">
        <f>('Ratios Calculated fix'!AK322-'Ratios Calculated fix'!AK$428)/('Ratios Calculated fix'!AK$429-'Ratios Calculated fix'!AK$428)</f>
        <v>#DIV/0!</v>
      </c>
      <c r="AL322" s="21" t="e">
        <f>('Ratios Calculated fix'!AL322-'Ratios Calculated fix'!AL$428)/('Ratios Calculated fix'!AL$429-'Ratios Calculated fix'!AL$428)</f>
        <v>#DIV/0!</v>
      </c>
      <c r="AM322" s="21">
        <f>('Ratios Calculated fix'!AM322-'Ratios Calculated fix'!AM$428)/('Ratios Calculated fix'!AM$429-'Ratios Calculated fix'!AM$428)</f>
        <v>0.61874178760763587</v>
      </c>
      <c r="AN322" s="21">
        <f>('Ratios Calculated fix'!AN322-'Ratios Calculated fix'!AN$428)/('Ratios Calculated fix'!AN$429-'Ratios Calculated fix'!AN$428)</f>
        <v>0.6223122076186397</v>
      </c>
      <c r="AO322" s="21">
        <f>('Ratios Calculated fix'!AO322-'Ratios Calculated fix'!AO$428)/('Ratios Calculated fix'!AO$429-'Ratios Calculated fix'!AO$428)</f>
        <v>0.16647633278954507</v>
      </c>
      <c r="AP322" s="21">
        <f>('Ratios Calculated fix'!AP322-'Ratios Calculated fix'!AP$428)/('Ratios Calculated fix'!AP$429-'Ratios Calculated fix'!AP$428)</f>
        <v>3.2312870287501183E-2</v>
      </c>
      <c r="AQ322" s="21">
        <f>('Ratios Calculated fix'!AQ322-'Ratios Calculated fix'!AQ$428)/('Ratios Calculated fix'!AQ$429-'Ratios Calculated fix'!AQ$428)</f>
        <v>0.62104794863697876</v>
      </c>
      <c r="AR322" s="21">
        <f>('Ratios Calculated fix'!AR322-'Ratios Calculated fix'!AR$428)/('Ratios Calculated fix'!AR$429-'Ratios Calculated fix'!AR$428)</f>
        <v>0.3364346582038657</v>
      </c>
      <c r="AS322" s="21">
        <f>('Ratios Calculated fix'!AS322-'Ratios Calculated fix'!AS$428)/('Ratios Calculated fix'!AS$429-'Ratios Calculated fix'!AS$428)</f>
        <v>0.60983716321179959</v>
      </c>
      <c r="AT322" s="21">
        <f>('Ratios Calculated fix'!AT322-'Ratios Calculated fix'!AT$428)/('Ratios Calculated fix'!AT$429-'Ratios Calculated fix'!AT$428)</f>
        <v>0.4003308366191799</v>
      </c>
      <c r="AU322" s="21">
        <f>('Ratios Calculated fix'!AU322-'Ratios Calculated fix'!AU$428)/('Ratios Calculated fix'!AU$429-'Ratios Calculated fix'!AU$428)</f>
        <v>0.41454573490125701</v>
      </c>
      <c r="AV322" s="21" t="e">
        <f>('Ratios Calculated fix'!AV322-'Ratios Calculated fix'!AV$428)/('Ratios Calculated fix'!AV$429-'Ratios Calculated fix'!AV$428)</f>
        <v>#DIV/0!</v>
      </c>
      <c r="AW322" s="21" t="e">
        <f>('Ratios Calculated fix'!AW322-'Ratios Calculated fix'!AW$428)/('Ratios Calculated fix'!AW$429-'Ratios Calculated fix'!AW$428)</f>
        <v>#DIV/0!</v>
      </c>
      <c r="AX322" s="21" t="e">
        <f>('Ratios Calculated fix'!AX322-'Ratios Calculated fix'!AX$428)/('Ratios Calculated fix'!AX$429-'Ratios Calculated fix'!AX$428)</f>
        <v>#DIV/0!</v>
      </c>
      <c r="AY322" s="21">
        <f>('Ratios Calculated fix'!AY322-'Ratios Calculated fix'!AY$428)/('Ratios Calculated fix'!AY$429-'Ratios Calculated fix'!AY$428)</f>
        <v>0.35415307440968402</v>
      </c>
      <c r="AZ322" s="21">
        <f>('Ratios Calculated fix'!AZ322-'Ratios Calculated fix'!AZ$428)/('Ratios Calculated fix'!AZ$429-'Ratios Calculated fix'!AZ$428)</f>
        <v>0.2682706344890638</v>
      </c>
      <c r="BA322" s="21">
        <f>('Ratios Calculated fix'!BA322-'Ratios Calculated fix'!BA$428)/('Ratios Calculated fix'!BA$429-'Ratios Calculated fix'!BA$428)</f>
        <v>0.50655493943517149</v>
      </c>
      <c r="BB322" s="21" t="e">
        <f>('Ratios Calculated fix'!BB322-'Ratios Calculated fix'!BB$428)/('Ratios Calculated fix'!BB$429-'Ratios Calculated fix'!BB$428)</f>
        <v>#DIV/0!</v>
      </c>
      <c r="BC322" s="21">
        <f>('Ratios Calculated fix'!BC322-'Ratios Calculated fix'!BC$428)/('Ratios Calculated fix'!BC$429-'Ratios Calculated fix'!BC$428)</f>
        <v>0.15693620432215097</v>
      </c>
    </row>
    <row r="323" spans="1:55" x14ac:dyDescent="0.2">
      <c r="A323" s="3" t="s">
        <v>982</v>
      </c>
      <c r="B323" s="3" t="s">
        <v>983</v>
      </c>
      <c r="C323" s="3" t="s">
        <v>72</v>
      </c>
      <c r="D323" s="3">
        <v>378204</v>
      </c>
      <c r="E323" s="3" t="s">
        <v>16</v>
      </c>
      <c r="F323" s="3">
        <v>2019</v>
      </c>
      <c r="G323" s="3" t="s">
        <v>17</v>
      </c>
      <c r="H323" s="4">
        <v>43830</v>
      </c>
      <c r="I323" s="4">
        <v>43886</v>
      </c>
      <c r="J323" s="4">
        <v>43886</v>
      </c>
      <c r="K323" s="5">
        <v>174384000</v>
      </c>
      <c r="L323" s="5">
        <v>174591000</v>
      </c>
      <c r="M323" s="3" t="s">
        <v>984</v>
      </c>
      <c r="N323" s="20">
        <f>('Ratios Calculated fix'!N323-'Ratios Calculated fix'!N$428)/('Ratios Calculated fix'!N$429-'Ratios Calculated fix'!N$428)</f>
        <v>4.1529591839360565E-2</v>
      </c>
      <c r="O323" s="21">
        <f>('Ratios Calculated fix'!O323-'Ratios Calculated fix'!O$428)/('Ratios Calculated fix'!O$429-'Ratios Calculated fix'!O$428)</f>
        <v>4.1529591839360565E-2</v>
      </c>
      <c r="P323" s="21">
        <f>('Ratios Calculated fix'!P323-'Ratios Calculated fix'!P$428)/('Ratios Calculated fix'!P$429-'Ratios Calculated fix'!P$428)</f>
        <v>0.14553975366579106</v>
      </c>
      <c r="Q323" s="21">
        <f>('Ratios Calculated fix'!Q323-'Ratios Calculated fix'!Q$428)/('Ratios Calculated fix'!Q$429-'Ratios Calculated fix'!Q$428)</f>
        <v>0.55786396590694165</v>
      </c>
      <c r="R323" s="21">
        <f>('Ratios Calculated fix'!R323-'Ratios Calculated fix'!R$428)/('Ratios Calculated fix'!R$429-'Ratios Calculated fix'!R$428)</f>
        <v>3.3204150230609929E-2</v>
      </c>
      <c r="S323" s="21">
        <f>('Ratios Calculated fix'!S323-'Ratios Calculated fix'!S$428)/('Ratios Calculated fix'!S$429-'Ratios Calculated fix'!S$428)</f>
        <v>0</v>
      </c>
      <c r="T323" s="21">
        <f>('Ratios Calculated fix'!T323-'Ratios Calculated fix'!T$428)/('Ratios Calculated fix'!T$429-'Ratios Calculated fix'!T$428)</f>
        <v>3.3545083271953484E-2</v>
      </c>
      <c r="U323" s="21">
        <f>('Ratios Calculated fix'!U323-'Ratios Calculated fix'!U$428)/('Ratios Calculated fix'!U$429-'Ratios Calculated fix'!U$428)</f>
        <v>0.79084015563305288</v>
      </c>
      <c r="V323" s="21">
        <f>('Ratios Calculated fix'!V323-'Ratios Calculated fix'!V$428)/('Ratios Calculated fix'!V$429-'Ratios Calculated fix'!V$428)</f>
        <v>0.77144014205164946</v>
      </c>
      <c r="W323" s="21">
        <f>('Ratios Calculated fix'!W323-'Ratios Calculated fix'!W$428)/('Ratios Calculated fix'!W$429-'Ratios Calculated fix'!W$428)</f>
        <v>0.76013095189016044</v>
      </c>
      <c r="X323" s="21">
        <f>('Ratios Calculated fix'!X323-'Ratios Calculated fix'!X$428)/('Ratios Calculated fix'!X$429-'Ratios Calculated fix'!X$428)</f>
        <v>2.3141015195401817E-2</v>
      </c>
      <c r="Y323" s="21">
        <f>('Ratios Calculated fix'!Y323-'Ratios Calculated fix'!Y$428)/('Ratios Calculated fix'!Y$429-'Ratios Calculated fix'!Y$428)</f>
        <v>0.54626755530767901</v>
      </c>
      <c r="Z323" s="21">
        <f>('Ratios Calculated fix'!Z323-'Ratios Calculated fix'!Z$428)/('Ratios Calculated fix'!Z$429-'Ratios Calculated fix'!Z$428)</f>
        <v>0.97685898480459821</v>
      </c>
      <c r="AA323" s="21">
        <f>('Ratios Calculated fix'!AA323-'Ratios Calculated fix'!AA$428)/('Ratios Calculated fix'!AA$429-'Ratios Calculated fix'!AA$428)</f>
        <v>0</v>
      </c>
      <c r="AB323" s="21">
        <f>('Ratios Calculated fix'!AB323-'Ratios Calculated fix'!AB$428)/('Ratios Calculated fix'!AB$429-'Ratios Calculated fix'!AB$428)</f>
        <v>0.98681305951272114</v>
      </c>
      <c r="AC323" s="21">
        <f>('Ratios Calculated fix'!AC323-'Ratios Calculated fix'!AC$428)/('Ratios Calculated fix'!AC$429-'Ratios Calculated fix'!AC$428)</f>
        <v>0.72384380230975298</v>
      </c>
      <c r="AD323" s="21">
        <f>('Ratios Calculated fix'!AD323-'Ratios Calculated fix'!AD$428)/('Ratios Calculated fix'!AD$429-'Ratios Calculated fix'!AD$428)</f>
        <v>0.82400303792205964</v>
      </c>
      <c r="AE323" s="21">
        <f>('Ratios Calculated fix'!AE323-'Ratios Calculated fix'!AE$428)/('Ratios Calculated fix'!AE$429-'Ratios Calculated fix'!AE$428)</f>
        <v>0.76599061436680571</v>
      </c>
      <c r="AF323" s="21">
        <f>('Ratios Calculated fix'!AF323-'Ratios Calculated fix'!AF$428)/('Ratios Calculated fix'!AF$429-'Ratios Calculated fix'!AF$428)</f>
        <v>0.90099724680767057</v>
      </c>
      <c r="AG323" s="21" t="e">
        <f>('Ratios Calculated fix'!AG323-'Ratios Calculated fix'!AG$428)/('Ratios Calculated fix'!AG$429-'Ratios Calculated fix'!AG$428)</f>
        <v>#DIV/0!</v>
      </c>
      <c r="AH323" s="21" t="e">
        <f>('Ratios Calculated fix'!AH323-'Ratios Calculated fix'!AH$428)/('Ratios Calculated fix'!AH$429-'Ratios Calculated fix'!AH$428)</f>
        <v>#DIV/0!</v>
      </c>
      <c r="AI323" s="21">
        <f>('Ratios Calculated fix'!AI323-'Ratios Calculated fix'!AI$428)/('Ratios Calculated fix'!AI$429-'Ratios Calculated fix'!AI$428)</f>
        <v>0.37982245401915893</v>
      </c>
      <c r="AJ323" s="21">
        <f>('Ratios Calculated fix'!AJ323-'Ratios Calculated fix'!AJ$428)/('Ratios Calculated fix'!AJ$429-'Ratios Calculated fix'!AJ$428)</f>
        <v>1</v>
      </c>
      <c r="AK323" s="21" t="e">
        <f>('Ratios Calculated fix'!AK323-'Ratios Calculated fix'!AK$428)/('Ratios Calculated fix'!AK$429-'Ratios Calculated fix'!AK$428)</f>
        <v>#DIV/0!</v>
      </c>
      <c r="AL323" s="21" t="e">
        <f>('Ratios Calculated fix'!AL323-'Ratios Calculated fix'!AL$428)/('Ratios Calculated fix'!AL$429-'Ratios Calculated fix'!AL$428)</f>
        <v>#DIV/0!</v>
      </c>
      <c r="AM323" s="21">
        <f>('Ratios Calculated fix'!AM323-'Ratios Calculated fix'!AM$428)/('Ratios Calculated fix'!AM$429-'Ratios Calculated fix'!AM$428)</f>
        <v>0.6179292861082416</v>
      </c>
      <c r="AN323" s="21">
        <f>('Ratios Calculated fix'!AN323-'Ratios Calculated fix'!AN$428)/('Ratios Calculated fix'!AN$429-'Ratios Calculated fix'!AN$428)</f>
        <v>0.62013548745325431</v>
      </c>
      <c r="AO323" s="21">
        <f>('Ratios Calculated fix'!AO323-'Ratios Calculated fix'!AO$428)/('Ratios Calculated fix'!AO$429-'Ratios Calculated fix'!AO$428)</f>
        <v>4.4612408651266325E-2</v>
      </c>
      <c r="AP323" s="21">
        <f>('Ratios Calculated fix'!AP323-'Ratios Calculated fix'!AP$428)/('Ratios Calculated fix'!AP$429-'Ratios Calculated fix'!AP$428)</f>
        <v>0</v>
      </c>
      <c r="AQ323" s="21">
        <f>('Ratios Calculated fix'!AQ323-'Ratios Calculated fix'!AQ$428)/('Ratios Calculated fix'!AQ$429-'Ratios Calculated fix'!AQ$428)</f>
        <v>0.66724659792363605</v>
      </c>
      <c r="AR323" s="21">
        <f>('Ratios Calculated fix'!AR323-'Ratios Calculated fix'!AR$428)/('Ratios Calculated fix'!AR$429-'Ratios Calculated fix'!AR$428)</f>
        <v>0.93184098964793272</v>
      </c>
      <c r="AS323" s="21">
        <f>('Ratios Calculated fix'!AS323-'Ratios Calculated fix'!AS$428)/('Ratios Calculated fix'!AS$429-'Ratios Calculated fix'!AS$428)</f>
        <v>0.34518321458670609</v>
      </c>
      <c r="AT323" s="21">
        <f>('Ratios Calculated fix'!AT323-'Ratios Calculated fix'!AT$428)/('Ratios Calculated fix'!AT$429-'Ratios Calculated fix'!AT$428)</f>
        <v>0.50020544212892193</v>
      </c>
      <c r="AU323" s="21">
        <f>('Ratios Calculated fix'!AU323-'Ratios Calculated fix'!AU$428)/('Ratios Calculated fix'!AU$429-'Ratios Calculated fix'!AU$428)</f>
        <v>0.8986882473239941</v>
      </c>
      <c r="AV323" s="21" t="e">
        <f>('Ratios Calculated fix'!AV323-'Ratios Calculated fix'!AV$428)/('Ratios Calculated fix'!AV$429-'Ratios Calculated fix'!AV$428)</f>
        <v>#DIV/0!</v>
      </c>
      <c r="AW323" s="21" t="e">
        <f>('Ratios Calculated fix'!AW323-'Ratios Calculated fix'!AW$428)/('Ratios Calculated fix'!AW$429-'Ratios Calculated fix'!AW$428)</f>
        <v>#DIV/0!</v>
      </c>
      <c r="AX323" s="21" t="e">
        <f>('Ratios Calculated fix'!AX323-'Ratios Calculated fix'!AX$428)/('Ratios Calculated fix'!AX$429-'Ratios Calculated fix'!AX$428)</f>
        <v>#DIV/0!</v>
      </c>
      <c r="AY323" s="21">
        <f>('Ratios Calculated fix'!AY323-'Ratios Calculated fix'!AY$428)/('Ratios Calculated fix'!AY$429-'Ratios Calculated fix'!AY$428)</f>
        <v>0.33589060074959232</v>
      </c>
      <c r="AZ323" s="21">
        <f>('Ratios Calculated fix'!AZ323-'Ratios Calculated fix'!AZ$428)/('Ratios Calculated fix'!AZ$429-'Ratios Calculated fix'!AZ$428)</f>
        <v>0.25266490290555699</v>
      </c>
      <c r="BA323" s="21">
        <f>('Ratios Calculated fix'!BA323-'Ratios Calculated fix'!BA$428)/('Ratios Calculated fix'!BA$429-'Ratios Calculated fix'!BA$428)</f>
        <v>0.5157616767820733</v>
      </c>
      <c r="BB323" s="21" t="e">
        <f>('Ratios Calculated fix'!BB323-'Ratios Calculated fix'!BB$428)/('Ratios Calculated fix'!BB$429-'Ratios Calculated fix'!BB$428)</f>
        <v>#DIV/0!</v>
      </c>
      <c r="BC323" s="21">
        <f>('Ratios Calculated fix'!BC323-'Ratios Calculated fix'!BC$428)/('Ratios Calculated fix'!BC$429-'Ratios Calculated fix'!BC$428)</f>
        <v>0.13699559578020001</v>
      </c>
    </row>
    <row r="324" spans="1:55" x14ac:dyDescent="0.2">
      <c r="A324" s="3" t="s">
        <v>958</v>
      </c>
      <c r="B324" s="3" t="s">
        <v>959</v>
      </c>
      <c r="C324" s="3" t="s">
        <v>138</v>
      </c>
      <c r="D324" s="3">
        <v>353084</v>
      </c>
      <c r="E324" s="3" t="s">
        <v>16</v>
      </c>
      <c r="F324" s="3">
        <v>2019</v>
      </c>
      <c r="G324" s="3" t="s">
        <v>17</v>
      </c>
      <c r="H324" s="4">
        <v>43830</v>
      </c>
      <c r="I324" s="4">
        <v>43882</v>
      </c>
      <c r="J324" s="4">
        <v>43882</v>
      </c>
      <c r="K324" s="5">
        <v>445171000</v>
      </c>
      <c r="L324" s="5">
        <v>449677000</v>
      </c>
      <c r="M324" s="3" t="s">
        <v>960</v>
      </c>
      <c r="N324" s="20">
        <f>('Ratios Calculated fix'!N324-'Ratios Calculated fix'!N$428)/('Ratios Calculated fix'!N$429-'Ratios Calculated fix'!N$428)</f>
        <v>6.3469576991729615E-2</v>
      </c>
      <c r="O324" s="21">
        <f>('Ratios Calculated fix'!O324-'Ratios Calculated fix'!O$428)/('Ratios Calculated fix'!O$429-'Ratios Calculated fix'!O$428)</f>
        <v>4.625537896564956E-2</v>
      </c>
      <c r="P324" s="21">
        <f>('Ratios Calculated fix'!P324-'Ratios Calculated fix'!P$428)/('Ratios Calculated fix'!P$429-'Ratios Calculated fix'!P$428)</f>
        <v>5.0542625549255586E-2</v>
      </c>
      <c r="Q324" s="21">
        <f>('Ratios Calculated fix'!Q324-'Ratios Calculated fix'!Q$428)/('Ratios Calculated fix'!Q$429-'Ratios Calculated fix'!Q$428)</f>
        <v>0.5591123200902971</v>
      </c>
      <c r="R324" s="21">
        <f>('Ratios Calculated fix'!R324-'Ratios Calculated fix'!R$428)/('Ratios Calculated fix'!R$429-'Ratios Calculated fix'!R$428)</f>
        <v>5.2804437942137329E-2</v>
      </c>
      <c r="S324" s="21">
        <f>('Ratios Calculated fix'!S324-'Ratios Calculated fix'!S$428)/('Ratios Calculated fix'!S$429-'Ratios Calculated fix'!S$428)</f>
        <v>2.061187178144356E-3</v>
      </c>
      <c r="T324" s="21">
        <f>('Ratios Calculated fix'!T324-'Ratios Calculated fix'!T$428)/('Ratios Calculated fix'!T$429-'Ratios Calculated fix'!T$428)</f>
        <v>5.302635156182238E-2</v>
      </c>
      <c r="U324" s="21">
        <f>('Ratios Calculated fix'!U324-'Ratios Calculated fix'!U$428)/('Ratios Calculated fix'!U$429-'Ratios Calculated fix'!U$428)</f>
        <v>0.79209095257817608</v>
      </c>
      <c r="V324" s="21">
        <f>('Ratios Calculated fix'!V324-'Ratios Calculated fix'!V$428)/('Ratios Calculated fix'!V$429-'Ratios Calculated fix'!V$428)</f>
        <v>0.77151262738060955</v>
      </c>
      <c r="W324" s="21">
        <f>('Ratios Calculated fix'!W324-'Ratios Calculated fix'!W$428)/('Ratios Calculated fix'!W$429-'Ratios Calculated fix'!W$428)</f>
        <v>0.76155159744642842</v>
      </c>
      <c r="X324" s="21">
        <f>('Ratios Calculated fix'!X324-'Ratios Calculated fix'!X$428)/('Ratios Calculated fix'!X$429-'Ratios Calculated fix'!X$428)</f>
        <v>0.19590405132199787</v>
      </c>
      <c r="Y324" s="21">
        <f>('Ratios Calculated fix'!Y324-'Ratios Calculated fix'!Y$428)/('Ratios Calculated fix'!Y$429-'Ratios Calculated fix'!Y$428)</f>
        <v>0.50858855616749055</v>
      </c>
      <c r="Z324" s="21">
        <f>('Ratios Calculated fix'!Z324-'Ratios Calculated fix'!Z$428)/('Ratios Calculated fix'!Z$429-'Ratios Calculated fix'!Z$428)</f>
        <v>0.80409594867800205</v>
      </c>
      <c r="AA324" s="21">
        <f>('Ratios Calculated fix'!AA324-'Ratios Calculated fix'!AA$428)/('Ratios Calculated fix'!AA$429-'Ratios Calculated fix'!AA$428)</f>
        <v>9.8248195298355184E-2</v>
      </c>
      <c r="AB324" s="21">
        <f>('Ratios Calculated fix'!AB324-'Ratios Calculated fix'!AB$428)/('Ratios Calculated fix'!AB$429-'Ratios Calculated fix'!AB$428)</f>
        <v>0.90744398874938303</v>
      </c>
      <c r="AC324" s="21">
        <f>('Ratios Calculated fix'!AC324-'Ratios Calculated fix'!AC$428)/('Ratios Calculated fix'!AC$429-'Ratios Calculated fix'!AC$428)</f>
        <v>0.11791312622727131</v>
      </c>
      <c r="AD324" s="21">
        <f>('Ratios Calculated fix'!AD324-'Ratios Calculated fix'!AD$428)/('Ratios Calculated fix'!AD$429-'Ratios Calculated fix'!AD$428)</f>
        <v>0.28493018533888342</v>
      </c>
      <c r="AE324" s="21">
        <f>('Ratios Calculated fix'!AE324-'Ratios Calculated fix'!AE$428)/('Ratios Calculated fix'!AE$429-'Ratios Calculated fix'!AE$428)</f>
        <v>0.3145490306727447</v>
      </c>
      <c r="AF324" s="21">
        <f>('Ratios Calculated fix'!AF324-'Ratios Calculated fix'!AF$428)/('Ratios Calculated fix'!AF$429-'Ratios Calculated fix'!AF$428)</f>
        <v>0.57099397538208985</v>
      </c>
      <c r="AG324" s="21" t="e">
        <f>('Ratios Calculated fix'!AG324-'Ratios Calculated fix'!AG$428)/('Ratios Calculated fix'!AG$429-'Ratios Calculated fix'!AG$428)</f>
        <v>#DIV/0!</v>
      </c>
      <c r="AH324" s="21" t="e">
        <f>('Ratios Calculated fix'!AH324-'Ratios Calculated fix'!AH$428)/('Ratios Calculated fix'!AH$429-'Ratios Calculated fix'!AH$428)</f>
        <v>#DIV/0!</v>
      </c>
      <c r="AI324" s="21">
        <f>('Ratios Calculated fix'!AI324-'Ratios Calculated fix'!AI$428)/('Ratios Calculated fix'!AI$429-'Ratios Calculated fix'!AI$428)</f>
        <v>0.38520063610054156</v>
      </c>
      <c r="AJ324" s="21">
        <f>('Ratios Calculated fix'!AJ324-'Ratios Calculated fix'!AJ$428)/('Ratios Calculated fix'!AJ$429-'Ratios Calculated fix'!AJ$428)</f>
        <v>0.211325758717511</v>
      </c>
      <c r="AK324" s="21" t="e">
        <f>('Ratios Calculated fix'!AK324-'Ratios Calculated fix'!AK$428)/('Ratios Calculated fix'!AK$429-'Ratios Calculated fix'!AK$428)</f>
        <v>#DIV/0!</v>
      </c>
      <c r="AL324" s="21" t="e">
        <f>('Ratios Calculated fix'!AL324-'Ratios Calculated fix'!AL$428)/('Ratios Calculated fix'!AL$429-'Ratios Calculated fix'!AL$428)</f>
        <v>#DIV/0!</v>
      </c>
      <c r="AM324" s="21">
        <f>('Ratios Calculated fix'!AM324-'Ratios Calculated fix'!AM$428)/('Ratios Calculated fix'!AM$429-'Ratios Calculated fix'!AM$428)</f>
        <v>0.61858099950883916</v>
      </c>
      <c r="AN324" s="21">
        <f>('Ratios Calculated fix'!AN324-'Ratios Calculated fix'!AN$428)/('Ratios Calculated fix'!AN$429-'Ratios Calculated fix'!AN$428)</f>
        <v>0.6261537812096778</v>
      </c>
      <c r="AO324" s="21">
        <f>('Ratios Calculated fix'!AO324-'Ratios Calculated fix'!AO$428)/('Ratios Calculated fix'!AO$429-'Ratios Calculated fix'!AO$428)</f>
        <v>0.46486777492769432</v>
      </c>
      <c r="AP324" s="21">
        <f>('Ratios Calculated fix'!AP324-'Ratios Calculated fix'!AP$428)/('Ratios Calculated fix'!AP$429-'Ratios Calculated fix'!AP$428)</f>
        <v>3.5104009148020449E-2</v>
      </c>
      <c r="AQ324" s="21">
        <f>('Ratios Calculated fix'!AQ324-'Ratios Calculated fix'!AQ$428)/('Ratios Calculated fix'!AQ$429-'Ratios Calculated fix'!AQ$428)</f>
        <v>0.62517896677362517</v>
      </c>
      <c r="AR324" s="21">
        <f>('Ratios Calculated fix'!AR324-'Ratios Calculated fix'!AR$428)/('Ratios Calculated fix'!AR$429-'Ratios Calculated fix'!AR$428)</f>
        <v>0.23956141493531372</v>
      </c>
      <c r="AS324" s="21">
        <f>('Ratios Calculated fix'!AS324-'Ratios Calculated fix'!AS$428)/('Ratios Calculated fix'!AS$429-'Ratios Calculated fix'!AS$428)</f>
        <v>0.54126335265745795</v>
      </c>
      <c r="AT324" s="21">
        <f>('Ratios Calculated fix'!AT324-'Ratios Calculated fix'!AT$428)/('Ratios Calculated fix'!AT$429-'Ratios Calculated fix'!AT$428)</f>
        <v>0.41976243777427374</v>
      </c>
      <c r="AU324" s="21">
        <f>('Ratios Calculated fix'!AU324-'Ratios Calculated fix'!AU$428)/('Ratios Calculated fix'!AU$429-'Ratios Calculated fix'!AU$428)</f>
        <v>0.50553765467162171</v>
      </c>
      <c r="AV324" s="21" t="e">
        <f>('Ratios Calculated fix'!AV324-'Ratios Calculated fix'!AV$428)/('Ratios Calculated fix'!AV$429-'Ratios Calculated fix'!AV$428)</f>
        <v>#DIV/0!</v>
      </c>
      <c r="AW324" s="21" t="e">
        <f>('Ratios Calculated fix'!AW324-'Ratios Calculated fix'!AW$428)/('Ratios Calculated fix'!AW$429-'Ratios Calculated fix'!AW$428)</f>
        <v>#DIV/0!</v>
      </c>
      <c r="AX324" s="21" t="e">
        <f>('Ratios Calculated fix'!AX324-'Ratios Calculated fix'!AX$428)/('Ratios Calculated fix'!AX$429-'Ratios Calculated fix'!AX$428)</f>
        <v>#DIV/0!</v>
      </c>
      <c r="AY324" s="21">
        <f>('Ratios Calculated fix'!AY324-'Ratios Calculated fix'!AY$428)/('Ratios Calculated fix'!AY$429-'Ratios Calculated fix'!AY$428)</f>
        <v>0.3411219257853812</v>
      </c>
      <c r="AZ324" s="21">
        <f>('Ratios Calculated fix'!AZ324-'Ratios Calculated fix'!AZ$428)/('Ratios Calculated fix'!AZ$429-'Ratios Calculated fix'!AZ$428)</f>
        <v>0.25930079719694205</v>
      </c>
      <c r="BA324" s="21">
        <f>('Ratios Calculated fix'!BA324-'Ratios Calculated fix'!BA$428)/('Ratios Calculated fix'!BA$429-'Ratios Calculated fix'!BA$428)</f>
        <v>0.51495958498169569</v>
      </c>
      <c r="BB324" s="21" t="e">
        <f>('Ratios Calculated fix'!BB324-'Ratios Calculated fix'!BB$428)/('Ratios Calculated fix'!BB$429-'Ratios Calculated fix'!BB$428)</f>
        <v>#DIV/0!</v>
      </c>
      <c r="BC324" s="21">
        <f>('Ratios Calculated fix'!BC324-'Ratios Calculated fix'!BC$428)/('Ratios Calculated fix'!BC$429-'Ratios Calculated fix'!BC$428)</f>
        <v>0.15796989822802593</v>
      </c>
    </row>
    <row r="325" spans="1:55" x14ac:dyDescent="0.2">
      <c r="A325" s="3" t="s">
        <v>988</v>
      </c>
      <c r="B325" s="3" t="s">
        <v>989</v>
      </c>
      <c r="C325" s="3" t="s">
        <v>45</v>
      </c>
      <c r="D325" s="3">
        <v>46764</v>
      </c>
      <c r="E325" s="3" t="s">
        <v>16</v>
      </c>
      <c r="F325" s="3">
        <v>2019</v>
      </c>
      <c r="G325" s="3" t="s">
        <v>17</v>
      </c>
      <c r="H325" s="4">
        <v>43890</v>
      </c>
      <c r="I325" s="4">
        <v>43922</v>
      </c>
      <c r="J325" s="4">
        <v>43922</v>
      </c>
      <c r="K325" s="5">
        <v>72900000</v>
      </c>
      <c r="L325" s="5">
        <v>73200000</v>
      </c>
      <c r="M325" s="3" t="s">
        <v>990</v>
      </c>
      <c r="N325" s="20">
        <f>('Ratios Calculated fix'!N325-'Ratios Calculated fix'!N$428)/('Ratios Calculated fix'!N$429-'Ratios Calculated fix'!N$428)</f>
        <v>7.352696490594296E-2</v>
      </c>
      <c r="O325" s="21">
        <f>('Ratios Calculated fix'!O325-'Ratios Calculated fix'!O$428)/('Ratios Calculated fix'!O$429-'Ratios Calculated fix'!O$428)</f>
        <v>3.3816832956325503E-2</v>
      </c>
      <c r="P325" s="21">
        <f>('Ratios Calculated fix'!P325-'Ratios Calculated fix'!P$428)/('Ratios Calculated fix'!P$429-'Ratios Calculated fix'!P$428)</f>
        <v>3.5700198686341306E-2</v>
      </c>
      <c r="Q325" s="21">
        <f>('Ratios Calculated fix'!Q325-'Ratios Calculated fix'!Q$428)/('Ratios Calculated fix'!Q$429-'Ratios Calculated fix'!Q$428)</f>
        <v>0.5591678272170526</v>
      </c>
      <c r="R325" s="21">
        <f>('Ratios Calculated fix'!R325-'Ratios Calculated fix'!R$428)/('Ratios Calculated fix'!R$429-'Ratios Calculated fix'!R$428)</f>
        <v>6.1337464196793638E-2</v>
      </c>
      <c r="S325" s="21">
        <f>('Ratios Calculated fix'!S325-'Ratios Calculated fix'!S$428)/('Ratios Calculated fix'!S$429-'Ratios Calculated fix'!S$428)</f>
        <v>1.8023879221807971E-3</v>
      </c>
      <c r="T325" s="21">
        <f>('Ratios Calculated fix'!T325-'Ratios Calculated fix'!T$428)/('Ratios Calculated fix'!T$429-'Ratios Calculated fix'!T$428)</f>
        <v>6.1687205776809646E-2</v>
      </c>
      <c r="U325" s="21">
        <f>('Ratios Calculated fix'!U325-'Ratios Calculated fix'!U$428)/('Ratios Calculated fix'!U$429-'Ratios Calculated fix'!U$428)</f>
        <v>0.79245639152192948</v>
      </c>
      <c r="V325" s="21">
        <f>('Ratios Calculated fix'!V325-'Ratios Calculated fix'!V$428)/('Ratios Calculated fix'!V$429-'Ratios Calculated fix'!V$428)</f>
        <v>0.7715046604470357</v>
      </c>
      <c r="W325" s="21">
        <f>('Ratios Calculated fix'!W325-'Ratios Calculated fix'!W$428)/('Ratios Calculated fix'!W$429-'Ratios Calculated fix'!W$428)</f>
        <v>0.76197220703614488</v>
      </c>
      <c r="X325" s="21">
        <f>('Ratios Calculated fix'!X325-'Ratios Calculated fix'!X$428)/('Ratios Calculated fix'!X$429-'Ratios Calculated fix'!X$428)</f>
        <v>0.22034210413473621</v>
      </c>
      <c r="Y325" s="21">
        <f>('Ratios Calculated fix'!Y325-'Ratios Calculated fix'!Y$428)/('Ratios Calculated fix'!Y$429-'Ratios Calculated fix'!Y$428)</f>
        <v>0.59546196673550122</v>
      </c>
      <c r="Z325" s="21">
        <f>('Ratios Calculated fix'!Z325-'Ratios Calculated fix'!Z$428)/('Ratios Calculated fix'!Z$429-'Ratios Calculated fix'!Z$428)</f>
        <v>0.77965789586526379</v>
      </c>
      <c r="AA325" s="21">
        <f>('Ratios Calculated fix'!AA325-'Ratios Calculated fix'!AA$428)/('Ratios Calculated fix'!AA$429-'Ratios Calculated fix'!AA$428)</f>
        <v>0.50477487132208665</v>
      </c>
      <c r="AB325" s="21">
        <f>('Ratios Calculated fix'!AB325-'Ratios Calculated fix'!AB$428)/('Ratios Calculated fix'!AB$429-'Ratios Calculated fix'!AB$428)</f>
        <v>0.90537221544322544</v>
      </c>
      <c r="AC325" s="21">
        <f>('Ratios Calculated fix'!AC325-'Ratios Calculated fix'!AC$428)/('Ratios Calculated fix'!AC$429-'Ratios Calculated fix'!AC$428)</f>
        <v>0.53697911020330402</v>
      </c>
      <c r="AD325" s="21">
        <f>('Ratios Calculated fix'!AD325-'Ratios Calculated fix'!AD$428)/('Ratios Calculated fix'!AD$429-'Ratios Calculated fix'!AD$428)</f>
        <v>0.29370201125574458</v>
      </c>
      <c r="AE325" s="21">
        <f>('Ratios Calculated fix'!AE325-'Ratios Calculated fix'!AE$428)/('Ratios Calculated fix'!AE$429-'Ratios Calculated fix'!AE$428)</f>
        <v>0.33668687116738716</v>
      </c>
      <c r="AF325" s="21">
        <f>('Ratios Calculated fix'!AF325-'Ratios Calculated fix'!AF$428)/('Ratios Calculated fix'!AF$429-'Ratios Calculated fix'!AF$428)</f>
        <v>0.5899797844553647</v>
      </c>
      <c r="AG325" s="21" t="e">
        <f>('Ratios Calculated fix'!AG325-'Ratios Calculated fix'!AG$428)/('Ratios Calculated fix'!AG$429-'Ratios Calculated fix'!AG$428)</f>
        <v>#DIV/0!</v>
      </c>
      <c r="AH325" s="21" t="e">
        <f>('Ratios Calculated fix'!AH325-'Ratios Calculated fix'!AH$428)/('Ratios Calculated fix'!AH$429-'Ratios Calculated fix'!AH$428)</f>
        <v>#DIV/0!</v>
      </c>
      <c r="AI325" s="21">
        <f>('Ratios Calculated fix'!AI325-'Ratios Calculated fix'!AI$428)/('Ratios Calculated fix'!AI$429-'Ratios Calculated fix'!AI$428)</f>
        <v>0.39149787896391169</v>
      </c>
      <c r="AJ325" s="21">
        <f>('Ratios Calculated fix'!AJ325-'Ratios Calculated fix'!AJ$428)/('Ratios Calculated fix'!AJ$429-'Ratios Calculated fix'!AJ$428)</f>
        <v>0.144708003067926</v>
      </c>
      <c r="AK325" s="21" t="e">
        <f>('Ratios Calculated fix'!AK325-'Ratios Calculated fix'!AK$428)/('Ratios Calculated fix'!AK$429-'Ratios Calculated fix'!AK$428)</f>
        <v>#DIV/0!</v>
      </c>
      <c r="AL325" s="21" t="e">
        <f>('Ratios Calculated fix'!AL325-'Ratios Calculated fix'!AL$428)/('Ratios Calculated fix'!AL$429-'Ratios Calculated fix'!AL$428)</f>
        <v>#DIV/0!</v>
      </c>
      <c r="AM325" s="21">
        <f>('Ratios Calculated fix'!AM325-'Ratios Calculated fix'!AM$428)/('Ratios Calculated fix'!AM$429-'Ratios Calculated fix'!AM$428)</f>
        <v>0.61740562177112213</v>
      </c>
      <c r="AN325" s="21">
        <f>('Ratios Calculated fix'!AN325-'Ratios Calculated fix'!AN$428)/('Ratios Calculated fix'!AN$429-'Ratios Calculated fix'!AN$428)</f>
        <v>0.62222605826720201</v>
      </c>
      <c r="AO325" s="21">
        <f>('Ratios Calculated fix'!AO325-'Ratios Calculated fix'!AO$428)/('Ratios Calculated fix'!AO$429-'Ratios Calculated fix'!AO$428)</f>
        <v>0.1722524340688249</v>
      </c>
      <c r="AP325" s="21">
        <f>('Ratios Calculated fix'!AP325-'Ratios Calculated fix'!AP$428)/('Ratios Calculated fix'!AP$429-'Ratios Calculated fix'!AP$428)</f>
        <v>3.2826657075948687E-2</v>
      </c>
      <c r="AQ325" s="21">
        <f>('Ratios Calculated fix'!AQ325-'Ratios Calculated fix'!AQ$428)/('Ratios Calculated fix'!AQ$429-'Ratios Calculated fix'!AQ$428)</f>
        <v>0.57435506638688782</v>
      </c>
      <c r="AR325" s="21">
        <f>('Ratios Calculated fix'!AR325-'Ratios Calculated fix'!AR$428)/('Ratios Calculated fix'!AR$429-'Ratios Calculated fix'!AR$428)</f>
        <v>0.26182847796092723</v>
      </c>
      <c r="AS325" s="21">
        <f>('Ratios Calculated fix'!AS325-'Ratios Calculated fix'!AS$428)/('Ratios Calculated fix'!AS$429-'Ratios Calculated fix'!AS$428)</f>
        <v>0.5397142752303925</v>
      </c>
      <c r="AT325" s="21">
        <f>('Ratios Calculated fix'!AT325-'Ratios Calculated fix'!AT$428)/('Ratios Calculated fix'!AT$429-'Ratios Calculated fix'!AT$428)</f>
        <v>0.30918231075207114</v>
      </c>
      <c r="AU325" s="21">
        <f>('Ratios Calculated fix'!AU325-'Ratios Calculated fix'!AU$428)/('Ratios Calculated fix'!AU$429-'Ratios Calculated fix'!AU$428)</f>
        <v>0.46951449398892192</v>
      </c>
      <c r="AV325" s="21" t="e">
        <f>('Ratios Calculated fix'!AV325-'Ratios Calculated fix'!AV$428)/('Ratios Calculated fix'!AV$429-'Ratios Calculated fix'!AV$428)</f>
        <v>#DIV/0!</v>
      </c>
      <c r="AW325" s="21" t="e">
        <f>('Ratios Calculated fix'!AW325-'Ratios Calculated fix'!AW$428)/('Ratios Calculated fix'!AW$429-'Ratios Calculated fix'!AW$428)</f>
        <v>#DIV/0!</v>
      </c>
      <c r="AX325" s="21" t="e">
        <f>('Ratios Calculated fix'!AX325-'Ratios Calculated fix'!AX$428)/('Ratios Calculated fix'!AX$429-'Ratios Calculated fix'!AX$428)</f>
        <v>#DIV/0!</v>
      </c>
      <c r="AY325" s="21">
        <f>('Ratios Calculated fix'!AY325-'Ratios Calculated fix'!AY$428)/('Ratios Calculated fix'!AY$429-'Ratios Calculated fix'!AY$428)</f>
        <v>0.36388304474562583</v>
      </c>
      <c r="AZ325" s="21">
        <f>('Ratios Calculated fix'!AZ325-'Ratios Calculated fix'!AZ$428)/('Ratios Calculated fix'!AZ$429-'Ratios Calculated fix'!AZ$428)</f>
        <v>0.29638846661698476</v>
      </c>
      <c r="BA325" s="21">
        <f>('Ratios Calculated fix'!BA325-'Ratios Calculated fix'!BA$428)/('Ratios Calculated fix'!BA$429-'Ratios Calculated fix'!BA$428)</f>
        <v>0.51307740720374873</v>
      </c>
      <c r="BB325" s="21" t="e">
        <f>('Ratios Calculated fix'!BB325-'Ratios Calculated fix'!BB$428)/('Ratios Calculated fix'!BB$429-'Ratios Calculated fix'!BB$428)</f>
        <v>#DIV/0!</v>
      </c>
      <c r="BC325" s="21">
        <f>('Ratios Calculated fix'!BC325-'Ratios Calculated fix'!BC$428)/('Ratios Calculated fix'!BC$429-'Ratios Calculated fix'!BC$428)</f>
        <v>0.11265379686049128</v>
      </c>
    </row>
    <row r="326" spans="1:55" x14ac:dyDescent="0.2">
      <c r="A326" s="3" t="s">
        <v>997</v>
      </c>
      <c r="B326" s="3" t="s">
        <v>998</v>
      </c>
      <c r="C326" s="3" t="s">
        <v>15</v>
      </c>
      <c r="D326" s="3">
        <v>378205</v>
      </c>
      <c r="E326" s="3" t="s">
        <v>16</v>
      </c>
      <c r="F326" s="3">
        <v>2019</v>
      </c>
      <c r="G326" s="3" t="s">
        <v>17</v>
      </c>
      <c r="H326" s="4">
        <v>43830</v>
      </c>
      <c r="I326" s="4">
        <v>43889</v>
      </c>
      <c r="J326" s="4">
        <v>43889</v>
      </c>
      <c r="K326" s="5">
        <v>145882000</v>
      </c>
      <c r="L326" s="5">
        <v>148999000</v>
      </c>
      <c r="M326" s="3" t="s">
        <v>999</v>
      </c>
      <c r="N326" s="20">
        <f>('Ratios Calculated fix'!N326-'Ratios Calculated fix'!N$428)/('Ratios Calculated fix'!N$429-'Ratios Calculated fix'!N$428)</f>
        <v>7.9237849110643022E-2</v>
      </c>
      <c r="O326" s="21">
        <f>('Ratios Calculated fix'!O326-'Ratios Calculated fix'!O$428)/('Ratios Calculated fix'!O$429-'Ratios Calculated fix'!O$428)</f>
        <v>7.6648404435246731E-2</v>
      </c>
      <c r="P326" s="21">
        <f>('Ratios Calculated fix'!P326-'Ratios Calculated fix'!P$428)/('Ratios Calculated fix'!P$429-'Ratios Calculated fix'!P$428)</f>
        <v>6.5169433411341651E-3</v>
      </c>
      <c r="Q326" s="21">
        <f>('Ratios Calculated fix'!Q326-'Ratios Calculated fix'!Q$428)/('Ratios Calculated fix'!Q$429-'Ratios Calculated fix'!Q$428)</f>
        <v>0.55905441987581195</v>
      </c>
      <c r="R326" s="21">
        <f>('Ratios Calculated fix'!R326-'Ratios Calculated fix'!R$428)/('Ratios Calculated fix'!R$429-'Ratios Calculated fix'!R$428)</f>
        <v>4.0167270494973581E-2</v>
      </c>
      <c r="S326" s="21">
        <f>('Ratios Calculated fix'!S326-'Ratios Calculated fix'!S$428)/('Ratios Calculated fix'!S$429-'Ratios Calculated fix'!S$428)</f>
        <v>1.5498582246720578E-2</v>
      </c>
      <c r="T326" s="21">
        <f>('Ratios Calculated fix'!T326-'Ratios Calculated fix'!T$428)/('Ratios Calculated fix'!T$429-'Ratios Calculated fix'!T$428)</f>
        <v>3.8171501987033417E-2</v>
      </c>
      <c r="U326" s="21">
        <f>('Ratios Calculated fix'!U326-'Ratios Calculated fix'!U$428)/('Ratios Calculated fix'!U$429-'Ratios Calculated fix'!U$428)</f>
        <v>0.79158297880808359</v>
      </c>
      <c r="V326" s="21">
        <f>('Ratios Calculated fix'!V326-'Ratios Calculated fix'!V$428)/('Ratios Calculated fix'!V$429-'Ratios Calculated fix'!V$428)</f>
        <v>0.77197500412301379</v>
      </c>
      <c r="W326" s="21">
        <f>('Ratios Calculated fix'!W326-'Ratios Calculated fix'!W$428)/('Ratios Calculated fix'!W$429-'Ratios Calculated fix'!W$428)</f>
        <v>0.76088104183665473</v>
      </c>
      <c r="X326" s="21">
        <f>('Ratios Calculated fix'!X326-'Ratios Calculated fix'!X$428)/('Ratios Calculated fix'!X$429-'Ratios Calculated fix'!X$428)</f>
        <v>0.38232766515464112</v>
      </c>
      <c r="Y326" s="21">
        <f>('Ratios Calculated fix'!Y326-'Ratios Calculated fix'!Y$428)/('Ratios Calculated fix'!Y$429-'Ratios Calculated fix'!Y$428)</f>
        <v>0.53216518752501196</v>
      </c>
      <c r="Z326" s="21">
        <f>('Ratios Calculated fix'!Z326-'Ratios Calculated fix'!Z$428)/('Ratios Calculated fix'!Z$429-'Ratios Calculated fix'!Z$428)</f>
        <v>0.61767233484535888</v>
      </c>
      <c r="AA326" s="21">
        <f>('Ratios Calculated fix'!AA326-'Ratios Calculated fix'!AA$428)/('Ratios Calculated fix'!AA$429-'Ratios Calculated fix'!AA$428)</f>
        <v>0.43807033589656819</v>
      </c>
      <c r="AB326" s="21">
        <f>('Ratios Calculated fix'!AB326-'Ratios Calculated fix'!AB$428)/('Ratios Calculated fix'!AB$429-'Ratios Calculated fix'!AB$428)</f>
        <v>0.90968559454426023</v>
      </c>
      <c r="AC326" s="21">
        <f>('Ratios Calculated fix'!AC326-'Ratios Calculated fix'!AC$428)/('Ratios Calculated fix'!AC$429-'Ratios Calculated fix'!AC$428)</f>
        <v>0.10797913267695264</v>
      </c>
      <c r="AD326" s="21">
        <f>('Ratios Calculated fix'!AD326-'Ratios Calculated fix'!AD$428)/('Ratios Calculated fix'!AD$429-'Ratios Calculated fix'!AD$428)</f>
        <v>0.26269223286149129</v>
      </c>
      <c r="AE326" s="21">
        <f>('Ratios Calculated fix'!AE326-'Ratios Calculated fix'!AE$428)/('Ratios Calculated fix'!AE$429-'Ratios Calculated fix'!AE$428)</f>
        <v>0.29713301966067351</v>
      </c>
      <c r="AF326" s="21">
        <f>('Ratios Calculated fix'!AF326-'Ratios Calculated fix'!AF$428)/('Ratios Calculated fix'!AF$429-'Ratios Calculated fix'!AF$428)</f>
        <v>0.55571897679967797</v>
      </c>
      <c r="AG326" s="21" t="e">
        <f>('Ratios Calculated fix'!AG326-'Ratios Calculated fix'!AG$428)/('Ratios Calculated fix'!AG$429-'Ratios Calculated fix'!AG$428)</f>
        <v>#DIV/0!</v>
      </c>
      <c r="AH326" s="21" t="e">
        <f>('Ratios Calculated fix'!AH326-'Ratios Calculated fix'!AH$428)/('Ratios Calculated fix'!AH$429-'Ratios Calculated fix'!AH$428)</f>
        <v>#DIV/0!</v>
      </c>
      <c r="AI326" s="21">
        <f>('Ratios Calculated fix'!AI326-'Ratios Calculated fix'!AI$428)/('Ratios Calculated fix'!AI$429-'Ratios Calculated fix'!AI$428)</f>
        <v>0.41830532199679721</v>
      </c>
      <c r="AJ326" s="21">
        <f>('Ratios Calculated fix'!AJ326-'Ratios Calculated fix'!AJ$428)/('Ratios Calculated fix'!AJ$429-'Ratios Calculated fix'!AJ$428)</f>
        <v>0.10255554262294198</v>
      </c>
      <c r="AK326" s="21" t="e">
        <f>('Ratios Calculated fix'!AK326-'Ratios Calculated fix'!AK$428)/('Ratios Calculated fix'!AK$429-'Ratios Calculated fix'!AK$428)</f>
        <v>#DIV/0!</v>
      </c>
      <c r="AL326" s="21" t="e">
        <f>('Ratios Calculated fix'!AL326-'Ratios Calculated fix'!AL$428)/('Ratios Calculated fix'!AL$429-'Ratios Calculated fix'!AL$428)</f>
        <v>#DIV/0!</v>
      </c>
      <c r="AM326" s="21">
        <f>('Ratios Calculated fix'!AM326-'Ratios Calculated fix'!AM$428)/('Ratios Calculated fix'!AM$429-'Ratios Calculated fix'!AM$428)</f>
        <v>0.61670160610606539</v>
      </c>
      <c r="AN326" s="21">
        <f>('Ratios Calculated fix'!AN326-'Ratios Calculated fix'!AN$428)/('Ratios Calculated fix'!AN$429-'Ratios Calculated fix'!AN$428)</f>
        <v>0.6244488321596281</v>
      </c>
      <c r="AO326" s="21">
        <f>('Ratios Calculated fix'!AO326-'Ratios Calculated fix'!AO$428)/('Ratios Calculated fix'!AO$429-'Ratios Calculated fix'!AO$428)</f>
        <v>0.34597880740246328</v>
      </c>
      <c r="AP326" s="21">
        <f>('Ratios Calculated fix'!AP326-'Ratios Calculated fix'!AP$428)/('Ratios Calculated fix'!AP$429-'Ratios Calculated fix'!AP$428)</f>
        <v>3.2846290331213931E-2</v>
      </c>
      <c r="AQ326" s="21">
        <f>('Ratios Calculated fix'!AQ326-'Ratios Calculated fix'!AQ$428)/('Ratios Calculated fix'!AQ$429-'Ratios Calculated fix'!AQ$428)</f>
        <v>0.5471737325102205</v>
      </c>
      <c r="AR326" s="21">
        <f>('Ratios Calculated fix'!AR326-'Ratios Calculated fix'!AR$428)/('Ratios Calculated fix'!AR$429-'Ratios Calculated fix'!AR$428)</f>
        <v>0.20483002473365641</v>
      </c>
      <c r="AS326" s="21">
        <f>('Ratios Calculated fix'!AS326-'Ratios Calculated fix'!AS$428)/('Ratios Calculated fix'!AS$429-'Ratios Calculated fix'!AS$428)</f>
        <v>0.55707920825236401</v>
      </c>
      <c r="AT326" s="21">
        <f>('Ratios Calculated fix'!AT326-'Ratios Calculated fix'!AT$428)/('Ratios Calculated fix'!AT$429-'Ratios Calculated fix'!AT$428)</f>
        <v>0.27458455980568441</v>
      </c>
      <c r="AU326" s="21">
        <f>('Ratios Calculated fix'!AU326-'Ratios Calculated fix'!AU$428)/('Ratios Calculated fix'!AU$429-'Ratios Calculated fix'!AU$428)</f>
        <v>0.4404859175101436</v>
      </c>
      <c r="AV326" s="21" t="e">
        <f>('Ratios Calculated fix'!AV326-'Ratios Calculated fix'!AV$428)/('Ratios Calculated fix'!AV$429-'Ratios Calculated fix'!AV$428)</f>
        <v>#DIV/0!</v>
      </c>
      <c r="AW326" s="21" t="e">
        <f>('Ratios Calculated fix'!AW326-'Ratios Calculated fix'!AW$428)/('Ratios Calculated fix'!AW$429-'Ratios Calculated fix'!AW$428)</f>
        <v>#DIV/0!</v>
      </c>
      <c r="AX326" s="21" t="e">
        <f>('Ratios Calculated fix'!AX326-'Ratios Calculated fix'!AX$428)/('Ratios Calculated fix'!AX$429-'Ratios Calculated fix'!AX$428)</f>
        <v>#DIV/0!</v>
      </c>
      <c r="AY326" s="21">
        <f>('Ratios Calculated fix'!AY326-'Ratios Calculated fix'!AY$428)/('Ratios Calculated fix'!AY$429-'Ratios Calculated fix'!AY$428)</f>
        <v>0.34749636779023058</v>
      </c>
      <c r="AZ326" s="21">
        <f>('Ratios Calculated fix'!AZ326-'Ratios Calculated fix'!AZ$428)/('Ratios Calculated fix'!AZ$429-'Ratios Calculated fix'!AZ$428)</f>
        <v>0.27481636548467392</v>
      </c>
      <c r="BA326" s="21">
        <f>('Ratios Calculated fix'!BA326-'Ratios Calculated fix'!BA$428)/('Ratios Calculated fix'!BA$429-'Ratios Calculated fix'!BA$428)</f>
        <v>0.50828840223000504</v>
      </c>
      <c r="BB326" s="21" t="e">
        <f>('Ratios Calculated fix'!BB326-'Ratios Calculated fix'!BB$428)/('Ratios Calculated fix'!BB$429-'Ratios Calculated fix'!BB$428)</f>
        <v>#DIV/0!</v>
      </c>
      <c r="BC326" s="21">
        <f>('Ratios Calculated fix'!BC326-'Ratios Calculated fix'!BC$428)/('Ratios Calculated fix'!BC$429-'Ratios Calculated fix'!BC$428)</f>
        <v>0.12427801265094915</v>
      </c>
    </row>
    <row r="327" spans="1:55" x14ac:dyDescent="0.2">
      <c r="A327" s="3" t="s">
        <v>964</v>
      </c>
      <c r="B327" s="3" t="s">
        <v>965</v>
      </c>
      <c r="C327" s="3" t="s">
        <v>138</v>
      </c>
      <c r="D327" s="3">
        <v>378199</v>
      </c>
      <c r="E327" s="3" t="s">
        <v>16</v>
      </c>
      <c r="F327" s="3">
        <v>2019</v>
      </c>
      <c r="G327" s="3" t="s">
        <v>17</v>
      </c>
      <c r="H327" s="4">
        <v>43830</v>
      </c>
      <c r="I327" s="4">
        <v>43885</v>
      </c>
      <c r="J327" s="4">
        <v>43885</v>
      </c>
      <c r="K327" s="5">
        <v>164000000</v>
      </c>
      <c r="L327" s="5">
        <v>164000000</v>
      </c>
      <c r="M327" s="3" t="s">
        <v>966</v>
      </c>
      <c r="N327" s="20">
        <f>('Ratios Calculated fix'!N327-'Ratios Calculated fix'!N$428)/('Ratios Calculated fix'!N$429-'Ratios Calculated fix'!N$428)</f>
        <v>5.6792321585712548E-2</v>
      </c>
      <c r="O327" s="21">
        <f>('Ratios Calculated fix'!O327-'Ratios Calculated fix'!O$428)/('Ratios Calculated fix'!O$429-'Ratios Calculated fix'!O$428)</f>
        <v>5.1013601127943196E-2</v>
      </c>
      <c r="P327" s="21">
        <f>('Ratios Calculated fix'!P327-'Ratios Calculated fix'!P$428)/('Ratios Calculated fix'!P$429-'Ratios Calculated fix'!P$428)</f>
        <v>0.10433129956377032</v>
      </c>
      <c r="Q327" s="21">
        <f>('Ratios Calculated fix'!Q327-'Ratios Calculated fix'!Q$428)/('Ratios Calculated fix'!Q$429-'Ratios Calculated fix'!Q$428)</f>
        <v>0.55830325023107541</v>
      </c>
      <c r="R327" s="21">
        <f>('Ratios Calculated fix'!R327-'Ratios Calculated fix'!R$428)/('Ratios Calculated fix'!R$429-'Ratios Calculated fix'!R$428)</f>
        <v>3.2778746606723579E-2</v>
      </c>
      <c r="S327" s="21">
        <f>('Ratios Calculated fix'!S327-'Ratios Calculated fix'!S$428)/('Ratios Calculated fix'!S$429-'Ratios Calculated fix'!S$428)</f>
        <v>0</v>
      </c>
      <c r="T327" s="21">
        <f>('Ratios Calculated fix'!T327-'Ratios Calculated fix'!T$428)/('Ratios Calculated fix'!T$429-'Ratios Calculated fix'!T$428)</f>
        <v>3.3115311695558695E-2</v>
      </c>
      <c r="U327" s="21">
        <f>('Ratios Calculated fix'!U327-'Ratios Calculated fix'!U$428)/('Ratios Calculated fix'!U$429-'Ratios Calculated fix'!U$428)</f>
        <v>0.79100665087387734</v>
      </c>
      <c r="V327" s="21">
        <f>('Ratios Calculated fix'!V327-'Ratios Calculated fix'!V$428)/('Ratios Calculated fix'!V$429-'Ratios Calculated fix'!V$428)</f>
        <v>0.77144014205164946</v>
      </c>
      <c r="W327" s="21">
        <f>('Ratios Calculated fix'!W327-'Ratios Calculated fix'!W$428)/('Ratios Calculated fix'!W$429-'Ratios Calculated fix'!W$428)</f>
        <v>0.76032189224514224</v>
      </c>
      <c r="X327" s="21">
        <f>('Ratios Calculated fix'!X327-'Ratios Calculated fix'!X$428)/('Ratios Calculated fix'!X$429-'Ratios Calculated fix'!X$428)</f>
        <v>0.10652295282284076</v>
      </c>
      <c r="Y327" s="21">
        <f>('Ratios Calculated fix'!Y327-'Ratios Calculated fix'!Y$428)/('Ratios Calculated fix'!Y$429-'Ratios Calculated fix'!Y$428)</f>
        <v>0.52614338231532054</v>
      </c>
      <c r="Z327" s="21">
        <f>('Ratios Calculated fix'!Z327-'Ratios Calculated fix'!Z$428)/('Ratios Calculated fix'!Z$429-'Ratios Calculated fix'!Z$428)</f>
        <v>0.89347704717715926</v>
      </c>
      <c r="AA327" s="21">
        <f>('Ratios Calculated fix'!AA327-'Ratios Calculated fix'!AA$428)/('Ratios Calculated fix'!AA$429-'Ratios Calculated fix'!AA$428)</f>
        <v>2.4058623156081826E-2</v>
      </c>
      <c r="AB327" s="21">
        <f>('Ratios Calculated fix'!AB327-'Ratios Calculated fix'!AB$428)/('Ratios Calculated fix'!AB$429-'Ratios Calculated fix'!AB$428)</f>
        <v>0.94902875969207179</v>
      </c>
      <c r="AC327" s="21">
        <f>('Ratios Calculated fix'!AC327-'Ratios Calculated fix'!AC$428)/('Ratios Calculated fix'!AC$429-'Ratios Calculated fix'!AC$428)</f>
        <v>0.47741617239786344</v>
      </c>
      <c r="AD327" s="21">
        <f>('Ratios Calculated fix'!AD327-'Ratios Calculated fix'!AD$428)/('Ratios Calculated fix'!AD$429-'Ratios Calculated fix'!AD$428)</f>
        <v>0.57618595332291178</v>
      </c>
      <c r="AE327" s="21">
        <f>('Ratios Calculated fix'!AE327-'Ratios Calculated fix'!AE$428)/('Ratios Calculated fix'!AE$429-'Ratios Calculated fix'!AE$428)</f>
        <v>0.49478790435611536</v>
      </c>
      <c r="AF327" s="21">
        <f>('Ratios Calculated fix'!AF327-'Ratios Calculated fix'!AF$428)/('Ratios Calculated fix'!AF$429-'Ratios Calculated fix'!AF$428)</f>
        <v>0.60782654523279078</v>
      </c>
      <c r="AG327" s="21" t="e">
        <f>('Ratios Calculated fix'!AG327-'Ratios Calculated fix'!AG$428)/('Ratios Calculated fix'!AG$429-'Ratios Calculated fix'!AG$428)</f>
        <v>#DIV/0!</v>
      </c>
      <c r="AH327" s="21" t="e">
        <f>('Ratios Calculated fix'!AH327-'Ratios Calculated fix'!AH$428)/('Ratios Calculated fix'!AH$429-'Ratios Calculated fix'!AH$428)</f>
        <v>#DIV/0!</v>
      </c>
      <c r="AI327" s="21">
        <f>('Ratios Calculated fix'!AI327-'Ratios Calculated fix'!AI$428)/('Ratios Calculated fix'!AI$429-'Ratios Calculated fix'!AI$428)</f>
        <v>0.40942384379802266</v>
      </c>
      <c r="AJ327" s="21">
        <f>('Ratios Calculated fix'!AJ327-'Ratios Calculated fix'!AJ$428)/('Ratios Calculated fix'!AJ$429-'Ratios Calculated fix'!AJ$428)</f>
        <v>0.3681686479566017</v>
      </c>
      <c r="AK327" s="21" t="e">
        <f>('Ratios Calculated fix'!AK327-'Ratios Calculated fix'!AK$428)/('Ratios Calculated fix'!AK$429-'Ratios Calculated fix'!AK$428)</f>
        <v>#DIV/0!</v>
      </c>
      <c r="AL327" s="21" t="e">
        <f>('Ratios Calculated fix'!AL327-'Ratios Calculated fix'!AL$428)/('Ratios Calculated fix'!AL$429-'Ratios Calculated fix'!AL$428)</f>
        <v>#DIV/0!</v>
      </c>
      <c r="AM327" s="21">
        <f>('Ratios Calculated fix'!AM327-'Ratios Calculated fix'!AM$428)/('Ratios Calculated fix'!AM$429-'Ratios Calculated fix'!AM$428)</f>
        <v>0.61669243060439116</v>
      </c>
      <c r="AN327" s="21">
        <f>('Ratios Calculated fix'!AN327-'Ratios Calculated fix'!AN$428)/('Ratios Calculated fix'!AN$429-'Ratios Calculated fix'!AN$428)</f>
        <v>0.62086978112571156</v>
      </c>
      <c r="AO327" s="21">
        <f>('Ratios Calculated fix'!AO327-'Ratios Calculated fix'!AO$428)/('Ratios Calculated fix'!AO$429-'Ratios Calculated fix'!AO$428)</f>
        <v>0.10681606268058522</v>
      </c>
      <c r="AP327" s="21">
        <f>('Ratios Calculated fix'!AP327-'Ratios Calculated fix'!AP$428)/('Ratios Calculated fix'!AP$429-'Ratios Calculated fix'!AP$428)</f>
        <v>3.3850140270341715E-2</v>
      </c>
      <c r="AQ327" s="21">
        <f>('Ratios Calculated fix'!AQ327-'Ratios Calculated fix'!AQ$428)/('Ratios Calculated fix'!AQ$429-'Ratios Calculated fix'!AQ$428)</f>
        <v>0.56385733092567936</v>
      </c>
      <c r="AR327" s="21">
        <f>('Ratios Calculated fix'!AR327-'Ratios Calculated fix'!AR$428)/('Ratios Calculated fix'!AR$429-'Ratios Calculated fix'!AR$428)</f>
        <v>0.52170155216244329</v>
      </c>
      <c r="AS327" s="21">
        <f>('Ratios Calculated fix'!AS327-'Ratios Calculated fix'!AS$428)/('Ratios Calculated fix'!AS$429-'Ratios Calculated fix'!AS$428)</f>
        <v>0.53064025643186974</v>
      </c>
      <c r="AT327" s="21">
        <f>('Ratios Calculated fix'!AT327-'Ratios Calculated fix'!AT$428)/('Ratios Calculated fix'!AT$429-'Ratios Calculated fix'!AT$428)</f>
        <v>0.4878516018027248</v>
      </c>
      <c r="AU327" s="21">
        <f>('Ratios Calculated fix'!AU327-'Ratios Calculated fix'!AU$428)/('Ratios Calculated fix'!AU$429-'Ratios Calculated fix'!AU$428)</f>
        <v>0.48112823701205859</v>
      </c>
      <c r="AV327" s="21" t="e">
        <f>('Ratios Calculated fix'!AV327-'Ratios Calculated fix'!AV$428)/('Ratios Calculated fix'!AV$429-'Ratios Calculated fix'!AV$428)</f>
        <v>#DIV/0!</v>
      </c>
      <c r="AW327" s="21" t="e">
        <f>('Ratios Calculated fix'!AW327-'Ratios Calculated fix'!AW$428)/('Ratios Calculated fix'!AW$429-'Ratios Calculated fix'!AW$428)</f>
        <v>#DIV/0!</v>
      </c>
      <c r="AX327" s="21" t="e">
        <f>('Ratios Calculated fix'!AX327-'Ratios Calculated fix'!AX$428)/('Ratios Calculated fix'!AX$429-'Ratios Calculated fix'!AX$428)</f>
        <v>#DIV/0!</v>
      </c>
      <c r="AY327" s="21">
        <f>('Ratios Calculated fix'!AY327-'Ratios Calculated fix'!AY$428)/('Ratios Calculated fix'!AY$429-'Ratios Calculated fix'!AY$428)</f>
        <v>0.33418356569101199</v>
      </c>
      <c r="AZ327" s="21">
        <f>('Ratios Calculated fix'!AZ327-'Ratios Calculated fix'!AZ$428)/('Ratios Calculated fix'!AZ$429-'Ratios Calculated fix'!AZ$428)</f>
        <v>0.24679449073581186</v>
      </c>
      <c r="BA327" s="21">
        <f>('Ratios Calculated fix'!BA327-'Ratios Calculated fix'!BA$428)/('Ratios Calculated fix'!BA$429-'Ratios Calculated fix'!BA$428)</f>
        <v>0.51328990085550419</v>
      </c>
      <c r="BB327" s="21" t="e">
        <f>('Ratios Calculated fix'!BB327-'Ratios Calculated fix'!BB$428)/('Ratios Calculated fix'!BB$429-'Ratios Calculated fix'!BB$428)</f>
        <v>#DIV/0!</v>
      </c>
      <c r="BC327" s="21">
        <f>('Ratios Calculated fix'!BC327-'Ratios Calculated fix'!BC$428)/('Ratios Calculated fix'!BC$429-'Ratios Calculated fix'!BC$428)</f>
        <v>0.14244054097405529</v>
      </c>
    </row>
    <row r="328" spans="1:55" x14ac:dyDescent="0.2">
      <c r="A328" s="3" t="s">
        <v>937</v>
      </c>
      <c r="B328" s="3" t="s">
        <v>938</v>
      </c>
      <c r="C328" s="3" t="s">
        <v>34</v>
      </c>
      <c r="D328" s="3">
        <v>109664</v>
      </c>
      <c r="E328" s="3" t="s">
        <v>16</v>
      </c>
      <c r="F328" s="3">
        <v>2019</v>
      </c>
      <c r="G328" s="3" t="s">
        <v>17</v>
      </c>
      <c r="H328" s="4">
        <v>43830</v>
      </c>
      <c r="I328" s="4">
        <v>43867</v>
      </c>
      <c r="J328" s="4">
        <v>43867</v>
      </c>
      <c r="K328" s="5">
        <v>1175000000</v>
      </c>
      <c r="L328" s="5">
        <v>1189000000</v>
      </c>
      <c r="M328" s="3" t="s">
        <v>939</v>
      </c>
      <c r="N328" s="20">
        <f>('Ratios Calculated fix'!N328-'Ratios Calculated fix'!N$428)/('Ratios Calculated fix'!N$429-'Ratios Calculated fix'!N$428)</f>
        <v>5.4533754761076553E-2</v>
      </c>
      <c r="O328" s="21">
        <f>('Ratios Calculated fix'!O328-'Ratios Calculated fix'!O$428)/('Ratios Calculated fix'!O$429-'Ratios Calculated fix'!O$428)</f>
        <v>5.4533754761076553E-2</v>
      </c>
      <c r="P328" s="21">
        <f>('Ratios Calculated fix'!P328-'Ratios Calculated fix'!P$428)/('Ratios Calculated fix'!P$429-'Ratios Calculated fix'!P$428)</f>
        <v>5.2600892498441403E-2</v>
      </c>
      <c r="Q328" s="21">
        <f>('Ratios Calculated fix'!Q328-'Ratios Calculated fix'!Q$428)/('Ratios Calculated fix'!Q$429-'Ratios Calculated fix'!Q$428)</f>
        <v>0.56037875415622918</v>
      </c>
      <c r="R328" s="21">
        <f>('Ratios Calculated fix'!R328-'Ratios Calculated fix'!R$428)/('Ratios Calculated fix'!R$429-'Ratios Calculated fix'!R$428)</f>
        <v>0</v>
      </c>
      <c r="S328" s="21">
        <f>('Ratios Calculated fix'!S328-'Ratios Calculated fix'!S$428)/('Ratios Calculated fix'!S$429-'Ratios Calculated fix'!S$428)</f>
        <v>0</v>
      </c>
      <c r="T328" s="21">
        <f>('Ratios Calculated fix'!T328-'Ratios Calculated fix'!T$428)/('Ratios Calculated fix'!T$429-'Ratios Calculated fix'!T$428)</f>
        <v>0</v>
      </c>
      <c r="U328" s="21">
        <f>('Ratios Calculated fix'!U328-'Ratios Calculated fix'!U$428)/('Ratios Calculated fix'!U$429-'Ratios Calculated fix'!U$428)</f>
        <v>0.79008725756879927</v>
      </c>
      <c r="V328" s="21">
        <f>('Ratios Calculated fix'!V328-'Ratios Calculated fix'!V$428)/('Ratios Calculated fix'!V$429-'Ratios Calculated fix'!V$428)</f>
        <v>0.77144014205164946</v>
      </c>
      <c r="W328" s="21">
        <f>('Ratios Calculated fix'!W328-'Ratios Calculated fix'!W$428)/('Ratios Calculated fix'!W$429-'Ratios Calculated fix'!W$428)</f>
        <v>0.75926751205282994</v>
      </c>
      <c r="X328" s="21">
        <f>('Ratios Calculated fix'!X328-'Ratios Calculated fix'!X$428)/('Ratios Calculated fix'!X$429-'Ratios Calculated fix'!X$428)</f>
        <v>0.62120709644211192</v>
      </c>
      <c r="Y328" s="21">
        <f>('Ratios Calculated fix'!Y328-'Ratios Calculated fix'!Y$428)/('Ratios Calculated fix'!Y$429-'Ratios Calculated fix'!Y$428)</f>
        <v>0.49450952849924407</v>
      </c>
      <c r="Z328" s="21">
        <f>('Ratios Calculated fix'!Z328-'Ratios Calculated fix'!Z$428)/('Ratios Calculated fix'!Z$429-'Ratios Calculated fix'!Z$428)</f>
        <v>0.37879290355788814</v>
      </c>
      <c r="AA328" s="21">
        <f>('Ratios Calculated fix'!AA328-'Ratios Calculated fix'!AA$428)/('Ratios Calculated fix'!AA$429-'Ratios Calculated fix'!AA$428)</f>
        <v>0.23660291792222837</v>
      </c>
      <c r="AB328" s="21">
        <f>('Ratios Calculated fix'!AB328-'Ratios Calculated fix'!AB$428)/('Ratios Calculated fix'!AB$429-'Ratios Calculated fix'!AB$428)</f>
        <v>0.87327802494050155</v>
      </c>
      <c r="AC328" s="21">
        <f>('Ratios Calculated fix'!AC328-'Ratios Calculated fix'!AC$428)/('Ratios Calculated fix'!AC$429-'Ratios Calculated fix'!AC$428)</f>
        <v>1</v>
      </c>
      <c r="AD328" s="21">
        <f>('Ratios Calculated fix'!AD328-'Ratios Calculated fix'!AD$428)/('Ratios Calculated fix'!AD$429-'Ratios Calculated fix'!AD$428)</f>
        <v>0.40155915969195904</v>
      </c>
      <c r="AE328" s="21">
        <f>('Ratios Calculated fix'!AE328-'Ratios Calculated fix'!AE$428)/('Ratios Calculated fix'!AE$429-'Ratios Calculated fix'!AE$428)</f>
        <v>0.40924481960345854</v>
      </c>
      <c r="AF328" s="21">
        <f>('Ratios Calculated fix'!AF328-'Ratios Calculated fix'!AF$428)/('Ratios Calculated fix'!AF$429-'Ratios Calculated fix'!AF$428)</f>
        <v>0.62746552196088656</v>
      </c>
      <c r="AG328" s="21" t="e">
        <f>('Ratios Calculated fix'!AG328-'Ratios Calculated fix'!AG$428)/('Ratios Calculated fix'!AG$429-'Ratios Calculated fix'!AG$428)</f>
        <v>#DIV/0!</v>
      </c>
      <c r="AH328" s="21" t="e">
        <f>('Ratios Calculated fix'!AH328-'Ratios Calculated fix'!AH$428)/('Ratios Calculated fix'!AH$429-'Ratios Calculated fix'!AH$428)</f>
        <v>#DIV/0!</v>
      </c>
      <c r="AI328" s="21">
        <f>('Ratios Calculated fix'!AI328-'Ratios Calculated fix'!AI$428)/('Ratios Calculated fix'!AI$429-'Ratios Calculated fix'!AI$428)</f>
        <v>0.40873040349302597</v>
      </c>
      <c r="AJ328" s="21">
        <f>('Ratios Calculated fix'!AJ328-'Ratios Calculated fix'!AJ$428)/('Ratios Calculated fix'!AJ$429-'Ratios Calculated fix'!AJ$428)</f>
        <v>0.10473711890672016</v>
      </c>
      <c r="AK328" s="21" t="e">
        <f>('Ratios Calculated fix'!AK328-'Ratios Calculated fix'!AK$428)/('Ratios Calculated fix'!AK$429-'Ratios Calculated fix'!AK$428)</f>
        <v>#DIV/0!</v>
      </c>
      <c r="AL328" s="21" t="e">
        <f>('Ratios Calculated fix'!AL328-'Ratios Calculated fix'!AL$428)/('Ratios Calculated fix'!AL$429-'Ratios Calculated fix'!AL$428)</f>
        <v>#DIV/0!</v>
      </c>
      <c r="AM328" s="21">
        <f>('Ratios Calculated fix'!AM328-'Ratios Calculated fix'!AM$428)/('Ratios Calculated fix'!AM$429-'Ratios Calculated fix'!AM$428)</f>
        <v>0.61749035142420006</v>
      </c>
      <c r="AN328" s="21">
        <f>('Ratios Calculated fix'!AN328-'Ratios Calculated fix'!AN$428)/('Ratios Calculated fix'!AN$429-'Ratios Calculated fix'!AN$428)</f>
        <v>0.62121954966356507</v>
      </c>
      <c r="AO328" s="21">
        <f>('Ratios Calculated fix'!AO328-'Ratios Calculated fix'!AO$428)/('Ratios Calculated fix'!AO$429-'Ratios Calculated fix'!AO$428)</f>
        <v>6.8357529103452233E-2</v>
      </c>
      <c r="AP328" s="21">
        <f>('Ratios Calculated fix'!AP328-'Ratios Calculated fix'!AP$428)/('Ratios Calculated fix'!AP$429-'Ratios Calculated fix'!AP$428)</f>
        <v>3.2244428495670795E-2</v>
      </c>
      <c r="AQ328" s="21">
        <f>('Ratios Calculated fix'!AQ328-'Ratios Calculated fix'!AQ$428)/('Ratios Calculated fix'!AQ$429-'Ratios Calculated fix'!AQ$428)</f>
        <v>0.55479089467116371</v>
      </c>
      <c r="AR328" s="21">
        <f>('Ratios Calculated fix'!AR328-'Ratios Calculated fix'!AR$428)/('Ratios Calculated fix'!AR$429-'Ratios Calculated fix'!AR$428)</f>
        <v>0.53237765241606849</v>
      </c>
      <c r="AS328" s="21">
        <f>('Ratios Calculated fix'!AS328-'Ratios Calculated fix'!AS$428)/('Ratios Calculated fix'!AS$429-'Ratios Calculated fix'!AS$428)</f>
        <v>0.52810799320831237</v>
      </c>
      <c r="AT328" s="21">
        <f>('Ratios Calculated fix'!AT328-'Ratios Calculated fix'!AT$428)/('Ratios Calculated fix'!AT$429-'Ratios Calculated fix'!AT$428)</f>
        <v>0.39861878407339307</v>
      </c>
      <c r="AU328" s="21">
        <f>('Ratios Calculated fix'!AU328-'Ratios Calculated fix'!AU$428)/('Ratios Calculated fix'!AU$429-'Ratios Calculated fix'!AU$428)</f>
        <v>0.46981387807939223</v>
      </c>
      <c r="AV328" s="21" t="e">
        <f>('Ratios Calculated fix'!AV328-'Ratios Calculated fix'!AV$428)/('Ratios Calculated fix'!AV$429-'Ratios Calculated fix'!AV$428)</f>
        <v>#DIV/0!</v>
      </c>
      <c r="AW328" s="21" t="e">
        <f>('Ratios Calculated fix'!AW328-'Ratios Calculated fix'!AW$428)/('Ratios Calculated fix'!AW$429-'Ratios Calculated fix'!AW$428)</f>
        <v>#DIV/0!</v>
      </c>
      <c r="AX328" s="21" t="e">
        <f>('Ratios Calculated fix'!AX328-'Ratios Calculated fix'!AX$428)/('Ratios Calculated fix'!AX$429-'Ratios Calculated fix'!AX$428)</f>
        <v>#DIV/0!</v>
      </c>
      <c r="AY328" s="21">
        <f>('Ratios Calculated fix'!AY328-'Ratios Calculated fix'!AY$428)/('Ratios Calculated fix'!AY$429-'Ratios Calculated fix'!AY$428)</f>
        <v>0.32751608420844852</v>
      </c>
      <c r="AZ328" s="21">
        <f>('Ratios Calculated fix'!AZ328-'Ratios Calculated fix'!AZ$428)/('Ratios Calculated fix'!AZ$429-'Ratios Calculated fix'!AZ$428)</f>
        <v>0.1853424502798835</v>
      </c>
      <c r="BA328" s="21">
        <f>('Ratios Calculated fix'!BA328-'Ratios Calculated fix'!BA$428)/('Ratios Calculated fix'!BA$429-'Ratios Calculated fix'!BA$428)</f>
        <v>0.5285474452515716</v>
      </c>
      <c r="BB328" s="21" t="e">
        <f>('Ratios Calculated fix'!BB328-'Ratios Calculated fix'!BB$428)/('Ratios Calculated fix'!BB$429-'Ratios Calculated fix'!BB$428)</f>
        <v>#DIV/0!</v>
      </c>
      <c r="BC328" s="21">
        <f>('Ratios Calculated fix'!BC328-'Ratios Calculated fix'!BC$428)/('Ratios Calculated fix'!BC$429-'Ratios Calculated fix'!BC$428)</f>
        <v>0.14221393791649417</v>
      </c>
    </row>
    <row r="329" spans="1:55" x14ac:dyDescent="0.2">
      <c r="A329" s="3" t="s">
        <v>994</v>
      </c>
      <c r="B329" s="3" t="s">
        <v>995</v>
      </c>
      <c r="C329" s="3" t="s">
        <v>34</v>
      </c>
      <c r="D329" s="3">
        <v>85758</v>
      </c>
      <c r="E329" s="3" t="s">
        <v>16</v>
      </c>
      <c r="F329" s="3">
        <v>2019</v>
      </c>
      <c r="G329" s="3" t="s">
        <v>17</v>
      </c>
      <c r="H329" s="4">
        <v>43738</v>
      </c>
      <c r="I329" s="4">
        <v>43775</v>
      </c>
      <c r="J329" s="4">
        <v>43775</v>
      </c>
      <c r="K329" s="5">
        <v>1197000000</v>
      </c>
      <c r="L329" s="5">
        <v>1209000000</v>
      </c>
      <c r="M329" s="3" t="s">
        <v>996</v>
      </c>
      <c r="N329" s="20">
        <f>('Ratios Calculated fix'!N329-'Ratios Calculated fix'!N$428)/('Ratios Calculated fix'!N$429-'Ratios Calculated fix'!N$428)</f>
        <v>5.4995452509699061E-2</v>
      </c>
      <c r="O329" s="21">
        <f>('Ratios Calculated fix'!O329-'Ratios Calculated fix'!O$428)/('Ratios Calculated fix'!O$429-'Ratios Calculated fix'!O$428)</f>
        <v>4.9570549608524785E-2</v>
      </c>
      <c r="P329" s="21">
        <f>('Ratios Calculated fix'!P329-'Ratios Calculated fix'!P$428)/('Ratios Calculated fix'!P$429-'Ratios Calculated fix'!P$428)</f>
        <v>0.13346534263922361</v>
      </c>
      <c r="Q329" s="21">
        <f>('Ratios Calculated fix'!Q329-'Ratios Calculated fix'!Q$428)/('Ratios Calculated fix'!Q$429-'Ratios Calculated fix'!Q$428)</f>
        <v>0.61064322653142156</v>
      </c>
      <c r="R329" s="21">
        <f>('Ratios Calculated fix'!R329-'Ratios Calculated fix'!R$428)/('Ratios Calculated fix'!R$429-'Ratios Calculated fix'!R$428)</f>
        <v>0.12867937952928291</v>
      </c>
      <c r="S329" s="21">
        <f>('Ratios Calculated fix'!S329-'Ratios Calculated fix'!S$428)/('Ratios Calculated fix'!S$429-'Ratios Calculated fix'!S$428)</f>
        <v>5.1364461610901371E-2</v>
      </c>
      <c r="T329" s="21">
        <f>('Ratios Calculated fix'!T329-'Ratios Calculated fix'!T$428)/('Ratios Calculated fix'!T$429-'Ratios Calculated fix'!T$428)</f>
        <v>0.12201952990356053</v>
      </c>
      <c r="U329" s="21">
        <f>('Ratios Calculated fix'!U329-'Ratios Calculated fix'!U$428)/('Ratios Calculated fix'!U$429-'Ratios Calculated fix'!U$428)</f>
        <v>0.87608478102772191</v>
      </c>
      <c r="V329" s="21">
        <f>('Ratios Calculated fix'!V329-'Ratios Calculated fix'!V$428)/('Ratios Calculated fix'!V$429-'Ratios Calculated fix'!V$428)</f>
        <v>0.80325362487364771</v>
      </c>
      <c r="W329" s="21">
        <f>('Ratios Calculated fix'!W329-'Ratios Calculated fix'!W$428)/('Ratios Calculated fix'!W$429-'Ratios Calculated fix'!W$428)</f>
        <v>0.8518365460242775</v>
      </c>
      <c r="X329" s="21">
        <f>('Ratios Calculated fix'!X329-'Ratios Calculated fix'!X$428)/('Ratios Calculated fix'!X$429-'Ratios Calculated fix'!X$428)</f>
        <v>0.43310529550412635</v>
      </c>
      <c r="Y329" s="21">
        <f>('Ratios Calculated fix'!Y329-'Ratios Calculated fix'!Y$428)/('Ratios Calculated fix'!Y$429-'Ratios Calculated fix'!Y$428)</f>
        <v>0.44801969435130828</v>
      </c>
      <c r="Z329" s="21">
        <f>('Ratios Calculated fix'!Z329-'Ratios Calculated fix'!Z$428)/('Ratios Calculated fix'!Z$429-'Ratios Calculated fix'!Z$428)</f>
        <v>0.56689470449587365</v>
      </c>
      <c r="AA329" s="21">
        <f>('Ratios Calculated fix'!AA329-'Ratios Calculated fix'!AA$428)/('Ratios Calculated fix'!AA$429-'Ratios Calculated fix'!AA$428)</f>
        <v>0.32434752255865001</v>
      </c>
      <c r="AB329" s="21">
        <f>('Ratios Calculated fix'!AB329-'Ratios Calculated fix'!AB$428)/('Ratios Calculated fix'!AB$429-'Ratios Calculated fix'!AB$428)</f>
        <v>0.79628410588405574</v>
      </c>
      <c r="AC329" s="21">
        <f>('Ratios Calculated fix'!AC329-'Ratios Calculated fix'!AC$428)/('Ratios Calculated fix'!AC$429-'Ratios Calculated fix'!AC$428)</f>
        <v>0.53663175261809037</v>
      </c>
      <c r="AD329" s="21">
        <f>('Ratios Calculated fix'!AD329-'Ratios Calculated fix'!AD$428)/('Ratios Calculated fix'!AD$429-'Ratios Calculated fix'!AD$428)</f>
        <v>0.24222111284881831</v>
      </c>
      <c r="AE329" s="21">
        <f>('Ratios Calculated fix'!AE329-'Ratios Calculated fix'!AE$428)/('Ratios Calculated fix'!AE$429-'Ratios Calculated fix'!AE$428)</f>
        <v>0.27767146798575465</v>
      </c>
      <c r="AF329" s="21">
        <f>('Ratios Calculated fix'!AF329-'Ratios Calculated fix'!AF$428)/('Ratios Calculated fix'!AF$429-'Ratios Calculated fix'!AF$428)</f>
        <v>0.39444483403526176</v>
      </c>
      <c r="AG329" s="21" t="e">
        <f>('Ratios Calculated fix'!AG329-'Ratios Calculated fix'!AG$428)/('Ratios Calculated fix'!AG$429-'Ratios Calculated fix'!AG$428)</f>
        <v>#DIV/0!</v>
      </c>
      <c r="AH329" s="21" t="e">
        <f>('Ratios Calculated fix'!AH329-'Ratios Calculated fix'!AH$428)/('Ratios Calculated fix'!AH$429-'Ratios Calculated fix'!AH$428)</f>
        <v>#DIV/0!</v>
      </c>
      <c r="AI329" s="21">
        <f>('Ratios Calculated fix'!AI329-'Ratios Calculated fix'!AI$428)/('Ratios Calculated fix'!AI$429-'Ratios Calculated fix'!AI$428)</f>
        <v>0</v>
      </c>
      <c r="AJ329" s="21">
        <f>('Ratios Calculated fix'!AJ329-'Ratios Calculated fix'!AJ$428)/('Ratios Calculated fix'!AJ$429-'Ratios Calculated fix'!AJ$428)</f>
        <v>0.11744766839063189</v>
      </c>
      <c r="AK329" s="21" t="e">
        <f>('Ratios Calculated fix'!AK329-'Ratios Calculated fix'!AK$428)/('Ratios Calculated fix'!AK$429-'Ratios Calculated fix'!AK$428)</f>
        <v>#DIV/0!</v>
      </c>
      <c r="AL329" s="21" t="e">
        <f>('Ratios Calculated fix'!AL329-'Ratios Calculated fix'!AL$428)/('Ratios Calculated fix'!AL$429-'Ratios Calculated fix'!AL$428)</f>
        <v>#DIV/0!</v>
      </c>
      <c r="AM329" s="21">
        <f>('Ratios Calculated fix'!AM329-'Ratios Calculated fix'!AM$428)/('Ratios Calculated fix'!AM$429-'Ratios Calculated fix'!AM$428)</f>
        <v>0.53647623185099491</v>
      </c>
      <c r="AN329" s="21">
        <f>('Ratios Calculated fix'!AN329-'Ratios Calculated fix'!AN$428)/('Ratios Calculated fix'!AN$429-'Ratios Calculated fix'!AN$428)</f>
        <v>0.65744269869522398</v>
      </c>
      <c r="AO329" s="21">
        <f>('Ratios Calculated fix'!AO329-'Ratios Calculated fix'!AO$428)/('Ratios Calculated fix'!AO$429-'Ratios Calculated fix'!AO$428)</f>
        <v>0.14533352235110633</v>
      </c>
      <c r="AP329" s="21">
        <f>('Ratios Calculated fix'!AP329-'Ratios Calculated fix'!AP$428)/('Ratios Calculated fix'!AP$429-'Ratios Calculated fix'!AP$428)</f>
        <v>3.2680251085489685E-2</v>
      </c>
      <c r="AQ329" s="21">
        <f>('Ratios Calculated fix'!AQ329-'Ratios Calculated fix'!AQ$428)/('Ratios Calculated fix'!AQ$429-'Ratios Calculated fix'!AQ$428)</f>
        <v>0.30614492011346273</v>
      </c>
      <c r="AR329" s="21">
        <f>('Ratios Calculated fix'!AR329-'Ratios Calculated fix'!AR$428)/('Ratios Calculated fix'!AR$429-'Ratios Calculated fix'!AR$428)</f>
        <v>0.34612858056679591</v>
      </c>
      <c r="AS329" s="21">
        <f>('Ratios Calculated fix'!AS329-'Ratios Calculated fix'!AS$428)/('Ratios Calculated fix'!AS$429-'Ratios Calculated fix'!AS$428)</f>
        <v>5.7215653412343338E-2</v>
      </c>
      <c r="AT329" s="21">
        <f>('Ratios Calculated fix'!AT329-'Ratios Calculated fix'!AT$428)/('Ratios Calculated fix'!AT$429-'Ratios Calculated fix'!AT$428)</f>
        <v>0.3865626486650498</v>
      </c>
      <c r="AU329" s="21">
        <f>('Ratios Calculated fix'!AU329-'Ratios Calculated fix'!AU$428)/('Ratios Calculated fix'!AU$429-'Ratios Calculated fix'!AU$428)</f>
        <v>0.50989246385821019</v>
      </c>
      <c r="AV329" s="21" t="e">
        <f>('Ratios Calculated fix'!AV329-'Ratios Calculated fix'!AV$428)/('Ratios Calculated fix'!AV$429-'Ratios Calculated fix'!AV$428)</f>
        <v>#DIV/0!</v>
      </c>
      <c r="AW329" s="21" t="e">
        <f>('Ratios Calculated fix'!AW329-'Ratios Calculated fix'!AW$428)/('Ratios Calculated fix'!AW$429-'Ratios Calculated fix'!AW$428)</f>
        <v>#DIV/0!</v>
      </c>
      <c r="AX329" s="21" t="e">
        <f>('Ratios Calculated fix'!AX329-'Ratios Calculated fix'!AX$428)/('Ratios Calculated fix'!AX$429-'Ratios Calculated fix'!AX$428)</f>
        <v>#DIV/0!</v>
      </c>
      <c r="AY329" s="21">
        <f>('Ratios Calculated fix'!AY329-'Ratios Calculated fix'!AY$428)/('Ratios Calculated fix'!AY$429-'Ratios Calculated fix'!AY$428)</f>
        <v>0.575534546976332</v>
      </c>
      <c r="AZ329" s="21">
        <f>('Ratios Calculated fix'!AZ329-'Ratios Calculated fix'!AZ$428)/('Ratios Calculated fix'!AZ$429-'Ratios Calculated fix'!AZ$428)</f>
        <v>0.35805072942304272</v>
      </c>
      <c r="BA329" s="21">
        <f>('Ratios Calculated fix'!BA329-'Ratios Calculated fix'!BA$428)/('Ratios Calculated fix'!BA$429-'Ratios Calculated fix'!BA$428)</f>
        <v>0.49853501872558975</v>
      </c>
      <c r="BB329" s="21" t="e">
        <f>('Ratios Calculated fix'!BB329-'Ratios Calculated fix'!BB$428)/('Ratios Calculated fix'!BB$429-'Ratios Calculated fix'!BB$428)</f>
        <v>#DIV/0!</v>
      </c>
      <c r="BC329" s="21">
        <f>('Ratios Calculated fix'!BC329-'Ratios Calculated fix'!BC$428)/('Ratios Calculated fix'!BC$429-'Ratios Calculated fix'!BC$428)</f>
        <v>8.6674551369065725E-2</v>
      </c>
    </row>
    <row r="330" spans="1:55" x14ac:dyDescent="0.2">
      <c r="A330" s="3" t="s">
        <v>991</v>
      </c>
      <c r="B330" s="3" t="s">
        <v>992</v>
      </c>
      <c r="C330" s="3" t="s">
        <v>34</v>
      </c>
      <c r="D330" s="3">
        <v>35151</v>
      </c>
      <c r="E330" s="3" t="s">
        <v>16</v>
      </c>
      <c r="F330" s="3">
        <v>2019</v>
      </c>
      <c r="G330" s="3" t="s">
        <v>17</v>
      </c>
      <c r="H330" s="4">
        <v>43921</v>
      </c>
      <c r="I330" s="4">
        <v>43971</v>
      </c>
      <c r="J330" s="4">
        <v>43971</v>
      </c>
      <c r="K330" s="5">
        <v>115849000</v>
      </c>
      <c r="L330" s="5">
        <v>118165000</v>
      </c>
      <c r="M330" s="3" t="s">
        <v>993</v>
      </c>
      <c r="N330" s="20">
        <f>('Ratios Calculated fix'!N330-'Ratios Calculated fix'!N$428)/('Ratios Calculated fix'!N$429-'Ratios Calculated fix'!N$428)</f>
        <v>0.16719808151450191</v>
      </c>
      <c r="O330" s="21">
        <f>('Ratios Calculated fix'!O330-'Ratios Calculated fix'!O$428)/('Ratios Calculated fix'!O$429-'Ratios Calculated fix'!O$428)</f>
        <v>0.11619426064313852</v>
      </c>
      <c r="P330" s="21">
        <f>('Ratios Calculated fix'!P330-'Ratios Calculated fix'!P$428)/('Ratios Calculated fix'!P$429-'Ratios Calculated fix'!P$428)</f>
        <v>0.24416217919646083</v>
      </c>
      <c r="Q330" s="21">
        <f>('Ratios Calculated fix'!Q330-'Ratios Calculated fix'!Q$428)/('Ratios Calculated fix'!Q$429-'Ratios Calculated fix'!Q$428)</f>
        <v>0.55807674401007101</v>
      </c>
      <c r="R330" s="21">
        <f>('Ratios Calculated fix'!R330-'Ratios Calculated fix'!R$428)/('Ratios Calculated fix'!R$429-'Ratios Calculated fix'!R$428)</f>
        <v>4.0743689747569395E-2</v>
      </c>
      <c r="S330" s="21">
        <f>('Ratios Calculated fix'!S330-'Ratios Calculated fix'!S$428)/('Ratios Calculated fix'!S$429-'Ratios Calculated fix'!S$428)</f>
        <v>2.3010181251377752E-5</v>
      </c>
      <c r="T330" s="21">
        <f>('Ratios Calculated fix'!T330-'Ratios Calculated fix'!T$428)/('Ratios Calculated fix'!T$429-'Ratios Calculated fix'!T$428)</f>
        <v>4.1158461788856134E-2</v>
      </c>
      <c r="U330" s="21">
        <f>('Ratios Calculated fix'!U330-'Ratios Calculated fix'!U$428)/('Ratios Calculated fix'!U$429-'Ratios Calculated fix'!U$428)</f>
        <v>0.79111716319630054</v>
      </c>
      <c r="V330" s="21">
        <f>('Ratios Calculated fix'!V330-'Ratios Calculated fix'!V$428)/('Ratios Calculated fix'!V$429-'Ratios Calculated fix'!V$428)</f>
        <v>0.77144068110109598</v>
      </c>
      <c r="W330" s="21">
        <f>('Ratios Calculated fix'!W330-'Ratios Calculated fix'!W$428)/('Ratios Calculated fix'!W$429-'Ratios Calculated fix'!W$428)</f>
        <v>0.76044852758178305</v>
      </c>
      <c r="X330" s="21">
        <f>('Ratios Calculated fix'!X330-'Ratios Calculated fix'!X$428)/('Ratios Calculated fix'!X$429-'Ratios Calculated fix'!X$428)</f>
        <v>0.23440047766553632</v>
      </c>
      <c r="Y330" s="21">
        <f>('Ratios Calculated fix'!Y330-'Ratios Calculated fix'!Y$428)/('Ratios Calculated fix'!Y$429-'Ratios Calculated fix'!Y$428)</f>
        <v>0.60646424920273123</v>
      </c>
      <c r="Z330" s="21">
        <f>('Ratios Calculated fix'!Z330-'Ratios Calculated fix'!Z$428)/('Ratios Calculated fix'!Z$429-'Ratios Calculated fix'!Z$428)</f>
        <v>0.76559952233446371</v>
      </c>
      <c r="AA330" s="21">
        <f>('Ratios Calculated fix'!AA330-'Ratios Calculated fix'!AA$428)/('Ratios Calculated fix'!AA$429-'Ratios Calculated fix'!AA$428)</f>
        <v>0.61066301428486636</v>
      </c>
      <c r="AB330" s="21">
        <f>('Ratios Calculated fix'!AB330-'Ratios Calculated fix'!AB$428)/('Ratios Calculated fix'!AB$429-'Ratios Calculated fix'!AB$428)</f>
        <v>0.96650518248908579</v>
      </c>
      <c r="AC330" s="21">
        <f>('Ratios Calculated fix'!AC330-'Ratios Calculated fix'!AC$428)/('Ratios Calculated fix'!AC$429-'Ratios Calculated fix'!AC$428)</f>
        <v>0.36943196868156747</v>
      </c>
      <c r="AD330" s="21">
        <f>('Ratios Calculated fix'!AD330-'Ratios Calculated fix'!AD$428)/('Ratios Calculated fix'!AD$429-'Ratios Calculated fix'!AD$428)</f>
        <v>0.27541037013224057</v>
      </c>
      <c r="AE330" s="21">
        <f>('Ratios Calculated fix'!AE330-'Ratios Calculated fix'!AE$428)/('Ratios Calculated fix'!AE$429-'Ratios Calculated fix'!AE$428)</f>
        <v>0.31571815055135216</v>
      </c>
      <c r="AF330" s="21">
        <f>('Ratios Calculated fix'!AF330-'Ratios Calculated fix'!AF$428)/('Ratios Calculated fix'!AF$429-'Ratios Calculated fix'!AF$428)</f>
        <v>0.5670103687234278</v>
      </c>
      <c r="AG330" s="21" t="e">
        <f>('Ratios Calculated fix'!AG330-'Ratios Calculated fix'!AG$428)/('Ratios Calculated fix'!AG$429-'Ratios Calculated fix'!AG$428)</f>
        <v>#DIV/0!</v>
      </c>
      <c r="AH330" s="21" t="e">
        <f>('Ratios Calculated fix'!AH330-'Ratios Calculated fix'!AH$428)/('Ratios Calculated fix'!AH$429-'Ratios Calculated fix'!AH$428)</f>
        <v>#DIV/0!</v>
      </c>
      <c r="AI330" s="21">
        <f>('Ratios Calculated fix'!AI330-'Ratios Calculated fix'!AI$428)/('Ratios Calculated fix'!AI$429-'Ratios Calculated fix'!AI$428)</f>
        <v>0.37083060065110113</v>
      </c>
      <c r="AJ330" s="21">
        <f>('Ratios Calculated fix'!AJ330-'Ratios Calculated fix'!AJ$428)/('Ratios Calculated fix'!AJ$429-'Ratios Calculated fix'!AJ$428)</f>
        <v>0.38107556057866926</v>
      </c>
      <c r="AK330" s="21" t="e">
        <f>('Ratios Calculated fix'!AK330-'Ratios Calculated fix'!AK$428)/('Ratios Calculated fix'!AK$429-'Ratios Calculated fix'!AK$428)</f>
        <v>#DIV/0!</v>
      </c>
      <c r="AL330" s="21" t="e">
        <f>('Ratios Calculated fix'!AL330-'Ratios Calculated fix'!AL$428)/('Ratios Calculated fix'!AL$429-'Ratios Calculated fix'!AL$428)</f>
        <v>#DIV/0!</v>
      </c>
      <c r="AM330" s="21">
        <f>('Ratios Calculated fix'!AM330-'Ratios Calculated fix'!AM$428)/('Ratios Calculated fix'!AM$429-'Ratios Calculated fix'!AM$428)</f>
        <v>0.61593554237632042</v>
      </c>
      <c r="AN330" s="21">
        <f>('Ratios Calculated fix'!AN330-'Ratios Calculated fix'!AN$428)/('Ratios Calculated fix'!AN$429-'Ratios Calculated fix'!AN$428)</f>
        <v>0.62076407884224138</v>
      </c>
      <c r="AO330" s="21">
        <f>('Ratios Calculated fix'!AO330-'Ratios Calculated fix'!AO$428)/('Ratios Calculated fix'!AO$429-'Ratios Calculated fix'!AO$428)</f>
        <v>0.10822183559142859</v>
      </c>
      <c r="AP330" s="21">
        <f>('Ratios Calculated fix'!AP330-'Ratios Calculated fix'!AP$428)/('Ratios Calculated fix'!AP$429-'Ratios Calculated fix'!AP$428)</f>
        <v>3.2277659602695033E-2</v>
      </c>
      <c r="AQ330" s="21">
        <f>('Ratios Calculated fix'!AQ330-'Ratios Calculated fix'!AQ$428)/('Ratios Calculated fix'!AQ$429-'Ratios Calculated fix'!AQ$428)</f>
        <v>0.52369147207429945</v>
      </c>
      <c r="AR330" s="21">
        <f>('Ratios Calculated fix'!AR330-'Ratios Calculated fix'!AR$428)/('Ratios Calculated fix'!AR$429-'Ratios Calculated fix'!AR$428)</f>
        <v>0.43836213794094198</v>
      </c>
      <c r="AS330" s="21">
        <f>('Ratios Calculated fix'!AS330-'Ratios Calculated fix'!AS$428)/('Ratios Calculated fix'!AS$429-'Ratios Calculated fix'!AS$428)</f>
        <v>0.46682209366097388</v>
      </c>
      <c r="AT330" s="21">
        <f>('Ratios Calculated fix'!AT330-'Ratios Calculated fix'!AT$428)/('Ratios Calculated fix'!AT$429-'Ratios Calculated fix'!AT$428)</f>
        <v>0.41986730799854804</v>
      </c>
      <c r="AU330" s="21">
        <f>('Ratios Calculated fix'!AU330-'Ratios Calculated fix'!AU$428)/('Ratios Calculated fix'!AU$429-'Ratios Calculated fix'!AU$428)</f>
        <v>0.5843219721685301</v>
      </c>
      <c r="AV330" s="21" t="e">
        <f>('Ratios Calculated fix'!AV330-'Ratios Calculated fix'!AV$428)/('Ratios Calculated fix'!AV$429-'Ratios Calculated fix'!AV$428)</f>
        <v>#DIV/0!</v>
      </c>
      <c r="AW330" s="21" t="e">
        <f>('Ratios Calculated fix'!AW330-'Ratios Calculated fix'!AW$428)/('Ratios Calculated fix'!AW$429-'Ratios Calculated fix'!AW$428)</f>
        <v>#DIV/0!</v>
      </c>
      <c r="AX330" s="21" t="e">
        <f>('Ratios Calculated fix'!AX330-'Ratios Calculated fix'!AX$428)/('Ratios Calculated fix'!AX$429-'Ratios Calculated fix'!AX$428)</f>
        <v>#DIV/0!</v>
      </c>
      <c r="AY330" s="21">
        <f>('Ratios Calculated fix'!AY330-'Ratios Calculated fix'!AY$428)/('Ratios Calculated fix'!AY$429-'Ratios Calculated fix'!AY$428)</f>
        <v>0.37534783179008091</v>
      </c>
      <c r="AZ330" s="21">
        <f>('Ratios Calculated fix'!AZ330-'Ratios Calculated fix'!AZ$428)/('Ratios Calculated fix'!AZ$429-'Ratios Calculated fix'!AZ$428)</f>
        <v>0.26106166084324378</v>
      </c>
      <c r="BA330" s="21">
        <f>('Ratios Calculated fix'!BA330-'Ratios Calculated fix'!BA$428)/('Ratios Calculated fix'!BA$429-'Ratios Calculated fix'!BA$428)</f>
        <v>0.53579880136046398</v>
      </c>
      <c r="BB330" s="21" t="e">
        <f>('Ratios Calculated fix'!BB330-'Ratios Calculated fix'!BB$428)/('Ratios Calculated fix'!BB$429-'Ratios Calculated fix'!BB$428)</f>
        <v>#DIV/0!</v>
      </c>
      <c r="BC330" s="21">
        <f>('Ratios Calculated fix'!BC330-'Ratios Calculated fix'!BC$428)/('Ratios Calculated fix'!BC$429-'Ratios Calculated fix'!BC$428)</f>
        <v>8.7480309841981629E-2</v>
      </c>
    </row>
    <row r="331" spans="1:55" x14ac:dyDescent="0.2">
      <c r="A331" s="3" t="s">
        <v>1033</v>
      </c>
      <c r="B331" s="3" t="s">
        <v>1034</v>
      </c>
      <c r="C331" s="3" t="s">
        <v>45</v>
      </c>
      <c r="D331" s="3">
        <v>403292</v>
      </c>
      <c r="E331" s="3" t="s">
        <v>16</v>
      </c>
      <c r="F331" s="3">
        <v>2019</v>
      </c>
      <c r="G331" s="3" t="s">
        <v>17</v>
      </c>
      <c r="H331" s="4">
        <v>43830</v>
      </c>
      <c r="I331" s="4">
        <v>43886</v>
      </c>
      <c r="J331" s="4">
        <v>43886</v>
      </c>
      <c r="K331" s="5">
        <v>209192000</v>
      </c>
      <c r="L331" s="5">
        <v>209673000</v>
      </c>
      <c r="M331" s="3" t="s">
        <v>1035</v>
      </c>
      <c r="N331" s="20">
        <f>('Ratios Calculated fix'!N331-'Ratios Calculated fix'!N$428)/('Ratios Calculated fix'!N$429-'Ratios Calculated fix'!N$428)</f>
        <v>6.8729943574537735E-3</v>
      </c>
      <c r="O331" s="21">
        <f>('Ratios Calculated fix'!O331-'Ratios Calculated fix'!O$428)/('Ratios Calculated fix'!O$429-'Ratios Calculated fix'!O$428)</f>
        <v>5.9355980385919771E-3</v>
      </c>
      <c r="P331" s="21">
        <f>('Ratios Calculated fix'!P331-'Ratios Calculated fix'!P$428)/('Ratios Calculated fix'!P$429-'Ratios Calculated fix'!P$428)</f>
        <v>6.0541986945421723E-3</v>
      </c>
      <c r="Q331" s="21">
        <f>('Ratios Calculated fix'!Q331-'Ratios Calculated fix'!Q$428)/('Ratios Calculated fix'!Q$429-'Ratios Calculated fix'!Q$428)</f>
        <v>0.55969893967631246</v>
      </c>
      <c r="R331" s="21">
        <f>('Ratios Calculated fix'!R331-'Ratios Calculated fix'!R$428)/('Ratios Calculated fix'!R$429-'Ratios Calculated fix'!R$428)</f>
        <v>9.9975931930841477E-2</v>
      </c>
      <c r="S331" s="21">
        <f>('Ratios Calculated fix'!S331-'Ratios Calculated fix'!S$428)/('Ratios Calculated fix'!S$429-'Ratios Calculated fix'!S$428)</f>
        <v>0.14609620642685711</v>
      </c>
      <c r="T331" s="21">
        <f>('Ratios Calculated fix'!T331-'Ratios Calculated fix'!T$428)/('Ratios Calculated fix'!T$429-'Ratios Calculated fix'!T$428)</f>
        <v>7.8301773965080285E-2</v>
      </c>
      <c r="U331" s="21">
        <f>('Ratios Calculated fix'!U331-'Ratios Calculated fix'!U$428)/('Ratios Calculated fix'!U$429-'Ratios Calculated fix'!U$428)</f>
        <v>0.79459832460839763</v>
      </c>
      <c r="V331" s="21">
        <f>('Ratios Calculated fix'!V331-'Ratios Calculated fix'!V$428)/('Ratios Calculated fix'!V$429-'Ratios Calculated fix'!V$428)</f>
        <v>0.77754948139932845</v>
      </c>
      <c r="W331" s="21">
        <f>('Ratios Calculated fix'!W331-'Ratios Calculated fix'!W$428)/('Ratios Calculated fix'!W$429-'Ratios Calculated fix'!W$428)</f>
        <v>0.76327816256264791</v>
      </c>
      <c r="X331" s="21">
        <f>('Ratios Calculated fix'!X331-'Ratios Calculated fix'!X$428)/('Ratios Calculated fix'!X$429-'Ratios Calculated fix'!X$428)</f>
        <v>3.283000825225408E-2</v>
      </c>
      <c r="Y331" s="21">
        <f>('Ratios Calculated fix'!Y331-'Ratios Calculated fix'!Y$428)/('Ratios Calculated fix'!Y$429-'Ratios Calculated fix'!Y$428)</f>
        <v>0.49665719992339646</v>
      </c>
      <c r="Z331" s="21">
        <f>('Ratios Calculated fix'!Z331-'Ratios Calculated fix'!Z$428)/('Ratios Calculated fix'!Z$429-'Ratios Calculated fix'!Z$428)</f>
        <v>0.96716999174774587</v>
      </c>
      <c r="AA331" s="21">
        <f>('Ratios Calculated fix'!AA331-'Ratios Calculated fix'!AA$428)/('Ratios Calculated fix'!AA$429-'Ratios Calculated fix'!AA$428)</f>
        <v>8.1189611976325474E-2</v>
      </c>
      <c r="AB331" s="21">
        <f>('Ratios Calculated fix'!AB331-'Ratios Calculated fix'!AB$428)/('Ratios Calculated fix'!AB$429-'Ratios Calculated fix'!AB$428)</f>
        <v>0.88870138066110671</v>
      </c>
      <c r="AC331" s="21">
        <f>('Ratios Calculated fix'!AC331-'Ratios Calculated fix'!AC$428)/('Ratios Calculated fix'!AC$429-'Ratios Calculated fix'!AC$428)</f>
        <v>0.43007205015679772</v>
      </c>
      <c r="AD331" s="21">
        <f>('Ratios Calculated fix'!AD331-'Ratios Calculated fix'!AD$428)/('Ratios Calculated fix'!AD$429-'Ratios Calculated fix'!AD$428)</f>
        <v>0.48695508337242194</v>
      </c>
      <c r="AE331" s="21">
        <f>('Ratios Calculated fix'!AE331-'Ratios Calculated fix'!AE$428)/('Ratios Calculated fix'!AE$429-'Ratios Calculated fix'!AE$428)</f>
        <v>0.44747543347308821</v>
      </c>
      <c r="AF331" s="21">
        <f>('Ratios Calculated fix'!AF331-'Ratios Calculated fix'!AF$428)/('Ratios Calculated fix'!AF$429-'Ratios Calculated fix'!AF$428)</f>
        <v>0.66615369104922484</v>
      </c>
      <c r="AG331" s="21" t="e">
        <f>('Ratios Calculated fix'!AG331-'Ratios Calculated fix'!AG$428)/('Ratios Calculated fix'!AG$429-'Ratios Calculated fix'!AG$428)</f>
        <v>#DIV/0!</v>
      </c>
      <c r="AH331" s="21" t="e">
        <f>('Ratios Calculated fix'!AH331-'Ratios Calculated fix'!AH$428)/('Ratios Calculated fix'!AH$429-'Ratios Calculated fix'!AH$428)</f>
        <v>#DIV/0!</v>
      </c>
      <c r="AI331" s="21">
        <f>('Ratios Calculated fix'!AI331-'Ratios Calculated fix'!AI$428)/('Ratios Calculated fix'!AI$429-'Ratios Calculated fix'!AI$428)</f>
        <v>0.43736073879665027</v>
      </c>
      <c r="AJ331" s="21">
        <f>('Ratios Calculated fix'!AJ331-'Ratios Calculated fix'!AJ$428)/('Ratios Calculated fix'!AJ$429-'Ratios Calculated fix'!AJ$428)</f>
        <v>0.15125385724960067</v>
      </c>
      <c r="AK331" s="21" t="e">
        <f>('Ratios Calculated fix'!AK331-'Ratios Calculated fix'!AK$428)/('Ratios Calculated fix'!AK$429-'Ratios Calculated fix'!AK$428)</f>
        <v>#DIV/0!</v>
      </c>
      <c r="AL331" s="21" t="e">
        <f>('Ratios Calculated fix'!AL331-'Ratios Calculated fix'!AL$428)/('Ratios Calculated fix'!AL$429-'Ratios Calculated fix'!AL$428)</f>
        <v>#DIV/0!</v>
      </c>
      <c r="AM331" s="21">
        <f>('Ratios Calculated fix'!AM331-'Ratios Calculated fix'!AM$428)/('Ratios Calculated fix'!AM$429-'Ratios Calculated fix'!AM$428)</f>
        <v>0.61781884835498813</v>
      </c>
      <c r="AN331" s="21">
        <f>('Ratios Calculated fix'!AN331-'Ratios Calculated fix'!AN$428)/('Ratios Calculated fix'!AN$429-'Ratios Calculated fix'!AN$428)</f>
        <v>0.62092792336565839</v>
      </c>
      <c r="AO331" s="21">
        <f>('Ratios Calculated fix'!AO331-'Ratios Calculated fix'!AO$428)/('Ratios Calculated fix'!AO$429-'Ratios Calculated fix'!AO$428)</f>
        <v>6.5220084084470137E-2</v>
      </c>
      <c r="AP331" s="21">
        <f>('Ratios Calculated fix'!AP331-'Ratios Calculated fix'!AP$428)/('Ratios Calculated fix'!AP$429-'Ratios Calculated fix'!AP$428)</f>
        <v>3.1800556026267253E-2</v>
      </c>
      <c r="AQ331" s="21">
        <f>('Ratios Calculated fix'!AQ331-'Ratios Calculated fix'!AQ$428)/('Ratios Calculated fix'!AQ$429-'Ratios Calculated fix'!AQ$428)</f>
        <v>0.57748410503648973</v>
      </c>
      <c r="AR331" s="21">
        <f>('Ratios Calculated fix'!AR331-'Ratios Calculated fix'!AR$428)/('Ratios Calculated fix'!AR$429-'Ratios Calculated fix'!AR$428)</f>
        <v>0.54414884095540761</v>
      </c>
      <c r="AS331" s="21">
        <f>('Ratios Calculated fix'!AS331-'Ratios Calculated fix'!AS$428)/('Ratios Calculated fix'!AS$429-'Ratios Calculated fix'!AS$428)</f>
        <v>0.59997539498488683</v>
      </c>
      <c r="AT331" s="21">
        <f>('Ratios Calculated fix'!AT331-'Ratios Calculated fix'!AT$428)/('Ratios Calculated fix'!AT$429-'Ratios Calculated fix'!AT$428)</f>
        <v>0.39710388291131804</v>
      </c>
      <c r="AU331" s="21">
        <f>('Ratios Calculated fix'!AU331-'Ratios Calculated fix'!AU$428)/('Ratios Calculated fix'!AU$429-'Ratios Calculated fix'!AU$428)</f>
        <v>0.428926290298279</v>
      </c>
      <c r="AV331" s="21" t="e">
        <f>('Ratios Calculated fix'!AV331-'Ratios Calculated fix'!AV$428)/('Ratios Calculated fix'!AV$429-'Ratios Calculated fix'!AV$428)</f>
        <v>#DIV/0!</v>
      </c>
      <c r="AW331" s="21" t="e">
        <f>('Ratios Calculated fix'!AW331-'Ratios Calculated fix'!AW$428)/('Ratios Calculated fix'!AW$429-'Ratios Calculated fix'!AW$428)</f>
        <v>#DIV/0!</v>
      </c>
      <c r="AX331" s="21" t="e">
        <f>('Ratios Calculated fix'!AX331-'Ratios Calculated fix'!AX$428)/('Ratios Calculated fix'!AX$429-'Ratios Calculated fix'!AX$428)</f>
        <v>#DIV/0!</v>
      </c>
      <c r="AY331" s="21">
        <f>('Ratios Calculated fix'!AY331-'Ratios Calculated fix'!AY$428)/('Ratios Calculated fix'!AY$429-'Ratios Calculated fix'!AY$428)</f>
        <v>0.36888940265511755</v>
      </c>
      <c r="AZ331" s="21">
        <f>('Ratios Calculated fix'!AZ331-'Ratios Calculated fix'!AZ$428)/('Ratios Calculated fix'!AZ$429-'Ratios Calculated fix'!AZ$428)</f>
        <v>0.31382953439312045</v>
      </c>
      <c r="BA331" s="21">
        <f>('Ratios Calculated fix'!BA331-'Ratios Calculated fix'!BA$428)/('Ratios Calculated fix'!BA$429-'Ratios Calculated fix'!BA$428)</f>
        <v>0.5060179677557074</v>
      </c>
      <c r="BB331" s="21" t="e">
        <f>('Ratios Calculated fix'!BB331-'Ratios Calculated fix'!BB$428)/('Ratios Calculated fix'!BB$429-'Ratios Calculated fix'!BB$428)</f>
        <v>#DIV/0!</v>
      </c>
      <c r="BC331" s="21">
        <f>('Ratios Calculated fix'!BC331-'Ratios Calculated fix'!BC$428)/('Ratios Calculated fix'!BC$429-'Ratios Calculated fix'!BC$428)</f>
        <v>0.11489315793201116</v>
      </c>
    </row>
    <row r="332" spans="1:55" x14ac:dyDescent="0.2">
      <c r="A332" s="3" t="s">
        <v>469</v>
      </c>
      <c r="B332" s="3" t="s">
        <v>470</v>
      </c>
      <c r="C332" s="3" t="s">
        <v>113</v>
      </c>
      <c r="D332" s="3">
        <v>741323</v>
      </c>
      <c r="E332" s="3" t="s">
        <v>16</v>
      </c>
      <c r="F332" s="3">
        <v>2019</v>
      </c>
      <c r="G332" s="3" t="s">
        <v>17</v>
      </c>
      <c r="H332" s="4">
        <v>43830</v>
      </c>
      <c r="I332" s="4">
        <v>43892</v>
      </c>
      <c r="J332" s="4">
        <v>43892</v>
      </c>
      <c r="K332" s="5">
        <v>40296000</v>
      </c>
      <c r="L332" s="5">
        <v>40420000</v>
      </c>
      <c r="M332" s="3" t="s">
        <v>471</v>
      </c>
      <c r="N332" s="20">
        <f>('Ratios Calculated fix'!N332-'Ratios Calculated fix'!N$428)/('Ratios Calculated fix'!N$429-'Ratios Calculated fix'!N$428)</f>
        <v>1.3038964470325929E-2</v>
      </c>
      <c r="O332" s="21">
        <f>('Ratios Calculated fix'!O332-'Ratios Calculated fix'!O$428)/('Ratios Calculated fix'!O$429-'Ratios Calculated fix'!O$428)</f>
        <v>1.3038964470325929E-2</v>
      </c>
      <c r="P332" s="21">
        <f>('Ratios Calculated fix'!P332-'Ratios Calculated fix'!P$428)/('Ratios Calculated fix'!P$429-'Ratios Calculated fix'!P$428)</f>
        <v>0</v>
      </c>
      <c r="Q332" s="21">
        <f>('Ratios Calculated fix'!Q332-'Ratios Calculated fix'!Q$428)/('Ratios Calculated fix'!Q$429-'Ratios Calculated fix'!Q$428)</f>
        <v>0.56087610540747534</v>
      </c>
      <c r="R332" s="21">
        <f>('Ratios Calculated fix'!R332-'Ratios Calculated fix'!R$428)/('Ratios Calculated fix'!R$429-'Ratios Calculated fix'!R$428)</f>
        <v>6.5659799911748085E-3</v>
      </c>
      <c r="S332" s="21">
        <f>('Ratios Calculated fix'!S332-'Ratios Calculated fix'!S$428)/('Ratios Calculated fix'!S$429-'Ratios Calculated fix'!S$428)</f>
        <v>0</v>
      </c>
      <c r="T332" s="21">
        <f>('Ratios Calculated fix'!T332-'Ratios Calculated fix'!T$428)/('Ratios Calculated fix'!T$429-'Ratios Calculated fix'!T$428)</f>
        <v>6.6333980552494764E-3</v>
      </c>
      <c r="U332" s="21">
        <f>('Ratios Calculated fix'!U332-'Ratios Calculated fix'!U$428)/('Ratios Calculated fix'!U$429-'Ratios Calculated fix'!U$428)</f>
        <v>0.79047807430966255</v>
      </c>
      <c r="V332" s="21">
        <f>('Ratios Calculated fix'!V332-'Ratios Calculated fix'!V$428)/('Ratios Calculated fix'!V$429-'Ratios Calculated fix'!V$428)</f>
        <v>0.77144014205164946</v>
      </c>
      <c r="W332" s="21">
        <f>('Ratios Calculated fix'!W332-'Ratios Calculated fix'!W$428)/('Ratios Calculated fix'!W$429-'Ratios Calculated fix'!W$428)</f>
        <v>0.75971570917164111</v>
      </c>
      <c r="X332" s="21">
        <f>('Ratios Calculated fix'!X332-'Ratios Calculated fix'!X$428)/('Ratios Calculated fix'!X$429-'Ratios Calculated fix'!X$428)</f>
        <v>0.1666269548266481</v>
      </c>
      <c r="Y332" s="21">
        <f>('Ratios Calculated fix'!Y332-'Ratios Calculated fix'!Y$428)/('Ratios Calculated fix'!Y$429-'Ratios Calculated fix'!Y$428)</f>
        <v>0.48170611847202183</v>
      </c>
      <c r="Z332" s="21">
        <f>('Ratios Calculated fix'!Z332-'Ratios Calculated fix'!Z$428)/('Ratios Calculated fix'!Z$429-'Ratios Calculated fix'!Z$428)</f>
        <v>0.83337304517335187</v>
      </c>
      <c r="AA332" s="21">
        <f>('Ratios Calculated fix'!AA332-'Ratios Calculated fix'!AA$428)/('Ratios Calculated fix'!AA$429-'Ratios Calculated fix'!AA$428)</f>
        <v>0</v>
      </c>
      <c r="AB332" s="21">
        <f>('Ratios Calculated fix'!AB332-'Ratios Calculated fix'!AB$428)/('Ratios Calculated fix'!AB$429-'Ratios Calculated fix'!AB$428)</f>
        <v>0.86472416971155408</v>
      </c>
      <c r="AC332" s="21">
        <f>('Ratios Calculated fix'!AC332-'Ratios Calculated fix'!AC$428)/('Ratios Calculated fix'!AC$429-'Ratios Calculated fix'!AC$428)</f>
        <v>1</v>
      </c>
      <c r="AD332" s="21">
        <f>('Ratios Calculated fix'!AD332-'Ratios Calculated fix'!AD$428)/('Ratios Calculated fix'!AD$429-'Ratios Calculated fix'!AD$428)</f>
        <v>0.87232986019739323</v>
      </c>
      <c r="AE332" s="21">
        <f>('Ratios Calculated fix'!AE332-'Ratios Calculated fix'!AE$428)/('Ratios Calculated fix'!AE$429-'Ratios Calculated fix'!AE$428)</f>
        <v>1</v>
      </c>
      <c r="AF332" s="21">
        <f>('Ratios Calculated fix'!AF332-'Ratios Calculated fix'!AF$428)/('Ratios Calculated fix'!AF$429-'Ratios Calculated fix'!AF$428)</f>
        <v>0.54735387692639348</v>
      </c>
      <c r="AG332" s="21" t="e">
        <f>('Ratios Calculated fix'!AG332-'Ratios Calculated fix'!AG$428)/('Ratios Calculated fix'!AG$429-'Ratios Calculated fix'!AG$428)</f>
        <v>#DIV/0!</v>
      </c>
      <c r="AH332" s="21" t="e">
        <f>('Ratios Calculated fix'!AH332-'Ratios Calculated fix'!AH$428)/('Ratios Calculated fix'!AH$429-'Ratios Calculated fix'!AH$428)</f>
        <v>#DIV/0!</v>
      </c>
      <c r="AI332" s="21">
        <f>('Ratios Calculated fix'!AI332-'Ratios Calculated fix'!AI$428)/('Ratios Calculated fix'!AI$429-'Ratios Calculated fix'!AI$428)</f>
        <v>0.39370148486147705</v>
      </c>
      <c r="AJ332" s="21">
        <f>('Ratios Calculated fix'!AJ332-'Ratios Calculated fix'!AJ$428)/('Ratios Calculated fix'!AJ$429-'Ratios Calculated fix'!AJ$428)</f>
        <v>7.5548232408965285E-2</v>
      </c>
      <c r="AK332" s="21" t="e">
        <f>('Ratios Calculated fix'!AK332-'Ratios Calculated fix'!AK$428)/('Ratios Calculated fix'!AK$429-'Ratios Calculated fix'!AK$428)</f>
        <v>#DIV/0!</v>
      </c>
      <c r="AL332" s="21" t="e">
        <f>('Ratios Calculated fix'!AL332-'Ratios Calculated fix'!AL$428)/('Ratios Calculated fix'!AL$429-'Ratios Calculated fix'!AL$428)</f>
        <v>#DIV/0!</v>
      </c>
      <c r="AM332" s="21">
        <f>('Ratios Calculated fix'!AM332-'Ratios Calculated fix'!AM$428)/('Ratios Calculated fix'!AM$429-'Ratios Calculated fix'!AM$428)</f>
        <v>0.61567277430594813</v>
      </c>
      <c r="AN332" s="21">
        <f>('Ratios Calculated fix'!AN332-'Ratios Calculated fix'!AN$428)/('Ratios Calculated fix'!AN$429-'Ratios Calculated fix'!AN$428)</f>
        <v>0.6211351873874158</v>
      </c>
      <c r="AO332" s="21">
        <f>('Ratios Calculated fix'!AO332-'Ratios Calculated fix'!AO$428)/('Ratios Calculated fix'!AO$429-'Ratios Calculated fix'!AO$428)</f>
        <v>5.6117565610969443E-2</v>
      </c>
      <c r="AP332" s="21">
        <f>('Ratios Calculated fix'!AP332-'Ratios Calculated fix'!AP$428)/('Ratios Calculated fix'!AP$429-'Ratios Calculated fix'!AP$428)</f>
        <v>3.1910380932531734E-2</v>
      </c>
      <c r="AQ332" s="21">
        <f>('Ratios Calculated fix'!AQ332-'Ratios Calculated fix'!AQ$428)/('Ratios Calculated fix'!AQ$429-'Ratios Calculated fix'!AQ$428)</f>
        <v>0.49994630526693612</v>
      </c>
      <c r="AR332" s="21">
        <f>('Ratios Calculated fix'!AR332-'Ratios Calculated fix'!AR$428)/('Ratios Calculated fix'!AR$429-'Ratios Calculated fix'!AR$428)</f>
        <v>0.25473557352930476</v>
      </c>
      <c r="AS332" s="21">
        <f>('Ratios Calculated fix'!AS332-'Ratios Calculated fix'!AS$428)/('Ratios Calculated fix'!AS$429-'Ratios Calculated fix'!AS$428)</f>
        <v>0.54237493313747565</v>
      </c>
      <c r="AT332" s="21">
        <f>('Ratios Calculated fix'!AT332-'Ratios Calculated fix'!AT$428)/('Ratios Calculated fix'!AT$429-'Ratios Calculated fix'!AT$428)</f>
        <v>0.23189026024147866</v>
      </c>
      <c r="AU332" s="21">
        <f>('Ratios Calculated fix'!AU332-'Ratios Calculated fix'!AU$428)/('Ratios Calculated fix'!AU$429-'Ratios Calculated fix'!AU$428)</f>
        <v>0.44536201393492625</v>
      </c>
      <c r="AV332" s="21" t="e">
        <f>('Ratios Calculated fix'!AV332-'Ratios Calculated fix'!AV$428)/('Ratios Calculated fix'!AV$429-'Ratios Calculated fix'!AV$428)</f>
        <v>#DIV/0!</v>
      </c>
      <c r="AW332" s="21" t="e">
        <f>('Ratios Calculated fix'!AW332-'Ratios Calculated fix'!AW$428)/('Ratios Calculated fix'!AW$429-'Ratios Calculated fix'!AW$428)</f>
        <v>#DIV/0!</v>
      </c>
      <c r="AX332" s="21" t="e">
        <f>('Ratios Calculated fix'!AX332-'Ratios Calculated fix'!AX$428)/('Ratios Calculated fix'!AX$429-'Ratios Calculated fix'!AX$428)</f>
        <v>#DIV/0!</v>
      </c>
      <c r="AY332" s="21">
        <f>('Ratios Calculated fix'!AY332-'Ratios Calculated fix'!AY$428)/('Ratios Calculated fix'!AY$429-'Ratios Calculated fix'!AY$428)</f>
        <v>0.3287938751699187</v>
      </c>
      <c r="AZ332" s="21">
        <f>('Ratios Calculated fix'!AZ332-'Ratios Calculated fix'!AZ$428)/('Ratios Calculated fix'!AZ$429-'Ratios Calculated fix'!AZ$428)</f>
        <v>0.24376080347963577</v>
      </c>
      <c r="BA332" s="21">
        <f>('Ratios Calculated fix'!BA332-'Ratios Calculated fix'!BA$428)/('Ratios Calculated fix'!BA$429-'Ratios Calculated fix'!BA$428)</f>
        <v>0.52928426017035057</v>
      </c>
      <c r="BB332" s="21" t="e">
        <f>('Ratios Calculated fix'!BB332-'Ratios Calculated fix'!BB$428)/('Ratios Calculated fix'!BB$429-'Ratios Calculated fix'!BB$428)</f>
        <v>#DIV/0!</v>
      </c>
      <c r="BC332" s="21">
        <f>('Ratios Calculated fix'!BC332-'Ratios Calculated fix'!BC$428)/('Ratios Calculated fix'!BC$429-'Ratios Calculated fix'!BC$428)</f>
        <v>0.41200969624615913</v>
      </c>
    </row>
    <row r="333" spans="1:55" x14ac:dyDescent="0.2">
      <c r="A333" s="3" t="s">
        <v>1009</v>
      </c>
      <c r="B333" s="3" t="s">
        <v>1010</v>
      </c>
      <c r="C333" s="3" t="s">
        <v>24</v>
      </c>
      <c r="D333" s="3">
        <v>378206</v>
      </c>
      <c r="E333" s="3" t="s">
        <v>16</v>
      </c>
      <c r="F333" s="3">
        <v>2019</v>
      </c>
      <c r="G333" s="3" t="s">
        <v>17</v>
      </c>
      <c r="H333" s="4">
        <v>43830</v>
      </c>
      <c r="I333" s="4">
        <v>43868</v>
      </c>
      <c r="J333" s="4">
        <v>43868</v>
      </c>
      <c r="K333" s="5">
        <v>109300000</v>
      </c>
      <c r="L333" s="5">
        <v>114100000</v>
      </c>
      <c r="M333" s="3" t="s">
        <v>1011</v>
      </c>
      <c r="N333" s="20">
        <f>('Ratios Calculated fix'!N333-'Ratios Calculated fix'!N$428)/('Ratios Calculated fix'!N$429-'Ratios Calculated fix'!N$428)</f>
        <v>0.19329185371736063</v>
      </c>
      <c r="O333" s="21">
        <f>('Ratios Calculated fix'!O333-'Ratios Calculated fix'!O$428)/('Ratios Calculated fix'!O$429-'Ratios Calculated fix'!O$428)</f>
        <v>0.15865369112943734</v>
      </c>
      <c r="P333" s="21">
        <f>('Ratios Calculated fix'!P333-'Ratios Calculated fix'!P$428)/('Ratios Calculated fix'!P$429-'Ratios Calculated fix'!P$428)</f>
        <v>0.29132246298995879</v>
      </c>
      <c r="Q333" s="21">
        <f>('Ratios Calculated fix'!Q333-'Ratios Calculated fix'!Q$428)/('Ratios Calculated fix'!Q$429-'Ratios Calculated fix'!Q$428)</f>
        <v>0.55808877143857183</v>
      </c>
      <c r="R333" s="21">
        <f>('Ratios Calculated fix'!R333-'Ratios Calculated fix'!R$428)/('Ratios Calculated fix'!R$429-'Ratios Calculated fix'!R$428)</f>
        <v>1.5513054576237282E-2</v>
      </c>
      <c r="S333" s="21">
        <f>('Ratios Calculated fix'!S333-'Ratios Calculated fix'!S$428)/('Ratios Calculated fix'!S$429-'Ratios Calculated fix'!S$428)</f>
        <v>0</v>
      </c>
      <c r="T333" s="21">
        <f>('Ratios Calculated fix'!T333-'Ratios Calculated fix'!T$428)/('Ratios Calculated fix'!T$429-'Ratios Calculated fix'!T$428)</f>
        <v>1.5672339269279339E-2</v>
      </c>
      <c r="U333" s="21">
        <f>('Ratios Calculated fix'!U333-'Ratios Calculated fix'!U$428)/('Ratios Calculated fix'!U$429-'Ratios Calculated fix'!U$428)</f>
        <v>0.79048167388128876</v>
      </c>
      <c r="V333" s="21">
        <f>('Ratios Calculated fix'!V333-'Ratios Calculated fix'!V$428)/('Ratios Calculated fix'!V$429-'Ratios Calculated fix'!V$428)</f>
        <v>0.77144014205164946</v>
      </c>
      <c r="W333" s="21">
        <f>('Ratios Calculated fix'!W333-'Ratios Calculated fix'!W$428)/('Ratios Calculated fix'!W$429-'Ratios Calculated fix'!W$428)</f>
        <v>0.75971983723848968</v>
      </c>
      <c r="X333" s="21">
        <f>('Ratios Calculated fix'!X333-'Ratios Calculated fix'!X$428)/('Ratios Calculated fix'!X$429-'Ratios Calculated fix'!X$428)</f>
        <v>0.44757766770320329</v>
      </c>
      <c r="Y333" s="21">
        <f>('Ratios Calculated fix'!Y333-'Ratios Calculated fix'!Y$428)/('Ratios Calculated fix'!Y$429-'Ratios Calculated fix'!Y$428)</f>
        <v>0.53335375053058176</v>
      </c>
      <c r="Z333" s="21">
        <f>('Ratios Calculated fix'!Z333-'Ratios Calculated fix'!Z$428)/('Ratios Calculated fix'!Z$429-'Ratios Calculated fix'!Z$428)</f>
        <v>0.55242233229679671</v>
      </c>
      <c r="AA333" s="21">
        <f>('Ratios Calculated fix'!AA333-'Ratios Calculated fix'!AA$428)/('Ratios Calculated fix'!AA$429-'Ratios Calculated fix'!AA$428)</f>
        <v>0</v>
      </c>
      <c r="AB333" s="21">
        <f>('Ratios Calculated fix'!AB333-'Ratios Calculated fix'!AB$428)/('Ratios Calculated fix'!AB$429-'Ratios Calculated fix'!AB$428)</f>
        <v>0.9654814260694492</v>
      </c>
      <c r="AC333" s="21">
        <f>('Ratios Calculated fix'!AC333-'Ratios Calculated fix'!AC$428)/('Ratios Calculated fix'!AC$429-'Ratios Calculated fix'!AC$428)</f>
        <v>0.93348649443888188</v>
      </c>
      <c r="AD333" s="21">
        <f>('Ratios Calculated fix'!AD333-'Ratios Calculated fix'!AD$428)/('Ratios Calculated fix'!AD$429-'Ratios Calculated fix'!AD$428)</f>
        <v>0.54835317461729216</v>
      </c>
      <c r="AE333" s="21">
        <f>('Ratios Calculated fix'!AE333-'Ratios Calculated fix'!AE$428)/('Ratios Calculated fix'!AE$429-'Ratios Calculated fix'!AE$428)</f>
        <v>0.62860759402780197</v>
      </c>
      <c r="AF333" s="21">
        <f>('Ratios Calculated fix'!AF333-'Ratios Calculated fix'!AF$428)/('Ratios Calculated fix'!AF$429-'Ratios Calculated fix'!AF$428)</f>
        <v>0.78262250923345655</v>
      </c>
      <c r="AG333" s="21" t="e">
        <f>('Ratios Calculated fix'!AG333-'Ratios Calculated fix'!AG$428)/('Ratios Calculated fix'!AG$429-'Ratios Calculated fix'!AG$428)</f>
        <v>#DIV/0!</v>
      </c>
      <c r="AH333" s="21" t="e">
        <f>('Ratios Calculated fix'!AH333-'Ratios Calculated fix'!AH$428)/('Ratios Calculated fix'!AH$429-'Ratios Calculated fix'!AH$428)</f>
        <v>#DIV/0!</v>
      </c>
      <c r="AI333" s="21">
        <f>('Ratios Calculated fix'!AI333-'Ratios Calculated fix'!AI$428)/('Ratios Calculated fix'!AI$429-'Ratios Calculated fix'!AI$428)</f>
        <v>0.4186437981663988</v>
      </c>
      <c r="AJ333" s="21">
        <f>('Ratios Calculated fix'!AJ333-'Ratios Calculated fix'!AJ$428)/('Ratios Calculated fix'!AJ$429-'Ratios Calculated fix'!AJ$428)</f>
        <v>0.32427575073119358</v>
      </c>
      <c r="AK333" s="21" t="e">
        <f>('Ratios Calculated fix'!AK333-'Ratios Calculated fix'!AK$428)/('Ratios Calculated fix'!AK$429-'Ratios Calculated fix'!AK$428)</f>
        <v>#DIV/0!</v>
      </c>
      <c r="AL333" s="21" t="e">
        <f>('Ratios Calculated fix'!AL333-'Ratios Calculated fix'!AL$428)/('Ratios Calculated fix'!AL$429-'Ratios Calculated fix'!AL$428)</f>
        <v>#DIV/0!</v>
      </c>
      <c r="AM333" s="21">
        <f>('Ratios Calculated fix'!AM333-'Ratios Calculated fix'!AM$428)/('Ratios Calculated fix'!AM$429-'Ratios Calculated fix'!AM$428)</f>
        <v>0.61968236296690338</v>
      </c>
      <c r="AN333" s="21">
        <f>('Ratios Calculated fix'!AN333-'Ratios Calculated fix'!AN$428)/('Ratios Calculated fix'!AN$429-'Ratios Calculated fix'!AN$428)</f>
        <v>0.62085269115290787</v>
      </c>
      <c r="AO333" s="21">
        <f>('Ratios Calculated fix'!AO333-'Ratios Calculated fix'!AO$428)/('Ratios Calculated fix'!AO$429-'Ratios Calculated fix'!AO$428)</f>
        <v>0.11726374075704059</v>
      </c>
      <c r="AP333" s="21">
        <f>('Ratios Calculated fix'!AP333-'Ratios Calculated fix'!AP$428)/('Ratios Calculated fix'!AP$429-'Ratios Calculated fix'!AP$428)</f>
        <v>3.2145539191890352E-2</v>
      </c>
      <c r="AQ333" s="21">
        <f>('Ratios Calculated fix'!AQ333-'Ratios Calculated fix'!AQ$428)/('Ratios Calculated fix'!AQ$429-'Ratios Calculated fix'!AQ$428)</f>
        <v>0.75853879760079856</v>
      </c>
      <c r="AR333" s="21">
        <f>('Ratios Calculated fix'!AR333-'Ratios Calculated fix'!AR$428)/('Ratios Calculated fix'!AR$429-'Ratios Calculated fix'!AR$428)</f>
        <v>0.50420052578047025</v>
      </c>
      <c r="AS333" s="21">
        <f>('Ratios Calculated fix'!AS333-'Ratios Calculated fix'!AS$428)/('Ratios Calculated fix'!AS$429-'Ratios Calculated fix'!AS$428)</f>
        <v>0.55292619361398032</v>
      </c>
      <c r="AT333" s="21">
        <f>('Ratios Calculated fix'!AT333-'Ratios Calculated fix'!AT$428)/('Ratios Calculated fix'!AT$429-'Ratios Calculated fix'!AT$428)</f>
        <v>0.49762805883326811</v>
      </c>
      <c r="AU333" s="21">
        <f>('Ratios Calculated fix'!AU333-'Ratios Calculated fix'!AU$428)/('Ratios Calculated fix'!AU$429-'Ratios Calculated fix'!AU$428)</f>
        <v>0.49934555996677932</v>
      </c>
      <c r="AV333" s="21" t="e">
        <f>('Ratios Calculated fix'!AV333-'Ratios Calculated fix'!AV$428)/('Ratios Calculated fix'!AV$429-'Ratios Calculated fix'!AV$428)</f>
        <v>#DIV/0!</v>
      </c>
      <c r="AW333" s="21" t="e">
        <f>('Ratios Calculated fix'!AW333-'Ratios Calculated fix'!AW$428)/('Ratios Calculated fix'!AW$429-'Ratios Calculated fix'!AW$428)</f>
        <v>#DIV/0!</v>
      </c>
      <c r="AX333" s="21" t="e">
        <f>('Ratios Calculated fix'!AX333-'Ratios Calculated fix'!AX$428)/('Ratios Calculated fix'!AX$429-'Ratios Calculated fix'!AX$428)</f>
        <v>#DIV/0!</v>
      </c>
      <c r="AY333" s="21">
        <f>('Ratios Calculated fix'!AY333-'Ratios Calculated fix'!AY$428)/('Ratios Calculated fix'!AY$429-'Ratios Calculated fix'!AY$428)</f>
        <v>0.33065879149103106</v>
      </c>
      <c r="AZ333" s="21">
        <f>('Ratios Calculated fix'!AZ333-'Ratios Calculated fix'!AZ$428)/('Ratios Calculated fix'!AZ$429-'Ratios Calculated fix'!AZ$428)</f>
        <v>0.22471362901303119</v>
      </c>
      <c r="BA333" s="21">
        <f>('Ratios Calculated fix'!BA333-'Ratios Calculated fix'!BA$428)/('Ratios Calculated fix'!BA$429-'Ratios Calculated fix'!BA$428)</f>
        <v>0.51113656090993631</v>
      </c>
      <c r="BB333" s="21" t="e">
        <f>('Ratios Calculated fix'!BB333-'Ratios Calculated fix'!BB$428)/('Ratios Calculated fix'!BB$429-'Ratios Calculated fix'!BB$428)</f>
        <v>#DIV/0!</v>
      </c>
      <c r="BC333" s="21">
        <f>('Ratios Calculated fix'!BC333-'Ratios Calculated fix'!BC$428)/('Ratios Calculated fix'!BC$429-'Ratios Calculated fix'!BC$428)</f>
        <v>0.19658202597327695</v>
      </c>
    </row>
    <row r="334" spans="1:55" x14ac:dyDescent="0.2">
      <c r="A334" s="3" t="s">
        <v>1018</v>
      </c>
      <c r="B334" s="3" t="s">
        <v>1019</v>
      </c>
      <c r="C334" s="3" t="s">
        <v>15</v>
      </c>
      <c r="D334" s="3">
        <v>378208</v>
      </c>
      <c r="E334" s="3" t="s">
        <v>16</v>
      </c>
      <c r="F334" s="3">
        <v>2019</v>
      </c>
      <c r="G334" s="3" t="s">
        <v>17</v>
      </c>
      <c r="H334" s="4">
        <v>43830</v>
      </c>
      <c r="I334" s="4">
        <v>43875</v>
      </c>
      <c r="J334" s="4">
        <v>43875</v>
      </c>
      <c r="K334" s="5">
        <v>113994000</v>
      </c>
      <c r="L334" s="5">
        <v>114822000</v>
      </c>
      <c r="M334" s="3" t="s">
        <v>1020</v>
      </c>
      <c r="N334" s="20">
        <f>('Ratios Calculated fix'!N334-'Ratios Calculated fix'!N$428)/('Ratios Calculated fix'!N$429-'Ratios Calculated fix'!N$428)</f>
        <v>7.7350977896835038E-2</v>
      </c>
      <c r="O334" s="21">
        <f>('Ratios Calculated fix'!O334-'Ratios Calculated fix'!O$428)/('Ratios Calculated fix'!O$429-'Ratios Calculated fix'!O$428)</f>
        <v>7.7350977896835038E-2</v>
      </c>
      <c r="P334" s="21">
        <f>('Ratios Calculated fix'!P334-'Ratios Calculated fix'!P$428)/('Ratios Calculated fix'!P$429-'Ratios Calculated fix'!P$428)</f>
        <v>5.0482448247782953E-2</v>
      </c>
      <c r="Q334" s="21">
        <f>('Ratios Calculated fix'!Q334-'Ratios Calculated fix'!Q$428)/('Ratios Calculated fix'!Q$429-'Ratios Calculated fix'!Q$428)</f>
        <v>0.55878677720290082</v>
      </c>
      <c r="R334" s="21">
        <f>('Ratios Calculated fix'!R334-'Ratios Calculated fix'!R$428)/('Ratios Calculated fix'!R$429-'Ratios Calculated fix'!R$428)</f>
        <v>8.8700588247768057E-5</v>
      </c>
      <c r="S334" s="21">
        <f>('Ratios Calculated fix'!S334-'Ratios Calculated fix'!S$428)/('Ratios Calculated fix'!S$429-'Ratios Calculated fix'!S$428)</f>
        <v>1.7556078979730412E-4</v>
      </c>
      <c r="T334" s="21">
        <f>('Ratios Calculated fix'!T334-'Ratios Calculated fix'!T$428)/('Ratios Calculated fix'!T$429-'Ratios Calculated fix'!T$428)</f>
        <v>6.2332397950653142E-5</v>
      </c>
      <c r="U334" s="21">
        <f>('Ratios Calculated fix'!U334-'Ratios Calculated fix'!U$428)/('Ratios Calculated fix'!U$429-'Ratios Calculated fix'!U$428)</f>
        <v>0.79009027013403454</v>
      </c>
      <c r="V334" s="21">
        <f>('Ratios Calculated fix'!V334-'Ratios Calculated fix'!V$428)/('Ratios Calculated fix'!V$429-'Ratios Calculated fix'!V$428)</f>
        <v>0.77144566802741299</v>
      </c>
      <c r="W334" s="21">
        <f>('Ratios Calculated fix'!W334-'Ratios Calculated fix'!W$428)/('Ratios Calculated fix'!W$429-'Ratios Calculated fix'!W$428)</f>
        <v>0.75926991521562781</v>
      </c>
      <c r="X334" s="21">
        <f>('Ratios Calculated fix'!X334-'Ratios Calculated fix'!X$428)/('Ratios Calculated fix'!X$429-'Ratios Calculated fix'!X$428)</f>
        <v>0.63239660740362857</v>
      </c>
      <c r="Y334" s="21">
        <f>('Ratios Calculated fix'!Y334-'Ratios Calculated fix'!Y$428)/('Ratios Calculated fix'!Y$429-'Ratios Calculated fix'!Y$428)</f>
        <v>0.51919812878549254</v>
      </c>
      <c r="Z334" s="21">
        <f>('Ratios Calculated fix'!Z334-'Ratios Calculated fix'!Z$428)/('Ratios Calculated fix'!Z$429-'Ratios Calculated fix'!Z$428)</f>
        <v>0.36760339259637148</v>
      </c>
      <c r="AA334" s="21">
        <f>('Ratios Calculated fix'!AA334-'Ratios Calculated fix'!AA$428)/('Ratios Calculated fix'!AA$429-'Ratios Calculated fix'!AA$428)</f>
        <v>0.17999653999392604</v>
      </c>
      <c r="AB334" s="21">
        <f>('Ratios Calculated fix'!AB334-'Ratios Calculated fix'!AB$428)/('Ratios Calculated fix'!AB$429-'Ratios Calculated fix'!AB$428)</f>
        <v>0.92126231799240133</v>
      </c>
      <c r="AC334" s="21">
        <f>('Ratios Calculated fix'!AC334-'Ratios Calculated fix'!AC$428)/('Ratios Calculated fix'!AC$429-'Ratios Calculated fix'!AC$428)</f>
        <v>0.39899417125062925</v>
      </c>
      <c r="AD334" s="21">
        <f>('Ratios Calculated fix'!AD334-'Ratios Calculated fix'!AD$428)/('Ratios Calculated fix'!AD$429-'Ratios Calculated fix'!AD$428)</f>
        <v>0.3033491265589201</v>
      </c>
      <c r="AE334" s="21">
        <f>('Ratios Calculated fix'!AE334-'Ratios Calculated fix'!AE$428)/('Ratios Calculated fix'!AE$429-'Ratios Calculated fix'!AE$428)</f>
        <v>0.34744690000792405</v>
      </c>
      <c r="AF334" s="21">
        <f>('Ratios Calculated fix'!AF334-'Ratios Calculated fix'!AF$428)/('Ratios Calculated fix'!AF$429-'Ratios Calculated fix'!AF$428)</f>
        <v>0.58835587140916756</v>
      </c>
      <c r="AG334" s="21" t="e">
        <f>('Ratios Calculated fix'!AG334-'Ratios Calculated fix'!AG$428)/('Ratios Calculated fix'!AG$429-'Ratios Calculated fix'!AG$428)</f>
        <v>#DIV/0!</v>
      </c>
      <c r="AH334" s="21" t="e">
        <f>('Ratios Calculated fix'!AH334-'Ratios Calculated fix'!AH$428)/('Ratios Calculated fix'!AH$429-'Ratios Calculated fix'!AH$428)</f>
        <v>#DIV/0!</v>
      </c>
      <c r="AI334" s="21">
        <f>('Ratios Calculated fix'!AI334-'Ratios Calculated fix'!AI$428)/('Ratios Calculated fix'!AI$429-'Ratios Calculated fix'!AI$428)</f>
        <v>0.37614160726363499</v>
      </c>
      <c r="AJ334" s="21">
        <f>('Ratios Calculated fix'!AJ334-'Ratios Calculated fix'!AJ$428)/('Ratios Calculated fix'!AJ$429-'Ratios Calculated fix'!AJ$428)</f>
        <v>0.18631421651488125</v>
      </c>
      <c r="AK334" s="21" t="e">
        <f>('Ratios Calculated fix'!AK334-'Ratios Calculated fix'!AK$428)/('Ratios Calculated fix'!AK$429-'Ratios Calculated fix'!AK$428)</f>
        <v>#DIV/0!</v>
      </c>
      <c r="AL334" s="21" t="e">
        <f>('Ratios Calculated fix'!AL334-'Ratios Calculated fix'!AL$428)/('Ratios Calculated fix'!AL$429-'Ratios Calculated fix'!AL$428)</f>
        <v>#DIV/0!</v>
      </c>
      <c r="AM334" s="21">
        <f>('Ratios Calculated fix'!AM334-'Ratios Calculated fix'!AM$428)/('Ratios Calculated fix'!AM$429-'Ratios Calculated fix'!AM$428)</f>
        <v>0.62163189332089441</v>
      </c>
      <c r="AN334" s="21">
        <f>('Ratios Calculated fix'!AN334-'Ratios Calculated fix'!AN$428)/('Ratios Calculated fix'!AN$429-'Ratios Calculated fix'!AN$428)</f>
        <v>0.62808327729449065</v>
      </c>
      <c r="AO334" s="21">
        <f>('Ratios Calculated fix'!AO334-'Ratios Calculated fix'!AO$428)/('Ratios Calculated fix'!AO$429-'Ratios Calculated fix'!AO$428)</f>
        <v>0.67964228495381029</v>
      </c>
      <c r="AP334" s="21">
        <f>('Ratios Calculated fix'!AP334-'Ratios Calculated fix'!AP$428)/('Ratios Calculated fix'!AP$429-'Ratios Calculated fix'!AP$428)</f>
        <v>3.3023340086698307E-2</v>
      </c>
      <c r="AQ334" s="21">
        <f>('Ratios Calculated fix'!AQ334-'Ratios Calculated fix'!AQ$428)/('Ratios Calculated fix'!AQ$429-'Ratios Calculated fix'!AQ$428)</f>
        <v>0.78373754044184885</v>
      </c>
      <c r="AR334" s="21">
        <f>('Ratios Calculated fix'!AR334-'Ratios Calculated fix'!AR$428)/('Ratios Calculated fix'!AR$429-'Ratios Calculated fix'!AR$428)</f>
        <v>0.27237488135643534</v>
      </c>
      <c r="AS334" s="21">
        <f>('Ratios Calculated fix'!AS334-'Ratios Calculated fix'!AS$428)/('Ratios Calculated fix'!AS$429-'Ratios Calculated fix'!AS$428)</f>
        <v>0.52708884336012352</v>
      </c>
      <c r="AT334" s="21">
        <f>('Ratios Calculated fix'!AT334-'Ratios Calculated fix'!AT$428)/('Ratios Calculated fix'!AT$429-'Ratios Calculated fix'!AT$428)</f>
        <v>0.68355836864822628</v>
      </c>
      <c r="AU334" s="21">
        <f>('Ratios Calculated fix'!AU334-'Ratios Calculated fix'!AU$428)/('Ratios Calculated fix'!AU$429-'Ratios Calculated fix'!AU$428)</f>
        <v>0.50765068964688309</v>
      </c>
      <c r="AV334" s="21" t="e">
        <f>('Ratios Calculated fix'!AV334-'Ratios Calculated fix'!AV$428)/('Ratios Calculated fix'!AV$429-'Ratios Calculated fix'!AV$428)</f>
        <v>#DIV/0!</v>
      </c>
      <c r="AW334" s="21" t="e">
        <f>('Ratios Calculated fix'!AW334-'Ratios Calculated fix'!AW$428)/('Ratios Calculated fix'!AW$429-'Ratios Calculated fix'!AW$428)</f>
        <v>#DIV/0!</v>
      </c>
      <c r="AX334" s="21" t="e">
        <f>('Ratios Calculated fix'!AX334-'Ratios Calculated fix'!AX$428)/('Ratios Calculated fix'!AX$429-'Ratios Calculated fix'!AX$428)</f>
        <v>#DIV/0!</v>
      </c>
      <c r="AY334" s="21">
        <f>('Ratios Calculated fix'!AY334-'Ratios Calculated fix'!AY$428)/('Ratios Calculated fix'!AY$429-'Ratios Calculated fix'!AY$428)</f>
        <v>0.32752862556792145</v>
      </c>
      <c r="AZ334" s="21">
        <f>('Ratios Calculated fix'!AZ334-'Ratios Calculated fix'!AZ$428)/('Ratios Calculated fix'!AZ$429-'Ratios Calculated fix'!AZ$428)</f>
        <v>0.2319993018259596</v>
      </c>
      <c r="BA334" s="21">
        <f>('Ratios Calculated fix'!BA334-'Ratios Calculated fix'!BA$428)/('Ratios Calculated fix'!BA$429-'Ratios Calculated fix'!BA$428)</f>
        <v>0.5162300739905078</v>
      </c>
      <c r="BB334" s="21" t="e">
        <f>('Ratios Calculated fix'!BB334-'Ratios Calculated fix'!BB$428)/('Ratios Calculated fix'!BB$429-'Ratios Calculated fix'!BB$428)</f>
        <v>#DIV/0!</v>
      </c>
      <c r="BC334" s="21">
        <f>('Ratios Calculated fix'!BC334-'Ratios Calculated fix'!BC$428)/('Ratios Calculated fix'!BC$429-'Ratios Calculated fix'!BC$428)</f>
        <v>0.35320631240119882</v>
      </c>
    </row>
    <row r="335" spans="1:55" x14ac:dyDescent="0.2">
      <c r="A335" s="3" t="s">
        <v>1003</v>
      </c>
      <c r="B335" s="3" t="s">
        <v>1004</v>
      </c>
      <c r="C335" s="3" t="s">
        <v>45</v>
      </c>
      <c r="D335" s="3">
        <v>331016</v>
      </c>
      <c r="E335" s="3" t="s">
        <v>16</v>
      </c>
      <c r="F335" s="3">
        <v>2019</v>
      </c>
      <c r="G335" s="3" t="s">
        <v>17</v>
      </c>
      <c r="H335" s="4">
        <v>43921</v>
      </c>
      <c r="I335" s="4">
        <v>43978</v>
      </c>
      <c r="J335" s="4">
        <v>43978</v>
      </c>
      <c r="K335" s="5">
        <v>73600000</v>
      </c>
      <c r="L335" s="5">
        <v>75200000</v>
      </c>
      <c r="M335" s="3" t="s">
        <v>1005</v>
      </c>
      <c r="N335" s="20">
        <f>('Ratios Calculated fix'!N335-'Ratios Calculated fix'!N$428)/('Ratios Calculated fix'!N$429-'Ratios Calculated fix'!N$428)</f>
        <v>0.12932883124858771</v>
      </c>
      <c r="O335" s="21">
        <f>('Ratios Calculated fix'!O335-'Ratios Calculated fix'!O$428)/('Ratios Calculated fix'!O$429-'Ratios Calculated fix'!O$428)</f>
        <v>9.9745990909244908E-2</v>
      </c>
      <c r="P335" s="21">
        <f>('Ratios Calculated fix'!P335-'Ratios Calculated fix'!P$428)/('Ratios Calculated fix'!P$429-'Ratios Calculated fix'!P$428)</f>
        <v>0.24773019469150587</v>
      </c>
      <c r="Q335" s="21">
        <f>('Ratios Calculated fix'!Q335-'Ratios Calculated fix'!Q$428)/('Ratios Calculated fix'!Q$429-'Ratios Calculated fix'!Q$428)</f>
        <v>0.55881452111512797</v>
      </c>
      <c r="R335" s="21">
        <f>('Ratios Calculated fix'!R335-'Ratios Calculated fix'!R$428)/('Ratios Calculated fix'!R$429-'Ratios Calculated fix'!R$428)</f>
        <v>2.9792928224162924E-2</v>
      </c>
      <c r="S335" s="21">
        <f>('Ratios Calculated fix'!S335-'Ratios Calculated fix'!S$428)/('Ratios Calculated fix'!S$429-'Ratios Calculated fix'!S$428)</f>
        <v>0</v>
      </c>
      <c r="T335" s="21">
        <f>('Ratios Calculated fix'!T335-'Ratios Calculated fix'!T$428)/('Ratios Calculated fix'!T$429-'Ratios Calculated fix'!T$428)</f>
        <v>3.009883557488411E-2</v>
      </c>
      <c r="U335" s="21">
        <f>('Ratios Calculated fix'!U335-'Ratios Calculated fix'!U$428)/('Ratios Calculated fix'!U$429-'Ratios Calculated fix'!U$428)</f>
        <v>0.79110923513643472</v>
      </c>
      <c r="V335" s="21">
        <f>('Ratios Calculated fix'!V335-'Ratios Calculated fix'!V$428)/('Ratios Calculated fix'!V$429-'Ratios Calculated fix'!V$428)</f>
        <v>0.77144014205164946</v>
      </c>
      <c r="W335" s="21">
        <f>('Ratios Calculated fix'!W335-'Ratios Calculated fix'!W$428)/('Ratios Calculated fix'!W$429-'Ratios Calculated fix'!W$428)</f>
        <v>0.76043953810343379</v>
      </c>
      <c r="X335" s="21">
        <f>('Ratios Calculated fix'!X335-'Ratios Calculated fix'!X$428)/('Ratios Calculated fix'!X$429-'Ratios Calculated fix'!X$428)</f>
        <v>0.49314705275666904</v>
      </c>
      <c r="Y335" s="21">
        <f>('Ratios Calculated fix'!Y335-'Ratios Calculated fix'!Y$428)/('Ratios Calculated fix'!Y$429-'Ratios Calculated fix'!Y$428)</f>
        <v>0.52491650371767573</v>
      </c>
      <c r="Z335" s="21">
        <f>('Ratios Calculated fix'!Z335-'Ratios Calculated fix'!Z$428)/('Ratios Calculated fix'!Z$429-'Ratios Calculated fix'!Z$428)</f>
        <v>0.50685294724333096</v>
      </c>
      <c r="AA335" s="21">
        <f>('Ratios Calculated fix'!AA335-'Ratios Calculated fix'!AA$428)/('Ratios Calculated fix'!AA$429-'Ratios Calculated fix'!AA$428)</f>
        <v>0.25246460659940484</v>
      </c>
      <c r="AB335" s="21">
        <f>('Ratios Calculated fix'!AB335-'Ratios Calculated fix'!AB$428)/('Ratios Calculated fix'!AB$429-'Ratios Calculated fix'!AB$428)</f>
        <v>0.91995960709451652</v>
      </c>
      <c r="AC335" s="21">
        <f>('Ratios Calculated fix'!AC335-'Ratios Calculated fix'!AC$428)/('Ratios Calculated fix'!AC$429-'Ratios Calculated fix'!AC$428)</f>
        <v>0.60469861611818976</v>
      </c>
      <c r="AD335" s="21">
        <f>('Ratios Calculated fix'!AD335-'Ratios Calculated fix'!AD$428)/('Ratios Calculated fix'!AD$429-'Ratios Calculated fix'!AD$428)</f>
        <v>0.31413148615620845</v>
      </c>
      <c r="AE335" s="21">
        <f>('Ratios Calculated fix'!AE335-'Ratios Calculated fix'!AE$428)/('Ratios Calculated fix'!AE$429-'Ratios Calculated fix'!AE$428)</f>
        <v>0.36010630896565426</v>
      </c>
      <c r="AF335" s="21">
        <f>('Ratios Calculated fix'!AF335-'Ratios Calculated fix'!AF$428)/('Ratios Calculated fix'!AF$429-'Ratios Calculated fix'!AF$428)</f>
        <v>0.58391315547764933</v>
      </c>
      <c r="AG335" s="21" t="e">
        <f>('Ratios Calculated fix'!AG335-'Ratios Calculated fix'!AG$428)/('Ratios Calculated fix'!AG$429-'Ratios Calculated fix'!AG$428)</f>
        <v>#DIV/0!</v>
      </c>
      <c r="AH335" s="21" t="e">
        <f>('Ratios Calculated fix'!AH335-'Ratios Calculated fix'!AH$428)/('Ratios Calculated fix'!AH$429-'Ratios Calculated fix'!AH$428)</f>
        <v>#DIV/0!</v>
      </c>
      <c r="AI335" s="21">
        <f>('Ratios Calculated fix'!AI335-'Ratios Calculated fix'!AI$428)/('Ratios Calculated fix'!AI$429-'Ratios Calculated fix'!AI$428)</f>
        <v>0.38049176642520682</v>
      </c>
      <c r="AJ335" s="21">
        <f>('Ratios Calculated fix'!AJ335-'Ratios Calculated fix'!AJ$428)/('Ratios Calculated fix'!AJ$429-'Ratios Calculated fix'!AJ$428)</f>
        <v>0.17873172134350901</v>
      </c>
      <c r="AK335" s="21" t="e">
        <f>('Ratios Calculated fix'!AK335-'Ratios Calculated fix'!AK$428)/('Ratios Calculated fix'!AK$429-'Ratios Calculated fix'!AK$428)</f>
        <v>#DIV/0!</v>
      </c>
      <c r="AL335" s="21" t="e">
        <f>('Ratios Calculated fix'!AL335-'Ratios Calculated fix'!AL$428)/('Ratios Calculated fix'!AL$429-'Ratios Calculated fix'!AL$428)</f>
        <v>#DIV/0!</v>
      </c>
      <c r="AM335" s="21">
        <f>('Ratios Calculated fix'!AM335-'Ratios Calculated fix'!AM$428)/('Ratios Calculated fix'!AM$429-'Ratios Calculated fix'!AM$428)</f>
        <v>0.61745103165986559</v>
      </c>
      <c r="AN335" s="21">
        <f>('Ratios Calculated fix'!AN335-'Ratios Calculated fix'!AN$428)/('Ratios Calculated fix'!AN$429-'Ratios Calculated fix'!AN$428)</f>
        <v>0.62263238767458362</v>
      </c>
      <c r="AO335" s="21">
        <f>('Ratios Calculated fix'!AO335-'Ratios Calculated fix'!AO$428)/('Ratios Calculated fix'!AO$429-'Ratios Calculated fix'!AO$428)</f>
        <v>0.22865453190893073</v>
      </c>
      <c r="AP335" s="21">
        <f>('Ratios Calculated fix'!AP335-'Ratios Calculated fix'!AP$428)/('Ratios Calculated fix'!AP$429-'Ratios Calculated fix'!AP$428)</f>
        <v>3.2296604301198475E-2</v>
      </c>
      <c r="AQ335" s="21">
        <f>('Ratios Calculated fix'!AQ335-'Ratios Calculated fix'!AQ$428)/('Ratios Calculated fix'!AQ$429-'Ratios Calculated fix'!AQ$428)</f>
        <v>0.58650775285334089</v>
      </c>
      <c r="AR335" s="21">
        <f>('Ratios Calculated fix'!AR335-'Ratios Calculated fix'!AR$428)/('Ratios Calculated fix'!AR$429-'Ratios Calculated fix'!AR$428)</f>
        <v>0.29823884999613776</v>
      </c>
      <c r="AS335" s="21">
        <f>('Ratios Calculated fix'!AS335-'Ratios Calculated fix'!AS$428)/('Ratios Calculated fix'!AS$429-'Ratios Calculated fix'!AS$428)</f>
        <v>0.52295374450066479</v>
      </c>
      <c r="AT335" s="21">
        <f>('Ratios Calculated fix'!AT335-'Ratios Calculated fix'!AT$428)/('Ratios Calculated fix'!AT$429-'Ratios Calculated fix'!AT$428)</f>
        <v>0.40737979828064208</v>
      </c>
      <c r="AU335" s="21">
        <f>('Ratios Calculated fix'!AU335-'Ratios Calculated fix'!AU$428)/('Ratios Calculated fix'!AU$429-'Ratios Calculated fix'!AU$428)</f>
        <v>0.43444513446274013</v>
      </c>
      <c r="AV335" s="21" t="e">
        <f>('Ratios Calculated fix'!AV335-'Ratios Calculated fix'!AV$428)/('Ratios Calculated fix'!AV$429-'Ratios Calculated fix'!AV$428)</f>
        <v>#DIV/0!</v>
      </c>
      <c r="AW335" s="21" t="e">
        <f>('Ratios Calculated fix'!AW335-'Ratios Calculated fix'!AW$428)/('Ratios Calculated fix'!AW$429-'Ratios Calculated fix'!AW$428)</f>
        <v>#DIV/0!</v>
      </c>
      <c r="AX335" s="21" t="e">
        <f>('Ratios Calculated fix'!AX335-'Ratios Calculated fix'!AX$428)/('Ratios Calculated fix'!AX$429-'Ratios Calculated fix'!AX$428)</f>
        <v>#DIV/0!</v>
      </c>
      <c r="AY335" s="21">
        <f>('Ratios Calculated fix'!AY335-'Ratios Calculated fix'!AY$428)/('Ratios Calculated fix'!AY$429-'Ratios Calculated fix'!AY$428)</f>
        <v>0.33830998795415496</v>
      </c>
      <c r="AZ335" s="21">
        <f>('Ratios Calculated fix'!AZ335-'Ratios Calculated fix'!AZ$428)/('Ratios Calculated fix'!AZ$429-'Ratios Calculated fix'!AZ$428)</f>
        <v>0.20491598757607754</v>
      </c>
      <c r="BA335" s="21">
        <f>('Ratios Calculated fix'!BA335-'Ratios Calculated fix'!BA$428)/('Ratios Calculated fix'!BA$429-'Ratios Calculated fix'!BA$428)</f>
        <v>0.5078356348065094</v>
      </c>
      <c r="BB335" s="21" t="e">
        <f>('Ratios Calculated fix'!BB335-'Ratios Calculated fix'!BB$428)/('Ratios Calculated fix'!BB$429-'Ratios Calculated fix'!BB$428)</f>
        <v>#DIV/0!</v>
      </c>
      <c r="BC335" s="21">
        <f>('Ratios Calculated fix'!BC335-'Ratios Calculated fix'!BC$428)/('Ratios Calculated fix'!BC$429-'Ratios Calculated fix'!BC$428)</f>
        <v>0.14629686699428424</v>
      </c>
    </row>
    <row r="336" spans="1:55" x14ac:dyDescent="0.2">
      <c r="A336" s="3" t="s">
        <v>1015</v>
      </c>
      <c r="B336" s="3" t="s">
        <v>1016</v>
      </c>
      <c r="C336" s="3" t="s">
        <v>24</v>
      </c>
      <c r="D336" s="3">
        <v>129653</v>
      </c>
      <c r="E336" s="3" t="s">
        <v>16</v>
      </c>
      <c r="F336" s="3">
        <v>2020</v>
      </c>
      <c r="G336" s="3" t="s">
        <v>17</v>
      </c>
      <c r="H336" s="4">
        <v>44012</v>
      </c>
      <c r="I336" s="4">
        <v>44056</v>
      </c>
      <c r="J336" s="4">
        <v>44056</v>
      </c>
      <c r="K336" s="5">
        <v>144783000</v>
      </c>
      <c r="L336" s="5">
        <v>146254000</v>
      </c>
      <c r="M336" s="3" t="s">
        <v>1017</v>
      </c>
      <c r="N336" s="20">
        <f>('Ratios Calculated fix'!N336-'Ratios Calculated fix'!N$428)/('Ratios Calculated fix'!N$429-'Ratios Calculated fix'!N$428)</f>
        <v>8.8722384580009236E-2</v>
      </c>
      <c r="O336" s="21">
        <f>('Ratios Calculated fix'!O336-'Ratios Calculated fix'!O$428)/('Ratios Calculated fix'!O$429-'Ratios Calculated fix'!O$428)</f>
        <v>6.1422249794046903E-2</v>
      </c>
      <c r="P336" s="21">
        <f>('Ratios Calculated fix'!P336-'Ratios Calculated fix'!P$428)/('Ratios Calculated fix'!P$429-'Ratios Calculated fix'!P$428)</f>
        <v>3.9583738799531677E-2</v>
      </c>
      <c r="Q336" s="21">
        <f>('Ratios Calculated fix'!Q336-'Ratios Calculated fix'!Q$428)/('Ratios Calculated fix'!Q$429-'Ratios Calculated fix'!Q$428)</f>
        <v>0.55908507448663647</v>
      </c>
      <c r="R336" s="21">
        <f>('Ratios Calculated fix'!R336-'Ratios Calculated fix'!R$428)/('Ratios Calculated fix'!R$429-'Ratios Calculated fix'!R$428)</f>
        <v>7.949147556015411E-2</v>
      </c>
      <c r="S336" s="21">
        <f>('Ratios Calculated fix'!S336-'Ratios Calculated fix'!S$428)/('Ratios Calculated fix'!S$429-'Ratios Calculated fix'!S$428)</f>
        <v>4.8770056626480738E-3</v>
      </c>
      <c r="T336" s="21">
        <f>('Ratios Calculated fix'!T336-'Ratios Calculated fix'!T$428)/('Ratios Calculated fix'!T$429-'Ratios Calculated fix'!T$428)</f>
        <v>7.9549879016357808E-2</v>
      </c>
      <c r="U336" s="21">
        <f>('Ratios Calculated fix'!U336-'Ratios Calculated fix'!U$428)/('Ratios Calculated fix'!U$429-'Ratios Calculated fix'!U$428)</f>
        <v>0.79307711415882021</v>
      </c>
      <c r="V336" s="21">
        <f>('Ratios Calculated fix'!V336-'Ratios Calculated fix'!V$428)/('Ratios Calculated fix'!V$429-'Ratios Calculated fix'!V$428)</f>
        <v>0.77161014425440599</v>
      </c>
      <c r="W336" s="21">
        <f>('Ratios Calculated fix'!W336-'Ratios Calculated fix'!W$428)/('Ratios Calculated fix'!W$429-'Ratios Calculated fix'!W$428)</f>
        <v>0.7626639893814332</v>
      </c>
      <c r="X336" s="21">
        <f>('Ratios Calculated fix'!X336-'Ratios Calculated fix'!X$428)/('Ratios Calculated fix'!X$429-'Ratios Calculated fix'!X$428)</f>
        <v>0.2251512136150936</v>
      </c>
      <c r="Y336" s="21">
        <f>('Ratios Calculated fix'!Y336-'Ratios Calculated fix'!Y$428)/('Ratios Calculated fix'!Y$429-'Ratios Calculated fix'!Y$428)</f>
        <v>0.58796146797458904</v>
      </c>
      <c r="Z336" s="21">
        <f>('Ratios Calculated fix'!Z336-'Ratios Calculated fix'!Z$428)/('Ratios Calculated fix'!Z$429-'Ratios Calculated fix'!Z$428)</f>
        <v>0.7748487863849064</v>
      </c>
      <c r="AA336" s="21">
        <f>('Ratios Calculated fix'!AA336-'Ratios Calculated fix'!AA$428)/('Ratios Calculated fix'!AA$429-'Ratios Calculated fix'!AA$428)</f>
        <v>0.73735879092780443</v>
      </c>
      <c r="AB336" s="21">
        <f>('Ratios Calculated fix'!AB336-'Ratios Calculated fix'!AB$428)/('Ratios Calculated fix'!AB$429-'Ratios Calculated fix'!AB$428)</f>
        <v>0.90848828548590066</v>
      </c>
      <c r="AC336" s="21">
        <f>('Ratios Calculated fix'!AC336-'Ratios Calculated fix'!AC$428)/('Ratios Calculated fix'!AC$429-'Ratios Calculated fix'!AC$428)</f>
        <v>0.57791188542505234</v>
      </c>
      <c r="AD336" s="21">
        <f>('Ratios Calculated fix'!AD336-'Ratios Calculated fix'!AD$428)/('Ratios Calculated fix'!AD$429-'Ratios Calculated fix'!AD$428)</f>
        <v>0.42655178871198596</v>
      </c>
      <c r="AE336" s="21">
        <f>('Ratios Calculated fix'!AE336-'Ratios Calculated fix'!AE$428)/('Ratios Calculated fix'!AE$429-'Ratios Calculated fix'!AE$428)</f>
        <v>0.48897992396530443</v>
      </c>
      <c r="AF336" s="21">
        <f>('Ratios Calculated fix'!AF336-'Ratios Calculated fix'!AF$428)/('Ratios Calculated fix'!AF$429-'Ratios Calculated fix'!AF$428)</f>
        <v>0.64229485390277574</v>
      </c>
      <c r="AG336" s="21" t="e">
        <f>('Ratios Calculated fix'!AG336-'Ratios Calculated fix'!AG$428)/('Ratios Calculated fix'!AG$429-'Ratios Calculated fix'!AG$428)</f>
        <v>#DIV/0!</v>
      </c>
      <c r="AH336" s="21" t="e">
        <f>('Ratios Calculated fix'!AH336-'Ratios Calculated fix'!AH$428)/('Ratios Calculated fix'!AH$429-'Ratios Calculated fix'!AH$428)</f>
        <v>#DIV/0!</v>
      </c>
      <c r="AI336" s="21">
        <f>('Ratios Calculated fix'!AI336-'Ratios Calculated fix'!AI$428)/('Ratios Calculated fix'!AI$429-'Ratios Calculated fix'!AI$428)</f>
        <v>0.48653610481290888</v>
      </c>
      <c r="AJ336" s="21">
        <f>('Ratios Calculated fix'!AJ336-'Ratios Calculated fix'!AJ$428)/('Ratios Calculated fix'!AJ$429-'Ratios Calculated fix'!AJ$428)</f>
        <v>0.20765137446365156</v>
      </c>
      <c r="AK336" s="21" t="e">
        <f>('Ratios Calculated fix'!AK336-'Ratios Calculated fix'!AK$428)/('Ratios Calculated fix'!AK$429-'Ratios Calculated fix'!AK$428)</f>
        <v>#DIV/0!</v>
      </c>
      <c r="AL336" s="21" t="e">
        <f>('Ratios Calculated fix'!AL336-'Ratios Calculated fix'!AL$428)/('Ratios Calculated fix'!AL$429-'Ratios Calculated fix'!AL$428)</f>
        <v>#DIV/0!</v>
      </c>
      <c r="AM336" s="21">
        <f>('Ratios Calculated fix'!AM336-'Ratios Calculated fix'!AM$428)/('Ratios Calculated fix'!AM$429-'Ratios Calculated fix'!AM$428)</f>
        <v>0.61841812402391916</v>
      </c>
      <c r="AN336" s="21">
        <f>('Ratios Calculated fix'!AN336-'Ratios Calculated fix'!AN$428)/('Ratios Calculated fix'!AN$429-'Ratios Calculated fix'!AN$428)</f>
        <v>0.62161068019971555</v>
      </c>
      <c r="AO336" s="21">
        <f>('Ratios Calculated fix'!AO336-'Ratios Calculated fix'!AO$428)/('Ratios Calculated fix'!AO$429-'Ratios Calculated fix'!AO$428)</f>
        <v>0.13149946476635238</v>
      </c>
      <c r="AP336" s="21">
        <f>('Ratios Calculated fix'!AP336-'Ratios Calculated fix'!AP$428)/('Ratios Calculated fix'!AP$429-'Ratios Calculated fix'!AP$428)</f>
        <v>3.2504929627754378E-2</v>
      </c>
      <c r="AQ336" s="21">
        <f>('Ratios Calculated fix'!AQ336-'Ratios Calculated fix'!AQ$428)/('Ratios Calculated fix'!AQ$429-'Ratios Calculated fix'!AQ$428)</f>
        <v>0.61942970802606345</v>
      </c>
      <c r="AR336" s="21">
        <f>('Ratios Calculated fix'!AR336-'Ratios Calculated fix'!AR$428)/('Ratios Calculated fix'!AR$429-'Ratios Calculated fix'!AR$428)</f>
        <v>0.35096806541650966</v>
      </c>
      <c r="AS336" s="21">
        <f>('Ratios Calculated fix'!AS336-'Ratios Calculated fix'!AS$428)/('Ratios Calculated fix'!AS$429-'Ratios Calculated fix'!AS$428)</f>
        <v>0.63809035183241891</v>
      </c>
      <c r="AT336" s="21">
        <f>('Ratios Calculated fix'!AT336-'Ratios Calculated fix'!AT$428)/('Ratios Calculated fix'!AT$429-'Ratios Calculated fix'!AT$428)</f>
        <v>0.37444205816951975</v>
      </c>
      <c r="AU336" s="21">
        <f>('Ratios Calculated fix'!AU336-'Ratios Calculated fix'!AU$428)/('Ratios Calculated fix'!AU$429-'Ratios Calculated fix'!AU$428)</f>
        <v>0.32194395536212178</v>
      </c>
      <c r="AV336" s="21" t="e">
        <f>('Ratios Calculated fix'!AV336-'Ratios Calculated fix'!AV$428)/('Ratios Calculated fix'!AV$429-'Ratios Calculated fix'!AV$428)</f>
        <v>#DIV/0!</v>
      </c>
      <c r="AW336" s="21" t="e">
        <f>('Ratios Calculated fix'!AW336-'Ratios Calculated fix'!AW$428)/('Ratios Calculated fix'!AW$429-'Ratios Calculated fix'!AW$428)</f>
        <v>#DIV/0!</v>
      </c>
      <c r="AX336" s="21" t="e">
        <f>('Ratios Calculated fix'!AX336-'Ratios Calculated fix'!AX$428)/('Ratios Calculated fix'!AX$429-'Ratios Calculated fix'!AX$428)</f>
        <v>#DIV/0!</v>
      </c>
      <c r="AY336" s="21">
        <f>('Ratios Calculated fix'!AY336-'Ratios Calculated fix'!AY$428)/('Ratios Calculated fix'!AY$429-'Ratios Calculated fix'!AY$428)</f>
        <v>0.35031711923573938</v>
      </c>
      <c r="AZ336" s="21">
        <f>('Ratios Calculated fix'!AZ336-'Ratios Calculated fix'!AZ$428)/('Ratios Calculated fix'!AZ$429-'Ratios Calculated fix'!AZ$428)</f>
        <v>0.27769586829238618</v>
      </c>
      <c r="BA336" s="21">
        <f>('Ratios Calculated fix'!BA336-'Ratios Calculated fix'!BA$428)/('Ratios Calculated fix'!BA$429-'Ratios Calculated fix'!BA$428)</f>
        <v>0.4996495702225866</v>
      </c>
      <c r="BB336" s="21" t="e">
        <f>('Ratios Calculated fix'!BB336-'Ratios Calculated fix'!BB$428)/('Ratios Calculated fix'!BB$429-'Ratios Calculated fix'!BB$428)</f>
        <v>#DIV/0!</v>
      </c>
      <c r="BC336" s="21">
        <f>('Ratios Calculated fix'!BC336-'Ratios Calculated fix'!BC$428)/('Ratios Calculated fix'!BC$429-'Ratios Calculated fix'!BC$428)</f>
        <v>0.15958810394264888</v>
      </c>
    </row>
    <row r="337" spans="1:55" x14ac:dyDescent="0.2">
      <c r="A337" s="3" t="s">
        <v>1021</v>
      </c>
      <c r="B337" s="3" t="s">
        <v>1022</v>
      </c>
      <c r="C337" s="3" t="s">
        <v>15</v>
      </c>
      <c r="D337" s="3">
        <v>121874</v>
      </c>
      <c r="E337" s="3" t="s">
        <v>16</v>
      </c>
      <c r="F337" s="3">
        <v>2019</v>
      </c>
      <c r="G337" s="3" t="s">
        <v>17</v>
      </c>
      <c r="H337" s="4">
        <v>43738</v>
      </c>
      <c r="I337" s="4">
        <v>43781</v>
      </c>
      <c r="J337" s="4">
        <v>43781</v>
      </c>
      <c r="K337" s="5">
        <v>116400000</v>
      </c>
      <c r="L337" s="5">
        <v>117100000</v>
      </c>
      <c r="M337" s="3" t="s">
        <v>1023</v>
      </c>
      <c r="N337" s="20">
        <f>('Ratios Calculated fix'!N337-'Ratios Calculated fix'!N$428)/('Ratios Calculated fix'!N$429-'Ratios Calculated fix'!N$428)</f>
        <v>5.4227720805471558E-2</v>
      </c>
      <c r="O337" s="21">
        <f>('Ratios Calculated fix'!O337-'Ratios Calculated fix'!O$428)/('Ratios Calculated fix'!O$429-'Ratios Calculated fix'!O$428)</f>
        <v>4.2940473841498968E-2</v>
      </c>
      <c r="P337" s="21">
        <f>('Ratios Calculated fix'!P337-'Ratios Calculated fix'!P$428)/('Ratios Calculated fix'!P$429-'Ratios Calculated fix'!P$428)</f>
        <v>6.0833228769002601E-2</v>
      </c>
      <c r="Q337" s="21">
        <f>('Ratios Calculated fix'!Q337-'Ratios Calculated fix'!Q$428)/('Ratios Calculated fix'!Q$429-'Ratios Calculated fix'!Q$428)</f>
        <v>0.56201529060451083</v>
      </c>
      <c r="R337" s="21">
        <f>('Ratios Calculated fix'!R337-'Ratios Calculated fix'!R$428)/('Ratios Calculated fix'!R$429-'Ratios Calculated fix'!R$428)</f>
        <v>7.2878740339976725E-2</v>
      </c>
      <c r="S337" s="21">
        <f>('Ratios Calculated fix'!S337-'Ratios Calculated fix'!S$428)/('Ratios Calculated fix'!S$429-'Ratios Calculated fix'!S$428)</f>
        <v>0.14699311403853793</v>
      </c>
      <c r="T337" s="21">
        <f>('Ratios Calculated fix'!T337-'Ratios Calculated fix'!T$428)/('Ratios Calculated fix'!T$429-'Ratios Calculated fix'!T$428)</f>
        <v>5.078699115980341E-2</v>
      </c>
      <c r="U337" s="21">
        <f>('Ratios Calculated fix'!U337-'Ratios Calculated fix'!U$428)/('Ratios Calculated fix'!U$429-'Ratios Calculated fix'!U$428)</f>
        <v>0.79544069606870005</v>
      </c>
      <c r="V337" s="21">
        <f>('Ratios Calculated fix'!V337-'Ratios Calculated fix'!V$428)/('Ratios Calculated fix'!V$429-'Ratios Calculated fix'!V$428)</f>
        <v>0.78144706234625472</v>
      </c>
      <c r="W337" s="21">
        <f>('Ratios Calculated fix'!W337-'Ratios Calculated fix'!W$428)/('Ratios Calculated fix'!W$429-'Ratios Calculated fix'!W$428)</f>
        <v>0.7635024187062901</v>
      </c>
      <c r="X337" s="21">
        <f>('Ratios Calculated fix'!X337-'Ratios Calculated fix'!X$428)/('Ratios Calculated fix'!X$429-'Ratios Calculated fix'!X$428)</f>
        <v>0.36751328811653944</v>
      </c>
      <c r="Y337" s="21">
        <f>('Ratios Calculated fix'!Y337-'Ratios Calculated fix'!Y$428)/('Ratios Calculated fix'!Y$429-'Ratios Calculated fix'!Y$428)</f>
        <v>0.48250210582645997</v>
      </c>
      <c r="Z337" s="21">
        <f>('Ratios Calculated fix'!Z337-'Ratios Calculated fix'!Z$428)/('Ratios Calculated fix'!Z$429-'Ratios Calculated fix'!Z$428)</f>
        <v>0.63248671188346051</v>
      </c>
      <c r="AA337" s="21">
        <f>('Ratios Calculated fix'!AA337-'Ratios Calculated fix'!AA$428)/('Ratios Calculated fix'!AA$429-'Ratios Calculated fix'!AA$428)</f>
        <v>0.28021411369308175</v>
      </c>
      <c r="AB337" s="21">
        <f>('Ratios Calculated fix'!AB337-'Ratios Calculated fix'!AB$428)/('Ratios Calculated fix'!AB$429-'Ratios Calculated fix'!AB$428)</f>
        <v>0.85047113817060771</v>
      </c>
      <c r="AC337" s="21">
        <f>('Ratios Calculated fix'!AC337-'Ratios Calculated fix'!AC$428)/('Ratios Calculated fix'!AC$429-'Ratios Calculated fix'!AC$428)</f>
        <v>0.41480114110617894</v>
      </c>
      <c r="AD337" s="21">
        <f>('Ratios Calculated fix'!AD337-'Ratios Calculated fix'!AD$428)/('Ratios Calculated fix'!AD$429-'Ratios Calculated fix'!AD$428)</f>
        <v>0.40011445898692738</v>
      </c>
      <c r="AE337" s="21">
        <f>('Ratios Calculated fix'!AE337-'Ratios Calculated fix'!AE$428)/('Ratios Calculated fix'!AE$429-'Ratios Calculated fix'!AE$428)</f>
        <v>0.45867334966200557</v>
      </c>
      <c r="AF337" s="21">
        <f>('Ratios Calculated fix'!AF337-'Ratios Calculated fix'!AF$428)/('Ratios Calculated fix'!AF$429-'Ratios Calculated fix'!AF$428)</f>
        <v>0.59202086745887905</v>
      </c>
      <c r="AG337" s="21" t="e">
        <f>('Ratios Calculated fix'!AG337-'Ratios Calculated fix'!AG$428)/('Ratios Calculated fix'!AG$429-'Ratios Calculated fix'!AG$428)</f>
        <v>#DIV/0!</v>
      </c>
      <c r="AH337" s="21" t="e">
        <f>('Ratios Calculated fix'!AH337-'Ratios Calculated fix'!AH$428)/('Ratios Calculated fix'!AH$429-'Ratios Calculated fix'!AH$428)</f>
        <v>#DIV/0!</v>
      </c>
      <c r="AI337" s="21">
        <f>('Ratios Calculated fix'!AI337-'Ratios Calculated fix'!AI$428)/('Ratios Calculated fix'!AI$429-'Ratios Calculated fix'!AI$428)</f>
        <v>0.34509111771281986</v>
      </c>
      <c r="AJ337" s="21">
        <f>('Ratios Calculated fix'!AJ337-'Ratios Calculated fix'!AJ$428)/('Ratios Calculated fix'!AJ$429-'Ratios Calculated fix'!AJ$428)</f>
        <v>0.16667142257407755</v>
      </c>
      <c r="AK337" s="21" t="e">
        <f>('Ratios Calculated fix'!AK337-'Ratios Calculated fix'!AK$428)/('Ratios Calculated fix'!AK$429-'Ratios Calculated fix'!AK$428)</f>
        <v>#DIV/0!</v>
      </c>
      <c r="AL337" s="21" t="e">
        <f>('Ratios Calculated fix'!AL337-'Ratios Calculated fix'!AL$428)/('Ratios Calculated fix'!AL$429-'Ratios Calculated fix'!AL$428)</f>
        <v>#DIV/0!</v>
      </c>
      <c r="AM337" s="21">
        <f>('Ratios Calculated fix'!AM337-'Ratios Calculated fix'!AM$428)/('Ratios Calculated fix'!AM$429-'Ratios Calculated fix'!AM$428)</f>
        <v>0.62046520253909632</v>
      </c>
      <c r="AN337" s="21">
        <f>('Ratios Calculated fix'!AN337-'Ratios Calculated fix'!AN$428)/('Ratios Calculated fix'!AN$429-'Ratios Calculated fix'!AN$428)</f>
        <v>0.62602579505438405</v>
      </c>
      <c r="AO337" s="21">
        <f>('Ratios Calculated fix'!AO337-'Ratios Calculated fix'!AO$428)/('Ratios Calculated fix'!AO$429-'Ratios Calculated fix'!AO$428)</f>
        <v>0.2291592945111017</v>
      </c>
      <c r="AP337" s="21">
        <f>('Ratios Calculated fix'!AP337-'Ratios Calculated fix'!AP$428)/('Ratios Calculated fix'!AP$429-'Ratios Calculated fix'!AP$428)</f>
        <v>3.3298339709987655E-2</v>
      </c>
      <c r="AQ337" s="21">
        <f>('Ratios Calculated fix'!AQ337-'Ratios Calculated fix'!AQ$428)/('Ratios Calculated fix'!AQ$429-'Ratios Calculated fix'!AQ$428)</f>
        <v>0.60298601172886035</v>
      </c>
      <c r="AR337" s="21">
        <f>('Ratios Calculated fix'!AR337-'Ratios Calculated fix'!AR$428)/('Ratios Calculated fix'!AR$429-'Ratios Calculated fix'!AR$428)</f>
        <v>0.37015586642764764</v>
      </c>
      <c r="AS337" s="21">
        <f>('Ratios Calculated fix'!AS337-'Ratios Calculated fix'!AS$428)/('Ratios Calculated fix'!AS$429-'Ratios Calculated fix'!AS$428)</f>
        <v>0.4552464425956545</v>
      </c>
      <c r="AT337" s="21">
        <f>('Ratios Calculated fix'!AT337-'Ratios Calculated fix'!AT$428)/('Ratios Calculated fix'!AT$429-'Ratios Calculated fix'!AT$428)</f>
        <v>0.53122204867398193</v>
      </c>
      <c r="AU337" s="21">
        <f>('Ratios Calculated fix'!AU337-'Ratios Calculated fix'!AU$428)/('Ratios Calculated fix'!AU$429-'Ratios Calculated fix'!AU$428)</f>
        <v>0.49832247937064528</v>
      </c>
      <c r="AV337" s="21" t="e">
        <f>('Ratios Calculated fix'!AV337-'Ratios Calculated fix'!AV$428)/('Ratios Calculated fix'!AV$429-'Ratios Calculated fix'!AV$428)</f>
        <v>#DIV/0!</v>
      </c>
      <c r="AW337" s="21" t="e">
        <f>('Ratios Calculated fix'!AW337-'Ratios Calculated fix'!AW$428)/('Ratios Calculated fix'!AW$429-'Ratios Calculated fix'!AW$428)</f>
        <v>#DIV/0!</v>
      </c>
      <c r="AX337" s="21" t="e">
        <f>('Ratios Calculated fix'!AX337-'Ratios Calculated fix'!AX$428)/('Ratios Calculated fix'!AX$429-'Ratios Calculated fix'!AX$428)</f>
        <v>#DIV/0!</v>
      </c>
      <c r="AY337" s="21">
        <f>('Ratios Calculated fix'!AY337-'Ratios Calculated fix'!AY$428)/('Ratios Calculated fix'!AY$429-'Ratios Calculated fix'!AY$428)</f>
        <v>0.34174021918912234</v>
      </c>
      <c r="AZ337" s="21">
        <f>('Ratios Calculated fix'!AZ337-'Ratios Calculated fix'!AZ$428)/('Ratios Calculated fix'!AZ$429-'Ratios Calculated fix'!AZ$428)</f>
        <v>0.25393455974891216</v>
      </c>
      <c r="BA337" s="21">
        <f>('Ratios Calculated fix'!BA337-'Ratios Calculated fix'!BA$428)/('Ratios Calculated fix'!BA$429-'Ratios Calculated fix'!BA$428)</f>
        <v>0.52248595338514658</v>
      </c>
      <c r="BB337" s="21" t="e">
        <f>('Ratios Calculated fix'!BB337-'Ratios Calculated fix'!BB$428)/('Ratios Calculated fix'!BB$429-'Ratios Calculated fix'!BB$428)</f>
        <v>#DIV/0!</v>
      </c>
      <c r="BC337" s="21">
        <f>('Ratios Calculated fix'!BC337-'Ratios Calculated fix'!BC$428)/('Ratios Calculated fix'!BC$429-'Ratios Calculated fix'!BC$428)</f>
        <v>0.25087998017109558</v>
      </c>
    </row>
    <row r="338" spans="1:55" x14ac:dyDescent="0.2">
      <c r="A338" s="3" t="s">
        <v>1024</v>
      </c>
      <c r="B338" s="3" t="s">
        <v>1025</v>
      </c>
      <c r="C338" s="3" t="s">
        <v>15</v>
      </c>
      <c r="D338" s="3">
        <v>744726</v>
      </c>
      <c r="E338" s="3" t="s">
        <v>16</v>
      </c>
      <c r="F338" s="3">
        <v>2019</v>
      </c>
      <c r="G338" s="3" t="s">
        <v>17</v>
      </c>
      <c r="H338" s="4">
        <v>43830</v>
      </c>
      <c r="I338" s="4">
        <v>43889</v>
      </c>
      <c r="J338" s="4">
        <v>43889</v>
      </c>
      <c r="K338" s="5">
        <v>327437000</v>
      </c>
      <c r="L338" s="5">
        <v>327437000</v>
      </c>
      <c r="M338" s="3" t="s">
        <v>1026</v>
      </c>
      <c r="N338" s="20">
        <f>('Ratios Calculated fix'!N338-'Ratios Calculated fix'!N$428)/('Ratios Calculated fix'!N$429-'Ratios Calculated fix'!N$428)</f>
        <v>4.0815247208817004E-2</v>
      </c>
      <c r="O338" s="21">
        <f>('Ratios Calculated fix'!O338-'Ratios Calculated fix'!O$428)/('Ratios Calculated fix'!O$429-'Ratios Calculated fix'!O$428)</f>
        <v>3.8523197625527417E-2</v>
      </c>
      <c r="P338" s="21">
        <f>('Ratios Calculated fix'!P338-'Ratios Calculated fix'!P$428)/('Ratios Calculated fix'!P$429-'Ratios Calculated fix'!P$428)</f>
        <v>5.7769886272601129E-2</v>
      </c>
      <c r="Q338" s="21">
        <f>('Ratios Calculated fix'!Q338-'Ratios Calculated fix'!Q$428)/('Ratios Calculated fix'!Q$429-'Ratios Calculated fix'!Q$428)</f>
        <v>0.55839421720077098</v>
      </c>
      <c r="R338" s="21">
        <f>('Ratios Calculated fix'!R338-'Ratios Calculated fix'!R$428)/('Ratios Calculated fix'!R$429-'Ratios Calculated fix'!R$428)</f>
        <v>0</v>
      </c>
      <c r="S338" s="21">
        <f>('Ratios Calculated fix'!S338-'Ratios Calculated fix'!S$428)/('Ratios Calculated fix'!S$429-'Ratios Calculated fix'!S$428)</f>
        <v>0</v>
      </c>
      <c r="T338" s="21">
        <f>('Ratios Calculated fix'!T338-'Ratios Calculated fix'!T$428)/('Ratios Calculated fix'!T$429-'Ratios Calculated fix'!T$428)</f>
        <v>0</v>
      </c>
      <c r="U338" s="21">
        <f>('Ratios Calculated fix'!U338-'Ratios Calculated fix'!U$428)/('Ratios Calculated fix'!U$429-'Ratios Calculated fix'!U$428)</f>
        <v>0.79008725756879927</v>
      </c>
      <c r="V338" s="21">
        <f>('Ratios Calculated fix'!V338-'Ratios Calculated fix'!V$428)/('Ratios Calculated fix'!V$429-'Ratios Calculated fix'!V$428)</f>
        <v>0.77144014205164946</v>
      </c>
      <c r="W338" s="21">
        <f>('Ratios Calculated fix'!W338-'Ratios Calculated fix'!W$428)/('Ratios Calculated fix'!W$429-'Ratios Calculated fix'!W$428)</f>
        <v>0.75926751205282994</v>
      </c>
      <c r="X338" s="21">
        <f>('Ratios Calculated fix'!X338-'Ratios Calculated fix'!X$428)/('Ratios Calculated fix'!X$429-'Ratios Calculated fix'!X$428)</f>
        <v>0.21083388498635383</v>
      </c>
      <c r="Y338" s="21">
        <f>('Ratios Calculated fix'!Y338-'Ratios Calculated fix'!Y$428)/('Ratios Calculated fix'!Y$429-'Ratios Calculated fix'!Y$428)</f>
        <v>0.56171840668183604</v>
      </c>
      <c r="Z338" s="21">
        <f>('Ratios Calculated fix'!Z338-'Ratios Calculated fix'!Z$428)/('Ratios Calculated fix'!Z$429-'Ratios Calculated fix'!Z$428)</f>
        <v>0.7891661150136462</v>
      </c>
      <c r="AA338" s="21">
        <f>('Ratios Calculated fix'!AA338-'Ratios Calculated fix'!AA$428)/('Ratios Calculated fix'!AA$429-'Ratios Calculated fix'!AA$428)</f>
        <v>0.5494664869498036</v>
      </c>
      <c r="AB338" s="21">
        <f>('Ratios Calculated fix'!AB338-'Ratios Calculated fix'!AB$428)/('Ratios Calculated fix'!AB$429-'Ratios Calculated fix'!AB$428)</f>
        <v>0.94294478563567785</v>
      </c>
      <c r="AC338" s="21">
        <f>('Ratios Calculated fix'!AC338-'Ratios Calculated fix'!AC$428)/('Ratios Calculated fix'!AC$429-'Ratios Calculated fix'!AC$428)</f>
        <v>0.49510690532597523</v>
      </c>
      <c r="AD338" s="21">
        <f>('Ratios Calculated fix'!AD338-'Ratios Calculated fix'!AD$428)/('Ratios Calculated fix'!AD$429-'Ratios Calculated fix'!AD$428)</f>
        <v>0.39661934171018065</v>
      </c>
      <c r="AE338" s="21">
        <f>('Ratios Calculated fix'!AE338-'Ratios Calculated fix'!AE$428)/('Ratios Calculated fix'!AE$429-'Ratios Calculated fix'!AE$428)</f>
        <v>0.41737044684705055</v>
      </c>
      <c r="AF338" s="21">
        <f>('Ratios Calculated fix'!AF338-'Ratios Calculated fix'!AF$428)/('Ratios Calculated fix'!AF$429-'Ratios Calculated fix'!AF$428)</f>
        <v>0.62346939286978675</v>
      </c>
      <c r="AG338" s="21" t="e">
        <f>('Ratios Calculated fix'!AG338-'Ratios Calculated fix'!AG$428)/('Ratios Calculated fix'!AG$429-'Ratios Calculated fix'!AG$428)</f>
        <v>#DIV/0!</v>
      </c>
      <c r="AH338" s="21" t="e">
        <f>('Ratios Calculated fix'!AH338-'Ratios Calculated fix'!AH$428)/('Ratios Calculated fix'!AH$429-'Ratios Calculated fix'!AH$428)</f>
        <v>#DIV/0!</v>
      </c>
      <c r="AI338" s="21">
        <f>('Ratios Calculated fix'!AI338-'Ratios Calculated fix'!AI$428)/('Ratios Calculated fix'!AI$429-'Ratios Calculated fix'!AI$428)</f>
        <v>0.39120677324559411</v>
      </c>
      <c r="AJ338" s="21">
        <f>('Ratios Calculated fix'!AJ338-'Ratios Calculated fix'!AJ$428)/('Ratios Calculated fix'!AJ$429-'Ratios Calculated fix'!AJ$428)</f>
        <v>0.22972573407403216</v>
      </c>
      <c r="AK338" s="21" t="e">
        <f>('Ratios Calculated fix'!AK338-'Ratios Calculated fix'!AK$428)/('Ratios Calculated fix'!AK$429-'Ratios Calculated fix'!AK$428)</f>
        <v>#DIV/0!</v>
      </c>
      <c r="AL338" s="21" t="e">
        <f>('Ratios Calculated fix'!AL338-'Ratios Calculated fix'!AL$428)/('Ratios Calculated fix'!AL$429-'Ratios Calculated fix'!AL$428)</f>
        <v>#DIV/0!</v>
      </c>
      <c r="AM338" s="21">
        <f>('Ratios Calculated fix'!AM338-'Ratios Calculated fix'!AM$428)/('Ratios Calculated fix'!AM$429-'Ratios Calculated fix'!AM$428)</f>
        <v>0.62037996882769697</v>
      </c>
      <c r="AN338" s="21">
        <f>('Ratios Calculated fix'!AN338-'Ratios Calculated fix'!AN$428)/('Ratios Calculated fix'!AN$429-'Ratios Calculated fix'!AN$428)</f>
        <v>0.62361651803441098</v>
      </c>
      <c r="AO338" s="21">
        <f>('Ratios Calculated fix'!AO338-'Ratios Calculated fix'!AO$428)/('Ratios Calculated fix'!AO$429-'Ratios Calculated fix'!AO$428)</f>
        <v>0.36552129297450664</v>
      </c>
      <c r="AP338" s="21">
        <f>('Ratios Calculated fix'!AP338-'Ratios Calculated fix'!AP$428)/('Ratios Calculated fix'!AP$429-'Ratios Calculated fix'!AP$428)</f>
        <v>1.5658423640606718E-2</v>
      </c>
      <c r="AQ338" s="21">
        <f>('Ratios Calculated fix'!AQ338-'Ratios Calculated fix'!AQ$428)/('Ratios Calculated fix'!AQ$429-'Ratios Calculated fix'!AQ$428)</f>
        <v>0.76287746911961107</v>
      </c>
      <c r="AR338" s="21">
        <f>('Ratios Calculated fix'!AR338-'Ratios Calculated fix'!AR$428)/('Ratios Calculated fix'!AR$429-'Ratios Calculated fix'!AR$428)</f>
        <v>0.33173036958086055</v>
      </c>
      <c r="AS338" s="21">
        <f>('Ratios Calculated fix'!AS338-'Ratios Calculated fix'!AS$428)/('Ratios Calculated fix'!AS$429-'Ratios Calculated fix'!AS$428)</f>
        <v>0.52543020028049336</v>
      </c>
      <c r="AT338" s="21">
        <f>('Ratios Calculated fix'!AT338-'Ratios Calculated fix'!AT$428)/('Ratios Calculated fix'!AT$429-'Ratios Calculated fix'!AT$428)</f>
        <v>0.61962264160842151</v>
      </c>
      <c r="AU338" s="21">
        <f>('Ratios Calculated fix'!AU338-'Ratios Calculated fix'!AU$428)/('Ratios Calculated fix'!AU$429-'Ratios Calculated fix'!AU$428)</f>
        <v>0.5107076010484769</v>
      </c>
      <c r="AV338" s="21" t="e">
        <f>('Ratios Calculated fix'!AV338-'Ratios Calculated fix'!AV$428)/('Ratios Calculated fix'!AV$429-'Ratios Calculated fix'!AV$428)</f>
        <v>#DIV/0!</v>
      </c>
      <c r="AW338" s="21" t="e">
        <f>('Ratios Calculated fix'!AW338-'Ratios Calculated fix'!AW$428)/('Ratios Calculated fix'!AW$429-'Ratios Calculated fix'!AW$428)</f>
        <v>#DIV/0!</v>
      </c>
      <c r="AX338" s="21" t="e">
        <f>('Ratios Calculated fix'!AX338-'Ratios Calculated fix'!AX$428)/('Ratios Calculated fix'!AX$429-'Ratios Calculated fix'!AX$428)</f>
        <v>#DIV/0!</v>
      </c>
      <c r="AY338" s="21">
        <f>('Ratios Calculated fix'!AY338-'Ratios Calculated fix'!AY$428)/('Ratios Calculated fix'!AY$429-'Ratios Calculated fix'!AY$428)</f>
        <v>0.32751608420844852</v>
      </c>
      <c r="AZ338" s="21">
        <f>('Ratios Calculated fix'!AZ338-'Ratios Calculated fix'!AZ$428)/('Ratios Calculated fix'!AZ$429-'Ratios Calculated fix'!AZ$428)</f>
        <v>0.23526660557394985</v>
      </c>
      <c r="BA338" s="21">
        <f>('Ratios Calculated fix'!BA338-'Ratios Calculated fix'!BA$428)/('Ratios Calculated fix'!BA$429-'Ratios Calculated fix'!BA$428)</f>
        <v>0.51424464487680455</v>
      </c>
      <c r="BB338" s="21" t="e">
        <f>('Ratios Calculated fix'!BB338-'Ratios Calculated fix'!BB$428)/('Ratios Calculated fix'!BB$429-'Ratios Calculated fix'!BB$428)</f>
        <v>#DIV/0!</v>
      </c>
      <c r="BC338" s="21">
        <f>('Ratios Calculated fix'!BC338-'Ratios Calculated fix'!BC$428)/('Ratios Calculated fix'!BC$429-'Ratios Calculated fix'!BC$428)</f>
        <v>0.27242529559758988</v>
      </c>
    </row>
    <row r="339" spans="1:55" x14ac:dyDescent="0.2">
      <c r="A339" s="3" t="s">
        <v>1027</v>
      </c>
      <c r="B339" s="3" t="s">
        <v>1028</v>
      </c>
      <c r="C339" s="3" t="s">
        <v>15</v>
      </c>
      <c r="D339" s="3">
        <v>119446</v>
      </c>
      <c r="E339" s="3" t="s">
        <v>16</v>
      </c>
      <c r="F339" s="3">
        <v>2019</v>
      </c>
      <c r="G339" s="3" t="s">
        <v>17</v>
      </c>
      <c r="H339" s="4">
        <v>43830</v>
      </c>
      <c r="I339" s="4">
        <v>43889</v>
      </c>
      <c r="J339" s="4">
        <v>43889</v>
      </c>
      <c r="K339" s="5">
        <v>104100000</v>
      </c>
      <c r="L339" s="5">
        <v>105400000</v>
      </c>
      <c r="M339" s="3" t="s">
        <v>1029</v>
      </c>
      <c r="N339" s="20">
        <f>('Ratios Calculated fix'!N339-'Ratios Calculated fix'!N$428)/('Ratios Calculated fix'!N$429-'Ratios Calculated fix'!N$428)</f>
        <v>2.8680045567391666E-2</v>
      </c>
      <c r="O339" s="21">
        <f>('Ratios Calculated fix'!O339-'Ratios Calculated fix'!O$428)/('Ratios Calculated fix'!O$429-'Ratios Calculated fix'!O$428)</f>
        <v>2.5198762282189598E-2</v>
      </c>
      <c r="P339" s="21">
        <f>('Ratios Calculated fix'!P339-'Ratios Calculated fix'!P$428)/('Ratios Calculated fix'!P$429-'Ratios Calculated fix'!P$428)</f>
        <v>2.2909647454155035E-2</v>
      </c>
      <c r="Q339" s="21">
        <f>('Ratios Calculated fix'!Q339-'Ratios Calculated fix'!Q$428)/('Ratios Calculated fix'!Q$429-'Ratios Calculated fix'!Q$428)</f>
        <v>0.55906694858004091</v>
      </c>
      <c r="R339" s="21">
        <f>('Ratios Calculated fix'!R339-'Ratios Calculated fix'!R$428)/('Ratios Calculated fix'!R$429-'Ratios Calculated fix'!R$428)</f>
        <v>8.3261231007651551E-2</v>
      </c>
      <c r="S339" s="21">
        <f>('Ratios Calculated fix'!S339-'Ratios Calculated fix'!S$428)/('Ratios Calculated fix'!S$429-'Ratios Calculated fix'!S$428)</f>
        <v>1.6432139367563529E-4</v>
      </c>
      <c r="T339" s="21">
        <f>('Ratios Calculated fix'!T339-'Ratios Calculated fix'!T$428)/('Ratios Calculated fix'!T$429-'Ratios Calculated fix'!T$428)</f>
        <v>8.4090606789033101E-2</v>
      </c>
      <c r="U339" s="21">
        <f>('Ratios Calculated fix'!U339-'Ratios Calculated fix'!U$428)/('Ratios Calculated fix'!U$429-'Ratios Calculated fix'!U$428)</f>
        <v>0.79320044186695493</v>
      </c>
      <c r="V339" s="21">
        <f>('Ratios Calculated fix'!V339-'Ratios Calculated fix'!V$428)/('Ratios Calculated fix'!V$429-'Ratios Calculated fix'!V$428)</f>
        <v>0.77144583618460139</v>
      </c>
      <c r="W339" s="21">
        <f>('Ratios Calculated fix'!W339-'Ratios Calculated fix'!W$428)/('Ratios Calculated fix'!W$429-'Ratios Calculated fix'!W$428)</f>
        <v>0.76283669564306855</v>
      </c>
      <c r="X339" s="21">
        <f>('Ratios Calculated fix'!X339-'Ratios Calculated fix'!X$428)/('Ratios Calculated fix'!X$429-'Ratios Calculated fix'!X$428)</f>
        <v>8.2786650545728091E-2</v>
      </c>
      <c r="Y339" s="21">
        <f>('Ratios Calculated fix'!Y339-'Ratios Calculated fix'!Y$428)/('Ratios Calculated fix'!Y$429-'Ratios Calculated fix'!Y$428)</f>
        <v>0.89689496021795345</v>
      </c>
      <c r="Z339" s="21">
        <f>('Ratios Calculated fix'!Z339-'Ratios Calculated fix'!Z$428)/('Ratios Calculated fix'!Z$429-'Ratios Calculated fix'!Z$428)</f>
        <v>0.91721334945427191</v>
      </c>
      <c r="AA339" s="21">
        <f>('Ratios Calculated fix'!AA339-'Ratios Calculated fix'!AA$428)/('Ratios Calculated fix'!AA$429-'Ratios Calculated fix'!AA$428)</f>
        <v>1</v>
      </c>
      <c r="AB339" s="21">
        <f>('Ratios Calculated fix'!AB339-'Ratios Calculated fix'!AB$428)/('Ratios Calculated fix'!AB$429-'Ratios Calculated fix'!AB$428)</f>
        <v>0.90919334603075552</v>
      </c>
      <c r="AC339" s="21">
        <f>('Ratios Calculated fix'!AC339-'Ratios Calculated fix'!AC$428)/('Ratios Calculated fix'!AC$429-'Ratios Calculated fix'!AC$428)</f>
        <v>0.62134270620491239</v>
      </c>
      <c r="AD339" s="21">
        <f>('Ratios Calculated fix'!AD339-'Ratios Calculated fix'!AD$428)/('Ratios Calculated fix'!AD$429-'Ratios Calculated fix'!AD$428)</f>
        <v>0.45193459578441342</v>
      </c>
      <c r="AE339" s="21">
        <f>('Ratios Calculated fix'!AE339-'Ratios Calculated fix'!AE$428)/('Ratios Calculated fix'!AE$429-'Ratios Calculated fix'!AE$428)</f>
        <v>0.51807764058672534</v>
      </c>
      <c r="AF339" s="21">
        <f>('Ratios Calculated fix'!AF339-'Ratios Calculated fix'!AF$428)/('Ratios Calculated fix'!AF$429-'Ratios Calculated fix'!AF$428)</f>
        <v>0.66022162935195661</v>
      </c>
      <c r="AG339" s="21" t="e">
        <f>('Ratios Calculated fix'!AG339-'Ratios Calculated fix'!AG$428)/('Ratios Calculated fix'!AG$429-'Ratios Calculated fix'!AG$428)</f>
        <v>#DIV/0!</v>
      </c>
      <c r="AH339" s="21" t="e">
        <f>('Ratios Calculated fix'!AH339-'Ratios Calculated fix'!AH$428)/('Ratios Calculated fix'!AH$429-'Ratios Calculated fix'!AH$428)</f>
        <v>#DIV/0!</v>
      </c>
      <c r="AI339" s="21">
        <f>('Ratios Calculated fix'!AI339-'Ratios Calculated fix'!AI$428)/('Ratios Calculated fix'!AI$429-'Ratios Calculated fix'!AI$428)</f>
        <v>0.40658554361870047</v>
      </c>
      <c r="AJ339" s="21">
        <f>('Ratios Calculated fix'!AJ339-'Ratios Calculated fix'!AJ$428)/('Ratios Calculated fix'!AJ$429-'Ratios Calculated fix'!AJ$428)</f>
        <v>0.17000664946368663</v>
      </c>
      <c r="AK339" s="21" t="e">
        <f>('Ratios Calculated fix'!AK339-'Ratios Calculated fix'!AK$428)/('Ratios Calculated fix'!AK$429-'Ratios Calculated fix'!AK$428)</f>
        <v>#DIV/0!</v>
      </c>
      <c r="AL339" s="21" t="e">
        <f>('Ratios Calculated fix'!AL339-'Ratios Calculated fix'!AL$428)/('Ratios Calculated fix'!AL$429-'Ratios Calculated fix'!AL$428)</f>
        <v>#DIV/0!</v>
      </c>
      <c r="AM339" s="21">
        <f>('Ratios Calculated fix'!AM339-'Ratios Calculated fix'!AM$428)/('Ratios Calculated fix'!AM$429-'Ratios Calculated fix'!AM$428)</f>
        <v>0.61731470292471413</v>
      </c>
      <c r="AN339" s="21">
        <f>('Ratios Calculated fix'!AN339-'Ratios Calculated fix'!AN$428)/('Ratios Calculated fix'!AN$429-'Ratios Calculated fix'!AN$428)</f>
        <v>0.62070546137549221</v>
      </c>
      <c r="AO339" s="21">
        <f>('Ratios Calculated fix'!AO339-'Ratios Calculated fix'!AO$428)/('Ratios Calculated fix'!AO$429-'Ratios Calculated fix'!AO$428)</f>
        <v>6.4688142315765806E-2</v>
      </c>
      <c r="AP339" s="21">
        <f>('Ratios Calculated fix'!AP339-'Ratios Calculated fix'!AP$428)/('Ratios Calculated fix'!AP$429-'Ratios Calculated fix'!AP$428)</f>
        <v>3.120150632594618E-2</v>
      </c>
      <c r="AQ339" s="21">
        <f>('Ratios Calculated fix'!AQ339-'Ratios Calculated fix'!AQ$428)/('Ratios Calculated fix'!AQ$429-'Ratios Calculated fix'!AQ$428)</f>
        <v>0.57310765254280083</v>
      </c>
      <c r="AR339" s="21">
        <f>('Ratios Calculated fix'!AR339-'Ratios Calculated fix'!AR$428)/('Ratios Calculated fix'!AR$429-'Ratios Calculated fix'!AR$428)</f>
        <v>0.45181865246150804</v>
      </c>
      <c r="AS339" s="21">
        <f>('Ratios Calculated fix'!AS339-'Ratios Calculated fix'!AS$428)/('Ratios Calculated fix'!AS$429-'Ratios Calculated fix'!AS$428)</f>
        <v>0.53060664043748873</v>
      </c>
      <c r="AT339" s="21">
        <f>('Ratios Calculated fix'!AT339-'Ratios Calculated fix'!AT$428)/('Ratios Calculated fix'!AT$429-'Ratios Calculated fix'!AT$428)</f>
        <v>0.34504121806818555</v>
      </c>
      <c r="AU339" s="21">
        <f>('Ratios Calculated fix'!AU339-'Ratios Calculated fix'!AU$428)/('Ratios Calculated fix'!AU$429-'Ratios Calculated fix'!AU$428)</f>
        <v>0.44750385868119619</v>
      </c>
      <c r="AV339" s="21" t="e">
        <f>('Ratios Calculated fix'!AV339-'Ratios Calculated fix'!AV$428)/('Ratios Calculated fix'!AV$429-'Ratios Calculated fix'!AV$428)</f>
        <v>#DIV/0!</v>
      </c>
      <c r="AW339" s="21" t="e">
        <f>('Ratios Calculated fix'!AW339-'Ratios Calculated fix'!AW$428)/('Ratios Calculated fix'!AW$429-'Ratios Calculated fix'!AW$428)</f>
        <v>#DIV/0!</v>
      </c>
      <c r="AX339" s="21" t="e">
        <f>('Ratios Calculated fix'!AX339-'Ratios Calculated fix'!AX$428)/('Ratios Calculated fix'!AX$429-'Ratios Calculated fix'!AX$428)</f>
        <v>#DIV/0!</v>
      </c>
      <c r="AY339" s="21">
        <f>('Ratios Calculated fix'!AY339-'Ratios Calculated fix'!AY$428)/('Ratios Calculated fix'!AY$429-'Ratios Calculated fix'!AY$428)</f>
        <v>0.36729983940771377</v>
      </c>
      <c r="AZ339" s="21">
        <f>('Ratios Calculated fix'!AZ339-'Ratios Calculated fix'!AZ$428)/('Ratios Calculated fix'!AZ$429-'Ratios Calculated fix'!AZ$428)</f>
        <v>0.30768677564735336</v>
      </c>
      <c r="BA339" s="21">
        <f>('Ratios Calculated fix'!BA339-'Ratios Calculated fix'!BA$428)/('Ratios Calculated fix'!BA$429-'Ratios Calculated fix'!BA$428)</f>
        <v>0.50986074677648185</v>
      </c>
      <c r="BB339" s="21" t="e">
        <f>('Ratios Calculated fix'!BB339-'Ratios Calculated fix'!BB$428)/('Ratios Calculated fix'!BB$429-'Ratios Calculated fix'!BB$428)</f>
        <v>#DIV/0!</v>
      </c>
      <c r="BC339" s="21">
        <f>('Ratios Calculated fix'!BC339-'Ratios Calculated fix'!BC$428)/('Ratios Calculated fix'!BC$429-'Ratios Calculated fix'!BC$428)</f>
        <v>0.12361007836414972</v>
      </c>
    </row>
    <row r="340" spans="1:55" x14ac:dyDescent="0.2">
      <c r="A340" s="3" t="s">
        <v>1030</v>
      </c>
      <c r="B340" s="3" t="s">
        <v>1031</v>
      </c>
      <c r="C340" s="3" t="s">
        <v>45</v>
      </c>
      <c r="D340" s="3">
        <v>200092</v>
      </c>
      <c r="E340" s="3" t="s">
        <v>16</v>
      </c>
      <c r="F340" s="3">
        <v>2019</v>
      </c>
      <c r="G340" s="3" t="s">
        <v>17</v>
      </c>
      <c r="H340" s="4">
        <v>43890</v>
      </c>
      <c r="I340" s="4">
        <v>43921</v>
      </c>
      <c r="J340" s="4">
        <v>43921</v>
      </c>
      <c r="K340" s="5">
        <v>354090000</v>
      </c>
      <c r="L340" s="5">
        <v>357443000</v>
      </c>
      <c r="M340" s="3" t="s">
        <v>1032</v>
      </c>
      <c r="N340" s="20">
        <f>('Ratios Calculated fix'!N340-'Ratios Calculated fix'!N$428)/('Ratios Calculated fix'!N$429-'Ratios Calculated fix'!N$428)</f>
        <v>7.2830648554161131E-2</v>
      </c>
      <c r="O340" s="21">
        <f>('Ratios Calculated fix'!O340-'Ratios Calculated fix'!O$428)/('Ratios Calculated fix'!O$429-'Ratios Calculated fix'!O$428)</f>
        <v>3.5014841643816352E-2</v>
      </c>
      <c r="P340" s="21">
        <f>('Ratios Calculated fix'!P340-'Ratios Calculated fix'!P$428)/('Ratios Calculated fix'!P$429-'Ratios Calculated fix'!P$428)</f>
        <v>0.10517676371272386</v>
      </c>
      <c r="Q340" s="21">
        <f>('Ratios Calculated fix'!Q340-'Ratios Calculated fix'!Q$428)/('Ratios Calculated fix'!Q$429-'Ratios Calculated fix'!Q$428)</f>
        <v>0.55886020490849708</v>
      </c>
      <c r="R340" s="21">
        <f>('Ratios Calculated fix'!R340-'Ratios Calculated fix'!R$428)/('Ratios Calculated fix'!R$429-'Ratios Calculated fix'!R$428)</f>
        <v>1.3217094370534017E-2</v>
      </c>
      <c r="S340" s="21">
        <f>('Ratios Calculated fix'!S340-'Ratios Calculated fix'!S$428)/('Ratios Calculated fix'!S$429-'Ratios Calculated fix'!S$428)</f>
        <v>0</v>
      </c>
      <c r="T340" s="21">
        <f>('Ratios Calculated fix'!T340-'Ratios Calculated fix'!T$428)/('Ratios Calculated fix'!T$429-'Ratios Calculated fix'!T$428)</f>
        <v>1.3352804640189311E-2</v>
      </c>
      <c r="U340" s="21">
        <f>('Ratios Calculated fix'!U340-'Ratios Calculated fix'!U$428)/('Ratios Calculated fix'!U$429-'Ratios Calculated fix'!U$428)</f>
        <v>0.79054802565314075</v>
      </c>
      <c r="V340" s="21">
        <f>('Ratios Calculated fix'!V340-'Ratios Calculated fix'!V$428)/('Ratios Calculated fix'!V$429-'Ratios Calculated fix'!V$428)</f>
        <v>0.77144014205164946</v>
      </c>
      <c r="W340" s="21">
        <f>('Ratios Calculated fix'!W340-'Ratios Calculated fix'!W$428)/('Ratios Calculated fix'!W$429-'Ratios Calculated fix'!W$428)</f>
        <v>0.75979593089022635</v>
      </c>
      <c r="X340" s="21">
        <f>('Ratios Calculated fix'!X340-'Ratios Calculated fix'!X$428)/('Ratios Calculated fix'!X$429-'Ratios Calculated fix'!X$428)</f>
        <v>0.45661569462575324</v>
      </c>
      <c r="Y340" s="21">
        <f>('Ratios Calculated fix'!Y340-'Ratios Calculated fix'!Y$428)/('Ratios Calculated fix'!Y$429-'Ratios Calculated fix'!Y$428)</f>
        <v>0.50894828535287917</v>
      </c>
      <c r="Z340" s="21">
        <f>('Ratios Calculated fix'!Z340-'Ratios Calculated fix'!Z$428)/('Ratios Calculated fix'!Z$429-'Ratios Calculated fix'!Z$428)</f>
        <v>0.54338430537424676</v>
      </c>
      <c r="AA340" s="21">
        <f>('Ratios Calculated fix'!AA340-'Ratios Calculated fix'!AA$428)/('Ratios Calculated fix'!AA$429-'Ratios Calculated fix'!AA$428)</f>
        <v>0</v>
      </c>
      <c r="AB340" s="21">
        <f>('Ratios Calculated fix'!AB340-'Ratios Calculated fix'!AB$428)/('Ratios Calculated fix'!AB$429-'Ratios Calculated fix'!AB$428)</f>
        <v>0.91786980064864909</v>
      </c>
      <c r="AC340" s="21">
        <f>('Ratios Calculated fix'!AC340-'Ratios Calculated fix'!AC$428)/('Ratios Calculated fix'!AC$429-'Ratios Calculated fix'!AC$428)</f>
        <v>0.26391342778451338</v>
      </c>
      <c r="AD340" s="21">
        <f>('Ratios Calculated fix'!AD340-'Ratios Calculated fix'!AD$428)/('Ratios Calculated fix'!AD$429-'Ratios Calculated fix'!AD$428)</f>
        <v>0.33410529964855207</v>
      </c>
      <c r="AE340" s="21">
        <f>('Ratios Calculated fix'!AE340-'Ratios Calculated fix'!AE$428)/('Ratios Calculated fix'!AE$429-'Ratios Calculated fix'!AE$428)</f>
        <v>0.3830033968720844</v>
      </c>
      <c r="AF340" s="21">
        <f>('Ratios Calculated fix'!AF340-'Ratios Calculated fix'!AF$428)/('Ratios Calculated fix'!AF$429-'Ratios Calculated fix'!AF$428)</f>
        <v>0.60921615277792318</v>
      </c>
      <c r="AG340" s="21" t="e">
        <f>('Ratios Calculated fix'!AG340-'Ratios Calculated fix'!AG$428)/('Ratios Calculated fix'!AG$429-'Ratios Calculated fix'!AG$428)</f>
        <v>#DIV/0!</v>
      </c>
      <c r="AH340" s="21" t="e">
        <f>('Ratios Calculated fix'!AH340-'Ratios Calculated fix'!AH$428)/('Ratios Calculated fix'!AH$429-'Ratios Calculated fix'!AH$428)</f>
        <v>#DIV/0!</v>
      </c>
      <c r="AI340" s="21">
        <f>('Ratios Calculated fix'!AI340-'Ratios Calculated fix'!AI$428)/('Ratios Calculated fix'!AI$429-'Ratios Calculated fix'!AI$428)</f>
        <v>0.38214400279699229</v>
      </c>
      <c r="AJ340" s="21">
        <f>('Ratios Calculated fix'!AJ340-'Ratios Calculated fix'!AJ$428)/('Ratios Calculated fix'!AJ$429-'Ratios Calculated fix'!AJ$428)</f>
        <v>0.24164726766054961</v>
      </c>
      <c r="AK340" s="21" t="e">
        <f>('Ratios Calculated fix'!AK340-'Ratios Calculated fix'!AK$428)/('Ratios Calculated fix'!AK$429-'Ratios Calculated fix'!AK$428)</f>
        <v>#DIV/0!</v>
      </c>
      <c r="AL340" s="21" t="e">
        <f>('Ratios Calculated fix'!AL340-'Ratios Calculated fix'!AL$428)/('Ratios Calculated fix'!AL$429-'Ratios Calculated fix'!AL$428)</f>
        <v>#DIV/0!</v>
      </c>
      <c r="AM340" s="21">
        <f>('Ratios Calculated fix'!AM340-'Ratios Calculated fix'!AM$428)/('Ratios Calculated fix'!AM$429-'Ratios Calculated fix'!AM$428)</f>
        <v>0.62271314404030476</v>
      </c>
      <c r="AN340" s="21">
        <f>('Ratios Calculated fix'!AN340-'Ratios Calculated fix'!AN$428)/('Ratios Calculated fix'!AN$429-'Ratios Calculated fix'!AN$428)</f>
        <v>0.62666016199060048</v>
      </c>
      <c r="AO340" s="21">
        <f>('Ratios Calculated fix'!AO340-'Ratios Calculated fix'!AO$428)/('Ratios Calculated fix'!AO$429-'Ratios Calculated fix'!AO$428)</f>
        <v>0.54770886990634537</v>
      </c>
      <c r="AP340" s="21">
        <f>('Ratios Calculated fix'!AP340-'Ratios Calculated fix'!AP$428)/('Ratios Calculated fix'!AP$429-'Ratios Calculated fix'!AP$428)</f>
        <v>3.3242183732150703E-2</v>
      </c>
      <c r="AQ340" s="21">
        <f>('Ratios Calculated fix'!AQ340-'Ratios Calculated fix'!AQ$428)/('Ratios Calculated fix'!AQ$429-'Ratios Calculated fix'!AQ$428)</f>
        <v>0.82575114643286929</v>
      </c>
      <c r="AR340" s="21">
        <f>('Ratios Calculated fix'!AR340-'Ratios Calculated fix'!AR$428)/('Ratios Calculated fix'!AR$429-'Ratios Calculated fix'!AR$428)</f>
        <v>0.31221702433856385</v>
      </c>
      <c r="AS340" s="21">
        <f>('Ratios Calculated fix'!AS340-'Ratios Calculated fix'!AS$428)/('Ratios Calculated fix'!AS$429-'Ratios Calculated fix'!AS$428)</f>
        <v>0.52069055082952975</v>
      </c>
      <c r="AT340" s="21">
        <f>('Ratios Calculated fix'!AT340-'Ratios Calculated fix'!AT$428)/('Ratios Calculated fix'!AT$429-'Ratios Calculated fix'!AT$428)</f>
        <v>0.74822718254957787</v>
      </c>
      <c r="AU340" s="21">
        <f>('Ratios Calculated fix'!AU340-'Ratios Calculated fix'!AU$428)/('Ratios Calculated fix'!AU$429-'Ratios Calculated fix'!AU$428)</f>
        <v>0.53320721213777733</v>
      </c>
      <c r="AV340" s="21" t="e">
        <f>('Ratios Calculated fix'!AV340-'Ratios Calculated fix'!AV$428)/('Ratios Calculated fix'!AV$429-'Ratios Calculated fix'!AV$428)</f>
        <v>#DIV/0!</v>
      </c>
      <c r="AW340" s="21" t="e">
        <f>('Ratios Calculated fix'!AW340-'Ratios Calculated fix'!AW$428)/('Ratios Calculated fix'!AW$429-'Ratios Calculated fix'!AW$428)</f>
        <v>#DIV/0!</v>
      </c>
      <c r="AX340" s="21" t="e">
        <f>('Ratios Calculated fix'!AX340-'Ratios Calculated fix'!AX$428)/('Ratios Calculated fix'!AX$429-'Ratios Calculated fix'!AX$428)</f>
        <v>#DIV/0!</v>
      </c>
      <c r="AY340" s="21">
        <f>('Ratios Calculated fix'!AY340-'Ratios Calculated fix'!AY$428)/('Ratios Calculated fix'!AY$429-'Ratios Calculated fix'!AY$428)</f>
        <v>0.32923725402918902</v>
      </c>
      <c r="AZ340" s="21">
        <f>('Ratios Calculated fix'!AZ340-'Ratios Calculated fix'!AZ$428)/('Ratios Calculated fix'!AZ$429-'Ratios Calculated fix'!AZ$428)</f>
        <v>0.23057017411388386</v>
      </c>
      <c r="BA340" s="21">
        <f>('Ratios Calculated fix'!BA340-'Ratios Calculated fix'!BA$428)/('Ratios Calculated fix'!BA$429-'Ratios Calculated fix'!BA$428)</f>
        <v>0.51578579578389117</v>
      </c>
      <c r="BB340" s="21" t="e">
        <f>('Ratios Calculated fix'!BB340-'Ratios Calculated fix'!BB$428)/('Ratios Calculated fix'!BB$429-'Ratios Calculated fix'!BB$428)</f>
        <v>#DIV/0!</v>
      </c>
      <c r="BC340" s="21">
        <f>('Ratios Calculated fix'!BC340-'Ratios Calculated fix'!BC$428)/('Ratios Calculated fix'!BC$429-'Ratios Calculated fix'!BC$428)</f>
        <v>0.33211494874545588</v>
      </c>
    </row>
    <row r="341" spans="1:55" x14ac:dyDescent="0.2">
      <c r="A341" s="3" t="s">
        <v>1012</v>
      </c>
      <c r="B341" s="3" t="s">
        <v>1013</v>
      </c>
      <c r="C341" s="3" t="s">
        <v>15</v>
      </c>
      <c r="D341" s="3">
        <v>101495</v>
      </c>
      <c r="E341" s="3" t="s">
        <v>16</v>
      </c>
      <c r="F341" s="3">
        <v>2019</v>
      </c>
      <c r="G341" s="3" t="s">
        <v>17</v>
      </c>
      <c r="H341" s="4">
        <v>43830</v>
      </c>
      <c r="I341" s="4">
        <v>43875</v>
      </c>
      <c r="J341" s="4">
        <v>43875</v>
      </c>
      <c r="K341" s="5">
        <v>319800000</v>
      </c>
      <c r="L341" s="5">
        <v>320000000</v>
      </c>
      <c r="M341" s="3" t="s">
        <v>1014</v>
      </c>
      <c r="N341" s="20">
        <f>('Ratios Calculated fix'!N341-'Ratios Calculated fix'!N$428)/('Ratios Calculated fix'!N$429-'Ratios Calculated fix'!N$428)</f>
        <v>2.4272830472889053E-2</v>
      </c>
      <c r="O341" s="21">
        <f>('Ratios Calculated fix'!O341-'Ratios Calculated fix'!O$428)/('Ratios Calculated fix'!O$429-'Ratios Calculated fix'!O$428)</f>
        <v>2.4272830472889053E-2</v>
      </c>
      <c r="P341" s="21">
        <f>('Ratios Calculated fix'!P341-'Ratios Calculated fix'!P$428)/('Ratios Calculated fix'!P$429-'Ratios Calculated fix'!P$428)</f>
        <v>3.8791185009254157E-3</v>
      </c>
      <c r="Q341" s="21">
        <f>('Ratios Calculated fix'!Q341-'Ratios Calculated fix'!Q$428)/('Ratios Calculated fix'!Q$429-'Ratios Calculated fix'!Q$428)</f>
        <v>0.56023887991861088</v>
      </c>
      <c r="R341" s="21">
        <f>('Ratios Calculated fix'!R341-'Ratios Calculated fix'!R$428)/('Ratios Calculated fix'!R$429-'Ratios Calculated fix'!R$428)</f>
        <v>0.10231611145367348</v>
      </c>
      <c r="S341" s="21">
        <f>('Ratios Calculated fix'!S341-'Ratios Calculated fix'!S$428)/('Ratios Calculated fix'!S$429-'Ratios Calculated fix'!S$428)</f>
        <v>5.3376794419085404E-2</v>
      </c>
      <c r="T341" s="21">
        <f>('Ratios Calculated fix'!T341-'Ratios Calculated fix'!T$428)/('Ratios Calculated fix'!T$429-'Ratios Calculated fix'!T$428)</f>
        <v>9.5072889624335813E-2</v>
      </c>
      <c r="U341" s="21">
        <f>('Ratios Calculated fix'!U341-'Ratios Calculated fix'!U$428)/('Ratios Calculated fix'!U$429-'Ratios Calculated fix'!U$428)</f>
        <v>0.79537970839852956</v>
      </c>
      <c r="V341" s="21">
        <f>('Ratios Calculated fix'!V341-'Ratios Calculated fix'!V$428)/('Ratios Calculated fix'!V$429-'Ratios Calculated fix'!V$428)</f>
        <v>0.77399894465368735</v>
      </c>
      <c r="W341" s="21">
        <f>('Ratios Calculated fix'!W341-'Ratios Calculated fix'!W$428)/('Ratios Calculated fix'!W$429-'Ratios Calculated fix'!W$428)</f>
        <v>0.76485001417698983</v>
      </c>
      <c r="X341" s="21">
        <f>('Ratios Calculated fix'!X341-'Ratios Calculated fix'!X$428)/('Ratios Calculated fix'!X$429-'Ratios Calculated fix'!X$428)</f>
        <v>5.5454737654890798E-2</v>
      </c>
      <c r="Y341" s="21">
        <f>('Ratios Calculated fix'!Y341-'Ratios Calculated fix'!Y$428)/('Ratios Calculated fix'!Y$429-'Ratios Calculated fix'!Y$428)</f>
        <v>0.53794515242928664</v>
      </c>
      <c r="Z341" s="21">
        <f>('Ratios Calculated fix'!Z341-'Ratios Calculated fix'!Z$428)/('Ratios Calculated fix'!Z$429-'Ratios Calculated fix'!Z$428)</f>
        <v>0.94454526234510927</v>
      </c>
      <c r="AA341" s="21">
        <f>('Ratios Calculated fix'!AA341-'Ratios Calculated fix'!AA$428)/('Ratios Calculated fix'!AA$429-'Ratios Calculated fix'!AA$428)</f>
        <v>0.86041087862509857</v>
      </c>
      <c r="AB341" s="21">
        <f>('Ratios Calculated fix'!AB341-'Ratios Calculated fix'!AB$428)/('Ratios Calculated fix'!AB$429-'Ratios Calculated fix'!AB$428)</f>
        <v>0.87604622332900906</v>
      </c>
      <c r="AC341" s="21">
        <f>('Ratios Calculated fix'!AC341-'Ratios Calculated fix'!AC$428)/('Ratios Calculated fix'!AC$429-'Ratios Calculated fix'!AC$428)</f>
        <v>0.37020846114988831</v>
      </c>
      <c r="AD341" s="21">
        <f>('Ratios Calculated fix'!AD341-'Ratios Calculated fix'!AD$428)/('Ratios Calculated fix'!AD$429-'Ratios Calculated fix'!AD$428)</f>
        <v>0.46346316487681888</v>
      </c>
      <c r="AE341" s="21">
        <f>('Ratios Calculated fix'!AE341-'Ratios Calculated fix'!AE$428)/('Ratios Calculated fix'!AE$429-'Ratios Calculated fix'!AE$428)</f>
        <v>0.4266092426820427</v>
      </c>
      <c r="AF341" s="21">
        <f>('Ratios Calculated fix'!AF341-'Ratios Calculated fix'!AF$428)/('Ratios Calculated fix'!AF$429-'Ratios Calculated fix'!AF$428)</f>
        <v>0.6074175986860666</v>
      </c>
      <c r="AG341" s="21" t="e">
        <f>('Ratios Calculated fix'!AG341-'Ratios Calculated fix'!AG$428)/('Ratios Calculated fix'!AG$429-'Ratios Calculated fix'!AG$428)</f>
        <v>#DIV/0!</v>
      </c>
      <c r="AH341" s="21" t="e">
        <f>('Ratios Calculated fix'!AH341-'Ratios Calculated fix'!AH$428)/('Ratios Calculated fix'!AH$429-'Ratios Calculated fix'!AH$428)</f>
        <v>#DIV/0!</v>
      </c>
      <c r="AI341" s="21">
        <f>('Ratios Calculated fix'!AI341-'Ratios Calculated fix'!AI$428)/('Ratios Calculated fix'!AI$429-'Ratios Calculated fix'!AI$428)</f>
        <v>0.39651001678290482</v>
      </c>
      <c r="AJ341" s="21">
        <f>('Ratios Calculated fix'!AJ341-'Ratios Calculated fix'!AJ$428)/('Ratios Calculated fix'!AJ$429-'Ratios Calculated fix'!AJ$428)</f>
        <v>0.2056230337870662</v>
      </c>
      <c r="AK341" s="21" t="e">
        <f>('Ratios Calculated fix'!AK341-'Ratios Calculated fix'!AK$428)/('Ratios Calculated fix'!AK$429-'Ratios Calculated fix'!AK$428)</f>
        <v>#DIV/0!</v>
      </c>
      <c r="AL341" s="21" t="e">
        <f>('Ratios Calculated fix'!AL341-'Ratios Calculated fix'!AL$428)/('Ratios Calculated fix'!AL$429-'Ratios Calculated fix'!AL$428)</f>
        <v>#DIV/0!</v>
      </c>
      <c r="AM341" s="21">
        <f>('Ratios Calculated fix'!AM341-'Ratios Calculated fix'!AM$428)/('Ratios Calculated fix'!AM$429-'Ratios Calculated fix'!AM$428)</f>
        <v>0.61744621850577852</v>
      </c>
      <c r="AN341" s="21">
        <f>('Ratios Calculated fix'!AN341-'Ratios Calculated fix'!AN$428)/('Ratios Calculated fix'!AN$429-'Ratios Calculated fix'!AN$428)</f>
        <v>0.62162361828269996</v>
      </c>
      <c r="AO341" s="21">
        <f>('Ratios Calculated fix'!AO341-'Ratios Calculated fix'!AO$428)/('Ratios Calculated fix'!AO$429-'Ratios Calculated fix'!AO$428)</f>
        <v>9.2870030908607279E-2</v>
      </c>
      <c r="AP341" s="21">
        <f>('Ratios Calculated fix'!AP341-'Ratios Calculated fix'!AP$428)/('Ratios Calculated fix'!AP$429-'Ratios Calculated fix'!AP$428)</f>
        <v>3.0974640582938421E-2</v>
      </c>
      <c r="AQ341" s="21">
        <f>('Ratios Calculated fix'!AQ341-'Ratios Calculated fix'!AQ$428)/('Ratios Calculated fix'!AQ$429-'Ratios Calculated fix'!AQ$428)</f>
        <v>0.55541945802551851</v>
      </c>
      <c r="AR341" s="21">
        <f>('Ratios Calculated fix'!AR341-'Ratios Calculated fix'!AR$428)/('Ratios Calculated fix'!AR$429-'Ratios Calculated fix'!AR$428)</f>
        <v>0.39578102661623238</v>
      </c>
      <c r="AS341" s="21">
        <f>('Ratios Calculated fix'!AS341-'Ratios Calculated fix'!AS$428)/('Ratios Calculated fix'!AS$429-'Ratios Calculated fix'!AS$428)</f>
        <v>0.52061412693886</v>
      </c>
      <c r="AT341" s="21">
        <f>('Ratios Calculated fix'!AT341-'Ratios Calculated fix'!AT$428)/('Ratios Calculated fix'!AT$429-'Ratios Calculated fix'!AT$428)</f>
        <v>0.35899868622723641</v>
      </c>
      <c r="AU341" s="21">
        <f>('Ratios Calculated fix'!AU341-'Ratios Calculated fix'!AU$428)/('Ratios Calculated fix'!AU$429-'Ratios Calculated fix'!AU$428)</f>
        <v>0.48263635686468598</v>
      </c>
      <c r="AV341" s="21" t="e">
        <f>('Ratios Calculated fix'!AV341-'Ratios Calculated fix'!AV$428)/('Ratios Calculated fix'!AV$429-'Ratios Calculated fix'!AV$428)</f>
        <v>#DIV/0!</v>
      </c>
      <c r="AW341" s="21" t="e">
        <f>('Ratios Calculated fix'!AW341-'Ratios Calculated fix'!AW$428)/('Ratios Calculated fix'!AW$429-'Ratios Calculated fix'!AW$428)</f>
        <v>#DIV/0!</v>
      </c>
      <c r="AX341" s="21" t="e">
        <f>('Ratios Calculated fix'!AX341-'Ratios Calculated fix'!AX$428)/('Ratios Calculated fix'!AX$429-'Ratios Calculated fix'!AX$428)</f>
        <v>#DIV/0!</v>
      </c>
      <c r="AY341" s="21">
        <f>('Ratios Calculated fix'!AY341-'Ratios Calculated fix'!AY$428)/('Ratios Calculated fix'!AY$429-'Ratios Calculated fix'!AY$428)</f>
        <v>0.36169477344044015</v>
      </c>
      <c r="AZ341" s="21">
        <f>('Ratios Calculated fix'!AZ341-'Ratios Calculated fix'!AZ$428)/('Ratios Calculated fix'!AZ$429-'Ratios Calculated fix'!AZ$428)</f>
        <v>0.30238301748807161</v>
      </c>
      <c r="BA341" s="21">
        <f>('Ratios Calculated fix'!BA341-'Ratios Calculated fix'!BA$428)/('Ratios Calculated fix'!BA$429-'Ratios Calculated fix'!BA$428)</f>
        <v>0.5151842473329179</v>
      </c>
      <c r="BB341" s="21" t="e">
        <f>('Ratios Calculated fix'!BB341-'Ratios Calculated fix'!BB$428)/('Ratios Calculated fix'!BB$429-'Ratios Calculated fix'!BB$428)</f>
        <v>#DIV/0!</v>
      </c>
      <c r="BC341" s="21">
        <f>('Ratios Calculated fix'!BC341-'Ratios Calculated fix'!BC$428)/('Ratios Calculated fix'!BC$429-'Ratios Calculated fix'!BC$428)</f>
        <v>0.11653399876839542</v>
      </c>
    </row>
    <row r="342" spans="1:55" x14ac:dyDescent="0.2">
      <c r="A342" s="3" t="s">
        <v>1042</v>
      </c>
      <c r="B342" s="3" t="s">
        <v>1043</v>
      </c>
      <c r="C342" s="3" t="s">
        <v>72</v>
      </c>
      <c r="D342" s="3">
        <v>100897</v>
      </c>
      <c r="E342" s="3" t="s">
        <v>16</v>
      </c>
      <c r="F342" s="3">
        <v>2019</v>
      </c>
      <c r="G342" s="3" t="s">
        <v>17</v>
      </c>
      <c r="H342" s="4">
        <v>43830</v>
      </c>
      <c r="I342" s="4">
        <v>43885</v>
      </c>
      <c r="J342" s="4">
        <v>43885</v>
      </c>
      <c r="K342" s="5">
        <v>112286000</v>
      </c>
      <c r="L342" s="5">
        <v>114304000</v>
      </c>
      <c r="M342" s="3" t="s">
        <v>1044</v>
      </c>
      <c r="N342" s="20">
        <f>('Ratios Calculated fix'!N342-'Ratios Calculated fix'!N$428)/('Ratios Calculated fix'!N$429-'Ratios Calculated fix'!N$428)</f>
        <v>1.2746069107355082E-2</v>
      </c>
      <c r="O342" s="21">
        <f>('Ratios Calculated fix'!O342-'Ratios Calculated fix'!O$428)/('Ratios Calculated fix'!O$429-'Ratios Calculated fix'!O$428)</f>
        <v>1.2746069107355082E-2</v>
      </c>
      <c r="P342" s="21">
        <f>('Ratios Calculated fix'!P342-'Ratios Calculated fix'!P$428)/('Ratios Calculated fix'!P$429-'Ratios Calculated fix'!P$428)</f>
        <v>1.7787866538775593E-2</v>
      </c>
      <c r="Q342" s="21">
        <f>('Ratios Calculated fix'!Q342-'Ratios Calculated fix'!Q$428)/('Ratios Calculated fix'!Q$429-'Ratios Calculated fix'!Q$428)</f>
        <v>0.55269681798350334</v>
      </c>
      <c r="R342" s="21">
        <f>('Ratios Calculated fix'!R342-'Ratios Calculated fix'!R$428)/('Ratios Calculated fix'!R$429-'Ratios Calculated fix'!R$428)</f>
        <v>0.35398651220065686</v>
      </c>
      <c r="S342" s="21">
        <f>('Ratios Calculated fix'!S342-'Ratios Calculated fix'!S$428)/('Ratios Calculated fix'!S$429-'Ratios Calculated fix'!S$428)</f>
        <v>0.21808482126943982</v>
      </c>
      <c r="T342" s="21">
        <f>('Ratios Calculated fix'!T342-'Ratios Calculated fix'!T$428)/('Ratios Calculated fix'!T$429-'Ratios Calculated fix'!T$428)</f>
        <v>0.32373476057340328</v>
      </c>
      <c r="U342" s="21">
        <f>('Ratios Calculated fix'!U342-'Ratios Calculated fix'!U$428)/('Ratios Calculated fix'!U$429-'Ratios Calculated fix'!U$428)</f>
        <v>0.77573896900485528</v>
      </c>
      <c r="V342" s="21">
        <f>('Ratios Calculated fix'!V342-'Ratios Calculated fix'!V$428)/('Ratios Calculated fix'!V$429-'Ratios Calculated fix'!V$428)</f>
        <v>0.7632477577399811</v>
      </c>
      <c r="W342" s="21">
        <f>('Ratios Calculated fix'!W342-'Ratios Calculated fix'!W$428)/('Ratios Calculated fix'!W$429-'Ratios Calculated fix'!W$428)</f>
        <v>0.74437177082792361</v>
      </c>
      <c r="X342" s="21">
        <f>('Ratios Calculated fix'!X342-'Ratios Calculated fix'!X$428)/('Ratios Calculated fix'!X$429-'Ratios Calculated fix'!X$428)</f>
        <v>3.8569870039043337E-2</v>
      </c>
      <c r="Y342" s="21">
        <f>('Ratios Calculated fix'!Y342-'Ratios Calculated fix'!Y$428)/('Ratios Calculated fix'!Y$429-'Ratios Calculated fix'!Y$428)</f>
        <v>0.33811118482116509</v>
      </c>
      <c r="Z342" s="21">
        <f>('Ratios Calculated fix'!Z342-'Ratios Calculated fix'!Z$428)/('Ratios Calculated fix'!Z$429-'Ratios Calculated fix'!Z$428)</f>
        <v>0.96143012996095667</v>
      </c>
      <c r="AA342" s="21">
        <f>('Ratios Calculated fix'!AA342-'Ratios Calculated fix'!AA$428)/('Ratios Calculated fix'!AA$429-'Ratios Calculated fix'!AA$428)</f>
        <v>0</v>
      </c>
      <c r="AB342" s="21">
        <f>('Ratios Calculated fix'!AB342-'Ratios Calculated fix'!AB$428)/('Ratios Calculated fix'!AB$429-'Ratios Calculated fix'!AB$428)</f>
        <v>0.67926557886419714</v>
      </c>
      <c r="AC342" s="21">
        <f>('Ratios Calculated fix'!AC342-'Ratios Calculated fix'!AC$428)/('Ratios Calculated fix'!AC$429-'Ratios Calculated fix'!AC$428)</f>
        <v>0.74163322093880013</v>
      </c>
      <c r="AD342" s="21">
        <f>('Ratios Calculated fix'!AD342-'Ratios Calculated fix'!AD$428)/('Ratios Calculated fix'!AD$429-'Ratios Calculated fix'!AD$428)</f>
        <v>0.79169945024030075</v>
      </c>
      <c r="AE342" s="21">
        <f>('Ratios Calculated fix'!AE342-'Ratios Calculated fix'!AE$428)/('Ratios Calculated fix'!AE$429-'Ratios Calculated fix'!AE$428)</f>
        <v>0.54114219517509621</v>
      </c>
      <c r="AF342" s="21">
        <f>('Ratios Calculated fix'!AF342-'Ratios Calculated fix'!AF$428)/('Ratios Calculated fix'!AF$429-'Ratios Calculated fix'!AF$428)</f>
        <v>0.55516500114124623</v>
      </c>
      <c r="AG342" s="21" t="e">
        <f>('Ratios Calculated fix'!AG342-'Ratios Calculated fix'!AG$428)/('Ratios Calculated fix'!AG$429-'Ratios Calculated fix'!AG$428)</f>
        <v>#DIV/0!</v>
      </c>
      <c r="AH342" s="21" t="e">
        <f>('Ratios Calculated fix'!AH342-'Ratios Calculated fix'!AH$428)/('Ratios Calculated fix'!AH$429-'Ratios Calculated fix'!AH$428)</f>
        <v>#DIV/0!</v>
      </c>
      <c r="AI342" s="21">
        <f>('Ratios Calculated fix'!AI342-'Ratios Calculated fix'!AI$428)/('Ratios Calculated fix'!AI$429-'Ratios Calculated fix'!AI$428)</f>
        <v>0.41162102448498539</v>
      </c>
      <c r="AJ342" s="21">
        <f>('Ratios Calculated fix'!AJ342-'Ratios Calculated fix'!AJ$428)/('Ratios Calculated fix'!AJ$429-'Ratios Calculated fix'!AJ$428)</f>
        <v>0.18745566091776958</v>
      </c>
      <c r="AK342" s="21" t="e">
        <f>('Ratios Calculated fix'!AK342-'Ratios Calculated fix'!AK$428)/('Ratios Calculated fix'!AK$429-'Ratios Calculated fix'!AK$428)</f>
        <v>#DIV/0!</v>
      </c>
      <c r="AL342" s="21" t="e">
        <f>('Ratios Calculated fix'!AL342-'Ratios Calculated fix'!AL$428)/('Ratios Calculated fix'!AL$429-'Ratios Calculated fix'!AL$428)</f>
        <v>#DIV/0!</v>
      </c>
      <c r="AM342" s="21">
        <f>('Ratios Calculated fix'!AM342-'Ratios Calculated fix'!AM$428)/('Ratios Calculated fix'!AM$429-'Ratios Calculated fix'!AM$428)</f>
        <v>0.61526351147618419</v>
      </c>
      <c r="AN342" s="21">
        <f>('Ratios Calculated fix'!AN342-'Ratios Calculated fix'!AN$428)/('Ratios Calculated fix'!AN$429-'Ratios Calculated fix'!AN$428)</f>
        <v>0.61881912589449006</v>
      </c>
      <c r="AO342" s="21">
        <f>('Ratios Calculated fix'!AO342-'Ratios Calculated fix'!AO$428)/('Ratios Calculated fix'!AO$429-'Ratios Calculated fix'!AO$428)</f>
        <v>4.6111382763364295E-2</v>
      </c>
      <c r="AP342" s="21">
        <f>('Ratios Calculated fix'!AP342-'Ratios Calculated fix'!AP$428)/('Ratios Calculated fix'!AP$429-'Ratios Calculated fix'!AP$428)</f>
        <v>3.1727790067492725E-2</v>
      </c>
      <c r="AQ342" s="21">
        <f>('Ratios Calculated fix'!AQ342-'Ratios Calculated fix'!AQ$428)/('Ratios Calculated fix'!AQ$429-'Ratios Calculated fix'!AQ$428)</f>
        <v>0.50298837048565059</v>
      </c>
      <c r="AR342" s="21">
        <f>('Ratios Calculated fix'!AR342-'Ratios Calculated fix'!AR$428)/('Ratios Calculated fix'!AR$429-'Ratios Calculated fix'!AR$428)</f>
        <v>0.63494262320815487</v>
      </c>
      <c r="AS342" s="21">
        <f>('Ratios Calculated fix'!AS342-'Ratios Calculated fix'!AS$428)/('Ratios Calculated fix'!AS$429-'Ratios Calculated fix'!AS$428)</f>
        <v>0.52885317923927067</v>
      </c>
      <c r="AT342" s="21">
        <f>('Ratios Calculated fix'!AT342-'Ratios Calculated fix'!AT$428)/('Ratios Calculated fix'!AT$429-'Ratios Calculated fix'!AT$428)</f>
        <v>0.38452246282745889</v>
      </c>
      <c r="AU342" s="21">
        <f>('Ratios Calculated fix'!AU342-'Ratios Calculated fix'!AU$428)/('Ratios Calculated fix'!AU$429-'Ratios Calculated fix'!AU$428)</f>
        <v>0.46418168493377027</v>
      </c>
      <c r="AV342" s="21" t="e">
        <f>('Ratios Calculated fix'!AV342-'Ratios Calculated fix'!AV$428)/('Ratios Calculated fix'!AV$429-'Ratios Calculated fix'!AV$428)</f>
        <v>#DIV/0!</v>
      </c>
      <c r="AW342" s="21" t="e">
        <f>('Ratios Calculated fix'!AW342-'Ratios Calculated fix'!AW$428)/('Ratios Calculated fix'!AW$429-'Ratios Calculated fix'!AW$428)</f>
        <v>#DIV/0!</v>
      </c>
      <c r="AX342" s="21" t="e">
        <f>('Ratios Calculated fix'!AX342-'Ratios Calculated fix'!AX$428)/('Ratios Calculated fix'!AX$429-'Ratios Calculated fix'!AX$428)</f>
        <v>#DIV/0!</v>
      </c>
      <c r="AY342" s="21">
        <f>('Ratios Calculated fix'!AY342-'Ratios Calculated fix'!AY$428)/('Ratios Calculated fix'!AY$429-'Ratios Calculated fix'!AY$428)</f>
        <v>0.41937666500048748</v>
      </c>
      <c r="AZ342" s="21">
        <f>('Ratios Calculated fix'!AZ342-'Ratios Calculated fix'!AZ$428)/('Ratios Calculated fix'!AZ$429-'Ratios Calculated fix'!AZ$428)</f>
        <v>0.40416187273721205</v>
      </c>
      <c r="BA342" s="21">
        <f>('Ratios Calculated fix'!BA342-'Ratios Calculated fix'!BA$428)/('Ratios Calculated fix'!BA$429-'Ratios Calculated fix'!BA$428)</f>
        <v>0.53999257304923509</v>
      </c>
      <c r="BB342" s="21" t="e">
        <f>('Ratios Calculated fix'!BB342-'Ratios Calculated fix'!BB$428)/('Ratios Calculated fix'!BB$429-'Ratios Calculated fix'!BB$428)</f>
        <v>#DIV/0!</v>
      </c>
      <c r="BC342" s="21">
        <f>('Ratios Calculated fix'!BC342-'Ratios Calculated fix'!BC$428)/('Ratios Calculated fix'!BC$429-'Ratios Calculated fix'!BC$428)</f>
        <v>0.114119502757868</v>
      </c>
    </row>
    <row r="343" spans="1:55" x14ac:dyDescent="0.2">
      <c r="A343" s="3" t="s">
        <v>1084</v>
      </c>
      <c r="B343" s="3" t="s">
        <v>1085</v>
      </c>
      <c r="C343" s="3" t="s">
        <v>45</v>
      </c>
      <c r="D343" s="3">
        <v>86689</v>
      </c>
      <c r="E343" s="3" t="s">
        <v>16</v>
      </c>
      <c r="F343" s="3">
        <v>2019</v>
      </c>
      <c r="G343" s="3" t="s">
        <v>17</v>
      </c>
      <c r="H343" s="4">
        <v>43738</v>
      </c>
      <c r="I343" s="4">
        <v>43784</v>
      </c>
      <c r="J343" s="4">
        <v>43784</v>
      </c>
      <c r="K343" s="5">
        <v>1192600000</v>
      </c>
      <c r="L343" s="5">
        <v>1205700000</v>
      </c>
      <c r="M343" s="3" t="s">
        <v>1086</v>
      </c>
      <c r="N343" s="20">
        <f>('Ratios Calculated fix'!N343-'Ratios Calculated fix'!N$428)/('Ratios Calculated fix'!N$429-'Ratios Calculated fix'!N$428)</f>
        <v>9.4713838164274977E-2</v>
      </c>
      <c r="O343" s="21">
        <f>('Ratios Calculated fix'!O343-'Ratios Calculated fix'!O$428)/('Ratios Calculated fix'!O$429-'Ratios Calculated fix'!O$428)</f>
        <v>8.4017774924159253E-2</v>
      </c>
      <c r="P343" s="21">
        <f>('Ratios Calculated fix'!P343-'Ratios Calculated fix'!P$428)/('Ratios Calculated fix'!P$429-'Ratios Calculated fix'!P$428)</f>
        <v>0.23520715258425934</v>
      </c>
      <c r="Q343" s="21">
        <f>('Ratios Calculated fix'!Q343-'Ratios Calculated fix'!Q$428)/('Ratios Calculated fix'!Q$429-'Ratios Calculated fix'!Q$428)</f>
        <v>0.58787718966615066</v>
      </c>
      <c r="R343" s="21">
        <f>('Ratios Calculated fix'!R343-'Ratios Calculated fix'!R$428)/('Ratios Calculated fix'!R$429-'Ratios Calculated fix'!R$428)</f>
        <v>0.10040756558145114</v>
      </c>
      <c r="S343" s="21">
        <f>('Ratios Calculated fix'!S343-'Ratios Calculated fix'!S$428)/('Ratios Calculated fix'!S$429-'Ratios Calculated fix'!S$428)</f>
        <v>2.41974825330078E-2</v>
      </c>
      <c r="T343" s="21">
        <f>('Ratios Calculated fix'!T343-'Ratios Calculated fix'!T$428)/('Ratios Calculated fix'!T$429-'Ratios Calculated fix'!T$428)</f>
        <v>9.7678680761425205E-2</v>
      </c>
      <c r="U343" s="21">
        <f>('Ratios Calculated fix'!U343-'Ratios Calculated fix'!U$428)/('Ratios Calculated fix'!U$429-'Ratios Calculated fix'!U$428)</f>
        <v>0.82922793883141155</v>
      </c>
      <c r="V343" s="21">
        <f>('Ratios Calculated fix'!V343-'Ratios Calculated fix'!V$428)/('Ratios Calculated fix'!V$429-'Ratios Calculated fix'!V$428)</f>
        <v>0.78018199743655448</v>
      </c>
      <c r="W343" s="21">
        <f>('Ratios Calculated fix'!W343-'Ratios Calculated fix'!W$428)/('Ratios Calculated fix'!W$429-'Ratios Calculated fix'!W$428)</f>
        <v>0.802491131000863</v>
      </c>
      <c r="X343" s="21">
        <f>('Ratios Calculated fix'!X343-'Ratios Calculated fix'!X$428)/('Ratios Calculated fix'!X$429-'Ratios Calculated fix'!X$428)</f>
        <v>0.42108290677378624</v>
      </c>
      <c r="Y343" s="21">
        <f>('Ratios Calculated fix'!Y343-'Ratios Calculated fix'!Y$428)/('Ratios Calculated fix'!Y$429-'Ratios Calculated fix'!Y$428)</f>
        <v>0.45045169142512709</v>
      </c>
      <c r="Z343" s="21">
        <f>('Ratios Calculated fix'!Z343-'Ratios Calculated fix'!Z$428)/('Ratios Calculated fix'!Z$429-'Ratios Calculated fix'!Z$428)</f>
        <v>0.57891709322621376</v>
      </c>
      <c r="AA343" s="21">
        <f>('Ratios Calculated fix'!AA343-'Ratios Calculated fix'!AA$428)/('Ratios Calculated fix'!AA$429-'Ratios Calculated fix'!AA$428)</f>
        <v>0.23919932567195629</v>
      </c>
      <c r="AB343" s="21">
        <f>('Ratios Calculated fix'!AB343-'Ratios Calculated fix'!AB$428)/('Ratios Calculated fix'!AB$429-'Ratios Calculated fix'!AB$428)</f>
        <v>0.80106453609817951</v>
      </c>
      <c r="AC343" s="21">
        <f>('Ratios Calculated fix'!AC343-'Ratios Calculated fix'!AC$428)/('Ratios Calculated fix'!AC$429-'Ratios Calculated fix'!AC$428)</f>
        <v>0.57677848080900773</v>
      </c>
      <c r="AD343" s="21">
        <f>('Ratios Calculated fix'!AD343-'Ratios Calculated fix'!AD$428)/('Ratios Calculated fix'!AD$429-'Ratios Calculated fix'!AD$428)</f>
        <v>0.39465112941846614</v>
      </c>
      <c r="AE343" s="21">
        <f>('Ratios Calculated fix'!AE343-'Ratios Calculated fix'!AE$428)/('Ratios Calculated fix'!AE$429-'Ratios Calculated fix'!AE$428)</f>
        <v>0.40109922466124642</v>
      </c>
      <c r="AF343" s="21">
        <f>('Ratios Calculated fix'!AF343-'Ratios Calculated fix'!AF$428)/('Ratios Calculated fix'!AF$429-'Ratios Calculated fix'!AF$428)</f>
        <v>0.66079868517867468</v>
      </c>
      <c r="AG343" s="21" t="e">
        <f>('Ratios Calculated fix'!AG343-'Ratios Calculated fix'!AG$428)/('Ratios Calculated fix'!AG$429-'Ratios Calculated fix'!AG$428)</f>
        <v>#DIV/0!</v>
      </c>
      <c r="AH343" s="21" t="e">
        <f>('Ratios Calculated fix'!AH343-'Ratios Calculated fix'!AH$428)/('Ratios Calculated fix'!AH$429-'Ratios Calculated fix'!AH$428)</f>
        <v>#DIV/0!</v>
      </c>
      <c r="AI343" s="21">
        <f>('Ratios Calculated fix'!AI343-'Ratios Calculated fix'!AI$428)/('Ratios Calculated fix'!AI$429-'Ratios Calculated fix'!AI$428)</f>
        <v>0.40657192321565561</v>
      </c>
      <c r="AJ343" s="21">
        <f>('Ratios Calculated fix'!AJ343-'Ratios Calculated fix'!AJ$428)/('Ratios Calculated fix'!AJ$429-'Ratios Calculated fix'!AJ$428)</f>
        <v>0.4212860094113654</v>
      </c>
      <c r="AK343" s="21" t="e">
        <f>('Ratios Calculated fix'!AK343-'Ratios Calculated fix'!AK$428)/('Ratios Calculated fix'!AK$429-'Ratios Calculated fix'!AK$428)</f>
        <v>#DIV/0!</v>
      </c>
      <c r="AL343" s="21" t="e">
        <f>('Ratios Calculated fix'!AL343-'Ratios Calculated fix'!AL$428)/('Ratios Calculated fix'!AL$429-'Ratios Calculated fix'!AL$428)</f>
        <v>#DIV/0!</v>
      </c>
      <c r="AM343" s="21">
        <f>('Ratios Calculated fix'!AM343-'Ratios Calculated fix'!AM$428)/('Ratios Calculated fix'!AM$429-'Ratios Calculated fix'!AM$428)</f>
        <v>0.67339390004124777</v>
      </c>
      <c r="AN343" s="21">
        <f>('Ratios Calculated fix'!AN343-'Ratios Calculated fix'!AN$428)/('Ratios Calculated fix'!AN$429-'Ratios Calculated fix'!AN$428)</f>
        <v>0.65208877433593593</v>
      </c>
      <c r="AO343" s="21">
        <f>('Ratios Calculated fix'!AO343-'Ratios Calculated fix'!AO$428)/('Ratios Calculated fix'!AO$429-'Ratios Calculated fix'!AO$428)</f>
        <v>0.21979990088437459</v>
      </c>
      <c r="AP343" s="21">
        <f>('Ratios Calculated fix'!AP343-'Ratios Calculated fix'!AP$428)/('Ratios Calculated fix'!AP$429-'Ratios Calculated fix'!AP$428)</f>
        <v>3.2412482756540024E-2</v>
      </c>
      <c r="AQ343" s="21">
        <f>('Ratios Calculated fix'!AQ343-'Ratios Calculated fix'!AQ$428)/('Ratios Calculated fix'!AQ$429-'Ratios Calculated fix'!AQ$428)</f>
        <v>0.73160024475458674</v>
      </c>
      <c r="AR343" s="21">
        <f>('Ratios Calculated fix'!AR343-'Ratios Calculated fix'!AR$428)/('Ratios Calculated fix'!AR$429-'Ratios Calculated fix'!AR$428)</f>
        <v>0.66234923512141686</v>
      </c>
      <c r="AS343" s="21">
        <f>('Ratios Calculated fix'!AS343-'Ratios Calculated fix'!AS$428)/('Ratios Calculated fix'!AS$429-'Ratios Calculated fix'!AS$428)</f>
        <v>0.51022320497941454</v>
      </c>
      <c r="AT343" s="21">
        <f>('Ratios Calculated fix'!AT343-'Ratios Calculated fix'!AT$428)/('Ratios Calculated fix'!AT$429-'Ratios Calculated fix'!AT$428)</f>
        <v>1</v>
      </c>
      <c r="AU343" s="21">
        <f>('Ratios Calculated fix'!AU343-'Ratios Calculated fix'!AU$428)/('Ratios Calculated fix'!AU$429-'Ratios Calculated fix'!AU$428)</f>
        <v>0.62723715958577775</v>
      </c>
      <c r="AV343" s="21" t="e">
        <f>('Ratios Calculated fix'!AV343-'Ratios Calculated fix'!AV$428)/('Ratios Calculated fix'!AV$429-'Ratios Calculated fix'!AV$428)</f>
        <v>#DIV/0!</v>
      </c>
      <c r="AW343" s="21" t="e">
        <f>('Ratios Calculated fix'!AW343-'Ratios Calculated fix'!AW$428)/('Ratios Calculated fix'!AW$429-'Ratios Calculated fix'!AW$428)</f>
        <v>#DIV/0!</v>
      </c>
      <c r="AX343" s="21" t="e">
        <f>('Ratios Calculated fix'!AX343-'Ratios Calculated fix'!AX$428)/('Ratios Calculated fix'!AX$429-'Ratios Calculated fix'!AX$428)</f>
        <v>#DIV/0!</v>
      </c>
      <c r="AY343" s="21">
        <f>('Ratios Calculated fix'!AY343-'Ratios Calculated fix'!AY$428)/('Ratios Calculated fix'!AY$429-'Ratios Calculated fix'!AY$428)</f>
        <v>0.34851629055349875</v>
      </c>
      <c r="AZ343" s="21">
        <f>('Ratios Calculated fix'!AZ343-'Ratios Calculated fix'!AZ$428)/('Ratios Calculated fix'!AZ$429-'Ratios Calculated fix'!AZ$428)</f>
        <v>0.24347257640850339</v>
      </c>
      <c r="BA343" s="21">
        <f>('Ratios Calculated fix'!BA343-'Ratios Calculated fix'!BA$428)/('Ratios Calculated fix'!BA$429-'Ratios Calculated fix'!BA$428)</f>
        <v>0.52254890943642196</v>
      </c>
      <c r="BB343" s="21" t="e">
        <f>('Ratios Calculated fix'!BB343-'Ratios Calculated fix'!BB$428)/('Ratios Calculated fix'!BB$429-'Ratios Calculated fix'!BB$428)</f>
        <v>#DIV/0!</v>
      </c>
      <c r="BC343" s="21">
        <f>('Ratios Calculated fix'!BC343-'Ratios Calculated fix'!BC$428)/('Ratios Calculated fix'!BC$429-'Ratios Calculated fix'!BC$428)</f>
        <v>0.17529278580174182</v>
      </c>
    </row>
    <row r="344" spans="1:55" x14ac:dyDescent="0.2">
      <c r="A344" s="3" t="s">
        <v>1051</v>
      </c>
      <c r="B344" s="3" t="s">
        <v>1052</v>
      </c>
      <c r="C344" s="3" t="s">
        <v>59</v>
      </c>
      <c r="D344" s="3">
        <v>378213</v>
      </c>
      <c r="E344" s="3" t="s">
        <v>16</v>
      </c>
      <c r="F344" s="3">
        <v>2019</v>
      </c>
      <c r="G344" s="3" t="s">
        <v>17</v>
      </c>
      <c r="H344" s="4">
        <v>43830</v>
      </c>
      <c r="I344" s="4">
        <v>43892</v>
      </c>
      <c r="J344" s="4">
        <v>43892</v>
      </c>
      <c r="K344" s="5">
        <v>153900000</v>
      </c>
      <c r="L344" s="5">
        <v>155300000</v>
      </c>
      <c r="M344" s="3" t="s">
        <v>1053</v>
      </c>
      <c r="N344" s="20">
        <f>('Ratios Calculated fix'!N344-'Ratios Calculated fix'!N$428)/('Ratios Calculated fix'!N$429-'Ratios Calculated fix'!N$428)</f>
        <v>4.4634296134204908E-2</v>
      </c>
      <c r="O344" s="21">
        <f>('Ratios Calculated fix'!O344-'Ratios Calculated fix'!O$428)/('Ratios Calculated fix'!O$429-'Ratios Calculated fix'!O$428)</f>
        <v>2.8743377923341626E-2</v>
      </c>
      <c r="P344" s="21">
        <f>('Ratios Calculated fix'!P344-'Ratios Calculated fix'!P$428)/('Ratios Calculated fix'!P$429-'Ratios Calculated fix'!P$428)</f>
        <v>2.7302402580486614E-2</v>
      </c>
      <c r="Q344" s="21">
        <f>('Ratios Calculated fix'!Q344-'Ratios Calculated fix'!Q$428)/('Ratios Calculated fix'!Q$429-'Ratios Calculated fix'!Q$428)</f>
        <v>0.53353939137633222</v>
      </c>
      <c r="R344" s="21">
        <f>('Ratios Calculated fix'!R344-'Ratios Calculated fix'!R$428)/('Ratios Calculated fix'!R$429-'Ratios Calculated fix'!R$428)</f>
        <v>0.17675361038203566</v>
      </c>
      <c r="S344" s="21">
        <f>('Ratios Calculated fix'!S344-'Ratios Calculated fix'!S$428)/('Ratios Calculated fix'!S$429-'Ratios Calculated fix'!S$428)</f>
        <v>7.8628331336318552E-2</v>
      </c>
      <c r="T344" s="21">
        <f>('Ratios Calculated fix'!T344-'Ratios Calculated fix'!T$428)/('Ratios Calculated fix'!T$429-'Ratios Calculated fix'!T$428)</f>
        <v>0.16635106784770601</v>
      </c>
      <c r="U344" s="21">
        <f>('Ratios Calculated fix'!U344-'Ratios Calculated fix'!U$428)/('Ratios Calculated fix'!U$429-'Ratios Calculated fix'!U$428)</f>
        <v>0.74150108653175506</v>
      </c>
      <c r="V344" s="21">
        <f>('Ratios Calculated fix'!V344-'Ratios Calculated fix'!V$428)/('Ratios Calculated fix'!V$429-'Ratios Calculated fix'!V$428)</f>
        <v>0.75140949723676764</v>
      </c>
      <c r="W344" s="21">
        <f>('Ratios Calculated fix'!W344-'Ratios Calculated fix'!W$428)/('Ratios Calculated fix'!W$429-'Ratios Calculated fix'!W$428)</f>
        <v>0.70736010060231558</v>
      </c>
      <c r="X344" s="21">
        <f>('Ratios Calculated fix'!X344-'Ratios Calculated fix'!X$428)/('Ratios Calculated fix'!X$429-'Ratios Calculated fix'!X$428)</f>
        <v>0.24901443018845887</v>
      </c>
      <c r="Y344" s="21">
        <f>('Ratios Calculated fix'!Y344-'Ratios Calculated fix'!Y$428)/('Ratios Calculated fix'!Y$429-'Ratios Calculated fix'!Y$428)</f>
        <v>0.4291600896869941</v>
      </c>
      <c r="Z344" s="21">
        <f>('Ratios Calculated fix'!Z344-'Ratios Calculated fix'!Z$428)/('Ratios Calculated fix'!Z$429-'Ratios Calculated fix'!Z$428)</f>
        <v>0.75098556981154119</v>
      </c>
      <c r="AA344" s="21">
        <f>('Ratios Calculated fix'!AA344-'Ratios Calculated fix'!AA$428)/('Ratios Calculated fix'!AA$429-'Ratios Calculated fix'!AA$428)</f>
        <v>0.62919294265545678</v>
      </c>
      <c r="AB344" s="21">
        <f>('Ratios Calculated fix'!AB344-'Ratios Calculated fix'!AB$428)/('Ratios Calculated fix'!AB$429-'Ratios Calculated fix'!AB$428)</f>
        <v>0.77332404210846695</v>
      </c>
      <c r="AC344" s="21">
        <f>('Ratios Calculated fix'!AC344-'Ratios Calculated fix'!AC$428)/('Ratios Calculated fix'!AC$429-'Ratios Calculated fix'!AC$428)</f>
        <v>0.29811079909184202</v>
      </c>
      <c r="AD344" s="21">
        <f>('Ratios Calculated fix'!AD344-'Ratios Calculated fix'!AD$428)/('Ratios Calculated fix'!AD$429-'Ratios Calculated fix'!AD$428)</f>
        <v>0.3482076658749429</v>
      </c>
      <c r="AE344" s="21">
        <f>('Ratios Calculated fix'!AE344-'Ratios Calculated fix'!AE$428)/('Ratios Calculated fix'!AE$429-'Ratios Calculated fix'!AE$428)</f>
        <v>0.39579547845419683</v>
      </c>
      <c r="AF344" s="21">
        <f>('Ratios Calculated fix'!AF344-'Ratios Calculated fix'!AF$428)/('Ratios Calculated fix'!AF$429-'Ratios Calculated fix'!AF$428)</f>
        <v>0.56548190735441917</v>
      </c>
      <c r="AG344" s="21" t="e">
        <f>('Ratios Calculated fix'!AG344-'Ratios Calculated fix'!AG$428)/('Ratios Calculated fix'!AG$429-'Ratios Calculated fix'!AG$428)</f>
        <v>#DIV/0!</v>
      </c>
      <c r="AH344" s="21" t="e">
        <f>('Ratios Calculated fix'!AH344-'Ratios Calculated fix'!AH$428)/('Ratios Calculated fix'!AH$429-'Ratios Calculated fix'!AH$428)</f>
        <v>#DIV/0!</v>
      </c>
      <c r="AI344" s="21">
        <f>('Ratios Calculated fix'!AI344-'Ratios Calculated fix'!AI$428)/('Ratios Calculated fix'!AI$429-'Ratios Calculated fix'!AI$428)</f>
        <v>0.3625501456048062</v>
      </c>
      <c r="AJ344" s="21">
        <f>('Ratios Calculated fix'!AJ344-'Ratios Calculated fix'!AJ$428)/('Ratios Calculated fix'!AJ$429-'Ratios Calculated fix'!AJ$428)</f>
        <v>0.11745138354349931</v>
      </c>
      <c r="AK344" s="21" t="e">
        <f>('Ratios Calculated fix'!AK344-'Ratios Calculated fix'!AK$428)/('Ratios Calculated fix'!AK$429-'Ratios Calculated fix'!AK$428)</f>
        <v>#DIV/0!</v>
      </c>
      <c r="AL344" s="21" t="e">
        <f>('Ratios Calculated fix'!AL344-'Ratios Calculated fix'!AL$428)/('Ratios Calculated fix'!AL$429-'Ratios Calculated fix'!AL$428)</f>
        <v>#DIV/0!</v>
      </c>
      <c r="AM344" s="21">
        <f>('Ratios Calculated fix'!AM344-'Ratios Calculated fix'!AM$428)/('Ratios Calculated fix'!AM$429-'Ratios Calculated fix'!AM$428)</f>
        <v>0.60712636617806104</v>
      </c>
      <c r="AN344" s="21">
        <f>('Ratios Calculated fix'!AN344-'Ratios Calculated fix'!AN$428)/('Ratios Calculated fix'!AN$429-'Ratios Calculated fix'!AN$428)</f>
        <v>0.59873680094681059</v>
      </c>
      <c r="AO344" s="21">
        <f>('Ratios Calculated fix'!AO344-'Ratios Calculated fix'!AO$428)/('Ratios Calculated fix'!AO$429-'Ratios Calculated fix'!AO$428)</f>
        <v>0.20022518099741335</v>
      </c>
      <c r="AP344" s="21">
        <f>('Ratios Calculated fix'!AP344-'Ratios Calculated fix'!AP$428)/('Ratios Calculated fix'!AP$429-'Ratios Calculated fix'!AP$428)</f>
        <v>4.0326416524832993E-2</v>
      </c>
      <c r="AQ344" s="21">
        <f>('Ratios Calculated fix'!AQ344-'Ratios Calculated fix'!AQ$428)/('Ratios Calculated fix'!AQ$429-'Ratios Calculated fix'!AQ$428)</f>
        <v>0.5430926327546286</v>
      </c>
      <c r="AR344" s="21">
        <f>('Ratios Calculated fix'!AR344-'Ratios Calculated fix'!AR$428)/('Ratios Calculated fix'!AR$429-'Ratios Calculated fix'!AR$428)</f>
        <v>0.2640154037892587</v>
      </c>
      <c r="AS344" s="21">
        <f>('Ratios Calculated fix'!AS344-'Ratios Calculated fix'!AS$428)/('Ratios Calculated fix'!AS$429-'Ratios Calculated fix'!AS$428)</f>
        <v>0.52110482265893188</v>
      </c>
      <c r="AT344" s="21">
        <f>('Ratios Calculated fix'!AT344-'Ratios Calculated fix'!AT$428)/('Ratios Calculated fix'!AT$429-'Ratios Calculated fix'!AT$428)</f>
        <v>0.33026893639080052</v>
      </c>
      <c r="AU344" s="21">
        <f>('Ratios Calculated fix'!AU344-'Ratios Calculated fix'!AU$428)/('Ratios Calculated fix'!AU$429-'Ratios Calculated fix'!AU$428)</f>
        <v>0.45498138353663004</v>
      </c>
      <c r="AV344" s="21" t="e">
        <f>('Ratios Calculated fix'!AV344-'Ratios Calculated fix'!AV$428)/('Ratios Calculated fix'!AV$429-'Ratios Calculated fix'!AV$428)</f>
        <v>#DIV/0!</v>
      </c>
      <c r="AW344" s="21" t="e">
        <f>('Ratios Calculated fix'!AW344-'Ratios Calculated fix'!AW$428)/('Ratios Calculated fix'!AW$429-'Ratios Calculated fix'!AW$428)</f>
        <v>#DIV/0!</v>
      </c>
      <c r="AX344" s="21" t="e">
        <f>('Ratios Calculated fix'!AX344-'Ratios Calculated fix'!AX$428)/('Ratios Calculated fix'!AX$429-'Ratios Calculated fix'!AX$428)</f>
        <v>#DIV/0!</v>
      </c>
      <c r="AY344" s="21">
        <f>('Ratios Calculated fix'!AY344-'Ratios Calculated fix'!AY$428)/('Ratios Calculated fix'!AY$429-'Ratios Calculated fix'!AY$428)</f>
        <v>0.38177638674313669</v>
      </c>
      <c r="AZ344" s="21">
        <f>('Ratios Calculated fix'!AZ344-'Ratios Calculated fix'!AZ$428)/('Ratios Calculated fix'!AZ$429-'Ratios Calculated fix'!AZ$428)</f>
        <v>0.33134838187788379</v>
      </c>
      <c r="BA344" s="21">
        <f>('Ratios Calculated fix'!BA344-'Ratios Calculated fix'!BA$428)/('Ratios Calculated fix'!BA$429-'Ratios Calculated fix'!BA$428)</f>
        <v>0.51447837344588565</v>
      </c>
      <c r="BB344" s="21" t="e">
        <f>('Ratios Calculated fix'!BB344-'Ratios Calculated fix'!BB$428)/('Ratios Calculated fix'!BB$429-'Ratios Calculated fix'!BB$428)</f>
        <v>#DIV/0!</v>
      </c>
      <c r="BC344" s="21">
        <f>('Ratios Calculated fix'!BC344-'Ratios Calculated fix'!BC$428)/('Ratios Calculated fix'!BC$429-'Ratios Calculated fix'!BC$428)</f>
        <v>0.17085679112914551</v>
      </c>
    </row>
    <row r="345" spans="1:55" x14ac:dyDescent="0.2">
      <c r="A345" s="3" t="s">
        <v>1060</v>
      </c>
      <c r="B345" s="3" t="s">
        <v>1061</v>
      </c>
      <c r="C345" s="3" t="s">
        <v>59</v>
      </c>
      <c r="D345" s="3">
        <v>378215</v>
      </c>
      <c r="E345" s="3" t="s">
        <v>16</v>
      </c>
      <c r="F345" s="3">
        <v>2019</v>
      </c>
      <c r="G345" s="3" t="s">
        <v>17</v>
      </c>
      <c r="H345" s="4">
        <v>43830</v>
      </c>
      <c r="I345" s="4">
        <v>43882</v>
      </c>
      <c r="J345" s="4">
        <v>43882</v>
      </c>
      <c r="K345" s="5">
        <v>91662416</v>
      </c>
      <c r="L345" s="5">
        <v>92952655</v>
      </c>
      <c r="M345" s="3" t="s">
        <v>1062</v>
      </c>
      <c r="N345" s="20">
        <f>('Ratios Calculated fix'!N345-'Ratios Calculated fix'!N$428)/('Ratios Calculated fix'!N$429-'Ratios Calculated fix'!N$428)</f>
        <v>4.3175831749794162E-2</v>
      </c>
      <c r="O345" s="21">
        <f>('Ratios Calculated fix'!O345-'Ratios Calculated fix'!O$428)/('Ratios Calculated fix'!O$429-'Ratios Calculated fix'!O$428)</f>
        <v>2.4839528623339109E-2</v>
      </c>
      <c r="P345" s="21">
        <f>('Ratios Calculated fix'!P345-'Ratios Calculated fix'!P$428)/('Ratios Calculated fix'!P$429-'Ratios Calculated fix'!P$428)</f>
        <v>5.4124357521454433E-3</v>
      </c>
      <c r="Q345" s="21">
        <f>('Ratios Calculated fix'!Q345-'Ratios Calculated fix'!Q$428)/('Ratios Calculated fix'!Q$429-'Ratios Calculated fix'!Q$428)</f>
        <v>0.56396565011904198</v>
      </c>
      <c r="R345" s="21">
        <f>('Ratios Calculated fix'!R345-'Ratios Calculated fix'!R$428)/('Ratios Calculated fix'!R$429-'Ratios Calculated fix'!R$428)</f>
        <v>0.12546614704581988</v>
      </c>
      <c r="S345" s="21">
        <f>('Ratios Calculated fix'!S345-'Ratios Calculated fix'!S$428)/('Ratios Calculated fix'!S$429-'Ratios Calculated fix'!S$428)</f>
        <v>5.549145874114543E-2</v>
      </c>
      <c r="T345" s="21">
        <f>('Ratios Calculated fix'!T345-'Ratios Calculated fix'!T$428)/('Ratios Calculated fix'!T$429-'Ratios Calculated fix'!T$428)</f>
        <v>0.11813204446515398</v>
      </c>
      <c r="U345" s="21">
        <f>('Ratios Calculated fix'!U345-'Ratios Calculated fix'!U$428)/('Ratios Calculated fix'!U$429-'Ratios Calculated fix'!U$428)</f>
        <v>0.80229699386922015</v>
      </c>
      <c r="V345" s="21">
        <f>('Ratios Calculated fix'!V345-'Ratios Calculated fix'!V$428)/('Ratios Calculated fix'!V$429-'Ratios Calculated fix'!V$428)</f>
        <v>0.77644483404185916</v>
      </c>
      <c r="W345" s="21">
        <f>('Ratios Calculated fix'!W345-'Ratios Calculated fix'!W$428)/('Ratios Calculated fix'!W$429-'Ratios Calculated fix'!W$428)</f>
        <v>0.77231740174508401</v>
      </c>
      <c r="X345" s="21">
        <f>('Ratios Calculated fix'!X345-'Ratios Calculated fix'!X$428)/('Ratios Calculated fix'!X$429-'Ratios Calculated fix'!X$428)</f>
        <v>0.18259063858956129</v>
      </c>
      <c r="Y345" s="21">
        <f>('Ratios Calculated fix'!Y345-'Ratios Calculated fix'!Y$428)/('Ratios Calculated fix'!Y$429-'Ratios Calculated fix'!Y$428)</f>
        <v>0.50780351876675622</v>
      </c>
      <c r="Z345" s="21">
        <f>('Ratios Calculated fix'!Z345-'Ratios Calculated fix'!Z$428)/('Ratios Calculated fix'!Z$429-'Ratios Calculated fix'!Z$428)</f>
        <v>0.81740936141043863</v>
      </c>
      <c r="AA345" s="21">
        <f>('Ratios Calculated fix'!AA345-'Ratios Calculated fix'!AA$428)/('Ratios Calculated fix'!AA$429-'Ratios Calculated fix'!AA$428)</f>
        <v>0.59317652075629423</v>
      </c>
      <c r="AB345" s="21">
        <f>('Ratios Calculated fix'!AB345-'Ratios Calculated fix'!AB$428)/('Ratios Calculated fix'!AB$429-'Ratios Calculated fix'!AB$428)</f>
        <v>0.83554589322357431</v>
      </c>
      <c r="AC345" s="21">
        <f>('Ratios Calculated fix'!AC345-'Ratios Calculated fix'!AC$428)/('Ratios Calculated fix'!AC$429-'Ratios Calculated fix'!AC$428)</f>
        <v>0.40679200844651725</v>
      </c>
      <c r="AD345" s="21">
        <f>('Ratios Calculated fix'!AD345-'Ratios Calculated fix'!AD$428)/('Ratios Calculated fix'!AD$429-'Ratios Calculated fix'!AD$428)</f>
        <v>0.32436499774488237</v>
      </c>
      <c r="AE345" s="21">
        <f>('Ratios Calculated fix'!AE345-'Ratios Calculated fix'!AE$428)/('Ratios Calculated fix'!AE$429-'Ratios Calculated fix'!AE$428)</f>
        <v>0.35338432345793641</v>
      </c>
      <c r="AF345" s="21">
        <f>('Ratios Calculated fix'!AF345-'Ratios Calculated fix'!AF$428)/('Ratios Calculated fix'!AF$429-'Ratios Calculated fix'!AF$428)</f>
        <v>0.58054058643291484</v>
      </c>
      <c r="AG345" s="21" t="e">
        <f>('Ratios Calculated fix'!AG345-'Ratios Calculated fix'!AG$428)/('Ratios Calculated fix'!AG$429-'Ratios Calculated fix'!AG$428)</f>
        <v>#DIV/0!</v>
      </c>
      <c r="AH345" s="21" t="e">
        <f>('Ratios Calculated fix'!AH345-'Ratios Calculated fix'!AH$428)/('Ratios Calculated fix'!AH$429-'Ratios Calculated fix'!AH$428)</f>
        <v>#DIV/0!</v>
      </c>
      <c r="AI345" s="21">
        <f>('Ratios Calculated fix'!AI345-'Ratios Calculated fix'!AI$428)/('Ratios Calculated fix'!AI$429-'Ratios Calculated fix'!AI$428)</f>
        <v>0.37394227215308928</v>
      </c>
      <c r="AJ345" s="21">
        <f>('Ratios Calculated fix'!AJ345-'Ratios Calculated fix'!AJ$428)/('Ratios Calculated fix'!AJ$429-'Ratios Calculated fix'!AJ$428)</f>
        <v>0.14506517437233077</v>
      </c>
      <c r="AK345" s="21" t="e">
        <f>('Ratios Calculated fix'!AK345-'Ratios Calculated fix'!AK$428)/('Ratios Calculated fix'!AK$429-'Ratios Calculated fix'!AK$428)</f>
        <v>#DIV/0!</v>
      </c>
      <c r="AL345" s="21" t="e">
        <f>('Ratios Calculated fix'!AL345-'Ratios Calculated fix'!AL$428)/('Ratios Calculated fix'!AL$429-'Ratios Calculated fix'!AL$428)</f>
        <v>#DIV/0!</v>
      </c>
      <c r="AM345" s="21">
        <f>('Ratios Calculated fix'!AM345-'Ratios Calculated fix'!AM$428)/('Ratios Calculated fix'!AM$429-'Ratios Calculated fix'!AM$428)</f>
        <v>0.61995463384178806</v>
      </c>
      <c r="AN345" s="21">
        <f>('Ratios Calculated fix'!AN345-'Ratios Calculated fix'!AN$428)/('Ratios Calculated fix'!AN$429-'Ratios Calculated fix'!AN$428)</f>
        <v>0.62691832322468</v>
      </c>
      <c r="AO345" s="21">
        <f>('Ratios Calculated fix'!AO345-'Ratios Calculated fix'!AO$428)/('Ratios Calculated fix'!AO$429-'Ratios Calculated fix'!AO$428)</f>
        <v>0.19551440906511935</v>
      </c>
      <c r="AP345" s="21">
        <f>('Ratios Calculated fix'!AP345-'Ratios Calculated fix'!AP$428)/('Ratios Calculated fix'!AP$429-'Ratios Calculated fix'!AP$428)</f>
        <v>7.5738991570326542E-2</v>
      </c>
      <c r="AQ345" s="21">
        <f>('Ratios Calculated fix'!AQ345-'Ratios Calculated fix'!AQ$428)/('Ratios Calculated fix'!AQ$429-'Ratios Calculated fix'!AQ$428)</f>
        <v>0.56806030352501902</v>
      </c>
      <c r="AR345" s="21">
        <f>('Ratios Calculated fix'!AR345-'Ratios Calculated fix'!AR$428)/('Ratios Calculated fix'!AR$429-'Ratios Calculated fix'!AR$428)</f>
        <v>0.28473451047441678</v>
      </c>
      <c r="AS345" s="21">
        <f>('Ratios Calculated fix'!AS345-'Ratios Calculated fix'!AS$428)/('Ratios Calculated fix'!AS$429-'Ratios Calculated fix'!AS$428)</f>
        <v>0.52162880326706462</v>
      </c>
      <c r="AT345" s="21">
        <f>('Ratios Calculated fix'!AT345-'Ratios Calculated fix'!AT$428)/('Ratios Calculated fix'!AT$429-'Ratios Calculated fix'!AT$428)</f>
        <v>0.35780311991592345</v>
      </c>
      <c r="AU345" s="21">
        <f>('Ratios Calculated fix'!AU345-'Ratios Calculated fix'!AU$428)/('Ratios Calculated fix'!AU$429-'Ratios Calculated fix'!AU$428)</f>
        <v>0.48616291024382435</v>
      </c>
      <c r="AV345" s="21" t="e">
        <f>('Ratios Calculated fix'!AV345-'Ratios Calculated fix'!AV$428)/('Ratios Calculated fix'!AV$429-'Ratios Calculated fix'!AV$428)</f>
        <v>#DIV/0!</v>
      </c>
      <c r="AW345" s="21" t="e">
        <f>('Ratios Calculated fix'!AW345-'Ratios Calculated fix'!AW$428)/('Ratios Calculated fix'!AW$429-'Ratios Calculated fix'!AW$428)</f>
        <v>#DIV/0!</v>
      </c>
      <c r="AX345" s="21" t="e">
        <f>('Ratios Calculated fix'!AX345-'Ratios Calculated fix'!AX$428)/('Ratios Calculated fix'!AX$429-'Ratios Calculated fix'!AX$428)</f>
        <v>#DIV/0!</v>
      </c>
      <c r="AY345" s="21">
        <f>('Ratios Calculated fix'!AY345-'Ratios Calculated fix'!AY$428)/('Ratios Calculated fix'!AY$429-'Ratios Calculated fix'!AY$428)</f>
        <v>0.37535603845971655</v>
      </c>
      <c r="AZ345" s="21">
        <f>('Ratios Calculated fix'!AZ345-'Ratios Calculated fix'!AZ$428)/('Ratios Calculated fix'!AZ$429-'Ratios Calculated fix'!AZ$428)</f>
        <v>0.32600548987952654</v>
      </c>
      <c r="BA345" s="21">
        <f>('Ratios Calculated fix'!BA345-'Ratios Calculated fix'!BA$428)/('Ratios Calculated fix'!BA$429-'Ratios Calculated fix'!BA$428)</f>
        <v>0.51881983487486705</v>
      </c>
      <c r="BB345" s="21" t="e">
        <f>('Ratios Calculated fix'!BB345-'Ratios Calculated fix'!BB$428)/('Ratios Calculated fix'!BB$429-'Ratios Calculated fix'!BB$428)</f>
        <v>#DIV/0!</v>
      </c>
      <c r="BC345" s="21">
        <f>('Ratios Calculated fix'!BC345-'Ratios Calculated fix'!BC$428)/('Ratios Calculated fix'!BC$429-'Ratios Calculated fix'!BC$428)</f>
        <v>0.13317151253739146</v>
      </c>
    </row>
    <row r="346" spans="1:55" x14ac:dyDescent="0.2">
      <c r="A346" s="3" t="s">
        <v>694</v>
      </c>
      <c r="B346" s="3" t="s">
        <v>695</v>
      </c>
      <c r="C346" s="3" t="s">
        <v>91</v>
      </c>
      <c r="D346" s="3">
        <v>254348</v>
      </c>
      <c r="E346" s="3" t="s">
        <v>16</v>
      </c>
      <c r="F346" s="3">
        <v>2020</v>
      </c>
      <c r="G346" s="3" t="s">
        <v>17</v>
      </c>
      <c r="H346" s="4">
        <v>43951</v>
      </c>
      <c r="I346" s="4">
        <v>44001</v>
      </c>
      <c r="J346" s="4">
        <v>44001</v>
      </c>
      <c r="K346" s="5">
        <v>113600000</v>
      </c>
      <c r="L346" s="5">
        <v>113500000</v>
      </c>
      <c r="M346" s="3" t="s">
        <v>696</v>
      </c>
      <c r="N346" s="20">
        <f>('Ratios Calculated fix'!N346-'Ratios Calculated fix'!N$428)/('Ratios Calculated fix'!N$429-'Ratios Calculated fix'!N$428)</f>
        <v>2.9423310725308266E-2</v>
      </c>
      <c r="O346" s="21">
        <f>('Ratios Calculated fix'!O346-'Ratios Calculated fix'!O$428)/('Ratios Calculated fix'!O$429-'Ratios Calculated fix'!O$428)</f>
        <v>1.254610362125483E-2</v>
      </c>
      <c r="P346" s="21">
        <f>('Ratios Calculated fix'!P346-'Ratios Calculated fix'!P$428)/('Ratios Calculated fix'!P$429-'Ratios Calculated fix'!P$428)</f>
        <v>6.471493594214681E-3</v>
      </c>
      <c r="Q346" s="21">
        <f>('Ratios Calculated fix'!Q346-'Ratios Calculated fix'!Q$428)/('Ratios Calculated fix'!Q$429-'Ratios Calculated fix'!Q$428)</f>
        <v>0.55926245307769928</v>
      </c>
      <c r="R346" s="21">
        <f>('Ratios Calculated fix'!R346-'Ratios Calculated fix'!R$428)/('Ratios Calculated fix'!R$429-'Ratios Calculated fix'!R$428)</f>
        <v>9.0877858401935629E-2</v>
      </c>
      <c r="S346" s="21">
        <f>('Ratios Calculated fix'!S346-'Ratios Calculated fix'!S$428)/('Ratios Calculated fix'!S$429-'Ratios Calculated fix'!S$428)</f>
        <v>0.12240721265263255</v>
      </c>
      <c r="T346" s="21">
        <f>('Ratios Calculated fix'!T346-'Ratios Calculated fix'!T$428)/('Ratios Calculated fix'!T$429-'Ratios Calculated fix'!T$428)</f>
        <v>7.2791121503998843E-2</v>
      </c>
      <c r="U346" s="21">
        <f>('Ratios Calculated fix'!U346-'Ratios Calculated fix'!U$428)/('Ratios Calculated fix'!U$429-'Ratios Calculated fix'!U$428)</f>
        <v>0.79370257087857632</v>
      </c>
      <c r="V346" s="21">
        <f>('Ratios Calculated fix'!V346-'Ratios Calculated fix'!V$428)/('Ratios Calculated fix'!V$429-'Ratios Calculated fix'!V$428)</f>
        <v>0.77595315266086018</v>
      </c>
      <c r="W346" s="21">
        <f>('Ratios Calculated fix'!W346-'Ratios Calculated fix'!W$428)/('Ratios Calculated fix'!W$429-'Ratios Calculated fix'!W$428)</f>
        <v>0.76255470854024798</v>
      </c>
      <c r="X346" s="21">
        <f>('Ratios Calculated fix'!X346-'Ratios Calculated fix'!X$428)/('Ratios Calculated fix'!X$429-'Ratios Calculated fix'!X$428)</f>
        <v>7.5905974219726779E-2</v>
      </c>
      <c r="Y346" s="21">
        <f>('Ratios Calculated fix'!Y346-'Ratios Calculated fix'!Y$428)/('Ratios Calculated fix'!Y$429-'Ratios Calculated fix'!Y$428)</f>
        <v>0.70474456038177336</v>
      </c>
      <c r="Z346" s="21">
        <f>('Ratios Calculated fix'!Z346-'Ratios Calculated fix'!Z$428)/('Ratios Calculated fix'!Z$429-'Ratios Calculated fix'!Z$428)</f>
        <v>0.92409402578027333</v>
      </c>
      <c r="AA346" s="21">
        <f>('Ratios Calculated fix'!AA346-'Ratios Calculated fix'!AA$428)/('Ratios Calculated fix'!AA$429-'Ratios Calculated fix'!AA$428)</f>
        <v>0.61613193186146542</v>
      </c>
      <c r="AB346" s="21">
        <f>('Ratios Calculated fix'!AB346-'Ratios Calculated fix'!AB$428)/('Ratios Calculated fix'!AB$429-'Ratios Calculated fix'!AB$428)</f>
        <v>0.90200340430322645</v>
      </c>
      <c r="AC346" s="21">
        <f>('Ratios Calculated fix'!AC346-'Ratios Calculated fix'!AC$428)/('Ratios Calculated fix'!AC$429-'Ratios Calculated fix'!AC$428)</f>
        <v>0.35426077556102875</v>
      </c>
      <c r="AD346" s="21">
        <f>('Ratios Calculated fix'!AD346-'Ratios Calculated fix'!AD$428)/('Ratios Calculated fix'!AD$429-'Ratios Calculated fix'!AD$428)</f>
        <v>0.37605721463158392</v>
      </c>
      <c r="AE346" s="21">
        <f>('Ratios Calculated fix'!AE346-'Ratios Calculated fix'!AE$428)/('Ratios Calculated fix'!AE$429-'Ratios Calculated fix'!AE$428)</f>
        <v>0.39991104406012906</v>
      </c>
      <c r="AF346" s="21">
        <f>('Ratios Calculated fix'!AF346-'Ratios Calculated fix'!AF$428)/('Ratios Calculated fix'!AF$429-'Ratios Calculated fix'!AF$428)</f>
        <v>0.58214957130900635</v>
      </c>
      <c r="AG346" s="21" t="e">
        <f>('Ratios Calculated fix'!AG346-'Ratios Calculated fix'!AG$428)/('Ratios Calculated fix'!AG$429-'Ratios Calculated fix'!AG$428)</f>
        <v>#DIV/0!</v>
      </c>
      <c r="AH346" s="21" t="e">
        <f>('Ratios Calculated fix'!AH346-'Ratios Calculated fix'!AH$428)/('Ratios Calculated fix'!AH$429-'Ratios Calculated fix'!AH$428)</f>
        <v>#DIV/0!</v>
      </c>
      <c r="AI346" s="21">
        <f>('Ratios Calculated fix'!AI346-'Ratios Calculated fix'!AI$428)/('Ratios Calculated fix'!AI$429-'Ratios Calculated fix'!AI$428)</f>
        <v>0.45258549370158063</v>
      </c>
      <c r="AJ346" s="21">
        <f>('Ratios Calculated fix'!AJ346-'Ratios Calculated fix'!AJ$428)/('Ratios Calculated fix'!AJ$429-'Ratios Calculated fix'!AJ$428)</f>
        <v>0.15095188569911466</v>
      </c>
      <c r="AK346" s="21" t="e">
        <f>('Ratios Calculated fix'!AK346-'Ratios Calculated fix'!AK$428)/('Ratios Calculated fix'!AK$429-'Ratios Calculated fix'!AK$428)</f>
        <v>#DIV/0!</v>
      </c>
      <c r="AL346" s="21" t="e">
        <f>('Ratios Calculated fix'!AL346-'Ratios Calculated fix'!AL$428)/('Ratios Calculated fix'!AL$429-'Ratios Calculated fix'!AL$428)</f>
        <v>#DIV/0!</v>
      </c>
      <c r="AM346" s="21">
        <f>('Ratios Calculated fix'!AM346-'Ratios Calculated fix'!AM$428)/('Ratios Calculated fix'!AM$429-'Ratios Calculated fix'!AM$428)</f>
        <v>0.61644803425368766</v>
      </c>
      <c r="AN346" s="21">
        <f>('Ratios Calculated fix'!AN346-'Ratios Calculated fix'!AN$428)/('Ratios Calculated fix'!AN$429-'Ratios Calculated fix'!AN$428)</f>
        <v>0.62118740201226597</v>
      </c>
      <c r="AO346" s="21">
        <f>('Ratios Calculated fix'!AO346-'Ratios Calculated fix'!AO$428)/('Ratios Calculated fix'!AO$429-'Ratios Calculated fix'!AO$428)</f>
        <v>9.3899662994079855E-2</v>
      </c>
      <c r="AP346" s="21">
        <f>('Ratios Calculated fix'!AP346-'Ratios Calculated fix'!AP$428)/('Ratios Calculated fix'!AP$429-'Ratios Calculated fix'!AP$428)</f>
        <v>3.0713074663029985E-2</v>
      </c>
      <c r="AQ346" s="21">
        <f>('Ratios Calculated fix'!AQ346-'Ratios Calculated fix'!AQ$428)/('Ratios Calculated fix'!AQ$429-'Ratios Calculated fix'!AQ$428)</f>
        <v>0.53364930428319779</v>
      </c>
      <c r="AR346" s="21">
        <f>('Ratios Calculated fix'!AR346-'Ratios Calculated fix'!AR$428)/('Ratios Calculated fix'!AR$429-'Ratios Calculated fix'!AR$428)</f>
        <v>0.31999964096981304</v>
      </c>
      <c r="AS346" s="21">
        <f>('Ratios Calculated fix'!AS346-'Ratios Calculated fix'!AS$428)/('Ratios Calculated fix'!AS$429-'Ratios Calculated fix'!AS$428)</f>
        <v>0.58983278966520569</v>
      </c>
      <c r="AT346" s="21">
        <f>('Ratios Calculated fix'!AT346-'Ratios Calculated fix'!AT$428)/('Ratios Calculated fix'!AT$429-'Ratios Calculated fix'!AT$428)</f>
        <v>0.30334483311334948</v>
      </c>
      <c r="AU346" s="21">
        <f>('Ratios Calculated fix'!AU346-'Ratios Calculated fix'!AU$428)/('Ratios Calculated fix'!AU$429-'Ratios Calculated fix'!AU$428)</f>
        <v>0.40659946324926427</v>
      </c>
      <c r="AV346" s="21" t="e">
        <f>('Ratios Calculated fix'!AV346-'Ratios Calculated fix'!AV$428)/('Ratios Calculated fix'!AV$429-'Ratios Calculated fix'!AV$428)</f>
        <v>#DIV/0!</v>
      </c>
      <c r="AW346" s="21" t="e">
        <f>('Ratios Calculated fix'!AW346-'Ratios Calculated fix'!AW$428)/('Ratios Calculated fix'!AW$429-'Ratios Calculated fix'!AW$428)</f>
        <v>#DIV/0!</v>
      </c>
      <c r="AX346" s="21" t="e">
        <f>('Ratios Calculated fix'!AX346-'Ratios Calculated fix'!AX$428)/('Ratios Calculated fix'!AX$429-'Ratios Calculated fix'!AX$428)</f>
        <v>#DIV/0!</v>
      </c>
      <c r="AY346" s="21">
        <f>('Ratios Calculated fix'!AY346-'Ratios Calculated fix'!AY$428)/('Ratios Calculated fix'!AY$429-'Ratios Calculated fix'!AY$428)</f>
        <v>0.37372187587497441</v>
      </c>
      <c r="AZ346" s="21">
        <f>('Ratios Calculated fix'!AZ346-'Ratios Calculated fix'!AZ$428)/('Ratios Calculated fix'!AZ$429-'Ratios Calculated fix'!AZ$428)</f>
        <v>0.32307653461795299</v>
      </c>
      <c r="BA346" s="21">
        <f>('Ratios Calculated fix'!BA346-'Ratios Calculated fix'!BA$428)/('Ratios Calculated fix'!BA$429-'Ratios Calculated fix'!BA$428)</f>
        <v>0.4996620055597854</v>
      </c>
      <c r="BB346" s="21" t="e">
        <f>('Ratios Calculated fix'!BB346-'Ratios Calculated fix'!BB$428)/('Ratios Calculated fix'!BB$429-'Ratios Calculated fix'!BB$428)</f>
        <v>#DIV/0!</v>
      </c>
      <c r="BC346" s="21">
        <f>('Ratios Calculated fix'!BC346-'Ratios Calculated fix'!BC$428)/('Ratios Calculated fix'!BC$429-'Ratios Calculated fix'!BC$428)</f>
        <v>0.11029137418282042</v>
      </c>
    </row>
    <row r="347" spans="1:55" x14ac:dyDescent="0.2">
      <c r="A347" s="3" t="s">
        <v>1045</v>
      </c>
      <c r="B347" s="3" t="s">
        <v>1046</v>
      </c>
      <c r="C347" s="3" t="s">
        <v>138</v>
      </c>
      <c r="D347" s="3">
        <v>353500</v>
      </c>
      <c r="E347" s="3" t="s">
        <v>16</v>
      </c>
      <c r="F347" s="3">
        <v>2019</v>
      </c>
      <c r="G347" s="3" t="s">
        <v>17</v>
      </c>
      <c r="H347" s="4">
        <v>43830</v>
      </c>
      <c r="I347" s="4">
        <v>43852</v>
      </c>
      <c r="J347" s="4">
        <v>43852</v>
      </c>
      <c r="K347" s="5">
        <v>1386000000</v>
      </c>
      <c r="L347" s="5">
        <v>1363000000</v>
      </c>
      <c r="M347" s="3" t="s">
        <v>1047</v>
      </c>
      <c r="N347" s="20">
        <f>('Ratios Calculated fix'!N347-'Ratios Calculated fix'!N$428)/('Ratios Calculated fix'!N$429-'Ratios Calculated fix'!N$428)</f>
        <v>4.9930461551000289E-2</v>
      </c>
      <c r="O347" s="21">
        <f>('Ratios Calculated fix'!O347-'Ratios Calculated fix'!O$428)/('Ratios Calculated fix'!O$429-'Ratios Calculated fix'!O$428)</f>
        <v>3.7022091221800293E-2</v>
      </c>
      <c r="P347" s="21">
        <f>('Ratios Calculated fix'!P347-'Ratios Calculated fix'!P$428)/('Ratios Calculated fix'!P$429-'Ratios Calculated fix'!P$428)</f>
        <v>3.0802216338585087E-2</v>
      </c>
      <c r="Q347" s="21">
        <f>('Ratios Calculated fix'!Q347-'Ratios Calculated fix'!Q$428)/('Ratios Calculated fix'!Q$429-'Ratios Calculated fix'!Q$428)</f>
        <v>0.55899956311979515</v>
      </c>
      <c r="R347" s="21">
        <f>('Ratios Calculated fix'!R347-'Ratios Calculated fix'!R$428)/('Ratios Calculated fix'!R$429-'Ratios Calculated fix'!R$428)</f>
        <v>5.8491386150007429E-2</v>
      </c>
      <c r="S347" s="21">
        <f>('Ratios Calculated fix'!S347-'Ratios Calculated fix'!S$428)/('Ratios Calculated fix'!S$429-'Ratios Calculated fix'!S$428)</f>
        <v>3.3336524162132709E-2</v>
      </c>
      <c r="T347" s="21">
        <f>('Ratios Calculated fix'!T347-'Ratios Calculated fix'!T$428)/('Ratios Calculated fix'!T$429-'Ratios Calculated fix'!T$428)</f>
        <v>5.3912074459612228E-2</v>
      </c>
      <c r="U347" s="21">
        <f>('Ratios Calculated fix'!U347-'Ratios Calculated fix'!U$428)/('Ratios Calculated fix'!U$429-'Ratios Calculated fix'!U$428)</f>
        <v>0.79222606855485955</v>
      </c>
      <c r="V347" s="21">
        <f>('Ratios Calculated fix'!V347-'Ratios Calculated fix'!V$428)/('Ratios Calculated fix'!V$429-'Ratios Calculated fix'!V$428)</f>
        <v>0.77256986590455334</v>
      </c>
      <c r="W347" s="21">
        <f>('Ratios Calculated fix'!W347-'Ratios Calculated fix'!W$428)/('Ratios Calculated fix'!W$429-'Ratios Calculated fix'!W$428)</f>
        <v>0.76150533608444482</v>
      </c>
      <c r="X347" s="21">
        <f>('Ratios Calculated fix'!X347-'Ratios Calculated fix'!X$428)/('Ratios Calculated fix'!X$429-'Ratios Calculated fix'!X$428)</f>
        <v>0.17935234860157864</v>
      </c>
      <c r="Y347" s="21">
        <f>('Ratios Calculated fix'!Y347-'Ratios Calculated fix'!Y$428)/('Ratios Calculated fix'!Y$429-'Ratios Calculated fix'!Y$428)</f>
        <v>0.56314286562781357</v>
      </c>
      <c r="Z347" s="21">
        <f>('Ratios Calculated fix'!Z347-'Ratios Calculated fix'!Z$428)/('Ratios Calculated fix'!Z$429-'Ratios Calculated fix'!Z$428)</f>
        <v>0.82064765139842133</v>
      </c>
      <c r="AA347" s="21">
        <f>('Ratios Calculated fix'!AA347-'Ratios Calculated fix'!AA$428)/('Ratios Calculated fix'!AA$429-'Ratios Calculated fix'!AA$428)</f>
        <v>0.57689943925018905</v>
      </c>
      <c r="AB347" s="21">
        <f>('Ratios Calculated fix'!AB347-'Ratios Calculated fix'!AB$428)/('Ratios Calculated fix'!AB$429-'Ratios Calculated fix'!AB$428)</f>
        <v>0.91188948441813089</v>
      </c>
      <c r="AC347" s="21">
        <f>('Ratios Calculated fix'!AC347-'Ratios Calculated fix'!AC$428)/('Ratios Calculated fix'!AC$429-'Ratios Calculated fix'!AC$428)</f>
        <v>0.10765781435681544</v>
      </c>
      <c r="AD347" s="21">
        <f>('Ratios Calculated fix'!AD347-'Ratios Calculated fix'!AD$428)/('Ratios Calculated fix'!AD$429-'Ratios Calculated fix'!AD$428)</f>
        <v>0.30356977132201401</v>
      </c>
      <c r="AE347" s="21">
        <f>('Ratios Calculated fix'!AE347-'Ratios Calculated fix'!AE$428)/('Ratios Calculated fix'!AE$429-'Ratios Calculated fix'!AE$428)</f>
        <v>0.34799883068696214</v>
      </c>
      <c r="AF347" s="21">
        <f>('Ratios Calculated fix'!AF347-'Ratios Calculated fix'!AF$428)/('Ratios Calculated fix'!AF$429-'Ratios Calculated fix'!AF$428)</f>
        <v>0.58183011410720065</v>
      </c>
      <c r="AG347" s="21" t="e">
        <f>('Ratios Calculated fix'!AG347-'Ratios Calculated fix'!AG$428)/('Ratios Calculated fix'!AG$429-'Ratios Calculated fix'!AG$428)</f>
        <v>#DIV/0!</v>
      </c>
      <c r="AH347" s="21" t="e">
        <f>('Ratios Calculated fix'!AH347-'Ratios Calculated fix'!AH$428)/('Ratios Calculated fix'!AH$429-'Ratios Calculated fix'!AH$428)</f>
        <v>#DIV/0!</v>
      </c>
      <c r="AI347" s="21">
        <f>('Ratios Calculated fix'!AI347-'Ratios Calculated fix'!AI$428)/('Ratios Calculated fix'!AI$429-'Ratios Calculated fix'!AI$428)</f>
        <v>0.37497921926968014</v>
      </c>
      <c r="AJ347" s="21">
        <f>('Ratios Calculated fix'!AJ347-'Ratios Calculated fix'!AJ$428)/('Ratios Calculated fix'!AJ$429-'Ratios Calculated fix'!AJ$428)</f>
        <v>0.14026529337800236</v>
      </c>
      <c r="AK347" s="21" t="e">
        <f>('Ratios Calculated fix'!AK347-'Ratios Calculated fix'!AK$428)/('Ratios Calculated fix'!AK$429-'Ratios Calculated fix'!AK$428)</f>
        <v>#DIV/0!</v>
      </c>
      <c r="AL347" s="21" t="e">
        <f>('Ratios Calculated fix'!AL347-'Ratios Calculated fix'!AL$428)/('Ratios Calculated fix'!AL$429-'Ratios Calculated fix'!AL$428)</f>
        <v>#DIV/0!</v>
      </c>
      <c r="AM347" s="21">
        <f>('Ratios Calculated fix'!AM347-'Ratios Calculated fix'!AM$428)/('Ratios Calculated fix'!AM$429-'Ratios Calculated fix'!AM$428)</f>
        <v>0.61635608890969873</v>
      </c>
      <c r="AN347" s="21">
        <f>('Ratios Calculated fix'!AN347-'Ratios Calculated fix'!AN$428)/('Ratios Calculated fix'!AN$429-'Ratios Calculated fix'!AN$428)</f>
        <v>0.62105410109857584</v>
      </c>
      <c r="AO347" s="21">
        <f>('Ratios Calculated fix'!AO347-'Ratios Calculated fix'!AO$428)/('Ratios Calculated fix'!AO$429-'Ratios Calculated fix'!AO$428)</f>
        <v>9.3079878383621487E-2</v>
      </c>
      <c r="AP347" s="21">
        <f>('Ratios Calculated fix'!AP347-'Ratios Calculated fix'!AP$428)/('Ratios Calculated fix'!AP$429-'Ratios Calculated fix'!AP$428)</f>
        <v>3.3693788206197547E-2</v>
      </c>
      <c r="AQ347" s="21">
        <f>('Ratios Calculated fix'!AQ347-'Ratios Calculated fix'!AQ$428)/('Ratios Calculated fix'!AQ$429-'Ratios Calculated fix'!AQ$428)</f>
        <v>0.53306868870534119</v>
      </c>
      <c r="AR347" s="21">
        <f>('Ratios Calculated fix'!AR347-'Ratios Calculated fix'!AR$428)/('Ratios Calculated fix'!AR$429-'Ratios Calculated fix'!AR$428)</f>
        <v>0.34892237777102819</v>
      </c>
      <c r="AS347" s="21">
        <f>('Ratios Calculated fix'!AS347-'Ratios Calculated fix'!AS$428)/('Ratios Calculated fix'!AS$429-'Ratios Calculated fix'!AS$428)</f>
        <v>0.50234950669257394</v>
      </c>
      <c r="AT347" s="21">
        <f>('Ratios Calculated fix'!AT347-'Ratios Calculated fix'!AT$428)/('Ratios Calculated fix'!AT$429-'Ratios Calculated fix'!AT$428)</f>
        <v>0.32418123669561838</v>
      </c>
      <c r="AU347" s="21">
        <f>('Ratios Calculated fix'!AU347-'Ratios Calculated fix'!AU$428)/('Ratios Calculated fix'!AU$429-'Ratios Calculated fix'!AU$428)</f>
        <v>0.48100505525628207</v>
      </c>
      <c r="AV347" s="21" t="e">
        <f>('Ratios Calculated fix'!AV347-'Ratios Calculated fix'!AV$428)/('Ratios Calculated fix'!AV$429-'Ratios Calculated fix'!AV$428)</f>
        <v>#DIV/0!</v>
      </c>
      <c r="AW347" s="21" t="e">
        <f>('Ratios Calculated fix'!AW347-'Ratios Calculated fix'!AW$428)/('Ratios Calculated fix'!AW$429-'Ratios Calculated fix'!AW$428)</f>
        <v>#DIV/0!</v>
      </c>
      <c r="AX347" s="21" t="e">
        <f>('Ratios Calculated fix'!AX347-'Ratios Calculated fix'!AX$428)/('Ratios Calculated fix'!AX$429-'Ratios Calculated fix'!AX$428)</f>
        <v>#DIV/0!</v>
      </c>
      <c r="AY347" s="21">
        <f>('Ratios Calculated fix'!AY347-'Ratios Calculated fix'!AY$428)/('Ratios Calculated fix'!AY$429-'Ratios Calculated fix'!AY$428)</f>
        <v>0.38154109535869002</v>
      </c>
      <c r="AZ347" s="21">
        <f>('Ratios Calculated fix'!AZ347-'Ratios Calculated fix'!AZ$428)/('Ratios Calculated fix'!AZ$429-'Ratios Calculated fix'!AZ$428)</f>
        <v>0.32175420899337631</v>
      </c>
      <c r="BA347" s="21">
        <f>('Ratios Calculated fix'!BA347-'Ratios Calculated fix'!BA$428)/('Ratios Calculated fix'!BA$429-'Ratios Calculated fix'!BA$428)</f>
        <v>0.52296521659340633</v>
      </c>
      <c r="BB347" s="21" t="e">
        <f>('Ratios Calculated fix'!BB347-'Ratios Calculated fix'!BB$428)/('Ratios Calculated fix'!BB$429-'Ratios Calculated fix'!BB$428)</f>
        <v>#DIV/0!</v>
      </c>
      <c r="BC347" s="21">
        <f>('Ratios Calculated fix'!BC347-'Ratios Calculated fix'!BC$428)/('Ratios Calculated fix'!BC$429-'Ratios Calculated fix'!BC$428)</f>
        <v>9.7164887805390926E-2</v>
      </c>
    </row>
    <row r="348" spans="1:55" x14ac:dyDescent="0.2">
      <c r="A348" s="3" t="s">
        <v>1069</v>
      </c>
      <c r="B348" s="3" t="s">
        <v>1070</v>
      </c>
      <c r="C348" s="3" t="s">
        <v>72</v>
      </c>
      <c r="D348" s="3">
        <v>127650</v>
      </c>
      <c r="E348" s="3" t="s">
        <v>16</v>
      </c>
      <c r="F348" s="3">
        <v>2019</v>
      </c>
      <c r="G348" s="3" t="s">
        <v>17</v>
      </c>
      <c r="H348" s="4">
        <v>43830</v>
      </c>
      <c r="I348" s="4">
        <v>43889</v>
      </c>
      <c r="J348" s="4">
        <v>43889</v>
      </c>
      <c r="K348" s="5">
        <v>78356000</v>
      </c>
      <c r="L348" s="5">
        <v>84326000</v>
      </c>
      <c r="M348" s="3" t="s">
        <v>1071</v>
      </c>
      <c r="N348" s="20">
        <f>('Ratios Calculated fix'!N348-'Ratios Calculated fix'!N$428)/('Ratios Calculated fix'!N$429-'Ratios Calculated fix'!N$428)</f>
        <v>3.3534793412141127E-2</v>
      </c>
      <c r="O348" s="21">
        <f>('Ratios Calculated fix'!O348-'Ratios Calculated fix'!O$428)/('Ratios Calculated fix'!O$429-'Ratios Calculated fix'!O$428)</f>
        <v>3.3534793412141127E-2</v>
      </c>
      <c r="P348" s="21">
        <f>('Ratios Calculated fix'!P348-'Ratios Calculated fix'!P$428)/('Ratios Calculated fix'!P$429-'Ratios Calculated fix'!P$428)</f>
        <v>4.3806934075972248E-2</v>
      </c>
      <c r="Q348" s="21">
        <f>('Ratios Calculated fix'!Q348-'Ratios Calculated fix'!Q$428)/('Ratios Calculated fix'!Q$429-'Ratios Calculated fix'!Q$428)</f>
        <v>0.55899081440284015</v>
      </c>
      <c r="R348" s="21">
        <f>('Ratios Calculated fix'!R348-'Ratios Calculated fix'!R$428)/('Ratios Calculated fix'!R$429-'Ratios Calculated fix'!R$428)</f>
        <v>0.11254169274718222</v>
      </c>
      <c r="S348" s="21">
        <f>('Ratios Calculated fix'!S348-'Ratios Calculated fix'!S$428)/('Ratios Calculated fix'!S$429-'Ratios Calculated fix'!S$428)</f>
        <v>0</v>
      </c>
      <c r="T348" s="21">
        <f>('Ratios Calculated fix'!T348-'Ratios Calculated fix'!T$428)/('Ratios Calculated fix'!T$429-'Ratios Calculated fix'!T$428)</f>
        <v>0.11369724653548177</v>
      </c>
      <c r="U348" s="21">
        <f>('Ratios Calculated fix'!U348-'Ratios Calculated fix'!U$428)/('Ratios Calculated fix'!U$429-'Ratios Calculated fix'!U$428)</f>
        <v>0.79419044161441854</v>
      </c>
      <c r="V348" s="21">
        <f>('Ratios Calculated fix'!V348-'Ratios Calculated fix'!V$428)/('Ratios Calculated fix'!V$429-'Ratios Calculated fix'!V$428)</f>
        <v>0.77144014205164946</v>
      </c>
      <c r="W348" s="21">
        <f>('Ratios Calculated fix'!W348-'Ratios Calculated fix'!W$428)/('Ratios Calculated fix'!W$429-'Ratios Calculated fix'!W$428)</f>
        <v>0.76397313255193233</v>
      </c>
      <c r="X348" s="21">
        <f>('Ratios Calculated fix'!X348-'Ratios Calculated fix'!X$428)/('Ratios Calculated fix'!X$429-'Ratios Calculated fix'!X$428)</f>
        <v>1.8452278875211288E-2</v>
      </c>
      <c r="Y348" s="21">
        <f>('Ratios Calculated fix'!Y348-'Ratios Calculated fix'!Y$428)/('Ratios Calculated fix'!Y$429-'Ratios Calculated fix'!Y$428)</f>
        <v>0.5060668203165587</v>
      </c>
      <c r="Z348" s="21">
        <f>('Ratios Calculated fix'!Z348-'Ratios Calculated fix'!Z$428)/('Ratios Calculated fix'!Z$429-'Ratios Calculated fix'!Z$428)</f>
        <v>0.98154772112478883</v>
      </c>
      <c r="AA348" s="21">
        <f>('Ratios Calculated fix'!AA348-'Ratios Calculated fix'!AA$428)/('Ratios Calculated fix'!AA$429-'Ratios Calculated fix'!AA$428)</f>
        <v>0</v>
      </c>
      <c r="AB348" s="21">
        <f>('Ratios Calculated fix'!AB348-'Ratios Calculated fix'!AB$428)/('Ratios Calculated fix'!AB$429-'Ratios Calculated fix'!AB$428)</f>
        <v>0.91224846817358674</v>
      </c>
      <c r="AC348" s="21">
        <f>('Ratios Calculated fix'!AC348-'Ratios Calculated fix'!AC$428)/('Ratios Calculated fix'!AC$429-'Ratios Calculated fix'!AC$428)</f>
        <v>0.62413549446478456</v>
      </c>
      <c r="AD348" s="21">
        <f>('Ratios Calculated fix'!AD348-'Ratios Calculated fix'!AD$428)/('Ratios Calculated fix'!AD$429-'Ratios Calculated fix'!AD$428)</f>
        <v>0.70027461547308234</v>
      </c>
      <c r="AE348" s="21">
        <f>('Ratios Calculated fix'!AE348-'Ratios Calculated fix'!AE$428)/('Ratios Calculated fix'!AE$429-'Ratios Calculated fix'!AE$428)</f>
        <v>0.57113351780152866</v>
      </c>
      <c r="AF348" s="21">
        <f>('Ratios Calculated fix'!AF348-'Ratios Calculated fix'!AF$428)/('Ratios Calculated fix'!AF$429-'Ratios Calculated fix'!AF$428)</f>
        <v>0.66515565739791316</v>
      </c>
      <c r="AG348" s="21" t="e">
        <f>('Ratios Calculated fix'!AG348-'Ratios Calculated fix'!AG$428)/('Ratios Calculated fix'!AG$429-'Ratios Calculated fix'!AG$428)</f>
        <v>#DIV/0!</v>
      </c>
      <c r="AH348" s="21" t="e">
        <f>('Ratios Calculated fix'!AH348-'Ratios Calculated fix'!AH$428)/('Ratios Calculated fix'!AH$429-'Ratios Calculated fix'!AH$428)</f>
        <v>#DIV/0!</v>
      </c>
      <c r="AI348" s="21">
        <f>('Ratios Calculated fix'!AI348-'Ratios Calculated fix'!AI$428)/('Ratios Calculated fix'!AI$429-'Ratios Calculated fix'!AI$428)</f>
        <v>0.29174956749523828</v>
      </c>
      <c r="AJ348" s="21">
        <f>('Ratios Calculated fix'!AJ348-'Ratios Calculated fix'!AJ$428)/('Ratios Calculated fix'!AJ$429-'Ratios Calculated fix'!AJ$428)</f>
        <v>0.23665858248676633</v>
      </c>
      <c r="AK348" s="21" t="e">
        <f>('Ratios Calculated fix'!AK348-'Ratios Calculated fix'!AK$428)/('Ratios Calculated fix'!AK$429-'Ratios Calculated fix'!AK$428)</f>
        <v>#DIV/0!</v>
      </c>
      <c r="AL348" s="21" t="e">
        <f>('Ratios Calculated fix'!AL348-'Ratios Calculated fix'!AL$428)/('Ratios Calculated fix'!AL$429-'Ratios Calculated fix'!AL$428)</f>
        <v>#DIV/0!</v>
      </c>
      <c r="AM348" s="21">
        <f>('Ratios Calculated fix'!AM348-'Ratios Calculated fix'!AM$428)/('Ratios Calculated fix'!AM$429-'Ratios Calculated fix'!AM$428)</f>
        <v>0.61600294328919003</v>
      </c>
      <c r="AN348" s="21">
        <f>('Ratios Calculated fix'!AN348-'Ratios Calculated fix'!AN$428)/('Ratios Calculated fix'!AN$429-'Ratios Calculated fix'!AN$428)</f>
        <v>0.61995626335155274</v>
      </c>
      <c r="AO348" s="21">
        <f>('Ratios Calculated fix'!AO348-'Ratios Calculated fix'!AO$428)/('Ratios Calculated fix'!AO$429-'Ratios Calculated fix'!AO$428)</f>
        <v>9.2293902567876021E-3</v>
      </c>
      <c r="AP348" s="21">
        <f>('Ratios Calculated fix'!AP348-'Ratios Calculated fix'!AP$428)/('Ratios Calculated fix'!AP$429-'Ratios Calculated fix'!AP$428)</f>
        <v>3.0456262260170952E-2</v>
      </c>
      <c r="AQ348" s="21">
        <f>('Ratios Calculated fix'!AQ348-'Ratios Calculated fix'!AQ$428)/('Ratios Calculated fix'!AQ$429-'Ratios Calculated fix'!AQ$428)</f>
        <v>0.51773469344975764</v>
      </c>
      <c r="AR348" s="21">
        <f>('Ratios Calculated fix'!AR348-'Ratios Calculated fix'!AR$428)/('Ratios Calculated fix'!AR$429-'Ratios Calculated fix'!AR$428)</f>
        <v>0.53732228606838928</v>
      </c>
      <c r="AS348" s="21">
        <f>('Ratios Calculated fix'!AS348-'Ratios Calculated fix'!AS$428)/('Ratios Calculated fix'!AS$429-'Ratios Calculated fix'!AS$428)</f>
        <v>0.23558111913388716</v>
      </c>
      <c r="AT348" s="21">
        <f>('Ratios Calculated fix'!AT348-'Ratios Calculated fix'!AT$428)/('Ratios Calculated fix'!AT$429-'Ratios Calculated fix'!AT$428)</f>
        <v>0.24828215849538468</v>
      </c>
      <c r="AU348" s="21">
        <f>('Ratios Calculated fix'!AU348-'Ratios Calculated fix'!AU$428)/('Ratios Calculated fix'!AU$429-'Ratios Calculated fix'!AU$428)</f>
        <v>0.72075470464962565</v>
      </c>
      <c r="AV348" s="21" t="e">
        <f>('Ratios Calculated fix'!AV348-'Ratios Calculated fix'!AV$428)/('Ratios Calculated fix'!AV$429-'Ratios Calculated fix'!AV$428)</f>
        <v>#DIV/0!</v>
      </c>
      <c r="AW348" s="21" t="e">
        <f>('Ratios Calculated fix'!AW348-'Ratios Calculated fix'!AW$428)/('Ratios Calculated fix'!AW$429-'Ratios Calculated fix'!AW$428)</f>
        <v>#DIV/0!</v>
      </c>
      <c r="AX348" s="21" t="e">
        <f>('Ratios Calculated fix'!AX348-'Ratios Calculated fix'!AX$428)/('Ratios Calculated fix'!AX$429-'Ratios Calculated fix'!AX$428)</f>
        <v>#DIV/0!</v>
      </c>
      <c r="AY348" s="21">
        <f>('Ratios Calculated fix'!AY348-'Ratios Calculated fix'!AY$428)/('Ratios Calculated fix'!AY$429-'Ratios Calculated fix'!AY$428)</f>
        <v>0.42071845578381689</v>
      </c>
      <c r="AZ348" s="21">
        <f>('Ratios Calculated fix'!AZ348-'Ratios Calculated fix'!AZ$428)/('Ratios Calculated fix'!AZ$429-'Ratios Calculated fix'!AZ$428)</f>
        <v>0.40507311139639746</v>
      </c>
      <c r="BA348" s="21">
        <f>('Ratios Calculated fix'!BA348-'Ratios Calculated fix'!BA$428)/('Ratios Calculated fix'!BA$429-'Ratios Calculated fix'!BA$428)</f>
        <v>0.5396149023731327</v>
      </c>
      <c r="BB348" s="21" t="e">
        <f>('Ratios Calculated fix'!BB348-'Ratios Calculated fix'!BB$428)/('Ratios Calculated fix'!BB$429-'Ratios Calculated fix'!BB$428)</f>
        <v>#DIV/0!</v>
      </c>
      <c r="BC348" s="21">
        <f>('Ratios Calculated fix'!BC348-'Ratios Calculated fix'!BC$428)/('Ratios Calculated fix'!BC$429-'Ratios Calculated fix'!BC$428)</f>
        <v>8.3100216446470879E-2</v>
      </c>
    </row>
    <row r="349" spans="1:55" x14ac:dyDescent="0.2">
      <c r="A349" s="3" t="s">
        <v>1072</v>
      </c>
      <c r="B349" s="3" t="s">
        <v>1073</v>
      </c>
      <c r="C349" s="3" t="s">
        <v>15</v>
      </c>
      <c r="D349" s="3">
        <v>288357</v>
      </c>
      <c r="E349" s="3" t="s">
        <v>16</v>
      </c>
      <c r="F349" s="3">
        <v>2019</v>
      </c>
      <c r="G349" s="3" t="s">
        <v>17</v>
      </c>
      <c r="H349" s="4">
        <v>43830</v>
      </c>
      <c r="I349" s="4">
        <v>43874</v>
      </c>
      <c r="J349" s="4">
        <v>43874</v>
      </c>
      <c r="K349" s="5">
        <v>54700000</v>
      </c>
      <c r="L349" s="5">
        <v>55600000</v>
      </c>
      <c r="M349" s="3" t="s">
        <v>1074</v>
      </c>
      <c r="N349" s="20">
        <f>('Ratios Calculated fix'!N349-'Ratios Calculated fix'!N$428)/('Ratios Calculated fix'!N$429-'Ratios Calculated fix'!N$428)</f>
        <v>0.1003842622980239</v>
      </c>
      <c r="O349" s="21">
        <f>('Ratios Calculated fix'!O349-'Ratios Calculated fix'!O$428)/('Ratios Calculated fix'!O$429-'Ratios Calculated fix'!O$428)</f>
        <v>6.9658387440390518E-2</v>
      </c>
      <c r="P349" s="21">
        <f>('Ratios Calculated fix'!P349-'Ratios Calculated fix'!P$428)/('Ratios Calculated fix'!P$429-'Ratios Calculated fix'!P$428)</f>
        <v>2.2139269508420812E-2</v>
      </c>
      <c r="Q349" s="21">
        <f>('Ratios Calculated fix'!Q349-'Ratios Calculated fix'!Q$428)/('Ratios Calculated fix'!Q$429-'Ratios Calculated fix'!Q$428)</f>
        <v>0.55868277013542933</v>
      </c>
      <c r="R349" s="21">
        <f>('Ratios Calculated fix'!R349-'Ratios Calculated fix'!R$428)/('Ratios Calculated fix'!R$429-'Ratios Calculated fix'!R$428)</f>
        <v>5.4145035028742364E-2</v>
      </c>
      <c r="S349" s="21">
        <f>('Ratios Calculated fix'!S349-'Ratios Calculated fix'!S$428)/('Ratios Calculated fix'!S$429-'Ratios Calculated fix'!S$428)</f>
        <v>5.7922378391020039E-2</v>
      </c>
      <c r="T349" s="21">
        <f>('Ratios Calculated fix'!T349-'Ratios Calculated fix'!T$428)/('Ratios Calculated fix'!T$429-'Ratios Calculated fix'!T$428)</f>
        <v>4.5700902044937874E-2</v>
      </c>
      <c r="U349" s="21">
        <f>('Ratios Calculated fix'!U349-'Ratios Calculated fix'!U$428)/('Ratios Calculated fix'!U$429-'Ratios Calculated fix'!U$428)</f>
        <v>0.79185731384481561</v>
      </c>
      <c r="V349" s="21">
        <f>('Ratios Calculated fix'!V349-'Ratios Calculated fix'!V$428)/('Ratios Calculated fix'!V$429-'Ratios Calculated fix'!V$428)</f>
        <v>0.7731950175543888</v>
      </c>
      <c r="W349" s="21">
        <f>('Ratios Calculated fix'!W349-'Ratios Calculated fix'!W$428)/('Ratios Calculated fix'!W$429-'Ratios Calculated fix'!W$428)</f>
        <v>0.76096346033769902</v>
      </c>
      <c r="X349" s="21">
        <f>('Ratios Calculated fix'!X349-'Ratios Calculated fix'!X$428)/('Ratios Calculated fix'!X$429-'Ratios Calculated fix'!X$428)</f>
        <v>0.3350875497553138</v>
      </c>
      <c r="Y349" s="21">
        <f>('Ratios Calculated fix'!Y349-'Ratios Calculated fix'!Y$428)/('Ratios Calculated fix'!Y$429-'Ratios Calculated fix'!Y$428)</f>
        <v>0.53209482541144981</v>
      </c>
      <c r="Z349" s="21">
        <f>('Ratios Calculated fix'!Z349-'Ratios Calculated fix'!Z$428)/('Ratios Calculated fix'!Z$429-'Ratios Calculated fix'!Z$428)</f>
        <v>0.66491245024468626</v>
      </c>
      <c r="AA349" s="21">
        <f>('Ratios Calculated fix'!AA349-'Ratios Calculated fix'!AA$428)/('Ratios Calculated fix'!AA$429-'Ratios Calculated fix'!AA$428)</f>
        <v>0.27394952626932745</v>
      </c>
      <c r="AB349" s="21">
        <f>('Ratios Calculated fix'!AB349-'Ratios Calculated fix'!AB$428)/('Ratios Calculated fix'!AB$429-'Ratios Calculated fix'!AB$428)</f>
        <v>0.92638671694128205</v>
      </c>
      <c r="AC349" s="21">
        <f>('Ratios Calculated fix'!AC349-'Ratios Calculated fix'!AC$428)/('Ratios Calculated fix'!AC$429-'Ratios Calculated fix'!AC$428)</f>
        <v>0.48578396615621178</v>
      </c>
      <c r="AD349" s="21">
        <f>('Ratios Calculated fix'!AD349-'Ratios Calculated fix'!AD$428)/('Ratios Calculated fix'!AD$429-'Ratios Calculated fix'!AD$428)</f>
        <v>0.44004506247602532</v>
      </c>
      <c r="AE349" s="21">
        <f>('Ratios Calculated fix'!AE349-'Ratios Calculated fix'!AE$428)/('Ratios Calculated fix'!AE$429-'Ratios Calculated fix'!AE$428)</f>
        <v>0.50444801049966437</v>
      </c>
      <c r="AF349" s="21">
        <f>('Ratios Calculated fix'!AF349-'Ratios Calculated fix'!AF$428)/('Ratios Calculated fix'!AF$429-'Ratios Calculated fix'!AF$428)</f>
        <v>0.6601103026036248</v>
      </c>
      <c r="AG349" s="21" t="e">
        <f>('Ratios Calculated fix'!AG349-'Ratios Calculated fix'!AG$428)/('Ratios Calculated fix'!AG$429-'Ratios Calculated fix'!AG$428)</f>
        <v>#DIV/0!</v>
      </c>
      <c r="AH349" s="21" t="e">
        <f>('Ratios Calculated fix'!AH349-'Ratios Calculated fix'!AH$428)/('Ratios Calculated fix'!AH$429-'Ratios Calculated fix'!AH$428)</f>
        <v>#DIV/0!</v>
      </c>
      <c r="AI349" s="21">
        <f>('Ratios Calculated fix'!AI349-'Ratios Calculated fix'!AI$428)/('Ratios Calculated fix'!AI$429-'Ratios Calculated fix'!AI$428)</f>
        <v>0.67922236821417881</v>
      </c>
      <c r="AJ349" s="21">
        <f>('Ratios Calculated fix'!AJ349-'Ratios Calculated fix'!AJ$428)/('Ratios Calculated fix'!AJ$429-'Ratios Calculated fix'!AJ$428)</f>
        <v>5.1457242603981344E-2</v>
      </c>
      <c r="AK349" s="21" t="e">
        <f>('Ratios Calculated fix'!AK349-'Ratios Calculated fix'!AK$428)/('Ratios Calculated fix'!AK$429-'Ratios Calculated fix'!AK$428)</f>
        <v>#DIV/0!</v>
      </c>
      <c r="AL349" s="21" t="e">
        <f>('Ratios Calculated fix'!AL349-'Ratios Calculated fix'!AL$428)/('Ratios Calculated fix'!AL$429-'Ratios Calculated fix'!AL$428)</f>
        <v>#DIV/0!</v>
      </c>
      <c r="AM349" s="21">
        <f>('Ratios Calculated fix'!AM349-'Ratios Calculated fix'!AM$428)/('Ratios Calculated fix'!AM$429-'Ratios Calculated fix'!AM$428)</f>
        <v>0.61876126162609824</v>
      </c>
      <c r="AN349" s="21">
        <f>('Ratios Calculated fix'!AN349-'Ratios Calculated fix'!AN$428)/('Ratios Calculated fix'!AN$429-'Ratios Calculated fix'!AN$428)</f>
        <v>0.62152062855101387</v>
      </c>
      <c r="AO349" s="21">
        <f>('Ratios Calculated fix'!AO349-'Ratios Calculated fix'!AO$428)/('Ratios Calculated fix'!AO$429-'Ratios Calculated fix'!AO$428)</f>
        <v>0.14549804667228841</v>
      </c>
      <c r="AP349" s="21">
        <f>('Ratios Calculated fix'!AP349-'Ratios Calculated fix'!AP$428)/('Ratios Calculated fix'!AP$429-'Ratios Calculated fix'!AP$428)</f>
        <v>3.2334047439304209E-2</v>
      </c>
      <c r="AQ349" s="21">
        <f>('Ratios Calculated fix'!AQ349-'Ratios Calculated fix'!AQ$428)/('Ratios Calculated fix'!AQ$429-'Ratios Calculated fix'!AQ$428)</f>
        <v>0.65495213636213001</v>
      </c>
      <c r="AR349" s="21">
        <f>('Ratios Calculated fix'!AR349-'Ratios Calculated fix'!AR$428)/('Ratios Calculated fix'!AR$429-'Ratios Calculated fix'!AR$428)</f>
        <v>0.14480661524115238</v>
      </c>
      <c r="AS349" s="21">
        <f>('Ratios Calculated fix'!AS349-'Ratios Calculated fix'!AS$428)/('Ratios Calculated fix'!AS$429-'Ratios Calculated fix'!AS$428)</f>
        <v>0.50911446653630654</v>
      </c>
      <c r="AT349" s="21">
        <f>('Ratios Calculated fix'!AT349-'Ratios Calculated fix'!AT$428)/('Ratios Calculated fix'!AT$429-'Ratios Calculated fix'!AT$428)</f>
        <v>0.16086448962169472</v>
      </c>
      <c r="AU349" s="21">
        <f>('Ratios Calculated fix'!AU349-'Ratios Calculated fix'!AU$428)/('Ratios Calculated fix'!AU$429-'Ratios Calculated fix'!AU$428)</f>
        <v>0.50676535108578535</v>
      </c>
      <c r="AV349" s="21" t="e">
        <f>('Ratios Calculated fix'!AV349-'Ratios Calculated fix'!AV$428)/('Ratios Calculated fix'!AV$429-'Ratios Calculated fix'!AV$428)</f>
        <v>#DIV/0!</v>
      </c>
      <c r="AW349" s="21" t="e">
        <f>('Ratios Calculated fix'!AW349-'Ratios Calculated fix'!AW$428)/('Ratios Calculated fix'!AW$429-'Ratios Calculated fix'!AW$428)</f>
        <v>#DIV/0!</v>
      </c>
      <c r="AX349" s="21" t="e">
        <f>('Ratios Calculated fix'!AX349-'Ratios Calculated fix'!AX$428)/('Ratios Calculated fix'!AX$429-'Ratios Calculated fix'!AX$428)</f>
        <v>#DIV/0!</v>
      </c>
      <c r="AY349" s="21">
        <f>('Ratios Calculated fix'!AY349-'Ratios Calculated fix'!AY$428)/('Ratios Calculated fix'!AY$429-'Ratios Calculated fix'!AY$428)</f>
        <v>0.34082974311999975</v>
      </c>
      <c r="AZ349" s="21">
        <f>('Ratios Calculated fix'!AZ349-'Ratios Calculated fix'!AZ$428)/('Ratios Calculated fix'!AZ$429-'Ratios Calculated fix'!AZ$428)</f>
        <v>0.26241288184958772</v>
      </c>
      <c r="BA349" s="21">
        <f>('Ratios Calculated fix'!BA349-'Ratios Calculated fix'!BA$428)/('Ratios Calculated fix'!BA$429-'Ratios Calculated fix'!BA$428)</f>
        <v>0.51435235289975789</v>
      </c>
      <c r="BB349" s="21" t="e">
        <f>('Ratios Calculated fix'!BB349-'Ratios Calculated fix'!BB$428)/('Ratios Calculated fix'!BB$429-'Ratios Calculated fix'!BB$428)</f>
        <v>#DIV/0!</v>
      </c>
      <c r="BC349" s="21">
        <f>('Ratios Calculated fix'!BC349-'Ratios Calculated fix'!BC$428)/('Ratios Calculated fix'!BC$429-'Ratios Calculated fix'!BC$428)</f>
        <v>0.18069159364804965</v>
      </c>
    </row>
    <row r="350" spans="1:55" x14ac:dyDescent="0.2">
      <c r="A350" s="3" t="s">
        <v>1093</v>
      </c>
      <c r="B350" s="3" t="s">
        <v>1094</v>
      </c>
      <c r="C350" s="3" t="s">
        <v>34</v>
      </c>
      <c r="D350" s="3">
        <v>744723</v>
      </c>
      <c r="E350" s="3" t="s">
        <v>16</v>
      </c>
      <c r="F350" s="3">
        <v>2019</v>
      </c>
      <c r="G350" s="3" t="s">
        <v>17</v>
      </c>
      <c r="H350" s="4">
        <v>43769</v>
      </c>
      <c r="I350" s="4">
        <v>43819</v>
      </c>
      <c r="J350" s="4">
        <v>43819</v>
      </c>
      <c r="K350" s="5">
        <v>150365000</v>
      </c>
      <c r="L350" s="5">
        <v>155595000</v>
      </c>
      <c r="M350" s="3" t="s">
        <v>1095</v>
      </c>
      <c r="N350" s="20">
        <f>('Ratios Calculated fix'!N350-'Ratios Calculated fix'!N$428)/('Ratios Calculated fix'!N$429-'Ratios Calculated fix'!N$428)</f>
        <v>3.1168995643514448E-2</v>
      </c>
      <c r="O350" s="21">
        <f>('Ratios Calculated fix'!O350-'Ratios Calculated fix'!O$428)/('Ratios Calculated fix'!O$429-'Ratios Calculated fix'!O$428)</f>
        <v>2.8641455820480066E-2</v>
      </c>
      <c r="P350" s="21">
        <f>('Ratios Calculated fix'!P350-'Ratios Calculated fix'!P$428)/('Ratios Calculated fix'!P$429-'Ratios Calculated fix'!P$428)</f>
        <v>5.1449145533715317E-2</v>
      </c>
      <c r="Q350" s="21">
        <f>('Ratios Calculated fix'!Q350-'Ratios Calculated fix'!Q$428)/('Ratios Calculated fix'!Q$429-'Ratios Calculated fix'!Q$428)</f>
        <v>0.55874577979051798</v>
      </c>
      <c r="R350" s="21">
        <f>('Ratios Calculated fix'!R350-'Ratios Calculated fix'!R$428)/('Ratios Calculated fix'!R$429-'Ratios Calculated fix'!R$428)</f>
        <v>1.9619394153704346E-2</v>
      </c>
      <c r="S350" s="21">
        <f>('Ratios Calculated fix'!S350-'Ratios Calculated fix'!S$428)/('Ratios Calculated fix'!S$429-'Ratios Calculated fix'!S$428)</f>
        <v>9.3440347966785048E-2</v>
      </c>
      <c r="T350" s="21">
        <f>('Ratios Calculated fix'!T350-'Ratios Calculated fix'!T$428)/('Ratios Calculated fix'!T$429-'Ratios Calculated fix'!T$428)</f>
        <v>5.3019138600874684E-3</v>
      </c>
      <c r="U350" s="21">
        <f>('Ratios Calculated fix'!U350-'Ratios Calculated fix'!U$428)/('Ratios Calculated fix'!U$429-'Ratios Calculated fix'!U$428)</f>
        <v>0.79074375774294281</v>
      </c>
      <c r="V350" s="21">
        <f>('Ratios Calculated fix'!V350-'Ratios Calculated fix'!V$428)/('Ratios Calculated fix'!V$429-'Ratios Calculated fix'!V$428)</f>
        <v>0.77433785385776699</v>
      </c>
      <c r="W350" s="21">
        <f>('Ratios Calculated fix'!W350-'Ratios Calculated fix'!W$428)/('Ratios Calculated fix'!W$429-'Ratios Calculated fix'!W$428)</f>
        <v>0.75946890363712327</v>
      </c>
      <c r="X350" s="21">
        <f>('Ratios Calculated fix'!X350-'Ratios Calculated fix'!X$428)/('Ratios Calculated fix'!X$429-'Ratios Calculated fix'!X$428)</f>
        <v>0.20242806419457693</v>
      </c>
      <c r="Y350" s="21">
        <f>('Ratios Calculated fix'!Y350-'Ratios Calculated fix'!Y$428)/('Ratios Calculated fix'!Y$429-'Ratios Calculated fix'!Y$428)</f>
        <v>0.60253439566809863</v>
      </c>
      <c r="Z350" s="21">
        <f>('Ratios Calculated fix'!Z350-'Ratios Calculated fix'!Z$428)/('Ratios Calculated fix'!Z$429-'Ratios Calculated fix'!Z$428)</f>
        <v>0.79757193580542307</v>
      </c>
      <c r="AA350" s="21">
        <f>('Ratios Calculated fix'!AA350-'Ratios Calculated fix'!AA$428)/('Ratios Calculated fix'!AA$429-'Ratios Calculated fix'!AA$428)</f>
        <v>0.83441234690668797</v>
      </c>
      <c r="AB350" s="21">
        <f>('Ratios Calculated fix'!AB350-'Ratios Calculated fix'!AB$428)/('Ratios Calculated fix'!AB$429-'Ratios Calculated fix'!AB$428)</f>
        <v>0.92323572065705917</v>
      </c>
      <c r="AC350" s="21">
        <f>('Ratios Calculated fix'!AC350-'Ratios Calculated fix'!AC$428)/('Ratios Calculated fix'!AC$429-'Ratios Calculated fix'!AC$428)</f>
        <v>0.75755673116507161</v>
      </c>
      <c r="AD350" s="21">
        <f>('Ratios Calculated fix'!AD350-'Ratios Calculated fix'!AD$428)/('Ratios Calculated fix'!AD$429-'Ratios Calculated fix'!AD$428)</f>
        <v>0.33118309947981595</v>
      </c>
      <c r="AE350" s="21">
        <f>('Ratios Calculated fix'!AE350-'Ratios Calculated fix'!AE$428)/('Ratios Calculated fix'!AE$429-'Ratios Calculated fix'!AE$428)</f>
        <v>0.36608632297039723</v>
      </c>
      <c r="AF350" s="21">
        <f>('Ratios Calculated fix'!AF350-'Ratios Calculated fix'!AF$428)/('Ratios Calculated fix'!AF$429-'Ratios Calculated fix'!AF$428)</f>
        <v>0.63112430082413529</v>
      </c>
      <c r="AG350" s="21" t="e">
        <f>('Ratios Calculated fix'!AG350-'Ratios Calculated fix'!AG$428)/('Ratios Calculated fix'!AG$429-'Ratios Calculated fix'!AG$428)</f>
        <v>#DIV/0!</v>
      </c>
      <c r="AH350" s="21" t="e">
        <f>('Ratios Calculated fix'!AH350-'Ratios Calculated fix'!AH$428)/('Ratios Calculated fix'!AH$429-'Ratios Calculated fix'!AH$428)</f>
        <v>#DIV/0!</v>
      </c>
      <c r="AI350" s="21">
        <f>('Ratios Calculated fix'!AI350-'Ratios Calculated fix'!AI$428)/('Ratios Calculated fix'!AI$429-'Ratios Calculated fix'!AI$428)</f>
        <v>0.42133910729435375</v>
      </c>
      <c r="AJ350" s="21">
        <f>('Ratios Calculated fix'!AJ350-'Ratios Calculated fix'!AJ$428)/('Ratios Calculated fix'!AJ$429-'Ratios Calculated fix'!AJ$428)</f>
        <v>0.10308054962459862</v>
      </c>
      <c r="AK350" s="21" t="e">
        <f>('Ratios Calculated fix'!AK350-'Ratios Calculated fix'!AK$428)/('Ratios Calculated fix'!AK$429-'Ratios Calculated fix'!AK$428)</f>
        <v>#DIV/0!</v>
      </c>
      <c r="AL350" s="21" t="e">
        <f>('Ratios Calculated fix'!AL350-'Ratios Calculated fix'!AL$428)/('Ratios Calculated fix'!AL$429-'Ratios Calculated fix'!AL$428)</f>
        <v>#DIV/0!</v>
      </c>
      <c r="AM350" s="21">
        <f>('Ratios Calculated fix'!AM350-'Ratios Calculated fix'!AM$428)/('Ratios Calculated fix'!AM$429-'Ratios Calculated fix'!AM$428)</f>
        <v>0.61734588390998646</v>
      </c>
      <c r="AN350" s="21">
        <f>('Ratios Calculated fix'!AN350-'Ratios Calculated fix'!AN$428)/('Ratios Calculated fix'!AN$429-'Ratios Calculated fix'!AN$428)</f>
        <v>0.62105199996129479</v>
      </c>
      <c r="AO350" s="21">
        <f>('Ratios Calculated fix'!AO350-'Ratios Calculated fix'!AO$428)/('Ratios Calculated fix'!AO$429-'Ratios Calculated fix'!AO$428)</f>
        <v>0.10271211735114748</v>
      </c>
      <c r="AP350" s="21">
        <f>('Ratios Calculated fix'!AP350-'Ratios Calculated fix'!AP$428)/('Ratios Calculated fix'!AP$429-'Ratios Calculated fix'!AP$428)</f>
        <v>3.1337600586372999E-2</v>
      </c>
      <c r="AQ350" s="21">
        <f>('Ratios Calculated fix'!AQ350-'Ratios Calculated fix'!AQ$428)/('Ratios Calculated fix'!AQ$429-'Ratios Calculated fix'!AQ$428)</f>
        <v>0.58380479452439948</v>
      </c>
      <c r="AR350" s="21">
        <f>('Ratios Calculated fix'!AR350-'Ratios Calculated fix'!AR$428)/('Ratios Calculated fix'!AR$429-'Ratios Calculated fix'!AR$428)</f>
        <v>0.31018310484762712</v>
      </c>
      <c r="AS350" s="21">
        <f>('Ratios Calculated fix'!AS350-'Ratios Calculated fix'!AS$428)/('Ratios Calculated fix'!AS$429-'Ratios Calculated fix'!AS$428)</f>
        <v>0.55820977466200106</v>
      </c>
      <c r="AT350" s="21">
        <f>('Ratios Calculated fix'!AT350-'Ratios Calculated fix'!AT$428)/('Ratios Calculated fix'!AT$429-'Ratios Calculated fix'!AT$428)</f>
        <v>0.30455016630095644</v>
      </c>
      <c r="AU350" s="21">
        <f>('Ratios Calculated fix'!AU350-'Ratios Calculated fix'!AU$428)/('Ratios Calculated fix'!AU$429-'Ratios Calculated fix'!AU$428)</f>
        <v>0.42654539695493571</v>
      </c>
      <c r="AV350" s="21" t="e">
        <f>('Ratios Calculated fix'!AV350-'Ratios Calculated fix'!AV$428)/('Ratios Calculated fix'!AV$429-'Ratios Calculated fix'!AV$428)</f>
        <v>#DIV/0!</v>
      </c>
      <c r="AW350" s="21" t="e">
        <f>('Ratios Calculated fix'!AW350-'Ratios Calculated fix'!AW$428)/('Ratios Calculated fix'!AW$429-'Ratios Calculated fix'!AW$428)</f>
        <v>#DIV/0!</v>
      </c>
      <c r="AX350" s="21" t="e">
        <f>('Ratios Calculated fix'!AX350-'Ratios Calculated fix'!AX$428)/('Ratios Calculated fix'!AX$429-'Ratios Calculated fix'!AX$428)</f>
        <v>#DIV/0!</v>
      </c>
      <c r="AY350" s="21">
        <f>('Ratios Calculated fix'!AY350-'Ratios Calculated fix'!AY$428)/('Ratios Calculated fix'!AY$429-'Ratios Calculated fix'!AY$428)</f>
        <v>0.34023513628157598</v>
      </c>
      <c r="AZ350" s="21">
        <f>('Ratios Calculated fix'!AZ350-'Ratios Calculated fix'!AZ$428)/('Ratios Calculated fix'!AZ$429-'Ratios Calculated fix'!AZ$428)</f>
        <v>0.2291028822752173</v>
      </c>
      <c r="BA350" s="21">
        <f>('Ratios Calculated fix'!BA350-'Ratios Calculated fix'!BA$428)/('Ratios Calculated fix'!BA$429-'Ratios Calculated fix'!BA$428)</f>
        <v>0.50458895430146722</v>
      </c>
      <c r="BB350" s="21" t="e">
        <f>('Ratios Calculated fix'!BB350-'Ratios Calculated fix'!BB$428)/('Ratios Calculated fix'!BB$429-'Ratios Calculated fix'!BB$428)</f>
        <v>#DIV/0!</v>
      </c>
      <c r="BC350" s="21">
        <f>('Ratios Calculated fix'!BC350-'Ratios Calculated fix'!BC$428)/('Ratios Calculated fix'!BC$429-'Ratios Calculated fix'!BC$428)</f>
        <v>0.11502282955843639</v>
      </c>
    </row>
    <row r="351" spans="1:55" x14ac:dyDescent="0.2">
      <c r="A351" s="3" t="s">
        <v>1075</v>
      </c>
      <c r="B351" s="3" t="s">
        <v>1076</v>
      </c>
      <c r="C351" s="3" t="s">
        <v>52</v>
      </c>
      <c r="D351" s="3">
        <v>189248</v>
      </c>
      <c r="E351" s="3" t="s">
        <v>16</v>
      </c>
      <c r="F351" s="3">
        <v>2019</v>
      </c>
      <c r="G351" s="3" t="s">
        <v>17</v>
      </c>
      <c r="H351" s="4">
        <v>43830</v>
      </c>
      <c r="I351" s="4">
        <v>43881</v>
      </c>
      <c r="J351" s="4">
        <v>43881</v>
      </c>
      <c r="K351" s="5">
        <v>1054000000</v>
      </c>
      <c r="L351" s="5">
        <v>1062000000</v>
      </c>
      <c r="M351" s="6" t="s">
        <v>1077</v>
      </c>
      <c r="N351" s="20">
        <f>('Ratios Calculated fix'!N351-'Ratios Calculated fix'!N$428)/('Ratios Calculated fix'!N$429-'Ratios Calculated fix'!N$428)</f>
        <v>2.7311530402832958E-2</v>
      </c>
      <c r="O351" s="21">
        <f>('Ratios Calculated fix'!O351-'Ratios Calculated fix'!O$428)/('Ratios Calculated fix'!O$429-'Ratios Calculated fix'!O$428)</f>
        <v>2.2449620817986477E-2</v>
      </c>
      <c r="P351" s="21">
        <f>('Ratios Calculated fix'!P351-'Ratios Calculated fix'!P$428)/('Ratios Calculated fix'!P$429-'Ratios Calculated fix'!P$428)</f>
        <v>1.5963705784130311E-2</v>
      </c>
      <c r="Q351" s="21">
        <f>('Ratios Calculated fix'!Q351-'Ratios Calculated fix'!Q$428)/('Ratios Calculated fix'!Q$429-'Ratios Calculated fix'!Q$428)</f>
        <v>0.56219328113048428</v>
      </c>
      <c r="R351" s="21">
        <f>('Ratios Calculated fix'!R351-'Ratios Calculated fix'!R$428)/('Ratios Calculated fix'!R$429-'Ratios Calculated fix'!R$428)</f>
        <v>0.10295699561962128</v>
      </c>
      <c r="S351" s="21">
        <f>('Ratios Calculated fix'!S351-'Ratios Calculated fix'!S$428)/('Ratios Calculated fix'!S$429-'Ratios Calculated fix'!S$428)</f>
        <v>8.7346665723708014E-2</v>
      </c>
      <c r="T351" s="21">
        <f>('Ratios Calculated fix'!T351-'Ratios Calculated fix'!T$428)/('Ratios Calculated fix'!T$429-'Ratios Calculated fix'!T$428)</f>
        <v>9.0442055034097121E-2</v>
      </c>
      <c r="U351" s="21">
        <f>('Ratios Calculated fix'!U351-'Ratios Calculated fix'!U$428)/('Ratios Calculated fix'!U$429-'Ratios Calculated fix'!U$428)</f>
        <v>0.79787431725969915</v>
      </c>
      <c r="V351" s="21">
        <f>('Ratios Calculated fix'!V351-'Ratios Calculated fix'!V$428)/('Ratios Calculated fix'!V$429-'Ratios Calculated fix'!V$428)</f>
        <v>0.77756273608508042</v>
      </c>
      <c r="W351" s="21">
        <f>('Ratios Calculated fix'!W351-'Ratios Calculated fix'!W$428)/('Ratios Calculated fix'!W$429-'Ratios Calculated fix'!W$428)</f>
        <v>0.76703261936879585</v>
      </c>
      <c r="X351" s="21">
        <f>('Ratios Calculated fix'!X351-'Ratios Calculated fix'!X$428)/('Ratios Calculated fix'!X$429-'Ratios Calculated fix'!X$428)</f>
        <v>5.532857928766706E-2</v>
      </c>
      <c r="Y351" s="21">
        <f>('Ratios Calculated fix'!Y351-'Ratios Calculated fix'!Y$428)/('Ratios Calculated fix'!Y$429-'Ratios Calculated fix'!Y$428)</f>
        <v>0.4751205480637668</v>
      </c>
      <c r="Z351" s="21">
        <f>('Ratios Calculated fix'!Z351-'Ratios Calculated fix'!Z$428)/('Ratios Calculated fix'!Z$429-'Ratios Calculated fix'!Z$428)</f>
        <v>0.9446714207123329</v>
      </c>
      <c r="AA351" s="21">
        <f>('Ratios Calculated fix'!AA351-'Ratios Calculated fix'!AA$428)/('Ratios Calculated fix'!AA$429-'Ratios Calculated fix'!AA$428)</f>
        <v>7.4170192110942806E-2</v>
      </c>
      <c r="AB351" s="21">
        <f>('Ratios Calculated fix'!AB351-'Ratios Calculated fix'!AB$428)/('Ratios Calculated fix'!AB$429-'Ratios Calculated fix'!AB$428)</f>
        <v>0.8487186069614493</v>
      </c>
      <c r="AC351" s="21">
        <f>('Ratios Calculated fix'!AC351-'Ratios Calculated fix'!AC$428)/('Ratios Calculated fix'!AC$429-'Ratios Calculated fix'!AC$428)</f>
        <v>0.65194339409363344</v>
      </c>
      <c r="AD351" s="21">
        <f>('Ratios Calculated fix'!AD351-'Ratios Calculated fix'!AD$428)/('Ratios Calculated fix'!AD$429-'Ratios Calculated fix'!AD$428)</f>
        <v>0.52814434088509987</v>
      </c>
      <c r="AE351" s="21">
        <f>('Ratios Calculated fix'!AE351-'Ratios Calculated fix'!AE$428)/('Ratios Calculated fix'!AE$429-'Ratios Calculated fix'!AE$428)</f>
        <v>0.46989309830675469</v>
      </c>
      <c r="AF351" s="21">
        <f>('Ratios Calculated fix'!AF351-'Ratios Calculated fix'!AF$428)/('Ratios Calculated fix'!AF$429-'Ratios Calculated fix'!AF$428)</f>
        <v>0.601695116160053</v>
      </c>
      <c r="AG351" s="21" t="e">
        <f>('Ratios Calculated fix'!AG351-'Ratios Calculated fix'!AG$428)/('Ratios Calculated fix'!AG$429-'Ratios Calculated fix'!AG$428)</f>
        <v>#DIV/0!</v>
      </c>
      <c r="AH351" s="21" t="e">
        <f>('Ratios Calculated fix'!AH351-'Ratios Calculated fix'!AH$428)/('Ratios Calculated fix'!AH$429-'Ratios Calculated fix'!AH$428)</f>
        <v>#DIV/0!</v>
      </c>
      <c r="AI351" s="21">
        <f>('Ratios Calculated fix'!AI351-'Ratios Calculated fix'!AI$428)/('Ratios Calculated fix'!AI$429-'Ratios Calculated fix'!AI$428)</f>
        <v>0.40712306453156322</v>
      </c>
      <c r="AJ351" s="21">
        <f>('Ratios Calculated fix'!AJ351-'Ratios Calculated fix'!AJ$428)/('Ratios Calculated fix'!AJ$429-'Ratios Calculated fix'!AJ$428)</f>
        <v>0.15825047617885352</v>
      </c>
      <c r="AK351" s="21" t="e">
        <f>('Ratios Calculated fix'!AK351-'Ratios Calculated fix'!AK$428)/('Ratios Calculated fix'!AK$429-'Ratios Calculated fix'!AK$428)</f>
        <v>#DIV/0!</v>
      </c>
      <c r="AL351" s="21" t="e">
        <f>('Ratios Calculated fix'!AL351-'Ratios Calculated fix'!AL$428)/('Ratios Calculated fix'!AL$429-'Ratios Calculated fix'!AL$428)</f>
        <v>#DIV/0!</v>
      </c>
      <c r="AM351" s="21">
        <f>('Ratios Calculated fix'!AM351-'Ratios Calculated fix'!AM$428)/('Ratios Calculated fix'!AM$429-'Ratios Calculated fix'!AM$428)</f>
        <v>0.61661920919847768</v>
      </c>
      <c r="AN351" s="21">
        <f>('Ratios Calculated fix'!AN351-'Ratios Calculated fix'!AN$428)/('Ratios Calculated fix'!AN$429-'Ratios Calculated fix'!AN$428)</f>
        <v>0.62090627106667251</v>
      </c>
      <c r="AO351" s="21">
        <f>('Ratios Calculated fix'!AO351-'Ratios Calculated fix'!AO$428)/('Ratios Calculated fix'!AO$429-'Ratios Calculated fix'!AO$428)</f>
        <v>3.3011751368908576E-2</v>
      </c>
      <c r="AP351" s="21">
        <f>('Ratios Calculated fix'!AP351-'Ratios Calculated fix'!AP$428)/('Ratios Calculated fix'!AP$429-'Ratios Calculated fix'!AP$428)</f>
        <v>3.1398399660705921E-2</v>
      </c>
      <c r="AQ351" s="21">
        <f>('Ratios Calculated fix'!AQ351-'Ratios Calculated fix'!AQ$428)/('Ratios Calculated fix'!AQ$429-'Ratios Calculated fix'!AQ$428)</f>
        <v>0.51877476150807178</v>
      </c>
      <c r="AR351" s="21">
        <f>('Ratios Calculated fix'!AR351-'Ratios Calculated fix'!AR$428)/('Ratios Calculated fix'!AR$429-'Ratios Calculated fix'!AR$428)</f>
        <v>0.4722271299446989</v>
      </c>
      <c r="AS351" s="21">
        <f>('Ratios Calculated fix'!AS351-'Ratios Calculated fix'!AS$428)/('Ratios Calculated fix'!AS$429-'Ratios Calculated fix'!AS$428)</f>
        <v>0.52973808535595257</v>
      </c>
      <c r="AT351" s="21">
        <f>('Ratios Calculated fix'!AT351-'Ratios Calculated fix'!AT$428)/('Ratios Calculated fix'!AT$429-'Ratios Calculated fix'!AT$428)</f>
        <v>0.28880894902349658</v>
      </c>
      <c r="AU351" s="21">
        <f>('Ratios Calculated fix'!AU351-'Ratios Calculated fix'!AU$428)/('Ratios Calculated fix'!AU$429-'Ratios Calculated fix'!AU$428)</f>
        <v>0.45303986433197063</v>
      </c>
      <c r="AV351" s="21" t="e">
        <f>('Ratios Calculated fix'!AV351-'Ratios Calculated fix'!AV$428)/('Ratios Calculated fix'!AV$429-'Ratios Calculated fix'!AV$428)</f>
        <v>#DIV/0!</v>
      </c>
      <c r="AW351" s="21" t="e">
        <f>('Ratios Calculated fix'!AW351-'Ratios Calculated fix'!AW$428)/('Ratios Calculated fix'!AW$429-'Ratios Calculated fix'!AW$428)</f>
        <v>#DIV/0!</v>
      </c>
      <c r="AX351" s="21" t="e">
        <f>('Ratios Calculated fix'!AX351-'Ratios Calculated fix'!AX$428)/('Ratios Calculated fix'!AX$429-'Ratios Calculated fix'!AX$428)</f>
        <v>#DIV/0!</v>
      </c>
      <c r="AY351" s="21">
        <f>('Ratios Calculated fix'!AY351-'Ratios Calculated fix'!AY$428)/('Ratios Calculated fix'!AY$429-'Ratios Calculated fix'!AY$428)</f>
        <v>0.39068125455455788</v>
      </c>
      <c r="AZ351" s="21">
        <f>('Ratios Calculated fix'!AZ351-'Ratios Calculated fix'!AZ$428)/('Ratios Calculated fix'!AZ$429-'Ratios Calculated fix'!AZ$428)</f>
        <v>0.35159438004491789</v>
      </c>
      <c r="BA351" s="21">
        <f>('Ratios Calculated fix'!BA351-'Ratios Calculated fix'!BA$428)/('Ratios Calculated fix'!BA$429-'Ratios Calculated fix'!BA$428)</f>
        <v>0.51257423596924512</v>
      </c>
      <c r="BB351" s="21" t="e">
        <f>('Ratios Calculated fix'!BB351-'Ratios Calculated fix'!BB$428)/('Ratios Calculated fix'!BB$429-'Ratios Calculated fix'!BB$428)</f>
        <v>#DIV/0!</v>
      </c>
      <c r="BC351" s="21">
        <f>('Ratios Calculated fix'!BC351-'Ratios Calculated fix'!BC$428)/('Ratios Calculated fix'!BC$429-'Ratios Calculated fix'!BC$428)</f>
        <v>9.2700970646391573E-2</v>
      </c>
    </row>
    <row r="352" spans="1:55" x14ac:dyDescent="0.2">
      <c r="A352" s="3" t="s">
        <v>1063</v>
      </c>
      <c r="B352" s="3" t="s">
        <v>1064</v>
      </c>
      <c r="C352" s="3" t="s">
        <v>72</v>
      </c>
      <c r="D352" s="3">
        <v>111127</v>
      </c>
      <c r="E352" s="3" t="s">
        <v>16</v>
      </c>
      <c r="F352" s="3">
        <v>2019</v>
      </c>
      <c r="G352" s="3" t="s">
        <v>17</v>
      </c>
      <c r="H352" s="4">
        <v>43830</v>
      </c>
      <c r="I352" s="4">
        <v>43882</v>
      </c>
      <c r="J352" s="4">
        <v>43882</v>
      </c>
      <c r="K352" s="5">
        <v>306838367</v>
      </c>
      <c r="L352" s="5">
        <v>306838367</v>
      </c>
      <c r="M352" s="3" t="s">
        <v>1065</v>
      </c>
      <c r="N352" s="20">
        <f>('Ratios Calculated fix'!N352-'Ratios Calculated fix'!N$428)/('Ratios Calculated fix'!N$429-'Ratios Calculated fix'!N$428)</f>
        <v>1.5837351089753423E-2</v>
      </c>
      <c r="O352" s="21">
        <f>('Ratios Calculated fix'!O352-'Ratios Calculated fix'!O$428)/('Ratios Calculated fix'!O$429-'Ratios Calculated fix'!O$428)</f>
        <v>1.5837351089753423E-2</v>
      </c>
      <c r="P352" s="21">
        <f>('Ratios Calculated fix'!P352-'Ratios Calculated fix'!P$428)/('Ratios Calculated fix'!P$429-'Ratios Calculated fix'!P$428)</f>
        <v>2.2941830914607143E-2</v>
      </c>
      <c r="Q352" s="21">
        <f>('Ratios Calculated fix'!Q352-'Ratios Calculated fix'!Q$428)/('Ratios Calculated fix'!Q$429-'Ratios Calculated fix'!Q$428)</f>
        <v>0.56782957759563057</v>
      </c>
      <c r="R352" s="21">
        <f>('Ratios Calculated fix'!R352-'Ratios Calculated fix'!R$428)/('Ratios Calculated fix'!R$429-'Ratios Calculated fix'!R$428)</f>
        <v>0.19513613343866404</v>
      </c>
      <c r="S352" s="21">
        <f>('Ratios Calculated fix'!S352-'Ratios Calculated fix'!S$428)/('Ratios Calculated fix'!S$429-'Ratios Calculated fix'!S$428)</f>
        <v>0</v>
      </c>
      <c r="T352" s="21">
        <f>('Ratios Calculated fix'!T352-'Ratios Calculated fix'!T$428)/('Ratios Calculated fix'!T$429-'Ratios Calculated fix'!T$428)</f>
        <v>0.19713974910077892</v>
      </c>
      <c r="U352" s="21">
        <f>('Ratios Calculated fix'!U352-'Ratios Calculated fix'!U$428)/('Ratios Calculated fix'!U$429-'Ratios Calculated fix'!U$428)</f>
        <v>0.81830029567570228</v>
      </c>
      <c r="V352" s="21">
        <f>('Ratios Calculated fix'!V352-'Ratios Calculated fix'!V$428)/('Ratios Calculated fix'!V$429-'Ratios Calculated fix'!V$428)</f>
        <v>0.77144014205164946</v>
      </c>
      <c r="W352" s="21">
        <f>('Ratios Calculated fix'!W352-'Ratios Calculated fix'!W$428)/('Ratios Calculated fix'!W$429-'Ratios Calculated fix'!W$428)</f>
        <v>0.79162283635263564</v>
      </c>
      <c r="X352" s="21">
        <f>('Ratios Calculated fix'!X352-'Ratios Calculated fix'!X$428)/('Ratios Calculated fix'!X$429-'Ratios Calculated fix'!X$428)</f>
        <v>3.0208370539714386E-2</v>
      </c>
      <c r="Y352" s="21">
        <f>('Ratios Calculated fix'!Y352-'Ratios Calculated fix'!Y$428)/('Ratios Calculated fix'!Y$429-'Ratios Calculated fix'!Y$428)</f>
        <v>0.45904879958474665</v>
      </c>
      <c r="Z352" s="21">
        <f>('Ratios Calculated fix'!Z352-'Ratios Calculated fix'!Z$428)/('Ratios Calculated fix'!Z$429-'Ratios Calculated fix'!Z$428)</f>
        <v>0.96979162946028563</v>
      </c>
      <c r="AA352" s="21">
        <f>('Ratios Calculated fix'!AA352-'Ratios Calculated fix'!AA$428)/('Ratios Calculated fix'!AA$429-'Ratios Calculated fix'!AA$428)</f>
        <v>0</v>
      </c>
      <c r="AB352" s="21">
        <f>('Ratios Calculated fix'!AB352-'Ratios Calculated fix'!AB$428)/('Ratios Calculated fix'!AB$429-'Ratios Calculated fix'!AB$428)</f>
        <v>0.82052293150339484</v>
      </c>
      <c r="AC352" s="21">
        <f>('Ratios Calculated fix'!AC352-'Ratios Calculated fix'!AC$428)/('Ratios Calculated fix'!AC$429-'Ratios Calculated fix'!AC$428)</f>
        <v>0.81681806455319894</v>
      </c>
      <c r="AD352" s="21">
        <f>('Ratios Calculated fix'!AD352-'Ratios Calculated fix'!AD$428)/('Ratios Calculated fix'!AD$429-'Ratios Calculated fix'!AD$428)</f>
        <v>0.87090211216774116</v>
      </c>
      <c r="AE352" s="21">
        <f>('Ratios Calculated fix'!AE352-'Ratios Calculated fix'!AE$428)/('Ratios Calculated fix'!AE$429-'Ratios Calculated fix'!AE$428)</f>
        <v>0.76781042067506444</v>
      </c>
      <c r="AF352" s="21">
        <f>('Ratios Calculated fix'!AF352-'Ratios Calculated fix'!AF$428)/('Ratios Calculated fix'!AF$429-'Ratios Calculated fix'!AF$428)</f>
        <v>0.82721623718907844</v>
      </c>
      <c r="AG352" s="21" t="e">
        <f>('Ratios Calculated fix'!AG352-'Ratios Calculated fix'!AG$428)/('Ratios Calculated fix'!AG$429-'Ratios Calculated fix'!AG$428)</f>
        <v>#DIV/0!</v>
      </c>
      <c r="AH352" s="21" t="e">
        <f>('Ratios Calculated fix'!AH352-'Ratios Calculated fix'!AH$428)/('Ratios Calculated fix'!AH$429-'Ratios Calculated fix'!AH$428)</f>
        <v>#DIV/0!</v>
      </c>
      <c r="AI352" s="21">
        <f>('Ratios Calculated fix'!AI352-'Ratios Calculated fix'!AI$428)/('Ratios Calculated fix'!AI$429-'Ratios Calculated fix'!AI$428)</f>
        <v>0.35851720016966609</v>
      </c>
      <c r="AJ352" s="21">
        <f>('Ratios Calculated fix'!AJ352-'Ratios Calculated fix'!AJ$428)/('Ratios Calculated fix'!AJ$429-'Ratios Calculated fix'!AJ$428)</f>
        <v>0.256730851287367</v>
      </c>
      <c r="AK352" s="21" t="e">
        <f>('Ratios Calculated fix'!AK352-'Ratios Calculated fix'!AK$428)/('Ratios Calculated fix'!AK$429-'Ratios Calculated fix'!AK$428)</f>
        <v>#DIV/0!</v>
      </c>
      <c r="AL352" s="21" t="e">
        <f>('Ratios Calculated fix'!AL352-'Ratios Calculated fix'!AL$428)/('Ratios Calculated fix'!AL$429-'Ratios Calculated fix'!AL$428)</f>
        <v>#DIV/0!</v>
      </c>
      <c r="AM352" s="21">
        <f>('Ratios Calculated fix'!AM352-'Ratios Calculated fix'!AM$428)/('Ratios Calculated fix'!AM$429-'Ratios Calculated fix'!AM$428)</f>
        <v>0.62459515656609776</v>
      </c>
      <c r="AN352" s="21">
        <f>('Ratios Calculated fix'!AN352-'Ratios Calculated fix'!AN$428)/('Ratios Calculated fix'!AN$429-'Ratios Calculated fix'!AN$428)</f>
        <v>0.62183746338246926</v>
      </c>
      <c r="AO352" s="21">
        <f>('Ratios Calculated fix'!AO352-'Ratios Calculated fix'!AO$428)/('Ratios Calculated fix'!AO$429-'Ratios Calculated fix'!AO$428)</f>
        <v>2.9245805437174303E-2</v>
      </c>
      <c r="AP352" s="21">
        <f>('Ratios Calculated fix'!AP352-'Ratios Calculated fix'!AP$428)/('Ratios Calculated fix'!AP$429-'Ratios Calculated fix'!AP$428)</f>
        <v>3.1671243466428467E-2</v>
      </c>
      <c r="AQ352" s="21">
        <f>('Ratios Calculated fix'!AQ352-'Ratios Calculated fix'!AQ$428)/('Ratios Calculated fix'!AQ$429-'Ratios Calculated fix'!AQ$428)</f>
        <v>0.59524827148058213</v>
      </c>
      <c r="AR352" s="21">
        <f>('Ratios Calculated fix'!AR352-'Ratios Calculated fix'!AR$428)/('Ratios Calculated fix'!AR$429-'Ratios Calculated fix'!AR$428)</f>
        <v>0.84502459122245632</v>
      </c>
      <c r="AS352" s="21">
        <f>('Ratios Calculated fix'!AS352-'Ratios Calculated fix'!AS$428)/('Ratios Calculated fix'!AS$429-'Ratios Calculated fix'!AS$428)</f>
        <v>0.27141886077185784</v>
      </c>
      <c r="AT352" s="21">
        <f>('Ratios Calculated fix'!AT352-'Ratios Calculated fix'!AT$428)/('Ratios Calculated fix'!AT$429-'Ratios Calculated fix'!AT$428)</f>
        <v>0.39157853115870866</v>
      </c>
      <c r="AU352" s="21">
        <f>('Ratios Calculated fix'!AU352-'Ratios Calculated fix'!AU$428)/('Ratios Calculated fix'!AU$429-'Ratios Calculated fix'!AU$428)</f>
        <v>0.55765178648527303</v>
      </c>
      <c r="AV352" s="21" t="e">
        <f>('Ratios Calculated fix'!AV352-'Ratios Calculated fix'!AV$428)/('Ratios Calculated fix'!AV$429-'Ratios Calculated fix'!AV$428)</f>
        <v>#DIV/0!</v>
      </c>
      <c r="AW352" s="21" t="e">
        <f>('Ratios Calculated fix'!AW352-'Ratios Calculated fix'!AW$428)/('Ratios Calculated fix'!AW$429-'Ratios Calculated fix'!AW$428)</f>
        <v>#DIV/0!</v>
      </c>
      <c r="AX352" s="21" t="e">
        <f>('Ratios Calculated fix'!AX352-'Ratios Calculated fix'!AX$428)/('Ratios Calculated fix'!AX$429-'Ratios Calculated fix'!AX$428)</f>
        <v>#DIV/0!</v>
      </c>
      <c r="AY352" s="21">
        <f>('Ratios Calculated fix'!AY352-'Ratios Calculated fix'!AY$428)/('Ratios Calculated fix'!AY$429-'Ratios Calculated fix'!AY$428)</f>
        <v>0.38999268906797757</v>
      </c>
      <c r="AZ352" s="21">
        <f>('Ratios Calculated fix'!AZ352-'Ratios Calculated fix'!AZ$428)/('Ratios Calculated fix'!AZ$429-'Ratios Calculated fix'!AZ$428)</f>
        <v>0.35126158320604528</v>
      </c>
      <c r="BA352" s="21">
        <f>('Ratios Calculated fix'!BA352-'Ratios Calculated fix'!BA$428)/('Ratios Calculated fix'!BA$429-'Ratios Calculated fix'!BA$428)</f>
        <v>0.51829265344630004</v>
      </c>
      <c r="BB352" s="21" t="e">
        <f>('Ratios Calculated fix'!BB352-'Ratios Calculated fix'!BB$428)/('Ratios Calculated fix'!BB$429-'Ratios Calculated fix'!BB$428)</f>
        <v>#DIV/0!</v>
      </c>
      <c r="BC352" s="21">
        <f>('Ratios Calculated fix'!BC352-'Ratios Calculated fix'!BC$428)/('Ratios Calculated fix'!BC$429-'Ratios Calculated fix'!BC$428)</f>
        <v>0.12255443154746</v>
      </c>
    </row>
    <row r="353" spans="1:55" x14ac:dyDescent="0.2">
      <c r="A353" s="3" t="s">
        <v>1036</v>
      </c>
      <c r="B353" s="3" t="s">
        <v>1037</v>
      </c>
      <c r="C353" s="3" t="s">
        <v>113</v>
      </c>
      <c r="D353" s="3">
        <v>378217</v>
      </c>
      <c r="E353" s="3" t="s">
        <v>16</v>
      </c>
      <c r="F353" s="3">
        <v>2019</v>
      </c>
      <c r="G353" s="3" t="s">
        <v>17</v>
      </c>
      <c r="H353" s="4">
        <v>43830</v>
      </c>
      <c r="I353" s="4">
        <v>43871</v>
      </c>
      <c r="J353" s="4">
        <v>43871</v>
      </c>
      <c r="K353" s="5">
        <v>243800000</v>
      </c>
      <c r="L353" s="5">
        <v>245400000</v>
      </c>
      <c r="M353" s="3" t="s">
        <v>1038</v>
      </c>
      <c r="N353" s="20">
        <f>('Ratios Calculated fix'!N353-'Ratios Calculated fix'!N$428)/('Ratios Calculated fix'!N$429-'Ratios Calculated fix'!N$428)</f>
        <v>5.8803644525598643E-2</v>
      </c>
      <c r="O353" s="21">
        <f>('Ratios Calculated fix'!O353-'Ratios Calculated fix'!O$428)/('Ratios Calculated fix'!O$429-'Ratios Calculated fix'!O$428)</f>
        <v>5.8803644525598643E-2</v>
      </c>
      <c r="P353" s="21">
        <f>('Ratios Calculated fix'!P353-'Ratios Calculated fix'!P$428)/('Ratios Calculated fix'!P$429-'Ratios Calculated fix'!P$428)</f>
        <v>0.11009804964297101</v>
      </c>
      <c r="Q353" s="21">
        <f>('Ratios Calculated fix'!Q353-'Ratios Calculated fix'!Q$428)/('Ratios Calculated fix'!Q$429-'Ratios Calculated fix'!Q$428)</f>
        <v>0.5623776717785447</v>
      </c>
      <c r="R353" s="21">
        <f>('Ratios Calculated fix'!R353-'Ratios Calculated fix'!R$428)/('Ratios Calculated fix'!R$429-'Ratios Calculated fix'!R$428)</f>
        <v>9.9481216044073478E-2</v>
      </c>
      <c r="S353" s="21">
        <f>('Ratios Calculated fix'!S353-'Ratios Calculated fix'!S$428)/('Ratios Calculated fix'!S$429-'Ratios Calculated fix'!S$428)</f>
        <v>0</v>
      </c>
      <c r="T353" s="21">
        <f>('Ratios Calculated fix'!T353-'Ratios Calculated fix'!T$428)/('Ratios Calculated fix'!T$429-'Ratios Calculated fix'!T$428)</f>
        <v>0.10050266767909212</v>
      </c>
      <c r="U353" s="21">
        <f>('Ratios Calculated fix'!U353-'Ratios Calculated fix'!U$428)/('Ratios Calculated fix'!U$429-'Ratios Calculated fix'!U$428)</f>
        <v>0.79783581946750515</v>
      </c>
      <c r="V353" s="21">
        <f>('Ratios Calculated fix'!V353-'Ratios Calculated fix'!V$428)/('Ratios Calculated fix'!V$429-'Ratios Calculated fix'!V$428)</f>
        <v>0.77144014205164946</v>
      </c>
      <c r="W353" s="21">
        <f>('Ratios Calculated fix'!W353-'Ratios Calculated fix'!W$428)/('Ratios Calculated fix'!W$429-'Ratios Calculated fix'!W$428)</f>
        <v>0.76815373097543527</v>
      </c>
      <c r="X353" s="21">
        <f>('Ratios Calculated fix'!X353-'Ratios Calculated fix'!X$428)/('Ratios Calculated fix'!X$429-'Ratios Calculated fix'!X$428)</f>
        <v>0.30916511689372539</v>
      </c>
      <c r="Y353" s="21">
        <f>('Ratios Calculated fix'!Y353-'Ratios Calculated fix'!Y$428)/('Ratios Calculated fix'!Y$429-'Ratios Calculated fix'!Y$428)</f>
        <v>0.50646953379951098</v>
      </c>
      <c r="Z353" s="21">
        <f>('Ratios Calculated fix'!Z353-'Ratios Calculated fix'!Z$428)/('Ratios Calculated fix'!Z$429-'Ratios Calculated fix'!Z$428)</f>
        <v>0.69083488310627461</v>
      </c>
      <c r="AA353" s="21">
        <f>('Ratios Calculated fix'!AA353-'Ratios Calculated fix'!AA$428)/('Ratios Calculated fix'!AA$429-'Ratios Calculated fix'!AA$428)</f>
        <v>0.60979346081655339</v>
      </c>
      <c r="AB353" s="21">
        <f>('Ratios Calculated fix'!AB353-'Ratios Calculated fix'!AB$428)/('Ratios Calculated fix'!AB$429-'Ratios Calculated fix'!AB$428)</f>
        <v>0.84700638641620707</v>
      </c>
      <c r="AC353" s="21">
        <f>('Ratios Calculated fix'!AC353-'Ratios Calculated fix'!AC$428)/('Ratios Calculated fix'!AC$429-'Ratios Calculated fix'!AC$428)</f>
        <v>0.72051204078264475</v>
      </c>
      <c r="AD353" s="21">
        <f>('Ratios Calculated fix'!AD353-'Ratios Calculated fix'!AD$428)/('Ratios Calculated fix'!AD$429-'Ratios Calculated fix'!AD$428)</f>
        <v>0.64159169153350848</v>
      </c>
      <c r="AE353" s="21">
        <f>('Ratios Calculated fix'!AE353-'Ratios Calculated fix'!AE$428)/('Ratios Calculated fix'!AE$429-'Ratios Calculated fix'!AE$428)</f>
        <v>0.70200962420888702</v>
      </c>
      <c r="AF353" s="21">
        <f>('Ratios Calculated fix'!AF353-'Ratios Calculated fix'!AF$428)/('Ratios Calculated fix'!AF$429-'Ratios Calculated fix'!AF$428)</f>
        <v>0.74813675095726617</v>
      </c>
      <c r="AG353" s="21" t="e">
        <f>('Ratios Calculated fix'!AG353-'Ratios Calculated fix'!AG$428)/('Ratios Calculated fix'!AG$429-'Ratios Calculated fix'!AG$428)</f>
        <v>#DIV/0!</v>
      </c>
      <c r="AH353" s="21" t="e">
        <f>('Ratios Calculated fix'!AH353-'Ratios Calculated fix'!AH$428)/('Ratios Calculated fix'!AH$429-'Ratios Calculated fix'!AH$428)</f>
        <v>#DIV/0!</v>
      </c>
      <c r="AI353" s="21">
        <f>('Ratios Calculated fix'!AI353-'Ratios Calculated fix'!AI$428)/('Ratios Calculated fix'!AI$429-'Ratios Calculated fix'!AI$428)</f>
        <v>0.36301833164537628</v>
      </c>
      <c r="AJ353" s="21">
        <f>('Ratios Calculated fix'!AJ353-'Ratios Calculated fix'!AJ$428)/('Ratios Calculated fix'!AJ$429-'Ratios Calculated fix'!AJ$428)</f>
        <v>0.2008535540417741</v>
      </c>
      <c r="AK353" s="21" t="e">
        <f>('Ratios Calculated fix'!AK353-'Ratios Calculated fix'!AK$428)/('Ratios Calculated fix'!AK$429-'Ratios Calculated fix'!AK$428)</f>
        <v>#DIV/0!</v>
      </c>
      <c r="AL353" s="21" t="e">
        <f>('Ratios Calculated fix'!AL353-'Ratios Calculated fix'!AL$428)/('Ratios Calculated fix'!AL$429-'Ratios Calculated fix'!AL$428)</f>
        <v>#DIV/0!</v>
      </c>
      <c r="AM353" s="21">
        <f>('Ratios Calculated fix'!AM353-'Ratios Calculated fix'!AM$428)/('Ratios Calculated fix'!AM$429-'Ratios Calculated fix'!AM$428)</f>
        <v>0.62828405160525658</v>
      </c>
      <c r="AN353" s="21">
        <f>('Ratios Calculated fix'!AN353-'Ratios Calculated fix'!AN$428)/('Ratios Calculated fix'!AN$429-'Ratios Calculated fix'!AN$428)</f>
        <v>0.62385928188781892</v>
      </c>
      <c r="AO353" s="21">
        <f>('Ratios Calculated fix'!AO353-'Ratios Calculated fix'!AO$428)/('Ratios Calculated fix'!AO$429-'Ratios Calculated fix'!AO$428)</f>
        <v>0.13765533892442755</v>
      </c>
      <c r="AP353" s="21">
        <f>('Ratios Calculated fix'!AP353-'Ratios Calculated fix'!AP$428)/('Ratios Calculated fix'!AP$429-'Ratios Calculated fix'!AP$428)</f>
        <v>3.2737685922480345E-2</v>
      </c>
      <c r="AQ353" s="21">
        <f>('Ratios Calculated fix'!AQ353-'Ratios Calculated fix'!AQ$428)/('Ratios Calculated fix'!AQ$429-'Ratios Calculated fix'!AQ$428)</f>
        <v>0.75690676717085192</v>
      </c>
      <c r="AR353" s="21">
        <f>('Ratios Calculated fix'!AR353-'Ratios Calculated fix'!AR$428)/('Ratios Calculated fix'!AR$429-'Ratios Calculated fix'!AR$428)</f>
        <v>0.50695918932708173</v>
      </c>
      <c r="AS353" s="21">
        <f>('Ratios Calculated fix'!AS353-'Ratios Calculated fix'!AS$428)/('Ratios Calculated fix'!AS$429-'Ratios Calculated fix'!AS$428)</f>
        <v>0.42553306106888317</v>
      </c>
      <c r="AT353" s="21">
        <f>('Ratios Calculated fix'!AT353-'Ratios Calculated fix'!AT$428)/('Ratios Calculated fix'!AT$429-'Ratios Calculated fix'!AT$428)</f>
        <v>0.54860421005255777</v>
      </c>
      <c r="AU353" s="21">
        <f>('Ratios Calculated fix'!AU353-'Ratios Calculated fix'!AU$428)/('Ratios Calculated fix'!AU$429-'Ratios Calculated fix'!AU$428)</f>
        <v>0.50760788196276196</v>
      </c>
      <c r="AV353" s="21" t="e">
        <f>('Ratios Calculated fix'!AV353-'Ratios Calculated fix'!AV$428)/('Ratios Calculated fix'!AV$429-'Ratios Calculated fix'!AV$428)</f>
        <v>#DIV/0!</v>
      </c>
      <c r="AW353" s="21" t="e">
        <f>('Ratios Calculated fix'!AW353-'Ratios Calculated fix'!AW$428)/('Ratios Calculated fix'!AW$429-'Ratios Calculated fix'!AW$428)</f>
        <v>#DIV/0!</v>
      </c>
      <c r="AX353" s="21" t="e">
        <f>('Ratios Calculated fix'!AX353-'Ratios Calculated fix'!AX$428)/('Ratios Calculated fix'!AX$429-'Ratios Calculated fix'!AX$428)</f>
        <v>#DIV/0!</v>
      </c>
      <c r="AY353" s="21">
        <f>('Ratios Calculated fix'!AY353-'Ratios Calculated fix'!AY$428)/('Ratios Calculated fix'!AY$429-'Ratios Calculated fix'!AY$428)</f>
        <v>0.34114329117581915</v>
      </c>
      <c r="AZ353" s="21">
        <f>('Ratios Calculated fix'!AZ353-'Ratios Calculated fix'!AZ$428)/('Ratios Calculated fix'!AZ$429-'Ratios Calculated fix'!AZ$428)</f>
        <v>0.25301356646564388</v>
      </c>
      <c r="BA353" s="21">
        <f>('Ratios Calculated fix'!BA353-'Ratios Calculated fix'!BA$428)/('Ratios Calculated fix'!BA$429-'Ratios Calculated fix'!BA$428)</f>
        <v>0.51420697140764771</v>
      </c>
      <c r="BB353" s="21" t="e">
        <f>('Ratios Calculated fix'!BB353-'Ratios Calculated fix'!BB$428)/('Ratios Calculated fix'!BB$429-'Ratios Calculated fix'!BB$428)</f>
        <v>#DIV/0!</v>
      </c>
      <c r="BC353" s="21">
        <f>('Ratios Calculated fix'!BC353-'Ratios Calculated fix'!BC$428)/('Ratios Calculated fix'!BC$429-'Ratios Calculated fix'!BC$428)</f>
        <v>0.28449073796654206</v>
      </c>
    </row>
    <row r="354" spans="1:55" x14ac:dyDescent="0.2">
      <c r="A354" s="3" t="s">
        <v>1054</v>
      </c>
      <c r="B354" s="3" t="s">
        <v>1055</v>
      </c>
      <c r="C354" s="3" t="s">
        <v>52</v>
      </c>
      <c r="D354" s="3">
        <v>378214</v>
      </c>
      <c r="E354" s="3" t="s">
        <v>16</v>
      </c>
      <c r="F354" s="3">
        <v>2019</v>
      </c>
      <c r="G354" s="3" t="s">
        <v>17</v>
      </c>
      <c r="H354" s="4">
        <v>43830</v>
      </c>
      <c r="I354" s="4">
        <v>43888</v>
      </c>
      <c r="J354" s="4">
        <v>43888</v>
      </c>
      <c r="K354" s="5">
        <v>284595000</v>
      </c>
      <c r="L354" s="5">
        <v>275496000</v>
      </c>
      <c r="M354" s="3" t="s">
        <v>1056</v>
      </c>
      <c r="N354" s="20">
        <f>('Ratios Calculated fix'!N354-'Ratios Calculated fix'!N$428)/('Ratios Calculated fix'!N$429-'Ratios Calculated fix'!N$428)</f>
        <v>2.6207277902527699E-2</v>
      </c>
      <c r="O354" s="21">
        <f>('Ratios Calculated fix'!O354-'Ratios Calculated fix'!O$428)/('Ratios Calculated fix'!O$429-'Ratios Calculated fix'!O$428)</f>
        <v>2.4302139879114785E-2</v>
      </c>
      <c r="P354" s="21">
        <f>('Ratios Calculated fix'!P354-'Ratios Calculated fix'!P$428)/('Ratios Calculated fix'!P$429-'Ratios Calculated fix'!P$428)</f>
        <v>2.5952903621974961E-3</v>
      </c>
      <c r="Q354" s="21">
        <f>('Ratios Calculated fix'!Q354-'Ratios Calculated fix'!Q$428)/('Ratios Calculated fix'!Q$429-'Ratios Calculated fix'!Q$428)</f>
        <v>0.56089686366071989</v>
      </c>
      <c r="R354" s="21">
        <f>('Ratios Calculated fix'!R354-'Ratios Calculated fix'!R$428)/('Ratios Calculated fix'!R$429-'Ratios Calculated fix'!R$428)</f>
        <v>0.10411181515643819</v>
      </c>
      <c r="S354" s="21">
        <f>('Ratios Calculated fix'!S354-'Ratios Calculated fix'!S$428)/('Ratios Calculated fix'!S$429-'Ratios Calculated fix'!S$428)</f>
        <v>5.5760170673414468E-2</v>
      </c>
      <c r="T354" s="21">
        <f>('Ratios Calculated fix'!T354-'Ratios Calculated fix'!T$428)/('Ratios Calculated fix'!T$429-'Ratios Calculated fix'!T$428)</f>
        <v>9.6516697969689785E-2</v>
      </c>
      <c r="U354" s="21">
        <f>('Ratios Calculated fix'!U354-'Ratios Calculated fix'!U$428)/('Ratios Calculated fix'!U$429-'Ratios Calculated fix'!U$428)</f>
        <v>0.7963105823070824</v>
      </c>
      <c r="V354" s="21">
        <f>('Ratios Calculated fix'!V354-'Ratios Calculated fix'!V$428)/('Ratios Calculated fix'!V$429-'Ratios Calculated fix'!V$428)</f>
        <v>0.77452914291221786</v>
      </c>
      <c r="W354" s="21">
        <f>('Ratios Calculated fix'!W354-'Ratios Calculated fix'!W$428)/('Ratios Calculated fix'!W$429-'Ratios Calculated fix'!W$428)</f>
        <v>0.76581665240940922</v>
      </c>
      <c r="X354" s="21">
        <f>('Ratios Calculated fix'!X354-'Ratios Calculated fix'!X$428)/('Ratios Calculated fix'!X$429-'Ratios Calculated fix'!X$428)</f>
        <v>4.5379650816498932E-2</v>
      </c>
      <c r="Y354" s="21">
        <f>('Ratios Calculated fix'!Y354-'Ratios Calculated fix'!Y$428)/('Ratios Calculated fix'!Y$429-'Ratios Calculated fix'!Y$428)</f>
        <v>0.48273316132088145</v>
      </c>
      <c r="Z354" s="21">
        <f>('Ratios Calculated fix'!Z354-'Ratios Calculated fix'!Z$428)/('Ratios Calculated fix'!Z$429-'Ratios Calculated fix'!Z$428)</f>
        <v>0.95462034918350114</v>
      </c>
      <c r="AA354" s="21">
        <f>('Ratios Calculated fix'!AA354-'Ratios Calculated fix'!AA$428)/('Ratios Calculated fix'!AA$429-'Ratios Calculated fix'!AA$428)</f>
        <v>4.310327780022799E-2</v>
      </c>
      <c r="AB354" s="21">
        <f>('Ratios Calculated fix'!AB354-'Ratios Calculated fix'!AB$428)/('Ratios Calculated fix'!AB$429-'Ratios Calculated fix'!AB$428)</f>
        <v>0.86440500620021432</v>
      </c>
      <c r="AC354" s="21">
        <f>('Ratios Calculated fix'!AC354-'Ratios Calculated fix'!AC$428)/('Ratios Calculated fix'!AC$429-'Ratios Calculated fix'!AC$428)</f>
        <v>0.65124138083086547</v>
      </c>
      <c r="AD354" s="21">
        <f>('Ratios Calculated fix'!AD354-'Ratios Calculated fix'!AD$428)/('Ratios Calculated fix'!AD$429-'Ratios Calculated fix'!AD$428)</f>
        <v>0.51254028979983901</v>
      </c>
      <c r="AE354" s="21">
        <f>('Ratios Calculated fix'!AE354-'Ratios Calculated fix'!AE$428)/('Ratios Calculated fix'!AE$429-'Ratios Calculated fix'!AE$428)</f>
        <v>0.45273966013374839</v>
      </c>
      <c r="AF354" s="21">
        <f>('Ratios Calculated fix'!AF354-'Ratios Calculated fix'!AF$428)/('Ratios Calculated fix'!AF$429-'Ratios Calculated fix'!AF$428)</f>
        <v>0.59116772039434096</v>
      </c>
      <c r="AG354" s="21" t="e">
        <f>('Ratios Calculated fix'!AG354-'Ratios Calculated fix'!AG$428)/('Ratios Calculated fix'!AG$429-'Ratios Calculated fix'!AG$428)</f>
        <v>#DIV/0!</v>
      </c>
      <c r="AH354" s="21" t="e">
        <f>('Ratios Calculated fix'!AH354-'Ratios Calculated fix'!AH$428)/('Ratios Calculated fix'!AH$429-'Ratios Calculated fix'!AH$428)</f>
        <v>#DIV/0!</v>
      </c>
      <c r="AI354" s="21">
        <f>('Ratios Calculated fix'!AI354-'Ratios Calculated fix'!AI$428)/('Ratios Calculated fix'!AI$429-'Ratios Calculated fix'!AI$428)</f>
        <v>0.55671067380280537</v>
      </c>
      <c r="AJ354" s="21">
        <f>('Ratios Calculated fix'!AJ354-'Ratios Calculated fix'!AJ$428)/('Ratios Calculated fix'!AJ$429-'Ratios Calculated fix'!AJ$428)</f>
        <v>0.1675368001815879</v>
      </c>
      <c r="AK354" s="21" t="e">
        <f>('Ratios Calculated fix'!AK354-'Ratios Calculated fix'!AK$428)/('Ratios Calculated fix'!AK$429-'Ratios Calculated fix'!AK$428)</f>
        <v>#DIV/0!</v>
      </c>
      <c r="AL354" s="21" t="e">
        <f>('Ratios Calculated fix'!AL354-'Ratios Calculated fix'!AL$428)/('Ratios Calculated fix'!AL$429-'Ratios Calculated fix'!AL$428)</f>
        <v>#DIV/0!</v>
      </c>
      <c r="AM354" s="21">
        <f>('Ratios Calculated fix'!AM354-'Ratios Calculated fix'!AM$428)/('Ratios Calculated fix'!AM$429-'Ratios Calculated fix'!AM$428)</f>
        <v>0.61619884576493844</v>
      </c>
      <c r="AN354" s="21">
        <f>('Ratios Calculated fix'!AN354-'Ratios Calculated fix'!AN$428)/('Ratios Calculated fix'!AN$429-'Ratios Calculated fix'!AN$428)</f>
        <v>0.62060731847162265</v>
      </c>
      <c r="AO354" s="21">
        <f>('Ratios Calculated fix'!AO354-'Ratios Calculated fix'!AO$428)/('Ratios Calculated fix'!AO$429-'Ratios Calculated fix'!AO$428)</f>
        <v>3.1143360760128098E-2</v>
      </c>
      <c r="AP354" s="21">
        <f>('Ratios Calculated fix'!AP354-'Ratios Calculated fix'!AP$428)/('Ratios Calculated fix'!AP$429-'Ratios Calculated fix'!AP$428)</f>
        <v>3.1379080171810993E-2</v>
      </c>
      <c r="AQ354" s="21">
        <f>('Ratios Calculated fix'!AQ354-'Ratios Calculated fix'!AQ$428)/('Ratios Calculated fix'!AQ$429-'Ratios Calculated fix'!AQ$428)</f>
        <v>0.51395885437572542</v>
      </c>
      <c r="AR354" s="21">
        <f>('Ratios Calculated fix'!AR354-'Ratios Calculated fix'!AR$428)/('Ratios Calculated fix'!AR$429-'Ratios Calculated fix'!AR$428)</f>
        <v>0.47156572819431347</v>
      </c>
      <c r="AS354" s="21">
        <f>('Ratios Calculated fix'!AS354-'Ratios Calculated fix'!AS$428)/('Ratios Calculated fix'!AS$429-'Ratios Calculated fix'!AS$428)</f>
        <v>0.83606585375406306</v>
      </c>
      <c r="AT354" s="21">
        <f>('Ratios Calculated fix'!AT354-'Ratios Calculated fix'!AT$428)/('Ratios Calculated fix'!AT$429-'Ratios Calculated fix'!AT$428)</f>
        <v>0.28462623251622948</v>
      </c>
      <c r="AU354" s="21">
        <f>('Ratios Calculated fix'!AU354-'Ratios Calculated fix'!AU$428)/('Ratios Calculated fix'!AU$429-'Ratios Calculated fix'!AU$428)</f>
        <v>0.27381164831386962</v>
      </c>
      <c r="AV354" s="21" t="e">
        <f>('Ratios Calculated fix'!AV354-'Ratios Calculated fix'!AV$428)/('Ratios Calculated fix'!AV$429-'Ratios Calculated fix'!AV$428)</f>
        <v>#DIV/0!</v>
      </c>
      <c r="AW354" s="21" t="e">
        <f>('Ratios Calculated fix'!AW354-'Ratios Calculated fix'!AW$428)/('Ratios Calculated fix'!AW$429-'Ratios Calculated fix'!AW$428)</f>
        <v>#DIV/0!</v>
      </c>
      <c r="AX354" s="21" t="e">
        <f>('Ratios Calculated fix'!AX354-'Ratios Calculated fix'!AX$428)/('Ratios Calculated fix'!AX$429-'Ratios Calculated fix'!AX$428)</f>
        <v>#DIV/0!</v>
      </c>
      <c r="AY354" s="21">
        <f>('Ratios Calculated fix'!AY354-'Ratios Calculated fix'!AY$428)/('Ratios Calculated fix'!AY$429-'Ratios Calculated fix'!AY$428)</f>
        <v>0.39758823521342834</v>
      </c>
      <c r="AZ354" s="21">
        <f>('Ratios Calculated fix'!AZ354-'Ratios Calculated fix'!AZ$428)/('Ratios Calculated fix'!AZ$429-'Ratios Calculated fix'!AZ$428)</f>
        <v>0.36686639350249362</v>
      </c>
      <c r="BA354" s="21">
        <f>('Ratios Calculated fix'!BA354-'Ratios Calculated fix'!BA$428)/('Ratios Calculated fix'!BA$429-'Ratios Calculated fix'!BA$428)</f>
        <v>0.44726444352127132</v>
      </c>
      <c r="BB354" s="21" t="e">
        <f>('Ratios Calculated fix'!BB354-'Ratios Calculated fix'!BB$428)/('Ratios Calculated fix'!BB$429-'Ratios Calculated fix'!BB$428)</f>
        <v>#DIV/0!</v>
      </c>
      <c r="BC354" s="21">
        <f>('Ratios Calculated fix'!BC354-'Ratios Calculated fix'!BC$428)/('Ratios Calculated fix'!BC$429-'Ratios Calculated fix'!BC$428)</f>
        <v>8.9285787771628919E-2</v>
      </c>
    </row>
    <row r="355" spans="1:55" x14ac:dyDescent="0.2">
      <c r="A355" s="7" t="s">
        <v>1087</v>
      </c>
      <c r="B355" s="7" t="s">
        <v>1088</v>
      </c>
      <c r="C355" s="3" t="s">
        <v>24</v>
      </c>
      <c r="D355" s="7">
        <v>749030</v>
      </c>
      <c r="E355" s="7" t="s">
        <v>16</v>
      </c>
      <c r="F355" s="7">
        <v>2017</v>
      </c>
      <c r="G355" s="7" t="s">
        <v>17</v>
      </c>
      <c r="H355" s="8">
        <v>43190</v>
      </c>
      <c r="I355" s="8">
        <v>43250</v>
      </c>
      <c r="J355" s="8">
        <v>43320</v>
      </c>
      <c r="K355" s="9">
        <v>84819000</v>
      </c>
      <c r="L355" s="9">
        <v>85544000</v>
      </c>
      <c r="M355" s="7" t="s">
        <v>1089</v>
      </c>
      <c r="N355" s="20">
        <f>('Ratios Calculated fix'!N355-'Ratios Calculated fix'!N$428)/('Ratios Calculated fix'!N$429-'Ratios Calculated fix'!N$428)</f>
        <v>0.11508524505371942</v>
      </c>
      <c r="O355" s="21">
        <f>('Ratios Calculated fix'!O355-'Ratios Calculated fix'!O$428)/('Ratios Calculated fix'!O$429-'Ratios Calculated fix'!O$428)</f>
        <v>9.2577670425854394E-2</v>
      </c>
      <c r="P355" s="21">
        <f>('Ratios Calculated fix'!P355-'Ratios Calculated fix'!P$428)/('Ratios Calculated fix'!P$429-'Ratios Calculated fix'!P$428)</f>
        <v>0.11090747133603324</v>
      </c>
      <c r="Q355" s="21">
        <f>('Ratios Calculated fix'!Q355-'Ratios Calculated fix'!Q$428)/('Ratios Calculated fix'!Q$429-'Ratios Calculated fix'!Q$428)</f>
        <v>0.55872858032583772</v>
      </c>
      <c r="R355" s="21">
        <f>('Ratios Calculated fix'!R355-'Ratios Calculated fix'!R$428)/('Ratios Calculated fix'!R$429-'Ratios Calculated fix'!R$428)</f>
        <v>7.713373811692624E-2</v>
      </c>
      <c r="S355" s="21">
        <f>('Ratios Calculated fix'!S355-'Ratios Calculated fix'!S$428)/('Ratios Calculated fix'!S$429-'Ratios Calculated fix'!S$428)</f>
        <v>0</v>
      </c>
      <c r="T355" s="21">
        <f>('Ratios Calculated fix'!T355-'Ratios Calculated fix'!T$428)/('Ratios Calculated fix'!T$429-'Ratios Calculated fix'!T$428)</f>
        <v>7.7925730676403279E-2</v>
      </c>
      <c r="U355" s="21">
        <f>('Ratios Calculated fix'!U355-'Ratios Calculated fix'!U$428)/('Ratios Calculated fix'!U$429-'Ratios Calculated fix'!U$428)</f>
        <v>0.79265206237276575</v>
      </c>
      <c r="V355" s="21">
        <f>('Ratios Calculated fix'!V355-'Ratios Calculated fix'!V$428)/('Ratios Calculated fix'!V$429-'Ratios Calculated fix'!V$428)</f>
        <v>0.77144014205164946</v>
      </c>
      <c r="W355" s="21">
        <f>('Ratios Calculated fix'!W355-'Ratios Calculated fix'!W$428)/('Ratios Calculated fix'!W$429-'Ratios Calculated fix'!W$428)</f>
        <v>0.76220888585609048</v>
      </c>
      <c r="X355" s="21">
        <f>('Ratios Calculated fix'!X355-'Ratios Calculated fix'!X$428)/('Ratios Calculated fix'!X$429-'Ratios Calculated fix'!X$428)</f>
        <v>0.1658488511995467</v>
      </c>
      <c r="Y355" s="21">
        <f>('Ratios Calculated fix'!Y355-'Ratios Calculated fix'!Y$428)/('Ratios Calculated fix'!Y$429-'Ratios Calculated fix'!Y$428)</f>
        <v>0.61567237095947924</v>
      </c>
      <c r="Z355" s="21">
        <f>('Ratios Calculated fix'!Z355-'Ratios Calculated fix'!Z$428)/('Ratios Calculated fix'!Z$429-'Ratios Calculated fix'!Z$428)</f>
        <v>0.83415114880045327</v>
      </c>
      <c r="AA355" s="21">
        <f>('Ratios Calculated fix'!AA355-'Ratios Calculated fix'!AA$428)/('Ratios Calculated fix'!AA$429-'Ratios Calculated fix'!AA$428)</f>
        <v>0</v>
      </c>
      <c r="AB355" s="21">
        <f>('Ratios Calculated fix'!AB355-'Ratios Calculated fix'!AB$428)/('Ratios Calculated fix'!AB$429-'Ratios Calculated fix'!AB$428)</f>
        <v>0.92408133864862674</v>
      </c>
      <c r="AC355" s="21">
        <f>('Ratios Calculated fix'!AC355-'Ratios Calculated fix'!AC$428)/('Ratios Calculated fix'!AC$429-'Ratios Calculated fix'!AC$428)</f>
        <v>0.37539371065565547</v>
      </c>
      <c r="AD355" s="21">
        <f>('Ratios Calculated fix'!AD355-'Ratios Calculated fix'!AD$428)/('Ratios Calculated fix'!AD$429-'Ratios Calculated fix'!AD$428)</f>
        <v>0.31044075170140595</v>
      </c>
      <c r="AE355" s="21">
        <f>('Ratios Calculated fix'!AE355-'Ratios Calculated fix'!AE$428)/('Ratios Calculated fix'!AE$429-'Ratios Calculated fix'!AE$428)</f>
        <v>0.35587541578727866</v>
      </c>
      <c r="AF355" s="21">
        <f>('Ratios Calculated fix'!AF355-'Ratios Calculated fix'!AF$428)/('Ratios Calculated fix'!AF$429-'Ratios Calculated fix'!AF$428)</f>
        <v>0.56634558119353018</v>
      </c>
      <c r="AG355" s="21" t="e">
        <f>('Ratios Calculated fix'!AG355-'Ratios Calculated fix'!AG$428)/('Ratios Calculated fix'!AG$429-'Ratios Calculated fix'!AG$428)</f>
        <v>#DIV/0!</v>
      </c>
      <c r="AH355" s="21" t="e">
        <f>('Ratios Calculated fix'!AH355-'Ratios Calculated fix'!AH$428)/('Ratios Calculated fix'!AH$429-'Ratios Calculated fix'!AH$428)</f>
        <v>#DIV/0!</v>
      </c>
      <c r="AI355" s="21">
        <f>('Ratios Calculated fix'!AI355-'Ratios Calculated fix'!AI$428)/('Ratios Calculated fix'!AI$429-'Ratios Calculated fix'!AI$428)</f>
        <v>0.38793128447617137</v>
      </c>
      <c r="AJ355" s="21">
        <f>('Ratios Calculated fix'!AJ355-'Ratios Calculated fix'!AJ$428)/('Ratios Calculated fix'!AJ$429-'Ratios Calculated fix'!AJ$428)</f>
        <v>0.25554695363455493</v>
      </c>
      <c r="AK355" s="21" t="e">
        <f>('Ratios Calculated fix'!AK355-'Ratios Calculated fix'!AK$428)/('Ratios Calculated fix'!AK$429-'Ratios Calculated fix'!AK$428)</f>
        <v>#DIV/0!</v>
      </c>
      <c r="AL355" s="21" t="e">
        <f>('Ratios Calculated fix'!AL355-'Ratios Calculated fix'!AL$428)/('Ratios Calculated fix'!AL$429-'Ratios Calculated fix'!AL$428)</f>
        <v>#DIV/0!</v>
      </c>
      <c r="AM355" s="21">
        <f>('Ratios Calculated fix'!AM355-'Ratios Calculated fix'!AM$428)/('Ratios Calculated fix'!AM$429-'Ratios Calculated fix'!AM$428)</f>
        <v>0.61606512535371738</v>
      </c>
      <c r="AN355" s="21">
        <f>('Ratios Calculated fix'!AN355-'Ratios Calculated fix'!AN$428)/('Ratios Calculated fix'!AN$429-'Ratios Calculated fix'!AN$428)</f>
        <v>0.62110478212619502</v>
      </c>
      <c r="AO355" s="21">
        <f>('Ratios Calculated fix'!AO355-'Ratios Calculated fix'!AO$428)/('Ratios Calculated fix'!AO$429-'Ratios Calculated fix'!AO$428)</f>
        <v>0.10787862663634802</v>
      </c>
      <c r="AP355" s="21">
        <f>('Ratios Calculated fix'!AP355-'Ratios Calculated fix'!AP$428)/('Ratios Calculated fix'!AP$429-'Ratios Calculated fix'!AP$428)</f>
        <v>3.2468088216143269E-2</v>
      </c>
      <c r="AQ355" s="21">
        <f>('Ratios Calculated fix'!AQ355-'Ratios Calculated fix'!AQ$428)/('Ratios Calculated fix'!AQ$429-'Ratios Calculated fix'!AQ$428)</f>
        <v>0.52294345058595293</v>
      </c>
      <c r="AR355" s="21">
        <f>('Ratios Calculated fix'!AR355-'Ratios Calculated fix'!AR$428)/('Ratios Calculated fix'!AR$429-'Ratios Calculated fix'!AR$428)</f>
        <v>0.33696356172397596</v>
      </c>
      <c r="AS355" s="21">
        <f>('Ratios Calculated fix'!AS355-'Ratios Calculated fix'!AS$428)/('Ratios Calculated fix'!AS$429-'Ratios Calculated fix'!AS$428)</f>
        <v>0.52068358456675767</v>
      </c>
      <c r="AT355" s="21">
        <f>('Ratios Calculated fix'!AT355-'Ratios Calculated fix'!AT$428)/('Ratios Calculated fix'!AT$429-'Ratios Calculated fix'!AT$428)</f>
        <v>0.33250864839520305</v>
      </c>
      <c r="AU355" s="21">
        <f>('Ratios Calculated fix'!AU355-'Ratios Calculated fix'!AU$428)/('Ratios Calculated fix'!AU$429-'Ratios Calculated fix'!AU$428)</f>
        <v>0.53473085969623269</v>
      </c>
      <c r="AV355" s="21" t="e">
        <f>('Ratios Calculated fix'!AV355-'Ratios Calculated fix'!AV$428)/('Ratios Calculated fix'!AV$429-'Ratios Calculated fix'!AV$428)</f>
        <v>#DIV/0!</v>
      </c>
      <c r="AW355" s="21" t="e">
        <f>('Ratios Calculated fix'!AW355-'Ratios Calculated fix'!AW$428)/('Ratios Calculated fix'!AW$429-'Ratios Calculated fix'!AW$428)</f>
        <v>#DIV/0!</v>
      </c>
      <c r="AX355" s="21" t="e">
        <f>('Ratios Calculated fix'!AX355-'Ratios Calculated fix'!AX$428)/('Ratios Calculated fix'!AX$429-'Ratios Calculated fix'!AX$428)</f>
        <v>#DIV/0!</v>
      </c>
      <c r="AY355" s="21">
        <f>('Ratios Calculated fix'!AY355-'Ratios Calculated fix'!AY$428)/('Ratios Calculated fix'!AY$429-'Ratios Calculated fix'!AY$428)</f>
        <v>0.38559275347239164</v>
      </c>
      <c r="AZ355" s="21">
        <f>('Ratios Calculated fix'!AZ355-'Ratios Calculated fix'!AZ$428)/('Ratios Calculated fix'!AZ$429-'Ratios Calculated fix'!AZ$428)</f>
        <v>0.32585923846509257</v>
      </c>
      <c r="BA355" s="21">
        <f>('Ratios Calculated fix'!BA355-'Ratios Calculated fix'!BA$428)/('Ratios Calculated fix'!BA$429-'Ratios Calculated fix'!BA$428)</f>
        <v>0.52750784569084064</v>
      </c>
      <c r="BB355" s="21" t="e">
        <f>('Ratios Calculated fix'!BB355-'Ratios Calculated fix'!BB$428)/('Ratios Calculated fix'!BB$429-'Ratios Calculated fix'!BB$428)</f>
        <v>#DIV/0!</v>
      </c>
      <c r="BC355" s="21">
        <f>('Ratios Calculated fix'!BC355-'Ratios Calculated fix'!BC$428)/('Ratios Calculated fix'!BC$429-'Ratios Calculated fix'!BC$428)</f>
        <v>9.9504833298110842E-2</v>
      </c>
    </row>
    <row r="356" spans="1:55" x14ac:dyDescent="0.2">
      <c r="A356" s="3" t="s">
        <v>1048</v>
      </c>
      <c r="B356" s="3" t="s">
        <v>1049</v>
      </c>
      <c r="C356" s="3" t="s">
        <v>34</v>
      </c>
      <c r="D356" s="3">
        <v>378212</v>
      </c>
      <c r="E356" s="3" t="s">
        <v>16</v>
      </c>
      <c r="F356" s="3">
        <v>2020</v>
      </c>
      <c r="G356" s="3" t="s">
        <v>17</v>
      </c>
      <c r="H356" s="4">
        <v>44012</v>
      </c>
      <c r="I356" s="4">
        <v>44053</v>
      </c>
      <c r="J356" s="4">
        <v>44053</v>
      </c>
      <c r="K356" s="5">
        <v>259000000</v>
      </c>
      <c r="L356" s="5">
        <v>262000000</v>
      </c>
      <c r="M356" s="3" t="s">
        <v>1050</v>
      </c>
      <c r="N356" s="20">
        <f>('Ratios Calculated fix'!N356-'Ratios Calculated fix'!N$428)/('Ratios Calculated fix'!N$429-'Ratios Calculated fix'!N$428)</f>
        <v>8.4151312326706668E-2</v>
      </c>
      <c r="O356" s="21">
        <f>('Ratios Calculated fix'!O356-'Ratios Calculated fix'!O$428)/('Ratios Calculated fix'!O$429-'Ratios Calculated fix'!O$428)</f>
        <v>6.5284968576784494E-2</v>
      </c>
      <c r="P356" s="21">
        <f>('Ratios Calculated fix'!P356-'Ratios Calculated fix'!P$428)/('Ratios Calculated fix'!P$429-'Ratios Calculated fix'!P$428)</f>
        <v>0.14878118950460836</v>
      </c>
      <c r="Q356" s="21">
        <f>('Ratios Calculated fix'!Q356-'Ratios Calculated fix'!Q$428)/('Ratios Calculated fix'!Q$429-'Ratios Calculated fix'!Q$428)</f>
        <v>0.56238478513045798</v>
      </c>
      <c r="R356" s="21">
        <f>('Ratios Calculated fix'!R356-'Ratios Calculated fix'!R$428)/('Ratios Calculated fix'!R$429-'Ratios Calculated fix'!R$428)</f>
        <v>0.12298722589909951</v>
      </c>
      <c r="S356" s="21">
        <f>('Ratios Calculated fix'!S356-'Ratios Calculated fix'!S$428)/('Ratios Calculated fix'!S$429-'Ratios Calculated fix'!S$428)</f>
        <v>0</v>
      </c>
      <c r="T356" s="21">
        <f>('Ratios Calculated fix'!T356-'Ratios Calculated fix'!T$428)/('Ratios Calculated fix'!T$429-'Ratios Calculated fix'!T$428)</f>
        <v>0.12425003216521296</v>
      </c>
      <c r="U356" s="21">
        <f>('Ratios Calculated fix'!U356-'Ratios Calculated fix'!U$428)/('Ratios Calculated fix'!U$429-'Ratios Calculated fix'!U$428)</f>
        <v>0.79967739729064835</v>
      </c>
      <c r="V356" s="21">
        <f>('Ratios Calculated fix'!V356-'Ratios Calculated fix'!V$428)/('Ratios Calculated fix'!V$429-'Ratios Calculated fix'!V$428)</f>
        <v>0.77144014205164946</v>
      </c>
      <c r="W356" s="21">
        <f>('Ratios Calculated fix'!W356-'Ratios Calculated fix'!W$428)/('Ratios Calculated fix'!W$429-'Ratios Calculated fix'!W$428)</f>
        <v>0.77026569238368037</v>
      </c>
      <c r="X356" s="21">
        <f>('Ratios Calculated fix'!X356-'Ratios Calculated fix'!X$428)/('Ratios Calculated fix'!X$429-'Ratios Calculated fix'!X$428)</f>
        <v>0.39957454488493505</v>
      </c>
      <c r="Y356" s="21">
        <f>('Ratios Calculated fix'!Y356-'Ratios Calculated fix'!Y$428)/('Ratios Calculated fix'!Y$429-'Ratios Calculated fix'!Y$428)</f>
        <v>0.47784893981289844</v>
      </c>
      <c r="Z356" s="21">
        <f>('Ratios Calculated fix'!Z356-'Ratios Calculated fix'!Z$428)/('Ratios Calculated fix'!Z$429-'Ratios Calculated fix'!Z$428)</f>
        <v>0.60042545511506495</v>
      </c>
      <c r="AA356" s="21">
        <f>('Ratios Calculated fix'!AA356-'Ratios Calculated fix'!AA$428)/('Ratios Calculated fix'!AA$429-'Ratios Calculated fix'!AA$428)</f>
        <v>0.22714591030995501</v>
      </c>
      <c r="AB356" s="21">
        <f>('Ratios Calculated fix'!AB356-'Ratios Calculated fix'!AB$428)/('Ratios Calculated fix'!AB$429-'Ratios Calculated fix'!AB$428)</f>
        <v>0.84694231743445214</v>
      </c>
      <c r="AC356" s="21">
        <f>('Ratios Calculated fix'!AC356-'Ratios Calculated fix'!AC$428)/('Ratios Calculated fix'!AC$429-'Ratios Calculated fix'!AC$428)</f>
        <v>0.26192383755364895</v>
      </c>
      <c r="AD356" s="21">
        <f>('Ratios Calculated fix'!AD356-'Ratios Calculated fix'!AD$428)/('Ratios Calculated fix'!AD$429-'Ratios Calculated fix'!AD$428)</f>
        <v>0.3403319414967696</v>
      </c>
      <c r="AE356" s="21">
        <f>('Ratios Calculated fix'!AE356-'Ratios Calculated fix'!AE$428)/('Ratios Calculated fix'!AE$429-'Ratios Calculated fix'!AE$428)</f>
        <v>0.38788970727069627</v>
      </c>
      <c r="AF356" s="21">
        <f>('Ratios Calculated fix'!AF356-'Ratios Calculated fix'!AF$428)/('Ratios Calculated fix'!AF$429-'Ratios Calculated fix'!AF$428)</f>
        <v>0.66809264975360949</v>
      </c>
      <c r="AG356" s="21" t="e">
        <f>('Ratios Calculated fix'!AG356-'Ratios Calculated fix'!AG$428)/('Ratios Calculated fix'!AG$429-'Ratios Calculated fix'!AG$428)</f>
        <v>#DIV/0!</v>
      </c>
      <c r="AH356" s="21" t="e">
        <f>('Ratios Calculated fix'!AH356-'Ratios Calculated fix'!AH$428)/('Ratios Calculated fix'!AH$429-'Ratios Calculated fix'!AH$428)</f>
        <v>#DIV/0!</v>
      </c>
      <c r="AI356" s="21">
        <f>('Ratios Calculated fix'!AI356-'Ratios Calculated fix'!AI$428)/('Ratios Calculated fix'!AI$429-'Ratios Calculated fix'!AI$428)</f>
        <v>0.35533804374371641</v>
      </c>
      <c r="AJ356" s="21">
        <f>('Ratios Calculated fix'!AJ356-'Ratios Calculated fix'!AJ$428)/('Ratios Calculated fix'!AJ$429-'Ratios Calculated fix'!AJ$428)</f>
        <v>0.20150544095486836</v>
      </c>
      <c r="AK356" s="21" t="e">
        <f>('Ratios Calculated fix'!AK356-'Ratios Calculated fix'!AK$428)/('Ratios Calculated fix'!AK$429-'Ratios Calculated fix'!AK$428)</f>
        <v>#DIV/0!</v>
      </c>
      <c r="AL356" s="21" t="e">
        <f>('Ratios Calculated fix'!AL356-'Ratios Calculated fix'!AL$428)/('Ratios Calculated fix'!AL$429-'Ratios Calculated fix'!AL$428)</f>
        <v>#DIV/0!</v>
      </c>
      <c r="AM356" s="21">
        <f>('Ratios Calculated fix'!AM356-'Ratios Calculated fix'!AM$428)/('Ratios Calculated fix'!AM$429-'Ratios Calculated fix'!AM$428)</f>
        <v>0.62950178532960366</v>
      </c>
      <c r="AN356" s="21">
        <f>('Ratios Calculated fix'!AN356-'Ratios Calculated fix'!AN$428)/('Ratios Calculated fix'!AN$429-'Ratios Calculated fix'!AN$428)</f>
        <v>0.6270813676652166</v>
      </c>
      <c r="AO356" s="21">
        <f>('Ratios Calculated fix'!AO356-'Ratios Calculated fix'!AO$428)/('Ratios Calculated fix'!AO$429-'Ratios Calculated fix'!AO$428)</f>
        <v>0.25297949358254784</v>
      </c>
      <c r="AP356" s="21">
        <f>('Ratios Calculated fix'!AP356-'Ratios Calculated fix'!AP$428)/('Ratios Calculated fix'!AP$429-'Ratios Calculated fix'!AP$428)</f>
        <v>3.2557763193588586E-2</v>
      </c>
      <c r="AQ356" s="21">
        <f>('Ratios Calculated fix'!AQ356-'Ratios Calculated fix'!AQ$428)/('Ratios Calculated fix'!AQ$429-'Ratios Calculated fix'!AQ$428)</f>
        <v>0.78151864259417825</v>
      </c>
      <c r="AR356" s="21">
        <f>('Ratios Calculated fix'!AR356-'Ratios Calculated fix'!AR$428)/('Ratios Calculated fix'!AR$429-'Ratios Calculated fix'!AR$428)</f>
        <v>0.34424653097395952</v>
      </c>
      <c r="AS356" s="21">
        <f>('Ratios Calculated fix'!AS356-'Ratios Calculated fix'!AS$428)/('Ratios Calculated fix'!AS$429-'Ratios Calculated fix'!AS$428)</f>
        <v>0.48070329664912326</v>
      </c>
      <c r="AT356" s="21">
        <f>('Ratios Calculated fix'!AT356-'Ratios Calculated fix'!AT$428)/('Ratios Calculated fix'!AT$429-'Ratios Calculated fix'!AT$428)</f>
        <v>0.51584260373570057</v>
      </c>
      <c r="AU356" s="21">
        <f>('Ratios Calculated fix'!AU356-'Ratios Calculated fix'!AU$428)/('Ratios Calculated fix'!AU$429-'Ratios Calculated fix'!AU$428)</f>
        <v>0.57077399686055774</v>
      </c>
      <c r="AV356" s="21" t="e">
        <f>('Ratios Calculated fix'!AV356-'Ratios Calculated fix'!AV$428)/('Ratios Calculated fix'!AV$429-'Ratios Calculated fix'!AV$428)</f>
        <v>#DIV/0!</v>
      </c>
      <c r="AW356" s="21" t="e">
        <f>('Ratios Calculated fix'!AW356-'Ratios Calculated fix'!AW$428)/('Ratios Calculated fix'!AW$429-'Ratios Calculated fix'!AW$428)</f>
        <v>#DIV/0!</v>
      </c>
      <c r="AX356" s="21" t="e">
        <f>('Ratios Calculated fix'!AX356-'Ratios Calculated fix'!AX$428)/('Ratios Calculated fix'!AX$429-'Ratios Calculated fix'!AX$428)</f>
        <v>#DIV/0!</v>
      </c>
      <c r="AY356" s="21">
        <f>('Ratios Calculated fix'!AY356-'Ratios Calculated fix'!AY$428)/('Ratios Calculated fix'!AY$429-'Ratios Calculated fix'!AY$428)</f>
        <v>0.35964763514728243</v>
      </c>
      <c r="AZ356" s="21">
        <f>('Ratios Calculated fix'!AZ356-'Ratios Calculated fix'!AZ$428)/('Ratios Calculated fix'!AZ$429-'Ratios Calculated fix'!AZ$428)</f>
        <v>0.26906641532456638</v>
      </c>
      <c r="BA356" s="21">
        <f>('Ratios Calculated fix'!BA356-'Ratios Calculated fix'!BA$428)/('Ratios Calculated fix'!BA$429-'Ratios Calculated fix'!BA$428)</f>
        <v>0.51737195522393242</v>
      </c>
      <c r="BB356" s="21" t="e">
        <f>('Ratios Calculated fix'!BB356-'Ratios Calculated fix'!BB$428)/('Ratios Calculated fix'!BB$429-'Ratios Calculated fix'!BB$428)</f>
        <v>#DIV/0!</v>
      </c>
      <c r="BC356" s="21">
        <f>('Ratios Calculated fix'!BC356-'Ratios Calculated fix'!BC$428)/('Ratios Calculated fix'!BC$429-'Ratios Calculated fix'!BC$428)</f>
        <v>0.18278025313578763</v>
      </c>
    </row>
    <row r="357" spans="1:55" x14ac:dyDescent="0.2">
      <c r="A357" s="3" t="s">
        <v>334</v>
      </c>
      <c r="B357" s="3" t="s">
        <v>335</v>
      </c>
      <c r="C357" s="3" t="s">
        <v>91</v>
      </c>
      <c r="D357" s="3">
        <v>256994</v>
      </c>
      <c r="E357" s="3" t="s">
        <v>16</v>
      </c>
      <c r="F357" s="3">
        <v>2019</v>
      </c>
      <c r="G357" s="3" t="s">
        <v>17</v>
      </c>
      <c r="H357" s="4">
        <v>43890</v>
      </c>
      <c r="I357" s="4">
        <v>43942</v>
      </c>
      <c r="J357" s="4">
        <v>43942</v>
      </c>
      <c r="K357" s="5">
        <v>191847000</v>
      </c>
      <c r="L357" s="5">
        <v>165337000</v>
      </c>
      <c r="M357" s="3" t="s">
        <v>336</v>
      </c>
      <c r="N357" s="20">
        <f>('Ratios Calculated fix'!N357-'Ratios Calculated fix'!N$428)/('Ratios Calculated fix'!N$429-'Ratios Calculated fix'!N$428)</f>
        <v>4.9841623113459771E-2</v>
      </c>
      <c r="O357" s="21">
        <f>('Ratios Calculated fix'!O357-'Ratios Calculated fix'!O$428)/('Ratios Calculated fix'!O$429-'Ratios Calculated fix'!O$428)</f>
        <v>2.060936728061686E-2</v>
      </c>
      <c r="P357" s="21">
        <f>('Ratios Calculated fix'!P357-'Ratios Calculated fix'!P$428)/('Ratios Calculated fix'!P$429-'Ratios Calculated fix'!P$428)</f>
        <v>4.4254360507283057E-3</v>
      </c>
      <c r="Q357" s="21">
        <f>('Ratios Calculated fix'!Q357-'Ratios Calculated fix'!Q$428)/('Ratios Calculated fix'!Q$429-'Ratios Calculated fix'!Q$428)</f>
        <v>0.55954234825542171</v>
      </c>
      <c r="R357" s="21">
        <f>('Ratios Calculated fix'!R357-'Ratios Calculated fix'!R$428)/('Ratios Calculated fix'!R$429-'Ratios Calculated fix'!R$428)</f>
        <v>0.11968409603716</v>
      </c>
      <c r="S357" s="21">
        <f>('Ratios Calculated fix'!S357-'Ratios Calculated fix'!S$428)/('Ratios Calculated fix'!S$429-'Ratios Calculated fix'!S$428)</f>
        <v>0.10610823505936745</v>
      </c>
      <c r="T357" s="21">
        <f>('Ratios Calculated fix'!T357-'Ratios Calculated fix'!T$428)/('Ratios Calculated fix'!T$429-'Ratios Calculated fix'!T$428)</f>
        <v>0.10442569958512909</v>
      </c>
      <c r="U357" s="21">
        <f>('Ratios Calculated fix'!U357-'Ratios Calculated fix'!U$428)/('Ratios Calculated fix'!U$429-'Ratios Calculated fix'!U$428)</f>
        <v>0.79525832765996529</v>
      </c>
      <c r="V357" s="21">
        <f>('Ratios Calculated fix'!V357-'Ratios Calculated fix'!V$428)/('Ratios Calculated fix'!V$429-'Ratios Calculated fix'!V$428)</f>
        <v>0.77568892515290699</v>
      </c>
      <c r="W357" s="21">
        <f>('Ratios Calculated fix'!W357-'Ratios Calculated fix'!W$428)/('Ratios Calculated fix'!W$429-'Ratios Calculated fix'!W$428)</f>
        <v>0.76438917236993908</v>
      </c>
      <c r="X357" s="21">
        <f>('Ratios Calculated fix'!X357-'Ratios Calculated fix'!X$428)/('Ratios Calculated fix'!X$429-'Ratios Calculated fix'!X$428)</f>
        <v>9.9557953331639179E-2</v>
      </c>
      <c r="Y357" s="21">
        <f>('Ratios Calculated fix'!Y357-'Ratios Calculated fix'!Y$428)/('Ratios Calculated fix'!Y$429-'Ratios Calculated fix'!Y$428)</f>
        <v>0.5296198407508973</v>
      </c>
      <c r="Z357" s="21">
        <f>('Ratios Calculated fix'!Z357-'Ratios Calculated fix'!Z$428)/('Ratios Calculated fix'!Z$429-'Ratios Calculated fix'!Z$428)</f>
        <v>0.90044204666836092</v>
      </c>
      <c r="AA357" s="21">
        <f>('Ratios Calculated fix'!AA357-'Ratios Calculated fix'!AA$428)/('Ratios Calculated fix'!AA$429-'Ratios Calculated fix'!AA$428)</f>
        <v>0.45146662494161383</v>
      </c>
      <c r="AB357" s="21">
        <f>('Ratios Calculated fix'!AB357-'Ratios Calculated fix'!AB$428)/('Ratios Calculated fix'!AB$429-'Ratios Calculated fix'!AB$428)</f>
        <v>0.89309536638515308</v>
      </c>
      <c r="AC357" s="21">
        <f>('Ratios Calculated fix'!AC357-'Ratios Calculated fix'!AC$428)/('Ratios Calculated fix'!AC$429-'Ratios Calculated fix'!AC$428)</f>
        <v>0.48870542566426139</v>
      </c>
      <c r="AD357" s="21">
        <f>('Ratios Calculated fix'!AD357-'Ratios Calculated fix'!AD$428)/('Ratios Calculated fix'!AD$429-'Ratios Calculated fix'!AD$428)</f>
        <v>0.47697545960843257</v>
      </c>
      <c r="AE357" s="21">
        <f>('Ratios Calculated fix'!AE357-'Ratios Calculated fix'!AE$428)/('Ratios Calculated fix'!AE$429-'Ratios Calculated fix'!AE$428)</f>
        <v>0.54678336873680011</v>
      </c>
      <c r="AF357" s="21">
        <f>('Ratios Calculated fix'!AF357-'Ratios Calculated fix'!AF$428)/('Ratios Calculated fix'!AF$429-'Ratios Calculated fix'!AF$428)</f>
        <v>0.82229840669914678</v>
      </c>
      <c r="AG357" s="21" t="e">
        <f>('Ratios Calculated fix'!AG357-'Ratios Calculated fix'!AG$428)/('Ratios Calculated fix'!AG$429-'Ratios Calculated fix'!AG$428)</f>
        <v>#DIV/0!</v>
      </c>
      <c r="AH357" s="21" t="e">
        <f>('Ratios Calculated fix'!AH357-'Ratios Calculated fix'!AH$428)/('Ratios Calculated fix'!AH$429-'Ratios Calculated fix'!AH$428)</f>
        <v>#DIV/0!</v>
      </c>
      <c r="AI357" s="21">
        <f>('Ratios Calculated fix'!AI357-'Ratios Calculated fix'!AI$428)/('Ratios Calculated fix'!AI$429-'Ratios Calculated fix'!AI$428)</f>
        <v>0.48079058454387086</v>
      </c>
      <c r="AJ357" s="21">
        <f>('Ratios Calculated fix'!AJ357-'Ratios Calculated fix'!AJ$428)/('Ratios Calculated fix'!AJ$429-'Ratios Calculated fix'!AJ$428)</f>
        <v>0.18826727737264523</v>
      </c>
      <c r="AK357" s="21" t="e">
        <f>('Ratios Calculated fix'!AK357-'Ratios Calculated fix'!AK$428)/('Ratios Calculated fix'!AK$429-'Ratios Calculated fix'!AK$428)</f>
        <v>#DIV/0!</v>
      </c>
      <c r="AL357" s="21" t="e">
        <f>('Ratios Calculated fix'!AL357-'Ratios Calculated fix'!AL$428)/('Ratios Calculated fix'!AL$429-'Ratios Calculated fix'!AL$428)</f>
        <v>#DIV/0!</v>
      </c>
      <c r="AM357" s="21">
        <f>('Ratios Calculated fix'!AM357-'Ratios Calculated fix'!AM$428)/('Ratios Calculated fix'!AM$429-'Ratios Calculated fix'!AM$428)</f>
        <v>0.61950940498805607</v>
      </c>
      <c r="AN357" s="21">
        <f>('Ratios Calculated fix'!AN357-'Ratios Calculated fix'!AN$428)/('Ratios Calculated fix'!AN$429-'Ratios Calculated fix'!AN$428)</f>
        <v>0.62064593732495044</v>
      </c>
      <c r="AO357" s="21">
        <f>('Ratios Calculated fix'!AO357-'Ratios Calculated fix'!AO$428)/('Ratios Calculated fix'!AO$429-'Ratios Calculated fix'!AO$428)</f>
        <v>5.043015244675312E-2</v>
      </c>
      <c r="AP357" s="21">
        <f>('Ratios Calculated fix'!AP357-'Ratios Calculated fix'!AP$428)/('Ratios Calculated fix'!AP$429-'Ratios Calculated fix'!AP$428)</f>
        <v>3.3808631194052551E-2</v>
      </c>
      <c r="AQ357" s="21">
        <f>('Ratios Calculated fix'!AQ357-'Ratios Calculated fix'!AQ$428)/('Ratios Calculated fix'!AQ$429-'Ratios Calculated fix'!AQ$428)</f>
        <v>0.64355516476474051</v>
      </c>
      <c r="AR357" s="21">
        <f>('Ratios Calculated fix'!AR357-'Ratios Calculated fix'!AR$428)/('Ratios Calculated fix'!AR$429-'Ratios Calculated fix'!AR$428)</f>
        <v>0.45312665877047748</v>
      </c>
      <c r="AS357" s="21">
        <f>('Ratios Calculated fix'!AS357-'Ratios Calculated fix'!AS$428)/('Ratios Calculated fix'!AS$429-'Ratios Calculated fix'!AS$428)</f>
        <v>0.67304908207362057</v>
      </c>
      <c r="AT357" s="21">
        <f>('Ratios Calculated fix'!AT357-'Ratios Calculated fix'!AT$428)/('Ratios Calculated fix'!AT$429-'Ratios Calculated fix'!AT$428)</f>
        <v>0.31734023700931491</v>
      </c>
      <c r="AU357" s="21">
        <f>('Ratios Calculated fix'!AU357-'Ratios Calculated fix'!AU$428)/('Ratios Calculated fix'!AU$429-'Ratios Calculated fix'!AU$428)</f>
        <v>0.35384061884615764</v>
      </c>
      <c r="AV357" s="21" t="e">
        <f>('Ratios Calculated fix'!AV357-'Ratios Calculated fix'!AV$428)/('Ratios Calculated fix'!AV$429-'Ratios Calculated fix'!AV$428)</f>
        <v>#DIV/0!</v>
      </c>
      <c r="AW357" s="21" t="e">
        <f>('Ratios Calculated fix'!AW357-'Ratios Calculated fix'!AW$428)/('Ratios Calculated fix'!AW$429-'Ratios Calculated fix'!AW$428)</f>
        <v>#DIV/0!</v>
      </c>
      <c r="AX357" s="21" t="e">
        <f>('Ratios Calculated fix'!AX357-'Ratios Calculated fix'!AX$428)/('Ratios Calculated fix'!AX$429-'Ratios Calculated fix'!AX$428)</f>
        <v>#DIV/0!</v>
      </c>
      <c r="AY357" s="21">
        <f>('Ratios Calculated fix'!AY357-'Ratios Calculated fix'!AY$428)/('Ratios Calculated fix'!AY$429-'Ratios Calculated fix'!AY$428)</f>
        <v>0.39097481979195015</v>
      </c>
      <c r="AZ357" s="21">
        <f>('Ratios Calculated fix'!AZ357-'Ratios Calculated fix'!AZ$428)/('Ratios Calculated fix'!AZ$429-'Ratios Calculated fix'!AZ$428)</f>
        <v>0.35472044938363201</v>
      </c>
      <c r="BA357" s="21">
        <f>('Ratios Calculated fix'!BA357-'Ratios Calculated fix'!BA$428)/('Ratios Calculated fix'!BA$429-'Ratios Calculated fix'!BA$428)</f>
        <v>0.50449922751256426</v>
      </c>
      <c r="BB357" s="21" t="e">
        <f>('Ratios Calculated fix'!BB357-'Ratios Calculated fix'!BB$428)/('Ratios Calculated fix'!BB$429-'Ratios Calculated fix'!BB$428)</f>
        <v>#DIV/0!</v>
      </c>
      <c r="BC357" s="21">
        <f>('Ratios Calculated fix'!BC357-'Ratios Calculated fix'!BC$428)/('Ratios Calculated fix'!BC$429-'Ratios Calculated fix'!BC$428)</f>
        <v>0.11515444243157744</v>
      </c>
    </row>
    <row r="358" spans="1:55" x14ac:dyDescent="0.2">
      <c r="A358" s="3" t="s">
        <v>1081</v>
      </c>
      <c r="B358" s="3" t="s">
        <v>1082</v>
      </c>
      <c r="C358" s="3" t="s">
        <v>15</v>
      </c>
      <c r="D358" s="3">
        <v>244442</v>
      </c>
      <c r="E358" s="3" t="s">
        <v>16</v>
      </c>
      <c r="F358" s="3">
        <v>2019</v>
      </c>
      <c r="G358" s="3" t="s">
        <v>17</v>
      </c>
      <c r="H358" s="4">
        <v>43830</v>
      </c>
      <c r="I358" s="4">
        <v>43882</v>
      </c>
      <c r="J358" s="4">
        <v>43882</v>
      </c>
      <c r="K358" s="5">
        <v>149148000</v>
      </c>
      <c r="L358" s="5">
        <v>151343000</v>
      </c>
      <c r="M358" s="3" t="s">
        <v>1083</v>
      </c>
      <c r="N358" s="20">
        <f>('Ratios Calculated fix'!N358-'Ratios Calculated fix'!N$428)/('Ratios Calculated fix'!N$429-'Ratios Calculated fix'!N$428)</f>
        <v>4.8863580787380394E-2</v>
      </c>
      <c r="O358" s="21">
        <f>('Ratios Calculated fix'!O358-'Ratios Calculated fix'!O$428)/('Ratios Calculated fix'!O$429-'Ratios Calculated fix'!O$428)</f>
        <v>2.3114261005122486E-2</v>
      </c>
      <c r="P358" s="21">
        <f>('Ratios Calculated fix'!P358-'Ratios Calculated fix'!P$428)/('Ratios Calculated fix'!P$429-'Ratios Calculated fix'!P$428)</f>
        <v>1.0792010317840918E-2</v>
      </c>
      <c r="Q358" s="21">
        <f>('Ratios Calculated fix'!Q358-'Ratios Calculated fix'!Q$428)/('Ratios Calculated fix'!Q$429-'Ratios Calculated fix'!Q$428)</f>
        <v>0.5598501623088965</v>
      </c>
      <c r="R358" s="21">
        <f>('Ratios Calculated fix'!R358-'Ratios Calculated fix'!R$428)/('Ratios Calculated fix'!R$429-'Ratios Calculated fix'!R$428)</f>
        <v>5.5580837299384074E-2</v>
      </c>
      <c r="S358" s="21">
        <f>('Ratios Calculated fix'!S358-'Ratios Calculated fix'!S$428)/('Ratios Calculated fix'!S$429-'Ratios Calculated fix'!S$428)</f>
        <v>3.2588043025402198E-2</v>
      </c>
      <c r="T358" s="21">
        <f>('Ratios Calculated fix'!T358-'Ratios Calculated fix'!T$428)/('Ratios Calculated fix'!T$429-'Ratios Calculated fix'!T$428)</f>
        <v>5.1087941056721299E-2</v>
      </c>
      <c r="U358" s="21">
        <f>('Ratios Calculated fix'!U358-'Ratios Calculated fix'!U$428)/('Ratios Calculated fix'!U$429-'Ratios Calculated fix'!U$428)</f>
        <v>0.79269796696161854</v>
      </c>
      <c r="V358" s="21">
        <f>('Ratios Calculated fix'!V358-'Ratios Calculated fix'!V$428)/('Ratios Calculated fix'!V$429-'Ratios Calculated fix'!V$428)</f>
        <v>0.77285875270702542</v>
      </c>
      <c r="W358" s="21">
        <f>('Ratios Calculated fix'!W358-'Ratios Calculated fix'!W$428)/('Ratios Calculated fix'!W$429-'Ratios Calculated fix'!W$428)</f>
        <v>0.7619915380272535</v>
      </c>
      <c r="X358" s="21">
        <f>('Ratios Calculated fix'!X358-'Ratios Calculated fix'!X$428)/('Ratios Calculated fix'!X$429-'Ratios Calculated fix'!X$428)</f>
        <v>0.18948352928740386</v>
      </c>
      <c r="Y358" s="21">
        <f>('Ratios Calculated fix'!Y358-'Ratios Calculated fix'!Y$428)/('Ratios Calculated fix'!Y$429-'Ratios Calculated fix'!Y$428)</f>
        <v>0.54590253319357829</v>
      </c>
      <c r="Z358" s="21">
        <f>('Ratios Calculated fix'!Z358-'Ratios Calculated fix'!Z$428)/('Ratios Calculated fix'!Z$429-'Ratios Calculated fix'!Z$428)</f>
        <v>0.81051647071259614</v>
      </c>
      <c r="AA358" s="21">
        <f>('Ratios Calculated fix'!AA358-'Ratios Calculated fix'!AA$428)/('Ratios Calculated fix'!AA$429-'Ratios Calculated fix'!AA$428)</f>
        <v>0.75293918374125324</v>
      </c>
      <c r="AB358" s="21">
        <f>('Ratios Calculated fix'!AB358-'Ratios Calculated fix'!AB$428)/('Ratios Calculated fix'!AB$429-'Ratios Calculated fix'!AB$428)</f>
        <v>0.88479820582915136</v>
      </c>
      <c r="AC358" s="21">
        <f>('Ratios Calculated fix'!AC358-'Ratios Calculated fix'!AC$428)/('Ratios Calculated fix'!AC$429-'Ratios Calculated fix'!AC$428)</f>
        <v>0.32850120592834525</v>
      </c>
      <c r="AD358" s="21">
        <f>('Ratios Calculated fix'!AD358-'Ratios Calculated fix'!AD$428)/('Ratios Calculated fix'!AD$429-'Ratios Calculated fix'!AD$428)</f>
        <v>0.30161738516840875</v>
      </c>
      <c r="AE358" s="21">
        <f>('Ratios Calculated fix'!AE358-'Ratios Calculated fix'!AE$428)/('Ratios Calculated fix'!AE$429-'Ratios Calculated fix'!AE$428)</f>
        <v>0.34576070237943929</v>
      </c>
      <c r="AF358" s="21">
        <f>('Ratios Calculated fix'!AF358-'Ratios Calculated fix'!AF$428)/('Ratios Calculated fix'!AF$429-'Ratios Calculated fix'!AF$428)</f>
        <v>0.56714798567045299</v>
      </c>
      <c r="AG358" s="21" t="e">
        <f>('Ratios Calculated fix'!AG358-'Ratios Calculated fix'!AG$428)/('Ratios Calculated fix'!AG$429-'Ratios Calculated fix'!AG$428)</f>
        <v>#DIV/0!</v>
      </c>
      <c r="AH358" s="21" t="e">
        <f>('Ratios Calculated fix'!AH358-'Ratios Calculated fix'!AH$428)/('Ratios Calculated fix'!AH$429-'Ratios Calculated fix'!AH$428)</f>
        <v>#DIV/0!</v>
      </c>
      <c r="AI358" s="21">
        <f>('Ratios Calculated fix'!AI358-'Ratios Calculated fix'!AI$428)/('Ratios Calculated fix'!AI$429-'Ratios Calculated fix'!AI$428)</f>
        <v>0.39752929651745955</v>
      </c>
      <c r="AJ358" s="21">
        <f>('Ratios Calculated fix'!AJ358-'Ratios Calculated fix'!AJ$428)/('Ratios Calculated fix'!AJ$429-'Ratios Calculated fix'!AJ$428)</f>
        <v>0.12207438779994739</v>
      </c>
      <c r="AK358" s="21" t="e">
        <f>('Ratios Calculated fix'!AK358-'Ratios Calculated fix'!AK$428)/('Ratios Calculated fix'!AK$429-'Ratios Calculated fix'!AK$428)</f>
        <v>#DIV/0!</v>
      </c>
      <c r="AL358" s="21" t="e">
        <f>('Ratios Calculated fix'!AL358-'Ratios Calculated fix'!AL$428)/('Ratios Calculated fix'!AL$429-'Ratios Calculated fix'!AL$428)</f>
        <v>#DIV/0!</v>
      </c>
      <c r="AM358" s="21">
        <f>('Ratios Calculated fix'!AM358-'Ratios Calculated fix'!AM$428)/('Ratios Calculated fix'!AM$429-'Ratios Calculated fix'!AM$428)</f>
        <v>0.61663880115023884</v>
      </c>
      <c r="AN358" s="21">
        <f>('Ratios Calculated fix'!AN358-'Ratios Calculated fix'!AN$428)/('Ratios Calculated fix'!AN$429-'Ratios Calculated fix'!AN$428)</f>
        <v>0.62242115728346581</v>
      </c>
      <c r="AO358" s="21">
        <f>('Ratios Calculated fix'!AO358-'Ratios Calculated fix'!AO$428)/('Ratios Calculated fix'!AO$429-'Ratios Calculated fix'!AO$428)</f>
        <v>0.15100728497355706</v>
      </c>
      <c r="AP358" s="21">
        <f>('Ratios Calculated fix'!AP358-'Ratios Calculated fix'!AP$428)/('Ratios Calculated fix'!AP$429-'Ratios Calculated fix'!AP$428)</f>
        <v>3.4860993192133628E-2</v>
      </c>
      <c r="AQ358" s="21">
        <f>('Ratios Calculated fix'!AQ358-'Ratios Calculated fix'!AQ$428)/('Ratios Calculated fix'!AQ$429-'Ratios Calculated fix'!AQ$428)</f>
        <v>0.53415785695558871</v>
      </c>
      <c r="AR358" s="21">
        <f>('Ratios Calculated fix'!AR358-'Ratios Calculated fix'!AR$428)/('Ratios Calculated fix'!AR$429-'Ratios Calculated fix'!AR$428)</f>
        <v>0.26375459769600146</v>
      </c>
      <c r="AS358" s="21">
        <f>('Ratios Calculated fix'!AS358-'Ratios Calculated fix'!AS$428)/('Ratios Calculated fix'!AS$429-'Ratios Calculated fix'!AS$428)</f>
        <v>0.54310501380047316</v>
      </c>
      <c r="AT358" s="21">
        <f>('Ratios Calculated fix'!AT358-'Ratios Calculated fix'!AT$428)/('Ratios Calculated fix'!AT$429-'Ratios Calculated fix'!AT$428)</f>
        <v>0.29791246523803572</v>
      </c>
      <c r="AU358" s="21">
        <f>('Ratios Calculated fix'!AU358-'Ratios Calculated fix'!AU$428)/('Ratios Calculated fix'!AU$429-'Ratios Calculated fix'!AU$428)</f>
        <v>0.45056299733276306</v>
      </c>
      <c r="AV358" s="21" t="e">
        <f>('Ratios Calculated fix'!AV358-'Ratios Calculated fix'!AV$428)/('Ratios Calculated fix'!AV$429-'Ratios Calculated fix'!AV$428)</f>
        <v>#DIV/0!</v>
      </c>
      <c r="AW358" s="21" t="e">
        <f>('Ratios Calculated fix'!AW358-'Ratios Calculated fix'!AW$428)/('Ratios Calculated fix'!AW$429-'Ratios Calculated fix'!AW$428)</f>
        <v>#DIV/0!</v>
      </c>
      <c r="AX358" s="21" t="e">
        <f>('Ratios Calculated fix'!AX358-'Ratios Calculated fix'!AX$428)/('Ratios Calculated fix'!AX$429-'Ratios Calculated fix'!AX$428)</f>
        <v>#DIV/0!</v>
      </c>
      <c r="AY358" s="21">
        <f>('Ratios Calculated fix'!AY358-'Ratios Calculated fix'!AY$428)/('Ratios Calculated fix'!AY$429-'Ratios Calculated fix'!AY$428)</f>
        <v>0.36141291036196299</v>
      </c>
      <c r="AZ358" s="21">
        <f>('Ratios Calculated fix'!AZ358-'Ratios Calculated fix'!AZ$428)/('Ratios Calculated fix'!AZ$429-'Ratios Calculated fix'!AZ$428)</f>
        <v>0.29819074130332218</v>
      </c>
      <c r="BA358" s="21">
        <f>('Ratios Calculated fix'!BA358-'Ratios Calculated fix'!BA$428)/('Ratios Calculated fix'!BA$429-'Ratios Calculated fix'!BA$428)</f>
        <v>0.51205110362049755</v>
      </c>
      <c r="BB358" s="21" t="e">
        <f>('Ratios Calculated fix'!BB358-'Ratios Calculated fix'!BB$428)/('Ratios Calculated fix'!BB$429-'Ratios Calculated fix'!BB$428)</f>
        <v>#DIV/0!</v>
      </c>
      <c r="BC358" s="21">
        <f>('Ratios Calculated fix'!BC358-'Ratios Calculated fix'!BC$428)/('Ratios Calculated fix'!BC$429-'Ratios Calculated fix'!BC$428)</f>
        <v>0.11401135275844557</v>
      </c>
    </row>
    <row r="359" spans="1:55" x14ac:dyDescent="0.2">
      <c r="A359" s="3" t="s">
        <v>1066</v>
      </c>
      <c r="B359" s="3" t="s">
        <v>1067</v>
      </c>
      <c r="C359" s="3" t="s">
        <v>34</v>
      </c>
      <c r="D359" s="3">
        <v>353611</v>
      </c>
      <c r="E359" s="3" t="s">
        <v>16</v>
      </c>
      <c r="F359" s="3">
        <v>2019</v>
      </c>
      <c r="G359" s="3" t="s">
        <v>17</v>
      </c>
      <c r="H359" s="4">
        <v>43738</v>
      </c>
      <c r="I359" s="4">
        <v>43783</v>
      </c>
      <c r="J359" s="4">
        <v>43783</v>
      </c>
      <c r="K359" s="5">
        <v>171000000</v>
      </c>
      <c r="L359" s="5">
        <v>172300000</v>
      </c>
      <c r="M359" s="3" t="s">
        <v>1068</v>
      </c>
      <c r="N359" s="20">
        <f>('Ratios Calculated fix'!N359-'Ratios Calculated fix'!N$428)/('Ratios Calculated fix'!N$429-'Ratios Calculated fix'!N$428)</f>
        <v>0.25129761313366172</v>
      </c>
      <c r="O359" s="21">
        <f>('Ratios Calculated fix'!O359-'Ratios Calculated fix'!O$428)/('Ratios Calculated fix'!O$429-'Ratios Calculated fix'!O$428)</f>
        <v>0.19669001181129939</v>
      </c>
      <c r="P359" s="21">
        <f>('Ratios Calculated fix'!P359-'Ratios Calculated fix'!P$428)/('Ratios Calculated fix'!P$429-'Ratios Calculated fix'!P$428)</f>
        <v>0.39436503064794737</v>
      </c>
      <c r="Q359" s="21">
        <f>('Ratios Calculated fix'!Q359-'Ratios Calculated fix'!Q$428)/('Ratios Calculated fix'!Q$429-'Ratios Calculated fix'!Q$428)</f>
        <v>0.55783854010976064</v>
      </c>
      <c r="R359" s="21">
        <f>('Ratios Calculated fix'!R359-'Ratios Calculated fix'!R$428)/('Ratios Calculated fix'!R$429-'Ratios Calculated fix'!R$428)</f>
        <v>0</v>
      </c>
      <c r="S359" s="21">
        <f>('Ratios Calculated fix'!S359-'Ratios Calculated fix'!S$428)/('Ratios Calculated fix'!S$429-'Ratios Calculated fix'!S$428)</f>
        <v>0</v>
      </c>
      <c r="T359" s="21">
        <f>('Ratios Calculated fix'!T359-'Ratios Calculated fix'!T$428)/('Ratios Calculated fix'!T$429-'Ratios Calculated fix'!T$428)</f>
        <v>0</v>
      </c>
      <c r="U359" s="21">
        <f>('Ratios Calculated fix'!U359-'Ratios Calculated fix'!U$428)/('Ratios Calculated fix'!U$429-'Ratios Calculated fix'!U$428)</f>
        <v>0.79008725756879927</v>
      </c>
      <c r="V359" s="21">
        <f>('Ratios Calculated fix'!V359-'Ratios Calculated fix'!V$428)/('Ratios Calculated fix'!V$429-'Ratios Calculated fix'!V$428)</f>
        <v>0.77144014205164946</v>
      </c>
      <c r="W359" s="21">
        <f>('Ratios Calculated fix'!W359-'Ratios Calculated fix'!W$428)/('Ratios Calculated fix'!W$429-'Ratios Calculated fix'!W$428)</f>
        <v>0.75926751205282994</v>
      </c>
      <c r="X359" s="21">
        <f>('Ratios Calculated fix'!X359-'Ratios Calculated fix'!X$428)/('Ratios Calculated fix'!X$429-'Ratios Calculated fix'!X$428)</f>
        <v>0.38101479843231445</v>
      </c>
      <c r="Y359" s="21">
        <f>('Ratios Calculated fix'!Y359-'Ratios Calculated fix'!Y$428)/('Ratios Calculated fix'!Y$429-'Ratios Calculated fix'!Y$428)</f>
        <v>0.58479813593729735</v>
      </c>
      <c r="Z359" s="21">
        <f>('Ratios Calculated fix'!Z359-'Ratios Calculated fix'!Z$428)/('Ratios Calculated fix'!Z$429-'Ratios Calculated fix'!Z$428)</f>
        <v>0.61898520156768555</v>
      </c>
      <c r="AA359" s="21">
        <f>('Ratios Calculated fix'!AA359-'Ratios Calculated fix'!AA$428)/('Ratios Calculated fix'!AA$429-'Ratios Calculated fix'!AA$428)</f>
        <v>0.40199292268260284</v>
      </c>
      <c r="AB359" s="21">
        <f>('Ratios Calculated fix'!AB359-'Ratios Calculated fix'!AB$428)/('Ratios Calculated fix'!AB$429-'Ratios Calculated fix'!AB$428)</f>
        <v>0.98955592058583319</v>
      </c>
      <c r="AC359" s="21">
        <f>('Ratios Calculated fix'!AC359-'Ratios Calculated fix'!AC$428)/('Ratios Calculated fix'!AC$429-'Ratios Calculated fix'!AC$428)</f>
        <v>0.4903195745598079</v>
      </c>
      <c r="AD359" s="21">
        <f>('Ratios Calculated fix'!AD359-'Ratios Calculated fix'!AD$428)/('Ratios Calculated fix'!AD$429-'Ratios Calculated fix'!AD$428)</f>
        <v>0.52027814570671183</v>
      </c>
      <c r="AE359" s="21">
        <f>('Ratios Calculated fix'!AE359-'Ratios Calculated fix'!AE$428)/('Ratios Calculated fix'!AE$429-'Ratios Calculated fix'!AE$428)</f>
        <v>0.59161136333750475</v>
      </c>
      <c r="AF359" s="21">
        <f>('Ratios Calculated fix'!AF359-'Ratios Calculated fix'!AF$428)/('Ratios Calculated fix'!AF$429-'Ratios Calculated fix'!AF$428)</f>
        <v>0.69748868424013366</v>
      </c>
      <c r="AG359" s="21" t="e">
        <f>('Ratios Calculated fix'!AG359-'Ratios Calculated fix'!AG$428)/('Ratios Calculated fix'!AG$429-'Ratios Calculated fix'!AG$428)</f>
        <v>#DIV/0!</v>
      </c>
      <c r="AH359" s="21" t="e">
        <f>('Ratios Calculated fix'!AH359-'Ratios Calculated fix'!AH$428)/('Ratios Calculated fix'!AH$429-'Ratios Calculated fix'!AH$428)</f>
        <v>#DIV/0!</v>
      </c>
      <c r="AI359" s="21">
        <f>('Ratios Calculated fix'!AI359-'Ratios Calculated fix'!AI$428)/('Ratios Calculated fix'!AI$429-'Ratios Calculated fix'!AI$428)</f>
        <v>0.37968501689178474</v>
      </c>
      <c r="AJ359" s="21">
        <f>('Ratios Calculated fix'!AJ359-'Ratios Calculated fix'!AJ$428)/('Ratios Calculated fix'!AJ$429-'Ratios Calculated fix'!AJ$428)</f>
        <v>0.6114700965438844</v>
      </c>
      <c r="AK359" s="21" t="e">
        <f>('Ratios Calculated fix'!AK359-'Ratios Calculated fix'!AK$428)/('Ratios Calculated fix'!AK$429-'Ratios Calculated fix'!AK$428)</f>
        <v>#DIV/0!</v>
      </c>
      <c r="AL359" s="21" t="e">
        <f>('Ratios Calculated fix'!AL359-'Ratios Calculated fix'!AL$428)/('Ratios Calculated fix'!AL$429-'Ratios Calculated fix'!AL$428)</f>
        <v>#DIV/0!</v>
      </c>
      <c r="AM359" s="21">
        <f>('Ratios Calculated fix'!AM359-'Ratios Calculated fix'!AM$428)/('Ratios Calculated fix'!AM$429-'Ratios Calculated fix'!AM$428)</f>
        <v>0.61885394850238951</v>
      </c>
      <c r="AN359" s="21">
        <f>('Ratios Calculated fix'!AN359-'Ratios Calculated fix'!AN$428)/('Ratios Calculated fix'!AN$429-'Ratios Calculated fix'!AN$428)</f>
        <v>0.62112684765895276</v>
      </c>
      <c r="AO359" s="21">
        <f>('Ratios Calculated fix'!AO359-'Ratios Calculated fix'!AO$428)/('Ratios Calculated fix'!AO$429-'Ratios Calculated fix'!AO$428)</f>
        <v>0.16930684864611761</v>
      </c>
      <c r="AP359" s="21">
        <f>('Ratios Calculated fix'!AP359-'Ratios Calculated fix'!AP$428)/('Ratios Calculated fix'!AP$429-'Ratios Calculated fix'!AP$428)</f>
        <v>3.2230066857603636E-2</v>
      </c>
      <c r="AQ359" s="21">
        <f>('Ratios Calculated fix'!AQ359-'Ratios Calculated fix'!AQ$428)/('Ratios Calculated fix'!AQ$429-'Ratios Calculated fix'!AQ$428)</f>
        <v>0.73558384150474598</v>
      </c>
      <c r="AR359" s="21">
        <f>('Ratios Calculated fix'!AR359-'Ratios Calculated fix'!AR$428)/('Ratios Calculated fix'!AR$429-'Ratios Calculated fix'!AR$428)</f>
        <v>0.50298801495171008</v>
      </c>
      <c r="AS359" s="21">
        <f>('Ratios Calculated fix'!AS359-'Ratios Calculated fix'!AS$428)/('Ratios Calculated fix'!AS$429-'Ratios Calculated fix'!AS$428)</f>
        <v>0.46480565062534074</v>
      </c>
      <c r="AT359" s="21">
        <f>('Ratios Calculated fix'!AT359-'Ratios Calculated fix'!AT$428)/('Ratios Calculated fix'!AT$429-'Ratios Calculated fix'!AT$428)</f>
        <v>0.61865479607714835</v>
      </c>
      <c r="AU359" s="21">
        <f>('Ratios Calculated fix'!AU359-'Ratios Calculated fix'!AU$428)/('Ratios Calculated fix'!AU$429-'Ratios Calculated fix'!AU$428)</f>
        <v>0.47404147583904477</v>
      </c>
      <c r="AV359" s="21" t="e">
        <f>('Ratios Calculated fix'!AV359-'Ratios Calculated fix'!AV$428)/('Ratios Calculated fix'!AV$429-'Ratios Calculated fix'!AV$428)</f>
        <v>#DIV/0!</v>
      </c>
      <c r="AW359" s="21" t="e">
        <f>('Ratios Calculated fix'!AW359-'Ratios Calculated fix'!AW$428)/('Ratios Calculated fix'!AW$429-'Ratios Calculated fix'!AW$428)</f>
        <v>#DIV/0!</v>
      </c>
      <c r="AX359" s="21" t="e">
        <f>('Ratios Calculated fix'!AX359-'Ratios Calculated fix'!AX$428)/('Ratios Calculated fix'!AX$429-'Ratios Calculated fix'!AX$428)</f>
        <v>#DIV/0!</v>
      </c>
      <c r="AY359" s="21">
        <f>('Ratios Calculated fix'!AY359-'Ratios Calculated fix'!AY$428)/('Ratios Calculated fix'!AY$429-'Ratios Calculated fix'!AY$428)</f>
        <v>0.32751608420844852</v>
      </c>
      <c r="AZ359" s="21">
        <f>('Ratios Calculated fix'!AZ359-'Ratios Calculated fix'!AZ$428)/('Ratios Calculated fix'!AZ$429-'Ratios Calculated fix'!AZ$428)</f>
        <v>0.22595644216411812</v>
      </c>
      <c r="BA359" s="21">
        <f>('Ratios Calculated fix'!BA359-'Ratios Calculated fix'!BA$428)/('Ratios Calculated fix'!BA$429-'Ratios Calculated fix'!BA$428)</f>
        <v>0.50998266196525832</v>
      </c>
      <c r="BB359" s="21" t="e">
        <f>('Ratios Calculated fix'!BB359-'Ratios Calculated fix'!BB$428)/('Ratios Calculated fix'!BB$429-'Ratios Calculated fix'!BB$428)</f>
        <v>#DIV/0!</v>
      </c>
      <c r="BC359" s="21">
        <f>('Ratios Calculated fix'!BC359-'Ratios Calculated fix'!BC$428)/('Ratios Calculated fix'!BC$429-'Ratios Calculated fix'!BC$428)</f>
        <v>0.22365911795055823</v>
      </c>
    </row>
    <row r="360" spans="1:55" x14ac:dyDescent="0.2">
      <c r="A360" s="3" t="s">
        <v>1090</v>
      </c>
      <c r="B360" s="3" t="s">
        <v>1091</v>
      </c>
      <c r="C360" s="3" t="s">
        <v>24</v>
      </c>
      <c r="D360" s="3">
        <v>105030</v>
      </c>
      <c r="E360" s="3" t="s">
        <v>16</v>
      </c>
      <c r="F360" s="3">
        <v>2019</v>
      </c>
      <c r="G360" s="3" t="s">
        <v>17</v>
      </c>
      <c r="H360" s="4">
        <v>43830</v>
      </c>
      <c r="I360" s="4">
        <v>43867</v>
      </c>
      <c r="J360" s="4">
        <v>43867</v>
      </c>
      <c r="K360" s="5">
        <v>374600000</v>
      </c>
      <c r="L360" s="5">
        <v>380500000</v>
      </c>
      <c r="M360" s="3" t="s">
        <v>1092</v>
      </c>
      <c r="N360" s="20">
        <f>('Ratios Calculated fix'!N360-'Ratios Calculated fix'!N$428)/('Ratios Calculated fix'!N$429-'Ratios Calculated fix'!N$428)</f>
        <v>8.7190435638226774E-2</v>
      </c>
      <c r="O360" s="21">
        <f>('Ratios Calculated fix'!O360-'Ratios Calculated fix'!O$428)/('Ratios Calculated fix'!O$429-'Ratios Calculated fix'!O$428)</f>
        <v>6.0503816214397536E-2</v>
      </c>
      <c r="P360" s="21">
        <f>('Ratios Calculated fix'!P360-'Ratios Calculated fix'!P$428)/('Ratios Calculated fix'!P$429-'Ratios Calculated fix'!P$428)</f>
        <v>0.11510639474620189</v>
      </c>
      <c r="Q360" s="21">
        <f>('Ratios Calculated fix'!Q360-'Ratios Calculated fix'!Q$428)/('Ratios Calculated fix'!Q$429-'Ratios Calculated fix'!Q$428)</f>
        <v>0.5596109375706132</v>
      </c>
      <c r="R360" s="21">
        <f>('Ratios Calculated fix'!R360-'Ratios Calculated fix'!R$428)/('Ratios Calculated fix'!R$429-'Ratios Calculated fix'!R$428)</f>
        <v>9.3030044732350117E-2</v>
      </c>
      <c r="S360" s="21">
        <f>('Ratios Calculated fix'!S360-'Ratios Calculated fix'!S$428)/('Ratios Calculated fix'!S$429-'Ratios Calculated fix'!S$428)</f>
        <v>8.4235915494316416E-2</v>
      </c>
      <c r="T360" s="21">
        <f>('Ratios Calculated fix'!T360-'Ratios Calculated fix'!T$428)/('Ratios Calculated fix'!T$429-'Ratios Calculated fix'!T$428)</f>
        <v>8.0896530280883144E-2</v>
      </c>
      <c r="U360" s="21">
        <f>('Ratios Calculated fix'!U360-'Ratios Calculated fix'!U$428)/('Ratios Calculated fix'!U$429-'Ratios Calculated fix'!U$428)</f>
        <v>0.79418476826559226</v>
      </c>
      <c r="V360" s="21">
        <f>('Ratios Calculated fix'!V360-'Ratios Calculated fix'!V$428)/('Ratios Calculated fix'!V$429-'Ratios Calculated fix'!V$428)</f>
        <v>0.77487861535069147</v>
      </c>
      <c r="W360" s="21">
        <f>('Ratios Calculated fix'!W360-'Ratios Calculated fix'!W$428)/('Ratios Calculated fix'!W$429-'Ratios Calculated fix'!W$428)</f>
        <v>0.76331221059505117</v>
      </c>
      <c r="X360" s="21">
        <f>('Ratios Calculated fix'!X360-'Ratios Calculated fix'!X$428)/('Ratios Calculated fix'!X$429-'Ratios Calculated fix'!X$428)</f>
        <v>0.28976534290225198</v>
      </c>
      <c r="Y360" s="21">
        <f>('Ratios Calculated fix'!Y360-'Ratios Calculated fix'!Y$428)/('Ratios Calculated fix'!Y$429-'Ratios Calculated fix'!Y$428)</f>
        <v>0.54090583834868267</v>
      </c>
      <c r="Z360" s="21">
        <f>('Ratios Calculated fix'!Z360-'Ratios Calculated fix'!Z$428)/('Ratios Calculated fix'!Z$429-'Ratios Calculated fix'!Z$428)</f>
        <v>0.71023465709774802</v>
      </c>
      <c r="AA360" s="21">
        <f>('Ratios Calculated fix'!AA360-'Ratios Calculated fix'!AA$428)/('Ratios Calculated fix'!AA$429-'Ratios Calculated fix'!AA$428)</f>
        <v>0.51308215067341578</v>
      </c>
      <c r="AB360" s="21">
        <f>('Ratios Calculated fix'!AB360-'Ratios Calculated fix'!AB$428)/('Ratios Calculated fix'!AB$429-'Ratios Calculated fix'!AB$428)</f>
        <v>0.89112369698003702</v>
      </c>
      <c r="AC360" s="21">
        <f>('Ratios Calculated fix'!AC360-'Ratios Calculated fix'!AC$428)/('Ratios Calculated fix'!AC$429-'Ratios Calculated fix'!AC$428)</f>
        <v>0.64747581065526472</v>
      </c>
      <c r="AD360" s="21">
        <f>('Ratios Calculated fix'!AD360-'Ratios Calculated fix'!AD$428)/('Ratios Calculated fix'!AD$429-'Ratios Calculated fix'!AD$428)</f>
        <v>0.40747001974939268</v>
      </c>
      <c r="AE360" s="21">
        <f>('Ratios Calculated fix'!AE360-'Ratios Calculated fix'!AE$428)/('Ratios Calculated fix'!AE$429-'Ratios Calculated fix'!AE$428)</f>
        <v>0.43592008183971515</v>
      </c>
      <c r="AF360" s="21">
        <f>('Ratios Calculated fix'!AF360-'Ratios Calculated fix'!AF$428)/('Ratios Calculated fix'!AF$429-'Ratios Calculated fix'!AF$428)</f>
        <v>0.71346331323317425</v>
      </c>
      <c r="AG360" s="21" t="e">
        <f>('Ratios Calculated fix'!AG360-'Ratios Calculated fix'!AG$428)/('Ratios Calculated fix'!AG$429-'Ratios Calculated fix'!AG$428)</f>
        <v>#DIV/0!</v>
      </c>
      <c r="AH360" s="21" t="e">
        <f>('Ratios Calculated fix'!AH360-'Ratios Calculated fix'!AH$428)/('Ratios Calculated fix'!AH$429-'Ratios Calculated fix'!AH$428)</f>
        <v>#DIV/0!</v>
      </c>
      <c r="AI360" s="21">
        <f>('Ratios Calculated fix'!AI360-'Ratios Calculated fix'!AI$428)/('Ratios Calculated fix'!AI$429-'Ratios Calculated fix'!AI$428)</f>
        <v>0.44720858471845082</v>
      </c>
      <c r="AJ360" s="21">
        <f>('Ratios Calculated fix'!AJ360-'Ratios Calculated fix'!AJ$428)/('Ratios Calculated fix'!AJ$429-'Ratios Calculated fix'!AJ$428)</f>
        <v>0.16026784616017306</v>
      </c>
      <c r="AK360" s="21" t="e">
        <f>('Ratios Calculated fix'!AK360-'Ratios Calculated fix'!AK$428)/('Ratios Calculated fix'!AK$429-'Ratios Calculated fix'!AK$428)</f>
        <v>#DIV/0!</v>
      </c>
      <c r="AL360" s="21" t="e">
        <f>('Ratios Calculated fix'!AL360-'Ratios Calculated fix'!AL$428)/('Ratios Calculated fix'!AL$429-'Ratios Calculated fix'!AL$428)</f>
        <v>#DIV/0!</v>
      </c>
      <c r="AM360" s="21">
        <f>('Ratios Calculated fix'!AM360-'Ratios Calculated fix'!AM$428)/('Ratios Calculated fix'!AM$429-'Ratios Calculated fix'!AM$428)</f>
        <v>0.62004065040291523</v>
      </c>
      <c r="AN360" s="21">
        <f>('Ratios Calculated fix'!AN360-'Ratios Calculated fix'!AN$428)/('Ratios Calculated fix'!AN$429-'Ratios Calculated fix'!AN$428)</f>
        <v>0.62145898828329638</v>
      </c>
      <c r="AO360" s="21">
        <f>('Ratios Calculated fix'!AO360-'Ratios Calculated fix'!AO$428)/('Ratios Calculated fix'!AO$429-'Ratios Calculated fix'!AO$428)</f>
        <v>0.10082292365294271</v>
      </c>
      <c r="AP360" s="21">
        <f>('Ratios Calculated fix'!AP360-'Ratios Calculated fix'!AP$428)/('Ratios Calculated fix'!AP$429-'Ratios Calculated fix'!AP$428)</f>
        <v>3.2311161396328412E-2</v>
      </c>
      <c r="AQ360" s="21">
        <f>('Ratios Calculated fix'!AQ360-'Ratios Calculated fix'!AQ$428)/('Ratios Calculated fix'!AQ$429-'Ratios Calculated fix'!AQ$428)</f>
        <v>0.65995357703486857</v>
      </c>
      <c r="AR360" s="21">
        <f>('Ratios Calculated fix'!AR360-'Ratios Calculated fix'!AR$428)/('Ratios Calculated fix'!AR$429-'Ratios Calculated fix'!AR$428)</f>
        <v>0.36698758467390408</v>
      </c>
      <c r="AS360" s="21">
        <f>('Ratios Calculated fix'!AS360-'Ratios Calculated fix'!AS$428)/('Ratios Calculated fix'!AS$429-'Ratios Calculated fix'!AS$428)</f>
        <v>0.59291526014037377</v>
      </c>
      <c r="AT360" s="21">
        <f>('Ratios Calculated fix'!AT360-'Ratios Calculated fix'!AT$428)/('Ratios Calculated fix'!AT$429-'Ratios Calculated fix'!AT$428)</f>
        <v>0.34843300378924125</v>
      </c>
      <c r="AU360" s="21">
        <f>('Ratios Calculated fix'!AU360-'Ratios Calculated fix'!AU$428)/('Ratios Calculated fix'!AU$429-'Ratios Calculated fix'!AU$428)</f>
        <v>0.43752592921939648</v>
      </c>
      <c r="AV360" s="21" t="e">
        <f>('Ratios Calculated fix'!AV360-'Ratios Calculated fix'!AV$428)/('Ratios Calculated fix'!AV$429-'Ratios Calculated fix'!AV$428)</f>
        <v>#DIV/0!</v>
      </c>
      <c r="AW360" s="21" t="e">
        <f>('Ratios Calculated fix'!AW360-'Ratios Calculated fix'!AW$428)/('Ratios Calculated fix'!AW$429-'Ratios Calculated fix'!AW$428)</f>
        <v>#DIV/0!</v>
      </c>
      <c r="AX360" s="21" t="e">
        <f>('Ratios Calculated fix'!AX360-'Ratios Calculated fix'!AX$428)/('Ratios Calculated fix'!AX$429-'Ratios Calculated fix'!AX$428)</f>
        <v>#DIV/0!</v>
      </c>
      <c r="AY360" s="21">
        <f>('Ratios Calculated fix'!AY360-'Ratios Calculated fix'!AY$428)/('Ratios Calculated fix'!AY$429-'Ratios Calculated fix'!AY$428)</f>
        <v>0.36474610418292591</v>
      </c>
      <c r="AZ360" s="21">
        <f>('Ratios Calculated fix'!AZ360-'Ratios Calculated fix'!AZ$428)/('Ratios Calculated fix'!AZ$429-'Ratios Calculated fix'!AZ$428)</f>
        <v>0.28326741123685678</v>
      </c>
      <c r="BA360" s="21">
        <f>('Ratios Calculated fix'!BA360-'Ratios Calculated fix'!BA$428)/('Ratios Calculated fix'!BA$429-'Ratios Calculated fix'!BA$428)</f>
        <v>0.50879162336041917</v>
      </c>
      <c r="BB360" s="21" t="e">
        <f>('Ratios Calculated fix'!BB360-'Ratios Calculated fix'!BB$428)/('Ratios Calculated fix'!BB$429-'Ratios Calculated fix'!BB$428)</f>
        <v>#DIV/0!</v>
      </c>
      <c r="BC360" s="21">
        <f>('Ratios Calculated fix'!BC360-'Ratios Calculated fix'!BC$428)/('Ratios Calculated fix'!BC$429-'Ratios Calculated fix'!BC$428)</f>
        <v>0.12661612421470375</v>
      </c>
    </row>
    <row r="361" spans="1:55" x14ac:dyDescent="0.2">
      <c r="A361" s="3" t="s">
        <v>1096</v>
      </c>
      <c r="B361" s="3" t="s">
        <v>1097</v>
      </c>
      <c r="C361" s="3" t="s">
        <v>91</v>
      </c>
      <c r="D361" s="3">
        <v>247719</v>
      </c>
      <c r="E361" s="3" t="s">
        <v>16</v>
      </c>
      <c r="F361" s="3">
        <v>2020</v>
      </c>
      <c r="G361" s="3" t="s">
        <v>17</v>
      </c>
      <c r="H361" s="4">
        <v>44012</v>
      </c>
      <c r="I361" s="4">
        <v>44069</v>
      </c>
      <c r="J361" s="4">
        <v>44069</v>
      </c>
      <c r="K361" s="5">
        <v>508257992</v>
      </c>
      <c r="L361" s="5">
        <v>509166991</v>
      </c>
      <c r="M361" s="3" t="s">
        <v>1098</v>
      </c>
      <c r="N361" s="20">
        <f>('Ratios Calculated fix'!N361-'Ratios Calculated fix'!N$428)/('Ratios Calculated fix'!N$429-'Ratios Calculated fix'!N$428)</f>
        <v>5.7202323305425573E-2</v>
      </c>
      <c r="O361" s="21">
        <f>('Ratios Calculated fix'!O361-'Ratios Calculated fix'!O$428)/('Ratios Calculated fix'!O$429-'Ratios Calculated fix'!O$428)</f>
        <v>3.4326620882483533E-2</v>
      </c>
      <c r="P361" s="21">
        <f>('Ratios Calculated fix'!P361-'Ratios Calculated fix'!P$428)/('Ratios Calculated fix'!P$429-'Ratios Calculated fix'!P$428)</f>
        <v>1.2584601464979243E-2</v>
      </c>
      <c r="Q361" s="21">
        <f>('Ratios Calculated fix'!Q361-'Ratios Calculated fix'!Q$428)/('Ratios Calculated fix'!Q$429-'Ratios Calculated fix'!Q$428)</f>
        <v>0.56699048149597941</v>
      </c>
      <c r="R361" s="21">
        <f>('Ratios Calculated fix'!R361-'Ratios Calculated fix'!R$428)/('Ratios Calculated fix'!R$429-'Ratios Calculated fix'!R$428)</f>
        <v>0.1167416338171737</v>
      </c>
      <c r="S361" s="21">
        <f>('Ratios Calculated fix'!S361-'Ratios Calculated fix'!S$428)/('Ratios Calculated fix'!S$429-'Ratios Calculated fix'!S$428)</f>
        <v>3.8381647204368068E-3</v>
      </c>
      <c r="T361" s="21">
        <f>('Ratios Calculated fix'!T361-'Ratios Calculated fix'!T$428)/('Ratios Calculated fix'!T$429-'Ratios Calculated fix'!T$428)</f>
        <v>0.11734393081028385</v>
      </c>
      <c r="U361" s="21">
        <f>('Ratios Calculated fix'!U361-'Ratios Calculated fix'!U$428)/('Ratios Calculated fix'!U$429-'Ratios Calculated fix'!U$428)</f>
        <v>0.80576763047907496</v>
      </c>
      <c r="V361" s="21">
        <f>('Ratios Calculated fix'!V361-'Ratios Calculated fix'!V$428)/('Ratios Calculated fix'!V$429-'Ratios Calculated fix'!V$428)</f>
        <v>0.77191791957931832</v>
      </c>
      <c r="W361" s="21">
        <f>('Ratios Calculated fix'!W361-'Ratios Calculated fix'!W$428)/('Ratios Calculated fix'!W$429-'Ratios Calculated fix'!W$428)</f>
        <v>0.77715917258775324</v>
      </c>
      <c r="X361" s="21">
        <f>('Ratios Calculated fix'!X361-'Ratios Calculated fix'!X$428)/('Ratios Calculated fix'!X$429-'Ratios Calculated fix'!X$428)</f>
        <v>0.3684211397481989</v>
      </c>
      <c r="Y361" s="21">
        <f>('Ratios Calculated fix'!Y361-'Ratios Calculated fix'!Y$428)/('Ratios Calculated fix'!Y$429-'Ratios Calculated fix'!Y$428)</f>
        <v>0.46640019912953695</v>
      </c>
      <c r="Z361" s="21">
        <f>('Ratios Calculated fix'!Z361-'Ratios Calculated fix'!Z$428)/('Ratios Calculated fix'!Z$429-'Ratios Calculated fix'!Z$428)</f>
        <v>0.6315788602518011</v>
      </c>
      <c r="AA361" s="21">
        <f>('Ratios Calculated fix'!AA361-'Ratios Calculated fix'!AA$428)/('Ratios Calculated fix'!AA$429-'Ratios Calculated fix'!AA$428)</f>
        <v>0.35381218126080155</v>
      </c>
      <c r="AB361" s="21">
        <f>('Ratios Calculated fix'!AB361-'Ratios Calculated fix'!AB$428)/('Ratios Calculated fix'!AB$429-'Ratios Calculated fix'!AB$428)</f>
        <v>0.82288660453302642</v>
      </c>
      <c r="AC361" s="21">
        <f>('Ratios Calculated fix'!AC361-'Ratios Calculated fix'!AC$428)/('Ratios Calculated fix'!AC$429-'Ratios Calculated fix'!AC$428)</f>
        <v>0.16690936525501054</v>
      </c>
      <c r="AD361" s="21">
        <f>('Ratios Calculated fix'!AD361-'Ratios Calculated fix'!AD$428)/('Ratios Calculated fix'!AD$429-'Ratios Calculated fix'!AD$428)</f>
        <v>0.24765224472903413</v>
      </c>
      <c r="AE361" s="21">
        <f>('Ratios Calculated fix'!AE361-'Ratios Calculated fix'!AE$428)/('Ratios Calculated fix'!AE$429-'Ratios Calculated fix'!AE$428)</f>
        <v>0.28389747505948576</v>
      </c>
      <c r="AF361" s="21">
        <f>('Ratios Calculated fix'!AF361-'Ratios Calculated fix'!AF$428)/('Ratios Calculated fix'!AF$429-'Ratios Calculated fix'!AF$428)</f>
        <v>0.55678842761607472</v>
      </c>
      <c r="AG361" s="21" t="e">
        <f>('Ratios Calculated fix'!AG361-'Ratios Calculated fix'!AG$428)/('Ratios Calculated fix'!AG$429-'Ratios Calculated fix'!AG$428)</f>
        <v>#DIV/0!</v>
      </c>
      <c r="AH361" s="21" t="e">
        <f>('Ratios Calculated fix'!AH361-'Ratios Calculated fix'!AH$428)/('Ratios Calculated fix'!AH$429-'Ratios Calculated fix'!AH$428)</f>
        <v>#DIV/0!</v>
      </c>
      <c r="AI361" s="21">
        <f>('Ratios Calculated fix'!AI361-'Ratios Calculated fix'!AI$428)/('Ratios Calculated fix'!AI$429-'Ratios Calculated fix'!AI$428)</f>
        <v>0.38105387327265328</v>
      </c>
      <c r="AJ361" s="21">
        <f>('Ratios Calculated fix'!AJ361-'Ratios Calculated fix'!AJ$428)/('Ratios Calculated fix'!AJ$429-'Ratios Calculated fix'!AJ$428)</f>
        <v>0.13547964412871377</v>
      </c>
      <c r="AK361" s="21" t="e">
        <f>('Ratios Calculated fix'!AK361-'Ratios Calculated fix'!AK$428)/('Ratios Calculated fix'!AK$429-'Ratios Calculated fix'!AK$428)</f>
        <v>#DIV/0!</v>
      </c>
      <c r="AL361" s="21" t="e">
        <f>('Ratios Calculated fix'!AL361-'Ratios Calculated fix'!AL$428)/('Ratios Calculated fix'!AL$429-'Ratios Calculated fix'!AL$428)</f>
        <v>#DIV/0!</v>
      </c>
      <c r="AM361" s="21">
        <f>('Ratios Calculated fix'!AM361-'Ratios Calculated fix'!AM$428)/('Ratios Calculated fix'!AM$429-'Ratios Calculated fix'!AM$428)</f>
        <v>0.62541803394520989</v>
      </c>
      <c r="AN361" s="21">
        <f>('Ratios Calculated fix'!AN361-'Ratios Calculated fix'!AN$428)/('Ratios Calculated fix'!AN$429-'Ratios Calculated fix'!AN$428)</f>
        <v>0.65619306746294881</v>
      </c>
      <c r="AO361" s="21">
        <f>('Ratios Calculated fix'!AO361-'Ratios Calculated fix'!AO$428)/('Ratios Calculated fix'!AO$429-'Ratios Calculated fix'!AO$428)</f>
        <v>0.74734772316766251</v>
      </c>
      <c r="AP361" s="21">
        <f>('Ratios Calculated fix'!AP361-'Ratios Calculated fix'!AP$428)/('Ratios Calculated fix'!AP$429-'Ratios Calculated fix'!AP$428)</f>
        <v>3.5428498905765791E-2</v>
      </c>
      <c r="AQ361" s="21">
        <f>('Ratios Calculated fix'!AQ361-'Ratios Calculated fix'!AQ$428)/('Ratios Calculated fix'!AQ$429-'Ratios Calculated fix'!AQ$428)</f>
        <v>0.61270552977614523</v>
      </c>
      <c r="AR361" s="21">
        <f>('Ratios Calculated fix'!AR361-'Ratios Calculated fix'!AR$428)/('Ratios Calculated fix'!AR$429-'Ratios Calculated fix'!AR$428)</f>
        <v>0.21294287364404685</v>
      </c>
      <c r="AS361" s="21">
        <f>('Ratios Calculated fix'!AS361-'Ratios Calculated fix'!AS$428)/('Ratios Calculated fix'!AS$429-'Ratios Calculated fix'!AS$428)</f>
        <v>0.54657370506750402</v>
      </c>
      <c r="AT361" s="21">
        <f>('Ratios Calculated fix'!AT361-'Ratios Calculated fix'!AT$428)/('Ratios Calculated fix'!AT$429-'Ratios Calculated fix'!AT$428)</f>
        <v>0.41116628411662126</v>
      </c>
      <c r="AU361" s="21">
        <f>('Ratios Calculated fix'!AU361-'Ratios Calculated fix'!AU$428)/('Ratios Calculated fix'!AU$429-'Ratios Calculated fix'!AU$428)</f>
        <v>0.47301168451107417</v>
      </c>
      <c r="AV361" s="21" t="e">
        <f>('Ratios Calculated fix'!AV361-'Ratios Calculated fix'!AV$428)/('Ratios Calculated fix'!AV$429-'Ratios Calculated fix'!AV$428)</f>
        <v>#DIV/0!</v>
      </c>
      <c r="AW361" s="21" t="e">
        <f>('Ratios Calculated fix'!AW361-'Ratios Calculated fix'!AW$428)/('Ratios Calculated fix'!AW$429-'Ratios Calculated fix'!AW$428)</f>
        <v>#DIV/0!</v>
      </c>
      <c r="AX361" s="21" t="e">
        <f>('Ratios Calculated fix'!AX361-'Ratios Calculated fix'!AX$428)/('Ratios Calculated fix'!AX$429-'Ratios Calculated fix'!AX$428)</f>
        <v>#DIV/0!</v>
      </c>
      <c r="AY361" s="21">
        <f>('Ratios Calculated fix'!AY361-'Ratios Calculated fix'!AY$428)/('Ratios Calculated fix'!AY$429-'Ratios Calculated fix'!AY$428)</f>
        <v>0.36690037993046237</v>
      </c>
      <c r="AZ361" s="21">
        <f>('Ratios Calculated fix'!AZ361-'Ratios Calculated fix'!AZ$428)/('Ratios Calculated fix'!AZ$429-'Ratios Calculated fix'!AZ$428)</f>
        <v>0.30778917591224803</v>
      </c>
      <c r="BA361" s="21">
        <f>('Ratios Calculated fix'!BA361-'Ratios Calculated fix'!BA$428)/('Ratios Calculated fix'!BA$429-'Ratios Calculated fix'!BA$428)</f>
        <v>0.51549115055330097</v>
      </c>
      <c r="BB361" s="21" t="e">
        <f>('Ratios Calculated fix'!BB361-'Ratios Calculated fix'!BB$428)/('Ratios Calculated fix'!BB$429-'Ratios Calculated fix'!BB$428)</f>
        <v>#DIV/0!</v>
      </c>
      <c r="BC361" s="21">
        <f>('Ratios Calculated fix'!BC361-'Ratios Calculated fix'!BC$428)/('Ratios Calculated fix'!BC$429-'Ratios Calculated fix'!BC$428)</f>
        <v>0.17018087213282801</v>
      </c>
    </row>
    <row r="362" spans="1:55" x14ac:dyDescent="0.2">
      <c r="A362" s="3" t="s">
        <v>158</v>
      </c>
      <c r="B362" s="3" t="s">
        <v>159</v>
      </c>
      <c r="C362" s="3" t="s">
        <v>38</v>
      </c>
      <c r="D362" s="3">
        <v>66790</v>
      </c>
      <c r="E362" s="3" t="s">
        <v>16</v>
      </c>
      <c r="F362" s="3">
        <v>2019</v>
      </c>
      <c r="G362" s="3" t="s">
        <v>17</v>
      </c>
      <c r="H362" s="4">
        <v>43830</v>
      </c>
      <c r="I362" s="4">
        <v>43881</v>
      </c>
      <c r="J362" s="4">
        <v>43881</v>
      </c>
      <c r="K362" s="5">
        <v>7313000000</v>
      </c>
      <c r="L362" s="5">
        <v>7341000000</v>
      </c>
      <c r="M362" s="3" t="s">
        <v>160</v>
      </c>
      <c r="N362" s="20">
        <f>('Ratios Calculated fix'!N362-'Ratios Calculated fix'!N$428)/('Ratios Calculated fix'!N$429-'Ratios Calculated fix'!N$428)</f>
        <v>3.3947843411926491E-2</v>
      </c>
      <c r="O362" s="21">
        <f>('Ratios Calculated fix'!O362-'Ratios Calculated fix'!O$428)/('Ratios Calculated fix'!O$429-'Ratios Calculated fix'!O$428)</f>
        <v>3.3947843411926491E-2</v>
      </c>
      <c r="P362" s="21">
        <f>('Ratios Calculated fix'!P362-'Ratios Calculated fix'!P$428)/('Ratios Calculated fix'!P$429-'Ratios Calculated fix'!P$428)</f>
        <v>1.2083863471462501E-2</v>
      </c>
      <c r="Q362" s="21">
        <f>('Ratios Calculated fix'!Q362-'Ratios Calculated fix'!Q$428)/('Ratios Calculated fix'!Q$429-'Ratios Calculated fix'!Q$428)</f>
        <v>0.56026533875127449</v>
      </c>
      <c r="R362" s="21">
        <f>('Ratios Calculated fix'!R362-'Ratios Calculated fix'!R$428)/('Ratios Calculated fix'!R$429-'Ratios Calculated fix'!R$428)</f>
        <v>8.5266506994762209E-2</v>
      </c>
      <c r="S362" s="21">
        <f>('Ratios Calculated fix'!S362-'Ratios Calculated fix'!S$428)/('Ratios Calculated fix'!S$429-'Ratios Calculated fix'!S$428)</f>
        <v>3.2210207618544637E-2</v>
      </c>
      <c r="T362" s="21">
        <f>('Ratios Calculated fix'!T362-'Ratios Calculated fix'!T$428)/('Ratios Calculated fix'!T$429-'Ratios Calculated fix'!T$428)</f>
        <v>8.1137125535114429E-2</v>
      </c>
      <c r="U362" s="21">
        <f>('Ratios Calculated fix'!U362-'Ratios Calculated fix'!U$428)/('Ratios Calculated fix'!U$429-'Ratios Calculated fix'!U$428)</f>
        <v>0.7945253902637055</v>
      </c>
      <c r="V362" s="21">
        <f>('Ratios Calculated fix'!V362-'Ratios Calculated fix'!V$428)/('Ratios Calculated fix'!V$429-'Ratios Calculated fix'!V$428)</f>
        <v>0.7729939123840518</v>
      </c>
      <c r="W362" s="21">
        <f>('Ratios Calculated fix'!W362-'Ratios Calculated fix'!W$428)/('Ratios Calculated fix'!W$429-'Ratios Calculated fix'!W$428)</f>
        <v>0.76406154292165207</v>
      </c>
      <c r="X362" s="21">
        <f>('Ratios Calculated fix'!X362-'Ratios Calculated fix'!X$428)/('Ratios Calculated fix'!X$429-'Ratios Calculated fix'!X$428)</f>
        <v>7.5446075759841802E-2</v>
      </c>
      <c r="Y362" s="21">
        <f>('Ratios Calculated fix'!Y362-'Ratios Calculated fix'!Y$428)/('Ratios Calculated fix'!Y$429-'Ratios Calculated fix'!Y$428)</f>
        <v>0.53222875279926085</v>
      </c>
      <c r="Z362" s="21">
        <f>('Ratios Calculated fix'!Z362-'Ratios Calculated fix'!Z$428)/('Ratios Calculated fix'!Z$429-'Ratios Calculated fix'!Z$428)</f>
        <v>0.92455392424015825</v>
      </c>
      <c r="AA362" s="21">
        <f>('Ratios Calculated fix'!AA362-'Ratios Calculated fix'!AA$428)/('Ratios Calculated fix'!AA$429-'Ratios Calculated fix'!AA$428)</f>
        <v>0.44899771597513255</v>
      </c>
      <c r="AB362" s="21">
        <f>('Ratios Calculated fix'!AB362-'Ratios Calculated fix'!AB$428)/('Ratios Calculated fix'!AB$429-'Ratios Calculated fix'!AB$428)</f>
        <v>0.87550862917096772</v>
      </c>
      <c r="AC362" s="21">
        <f>('Ratios Calculated fix'!AC362-'Ratios Calculated fix'!AC$428)/('Ratios Calculated fix'!AC$429-'Ratios Calculated fix'!AC$428)</f>
        <v>0.52176342291760658</v>
      </c>
      <c r="AD362" s="21">
        <f>('Ratios Calculated fix'!AD362-'Ratios Calculated fix'!AD$428)/('Ratios Calculated fix'!AD$429-'Ratios Calculated fix'!AD$428)</f>
        <v>0.49682873457651328</v>
      </c>
      <c r="AE362" s="21">
        <f>('Ratios Calculated fix'!AE362-'Ratios Calculated fix'!AE$428)/('Ratios Calculated fix'!AE$429-'Ratios Calculated fix'!AE$428)</f>
        <v>0.40019182700251849</v>
      </c>
      <c r="AF362" s="21">
        <f>('Ratios Calculated fix'!AF362-'Ratios Calculated fix'!AF$428)/('Ratios Calculated fix'!AF$429-'Ratios Calculated fix'!AF$428)</f>
        <v>0.61424442794026324</v>
      </c>
      <c r="AG362" s="21" t="e">
        <f>('Ratios Calculated fix'!AG362-'Ratios Calculated fix'!AG$428)/('Ratios Calculated fix'!AG$429-'Ratios Calculated fix'!AG$428)</f>
        <v>#DIV/0!</v>
      </c>
      <c r="AH362" s="21" t="e">
        <f>('Ratios Calculated fix'!AH362-'Ratios Calculated fix'!AH$428)/('Ratios Calculated fix'!AH$429-'Ratios Calculated fix'!AH$428)</f>
        <v>#DIV/0!</v>
      </c>
      <c r="AI362" s="21">
        <f>('Ratios Calculated fix'!AI362-'Ratios Calculated fix'!AI$428)/('Ratios Calculated fix'!AI$429-'Ratios Calculated fix'!AI$428)</f>
        <v>0.38968886669599401</v>
      </c>
      <c r="AJ362" s="21">
        <f>('Ratios Calculated fix'!AJ362-'Ratios Calculated fix'!AJ$428)/('Ratios Calculated fix'!AJ$429-'Ratios Calculated fix'!AJ$428)</f>
        <v>0.18270885125815953</v>
      </c>
      <c r="AK362" s="21" t="e">
        <f>('Ratios Calculated fix'!AK362-'Ratios Calculated fix'!AK$428)/('Ratios Calculated fix'!AK$429-'Ratios Calculated fix'!AK$428)</f>
        <v>#DIV/0!</v>
      </c>
      <c r="AL362" s="21" t="e">
        <f>('Ratios Calculated fix'!AL362-'Ratios Calculated fix'!AL$428)/('Ratios Calculated fix'!AL$429-'Ratios Calculated fix'!AL$428)</f>
        <v>#DIV/0!</v>
      </c>
      <c r="AM362" s="21">
        <f>('Ratios Calculated fix'!AM362-'Ratios Calculated fix'!AM$428)/('Ratios Calculated fix'!AM$429-'Ratios Calculated fix'!AM$428)</f>
        <v>0.61698109417562297</v>
      </c>
      <c r="AN362" s="21">
        <f>('Ratios Calculated fix'!AN362-'Ratios Calculated fix'!AN$428)/('Ratios Calculated fix'!AN$429-'Ratios Calculated fix'!AN$428)</f>
        <v>0.62102909710710652</v>
      </c>
      <c r="AO362" s="21">
        <f>('Ratios Calculated fix'!AO362-'Ratios Calculated fix'!AO$428)/('Ratios Calculated fix'!AO$429-'Ratios Calculated fix'!AO$428)</f>
        <v>6.028942759048498E-2</v>
      </c>
      <c r="AP362" s="21">
        <f>('Ratios Calculated fix'!AP362-'Ratios Calculated fix'!AP$428)/('Ratios Calculated fix'!AP$429-'Ratios Calculated fix'!AP$428)</f>
        <v>3.0456533443572267E-2</v>
      </c>
      <c r="AQ362" s="21">
        <f>('Ratios Calculated fix'!AQ362-'Ratios Calculated fix'!AQ$428)/('Ratios Calculated fix'!AQ$429-'Ratios Calculated fix'!AQ$428)</f>
        <v>0.54079084658639021</v>
      </c>
      <c r="AR362" s="21">
        <f>('Ratios Calculated fix'!AR362-'Ratios Calculated fix'!AR$428)/('Ratios Calculated fix'!AR$429-'Ratios Calculated fix'!AR$428)</f>
        <v>0.43138048410157726</v>
      </c>
      <c r="AS362" s="21">
        <f>('Ratios Calculated fix'!AS362-'Ratios Calculated fix'!AS$428)/('Ratios Calculated fix'!AS$429-'Ratios Calculated fix'!AS$428)</f>
        <v>0.50263099926910515</v>
      </c>
      <c r="AT362" s="21">
        <f>('Ratios Calculated fix'!AT362-'Ratios Calculated fix'!AT$428)/('Ratios Calculated fix'!AT$429-'Ratios Calculated fix'!AT$428)</f>
        <v>0.32573875887015419</v>
      </c>
      <c r="AU362" s="21">
        <f>('Ratios Calculated fix'!AU362-'Ratios Calculated fix'!AU$428)/('Ratios Calculated fix'!AU$429-'Ratios Calculated fix'!AU$428)</f>
        <v>0.4099905090711109</v>
      </c>
      <c r="AV362" s="21" t="e">
        <f>('Ratios Calculated fix'!AV362-'Ratios Calculated fix'!AV$428)/('Ratios Calculated fix'!AV$429-'Ratios Calculated fix'!AV$428)</f>
        <v>#DIV/0!</v>
      </c>
      <c r="AW362" s="21" t="e">
        <f>('Ratios Calculated fix'!AW362-'Ratios Calculated fix'!AW$428)/('Ratios Calculated fix'!AW$429-'Ratios Calculated fix'!AW$428)</f>
        <v>#DIV/0!</v>
      </c>
      <c r="AX362" s="21" t="e">
        <f>('Ratios Calculated fix'!AX362-'Ratios Calculated fix'!AX$428)/('Ratios Calculated fix'!AX$429-'Ratios Calculated fix'!AX$428)</f>
        <v>#DIV/0!</v>
      </c>
      <c r="AY362" s="21">
        <f>('Ratios Calculated fix'!AY362-'Ratios Calculated fix'!AY$428)/('Ratios Calculated fix'!AY$429-'Ratios Calculated fix'!AY$428)</f>
        <v>0.36387629391226106</v>
      </c>
      <c r="AZ362" s="21">
        <f>('Ratios Calculated fix'!AZ362-'Ratios Calculated fix'!AZ$428)/('Ratios Calculated fix'!AZ$429-'Ratios Calculated fix'!AZ$428)</f>
        <v>0.30487987979834624</v>
      </c>
      <c r="BA362" s="21">
        <f>('Ratios Calculated fix'!BA362-'Ratios Calculated fix'!BA$428)/('Ratios Calculated fix'!BA$429-'Ratios Calculated fix'!BA$428)</f>
        <v>0.50288757258296357</v>
      </c>
      <c r="BB362" s="21" t="e">
        <f>('Ratios Calculated fix'!BB362-'Ratios Calculated fix'!BB$428)/('Ratios Calculated fix'!BB$429-'Ratios Calculated fix'!BB$428)</f>
        <v>#DIV/0!</v>
      </c>
      <c r="BC362" s="21">
        <f>('Ratios Calculated fix'!BC362-'Ratios Calculated fix'!BC$428)/('Ratios Calculated fix'!BC$429-'Ratios Calculated fix'!BC$428)</f>
        <v>9.5761420501416034E-2</v>
      </c>
    </row>
    <row r="363" spans="1:55" x14ac:dyDescent="0.2">
      <c r="A363" s="3" t="s">
        <v>829</v>
      </c>
      <c r="B363" s="3" t="s">
        <v>830</v>
      </c>
      <c r="C363" s="3" t="s">
        <v>91</v>
      </c>
      <c r="D363" s="3">
        <v>248956</v>
      </c>
      <c r="E363" s="3" t="s">
        <v>16</v>
      </c>
      <c r="F363" s="3">
        <v>2019</v>
      </c>
      <c r="G363" s="3" t="s">
        <v>17</v>
      </c>
      <c r="H363" s="4">
        <v>43830</v>
      </c>
      <c r="I363" s="4">
        <v>43873</v>
      </c>
      <c r="J363" s="4">
        <v>43873</v>
      </c>
      <c r="K363" s="5">
        <v>216700000</v>
      </c>
      <c r="L363" s="5">
        <v>217200000</v>
      </c>
      <c r="M363" s="3" t="s">
        <v>831</v>
      </c>
      <c r="N363" s="20">
        <f>('Ratios Calculated fix'!N363-'Ratios Calculated fix'!N$428)/('Ratios Calculated fix'!N$429-'Ratios Calculated fix'!N$428)</f>
        <v>2.7213897112695288E-2</v>
      </c>
      <c r="O363" s="21">
        <f>('Ratios Calculated fix'!O363-'Ratios Calculated fix'!O$428)/('Ratios Calculated fix'!O$429-'Ratios Calculated fix'!O$428)</f>
        <v>2.1240439104734065E-2</v>
      </c>
      <c r="P363" s="21">
        <f>('Ratios Calculated fix'!P363-'Ratios Calculated fix'!P$428)/('Ratios Calculated fix'!P$429-'Ratios Calculated fix'!P$428)</f>
        <v>3.6793789093933306E-2</v>
      </c>
      <c r="Q363" s="21">
        <f>('Ratios Calculated fix'!Q363-'Ratios Calculated fix'!Q$428)/('Ratios Calculated fix'!Q$429-'Ratios Calculated fix'!Q$428)</f>
        <v>0.55941046475072209</v>
      </c>
      <c r="R363" s="21">
        <f>('Ratios Calculated fix'!R363-'Ratios Calculated fix'!R$428)/('Ratios Calculated fix'!R$429-'Ratios Calculated fix'!R$428)</f>
        <v>8.9499227221480224E-2</v>
      </c>
      <c r="S363" s="21">
        <f>('Ratios Calculated fix'!S363-'Ratios Calculated fix'!S$428)/('Ratios Calculated fix'!S$429-'Ratios Calculated fix'!S$428)</f>
        <v>8.8465738586990486E-2</v>
      </c>
      <c r="T363" s="21">
        <f>('Ratios Calculated fix'!T363-'Ratios Calculated fix'!T$428)/('Ratios Calculated fix'!T$429-'Ratios Calculated fix'!T$428)</f>
        <v>7.667222163910091E-2</v>
      </c>
      <c r="U363" s="21">
        <f>('Ratios Calculated fix'!U363-'Ratios Calculated fix'!U$428)/('Ratios Calculated fix'!U$429-'Ratios Calculated fix'!U$428)</f>
        <v>0.79380977194756497</v>
      </c>
      <c r="V363" s="21">
        <f>('Ratios Calculated fix'!V363-'Ratios Calculated fix'!V$428)/('Ratios Calculated fix'!V$429-'Ratios Calculated fix'!V$428)</f>
        <v>0.77485021520817932</v>
      </c>
      <c r="W363" s="21">
        <f>('Ratios Calculated fix'!W363-'Ratios Calculated fix'!W$428)/('Ratios Calculated fix'!W$429-'Ratios Calculated fix'!W$428)</f>
        <v>0.76288756184015472</v>
      </c>
      <c r="X363" s="21">
        <f>('Ratios Calculated fix'!X363-'Ratios Calculated fix'!X$428)/('Ratios Calculated fix'!X$429-'Ratios Calculated fix'!X$428)</f>
        <v>7.1485894712666281E-2</v>
      </c>
      <c r="Y363" s="21">
        <f>('Ratios Calculated fix'!Y363-'Ratios Calculated fix'!Y$428)/('Ratios Calculated fix'!Y$429-'Ratios Calculated fix'!Y$428)</f>
        <v>0.6487580987786038</v>
      </c>
      <c r="Z363" s="21">
        <f>('Ratios Calculated fix'!Z363-'Ratios Calculated fix'!Z$428)/('Ratios Calculated fix'!Z$429-'Ratios Calculated fix'!Z$428)</f>
        <v>0.92851410528733369</v>
      </c>
      <c r="AA363" s="21">
        <f>('Ratios Calculated fix'!AA363-'Ratios Calculated fix'!AA$428)/('Ratios Calculated fix'!AA$429-'Ratios Calculated fix'!AA$428)</f>
        <v>0.44761732891272238</v>
      </c>
      <c r="AB363" s="21">
        <f>('Ratios Calculated fix'!AB363-'Ratios Calculated fix'!AB$428)/('Ratios Calculated fix'!AB$429-'Ratios Calculated fix'!AB$428)</f>
        <v>0.89711001813051883</v>
      </c>
      <c r="AC363" s="21">
        <f>('Ratios Calculated fix'!AC363-'Ratios Calculated fix'!AC$428)/('Ratios Calculated fix'!AC$429-'Ratios Calculated fix'!AC$428)</f>
        <v>0.37130882638943524</v>
      </c>
      <c r="AD363" s="21">
        <f>('Ratios Calculated fix'!AD363-'Ratios Calculated fix'!AD$428)/('Ratios Calculated fix'!AD$429-'Ratios Calculated fix'!AD$428)</f>
        <v>0.32712800729270486</v>
      </c>
      <c r="AE363" s="21">
        <f>('Ratios Calculated fix'!AE363-'Ratios Calculated fix'!AE$428)/('Ratios Calculated fix'!AE$429-'Ratios Calculated fix'!AE$428)</f>
        <v>0.37500494046905769</v>
      </c>
      <c r="AF363" s="21">
        <f>('Ratios Calculated fix'!AF363-'Ratios Calculated fix'!AF$428)/('Ratios Calculated fix'!AF$429-'Ratios Calculated fix'!AF$428)</f>
        <v>0.60768868936276899</v>
      </c>
      <c r="AG363" s="21" t="e">
        <f>('Ratios Calculated fix'!AG363-'Ratios Calculated fix'!AG$428)/('Ratios Calculated fix'!AG$429-'Ratios Calculated fix'!AG$428)</f>
        <v>#DIV/0!</v>
      </c>
      <c r="AH363" s="21" t="e">
        <f>('Ratios Calculated fix'!AH363-'Ratios Calculated fix'!AH$428)/('Ratios Calculated fix'!AH$429-'Ratios Calculated fix'!AH$428)</f>
        <v>#DIV/0!</v>
      </c>
      <c r="AI363" s="21">
        <f>('Ratios Calculated fix'!AI363-'Ratios Calculated fix'!AI$428)/('Ratios Calculated fix'!AI$429-'Ratios Calculated fix'!AI$428)</f>
        <v>0.39818676496163835</v>
      </c>
      <c r="AJ363" s="21">
        <f>('Ratios Calculated fix'!AJ363-'Ratios Calculated fix'!AJ$428)/('Ratios Calculated fix'!AJ$429-'Ratios Calculated fix'!AJ$428)</f>
        <v>0.16011550636419536</v>
      </c>
      <c r="AK363" s="21" t="e">
        <f>('Ratios Calculated fix'!AK363-'Ratios Calculated fix'!AK$428)/('Ratios Calculated fix'!AK$429-'Ratios Calculated fix'!AK$428)</f>
        <v>#DIV/0!</v>
      </c>
      <c r="AL363" s="21" t="e">
        <f>('Ratios Calculated fix'!AL363-'Ratios Calculated fix'!AL$428)/('Ratios Calculated fix'!AL$429-'Ratios Calculated fix'!AL$428)</f>
        <v>#DIV/0!</v>
      </c>
      <c r="AM363" s="21">
        <f>('Ratios Calculated fix'!AM363-'Ratios Calculated fix'!AM$428)/('Ratios Calculated fix'!AM$429-'Ratios Calculated fix'!AM$428)</f>
        <v>0.61670043257736273</v>
      </c>
      <c r="AN363" s="21">
        <f>('Ratios Calculated fix'!AN363-'Ratios Calculated fix'!AN$428)/('Ratios Calculated fix'!AN$429-'Ratios Calculated fix'!AN$428)</f>
        <v>0.62088005203245222</v>
      </c>
      <c r="AO363" s="21">
        <f>('Ratios Calculated fix'!AO363-'Ratios Calculated fix'!AO$428)/('Ratios Calculated fix'!AO$429-'Ratios Calculated fix'!AO$428)</f>
        <v>6.8608530860346767E-2</v>
      </c>
      <c r="AP363" s="21">
        <f>('Ratios Calculated fix'!AP363-'Ratios Calculated fix'!AP$428)/('Ratios Calculated fix'!AP$429-'Ratios Calculated fix'!AP$428)</f>
        <v>3.1170747135050653E-2</v>
      </c>
      <c r="AQ363" s="21">
        <f>('Ratios Calculated fix'!AQ363-'Ratios Calculated fix'!AQ$428)/('Ratios Calculated fix'!AQ$429-'Ratios Calculated fix'!AQ$428)</f>
        <v>0.5416292905622978</v>
      </c>
      <c r="AR363" s="21">
        <f>('Ratios Calculated fix'!AR363-'Ratios Calculated fix'!AR$428)/('Ratios Calculated fix'!AR$429-'Ratios Calculated fix'!AR$428)</f>
        <v>0.3919258611659211</v>
      </c>
      <c r="AS363" s="21">
        <f>('Ratios Calculated fix'!AS363-'Ratios Calculated fix'!AS$428)/('Ratios Calculated fix'!AS$429-'Ratios Calculated fix'!AS$428)</f>
        <v>0.52377182974287806</v>
      </c>
      <c r="AT363" s="21">
        <f>('Ratios Calculated fix'!AT363-'Ratios Calculated fix'!AT$428)/('Ratios Calculated fix'!AT$429-'Ratios Calculated fix'!AT$428)</f>
        <v>0.31829130649423804</v>
      </c>
      <c r="AU363" s="21">
        <f>('Ratios Calculated fix'!AU363-'Ratios Calculated fix'!AU$428)/('Ratios Calculated fix'!AU$429-'Ratios Calculated fix'!AU$428)</f>
        <v>0.48537271048555281</v>
      </c>
      <c r="AV363" s="21" t="e">
        <f>('Ratios Calculated fix'!AV363-'Ratios Calculated fix'!AV$428)/('Ratios Calculated fix'!AV$429-'Ratios Calculated fix'!AV$428)</f>
        <v>#DIV/0!</v>
      </c>
      <c r="AW363" s="21" t="e">
        <f>('Ratios Calculated fix'!AW363-'Ratios Calculated fix'!AW$428)/('Ratios Calculated fix'!AW$429-'Ratios Calculated fix'!AW$428)</f>
        <v>#DIV/0!</v>
      </c>
      <c r="AX363" s="21" t="e">
        <f>('Ratios Calculated fix'!AX363-'Ratios Calculated fix'!AX$428)/('Ratios Calculated fix'!AX$429-'Ratios Calculated fix'!AX$428)</f>
        <v>#DIV/0!</v>
      </c>
      <c r="AY363" s="21">
        <f>('Ratios Calculated fix'!AY363-'Ratios Calculated fix'!AY$428)/('Ratios Calculated fix'!AY$429-'Ratios Calculated fix'!AY$428)</f>
        <v>0.41282705252200336</v>
      </c>
      <c r="AZ363" s="21">
        <f>('Ratios Calculated fix'!AZ363-'Ratios Calculated fix'!AZ$428)/('Ratios Calculated fix'!AZ$429-'Ratios Calculated fix'!AZ$428)</f>
        <v>0.37931080627316233</v>
      </c>
      <c r="BA363" s="21">
        <f>('Ratios Calculated fix'!BA363-'Ratios Calculated fix'!BA$428)/('Ratios Calculated fix'!BA$429-'Ratios Calculated fix'!BA$428)</f>
        <v>0.51858514072585282</v>
      </c>
      <c r="BB363" s="21" t="e">
        <f>('Ratios Calculated fix'!BB363-'Ratios Calculated fix'!BB$428)/('Ratios Calculated fix'!BB$429-'Ratios Calculated fix'!BB$428)</f>
        <v>#DIV/0!</v>
      </c>
      <c r="BC363" s="21">
        <f>('Ratios Calculated fix'!BC363-'Ratios Calculated fix'!BC$428)/('Ratios Calculated fix'!BC$429-'Ratios Calculated fix'!BC$428)</f>
        <v>9.4503821878656899E-2</v>
      </c>
    </row>
    <row r="364" spans="1:55" x14ac:dyDescent="0.2">
      <c r="A364" s="3" t="s">
        <v>1153</v>
      </c>
      <c r="B364" s="3" t="s">
        <v>1154</v>
      </c>
      <c r="C364" s="3" t="s">
        <v>15</v>
      </c>
      <c r="D364" s="3">
        <v>378229</v>
      </c>
      <c r="E364" s="3" t="s">
        <v>16</v>
      </c>
      <c r="F364" s="3">
        <v>2019</v>
      </c>
      <c r="G364" s="3" t="s">
        <v>17</v>
      </c>
      <c r="H364" s="4">
        <v>43921</v>
      </c>
      <c r="I364" s="4">
        <v>43921</v>
      </c>
      <c r="J364" s="4">
        <v>43921</v>
      </c>
      <c r="K364" s="5">
        <v>56264000</v>
      </c>
      <c r="L364" s="5">
        <v>56264000</v>
      </c>
      <c r="M364" s="3" t="s">
        <v>1155</v>
      </c>
      <c r="N364" s="20">
        <f>('Ratios Calculated fix'!N364-'Ratios Calculated fix'!N$428)/('Ratios Calculated fix'!N$429-'Ratios Calculated fix'!N$428)</f>
        <v>0.17562825474574886</v>
      </c>
      <c r="O364" s="21">
        <f>('Ratios Calculated fix'!O364-'Ratios Calculated fix'!O$428)/('Ratios Calculated fix'!O$429-'Ratios Calculated fix'!O$428)</f>
        <v>0.13680099155176578</v>
      </c>
      <c r="P364" s="21">
        <f>('Ratios Calculated fix'!P364-'Ratios Calculated fix'!P$428)/('Ratios Calculated fix'!P$429-'Ratios Calculated fix'!P$428)</f>
        <v>0.34440171209570747</v>
      </c>
      <c r="Q364" s="21">
        <f>('Ratios Calculated fix'!Q364-'Ratios Calculated fix'!Q$428)/('Ratios Calculated fix'!Q$429-'Ratios Calculated fix'!Q$428)</f>
        <v>0.54554873772674084</v>
      </c>
      <c r="R364" s="21">
        <f>('Ratios Calculated fix'!R364-'Ratios Calculated fix'!R$428)/('Ratios Calculated fix'!R$429-'Ratios Calculated fix'!R$428)</f>
        <v>0.27125428641088895</v>
      </c>
      <c r="S364" s="21">
        <f>('Ratios Calculated fix'!S364-'Ratios Calculated fix'!S$428)/('Ratios Calculated fix'!S$429-'Ratios Calculated fix'!S$428)</f>
        <v>5.1405433332260705E-2</v>
      </c>
      <c r="T364" s="21">
        <f>('Ratios Calculated fix'!T364-'Ratios Calculated fix'!T$428)/('Ratios Calculated fix'!T$429-'Ratios Calculated fix'!T$428)</f>
        <v>0.26605199886883257</v>
      </c>
      <c r="U364" s="21">
        <f>('Ratios Calculated fix'!U364-'Ratios Calculated fix'!U$428)/('Ratios Calculated fix'!U$429-'Ratios Calculated fix'!U$428)</f>
        <v>0.75537379791780457</v>
      </c>
      <c r="V364" s="21">
        <f>('Ratios Calculated fix'!V364-'Ratios Calculated fix'!V$428)/('Ratios Calculated fix'!V$429-'Ratios Calculated fix'!V$428)</f>
        <v>0.76534334408863969</v>
      </c>
      <c r="W364" s="21">
        <f>('Ratios Calculated fix'!W364-'Ratios Calculated fix'!W$428)/('Ratios Calculated fix'!W$429-'Ratios Calculated fix'!W$428)</f>
        <v>0.72061771543413855</v>
      </c>
      <c r="X364" s="21">
        <f>('Ratios Calculated fix'!X364-'Ratios Calculated fix'!X$428)/('Ratios Calculated fix'!X$429-'Ratios Calculated fix'!X$428)</f>
        <v>0.24241522181535424</v>
      </c>
      <c r="Y364" s="21">
        <f>('Ratios Calculated fix'!Y364-'Ratios Calculated fix'!Y$428)/('Ratios Calculated fix'!Y$429-'Ratios Calculated fix'!Y$428)</f>
        <v>0.39099749942192114</v>
      </c>
      <c r="Z364" s="21">
        <f>('Ratios Calculated fix'!Z364-'Ratios Calculated fix'!Z$428)/('Ratios Calculated fix'!Z$429-'Ratios Calculated fix'!Z$428)</f>
        <v>0.75758477818464576</v>
      </c>
      <c r="AA364" s="21">
        <f>('Ratios Calculated fix'!AA364-'Ratios Calculated fix'!AA$428)/('Ratios Calculated fix'!AA$429-'Ratios Calculated fix'!AA$428)</f>
        <v>0.83242102664691919</v>
      </c>
      <c r="AB364" s="21">
        <f>('Ratios Calculated fix'!AB364-'Ratios Calculated fix'!AB$428)/('Ratios Calculated fix'!AB$429-'Ratios Calculated fix'!AB$428)</f>
        <v>0.75464854473309328</v>
      </c>
      <c r="AC364" s="21">
        <f>('Ratios Calculated fix'!AC364-'Ratios Calculated fix'!AC$428)/('Ratios Calculated fix'!AC$429-'Ratios Calculated fix'!AC$428)</f>
        <v>0.5592513215141891</v>
      </c>
      <c r="AD364" s="21">
        <f>('Ratios Calculated fix'!AD364-'Ratios Calculated fix'!AD$428)/('Ratios Calculated fix'!AD$429-'Ratios Calculated fix'!AD$428)</f>
        <v>0.61542877224688364</v>
      </c>
      <c r="AE364" s="21">
        <f>('Ratios Calculated fix'!AE364-'Ratios Calculated fix'!AE$428)/('Ratios Calculated fix'!AE$429-'Ratios Calculated fix'!AE$428)</f>
        <v>0.68616282230532655</v>
      </c>
      <c r="AF364" s="21">
        <f>('Ratios Calculated fix'!AF364-'Ratios Calculated fix'!AF$428)/('Ratios Calculated fix'!AF$429-'Ratios Calculated fix'!AF$428)</f>
        <v>0.69678723495716621</v>
      </c>
      <c r="AG364" s="21" t="e">
        <f>('Ratios Calculated fix'!AG364-'Ratios Calculated fix'!AG$428)/('Ratios Calculated fix'!AG$429-'Ratios Calculated fix'!AG$428)</f>
        <v>#DIV/0!</v>
      </c>
      <c r="AH364" s="21" t="e">
        <f>('Ratios Calculated fix'!AH364-'Ratios Calculated fix'!AH$428)/('Ratios Calculated fix'!AH$429-'Ratios Calculated fix'!AH$428)</f>
        <v>#DIV/0!</v>
      </c>
      <c r="AI364" s="21">
        <f>('Ratios Calculated fix'!AI364-'Ratios Calculated fix'!AI$428)/('Ratios Calculated fix'!AI$429-'Ratios Calculated fix'!AI$428)</f>
        <v>0.47598055487733476</v>
      </c>
      <c r="AJ364" s="21">
        <f>('Ratios Calculated fix'!AJ364-'Ratios Calculated fix'!AJ$428)/('Ratios Calculated fix'!AJ$429-'Ratios Calculated fix'!AJ$428)</f>
        <v>0.25954967570928866</v>
      </c>
      <c r="AK364" s="21" t="e">
        <f>('Ratios Calculated fix'!AK364-'Ratios Calculated fix'!AK$428)/('Ratios Calculated fix'!AK$429-'Ratios Calculated fix'!AK$428)</f>
        <v>#DIV/0!</v>
      </c>
      <c r="AL364" s="21" t="e">
        <f>('Ratios Calculated fix'!AL364-'Ratios Calculated fix'!AL$428)/('Ratios Calculated fix'!AL$429-'Ratios Calculated fix'!AL$428)</f>
        <v>#DIV/0!</v>
      </c>
      <c r="AM364" s="21">
        <f>('Ratios Calculated fix'!AM364-'Ratios Calculated fix'!AM$428)/('Ratios Calculated fix'!AM$429-'Ratios Calculated fix'!AM$428)</f>
        <v>0.60796689166616369</v>
      </c>
      <c r="AN364" s="21">
        <f>('Ratios Calculated fix'!AN364-'Ratios Calculated fix'!AN$428)/('Ratios Calculated fix'!AN$429-'Ratios Calculated fix'!AN$428)</f>
        <v>0.61642155494101525</v>
      </c>
      <c r="AO364" s="21">
        <f>('Ratios Calculated fix'!AO364-'Ratios Calculated fix'!AO$428)/('Ratios Calculated fix'!AO$429-'Ratios Calculated fix'!AO$428)</f>
        <v>5.8336087274140205E-2</v>
      </c>
      <c r="AP364" s="21">
        <f>('Ratios Calculated fix'!AP364-'Ratios Calculated fix'!AP$428)/('Ratios Calculated fix'!AP$429-'Ratios Calculated fix'!AP$428)</f>
        <v>3.215038126100609E-2</v>
      </c>
      <c r="AQ364" s="21">
        <f>('Ratios Calculated fix'!AQ364-'Ratios Calculated fix'!AQ$428)/('Ratios Calculated fix'!AQ$429-'Ratios Calculated fix'!AQ$428)</f>
        <v>0.58822151026743241</v>
      </c>
      <c r="AR364" s="21">
        <f>('Ratios Calculated fix'!AR364-'Ratios Calculated fix'!AR$428)/('Ratios Calculated fix'!AR$429-'Ratios Calculated fix'!AR$428)</f>
        <v>0.44443257620113463</v>
      </c>
      <c r="AS364" s="21">
        <f>('Ratios Calculated fix'!AS364-'Ratios Calculated fix'!AS$428)/('Ratios Calculated fix'!AS$429-'Ratios Calculated fix'!AS$428)</f>
        <v>0.66052080699043536</v>
      </c>
      <c r="AT364" s="21">
        <f>('Ratios Calculated fix'!AT364-'Ratios Calculated fix'!AT$428)/('Ratios Calculated fix'!AT$429-'Ratios Calculated fix'!AT$428)</f>
        <v>0.32871982286155715</v>
      </c>
      <c r="AU364" s="21">
        <f>('Ratios Calculated fix'!AU364-'Ratios Calculated fix'!AU$428)/('Ratios Calculated fix'!AU$429-'Ratios Calculated fix'!AU$428)</f>
        <v>0.48423417525239759</v>
      </c>
      <c r="AV364" s="21" t="e">
        <f>('Ratios Calculated fix'!AV364-'Ratios Calculated fix'!AV$428)/('Ratios Calculated fix'!AV$429-'Ratios Calculated fix'!AV$428)</f>
        <v>#DIV/0!</v>
      </c>
      <c r="AW364" s="21" t="e">
        <f>('Ratios Calculated fix'!AW364-'Ratios Calculated fix'!AW$428)/('Ratios Calculated fix'!AW$429-'Ratios Calculated fix'!AW$428)</f>
        <v>#DIV/0!</v>
      </c>
      <c r="AX364" s="21" t="e">
        <f>('Ratios Calculated fix'!AX364-'Ratios Calculated fix'!AX$428)/('Ratios Calculated fix'!AX$429-'Ratios Calculated fix'!AX$428)</f>
        <v>#DIV/0!</v>
      </c>
      <c r="AY364" s="21">
        <f>('Ratios Calculated fix'!AY364-'Ratios Calculated fix'!AY$428)/('Ratios Calculated fix'!AY$429-'Ratios Calculated fix'!AY$428)</f>
        <v>0.41132047188335358</v>
      </c>
      <c r="AZ364" s="21">
        <f>('Ratios Calculated fix'!AZ364-'Ratios Calculated fix'!AZ$428)/('Ratios Calculated fix'!AZ$429-'Ratios Calculated fix'!AZ$428)</f>
        <v>0.36782258454155281</v>
      </c>
      <c r="BA364" s="21">
        <f>('Ratios Calculated fix'!BA364-'Ratios Calculated fix'!BA$428)/('Ratios Calculated fix'!BA$429-'Ratios Calculated fix'!BA$428)</f>
        <v>0.5115906036658443</v>
      </c>
      <c r="BB364" s="21" t="e">
        <f>('Ratios Calculated fix'!BB364-'Ratios Calculated fix'!BB$428)/('Ratios Calculated fix'!BB$429-'Ratios Calculated fix'!BB$428)</f>
        <v>#DIV/0!</v>
      </c>
      <c r="BC364" s="21">
        <f>('Ratios Calculated fix'!BC364-'Ratios Calculated fix'!BC$428)/('Ratios Calculated fix'!BC$429-'Ratios Calculated fix'!BC$428)</f>
        <v>0.14373688570771584</v>
      </c>
    </row>
    <row r="365" spans="1:55" x14ac:dyDescent="0.2">
      <c r="A365" s="3" t="s">
        <v>1114</v>
      </c>
      <c r="B365" s="3" t="s">
        <v>1115</v>
      </c>
      <c r="C365" s="3" t="s">
        <v>34</v>
      </c>
      <c r="D365" s="3">
        <v>104745</v>
      </c>
      <c r="E365" s="3" t="s">
        <v>16</v>
      </c>
      <c r="F365" s="3">
        <v>2019</v>
      </c>
      <c r="G365" s="3" t="s">
        <v>17</v>
      </c>
      <c r="H365" s="4">
        <v>43738</v>
      </c>
      <c r="I365" s="4">
        <v>43781</v>
      </c>
      <c r="J365" s="4">
        <v>43781</v>
      </c>
      <c r="K365" s="5">
        <v>335000000</v>
      </c>
      <c r="L365" s="5">
        <v>337000000</v>
      </c>
      <c r="M365" s="3" t="s">
        <v>1116</v>
      </c>
      <c r="N365" s="20">
        <f>('Ratios Calculated fix'!N365-'Ratios Calculated fix'!N$428)/('Ratios Calculated fix'!N$429-'Ratios Calculated fix'!N$428)</f>
        <v>6.03146217817545E-2</v>
      </c>
      <c r="O365" s="21">
        <f>('Ratios Calculated fix'!O365-'Ratios Calculated fix'!O$428)/('Ratios Calculated fix'!O$429-'Ratios Calculated fix'!O$428)</f>
        <v>4.2034313586479598E-2</v>
      </c>
      <c r="P365" s="21">
        <f>('Ratios Calculated fix'!P365-'Ratios Calculated fix'!P$428)/('Ratios Calculated fix'!P$429-'Ratios Calculated fix'!P$428)</f>
        <v>2.8763816213988928E-2</v>
      </c>
      <c r="Q365" s="21">
        <f>('Ratios Calculated fix'!Q365-'Ratios Calculated fix'!Q$428)/('Ratios Calculated fix'!Q$429-'Ratios Calculated fix'!Q$428)</f>
        <v>0.55892981329859748</v>
      </c>
      <c r="R365" s="21">
        <f>('Ratios Calculated fix'!R365-'Ratios Calculated fix'!R$428)/('Ratios Calculated fix'!R$429-'Ratios Calculated fix'!R$428)</f>
        <v>5.0413868768853266E-2</v>
      </c>
      <c r="S365" s="21">
        <f>('Ratios Calculated fix'!S365-'Ratios Calculated fix'!S$428)/('Ratios Calculated fix'!S$429-'Ratios Calculated fix'!S$428)</f>
        <v>7.8913757363579792E-2</v>
      </c>
      <c r="T365" s="21">
        <f>('Ratios Calculated fix'!T365-'Ratios Calculated fix'!T$428)/('Ratios Calculated fix'!T$429-'Ratios Calculated fix'!T$428)</f>
        <v>3.8669747055908719E-2</v>
      </c>
      <c r="U365" s="21">
        <f>('Ratios Calculated fix'!U365-'Ratios Calculated fix'!U$428)/('Ratios Calculated fix'!U$429-'Ratios Calculated fix'!U$428)</f>
        <v>0.79188768937692744</v>
      </c>
      <c r="V365" s="21">
        <f>('Ratios Calculated fix'!V365-'Ratios Calculated fix'!V$428)/('Ratios Calculated fix'!V$429-'Ratios Calculated fix'!V$428)</f>
        <v>0.77405200787373818</v>
      </c>
      <c r="W365" s="21">
        <f>('Ratios Calculated fix'!W365-'Ratios Calculated fix'!W$428)/('Ratios Calculated fix'!W$429-'Ratios Calculated fix'!W$428)</f>
        <v>0.76083519191382931</v>
      </c>
      <c r="X365" s="21">
        <f>('Ratios Calculated fix'!X365-'Ratios Calculated fix'!X$428)/('Ratios Calculated fix'!X$429-'Ratios Calculated fix'!X$428)</f>
        <v>0.24590123200247699</v>
      </c>
      <c r="Y365" s="21">
        <f>('Ratios Calculated fix'!Y365-'Ratios Calculated fix'!Y$428)/('Ratios Calculated fix'!Y$429-'Ratios Calculated fix'!Y$428)</f>
        <v>0.54386375850682722</v>
      </c>
      <c r="Z365" s="21">
        <f>('Ratios Calculated fix'!Z365-'Ratios Calculated fix'!Z$428)/('Ratios Calculated fix'!Z$429-'Ratios Calculated fix'!Z$428)</f>
        <v>0.75409876799752307</v>
      </c>
      <c r="AA365" s="21">
        <f>('Ratios Calculated fix'!AA365-'Ratios Calculated fix'!AA$428)/('Ratios Calculated fix'!AA$429-'Ratios Calculated fix'!AA$428)</f>
        <v>0.45489870844689623</v>
      </c>
      <c r="AB365" s="21">
        <f>('Ratios Calculated fix'!AB365-'Ratios Calculated fix'!AB$428)/('Ratios Calculated fix'!AB$429-'Ratios Calculated fix'!AB$428)</f>
        <v>0.91481131098018953</v>
      </c>
      <c r="AC365" s="21">
        <f>('Ratios Calculated fix'!AC365-'Ratios Calculated fix'!AC$428)/('Ratios Calculated fix'!AC$429-'Ratios Calculated fix'!AC$428)</f>
        <v>0.32055911442637575</v>
      </c>
      <c r="AD365" s="21">
        <f>('Ratios Calculated fix'!AD365-'Ratios Calculated fix'!AD$428)/('Ratios Calculated fix'!AD$429-'Ratios Calculated fix'!AD$428)</f>
        <v>0.3700001096819262</v>
      </c>
      <c r="AE365" s="21">
        <f>('Ratios Calculated fix'!AE365-'Ratios Calculated fix'!AE$428)/('Ratios Calculated fix'!AE$429-'Ratios Calculated fix'!AE$428)</f>
        <v>0.42415160430046672</v>
      </c>
      <c r="AF365" s="21">
        <f>('Ratios Calculated fix'!AF365-'Ratios Calculated fix'!AF$428)/('Ratios Calculated fix'!AF$429-'Ratios Calculated fix'!AF$428)</f>
        <v>0.66119385666102415</v>
      </c>
      <c r="AG365" s="21" t="e">
        <f>('Ratios Calculated fix'!AG365-'Ratios Calculated fix'!AG$428)/('Ratios Calculated fix'!AG$429-'Ratios Calculated fix'!AG$428)</f>
        <v>#DIV/0!</v>
      </c>
      <c r="AH365" s="21" t="e">
        <f>('Ratios Calculated fix'!AH365-'Ratios Calculated fix'!AH$428)/('Ratios Calculated fix'!AH$429-'Ratios Calculated fix'!AH$428)</f>
        <v>#DIV/0!</v>
      </c>
      <c r="AI365" s="21">
        <f>('Ratios Calculated fix'!AI365-'Ratios Calculated fix'!AI$428)/('Ratios Calculated fix'!AI$429-'Ratios Calculated fix'!AI$428)</f>
        <v>0.38414531788478756</v>
      </c>
      <c r="AJ365" s="21">
        <f>('Ratios Calculated fix'!AJ365-'Ratios Calculated fix'!AJ$428)/('Ratios Calculated fix'!AJ$429-'Ratios Calculated fix'!AJ$428)</f>
        <v>0.16241740915163444</v>
      </c>
      <c r="AK365" s="21" t="e">
        <f>('Ratios Calculated fix'!AK365-'Ratios Calculated fix'!AK$428)/('Ratios Calculated fix'!AK$429-'Ratios Calculated fix'!AK$428)</f>
        <v>#DIV/0!</v>
      </c>
      <c r="AL365" s="21" t="e">
        <f>('Ratios Calculated fix'!AL365-'Ratios Calculated fix'!AL$428)/('Ratios Calculated fix'!AL$429-'Ratios Calculated fix'!AL$428)</f>
        <v>#DIV/0!</v>
      </c>
      <c r="AM365" s="21">
        <f>('Ratios Calculated fix'!AM365-'Ratios Calculated fix'!AM$428)/('Ratios Calculated fix'!AM$429-'Ratios Calculated fix'!AM$428)</f>
        <v>0.61904470541189027</v>
      </c>
      <c r="AN365" s="21">
        <f>('Ratios Calculated fix'!AN365-'Ratios Calculated fix'!AN$428)/('Ratios Calculated fix'!AN$429-'Ratios Calculated fix'!AN$428)</f>
        <v>0.62166248619159525</v>
      </c>
      <c r="AO365" s="21">
        <f>('Ratios Calculated fix'!AO365-'Ratios Calculated fix'!AO$428)/('Ratios Calculated fix'!AO$429-'Ratios Calculated fix'!AO$428)</f>
        <v>0.14321913280705587</v>
      </c>
      <c r="AP365" s="21">
        <f>('Ratios Calculated fix'!AP365-'Ratios Calculated fix'!AP$428)/('Ratios Calculated fix'!AP$429-'Ratios Calculated fix'!AP$428)</f>
        <v>3.2901003805811888E-2</v>
      </c>
      <c r="AQ365" s="21">
        <f>('Ratios Calculated fix'!AQ365-'Ratios Calculated fix'!AQ$428)/('Ratios Calculated fix'!AQ$429-'Ratios Calculated fix'!AQ$428)</f>
        <v>0.65404497574179621</v>
      </c>
      <c r="AR365" s="21">
        <f>('Ratios Calculated fix'!AR365-'Ratios Calculated fix'!AR$428)/('Ratios Calculated fix'!AR$429-'Ratios Calculated fix'!AR$428)</f>
        <v>0.35006350909907114</v>
      </c>
      <c r="AS365" s="21">
        <f>('Ratios Calculated fix'!AS365-'Ratios Calculated fix'!AS$428)/('Ratios Calculated fix'!AS$429-'Ratios Calculated fix'!AS$428)</f>
        <v>0.5131416167442483</v>
      </c>
      <c r="AT365" s="21">
        <f>('Ratios Calculated fix'!AT365-'Ratios Calculated fix'!AT$428)/('Ratios Calculated fix'!AT$429-'Ratios Calculated fix'!AT$428)</f>
        <v>0.38830535681069744</v>
      </c>
      <c r="AU365" s="21">
        <f>('Ratios Calculated fix'!AU365-'Ratios Calculated fix'!AU$428)/('Ratios Calculated fix'!AU$429-'Ratios Calculated fix'!AU$428)</f>
        <v>0.47676547144322745</v>
      </c>
      <c r="AV365" s="21" t="e">
        <f>('Ratios Calculated fix'!AV365-'Ratios Calculated fix'!AV$428)/('Ratios Calculated fix'!AV$429-'Ratios Calculated fix'!AV$428)</f>
        <v>#DIV/0!</v>
      </c>
      <c r="AW365" s="21" t="e">
        <f>('Ratios Calculated fix'!AW365-'Ratios Calculated fix'!AW$428)/('Ratios Calculated fix'!AW$429-'Ratios Calculated fix'!AW$428)</f>
        <v>#DIV/0!</v>
      </c>
      <c r="AX365" s="21" t="e">
        <f>('Ratios Calculated fix'!AX365-'Ratios Calculated fix'!AX$428)/('Ratios Calculated fix'!AX$429-'Ratios Calculated fix'!AX$428)</f>
        <v>#DIV/0!</v>
      </c>
      <c r="AY365" s="21">
        <f>('Ratios Calculated fix'!AY365-'Ratios Calculated fix'!AY$428)/('Ratios Calculated fix'!AY$429-'Ratios Calculated fix'!AY$428)</f>
        <v>0.34571420247799473</v>
      </c>
      <c r="AZ365" s="21">
        <f>('Ratios Calculated fix'!AZ365-'Ratios Calculated fix'!AZ$428)/('Ratios Calculated fix'!AZ$429-'Ratios Calculated fix'!AZ$428)</f>
        <v>0.267234727980458</v>
      </c>
      <c r="BA365" s="21">
        <f>('Ratios Calculated fix'!BA365-'Ratios Calculated fix'!BA$428)/('Ratios Calculated fix'!BA$429-'Ratios Calculated fix'!BA$428)</f>
        <v>0.5125534948966185</v>
      </c>
      <c r="BB365" s="21" t="e">
        <f>('Ratios Calculated fix'!BB365-'Ratios Calculated fix'!BB$428)/('Ratios Calculated fix'!BB$429-'Ratios Calculated fix'!BB$428)</f>
        <v>#DIV/0!</v>
      </c>
      <c r="BC365" s="21">
        <f>('Ratios Calculated fix'!BC365-'Ratios Calculated fix'!BC$428)/('Ratios Calculated fix'!BC$429-'Ratios Calculated fix'!BC$428)</f>
        <v>0.14806726836469153</v>
      </c>
    </row>
    <row r="366" spans="1:55" x14ac:dyDescent="0.2">
      <c r="A366" s="3" t="s">
        <v>1120</v>
      </c>
      <c r="B366" s="3" t="s">
        <v>1121</v>
      </c>
      <c r="C366" s="3" t="s">
        <v>24</v>
      </c>
      <c r="D366" s="3">
        <v>448874</v>
      </c>
      <c r="E366" s="3" t="s">
        <v>16</v>
      </c>
      <c r="F366" s="3">
        <v>2019</v>
      </c>
      <c r="G366" s="3" t="s">
        <v>17</v>
      </c>
      <c r="H366" s="4">
        <v>43830</v>
      </c>
      <c r="I366" s="4">
        <v>43882</v>
      </c>
      <c r="J366" s="4">
        <v>43882</v>
      </c>
      <c r="K366" s="5">
        <v>46330000</v>
      </c>
      <c r="L366" s="5">
        <v>47206000</v>
      </c>
      <c r="M366" s="3" t="s">
        <v>1122</v>
      </c>
      <c r="N366" s="20">
        <f>('Ratios Calculated fix'!N366-'Ratios Calculated fix'!N$428)/('Ratios Calculated fix'!N$429-'Ratios Calculated fix'!N$428)</f>
        <v>9.1426725371384868E-2</v>
      </c>
      <c r="O366" s="21">
        <f>('Ratios Calculated fix'!O366-'Ratios Calculated fix'!O$428)/('Ratios Calculated fix'!O$429-'Ratios Calculated fix'!O$428)</f>
        <v>5.9543259761111959E-2</v>
      </c>
      <c r="P366" s="21">
        <f>('Ratios Calculated fix'!P366-'Ratios Calculated fix'!P$428)/('Ratios Calculated fix'!P$429-'Ratios Calculated fix'!P$428)</f>
        <v>9.1725512981432111E-2</v>
      </c>
      <c r="Q366" s="21">
        <f>('Ratios Calculated fix'!Q366-'Ratios Calculated fix'!Q$428)/('Ratios Calculated fix'!Q$429-'Ratios Calculated fix'!Q$428)</f>
        <v>0.5598441589683183</v>
      </c>
      <c r="R366" s="21">
        <f>('Ratios Calculated fix'!R366-'Ratios Calculated fix'!R$428)/('Ratios Calculated fix'!R$429-'Ratios Calculated fix'!R$428)</f>
        <v>8.835249233843008E-2</v>
      </c>
      <c r="S366" s="21">
        <f>('Ratios Calculated fix'!S366-'Ratios Calculated fix'!S$428)/('Ratios Calculated fix'!S$429-'Ratios Calculated fix'!S$428)</f>
        <v>2.3050535213011404E-2</v>
      </c>
      <c r="T366" s="21">
        <f>('Ratios Calculated fix'!T366-'Ratios Calculated fix'!T$428)/('Ratios Calculated fix'!T$429-'Ratios Calculated fix'!T$428)</f>
        <v>8.5678043351749361E-2</v>
      </c>
      <c r="U366" s="21">
        <f>('Ratios Calculated fix'!U366-'Ratios Calculated fix'!U$428)/('Ratios Calculated fix'!U$429-'Ratios Calculated fix'!U$428)</f>
        <v>0.79423080891781839</v>
      </c>
      <c r="V366" s="21">
        <f>('Ratios Calculated fix'!V366-'Ratios Calculated fix'!V$428)/('Ratios Calculated fix'!V$429-'Ratios Calculated fix'!V$428)</f>
        <v>0.77244200063596735</v>
      </c>
      <c r="W366" s="21">
        <f>('Ratios Calculated fix'!W366-'Ratios Calculated fix'!W$428)/('Ratios Calculated fix'!W$429-'Ratios Calculated fix'!W$428)</f>
        <v>0.76382875135252859</v>
      </c>
      <c r="X366" s="21">
        <f>('Ratios Calculated fix'!X366-'Ratios Calculated fix'!X$428)/('Ratios Calculated fix'!X$429-'Ratios Calculated fix'!X$428)</f>
        <v>0.1578122308115649</v>
      </c>
      <c r="Y366" s="21">
        <f>('Ratios Calculated fix'!Y366-'Ratios Calculated fix'!Y$428)/('Ratios Calculated fix'!Y$429-'Ratios Calculated fix'!Y$428)</f>
        <v>0.62302562648076543</v>
      </c>
      <c r="Z366" s="21">
        <f>('Ratios Calculated fix'!Z366-'Ratios Calculated fix'!Z$428)/('Ratios Calculated fix'!Z$429-'Ratios Calculated fix'!Z$428)</f>
        <v>0.84218776918843519</v>
      </c>
      <c r="AA366" s="21">
        <f>('Ratios Calculated fix'!AA366-'Ratios Calculated fix'!AA$428)/('Ratios Calculated fix'!AA$429-'Ratios Calculated fix'!AA$428)</f>
        <v>0.5838397507441655</v>
      </c>
      <c r="AB366" s="21">
        <f>('Ratios Calculated fix'!AB366-'Ratios Calculated fix'!AB$428)/('Ratios Calculated fix'!AB$429-'Ratios Calculated fix'!AB$428)</f>
        <v>0.88494728744546369</v>
      </c>
      <c r="AC366" s="21">
        <f>('Ratios Calculated fix'!AC366-'Ratios Calculated fix'!AC$428)/('Ratios Calculated fix'!AC$429-'Ratios Calculated fix'!AC$428)</f>
        <v>0.55318006862273472</v>
      </c>
      <c r="AD366" s="21">
        <f>('Ratios Calculated fix'!AD366-'Ratios Calculated fix'!AD$428)/('Ratios Calculated fix'!AD$429-'Ratios Calculated fix'!AD$428)</f>
        <v>0.35805387597379318</v>
      </c>
      <c r="AE366" s="21">
        <f>('Ratios Calculated fix'!AE366-'Ratios Calculated fix'!AE$428)/('Ratios Calculated fix'!AE$429-'Ratios Calculated fix'!AE$428)</f>
        <v>0.41045697540695414</v>
      </c>
      <c r="AF366" s="21">
        <f>('Ratios Calculated fix'!AF366-'Ratios Calculated fix'!AF$428)/('Ratios Calculated fix'!AF$429-'Ratios Calculated fix'!AF$428)</f>
        <v>0.59314944093669486</v>
      </c>
      <c r="AG366" s="21" t="e">
        <f>('Ratios Calculated fix'!AG366-'Ratios Calculated fix'!AG$428)/('Ratios Calculated fix'!AG$429-'Ratios Calculated fix'!AG$428)</f>
        <v>#DIV/0!</v>
      </c>
      <c r="AH366" s="21" t="e">
        <f>('Ratios Calculated fix'!AH366-'Ratios Calculated fix'!AH$428)/('Ratios Calculated fix'!AH$429-'Ratios Calculated fix'!AH$428)</f>
        <v>#DIV/0!</v>
      </c>
      <c r="AI366" s="21">
        <f>('Ratios Calculated fix'!AI366-'Ratios Calculated fix'!AI$428)/('Ratios Calculated fix'!AI$429-'Ratios Calculated fix'!AI$428)</f>
        <v>0.3960164914033012</v>
      </c>
      <c r="AJ366" s="21">
        <f>('Ratios Calculated fix'!AJ366-'Ratios Calculated fix'!AJ$428)/('Ratios Calculated fix'!AJ$429-'Ratios Calculated fix'!AJ$428)</f>
        <v>0.19446657777230317</v>
      </c>
      <c r="AK366" s="21" t="e">
        <f>('Ratios Calculated fix'!AK366-'Ratios Calculated fix'!AK$428)/('Ratios Calculated fix'!AK$429-'Ratios Calculated fix'!AK$428)</f>
        <v>#DIV/0!</v>
      </c>
      <c r="AL366" s="21" t="e">
        <f>('Ratios Calculated fix'!AL366-'Ratios Calculated fix'!AL$428)/('Ratios Calculated fix'!AL$429-'Ratios Calculated fix'!AL$428)</f>
        <v>#DIV/0!</v>
      </c>
      <c r="AM366" s="21">
        <f>('Ratios Calculated fix'!AM366-'Ratios Calculated fix'!AM$428)/('Ratios Calculated fix'!AM$429-'Ratios Calculated fix'!AM$428)</f>
        <v>0.61666686147260208</v>
      </c>
      <c r="AN366" s="21">
        <f>('Ratios Calculated fix'!AN366-'Ratios Calculated fix'!AN$428)/('Ratios Calculated fix'!AN$429-'Ratios Calculated fix'!AN$428)</f>
        <v>0.62115742990318545</v>
      </c>
      <c r="AO366" s="21">
        <f>('Ratios Calculated fix'!AO366-'Ratios Calculated fix'!AO$428)/('Ratios Calculated fix'!AO$429-'Ratios Calculated fix'!AO$428)</f>
        <v>7.5949011636699676E-2</v>
      </c>
      <c r="AP366" s="21">
        <f>('Ratios Calculated fix'!AP366-'Ratios Calculated fix'!AP$428)/('Ratios Calculated fix'!AP$429-'Ratios Calculated fix'!AP$428)</f>
        <v>3.2425948359719813E-2</v>
      </c>
      <c r="AQ366" s="21">
        <f>('Ratios Calculated fix'!AQ366-'Ratios Calculated fix'!AQ$428)/('Ratios Calculated fix'!AQ$429-'Ratios Calculated fix'!AQ$428)</f>
        <v>0.53517389176501107</v>
      </c>
      <c r="AR366" s="21">
        <f>('Ratios Calculated fix'!AR366-'Ratios Calculated fix'!AR$428)/('Ratios Calculated fix'!AR$429-'Ratios Calculated fix'!AR$428)</f>
        <v>0.3525822114073896</v>
      </c>
      <c r="AS366" s="21">
        <f>('Ratios Calculated fix'!AS366-'Ratios Calculated fix'!AS$428)/('Ratios Calculated fix'!AS$429-'Ratios Calculated fix'!AS$428)</f>
        <v>0.52715554094127481</v>
      </c>
      <c r="AT366" s="21">
        <f>('Ratios Calculated fix'!AT366-'Ratios Calculated fix'!AT$428)/('Ratios Calculated fix'!AT$429-'Ratios Calculated fix'!AT$428)</f>
        <v>0.30500388637499659</v>
      </c>
      <c r="AU366" s="21">
        <f>('Ratios Calculated fix'!AU366-'Ratios Calculated fix'!AU$428)/('Ratios Calculated fix'!AU$429-'Ratios Calculated fix'!AU$428)</f>
        <v>0.4879215678804541</v>
      </c>
      <c r="AV366" s="21" t="e">
        <f>('Ratios Calculated fix'!AV366-'Ratios Calculated fix'!AV$428)/('Ratios Calculated fix'!AV$429-'Ratios Calculated fix'!AV$428)</f>
        <v>#DIV/0!</v>
      </c>
      <c r="AW366" s="21" t="e">
        <f>('Ratios Calculated fix'!AW366-'Ratios Calculated fix'!AW$428)/('Ratios Calculated fix'!AW$429-'Ratios Calculated fix'!AW$428)</f>
        <v>#DIV/0!</v>
      </c>
      <c r="AX366" s="21" t="e">
        <f>('Ratios Calculated fix'!AX366-'Ratios Calculated fix'!AX$428)/('Ratios Calculated fix'!AX$429-'Ratios Calculated fix'!AX$428)</f>
        <v>#DIV/0!</v>
      </c>
      <c r="AY366" s="21">
        <f>('Ratios Calculated fix'!AY366-'Ratios Calculated fix'!AY$428)/('Ratios Calculated fix'!AY$429-'Ratios Calculated fix'!AY$428)</f>
        <v>0.38825819629041691</v>
      </c>
      <c r="AZ366" s="21">
        <f>('Ratios Calculated fix'!AZ366-'Ratios Calculated fix'!AZ$428)/('Ratios Calculated fix'!AZ$429-'Ratios Calculated fix'!AZ$428)</f>
        <v>0.33256306509264055</v>
      </c>
      <c r="BA366" s="21">
        <f>('Ratios Calculated fix'!BA366-'Ratios Calculated fix'!BA$428)/('Ratios Calculated fix'!BA$429-'Ratios Calculated fix'!BA$428)</f>
        <v>0.51669927512778802</v>
      </c>
      <c r="BB366" s="21" t="e">
        <f>('Ratios Calculated fix'!BB366-'Ratios Calculated fix'!BB$428)/('Ratios Calculated fix'!BB$429-'Ratios Calculated fix'!BB$428)</f>
        <v>#DIV/0!</v>
      </c>
      <c r="BC366" s="21">
        <f>('Ratios Calculated fix'!BC366-'Ratios Calculated fix'!BC$428)/('Ratios Calculated fix'!BC$429-'Ratios Calculated fix'!BC$428)</f>
        <v>0.10329673433652564</v>
      </c>
    </row>
    <row r="367" spans="1:55" x14ac:dyDescent="0.2">
      <c r="A367" s="3" t="s">
        <v>1111</v>
      </c>
      <c r="B367" s="3" t="s">
        <v>1112</v>
      </c>
      <c r="C367" s="3" t="s">
        <v>45</v>
      </c>
      <c r="D367" s="3">
        <v>72458</v>
      </c>
      <c r="E367" s="3" t="s">
        <v>16</v>
      </c>
      <c r="F367" s="3">
        <v>2019</v>
      </c>
      <c r="G367" s="3" t="s">
        <v>17</v>
      </c>
      <c r="H367" s="4">
        <v>43861</v>
      </c>
      <c r="I367" s="4">
        <v>43901</v>
      </c>
      <c r="J367" s="4">
        <v>43901</v>
      </c>
      <c r="K367" s="5">
        <v>506100000</v>
      </c>
      <c r="L367" s="5">
        <v>512000000</v>
      </c>
      <c r="M367" s="6" t="s">
        <v>1113</v>
      </c>
      <c r="N367" s="20">
        <f>('Ratios Calculated fix'!N367-'Ratios Calculated fix'!N$428)/('Ratios Calculated fix'!N$429-'Ratios Calculated fix'!N$428)</f>
        <v>3.5489569390284845E-2</v>
      </c>
      <c r="O367" s="21">
        <f>('Ratios Calculated fix'!O367-'Ratios Calculated fix'!O$428)/('Ratios Calculated fix'!O$429-'Ratios Calculated fix'!O$428)</f>
        <v>8.0295888198756177E-3</v>
      </c>
      <c r="P367" s="21">
        <f>('Ratios Calculated fix'!P367-'Ratios Calculated fix'!P$428)/('Ratios Calculated fix'!P$429-'Ratios Calculated fix'!P$428)</f>
        <v>1.5502524397648945E-2</v>
      </c>
      <c r="Q367" s="21">
        <f>('Ratios Calculated fix'!Q367-'Ratios Calculated fix'!Q$428)/('Ratios Calculated fix'!Q$429-'Ratios Calculated fix'!Q$428)</f>
        <v>0.56167954864491876</v>
      </c>
      <c r="R367" s="21">
        <f>('Ratios Calculated fix'!R367-'Ratios Calculated fix'!R$428)/('Ratios Calculated fix'!R$429-'Ratios Calculated fix'!R$428)</f>
        <v>7.0160669207669987E-2</v>
      </c>
      <c r="S367" s="21">
        <f>('Ratios Calculated fix'!S367-'Ratios Calculated fix'!S$428)/('Ratios Calculated fix'!S$429-'Ratios Calculated fix'!S$428)</f>
        <v>4.2562713904660425E-2</v>
      </c>
      <c r="T367" s="21">
        <f>('Ratios Calculated fix'!T367-'Ratios Calculated fix'!T$428)/('Ratios Calculated fix'!T$429-'Ratios Calculated fix'!T$428)</f>
        <v>6.426759337010314E-2</v>
      </c>
      <c r="U367" s="21">
        <f>('Ratios Calculated fix'!U367-'Ratios Calculated fix'!U$428)/('Ratios Calculated fix'!U$429-'Ratios Calculated fix'!U$428)</f>
        <v>0.79495288289418475</v>
      </c>
      <c r="V367" s="21">
        <f>('Ratios Calculated fix'!V367-'Ratios Calculated fix'!V$428)/('Ratios Calculated fix'!V$429-'Ratios Calculated fix'!V$428)</f>
        <v>0.77417569888603754</v>
      </c>
      <c r="W367" s="21">
        <f>('Ratios Calculated fix'!W367-'Ratios Calculated fix'!W$428)/('Ratios Calculated fix'!W$429-'Ratios Calculated fix'!W$428)</f>
        <v>0.76432688128381931</v>
      </c>
      <c r="X367" s="21">
        <f>('Ratios Calculated fix'!X367-'Ratios Calculated fix'!X$428)/('Ratios Calculated fix'!X$429-'Ratios Calculated fix'!X$428)</f>
        <v>0.24517439099298785</v>
      </c>
      <c r="Y367" s="21">
        <f>('Ratios Calculated fix'!Y367-'Ratios Calculated fix'!Y$428)/('Ratios Calculated fix'!Y$429-'Ratios Calculated fix'!Y$428)</f>
        <v>0.47624817272428793</v>
      </c>
      <c r="Z367" s="21">
        <f>('Ratios Calculated fix'!Z367-'Ratios Calculated fix'!Z$428)/('Ratios Calculated fix'!Z$429-'Ratios Calculated fix'!Z$428)</f>
        <v>0.75482560900701223</v>
      </c>
      <c r="AA367" s="21">
        <f>('Ratios Calculated fix'!AA367-'Ratios Calculated fix'!AA$428)/('Ratios Calculated fix'!AA$429-'Ratios Calculated fix'!AA$428)</f>
        <v>0</v>
      </c>
      <c r="AB367" s="21">
        <f>('Ratios Calculated fix'!AB367-'Ratios Calculated fix'!AB$428)/('Ratios Calculated fix'!AB$429-'Ratios Calculated fix'!AB$428)</f>
        <v>0.85407648622689059</v>
      </c>
      <c r="AC367" s="21">
        <f>('Ratios Calculated fix'!AC367-'Ratios Calculated fix'!AC$428)/('Ratios Calculated fix'!AC$429-'Ratios Calculated fix'!AC$428)</f>
        <v>0.27273017099065344</v>
      </c>
      <c r="AD367" s="21">
        <f>('Ratios Calculated fix'!AD367-'Ratios Calculated fix'!AD$428)/('Ratios Calculated fix'!AD$429-'Ratios Calculated fix'!AD$428)</f>
        <v>0.28783954703899661</v>
      </c>
      <c r="AE367" s="21">
        <f>('Ratios Calculated fix'!AE367-'Ratios Calculated fix'!AE$428)/('Ratios Calculated fix'!AE$429-'Ratios Calculated fix'!AE$428)</f>
        <v>0.29994697597055242</v>
      </c>
      <c r="AF367" s="21">
        <f>('Ratios Calculated fix'!AF367-'Ratios Calculated fix'!AF$428)/('Ratios Calculated fix'!AF$429-'Ratios Calculated fix'!AF$428)</f>
        <v>0.56425589724485947</v>
      </c>
      <c r="AG367" s="21" t="e">
        <f>('Ratios Calculated fix'!AG367-'Ratios Calculated fix'!AG$428)/('Ratios Calculated fix'!AG$429-'Ratios Calculated fix'!AG$428)</f>
        <v>#DIV/0!</v>
      </c>
      <c r="AH367" s="21" t="e">
        <f>('Ratios Calculated fix'!AH367-'Ratios Calculated fix'!AH$428)/('Ratios Calculated fix'!AH$429-'Ratios Calculated fix'!AH$428)</f>
        <v>#DIV/0!</v>
      </c>
      <c r="AI367" s="21">
        <f>('Ratios Calculated fix'!AI367-'Ratios Calculated fix'!AI$428)/('Ratios Calculated fix'!AI$429-'Ratios Calculated fix'!AI$428)</f>
        <v>0.38895881265502408</v>
      </c>
      <c r="AJ367" s="21">
        <f>('Ratios Calculated fix'!AJ367-'Ratios Calculated fix'!AJ$428)/('Ratios Calculated fix'!AJ$429-'Ratios Calculated fix'!AJ$428)</f>
        <v>0.13594143486459523</v>
      </c>
      <c r="AK367" s="21" t="e">
        <f>('Ratios Calculated fix'!AK367-'Ratios Calculated fix'!AK$428)/('Ratios Calculated fix'!AK$429-'Ratios Calculated fix'!AK$428)</f>
        <v>#DIV/0!</v>
      </c>
      <c r="AL367" s="21" t="e">
        <f>('Ratios Calculated fix'!AL367-'Ratios Calculated fix'!AL$428)/('Ratios Calculated fix'!AL$429-'Ratios Calculated fix'!AL$428)</f>
        <v>#DIV/0!</v>
      </c>
      <c r="AM367" s="21">
        <f>('Ratios Calculated fix'!AM367-'Ratios Calculated fix'!AM$428)/('Ratios Calculated fix'!AM$429-'Ratios Calculated fix'!AM$428)</f>
        <v>0.61939378170552717</v>
      </c>
      <c r="AN367" s="21">
        <f>('Ratios Calculated fix'!AN367-'Ratios Calculated fix'!AN$428)/('Ratios Calculated fix'!AN$429-'Ratios Calculated fix'!AN$428)</f>
        <v>0.62995669270385868</v>
      </c>
      <c r="AO367" s="21">
        <f>('Ratios Calculated fix'!AO367-'Ratios Calculated fix'!AO$428)/('Ratios Calculated fix'!AO$429-'Ratios Calculated fix'!AO$428)</f>
        <v>0.40190463891283656</v>
      </c>
      <c r="AP367" s="21">
        <f>('Ratios Calculated fix'!AP367-'Ratios Calculated fix'!AP$428)/('Ratios Calculated fix'!AP$429-'Ratios Calculated fix'!AP$428)</f>
        <v>2.8466925810139439E-2</v>
      </c>
      <c r="AQ367" s="21">
        <f>('Ratios Calculated fix'!AQ367-'Ratios Calculated fix'!AQ$428)/('Ratios Calculated fix'!AQ$429-'Ratios Calculated fix'!AQ$428)</f>
        <v>0.5847635317396086</v>
      </c>
      <c r="AR367" s="21">
        <f>('Ratios Calculated fix'!AR367-'Ratios Calculated fix'!AR$428)/('Ratios Calculated fix'!AR$429-'Ratios Calculated fix'!AR$428)</f>
        <v>0.25267837382366704</v>
      </c>
      <c r="AS367" s="21">
        <f>('Ratios Calculated fix'!AS367-'Ratios Calculated fix'!AS$428)/('Ratios Calculated fix'!AS$429-'Ratios Calculated fix'!AS$428)</f>
        <v>0.54014542215002792</v>
      </c>
      <c r="AT367" s="21">
        <f>('Ratios Calculated fix'!AT367-'Ratios Calculated fix'!AT$428)/('Ratios Calculated fix'!AT$429-'Ratios Calculated fix'!AT$428)</f>
        <v>0.42826648199970252</v>
      </c>
      <c r="AU367" s="21">
        <f>('Ratios Calculated fix'!AU367-'Ratios Calculated fix'!AU$428)/('Ratios Calculated fix'!AU$429-'Ratios Calculated fix'!AU$428)</f>
        <v>0.46175100217279552</v>
      </c>
      <c r="AV367" s="21" t="e">
        <f>('Ratios Calculated fix'!AV367-'Ratios Calculated fix'!AV$428)/('Ratios Calculated fix'!AV$429-'Ratios Calculated fix'!AV$428)</f>
        <v>#DIV/0!</v>
      </c>
      <c r="AW367" s="21" t="e">
        <f>('Ratios Calculated fix'!AW367-'Ratios Calculated fix'!AW$428)/('Ratios Calculated fix'!AW$429-'Ratios Calculated fix'!AW$428)</f>
        <v>#DIV/0!</v>
      </c>
      <c r="AX367" s="21" t="e">
        <f>('Ratios Calculated fix'!AX367-'Ratios Calculated fix'!AX$428)/('Ratios Calculated fix'!AX$429-'Ratios Calculated fix'!AX$428)</f>
        <v>#DIV/0!</v>
      </c>
      <c r="AY367" s="21">
        <f>('Ratios Calculated fix'!AY367-'Ratios Calculated fix'!AY$428)/('Ratios Calculated fix'!AY$429-'Ratios Calculated fix'!AY$428)</f>
        <v>0.34752749599411514</v>
      </c>
      <c r="AZ367" s="21">
        <f>('Ratios Calculated fix'!AZ367-'Ratios Calculated fix'!AZ$428)/('Ratios Calculated fix'!AZ$429-'Ratios Calculated fix'!AZ$428)</f>
        <v>0.27246354080220453</v>
      </c>
      <c r="BA367" s="21">
        <f>('Ratios Calculated fix'!BA367-'Ratios Calculated fix'!BA$428)/('Ratios Calculated fix'!BA$429-'Ratios Calculated fix'!BA$428)</f>
        <v>0.51470021411938638</v>
      </c>
      <c r="BB367" s="21" t="e">
        <f>('Ratios Calculated fix'!BB367-'Ratios Calculated fix'!BB$428)/('Ratios Calculated fix'!BB$429-'Ratios Calculated fix'!BB$428)</f>
        <v>#DIV/0!</v>
      </c>
      <c r="BC367" s="21">
        <f>('Ratios Calculated fix'!BC367-'Ratios Calculated fix'!BC$428)/('Ratios Calculated fix'!BC$429-'Ratios Calculated fix'!BC$428)</f>
        <v>0.14899267247197259</v>
      </c>
    </row>
    <row r="368" spans="1:55" x14ac:dyDescent="0.2">
      <c r="A368" s="3" t="s">
        <v>1144</v>
      </c>
      <c r="B368" s="3" t="s">
        <v>1145</v>
      </c>
      <c r="C368" s="3" t="s">
        <v>45</v>
      </c>
      <c r="D368" s="3">
        <v>249289</v>
      </c>
      <c r="E368" s="3" t="s">
        <v>16</v>
      </c>
      <c r="F368" s="3">
        <v>2019</v>
      </c>
      <c r="G368" s="3" t="s">
        <v>17</v>
      </c>
      <c r="H368" s="4">
        <v>43861</v>
      </c>
      <c r="I368" s="4">
        <v>43910</v>
      </c>
      <c r="J368" s="4">
        <v>43910</v>
      </c>
      <c r="K368" s="5">
        <v>121600000</v>
      </c>
      <c r="L368" s="5">
        <v>122500000</v>
      </c>
      <c r="M368" s="3" t="s">
        <v>1146</v>
      </c>
      <c r="N368" s="20">
        <f>('Ratios Calculated fix'!N368-'Ratios Calculated fix'!N$428)/('Ratios Calculated fix'!N$429-'Ratios Calculated fix'!N$428)</f>
        <v>0.22656859887647962</v>
      </c>
      <c r="O368" s="21">
        <f>('Ratios Calculated fix'!O368-'Ratios Calculated fix'!O$428)/('Ratios Calculated fix'!O$429-'Ratios Calculated fix'!O$428)</f>
        <v>7.9786208894642843E-2</v>
      </c>
      <c r="P368" s="21">
        <f>('Ratios Calculated fix'!P368-'Ratios Calculated fix'!P$428)/('Ratios Calculated fix'!P$429-'Ratios Calculated fix'!P$428)</f>
        <v>0.17816516225092663</v>
      </c>
      <c r="Q368" s="21">
        <f>('Ratios Calculated fix'!Q368-'Ratios Calculated fix'!Q$428)/('Ratios Calculated fix'!Q$429-'Ratios Calculated fix'!Q$428)</f>
        <v>0.55865240506058611</v>
      </c>
      <c r="R368" s="21">
        <f>('Ratios Calculated fix'!R368-'Ratios Calculated fix'!R$428)/('Ratios Calculated fix'!R$429-'Ratios Calculated fix'!R$428)</f>
        <v>4.8024018840705639E-2</v>
      </c>
      <c r="S368" s="21">
        <f>('Ratios Calculated fix'!S368-'Ratios Calculated fix'!S$428)/('Ratios Calculated fix'!S$429-'Ratios Calculated fix'!S$428)</f>
        <v>3.5522205779103505E-2</v>
      </c>
      <c r="T368" s="21">
        <f>('Ratios Calculated fix'!T368-'Ratios Calculated fix'!T$428)/('Ratios Calculated fix'!T$429-'Ratios Calculated fix'!T$428)</f>
        <v>4.2997615374490442E-2</v>
      </c>
      <c r="U368" s="21">
        <f>('Ratios Calculated fix'!U368-'Ratios Calculated fix'!U$428)/('Ratios Calculated fix'!U$429-'Ratios Calculated fix'!U$428)</f>
        <v>0.79163937320549427</v>
      </c>
      <c r="V368" s="21">
        <f>('Ratios Calculated fix'!V368-'Ratios Calculated fix'!V$428)/('Ratios Calculated fix'!V$429-'Ratios Calculated fix'!V$428)</f>
        <v>0.77250413068666901</v>
      </c>
      <c r="W368" s="21">
        <f>('Ratios Calculated fix'!W368-'Ratios Calculated fix'!W$428)/('Ratios Calculated fix'!W$429-'Ratios Calculated fix'!W$428)</f>
        <v>0.76084501195688981</v>
      </c>
      <c r="X368" s="21">
        <f>('Ratios Calculated fix'!X368-'Ratios Calculated fix'!X$428)/('Ratios Calculated fix'!X$429-'Ratios Calculated fix'!X$428)</f>
        <v>0.57537930682008709</v>
      </c>
      <c r="Y368" s="21">
        <f>('Ratios Calculated fix'!Y368-'Ratios Calculated fix'!Y$428)/('Ratios Calculated fix'!Y$429-'Ratios Calculated fix'!Y$428)</f>
        <v>0.5141198958977069</v>
      </c>
      <c r="Z368" s="21">
        <f>('Ratios Calculated fix'!Z368-'Ratios Calculated fix'!Z$428)/('Ratios Calculated fix'!Z$429-'Ratios Calculated fix'!Z$428)</f>
        <v>0.42462069317991297</v>
      </c>
      <c r="AA368" s="21">
        <f>('Ratios Calculated fix'!AA368-'Ratios Calculated fix'!AA$428)/('Ratios Calculated fix'!AA$429-'Ratios Calculated fix'!AA$428)</f>
        <v>0</v>
      </c>
      <c r="AB368" s="21">
        <f>('Ratios Calculated fix'!AB368-'Ratios Calculated fix'!AB$428)/('Ratios Calculated fix'!AB$429-'Ratios Calculated fix'!AB$428)</f>
        <v>0.927958884478428</v>
      </c>
      <c r="AC368" s="21">
        <f>('Ratios Calculated fix'!AC368-'Ratios Calculated fix'!AC$428)/('Ratios Calculated fix'!AC$429-'Ratios Calculated fix'!AC$428)</f>
        <v>0.62243945497008124</v>
      </c>
      <c r="AD368" s="21">
        <f>('Ratios Calculated fix'!AD368-'Ratios Calculated fix'!AD$428)/('Ratios Calculated fix'!AD$429-'Ratios Calculated fix'!AD$428)</f>
        <v>0.37111803699395557</v>
      </c>
      <c r="AE368" s="21">
        <f>('Ratios Calculated fix'!AE368-'Ratios Calculated fix'!AE$428)/('Ratios Calculated fix'!AE$429-'Ratios Calculated fix'!AE$428)</f>
        <v>0.42543314625270073</v>
      </c>
      <c r="AF368" s="21">
        <f>('Ratios Calculated fix'!AF368-'Ratios Calculated fix'!AF$428)/('Ratios Calculated fix'!AF$429-'Ratios Calculated fix'!AF$428)</f>
        <v>0.62671302152238839</v>
      </c>
      <c r="AG368" s="21" t="e">
        <f>('Ratios Calculated fix'!AG368-'Ratios Calculated fix'!AG$428)/('Ratios Calculated fix'!AG$429-'Ratios Calculated fix'!AG$428)</f>
        <v>#DIV/0!</v>
      </c>
      <c r="AH368" s="21" t="e">
        <f>('Ratios Calculated fix'!AH368-'Ratios Calculated fix'!AH$428)/('Ratios Calculated fix'!AH$429-'Ratios Calculated fix'!AH$428)</f>
        <v>#DIV/0!</v>
      </c>
      <c r="AI368" s="21">
        <f>('Ratios Calculated fix'!AI368-'Ratios Calculated fix'!AI$428)/('Ratios Calculated fix'!AI$429-'Ratios Calculated fix'!AI$428)</f>
        <v>0.35472116407505017</v>
      </c>
      <c r="AJ368" s="21">
        <f>('Ratios Calculated fix'!AJ368-'Ratios Calculated fix'!AJ$428)/('Ratios Calculated fix'!AJ$429-'Ratios Calculated fix'!AJ$428)</f>
        <v>0.19339049963609162</v>
      </c>
      <c r="AK368" s="21" t="e">
        <f>('Ratios Calculated fix'!AK368-'Ratios Calculated fix'!AK$428)/('Ratios Calculated fix'!AK$429-'Ratios Calculated fix'!AK$428)</f>
        <v>#DIV/0!</v>
      </c>
      <c r="AL368" s="21" t="e">
        <f>('Ratios Calculated fix'!AL368-'Ratios Calculated fix'!AL$428)/('Ratios Calculated fix'!AL$429-'Ratios Calculated fix'!AL$428)</f>
        <v>#DIV/0!</v>
      </c>
      <c r="AM368" s="21">
        <f>('Ratios Calculated fix'!AM368-'Ratios Calculated fix'!AM$428)/('Ratios Calculated fix'!AM$429-'Ratios Calculated fix'!AM$428)</f>
        <v>0.61829824230829278</v>
      </c>
      <c r="AN368" s="21">
        <f>('Ratios Calculated fix'!AN368-'Ratios Calculated fix'!AN$428)/('Ratios Calculated fix'!AN$429-'Ratios Calculated fix'!AN$428)</f>
        <v>0.6218588024187468</v>
      </c>
      <c r="AO368" s="21">
        <f>('Ratios Calculated fix'!AO368-'Ratios Calculated fix'!AO$428)/('Ratios Calculated fix'!AO$429-'Ratios Calculated fix'!AO$428)</f>
        <v>0.17656059137441457</v>
      </c>
      <c r="AP368" s="21">
        <f>('Ratios Calculated fix'!AP368-'Ratios Calculated fix'!AP$428)/('Ratios Calculated fix'!AP$429-'Ratios Calculated fix'!AP$428)</f>
        <v>3.2159495268918058E-2</v>
      </c>
      <c r="AQ368" s="21">
        <f>('Ratios Calculated fix'!AQ368-'Ratios Calculated fix'!AQ$428)/('Ratios Calculated fix'!AQ$429-'Ratios Calculated fix'!AQ$428)</f>
        <v>0.63394766805619018</v>
      </c>
      <c r="AR368" s="21">
        <f>('Ratios Calculated fix'!AR368-'Ratios Calculated fix'!AR$428)/('Ratios Calculated fix'!AR$429-'Ratios Calculated fix'!AR$428)</f>
        <v>0.29373448278827607</v>
      </c>
      <c r="AS368" s="21">
        <f>('Ratios Calculated fix'!AS368-'Ratios Calculated fix'!AS$428)/('Ratios Calculated fix'!AS$429-'Ratios Calculated fix'!AS$428)</f>
        <v>0.50277624735008308</v>
      </c>
      <c r="AT368" s="21">
        <f>('Ratios Calculated fix'!AT368-'Ratios Calculated fix'!AT$428)/('Ratios Calculated fix'!AT$429-'Ratios Calculated fix'!AT$428)</f>
        <v>0.35475517530563172</v>
      </c>
      <c r="AU368" s="21">
        <f>('Ratios Calculated fix'!AU368-'Ratios Calculated fix'!AU$428)/('Ratios Calculated fix'!AU$429-'Ratios Calculated fix'!AU$428)</f>
        <v>0.5195154216248733</v>
      </c>
      <c r="AV368" s="21" t="e">
        <f>('Ratios Calculated fix'!AV368-'Ratios Calculated fix'!AV$428)/('Ratios Calculated fix'!AV$429-'Ratios Calculated fix'!AV$428)</f>
        <v>#DIV/0!</v>
      </c>
      <c r="AW368" s="21" t="e">
        <f>('Ratios Calculated fix'!AW368-'Ratios Calculated fix'!AW$428)/('Ratios Calculated fix'!AW$429-'Ratios Calculated fix'!AW$428)</f>
        <v>#DIV/0!</v>
      </c>
      <c r="AX368" s="21" t="e">
        <f>('Ratios Calculated fix'!AX368-'Ratios Calculated fix'!AX$428)/('Ratios Calculated fix'!AX$429-'Ratios Calculated fix'!AX$428)</f>
        <v>#DIV/0!</v>
      </c>
      <c r="AY368" s="21">
        <f>('Ratios Calculated fix'!AY368-'Ratios Calculated fix'!AY$428)/('Ratios Calculated fix'!AY$429-'Ratios Calculated fix'!AY$428)</f>
        <v>0.3416954003172894</v>
      </c>
      <c r="AZ368" s="21">
        <f>('Ratios Calculated fix'!AZ368-'Ratios Calculated fix'!AZ$428)/('Ratios Calculated fix'!AZ$429-'Ratios Calculated fix'!AZ$428)</f>
        <v>0.24508169231044277</v>
      </c>
      <c r="BA368" s="21">
        <f>('Ratios Calculated fix'!BA368-'Ratios Calculated fix'!BA$428)/('Ratios Calculated fix'!BA$429-'Ratios Calculated fix'!BA$428)</f>
        <v>0.51460772737052152</v>
      </c>
      <c r="BB368" s="21" t="e">
        <f>('Ratios Calculated fix'!BB368-'Ratios Calculated fix'!BB$428)/('Ratios Calculated fix'!BB$429-'Ratios Calculated fix'!BB$428)</f>
        <v>#DIV/0!</v>
      </c>
      <c r="BC368" s="21">
        <f>('Ratios Calculated fix'!BC368-'Ratios Calculated fix'!BC$428)/('Ratios Calculated fix'!BC$429-'Ratios Calculated fix'!BC$428)</f>
        <v>0.15684995583774877</v>
      </c>
    </row>
    <row r="369" spans="1:55" x14ac:dyDescent="0.2">
      <c r="A369" s="3" t="s">
        <v>1147</v>
      </c>
      <c r="B369" s="3" t="s">
        <v>1148</v>
      </c>
      <c r="C369" s="3" t="s">
        <v>45</v>
      </c>
      <c r="D369" s="3">
        <v>256569</v>
      </c>
      <c r="E369" s="3" t="s">
        <v>16</v>
      </c>
      <c r="F369" s="3">
        <v>2019</v>
      </c>
      <c r="G369" s="3" t="s">
        <v>17</v>
      </c>
      <c r="H369" s="4">
        <v>43861</v>
      </c>
      <c r="I369" s="4">
        <v>43917</v>
      </c>
      <c r="J369" s="4">
        <v>43917</v>
      </c>
      <c r="K369" s="5">
        <v>1201227000</v>
      </c>
      <c r="L369" s="5">
        <v>1219395000</v>
      </c>
      <c r="M369" s="3" t="s">
        <v>1149</v>
      </c>
      <c r="N369" s="20">
        <f>('Ratios Calculated fix'!N369-'Ratios Calculated fix'!N$428)/('Ratios Calculated fix'!N$429-'Ratios Calculated fix'!N$428)</f>
        <v>6.5760901916336489E-2</v>
      </c>
      <c r="O369" s="21">
        <f>('Ratios Calculated fix'!O369-'Ratios Calculated fix'!O$428)/('Ratios Calculated fix'!O$429-'Ratios Calculated fix'!O$428)</f>
        <v>2.9823146508585415E-2</v>
      </c>
      <c r="P369" s="21">
        <f>('Ratios Calculated fix'!P369-'Ratios Calculated fix'!P$428)/('Ratios Calculated fix'!P$429-'Ratios Calculated fix'!P$428)</f>
        <v>8.1946737623533952E-2</v>
      </c>
      <c r="Q369" s="21">
        <f>('Ratios Calculated fix'!Q369-'Ratios Calculated fix'!Q$428)/('Ratios Calculated fix'!Q$429-'Ratios Calculated fix'!Q$428)</f>
        <v>0.56041178361439592</v>
      </c>
      <c r="R369" s="21">
        <f>('Ratios Calculated fix'!R369-'Ratios Calculated fix'!R$428)/('Ratios Calculated fix'!R$429-'Ratios Calculated fix'!R$428)</f>
        <v>4.0059427746990582E-2</v>
      </c>
      <c r="S369" s="21">
        <f>('Ratios Calculated fix'!S369-'Ratios Calculated fix'!S$428)/('Ratios Calculated fix'!S$429-'Ratios Calculated fix'!S$428)</f>
        <v>0</v>
      </c>
      <c r="T369" s="21">
        <f>('Ratios Calculated fix'!T369-'Ratios Calculated fix'!T$428)/('Ratios Calculated fix'!T$429-'Ratios Calculated fix'!T$428)</f>
        <v>4.0470749296899526E-2</v>
      </c>
      <c r="U369" s="21">
        <f>('Ratios Calculated fix'!U369-'Ratios Calculated fix'!U$428)/('Ratios Calculated fix'!U$429-'Ratios Calculated fix'!U$428)</f>
        <v>0.79224411914813309</v>
      </c>
      <c r="V369" s="21">
        <f>('Ratios Calculated fix'!V369-'Ratios Calculated fix'!V$428)/('Ratios Calculated fix'!V$429-'Ratios Calculated fix'!V$428)</f>
        <v>0.77144014205164946</v>
      </c>
      <c r="W369" s="21">
        <f>('Ratios Calculated fix'!W369-'Ratios Calculated fix'!W$428)/('Ratios Calculated fix'!W$429-'Ratios Calculated fix'!W$428)</f>
        <v>0.76174104771406248</v>
      </c>
      <c r="X369" s="21">
        <f>('Ratios Calculated fix'!X369-'Ratios Calculated fix'!X$428)/('Ratios Calculated fix'!X$429-'Ratios Calculated fix'!X$428)</f>
        <v>0.48186813186359362</v>
      </c>
      <c r="Y369" s="21">
        <f>('Ratios Calculated fix'!Y369-'Ratios Calculated fix'!Y$428)/('Ratios Calculated fix'!Y$429-'Ratios Calculated fix'!Y$428)</f>
        <v>0.48606076931537695</v>
      </c>
      <c r="Z369" s="21">
        <f>('Ratios Calculated fix'!Z369-'Ratios Calculated fix'!Z$428)/('Ratios Calculated fix'!Z$429-'Ratios Calculated fix'!Z$428)</f>
        <v>0.51813186813640644</v>
      </c>
      <c r="AA369" s="21">
        <f>('Ratios Calculated fix'!AA369-'Ratios Calculated fix'!AA$428)/('Ratios Calculated fix'!AA$429-'Ratios Calculated fix'!AA$428)</f>
        <v>1.1109717253332721E-2</v>
      </c>
      <c r="AB369" s="21">
        <f>('Ratios Calculated fix'!AB369-'Ratios Calculated fix'!AB$428)/('Ratios Calculated fix'!AB$429-'Ratios Calculated fix'!AB$428)</f>
        <v>0.87265002991927243</v>
      </c>
      <c r="AC369" s="21">
        <f>('Ratios Calculated fix'!AC369-'Ratios Calculated fix'!AC$428)/('Ratios Calculated fix'!AC$429-'Ratios Calculated fix'!AC$428)</f>
        <v>0.26571810669481966</v>
      </c>
      <c r="AD369" s="21">
        <f>('Ratios Calculated fix'!AD369-'Ratios Calculated fix'!AD$428)/('Ratios Calculated fix'!AD$429-'Ratios Calculated fix'!AD$428)</f>
        <v>0.30929385398330789</v>
      </c>
      <c r="AE369" s="21">
        <f>('Ratios Calculated fix'!AE369-'Ratios Calculated fix'!AE$428)/('Ratios Calculated fix'!AE$429-'Ratios Calculated fix'!AE$428)</f>
        <v>0.35456066345512927</v>
      </c>
      <c r="AF369" s="21">
        <f>('Ratios Calculated fix'!AF369-'Ratios Calculated fix'!AF$428)/('Ratios Calculated fix'!AF$429-'Ratios Calculated fix'!AF$428)</f>
        <v>0.59079757456054804</v>
      </c>
      <c r="AG369" s="21" t="e">
        <f>('Ratios Calculated fix'!AG369-'Ratios Calculated fix'!AG$428)/('Ratios Calculated fix'!AG$429-'Ratios Calculated fix'!AG$428)</f>
        <v>#DIV/0!</v>
      </c>
      <c r="AH369" s="21" t="e">
        <f>('Ratios Calculated fix'!AH369-'Ratios Calculated fix'!AH$428)/('Ratios Calculated fix'!AH$429-'Ratios Calculated fix'!AH$428)</f>
        <v>#DIV/0!</v>
      </c>
      <c r="AI369" s="21">
        <f>('Ratios Calculated fix'!AI369-'Ratios Calculated fix'!AI$428)/('Ratios Calculated fix'!AI$429-'Ratios Calculated fix'!AI$428)</f>
        <v>0.38128062076369829</v>
      </c>
      <c r="AJ369" s="21">
        <f>('Ratios Calculated fix'!AJ369-'Ratios Calculated fix'!AJ$428)/('Ratios Calculated fix'!AJ$429-'Ratios Calculated fix'!AJ$428)</f>
        <v>0.19315155561657507</v>
      </c>
      <c r="AK369" s="21" t="e">
        <f>('Ratios Calculated fix'!AK369-'Ratios Calculated fix'!AK$428)/('Ratios Calculated fix'!AK$429-'Ratios Calculated fix'!AK$428)</f>
        <v>#DIV/0!</v>
      </c>
      <c r="AL369" s="21" t="e">
        <f>('Ratios Calculated fix'!AL369-'Ratios Calculated fix'!AL$428)/('Ratios Calculated fix'!AL$429-'Ratios Calculated fix'!AL$428)</f>
        <v>#DIV/0!</v>
      </c>
      <c r="AM369" s="21">
        <f>('Ratios Calculated fix'!AM369-'Ratios Calculated fix'!AM$428)/('Ratios Calculated fix'!AM$429-'Ratios Calculated fix'!AM$428)</f>
        <v>0.62461007683286185</v>
      </c>
      <c r="AN369" s="21">
        <f>('Ratios Calculated fix'!AN369-'Ratios Calculated fix'!AN$428)/('Ratios Calculated fix'!AN$429-'Ratios Calculated fix'!AN$428)</f>
        <v>0.63157437422949447</v>
      </c>
      <c r="AO369" s="21">
        <f>('Ratios Calculated fix'!AO369-'Ratios Calculated fix'!AO$428)/('Ratios Calculated fix'!AO$429-'Ratios Calculated fix'!AO$428)</f>
        <v>0.60528189128677101</v>
      </c>
      <c r="AP369" s="21">
        <f>('Ratios Calculated fix'!AP369-'Ratios Calculated fix'!AP$428)/('Ratios Calculated fix'!AP$429-'Ratios Calculated fix'!AP$428)</f>
        <v>3.3536221469356454E-2</v>
      </c>
      <c r="AQ369" s="21">
        <f>('Ratios Calculated fix'!AQ369-'Ratios Calculated fix'!AQ$428)/('Ratios Calculated fix'!AQ$429-'Ratios Calculated fix'!AQ$428)</f>
        <v>0.76522020620261011</v>
      </c>
      <c r="AR369" s="21">
        <f>('Ratios Calculated fix'!AR369-'Ratios Calculated fix'!AR$428)/('Ratios Calculated fix'!AR$429-'Ratios Calculated fix'!AR$428)</f>
        <v>0.27870108797101578</v>
      </c>
      <c r="AS369" s="21">
        <f>('Ratios Calculated fix'!AS369-'Ratios Calculated fix'!AS$428)/('Ratios Calculated fix'!AS$429-'Ratios Calculated fix'!AS$428)</f>
        <v>0.52890270399415273</v>
      </c>
      <c r="AT369" s="21">
        <f>('Ratios Calculated fix'!AT369-'Ratios Calculated fix'!AT$428)/('Ratios Calculated fix'!AT$429-'Ratios Calculated fix'!AT$428)</f>
        <v>0.65845785004188484</v>
      </c>
      <c r="AU369" s="21">
        <f>('Ratios Calculated fix'!AU369-'Ratios Calculated fix'!AU$428)/('Ratios Calculated fix'!AU$429-'Ratios Calculated fix'!AU$428)</f>
        <v>0.51159110066499913</v>
      </c>
      <c r="AV369" s="21" t="e">
        <f>('Ratios Calculated fix'!AV369-'Ratios Calculated fix'!AV$428)/('Ratios Calculated fix'!AV$429-'Ratios Calculated fix'!AV$428)</f>
        <v>#DIV/0!</v>
      </c>
      <c r="AW369" s="21" t="e">
        <f>('Ratios Calculated fix'!AW369-'Ratios Calculated fix'!AW$428)/('Ratios Calculated fix'!AW$429-'Ratios Calculated fix'!AW$428)</f>
        <v>#DIV/0!</v>
      </c>
      <c r="AX369" s="21" t="e">
        <f>('Ratios Calculated fix'!AX369-'Ratios Calculated fix'!AX$428)/('Ratios Calculated fix'!AX$429-'Ratios Calculated fix'!AX$428)</f>
        <v>#DIV/0!</v>
      </c>
      <c r="AY369" s="21">
        <f>('Ratios Calculated fix'!AY369-'Ratios Calculated fix'!AY$428)/('Ratios Calculated fix'!AY$429-'Ratios Calculated fix'!AY$428)</f>
        <v>0.33346888435924243</v>
      </c>
      <c r="AZ369" s="21">
        <f>('Ratios Calculated fix'!AZ369-'Ratios Calculated fix'!AZ$428)/('Ratios Calculated fix'!AZ$429-'Ratios Calculated fix'!AZ$428)</f>
        <v>0.23764925200903073</v>
      </c>
      <c r="BA369" s="21">
        <f>('Ratios Calculated fix'!BA369-'Ratios Calculated fix'!BA$428)/('Ratios Calculated fix'!BA$429-'Ratios Calculated fix'!BA$428)</f>
        <v>0.51634546397210646</v>
      </c>
      <c r="BB369" s="21" t="e">
        <f>('Ratios Calculated fix'!BB369-'Ratios Calculated fix'!BB$428)/('Ratios Calculated fix'!BB$429-'Ratios Calculated fix'!BB$428)</f>
        <v>#DIV/0!</v>
      </c>
      <c r="BC369" s="21">
        <f>('Ratios Calculated fix'!BC369-'Ratios Calculated fix'!BC$428)/('Ratios Calculated fix'!BC$429-'Ratios Calculated fix'!BC$428)</f>
        <v>0.32020323685940244</v>
      </c>
    </row>
    <row r="370" spans="1:55" x14ac:dyDescent="0.2">
      <c r="A370" s="3" t="s">
        <v>1141</v>
      </c>
      <c r="B370" s="3" t="s">
        <v>1142</v>
      </c>
      <c r="C370" s="3" t="s">
        <v>24</v>
      </c>
      <c r="D370" s="3">
        <v>372802</v>
      </c>
      <c r="E370" s="3" t="s">
        <v>16</v>
      </c>
      <c r="F370" s="3">
        <v>2019</v>
      </c>
      <c r="G370" s="3" t="s">
        <v>17</v>
      </c>
      <c r="H370" s="4">
        <v>43830</v>
      </c>
      <c r="I370" s="4">
        <v>43887</v>
      </c>
      <c r="J370" s="4">
        <v>43887</v>
      </c>
      <c r="K370" s="5">
        <v>399000000</v>
      </c>
      <c r="L370" s="5">
        <v>402000000</v>
      </c>
      <c r="M370" s="3" t="s">
        <v>1143</v>
      </c>
      <c r="N370" s="20">
        <f>('Ratios Calculated fix'!N370-'Ratios Calculated fix'!N$428)/('Ratios Calculated fix'!N$429-'Ratios Calculated fix'!N$428)</f>
        <v>7.432874499441447E-2</v>
      </c>
      <c r="O370" s="21">
        <f>('Ratios Calculated fix'!O370-'Ratios Calculated fix'!O$428)/('Ratios Calculated fix'!O$429-'Ratios Calculated fix'!O$428)</f>
        <v>5.3106493230377694E-2</v>
      </c>
      <c r="P370" s="21">
        <f>('Ratios Calculated fix'!P370-'Ratios Calculated fix'!P$428)/('Ratios Calculated fix'!P$429-'Ratios Calculated fix'!P$428)</f>
        <v>5.1175877949026859E-2</v>
      </c>
      <c r="Q370" s="21">
        <f>('Ratios Calculated fix'!Q370-'Ratios Calculated fix'!Q$428)/('Ratios Calculated fix'!Q$429-'Ratios Calculated fix'!Q$428)</f>
        <v>0.55917215012280796</v>
      </c>
      <c r="R370" s="21">
        <f>('Ratios Calculated fix'!R370-'Ratios Calculated fix'!R$428)/('Ratios Calculated fix'!R$429-'Ratios Calculated fix'!R$428)</f>
        <v>8.6768779673619081E-2</v>
      </c>
      <c r="S370" s="21">
        <f>('Ratios Calculated fix'!S370-'Ratios Calculated fix'!S$428)/('Ratios Calculated fix'!S$429-'Ratios Calculated fix'!S$428)</f>
        <v>3.7758999229628908E-2</v>
      </c>
      <c r="T370" s="21">
        <f>('Ratios Calculated fix'!T370-'Ratios Calculated fix'!T$428)/('Ratios Calculated fix'!T$429-'Ratios Calculated fix'!T$428)</f>
        <v>8.1792642083959352E-2</v>
      </c>
      <c r="U370" s="21">
        <f>('Ratios Calculated fix'!U370-'Ratios Calculated fix'!U$428)/('Ratios Calculated fix'!U$429-'Ratios Calculated fix'!U$428)</f>
        <v>0.79344325387665271</v>
      </c>
      <c r="V370" s="21">
        <f>('Ratios Calculated fix'!V370-'Ratios Calculated fix'!V$428)/('Ratios Calculated fix'!V$429-'Ratios Calculated fix'!V$428)</f>
        <v>0.77279361615242648</v>
      </c>
      <c r="W370" s="21">
        <f>('Ratios Calculated fix'!W370-'Ratios Calculated fix'!W$428)/('Ratios Calculated fix'!W$429-'Ratios Calculated fix'!W$428)</f>
        <v>0.76285864612485188</v>
      </c>
      <c r="X370" s="21">
        <f>('Ratios Calculated fix'!X370-'Ratios Calculated fix'!X$428)/('Ratios Calculated fix'!X$429-'Ratios Calculated fix'!X$428)</f>
        <v>0.1512732544916765</v>
      </c>
      <c r="Y370" s="21">
        <f>('Ratios Calculated fix'!Y370-'Ratios Calculated fix'!Y$428)/('Ratios Calculated fix'!Y$429-'Ratios Calculated fix'!Y$428)</f>
        <v>0.65270517359175673</v>
      </c>
      <c r="Z370" s="21">
        <f>('Ratios Calculated fix'!Z370-'Ratios Calculated fix'!Z$428)/('Ratios Calculated fix'!Z$429-'Ratios Calculated fix'!Z$428)</f>
        <v>0.8487267455083235</v>
      </c>
      <c r="AA370" s="21">
        <f>('Ratios Calculated fix'!AA370-'Ratios Calculated fix'!AA$428)/('Ratios Calculated fix'!AA$429-'Ratios Calculated fix'!AA$428)</f>
        <v>0.73542042747412506</v>
      </c>
      <c r="AB370" s="21">
        <f>('Ratios Calculated fix'!AB370-'Ratios Calculated fix'!AB$428)/('Ratios Calculated fix'!AB$429-'Ratios Calculated fix'!AB$428)</f>
        <v>0.90521391852475674</v>
      </c>
      <c r="AC370" s="21">
        <f>('Ratios Calculated fix'!AC370-'Ratios Calculated fix'!AC$428)/('Ratios Calculated fix'!AC$429-'Ratios Calculated fix'!AC$428)</f>
        <v>0.43007375205485915</v>
      </c>
      <c r="AD370" s="21">
        <f>('Ratios Calculated fix'!AD370-'Ratios Calculated fix'!AD$428)/('Ratios Calculated fix'!AD$429-'Ratios Calculated fix'!AD$428)</f>
        <v>0.3528839202715211</v>
      </c>
      <c r="AE370" s="21">
        <f>('Ratios Calculated fix'!AE370-'Ratios Calculated fix'!AE$428)/('Ratios Calculated fix'!AE$429-'Ratios Calculated fix'!AE$428)</f>
        <v>0.40453036904144213</v>
      </c>
      <c r="AF370" s="21">
        <f>('Ratios Calculated fix'!AF370-'Ratios Calculated fix'!AF$428)/('Ratios Calculated fix'!AF$429-'Ratios Calculated fix'!AF$428)</f>
        <v>0.61906508786139369</v>
      </c>
      <c r="AG370" s="21" t="e">
        <f>('Ratios Calculated fix'!AG370-'Ratios Calculated fix'!AG$428)/('Ratios Calculated fix'!AG$429-'Ratios Calculated fix'!AG$428)</f>
        <v>#DIV/0!</v>
      </c>
      <c r="AH370" s="21" t="e">
        <f>('Ratios Calculated fix'!AH370-'Ratios Calculated fix'!AH$428)/('Ratios Calculated fix'!AH$429-'Ratios Calculated fix'!AH$428)</f>
        <v>#DIV/0!</v>
      </c>
      <c r="AI370" s="21">
        <f>('Ratios Calculated fix'!AI370-'Ratios Calculated fix'!AI$428)/('Ratios Calculated fix'!AI$429-'Ratios Calculated fix'!AI$428)</f>
        <v>0.3950827935065756</v>
      </c>
      <c r="AJ370" s="21">
        <f>('Ratios Calculated fix'!AJ370-'Ratios Calculated fix'!AJ$428)/('Ratios Calculated fix'!AJ$429-'Ratios Calculated fix'!AJ$428)</f>
        <v>0.19313812008208309</v>
      </c>
      <c r="AK370" s="21" t="e">
        <f>('Ratios Calculated fix'!AK370-'Ratios Calculated fix'!AK$428)/('Ratios Calculated fix'!AK$429-'Ratios Calculated fix'!AK$428)</f>
        <v>#DIV/0!</v>
      </c>
      <c r="AL370" s="21" t="e">
        <f>('Ratios Calculated fix'!AL370-'Ratios Calculated fix'!AL$428)/('Ratios Calculated fix'!AL$429-'Ratios Calculated fix'!AL$428)</f>
        <v>#DIV/0!</v>
      </c>
      <c r="AM370" s="21">
        <f>('Ratios Calculated fix'!AM370-'Ratios Calculated fix'!AM$428)/('Ratios Calculated fix'!AM$429-'Ratios Calculated fix'!AM$428)</f>
        <v>0.61708054352393116</v>
      </c>
      <c r="AN370" s="21">
        <f>('Ratios Calculated fix'!AN370-'Ratios Calculated fix'!AN$428)/('Ratios Calculated fix'!AN$429-'Ratios Calculated fix'!AN$428)</f>
        <v>0.62103260037796293</v>
      </c>
      <c r="AO370" s="21">
        <f>('Ratios Calculated fix'!AO370-'Ratios Calculated fix'!AO$428)/('Ratios Calculated fix'!AO$429-'Ratios Calculated fix'!AO$428)</f>
        <v>8.5755761314644907E-2</v>
      </c>
      <c r="AP370" s="21">
        <f>('Ratios Calculated fix'!AP370-'Ratios Calculated fix'!AP$428)/('Ratios Calculated fix'!AP$429-'Ratios Calculated fix'!AP$428)</f>
        <v>3.2623517640857441E-2</v>
      </c>
      <c r="AQ370" s="21">
        <f>('Ratios Calculated fix'!AQ370-'Ratios Calculated fix'!AQ$428)/('Ratios Calculated fix'!AQ$429-'Ratios Calculated fix'!AQ$428)</f>
        <v>0.56084251928128992</v>
      </c>
      <c r="AR370" s="21">
        <f>('Ratios Calculated fix'!AR370-'Ratios Calculated fix'!AR$428)/('Ratios Calculated fix'!AR$429-'Ratios Calculated fix'!AR$428)</f>
        <v>0.36151935324873374</v>
      </c>
      <c r="AS370" s="21">
        <f>('Ratios Calculated fix'!AS370-'Ratios Calculated fix'!AS$428)/('Ratios Calculated fix'!AS$429-'Ratios Calculated fix'!AS$428)</f>
        <v>0.5244372572940178</v>
      </c>
      <c r="AT370" s="21">
        <f>('Ratios Calculated fix'!AT370-'Ratios Calculated fix'!AT$428)/('Ratios Calculated fix'!AT$429-'Ratios Calculated fix'!AT$428)</f>
        <v>0.32379337516358969</v>
      </c>
      <c r="AU370" s="21">
        <f>('Ratios Calculated fix'!AU370-'Ratios Calculated fix'!AU$428)/('Ratios Calculated fix'!AU$429-'Ratios Calculated fix'!AU$428)</f>
        <v>0.50162647206305744</v>
      </c>
      <c r="AV370" s="21" t="e">
        <f>('Ratios Calculated fix'!AV370-'Ratios Calculated fix'!AV$428)/('Ratios Calculated fix'!AV$429-'Ratios Calculated fix'!AV$428)</f>
        <v>#DIV/0!</v>
      </c>
      <c r="AW370" s="21" t="e">
        <f>('Ratios Calculated fix'!AW370-'Ratios Calculated fix'!AW$428)/('Ratios Calculated fix'!AW$429-'Ratios Calculated fix'!AW$428)</f>
        <v>#DIV/0!</v>
      </c>
      <c r="AX370" s="21" t="e">
        <f>('Ratios Calculated fix'!AX370-'Ratios Calculated fix'!AX$428)/('Ratios Calculated fix'!AX$429-'Ratios Calculated fix'!AX$428)</f>
        <v>#DIV/0!</v>
      </c>
      <c r="AY370" s="21">
        <f>('Ratios Calculated fix'!AY370-'Ratios Calculated fix'!AY$428)/('Ratios Calculated fix'!AY$429-'Ratios Calculated fix'!AY$428)</f>
        <v>0.38321226077605131</v>
      </c>
      <c r="AZ370" s="21">
        <f>('Ratios Calculated fix'!AZ370-'Ratios Calculated fix'!AZ$428)/('Ratios Calculated fix'!AZ$429-'Ratios Calculated fix'!AZ$428)</f>
        <v>0.33047027978830695</v>
      </c>
      <c r="BA370" s="21">
        <f>('Ratios Calculated fix'!BA370-'Ratios Calculated fix'!BA$428)/('Ratios Calculated fix'!BA$429-'Ratios Calculated fix'!BA$428)</f>
        <v>0.51626635108199914</v>
      </c>
      <c r="BB370" s="21" t="e">
        <f>('Ratios Calculated fix'!BB370-'Ratios Calculated fix'!BB$428)/('Ratios Calculated fix'!BB$429-'Ratios Calculated fix'!BB$428)</f>
        <v>#DIV/0!</v>
      </c>
      <c r="BC370" s="21">
        <f>('Ratios Calculated fix'!BC370-'Ratios Calculated fix'!BC$428)/('Ratios Calculated fix'!BC$429-'Ratios Calculated fix'!BC$428)</f>
        <v>0.10667584581002508</v>
      </c>
    </row>
    <row r="371" spans="1:55" x14ac:dyDescent="0.2">
      <c r="A371" s="3" t="s">
        <v>1099</v>
      </c>
      <c r="B371" s="3" t="s">
        <v>1100</v>
      </c>
      <c r="C371" s="3" t="s">
        <v>38</v>
      </c>
      <c r="D371" s="3">
        <v>515267</v>
      </c>
      <c r="E371" s="3" t="s">
        <v>16</v>
      </c>
      <c r="F371" s="3">
        <v>2019</v>
      </c>
      <c r="G371" s="3" t="s">
        <v>17</v>
      </c>
      <c r="H371" s="4">
        <v>43830</v>
      </c>
      <c r="I371" s="4">
        <v>43867</v>
      </c>
      <c r="J371" s="4">
        <v>43867</v>
      </c>
      <c r="K371" s="5">
        <v>856404822</v>
      </c>
      <c r="L371" s="5">
        <v>872264219</v>
      </c>
      <c r="M371" s="3" t="s">
        <v>1101</v>
      </c>
      <c r="N371" s="20">
        <f>('Ratios Calculated fix'!N371-'Ratios Calculated fix'!N$428)/('Ratios Calculated fix'!N$429-'Ratios Calculated fix'!N$428)</f>
        <v>3.4306285474707009E-2</v>
      </c>
      <c r="O371" s="21">
        <f>('Ratios Calculated fix'!O371-'Ratios Calculated fix'!O$428)/('Ratios Calculated fix'!O$429-'Ratios Calculated fix'!O$428)</f>
        <v>2.9722799367500184E-2</v>
      </c>
      <c r="P371" s="21">
        <f>('Ratios Calculated fix'!P371-'Ratios Calculated fix'!P$428)/('Ratios Calculated fix'!P$429-'Ratios Calculated fix'!P$428)</f>
        <v>1.7527150172119102E-2</v>
      </c>
      <c r="Q371" s="21">
        <f>('Ratios Calculated fix'!Q371-'Ratios Calculated fix'!Q$428)/('Ratios Calculated fix'!Q$429-'Ratios Calculated fix'!Q$428)</f>
        <v>0.56055785068129049</v>
      </c>
      <c r="R371" s="21">
        <f>('Ratios Calculated fix'!R371-'Ratios Calculated fix'!R$428)/('Ratios Calculated fix'!R$429-'Ratios Calculated fix'!R$428)</f>
        <v>9.7667503880680434E-2</v>
      </c>
      <c r="S371" s="21">
        <f>('Ratios Calculated fix'!S371-'Ratios Calculated fix'!S$428)/('Ratios Calculated fix'!S$429-'Ratios Calculated fix'!S$428)</f>
        <v>1.9386891290798708E-2</v>
      </c>
      <c r="T371" s="21">
        <f>('Ratios Calculated fix'!T371-'Ratios Calculated fix'!T$428)/('Ratios Calculated fix'!T$429-'Ratios Calculated fix'!T$428)</f>
        <v>9.5657962949894176E-2</v>
      </c>
      <c r="U371" s="21">
        <f>('Ratios Calculated fix'!U371-'Ratios Calculated fix'!U$428)/('Ratios Calculated fix'!U$429-'Ratios Calculated fix'!U$428)</f>
        <v>0.7955203391039708</v>
      </c>
      <c r="V371" s="21">
        <f>('Ratios Calculated fix'!V371-'Ratios Calculated fix'!V$428)/('Ratios Calculated fix'!V$429-'Ratios Calculated fix'!V$428)</f>
        <v>0.77243962594303739</v>
      </c>
      <c r="W371" s="21">
        <f>('Ratios Calculated fix'!W371-'Ratios Calculated fix'!W$428)/('Ratios Calculated fix'!W$429-'Ratios Calculated fix'!W$428)</f>
        <v>0.76530806450699806</v>
      </c>
      <c r="X371" s="21">
        <f>('Ratios Calculated fix'!X371-'Ratios Calculated fix'!X$428)/('Ratios Calculated fix'!X$429-'Ratios Calculated fix'!X$428)</f>
        <v>8.9894516214665335E-2</v>
      </c>
      <c r="Y371" s="21">
        <f>('Ratios Calculated fix'!Y371-'Ratios Calculated fix'!Y$428)/('Ratios Calculated fix'!Y$429-'Ratios Calculated fix'!Y$428)</f>
        <v>0.48563050916574779</v>
      </c>
      <c r="Z371" s="21">
        <f>('Ratios Calculated fix'!Z371-'Ratios Calculated fix'!Z$428)/('Ratios Calculated fix'!Z$429-'Ratios Calculated fix'!Z$428)</f>
        <v>0.91010548378533473</v>
      </c>
      <c r="AA371" s="21">
        <f>('Ratios Calculated fix'!AA371-'Ratios Calculated fix'!AA$428)/('Ratios Calculated fix'!AA$429-'Ratios Calculated fix'!AA$428)</f>
        <v>4.2798494822620554E-2</v>
      </c>
      <c r="AB371" s="21">
        <f>('Ratios Calculated fix'!AB371-'Ratios Calculated fix'!AB$428)/('Ratios Calculated fix'!AB$429-'Ratios Calculated fix'!AB$428)</f>
        <v>0.8699822062680983</v>
      </c>
      <c r="AC371" s="21">
        <f>('Ratios Calculated fix'!AC371-'Ratios Calculated fix'!AC$428)/('Ratios Calculated fix'!AC$429-'Ratios Calculated fix'!AC$428)</f>
        <v>0.5642505061028158</v>
      </c>
      <c r="AD371" s="21">
        <f>('Ratios Calculated fix'!AD371-'Ratios Calculated fix'!AD$428)/('Ratios Calculated fix'!AD$429-'Ratios Calculated fix'!AD$428)</f>
        <v>0.45490282474777982</v>
      </c>
      <c r="AE371" s="21">
        <f>('Ratios Calculated fix'!AE371-'Ratios Calculated fix'!AE$428)/('Ratios Calculated fix'!AE$429-'Ratios Calculated fix'!AE$428)</f>
        <v>0.36915421910972701</v>
      </c>
      <c r="AF371" s="21">
        <f>('Ratios Calculated fix'!AF371-'Ratios Calculated fix'!AF$428)/('Ratios Calculated fix'!AF$429-'Ratios Calculated fix'!AF$428)</f>
        <v>0.58285653258487446</v>
      </c>
      <c r="AG371" s="21" t="e">
        <f>('Ratios Calculated fix'!AG371-'Ratios Calculated fix'!AG$428)/('Ratios Calculated fix'!AG$429-'Ratios Calculated fix'!AG$428)</f>
        <v>#DIV/0!</v>
      </c>
      <c r="AH371" s="21" t="e">
        <f>('Ratios Calculated fix'!AH371-'Ratios Calculated fix'!AH$428)/('Ratios Calculated fix'!AH$429-'Ratios Calculated fix'!AH$428)</f>
        <v>#DIV/0!</v>
      </c>
      <c r="AI371" s="21">
        <f>('Ratios Calculated fix'!AI371-'Ratios Calculated fix'!AI$428)/('Ratios Calculated fix'!AI$429-'Ratios Calculated fix'!AI$428)</f>
        <v>0.37618107243550553</v>
      </c>
      <c r="AJ371" s="21">
        <f>('Ratios Calculated fix'!AJ371-'Ratios Calculated fix'!AJ$428)/('Ratios Calculated fix'!AJ$429-'Ratios Calculated fix'!AJ$428)</f>
        <v>0.13291285130508768</v>
      </c>
      <c r="AK371" s="21" t="e">
        <f>('Ratios Calculated fix'!AK371-'Ratios Calculated fix'!AK$428)/('Ratios Calculated fix'!AK$429-'Ratios Calculated fix'!AK$428)</f>
        <v>#DIV/0!</v>
      </c>
      <c r="AL371" s="21" t="e">
        <f>('Ratios Calculated fix'!AL371-'Ratios Calculated fix'!AL$428)/('Ratios Calculated fix'!AL$429-'Ratios Calculated fix'!AL$428)</f>
        <v>#DIV/0!</v>
      </c>
      <c r="AM371" s="21">
        <f>('Ratios Calculated fix'!AM371-'Ratios Calculated fix'!AM$428)/('Ratios Calculated fix'!AM$429-'Ratios Calculated fix'!AM$428)</f>
        <v>0.61723630909472671</v>
      </c>
      <c r="AN371" s="21">
        <f>('Ratios Calculated fix'!AN371-'Ratios Calculated fix'!AN$428)/('Ratios Calculated fix'!AN$429-'Ratios Calculated fix'!AN$428)</f>
        <v>0.62237285085671701</v>
      </c>
      <c r="AO371" s="21">
        <f>('Ratios Calculated fix'!AO371-'Ratios Calculated fix'!AO$428)/('Ratios Calculated fix'!AO$429-'Ratios Calculated fix'!AO$428)</f>
        <v>0.12311411571127388</v>
      </c>
      <c r="AP371" s="21">
        <f>('Ratios Calculated fix'!AP371-'Ratios Calculated fix'!AP$428)/('Ratios Calculated fix'!AP$429-'Ratios Calculated fix'!AP$428)</f>
        <v>2.9445965675327129E-2</v>
      </c>
      <c r="AQ371" s="21">
        <f>('Ratios Calculated fix'!AQ371-'Ratios Calculated fix'!AQ$428)/('Ratios Calculated fix'!AQ$429-'Ratios Calculated fix'!AQ$428)</f>
        <v>0.54513971627350732</v>
      </c>
      <c r="AR371" s="21">
        <f>('Ratios Calculated fix'!AR371-'Ratios Calculated fix'!AR$428)/('Ratios Calculated fix'!AR$429-'Ratios Calculated fix'!AR$428)</f>
        <v>0.26360007946041869</v>
      </c>
      <c r="AS371" s="21">
        <f>('Ratios Calculated fix'!AS371-'Ratios Calculated fix'!AS$428)/('Ratios Calculated fix'!AS$429-'Ratios Calculated fix'!AS$428)</f>
        <v>0.52978839601496652</v>
      </c>
      <c r="AT371" s="21">
        <f>('Ratios Calculated fix'!AT371-'Ratios Calculated fix'!AT$428)/('Ratios Calculated fix'!AT$429-'Ratios Calculated fix'!AT$428)</f>
        <v>0.27964955079108034</v>
      </c>
      <c r="AU371" s="21">
        <f>('Ratios Calculated fix'!AU371-'Ratios Calculated fix'!AU$428)/('Ratios Calculated fix'!AU$429-'Ratios Calculated fix'!AU$428)</f>
        <v>0.47847630593138135</v>
      </c>
      <c r="AV371" s="21" t="e">
        <f>('Ratios Calculated fix'!AV371-'Ratios Calculated fix'!AV$428)/('Ratios Calculated fix'!AV$429-'Ratios Calculated fix'!AV$428)</f>
        <v>#DIV/0!</v>
      </c>
      <c r="AW371" s="21" t="e">
        <f>('Ratios Calculated fix'!AW371-'Ratios Calculated fix'!AW$428)/('Ratios Calculated fix'!AW$429-'Ratios Calculated fix'!AW$428)</f>
        <v>#DIV/0!</v>
      </c>
      <c r="AX371" s="21" t="e">
        <f>('Ratios Calculated fix'!AX371-'Ratios Calculated fix'!AX$428)/('Ratios Calculated fix'!AX$429-'Ratios Calculated fix'!AX$428)</f>
        <v>#DIV/0!</v>
      </c>
      <c r="AY371" s="21">
        <f>('Ratios Calculated fix'!AY371-'Ratios Calculated fix'!AY$428)/('Ratios Calculated fix'!AY$429-'Ratios Calculated fix'!AY$428)</f>
        <v>0.35377130054106432</v>
      </c>
      <c r="AZ371" s="21">
        <f>('Ratios Calculated fix'!AZ371-'Ratios Calculated fix'!AZ$428)/('Ratios Calculated fix'!AZ$429-'Ratios Calculated fix'!AZ$428)</f>
        <v>0.28658650668776336</v>
      </c>
      <c r="BA371" s="21">
        <f>('Ratios Calculated fix'!BA371-'Ratios Calculated fix'!BA$428)/('Ratios Calculated fix'!BA$429-'Ratios Calculated fix'!BA$428)</f>
        <v>0.51645348255056556</v>
      </c>
      <c r="BB371" s="21" t="e">
        <f>('Ratios Calculated fix'!BB371-'Ratios Calculated fix'!BB$428)/('Ratios Calculated fix'!BB$429-'Ratios Calculated fix'!BB$428)</f>
        <v>#DIV/0!</v>
      </c>
      <c r="BC371" s="21">
        <f>('Ratios Calculated fix'!BC371-'Ratios Calculated fix'!BC$428)/('Ratios Calculated fix'!BC$429-'Ratios Calculated fix'!BC$428)</f>
        <v>0.1113491837002635</v>
      </c>
    </row>
    <row r="372" spans="1:55" x14ac:dyDescent="0.2">
      <c r="A372" s="3" t="s">
        <v>1108</v>
      </c>
      <c r="B372" s="3" t="s">
        <v>1109</v>
      </c>
      <c r="C372" s="3" t="s">
        <v>45</v>
      </c>
      <c r="D372" s="3">
        <v>331230</v>
      </c>
      <c r="E372" s="3" t="s">
        <v>16</v>
      </c>
      <c r="F372" s="3">
        <v>2020</v>
      </c>
      <c r="G372" s="3" t="s">
        <v>17</v>
      </c>
      <c r="H372" s="4">
        <v>44012</v>
      </c>
      <c r="I372" s="4">
        <v>44056</v>
      </c>
      <c r="J372" s="4">
        <v>44056</v>
      </c>
      <c r="K372" s="5">
        <v>277900000</v>
      </c>
      <c r="L372" s="5">
        <v>275400000</v>
      </c>
      <c r="M372" s="3" t="s">
        <v>1110</v>
      </c>
      <c r="N372" s="20">
        <f>('Ratios Calculated fix'!N372-'Ratios Calculated fix'!N$428)/('Ratios Calculated fix'!N$429-'Ratios Calculated fix'!N$428)</f>
        <v>0.12020223708815592</v>
      </c>
      <c r="O372" s="21">
        <f>('Ratios Calculated fix'!O372-'Ratios Calculated fix'!O$428)/('Ratios Calculated fix'!O$429-'Ratios Calculated fix'!O$428)</f>
        <v>8.3396582302831687E-2</v>
      </c>
      <c r="P372" s="21">
        <f>('Ratios Calculated fix'!P372-'Ratios Calculated fix'!P$428)/('Ratios Calculated fix'!P$429-'Ratios Calculated fix'!P$428)</f>
        <v>0.20104409750695496</v>
      </c>
      <c r="Q372" s="21">
        <f>('Ratios Calculated fix'!Q372-'Ratios Calculated fix'!Q$428)/('Ratios Calculated fix'!Q$429-'Ratios Calculated fix'!Q$428)</f>
        <v>0.5590465470735112</v>
      </c>
      <c r="R372" s="21">
        <f>('Ratios Calculated fix'!R372-'Ratios Calculated fix'!R$428)/('Ratios Calculated fix'!R$429-'Ratios Calculated fix'!R$428)</f>
        <v>5.9876488454862271E-2</v>
      </c>
      <c r="S372" s="21">
        <f>('Ratios Calculated fix'!S372-'Ratios Calculated fix'!S$428)/('Ratios Calculated fix'!S$429-'Ratios Calculated fix'!S$428)</f>
        <v>1.9432580366183244E-4</v>
      </c>
      <c r="T372" s="21">
        <f>('Ratios Calculated fix'!T372-'Ratios Calculated fix'!T$428)/('Ratios Calculated fix'!T$429-'Ratios Calculated fix'!T$428)</f>
        <v>6.0461092612849453E-2</v>
      </c>
      <c r="U372" s="21">
        <f>('Ratios Calculated fix'!U372-'Ratios Calculated fix'!U$428)/('Ratios Calculated fix'!U$429-'Ratios Calculated fix'!U$428)</f>
        <v>0.7923111300534158</v>
      </c>
      <c r="V372" s="21">
        <f>('Ratios Calculated fix'!V372-'Ratios Calculated fix'!V$428)/('Ratios Calculated fix'!V$429-'Ratios Calculated fix'!V$428)</f>
        <v>0.77144683096424682</v>
      </c>
      <c r="W372" s="21">
        <f>('Ratios Calculated fix'!W372-'Ratios Calculated fix'!W$428)/('Ratios Calculated fix'!W$429-'Ratios Calculated fix'!W$428)</f>
        <v>0.76181662422997165</v>
      </c>
      <c r="X372" s="21">
        <f>('Ratios Calculated fix'!X372-'Ratios Calculated fix'!X$428)/('Ratios Calculated fix'!X$429-'Ratios Calculated fix'!X$428)</f>
        <v>0.30153839722769571</v>
      </c>
      <c r="Y372" s="21">
        <f>('Ratios Calculated fix'!Y372-'Ratios Calculated fix'!Y$428)/('Ratios Calculated fix'!Y$429-'Ratios Calculated fix'!Y$428)</f>
        <v>0.55950930552993572</v>
      </c>
      <c r="Z372" s="21">
        <f>('Ratios Calculated fix'!Z372-'Ratios Calculated fix'!Z$428)/('Ratios Calculated fix'!Z$429-'Ratios Calculated fix'!Z$428)</f>
        <v>0.69846160277230429</v>
      </c>
      <c r="AA372" s="21">
        <f>('Ratios Calculated fix'!AA372-'Ratios Calculated fix'!AA$428)/('Ratios Calculated fix'!AA$429-'Ratios Calculated fix'!AA$428)</f>
        <v>0.35969233011241936</v>
      </c>
      <c r="AB372" s="21">
        <f>('Ratios Calculated fix'!AB372-'Ratios Calculated fix'!AB$428)/('Ratios Calculated fix'!AB$429-'Ratios Calculated fix'!AB$428)</f>
        <v>0.90999699270790524</v>
      </c>
      <c r="AC372" s="21">
        <f>('Ratios Calculated fix'!AC372-'Ratios Calculated fix'!AC$428)/('Ratios Calculated fix'!AC$429-'Ratios Calculated fix'!AC$428)</f>
        <v>0.66333259277198886</v>
      </c>
      <c r="AD372" s="21">
        <f>('Ratios Calculated fix'!AD372-'Ratios Calculated fix'!AD$428)/('Ratios Calculated fix'!AD$429-'Ratios Calculated fix'!AD$428)</f>
        <v>0.33310816882281802</v>
      </c>
      <c r="AE372" s="21">
        <f>('Ratios Calculated fix'!AE372-'Ratios Calculated fix'!AE$428)/('Ratios Calculated fix'!AE$429-'Ratios Calculated fix'!AE$428)</f>
        <v>0.38186033061787134</v>
      </c>
      <c r="AF372" s="21">
        <f>('Ratios Calculated fix'!AF372-'Ratios Calculated fix'!AF$428)/('Ratios Calculated fix'!AF$429-'Ratios Calculated fix'!AF$428)</f>
        <v>0.60975620939067365</v>
      </c>
      <c r="AG372" s="21" t="e">
        <f>('Ratios Calculated fix'!AG372-'Ratios Calculated fix'!AG$428)/('Ratios Calculated fix'!AG$429-'Ratios Calculated fix'!AG$428)</f>
        <v>#DIV/0!</v>
      </c>
      <c r="AH372" s="21" t="e">
        <f>('Ratios Calculated fix'!AH372-'Ratios Calculated fix'!AH$428)/('Ratios Calculated fix'!AH$429-'Ratios Calculated fix'!AH$428)</f>
        <v>#DIV/0!</v>
      </c>
      <c r="AI372" s="21">
        <f>('Ratios Calculated fix'!AI372-'Ratios Calculated fix'!AI$428)/('Ratios Calculated fix'!AI$429-'Ratios Calculated fix'!AI$428)</f>
        <v>0.38883386979795737</v>
      </c>
      <c r="AJ372" s="21">
        <f>('Ratios Calculated fix'!AJ372-'Ratios Calculated fix'!AJ$428)/('Ratios Calculated fix'!AJ$429-'Ratios Calculated fix'!AJ$428)</f>
        <v>0.21381532292983649</v>
      </c>
      <c r="AK372" s="21" t="e">
        <f>('Ratios Calculated fix'!AK372-'Ratios Calculated fix'!AK$428)/('Ratios Calculated fix'!AK$429-'Ratios Calculated fix'!AK$428)</f>
        <v>#DIV/0!</v>
      </c>
      <c r="AL372" s="21" t="e">
        <f>('Ratios Calculated fix'!AL372-'Ratios Calculated fix'!AL$428)/('Ratios Calculated fix'!AL$429-'Ratios Calculated fix'!AL$428)</f>
        <v>#DIV/0!</v>
      </c>
      <c r="AM372" s="21">
        <f>('Ratios Calculated fix'!AM372-'Ratios Calculated fix'!AM$428)/('Ratios Calculated fix'!AM$429-'Ratios Calculated fix'!AM$428)</f>
        <v>0.61823543749082877</v>
      </c>
      <c r="AN372" s="21">
        <f>('Ratios Calculated fix'!AN372-'Ratios Calculated fix'!AN$428)/('Ratios Calculated fix'!AN$429-'Ratios Calculated fix'!AN$428)</f>
        <v>0.62231625497225873</v>
      </c>
      <c r="AO372" s="21">
        <f>('Ratios Calculated fix'!AO372-'Ratios Calculated fix'!AO$428)/('Ratios Calculated fix'!AO$429-'Ratios Calculated fix'!AO$428)</f>
        <v>0.18642526934320833</v>
      </c>
      <c r="AP372" s="21">
        <f>('Ratios Calculated fix'!AP372-'Ratios Calculated fix'!AP$428)/('Ratios Calculated fix'!AP$429-'Ratios Calculated fix'!AP$428)</f>
        <v>3.2418065280459499E-2</v>
      </c>
      <c r="AQ372" s="21">
        <f>('Ratios Calculated fix'!AQ372-'Ratios Calculated fix'!AQ$428)/('Ratios Calculated fix'!AQ$429-'Ratios Calculated fix'!AQ$428)</f>
        <v>0.61316889673602837</v>
      </c>
      <c r="AR372" s="21">
        <f>('Ratios Calculated fix'!AR372-'Ratios Calculated fix'!AR$428)/('Ratios Calculated fix'!AR$429-'Ratios Calculated fix'!AR$428)</f>
        <v>0.30554614897758625</v>
      </c>
      <c r="AS372" s="21">
        <f>('Ratios Calculated fix'!AS372-'Ratios Calculated fix'!AS$428)/('Ratios Calculated fix'!AS$429-'Ratios Calculated fix'!AS$428)</f>
        <v>0.52855027823812994</v>
      </c>
      <c r="AT372" s="21">
        <f>('Ratios Calculated fix'!AT372-'Ratios Calculated fix'!AT$428)/('Ratios Calculated fix'!AT$429-'Ratios Calculated fix'!AT$428)</f>
        <v>0.37994396902814526</v>
      </c>
      <c r="AU372" s="21">
        <f>('Ratios Calculated fix'!AU372-'Ratios Calculated fix'!AU$428)/('Ratios Calculated fix'!AU$429-'Ratios Calculated fix'!AU$428)</f>
        <v>0.46903087837651386</v>
      </c>
      <c r="AV372" s="21" t="e">
        <f>('Ratios Calculated fix'!AV372-'Ratios Calculated fix'!AV$428)/('Ratios Calculated fix'!AV$429-'Ratios Calculated fix'!AV$428)</f>
        <v>#DIV/0!</v>
      </c>
      <c r="AW372" s="21" t="e">
        <f>('Ratios Calculated fix'!AW372-'Ratios Calculated fix'!AW$428)/('Ratios Calculated fix'!AW$429-'Ratios Calculated fix'!AW$428)</f>
        <v>#DIV/0!</v>
      </c>
      <c r="AX372" s="21" t="e">
        <f>('Ratios Calculated fix'!AX372-'Ratios Calculated fix'!AX$428)/('Ratios Calculated fix'!AX$429-'Ratios Calculated fix'!AX$428)</f>
        <v>#DIV/0!</v>
      </c>
      <c r="AY372" s="21">
        <f>('Ratios Calculated fix'!AY372-'Ratios Calculated fix'!AY$428)/('Ratios Calculated fix'!AY$429-'Ratios Calculated fix'!AY$428)</f>
        <v>0.34964773043622677</v>
      </c>
      <c r="AZ372" s="21">
        <f>('Ratios Calculated fix'!AZ372-'Ratios Calculated fix'!AZ$428)/('Ratios Calculated fix'!AZ$429-'Ratios Calculated fix'!AZ$428)</f>
        <v>0.25061903716847528</v>
      </c>
      <c r="BA372" s="21">
        <f>('Ratios Calculated fix'!BA372-'Ratios Calculated fix'!BA$428)/('Ratios Calculated fix'!BA$429-'Ratios Calculated fix'!BA$428)</f>
        <v>0.51135311101109227</v>
      </c>
      <c r="BB372" s="21" t="e">
        <f>('Ratios Calculated fix'!BB372-'Ratios Calculated fix'!BB$428)/('Ratios Calculated fix'!BB$429-'Ratios Calculated fix'!BB$428)</f>
        <v>#DIV/0!</v>
      </c>
      <c r="BC372" s="21">
        <f>('Ratios Calculated fix'!BC372-'Ratios Calculated fix'!BC$428)/('Ratios Calculated fix'!BC$429-'Ratios Calculated fix'!BC$428)</f>
        <v>0.13850094942236513</v>
      </c>
    </row>
    <row r="373" spans="1:55" x14ac:dyDescent="0.2">
      <c r="A373" s="3" t="s">
        <v>1102</v>
      </c>
      <c r="B373" s="3" t="s">
        <v>1103</v>
      </c>
      <c r="C373" s="3" t="s">
        <v>113</v>
      </c>
      <c r="D373" s="3">
        <v>378221</v>
      </c>
      <c r="E373" s="3" t="s">
        <v>16</v>
      </c>
      <c r="F373" s="3">
        <v>2019</v>
      </c>
      <c r="G373" s="3" t="s">
        <v>17</v>
      </c>
      <c r="H373" s="4">
        <v>43830</v>
      </c>
      <c r="I373" s="4">
        <v>43874</v>
      </c>
      <c r="J373" s="4">
        <v>43874</v>
      </c>
      <c r="K373" s="5">
        <v>234200000</v>
      </c>
      <c r="L373" s="5">
        <v>237400000</v>
      </c>
      <c r="M373" s="3" t="s">
        <v>1104</v>
      </c>
      <c r="N373" s="20">
        <f>('Ratios Calculated fix'!N373-'Ratios Calculated fix'!N$428)/('Ratios Calculated fix'!N$429-'Ratios Calculated fix'!N$428)</f>
        <v>0.39012834075318442</v>
      </c>
      <c r="O373" s="21">
        <f>('Ratios Calculated fix'!O373-'Ratios Calculated fix'!O$428)/('Ratios Calculated fix'!O$429-'Ratios Calculated fix'!O$428)</f>
        <v>0.39012834075318442</v>
      </c>
      <c r="P373" s="21">
        <f>('Ratios Calculated fix'!P373-'Ratios Calculated fix'!P$428)/('Ratios Calculated fix'!P$429-'Ratios Calculated fix'!P$428)</f>
        <v>0.52509637782513674</v>
      </c>
      <c r="Q373" s="21">
        <f>('Ratios Calculated fix'!Q373-'Ratios Calculated fix'!Q$428)/('Ratios Calculated fix'!Q$429-'Ratios Calculated fix'!Q$428)</f>
        <v>0.55774779319302659</v>
      </c>
      <c r="R373" s="21">
        <f>('Ratios Calculated fix'!R373-'Ratios Calculated fix'!R$428)/('Ratios Calculated fix'!R$429-'Ratios Calculated fix'!R$428)</f>
        <v>0</v>
      </c>
      <c r="S373" s="21">
        <f>('Ratios Calculated fix'!S373-'Ratios Calculated fix'!S$428)/('Ratios Calculated fix'!S$429-'Ratios Calculated fix'!S$428)</f>
        <v>0</v>
      </c>
      <c r="T373" s="21">
        <f>('Ratios Calculated fix'!T373-'Ratios Calculated fix'!T$428)/('Ratios Calculated fix'!T$429-'Ratios Calculated fix'!T$428)</f>
        <v>0</v>
      </c>
      <c r="U373" s="21">
        <f>('Ratios Calculated fix'!U373-'Ratios Calculated fix'!U$428)/('Ratios Calculated fix'!U$429-'Ratios Calculated fix'!U$428)</f>
        <v>0.79008725756879927</v>
      </c>
      <c r="V373" s="21">
        <f>('Ratios Calculated fix'!V373-'Ratios Calculated fix'!V$428)/('Ratios Calculated fix'!V$429-'Ratios Calculated fix'!V$428)</f>
        <v>0.77144014205164946</v>
      </c>
      <c r="W373" s="21">
        <f>('Ratios Calculated fix'!W373-'Ratios Calculated fix'!W$428)/('Ratios Calculated fix'!W$429-'Ratios Calculated fix'!W$428)</f>
        <v>0.75926751205282994</v>
      </c>
      <c r="X373" s="21">
        <f>('Ratios Calculated fix'!X373-'Ratios Calculated fix'!X$428)/('Ratios Calculated fix'!X$429-'Ratios Calculated fix'!X$428)</f>
        <v>0.38667840052563324</v>
      </c>
      <c r="Y373" s="21">
        <f>('Ratios Calculated fix'!Y373-'Ratios Calculated fix'!Y$428)/('Ratios Calculated fix'!Y$429-'Ratios Calculated fix'!Y$428)</f>
        <v>0.56127020715124332</v>
      </c>
      <c r="Z373" s="21">
        <f>('Ratios Calculated fix'!Z373-'Ratios Calculated fix'!Z$428)/('Ratios Calculated fix'!Z$429-'Ratios Calculated fix'!Z$428)</f>
        <v>0.61332159947436671</v>
      </c>
      <c r="AA373" s="21">
        <f>('Ratios Calculated fix'!AA373-'Ratios Calculated fix'!AA$428)/('Ratios Calculated fix'!AA$429-'Ratios Calculated fix'!AA$428)</f>
        <v>0.14124868262571422</v>
      </c>
      <c r="AB373" s="21">
        <f>('Ratios Calculated fix'!AB373-'Ratios Calculated fix'!AB$428)/('Ratios Calculated fix'!AB$429-'Ratios Calculated fix'!AB$428)</f>
        <v>1</v>
      </c>
      <c r="AC373" s="21">
        <f>('Ratios Calculated fix'!AC373-'Ratios Calculated fix'!AC$428)/('Ratios Calculated fix'!AC$429-'Ratios Calculated fix'!AC$428)</f>
        <v>1</v>
      </c>
      <c r="AD373" s="21">
        <f>('Ratios Calculated fix'!AD373-'Ratios Calculated fix'!AD$428)/('Ratios Calculated fix'!AD$429-'Ratios Calculated fix'!AD$428)</f>
        <v>0.66413810618665337</v>
      </c>
      <c r="AE373" s="21">
        <f>('Ratios Calculated fix'!AE373-'Ratios Calculated fix'!AE$428)/('Ratios Calculated fix'!AE$429-'Ratios Calculated fix'!AE$428)</f>
        <v>0.7613382694894455</v>
      </c>
      <c r="AF373" s="21">
        <f>('Ratios Calculated fix'!AF373-'Ratios Calculated fix'!AF$428)/('Ratios Calculated fix'!AF$429-'Ratios Calculated fix'!AF$428)</f>
        <v>0.76769511038178762</v>
      </c>
      <c r="AG373" s="21" t="e">
        <f>('Ratios Calculated fix'!AG373-'Ratios Calculated fix'!AG$428)/('Ratios Calculated fix'!AG$429-'Ratios Calculated fix'!AG$428)</f>
        <v>#DIV/0!</v>
      </c>
      <c r="AH373" s="21" t="e">
        <f>('Ratios Calculated fix'!AH373-'Ratios Calculated fix'!AH$428)/('Ratios Calculated fix'!AH$429-'Ratios Calculated fix'!AH$428)</f>
        <v>#DIV/0!</v>
      </c>
      <c r="AI373" s="21">
        <f>('Ratios Calculated fix'!AI373-'Ratios Calculated fix'!AI$428)/('Ratios Calculated fix'!AI$429-'Ratios Calculated fix'!AI$428)</f>
        <v>0.38088744402834496</v>
      </c>
      <c r="AJ373" s="21">
        <f>('Ratios Calculated fix'!AJ373-'Ratios Calculated fix'!AJ$428)/('Ratios Calculated fix'!AJ$429-'Ratios Calculated fix'!AJ$428)</f>
        <v>0.73803986641618624</v>
      </c>
      <c r="AK373" s="21" t="e">
        <f>('Ratios Calculated fix'!AK373-'Ratios Calculated fix'!AK$428)/('Ratios Calculated fix'!AK$429-'Ratios Calculated fix'!AK$428)</f>
        <v>#DIV/0!</v>
      </c>
      <c r="AL373" s="21" t="e">
        <f>('Ratios Calculated fix'!AL373-'Ratios Calculated fix'!AL$428)/('Ratios Calculated fix'!AL$429-'Ratios Calculated fix'!AL$428)</f>
        <v>#DIV/0!</v>
      </c>
      <c r="AM373" s="21">
        <f>('Ratios Calculated fix'!AM373-'Ratios Calculated fix'!AM$428)/('Ratios Calculated fix'!AM$429-'Ratios Calculated fix'!AM$428)</f>
        <v>0.61950979424503472</v>
      </c>
      <c r="AN373" s="21">
        <f>('Ratios Calculated fix'!AN373-'Ratios Calculated fix'!AN$428)/('Ratios Calculated fix'!AN$429-'Ratios Calculated fix'!AN$428)</f>
        <v>0.62087789278300465</v>
      </c>
      <c r="AO373" s="21">
        <f>('Ratios Calculated fix'!AO373-'Ratios Calculated fix'!AO$428)/('Ratios Calculated fix'!AO$429-'Ratios Calculated fix'!AO$428)</f>
        <v>0.14607064532182376</v>
      </c>
      <c r="AP373" s="21">
        <f>('Ratios Calculated fix'!AP373-'Ratios Calculated fix'!AP$428)/('Ratios Calculated fix'!AP$429-'Ratios Calculated fix'!AP$428)</f>
        <v>3.218199939302107E-2</v>
      </c>
      <c r="AQ373" s="21">
        <f>('Ratios Calculated fix'!AQ373-'Ratios Calculated fix'!AQ$428)/('Ratios Calculated fix'!AQ$429-'Ratios Calculated fix'!AQ$428)</f>
        <v>0.7973780300461687</v>
      </c>
      <c r="AR373" s="21">
        <f>('Ratios Calculated fix'!AR373-'Ratios Calculated fix'!AR$428)/('Ratios Calculated fix'!AR$429-'Ratios Calculated fix'!AR$428)</f>
        <v>0.47823169810514493</v>
      </c>
      <c r="AS373" s="21">
        <f>('Ratios Calculated fix'!AS373-'Ratios Calculated fix'!AS$428)/('Ratios Calculated fix'!AS$429-'Ratios Calculated fix'!AS$428)</f>
        <v>0.47426897343597568</v>
      </c>
      <c r="AT373" s="21">
        <f>('Ratios Calculated fix'!AT373-'Ratios Calculated fix'!AT$428)/('Ratios Calculated fix'!AT$429-'Ratios Calculated fix'!AT$428)</f>
        <v>0.53624041193588223</v>
      </c>
      <c r="AU373" s="21">
        <f>('Ratios Calculated fix'!AU373-'Ratios Calculated fix'!AU$428)/('Ratios Calculated fix'!AU$429-'Ratios Calculated fix'!AU$428)</f>
        <v>0.64349439485907411</v>
      </c>
      <c r="AV373" s="21" t="e">
        <f>('Ratios Calculated fix'!AV373-'Ratios Calculated fix'!AV$428)/('Ratios Calculated fix'!AV$429-'Ratios Calculated fix'!AV$428)</f>
        <v>#DIV/0!</v>
      </c>
      <c r="AW373" s="21" t="e">
        <f>('Ratios Calculated fix'!AW373-'Ratios Calculated fix'!AW$428)/('Ratios Calculated fix'!AW$429-'Ratios Calculated fix'!AW$428)</f>
        <v>#DIV/0!</v>
      </c>
      <c r="AX373" s="21" t="e">
        <f>('Ratios Calculated fix'!AX373-'Ratios Calculated fix'!AX$428)/('Ratios Calculated fix'!AX$429-'Ratios Calculated fix'!AX$428)</f>
        <v>#DIV/0!</v>
      </c>
      <c r="AY373" s="21">
        <f>('Ratios Calculated fix'!AY373-'Ratios Calculated fix'!AY$428)/('Ratios Calculated fix'!AY$429-'Ratios Calculated fix'!AY$428)</f>
        <v>0.32751608420844852</v>
      </c>
      <c r="AZ373" s="21">
        <f>('Ratios Calculated fix'!AZ373-'Ratios Calculated fix'!AZ$428)/('Ratios Calculated fix'!AZ$429-'Ratios Calculated fix'!AZ$428)</f>
        <v>0.23091818501765013</v>
      </c>
      <c r="BA373" s="21">
        <f>('Ratios Calculated fix'!BA373-'Ratios Calculated fix'!BA$428)/('Ratios Calculated fix'!BA$429-'Ratios Calculated fix'!BA$428)</f>
        <v>0.51177462073306823</v>
      </c>
      <c r="BB373" s="21" t="e">
        <f>('Ratios Calculated fix'!BB373-'Ratios Calculated fix'!BB$428)/('Ratios Calculated fix'!BB$429-'Ratios Calculated fix'!BB$428)</f>
        <v>#DIV/0!</v>
      </c>
      <c r="BC373" s="21">
        <f>('Ratios Calculated fix'!BC373-'Ratios Calculated fix'!BC$428)/('Ratios Calculated fix'!BC$429-'Ratios Calculated fix'!BC$428)</f>
        <v>0.26469606577985039</v>
      </c>
    </row>
    <row r="374" spans="1:55" x14ac:dyDescent="0.2">
      <c r="A374" s="3" t="s">
        <v>1150</v>
      </c>
      <c r="B374" s="3" t="s">
        <v>1151</v>
      </c>
      <c r="C374" s="3" t="s">
        <v>45</v>
      </c>
      <c r="D374" s="3">
        <v>378228</v>
      </c>
      <c r="E374" s="3" t="s">
        <v>16</v>
      </c>
      <c r="F374" s="3">
        <v>2019</v>
      </c>
      <c r="G374" s="3" t="s">
        <v>17</v>
      </c>
      <c r="H374" s="4">
        <v>43830</v>
      </c>
      <c r="I374" s="4">
        <v>43881</v>
      </c>
      <c r="J374" s="4">
        <v>43881</v>
      </c>
      <c r="K374" s="5">
        <v>118370000</v>
      </c>
      <c r="L374" s="5">
        <v>119254000</v>
      </c>
      <c r="M374" s="6" t="s">
        <v>1152</v>
      </c>
      <c r="N374" s="20">
        <f>('Ratios Calculated fix'!N374-'Ratios Calculated fix'!N$428)/('Ratios Calculated fix'!N$429-'Ratios Calculated fix'!N$428)</f>
        <v>8.2329657593535915E-2</v>
      </c>
      <c r="O374" s="21">
        <f>('Ratios Calculated fix'!O374-'Ratios Calculated fix'!O$428)/('Ratios Calculated fix'!O$429-'Ratios Calculated fix'!O$428)</f>
        <v>8.7716715399068987E-3</v>
      </c>
      <c r="P374" s="21">
        <f>('Ratios Calculated fix'!P374-'Ratios Calculated fix'!P$428)/('Ratios Calculated fix'!P$429-'Ratios Calculated fix'!P$428)</f>
        <v>1.3760766611039931E-2</v>
      </c>
      <c r="Q374" s="21">
        <f>('Ratios Calculated fix'!Q374-'Ratios Calculated fix'!Q$428)/('Ratios Calculated fix'!Q$429-'Ratios Calculated fix'!Q$428)</f>
        <v>0.55907443396202083</v>
      </c>
      <c r="R374" s="21">
        <f>('Ratios Calculated fix'!R374-'Ratios Calculated fix'!R$428)/('Ratios Calculated fix'!R$429-'Ratios Calculated fix'!R$428)</f>
        <v>3.4226902687370026E-2</v>
      </c>
      <c r="S374" s="21">
        <f>('Ratios Calculated fix'!S374-'Ratios Calculated fix'!S$428)/('Ratios Calculated fix'!S$429-'Ratios Calculated fix'!S$428)</f>
        <v>1.6187489123028757E-2</v>
      </c>
      <c r="T374" s="21">
        <f>('Ratios Calculated fix'!T374-'Ratios Calculated fix'!T$428)/('Ratios Calculated fix'!T$429-'Ratios Calculated fix'!T$428)</f>
        <v>3.2063096186433222E-2</v>
      </c>
      <c r="U374" s="21">
        <f>('Ratios Calculated fix'!U374-'Ratios Calculated fix'!U$428)/('Ratios Calculated fix'!U$429-'Ratios Calculated fix'!U$428)</f>
        <v>0.79137015476720873</v>
      </c>
      <c r="V374" s="21">
        <f>('Ratios Calculated fix'!V374-'Ratios Calculated fix'!V$428)/('Ratios Calculated fix'!V$429-'Ratios Calculated fix'!V$428)</f>
        <v>0.7720024513124234</v>
      </c>
      <c r="W374" s="21">
        <f>('Ratios Calculated fix'!W374-'Ratios Calculated fix'!W$428)/('Ratios Calculated fix'!W$429-'Ratios Calculated fix'!W$428)</f>
        <v>0.76063174681629397</v>
      </c>
      <c r="X374" s="21">
        <f>('Ratios Calculated fix'!X374-'Ratios Calculated fix'!X$428)/('Ratios Calculated fix'!X$429-'Ratios Calculated fix'!X$428)</f>
        <v>0.47399935367350893</v>
      </c>
      <c r="Y374" s="21">
        <f>('Ratios Calculated fix'!Y374-'Ratios Calculated fix'!Y$428)/('Ratios Calculated fix'!Y$429-'Ratios Calculated fix'!Y$428)</f>
        <v>0.50692248692587016</v>
      </c>
      <c r="Z374" s="21">
        <f>('Ratios Calculated fix'!Z374-'Ratios Calculated fix'!Z$428)/('Ratios Calculated fix'!Z$429-'Ratios Calculated fix'!Z$428)</f>
        <v>0.52600064632649102</v>
      </c>
      <c r="AA374" s="21">
        <f>('Ratios Calculated fix'!AA374-'Ratios Calculated fix'!AA$428)/('Ratios Calculated fix'!AA$429-'Ratios Calculated fix'!AA$428)</f>
        <v>0</v>
      </c>
      <c r="AB374" s="21">
        <f>('Ratios Calculated fix'!AB374-'Ratios Calculated fix'!AB$428)/('Ratios Calculated fix'!AB$429-'Ratios Calculated fix'!AB$428)</f>
        <v>0.90890116892395667</v>
      </c>
      <c r="AC374" s="21">
        <f>('Ratios Calculated fix'!AC374-'Ratios Calculated fix'!AC$428)/('Ratios Calculated fix'!AC$429-'Ratios Calculated fix'!AC$428)</f>
        <v>0.32302191922640056</v>
      </c>
      <c r="AD374" s="21">
        <f>('Ratios Calculated fix'!AD374-'Ratios Calculated fix'!AD$428)/('Ratios Calculated fix'!AD$429-'Ratios Calculated fix'!AD$428)</f>
        <v>0.31185606679770861</v>
      </c>
      <c r="AE374" s="21">
        <f>('Ratios Calculated fix'!AE374-'Ratios Calculated fix'!AE$428)/('Ratios Calculated fix'!AE$429-'Ratios Calculated fix'!AE$428)</f>
        <v>0.33469522623456205</v>
      </c>
      <c r="AF374" s="21">
        <f>('Ratios Calculated fix'!AF374-'Ratios Calculated fix'!AF$428)/('Ratios Calculated fix'!AF$429-'Ratios Calculated fix'!AF$428)</f>
        <v>0.58326658998922121</v>
      </c>
      <c r="AG374" s="21" t="e">
        <f>('Ratios Calculated fix'!AG374-'Ratios Calculated fix'!AG$428)/('Ratios Calculated fix'!AG$429-'Ratios Calculated fix'!AG$428)</f>
        <v>#DIV/0!</v>
      </c>
      <c r="AH374" s="21" t="e">
        <f>('Ratios Calculated fix'!AH374-'Ratios Calculated fix'!AH$428)/('Ratios Calculated fix'!AH$429-'Ratios Calculated fix'!AH$428)</f>
        <v>#DIV/0!</v>
      </c>
      <c r="AI374" s="21">
        <f>('Ratios Calculated fix'!AI374-'Ratios Calculated fix'!AI$428)/('Ratios Calculated fix'!AI$429-'Ratios Calculated fix'!AI$428)</f>
        <v>0.38766268500540102</v>
      </c>
      <c r="AJ374" s="21">
        <f>('Ratios Calculated fix'!AJ374-'Ratios Calculated fix'!AJ$428)/('Ratios Calculated fix'!AJ$429-'Ratios Calculated fix'!AJ$428)</f>
        <v>0.19333054121264692</v>
      </c>
      <c r="AK374" s="21" t="e">
        <f>('Ratios Calculated fix'!AK374-'Ratios Calculated fix'!AK$428)/('Ratios Calculated fix'!AK$429-'Ratios Calculated fix'!AK$428)</f>
        <v>#DIV/0!</v>
      </c>
      <c r="AL374" s="21" t="e">
        <f>('Ratios Calculated fix'!AL374-'Ratios Calculated fix'!AL$428)/('Ratios Calculated fix'!AL$429-'Ratios Calculated fix'!AL$428)</f>
        <v>#DIV/0!</v>
      </c>
      <c r="AM374" s="21">
        <f>('Ratios Calculated fix'!AM374-'Ratios Calculated fix'!AM$428)/('Ratios Calculated fix'!AM$429-'Ratios Calculated fix'!AM$428)</f>
        <v>0.62061276472599924</v>
      </c>
      <c r="AN374" s="21">
        <f>('Ratios Calculated fix'!AN374-'Ratios Calculated fix'!AN$428)/('Ratios Calculated fix'!AN$429-'Ratios Calculated fix'!AN$428)</f>
        <v>0.62748156828042001</v>
      </c>
      <c r="AO374" s="21">
        <f>('Ratios Calculated fix'!AO374-'Ratios Calculated fix'!AO$428)/('Ratios Calculated fix'!AO$429-'Ratios Calculated fix'!AO$428)</f>
        <v>0.56978286822609259</v>
      </c>
      <c r="AP374" s="21">
        <f>('Ratios Calculated fix'!AP374-'Ratios Calculated fix'!AP$428)/('Ratios Calculated fix'!AP$429-'Ratios Calculated fix'!AP$428)</f>
        <v>3.3066584076494106E-2</v>
      </c>
      <c r="AQ374" s="21">
        <f>('Ratios Calculated fix'!AQ374-'Ratios Calculated fix'!AQ$428)/('Ratios Calculated fix'!AQ$429-'Ratios Calculated fix'!AQ$428)</f>
        <v>0.71323788464663584</v>
      </c>
      <c r="AR374" s="21">
        <f>('Ratios Calculated fix'!AR374-'Ratios Calculated fix'!AR$428)/('Ratios Calculated fix'!AR$429-'Ratios Calculated fix'!AR$428)</f>
        <v>0.26131645725746927</v>
      </c>
      <c r="AS374" s="21">
        <f>('Ratios Calculated fix'!AS374-'Ratios Calculated fix'!AS$428)/('Ratios Calculated fix'!AS$429-'Ratios Calculated fix'!AS$428)</f>
        <v>0.53747976047638957</v>
      </c>
      <c r="AT374" s="21">
        <f>('Ratios Calculated fix'!AT374-'Ratios Calculated fix'!AT$428)/('Ratios Calculated fix'!AT$429-'Ratios Calculated fix'!AT$428)</f>
        <v>0.55979280704105328</v>
      </c>
      <c r="AU374" s="21">
        <f>('Ratios Calculated fix'!AU374-'Ratios Calculated fix'!AU$428)/('Ratios Calculated fix'!AU$429-'Ratios Calculated fix'!AU$428)</f>
        <v>0.49184022274334066</v>
      </c>
      <c r="AV374" s="21" t="e">
        <f>('Ratios Calculated fix'!AV374-'Ratios Calculated fix'!AV$428)/('Ratios Calculated fix'!AV$429-'Ratios Calculated fix'!AV$428)</f>
        <v>#DIV/0!</v>
      </c>
      <c r="AW374" s="21" t="e">
        <f>('Ratios Calculated fix'!AW374-'Ratios Calculated fix'!AW$428)/('Ratios Calculated fix'!AW$429-'Ratios Calculated fix'!AW$428)</f>
        <v>#DIV/0!</v>
      </c>
      <c r="AX374" s="21" t="e">
        <f>('Ratios Calculated fix'!AX374-'Ratios Calculated fix'!AX$428)/('Ratios Calculated fix'!AX$429-'Ratios Calculated fix'!AX$428)</f>
        <v>#DIV/0!</v>
      </c>
      <c r="AY374" s="21">
        <f>('Ratios Calculated fix'!AY374-'Ratios Calculated fix'!AY$428)/('Ratios Calculated fix'!AY$429-'Ratios Calculated fix'!AY$428)</f>
        <v>0.33277195258570513</v>
      </c>
      <c r="AZ374" s="21">
        <f>('Ratios Calculated fix'!AZ374-'Ratios Calculated fix'!AZ$428)/('Ratios Calculated fix'!AZ$429-'Ratios Calculated fix'!AZ$428)</f>
        <v>0.24892643841619924</v>
      </c>
      <c r="BA374" s="21">
        <f>('Ratios Calculated fix'!BA374-'Ratios Calculated fix'!BA$428)/('Ratios Calculated fix'!BA$429-'Ratios Calculated fix'!BA$428)</f>
        <v>0.51416425231707963</v>
      </c>
      <c r="BB374" s="21" t="e">
        <f>('Ratios Calculated fix'!BB374-'Ratios Calculated fix'!BB$428)/('Ratios Calculated fix'!BB$429-'Ratios Calculated fix'!BB$428)</f>
        <v>#DIV/0!</v>
      </c>
      <c r="BC374" s="21">
        <f>('Ratios Calculated fix'!BC374-'Ratios Calculated fix'!BC$428)/('Ratios Calculated fix'!BC$429-'Ratios Calculated fix'!BC$428)</f>
        <v>0.23925824910155358</v>
      </c>
    </row>
    <row r="375" spans="1:55" x14ac:dyDescent="0.2">
      <c r="A375" s="3" t="s">
        <v>1162</v>
      </c>
      <c r="B375" s="3" t="s">
        <v>1163</v>
      </c>
      <c r="C375" s="3" t="s">
        <v>91</v>
      </c>
      <c r="D375" s="3">
        <v>138054</v>
      </c>
      <c r="E375" s="3" t="s">
        <v>16</v>
      </c>
      <c r="F375" s="3">
        <v>2019</v>
      </c>
      <c r="G375" s="3" t="s">
        <v>17</v>
      </c>
      <c r="H375" s="4">
        <v>43738</v>
      </c>
      <c r="I375" s="4">
        <v>43781</v>
      </c>
      <c r="J375" s="4">
        <v>43781</v>
      </c>
      <c r="K375" s="5">
        <v>361000000</v>
      </c>
      <c r="L375" s="5">
        <v>365000000</v>
      </c>
      <c r="M375" s="3" t="s">
        <v>1164</v>
      </c>
      <c r="N375" s="20">
        <f>('Ratios Calculated fix'!N375-'Ratios Calculated fix'!N$428)/('Ratios Calculated fix'!N$429-'Ratios Calculated fix'!N$428)</f>
        <v>4.837289871322397E-2</v>
      </c>
      <c r="O375" s="21">
        <f>('Ratios Calculated fix'!O375-'Ratios Calculated fix'!O$428)/('Ratios Calculated fix'!O$429-'Ratios Calculated fix'!O$428)</f>
        <v>1.8059541895670161E-2</v>
      </c>
      <c r="P375" s="21">
        <f>('Ratios Calculated fix'!P375-'Ratios Calculated fix'!P$428)/('Ratios Calculated fix'!P$429-'Ratios Calculated fix'!P$428)</f>
        <v>8.0278396502994204E-3</v>
      </c>
      <c r="Q375" s="21">
        <f>('Ratios Calculated fix'!Q375-'Ratios Calculated fix'!Q$428)/('Ratios Calculated fix'!Q$429-'Ratios Calculated fix'!Q$428)</f>
        <v>0.55953473983403768</v>
      </c>
      <c r="R375" s="21">
        <f>('Ratios Calculated fix'!R375-'Ratios Calculated fix'!R$428)/('Ratios Calculated fix'!R$429-'Ratios Calculated fix'!R$428)</f>
        <v>8.714528729835061E-2</v>
      </c>
      <c r="S375" s="21">
        <f>('Ratios Calculated fix'!S375-'Ratios Calculated fix'!S$428)/('Ratios Calculated fix'!S$429-'Ratios Calculated fix'!S$428)</f>
        <v>0.10967101323643234</v>
      </c>
      <c r="T375" s="21">
        <f>('Ratios Calculated fix'!T375-'Ratios Calculated fix'!T$428)/('Ratios Calculated fix'!T$429-'Ratios Calculated fix'!T$428)</f>
        <v>7.0999198557397655E-2</v>
      </c>
      <c r="U375" s="21">
        <f>('Ratios Calculated fix'!U375-'Ratios Calculated fix'!U$428)/('Ratios Calculated fix'!U$429-'Ratios Calculated fix'!U$428)</f>
        <v>0.79384434539508753</v>
      </c>
      <c r="V375" s="21">
        <f>('Ratios Calculated fix'!V375-'Ratios Calculated fix'!V$428)/('Ratios Calculated fix'!V$429-'Ratios Calculated fix'!V$428)</f>
        <v>0.77582212604662215</v>
      </c>
      <c r="W375" s="21">
        <f>('Ratios Calculated fix'!W375-'Ratios Calculated fix'!W$428)/('Ratios Calculated fix'!W$429-'Ratios Calculated fix'!W$428)</f>
        <v>0.76274223582312772</v>
      </c>
      <c r="X375" s="21">
        <f>('Ratios Calculated fix'!X375-'Ratios Calculated fix'!X$428)/('Ratios Calculated fix'!X$429-'Ratios Calculated fix'!X$428)</f>
        <v>0.15657796544119451</v>
      </c>
      <c r="Y375" s="21">
        <f>('Ratios Calculated fix'!Y375-'Ratios Calculated fix'!Y$428)/('Ratios Calculated fix'!Y$429-'Ratios Calculated fix'!Y$428)</f>
        <v>0.5659210845647592</v>
      </c>
      <c r="Z375" s="21">
        <f>('Ratios Calculated fix'!Z375-'Ratios Calculated fix'!Z$428)/('Ratios Calculated fix'!Z$429-'Ratios Calculated fix'!Z$428)</f>
        <v>0.84342203455880538</v>
      </c>
      <c r="AA375" s="21">
        <f>('Ratios Calculated fix'!AA375-'Ratios Calculated fix'!AA$428)/('Ratios Calculated fix'!AA$429-'Ratios Calculated fix'!AA$428)</f>
        <v>0.54585806849913376</v>
      </c>
      <c r="AB375" s="21">
        <f>('Ratios Calculated fix'!AB375-'Ratios Calculated fix'!AB$428)/('Ratios Calculated fix'!AB$429-'Ratios Calculated fix'!AB$428)</f>
        <v>0.89331880674033803</v>
      </c>
      <c r="AC375" s="21">
        <f>('Ratios Calculated fix'!AC375-'Ratios Calculated fix'!AC$428)/('Ratios Calculated fix'!AC$429-'Ratios Calculated fix'!AC$428)</f>
        <v>0.1033581818449737</v>
      </c>
      <c r="AD375" s="21">
        <f>('Ratios Calculated fix'!AD375-'Ratios Calculated fix'!AD$428)/('Ratios Calculated fix'!AD$429-'Ratios Calculated fix'!AD$428)</f>
        <v>0.28093773958367702</v>
      </c>
      <c r="AE375" s="21">
        <f>('Ratios Calculated fix'!AE375-'Ratios Calculated fix'!AE$428)/('Ratios Calculated fix'!AE$429-'Ratios Calculated fix'!AE$428)</f>
        <v>0.32205448007948007</v>
      </c>
      <c r="AF375" s="21">
        <f>('Ratios Calculated fix'!AF375-'Ratios Calculated fix'!AF$428)/('Ratios Calculated fix'!AF$429-'Ratios Calculated fix'!AF$428)</f>
        <v>0.58877753811786127</v>
      </c>
      <c r="AG375" s="21" t="e">
        <f>('Ratios Calculated fix'!AG375-'Ratios Calculated fix'!AG$428)/('Ratios Calculated fix'!AG$429-'Ratios Calculated fix'!AG$428)</f>
        <v>#DIV/0!</v>
      </c>
      <c r="AH375" s="21" t="e">
        <f>('Ratios Calculated fix'!AH375-'Ratios Calculated fix'!AH$428)/('Ratios Calculated fix'!AH$429-'Ratios Calculated fix'!AH$428)</f>
        <v>#DIV/0!</v>
      </c>
      <c r="AI375" s="21">
        <f>('Ratios Calculated fix'!AI375-'Ratios Calculated fix'!AI$428)/('Ratios Calculated fix'!AI$429-'Ratios Calculated fix'!AI$428)</f>
        <v>0.40135315729273463</v>
      </c>
      <c r="AJ375" s="21">
        <f>('Ratios Calculated fix'!AJ375-'Ratios Calculated fix'!AJ$428)/('Ratios Calculated fix'!AJ$429-'Ratios Calculated fix'!AJ$428)</f>
        <v>0.16797668424559678</v>
      </c>
      <c r="AK375" s="21" t="e">
        <f>('Ratios Calculated fix'!AK375-'Ratios Calculated fix'!AK$428)/('Ratios Calculated fix'!AK$429-'Ratios Calculated fix'!AK$428)</f>
        <v>#DIV/0!</v>
      </c>
      <c r="AL375" s="21" t="e">
        <f>('Ratios Calculated fix'!AL375-'Ratios Calculated fix'!AL$428)/('Ratios Calculated fix'!AL$429-'Ratios Calculated fix'!AL$428)</f>
        <v>#DIV/0!</v>
      </c>
      <c r="AM375" s="21">
        <f>('Ratios Calculated fix'!AM375-'Ratios Calculated fix'!AM$428)/('Ratios Calculated fix'!AM$429-'Ratios Calculated fix'!AM$428)</f>
        <v>0.61903305323281832</v>
      </c>
      <c r="AN375" s="21">
        <f>('Ratios Calculated fix'!AN375-'Ratios Calculated fix'!AN$428)/('Ratios Calculated fix'!AN$429-'Ratios Calculated fix'!AN$428)</f>
        <v>0.62449184440107697</v>
      </c>
      <c r="AO375" s="21">
        <f>('Ratios Calculated fix'!AO375-'Ratios Calculated fix'!AO$428)/('Ratios Calculated fix'!AO$429-'Ratios Calculated fix'!AO$428)</f>
        <v>0.29989401847954417</v>
      </c>
      <c r="AP375" s="21">
        <f>('Ratios Calculated fix'!AP375-'Ratios Calculated fix'!AP$428)/('Ratios Calculated fix'!AP$429-'Ratios Calculated fix'!AP$428)</f>
        <v>3.9098529376692157E-2</v>
      </c>
      <c r="AQ375" s="21">
        <f>('Ratios Calculated fix'!AQ375-'Ratios Calculated fix'!AQ$428)/('Ratios Calculated fix'!AQ$429-'Ratios Calculated fix'!AQ$428)</f>
        <v>0.62625639222961305</v>
      </c>
      <c r="AR375" s="21">
        <f>('Ratios Calculated fix'!AR375-'Ratios Calculated fix'!AR$428)/('Ratios Calculated fix'!AR$429-'Ratios Calculated fix'!AR$428)</f>
        <v>0.24731483184520547</v>
      </c>
      <c r="AS375" s="21">
        <f>('Ratios Calculated fix'!AS375-'Ratios Calculated fix'!AS$428)/('Ratios Calculated fix'!AS$429-'Ratios Calculated fix'!AS$428)</f>
        <v>0.54767518478193544</v>
      </c>
      <c r="AT375" s="21">
        <f>('Ratios Calculated fix'!AT375-'Ratios Calculated fix'!AT$428)/('Ratios Calculated fix'!AT$429-'Ratios Calculated fix'!AT$428)</f>
        <v>0.35814292169353601</v>
      </c>
      <c r="AU375" s="21">
        <f>('Ratios Calculated fix'!AU375-'Ratios Calculated fix'!AU$428)/('Ratios Calculated fix'!AU$429-'Ratios Calculated fix'!AU$428)</f>
        <v>0.46609897973951903</v>
      </c>
      <c r="AV375" s="21" t="e">
        <f>('Ratios Calculated fix'!AV375-'Ratios Calculated fix'!AV$428)/('Ratios Calculated fix'!AV$429-'Ratios Calculated fix'!AV$428)</f>
        <v>#DIV/0!</v>
      </c>
      <c r="AW375" s="21" t="e">
        <f>('Ratios Calculated fix'!AW375-'Ratios Calculated fix'!AW$428)/('Ratios Calculated fix'!AW$429-'Ratios Calculated fix'!AW$428)</f>
        <v>#DIV/0!</v>
      </c>
      <c r="AX375" s="21" t="e">
        <f>('Ratios Calculated fix'!AX375-'Ratios Calculated fix'!AX$428)/('Ratios Calculated fix'!AX$429-'Ratios Calculated fix'!AX$428)</f>
        <v>#DIV/0!</v>
      </c>
      <c r="AY375" s="21">
        <f>('Ratios Calculated fix'!AY375-'Ratios Calculated fix'!AY$428)/('Ratios Calculated fix'!AY$429-'Ratios Calculated fix'!AY$428)</f>
        <v>0.36384706813312068</v>
      </c>
      <c r="AZ375" s="21">
        <f>('Ratios Calculated fix'!AZ375-'Ratios Calculated fix'!AZ$428)/('Ratios Calculated fix'!AZ$429-'Ratios Calculated fix'!AZ$428)</f>
        <v>0.30496838339172216</v>
      </c>
      <c r="BA375" s="21">
        <f>('Ratios Calculated fix'!BA375-'Ratios Calculated fix'!BA$428)/('Ratios Calculated fix'!BA$429-'Ratios Calculated fix'!BA$428)</f>
        <v>0.51142531849483064</v>
      </c>
      <c r="BB375" s="21" t="e">
        <f>('Ratios Calculated fix'!BB375-'Ratios Calculated fix'!BB$428)/('Ratios Calculated fix'!BB$429-'Ratios Calculated fix'!BB$428)</f>
        <v>#DIV/0!</v>
      </c>
      <c r="BC375" s="21">
        <f>('Ratios Calculated fix'!BC375-'Ratios Calculated fix'!BC$428)/('Ratios Calculated fix'!BC$429-'Ratios Calculated fix'!BC$428)</f>
        <v>0.1333464911468358</v>
      </c>
    </row>
    <row r="376" spans="1:55" x14ac:dyDescent="0.2">
      <c r="A376" s="7" t="s">
        <v>1105</v>
      </c>
      <c r="B376" s="7" t="s">
        <v>1106</v>
      </c>
      <c r="C376" s="3" t="s">
        <v>38</v>
      </c>
      <c r="D376" s="7">
        <v>372538</v>
      </c>
      <c r="E376" s="7" t="s">
        <v>16</v>
      </c>
      <c r="F376" s="7">
        <v>2018</v>
      </c>
      <c r="G376" s="7" t="s">
        <v>17</v>
      </c>
      <c r="H376" s="8">
        <v>43555</v>
      </c>
      <c r="I376" s="8">
        <v>43599</v>
      </c>
      <c r="J376" s="8">
        <v>43599</v>
      </c>
      <c r="K376" s="9">
        <v>112595000</v>
      </c>
      <c r="L376" s="9">
        <v>113975000</v>
      </c>
      <c r="M376" s="7" t="s">
        <v>1107</v>
      </c>
      <c r="N376" s="20">
        <f>('Ratios Calculated fix'!N376-'Ratios Calculated fix'!N$428)/('Ratios Calculated fix'!N$429-'Ratios Calculated fix'!N$428)</f>
        <v>5.9854253058120435E-2</v>
      </c>
      <c r="O376" s="21">
        <f>('Ratios Calculated fix'!O376-'Ratios Calculated fix'!O$428)/('Ratios Calculated fix'!O$429-'Ratios Calculated fix'!O$428)</f>
        <v>5.9473106318728604E-2</v>
      </c>
      <c r="P376" s="21">
        <f>('Ratios Calculated fix'!P376-'Ratios Calculated fix'!P$428)/('Ratios Calculated fix'!P$429-'Ratios Calculated fix'!P$428)</f>
        <v>0.12337873750086417</v>
      </c>
      <c r="Q376" s="21">
        <f>('Ratios Calculated fix'!Q376-'Ratios Calculated fix'!Q$428)/('Ratios Calculated fix'!Q$429-'Ratios Calculated fix'!Q$428)</f>
        <v>0.55990415877835253</v>
      </c>
      <c r="R376" s="21">
        <f>('Ratios Calculated fix'!R376-'Ratios Calculated fix'!R$428)/('Ratios Calculated fix'!R$429-'Ratios Calculated fix'!R$428)</f>
        <v>5.5458372590807268E-4</v>
      </c>
      <c r="S376" s="21">
        <f>('Ratios Calculated fix'!S376-'Ratios Calculated fix'!S$428)/('Ratios Calculated fix'!S$429-'Ratios Calculated fix'!S$428)</f>
        <v>0</v>
      </c>
      <c r="T376" s="21">
        <f>('Ratios Calculated fix'!T376-'Ratios Calculated fix'!T$428)/('Ratios Calculated fix'!T$429-'Ratios Calculated fix'!T$428)</f>
        <v>5.602780717967736E-4</v>
      </c>
      <c r="U376" s="21">
        <f>('Ratios Calculated fix'!U376-'Ratios Calculated fix'!U$428)/('Ratios Calculated fix'!U$429-'Ratios Calculated fix'!U$428)</f>
        <v>0.79011367345490524</v>
      </c>
      <c r="V376" s="21">
        <f>('Ratios Calculated fix'!V376-'Ratios Calculated fix'!V$428)/('Ratios Calculated fix'!V$429-'Ratios Calculated fix'!V$428)</f>
        <v>0.77144014205164946</v>
      </c>
      <c r="W376" s="21">
        <f>('Ratios Calculated fix'!W376-'Ratios Calculated fix'!W$428)/('Ratios Calculated fix'!W$429-'Ratios Calculated fix'!W$428)</f>
        <v>0.7592978063642184</v>
      </c>
      <c r="X376" s="21">
        <f>('Ratios Calculated fix'!X376-'Ratios Calculated fix'!X$428)/('Ratios Calculated fix'!X$429-'Ratios Calculated fix'!X$428)</f>
        <v>0.52572507668239921</v>
      </c>
      <c r="Y376" s="21">
        <f>('Ratios Calculated fix'!Y376-'Ratios Calculated fix'!Y$428)/('Ratios Calculated fix'!Y$429-'Ratios Calculated fix'!Y$428)</f>
        <v>0.49880603072533525</v>
      </c>
      <c r="Z376" s="21">
        <f>('Ratios Calculated fix'!Z376-'Ratios Calculated fix'!Z$428)/('Ratios Calculated fix'!Z$429-'Ratios Calculated fix'!Z$428)</f>
        <v>0.47427492331760085</v>
      </c>
      <c r="AA376" s="21">
        <f>('Ratios Calculated fix'!AA376-'Ratios Calculated fix'!AA$428)/('Ratios Calculated fix'!AA$429-'Ratios Calculated fix'!AA$428)</f>
        <v>0.17438985887646388</v>
      </c>
      <c r="AB376" s="21">
        <f>('Ratios Calculated fix'!AB376-'Ratios Calculated fix'!AB$428)/('Ratios Calculated fix'!AB$429-'Ratios Calculated fix'!AB$428)</f>
        <v>0.88347796751261942</v>
      </c>
      <c r="AC376" s="21">
        <f>('Ratios Calculated fix'!AC376-'Ratios Calculated fix'!AC$428)/('Ratios Calculated fix'!AC$429-'Ratios Calculated fix'!AC$428)</f>
        <v>0.4848105795477915</v>
      </c>
      <c r="AD376" s="21">
        <f>('Ratios Calculated fix'!AD376-'Ratios Calculated fix'!AD$428)/('Ratios Calculated fix'!AD$429-'Ratios Calculated fix'!AD$428)</f>
        <v>0.30941079248515507</v>
      </c>
      <c r="AE376" s="21">
        <f>('Ratios Calculated fix'!AE376-'Ratios Calculated fix'!AE$428)/('Ratios Calculated fix'!AE$429-'Ratios Calculated fix'!AE$428)</f>
        <v>0.32975003714750717</v>
      </c>
      <c r="AF376" s="21">
        <f>('Ratios Calculated fix'!AF376-'Ratios Calculated fix'!AF$428)/('Ratios Calculated fix'!AF$429-'Ratios Calculated fix'!AF$428)</f>
        <v>0.60306857438655415</v>
      </c>
      <c r="AG376" s="21" t="e">
        <f>('Ratios Calculated fix'!AG376-'Ratios Calculated fix'!AG$428)/('Ratios Calculated fix'!AG$429-'Ratios Calculated fix'!AG$428)</f>
        <v>#DIV/0!</v>
      </c>
      <c r="AH376" s="21" t="e">
        <f>('Ratios Calculated fix'!AH376-'Ratios Calculated fix'!AH$428)/('Ratios Calculated fix'!AH$429-'Ratios Calculated fix'!AH$428)</f>
        <v>#DIV/0!</v>
      </c>
      <c r="AI376" s="21">
        <f>('Ratios Calculated fix'!AI376-'Ratios Calculated fix'!AI$428)/('Ratios Calculated fix'!AI$429-'Ratios Calculated fix'!AI$428)</f>
        <v>0.37921580126708843</v>
      </c>
      <c r="AJ376" s="21">
        <f>('Ratios Calculated fix'!AJ376-'Ratios Calculated fix'!AJ$428)/('Ratios Calculated fix'!AJ$429-'Ratios Calculated fix'!AJ$428)</f>
        <v>0.10352351610605358</v>
      </c>
      <c r="AK376" s="21" t="e">
        <f>('Ratios Calculated fix'!AK376-'Ratios Calculated fix'!AK$428)/('Ratios Calculated fix'!AK$429-'Ratios Calculated fix'!AK$428)</f>
        <v>#DIV/0!</v>
      </c>
      <c r="AL376" s="21" t="e">
        <f>('Ratios Calculated fix'!AL376-'Ratios Calculated fix'!AL$428)/('Ratios Calculated fix'!AL$429-'Ratios Calculated fix'!AL$428)</f>
        <v>#DIV/0!</v>
      </c>
      <c r="AM376" s="21">
        <f>('Ratios Calculated fix'!AM376-'Ratios Calculated fix'!AM$428)/('Ratios Calculated fix'!AM$429-'Ratios Calculated fix'!AM$428)</f>
        <v>0.61723190400441752</v>
      </c>
      <c r="AN376" s="21">
        <f>('Ratios Calculated fix'!AN376-'Ratios Calculated fix'!AN$428)/('Ratios Calculated fix'!AN$429-'Ratios Calculated fix'!AN$428)</f>
        <v>0.62152777567822826</v>
      </c>
      <c r="AO376" s="21">
        <f>('Ratios Calculated fix'!AO376-'Ratios Calculated fix'!AO$428)/('Ratios Calculated fix'!AO$429-'Ratios Calculated fix'!AO$428)</f>
        <v>9.6315476811213357E-2</v>
      </c>
      <c r="AP376" s="21">
        <f>('Ratios Calculated fix'!AP376-'Ratios Calculated fix'!AP$428)/('Ratios Calculated fix'!AP$429-'Ratios Calculated fix'!AP$428)</f>
        <v>3.2295634017833939E-2</v>
      </c>
      <c r="AQ376" s="21">
        <f>('Ratios Calculated fix'!AQ376-'Ratios Calculated fix'!AQ$428)/('Ratios Calculated fix'!AQ$429-'Ratios Calculated fix'!AQ$428)</f>
        <v>0.55346748952173763</v>
      </c>
      <c r="AR376" s="21">
        <f>('Ratios Calculated fix'!AR376-'Ratios Calculated fix'!AR$428)/('Ratios Calculated fix'!AR$429-'Ratios Calculated fix'!AR$428)</f>
        <v>0.37206918339080225</v>
      </c>
      <c r="AS376" s="21">
        <f>('Ratios Calculated fix'!AS376-'Ratios Calculated fix'!AS$428)/('Ratios Calculated fix'!AS$429-'Ratios Calculated fix'!AS$428)</f>
        <v>0.50090023884630352</v>
      </c>
      <c r="AT376" s="21">
        <f>('Ratios Calculated fix'!AT376-'Ratios Calculated fix'!AT$428)/('Ratios Calculated fix'!AT$429-'Ratios Calculated fix'!AT$428)</f>
        <v>0.34613254190490417</v>
      </c>
      <c r="AU376" s="21">
        <f>('Ratios Calculated fix'!AU376-'Ratios Calculated fix'!AU$428)/('Ratios Calculated fix'!AU$429-'Ratios Calculated fix'!AU$428)</f>
        <v>0.45086812245497165</v>
      </c>
      <c r="AV376" s="21" t="e">
        <f>('Ratios Calculated fix'!AV376-'Ratios Calculated fix'!AV$428)/('Ratios Calculated fix'!AV$429-'Ratios Calculated fix'!AV$428)</f>
        <v>#DIV/0!</v>
      </c>
      <c r="AW376" s="21" t="e">
        <f>('Ratios Calculated fix'!AW376-'Ratios Calculated fix'!AW$428)/('Ratios Calculated fix'!AW$429-'Ratios Calculated fix'!AW$428)</f>
        <v>#DIV/0!</v>
      </c>
      <c r="AX376" s="21" t="e">
        <f>('Ratios Calculated fix'!AX376-'Ratios Calculated fix'!AX$428)/('Ratios Calculated fix'!AX$429-'Ratios Calculated fix'!AX$428)</f>
        <v>#DIV/0!</v>
      </c>
      <c r="AY376" s="21">
        <f>('Ratios Calculated fix'!AY376-'Ratios Calculated fix'!AY$428)/('Ratios Calculated fix'!AY$429-'Ratios Calculated fix'!AY$428)</f>
        <v>0.32798291462948453</v>
      </c>
      <c r="AZ376" s="21">
        <f>('Ratios Calculated fix'!AZ376-'Ratios Calculated fix'!AZ$428)/('Ratios Calculated fix'!AZ$429-'Ratios Calculated fix'!AZ$428)</f>
        <v>9.4193580614557987E-2</v>
      </c>
      <c r="BA376" s="21">
        <f>('Ratios Calculated fix'!BA376-'Ratios Calculated fix'!BA$428)/('Ratios Calculated fix'!BA$429-'Ratios Calculated fix'!BA$428)</f>
        <v>0.51365134817444569</v>
      </c>
      <c r="BB376" s="21" t="e">
        <f>('Ratios Calculated fix'!BB376-'Ratios Calculated fix'!BB$428)/('Ratios Calculated fix'!BB$429-'Ratios Calculated fix'!BB$428)</f>
        <v>#DIV/0!</v>
      </c>
      <c r="BC376" s="21">
        <f>('Ratios Calculated fix'!BC376-'Ratios Calculated fix'!BC$428)/('Ratios Calculated fix'!BC$429-'Ratios Calculated fix'!BC$428)</f>
        <v>0.10573388997282916</v>
      </c>
    </row>
    <row r="377" spans="1:55" x14ac:dyDescent="0.2">
      <c r="A377" s="3" t="s">
        <v>1156</v>
      </c>
      <c r="B377" s="3" t="s">
        <v>1157</v>
      </c>
      <c r="C377" s="3" t="s">
        <v>38</v>
      </c>
      <c r="D377" s="3">
        <v>30388</v>
      </c>
      <c r="E377" s="3" t="s">
        <v>16</v>
      </c>
      <c r="F377" s="3">
        <v>2019</v>
      </c>
      <c r="G377" s="3" t="s">
        <v>17</v>
      </c>
      <c r="H377" s="4">
        <v>43830</v>
      </c>
      <c r="I377" s="4">
        <v>43880</v>
      </c>
      <c r="J377" s="4">
        <v>43880</v>
      </c>
      <c r="K377" s="5">
        <v>776822000</v>
      </c>
      <c r="L377" s="5">
        <v>788856000</v>
      </c>
      <c r="M377" s="3" t="s">
        <v>1158</v>
      </c>
      <c r="N377" s="20">
        <f>('Ratios Calculated fix'!N377-'Ratios Calculated fix'!N$428)/('Ratios Calculated fix'!N$429-'Ratios Calculated fix'!N$428)</f>
        <v>0.20288089093587802</v>
      </c>
      <c r="O377" s="21">
        <f>('Ratios Calculated fix'!O377-'Ratios Calculated fix'!O$428)/('Ratios Calculated fix'!O$429-'Ratios Calculated fix'!O$428)</f>
        <v>0.20288089093587802</v>
      </c>
      <c r="P377" s="21">
        <f>('Ratios Calculated fix'!P377-'Ratios Calculated fix'!P$428)/('Ratios Calculated fix'!P$429-'Ratios Calculated fix'!P$428)</f>
        <v>0.61256286328676557</v>
      </c>
      <c r="Q377" s="21">
        <f>('Ratios Calculated fix'!Q377-'Ratios Calculated fix'!Q$428)/('Ratios Calculated fix'!Q$429-'Ratios Calculated fix'!Q$428)</f>
        <v>0.5583265548078703</v>
      </c>
      <c r="R377" s="21">
        <f>('Ratios Calculated fix'!R377-'Ratios Calculated fix'!R$428)/('Ratios Calculated fix'!R$429-'Ratios Calculated fix'!R$428)</f>
        <v>6.8785592090816916E-2</v>
      </c>
      <c r="S377" s="21">
        <f>('Ratios Calculated fix'!S377-'Ratios Calculated fix'!S$428)/('Ratios Calculated fix'!S$429-'Ratios Calculated fix'!S$428)</f>
        <v>0.15869031323614716</v>
      </c>
      <c r="T377" s="21">
        <f>('Ratios Calculated fix'!T377-'Ratios Calculated fix'!T$428)/('Ratios Calculated fix'!T$429-'Ratios Calculated fix'!T$428)</f>
        <v>4.4834283665837998E-2</v>
      </c>
      <c r="U377" s="21">
        <f>('Ratios Calculated fix'!U377-'Ratios Calculated fix'!U$428)/('Ratios Calculated fix'!U$429-'Ratios Calculated fix'!U$428)</f>
        <v>0.79203619665239389</v>
      </c>
      <c r="V377" s="21">
        <f>('Ratios Calculated fix'!V377-'Ratios Calculated fix'!V$428)/('Ratios Calculated fix'!V$429-'Ratios Calculated fix'!V$428)</f>
        <v>0.77560713429637818</v>
      </c>
      <c r="W377" s="21">
        <f>('Ratios Calculated fix'!W377-'Ratios Calculated fix'!W$428)/('Ratios Calculated fix'!W$429-'Ratios Calculated fix'!W$428)</f>
        <v>0.76070952917720958</v>
      </c>
      <c r="X377" s="21">
        <f>('Ratios Calculated fix'!X377-'Ratios Calculated fix'!X$428)/('Ratios Calculated fix'!X$429-'Ratios Calculated fix'!X$428)</f>
        <v>0.57108702688996982</v>
      </c>
      <c r="Y377" s="21">
        <f>('Ratios Calculated fix'!Y377-'Ratios Calculated fix'!Y$428)/('Ratios Calculated fix'!Y$429-'Ratios Calculated fix'!Y$428)</f>
        <v>0.53567611304474538</v>
      </c>
      <c r="Z377" s="21">
        <f>('Ratios Calculated fix'!Z377-'Ratios Calculated fix'!Z$428)/('Ratios Calculated fix'!Z$429-'Ratios Calculated fix'!Z$428)</f>
        <v>0.42891297311003024</v>
      </c>
      <c r="AA377" s="21">
        <f>('Ratios Calculated fix'!AA377-'Ratios Calculated fix'!AA$428)/('Ratios Calculated fix'!AA$429-'Ratios Calculated fix'!AA$428)</f>
        <v>0.19702837852027966</v>
      </c>
      <c r="AB377" s="21">
        <f>('Ratios Calculated fix'!AB377-'Ratios Calculated fix'!AB$428)/('Ratios Calculated fix'!AB$429-'Ratios Calculated fix'!AB$428)</f>
        <v>0.9474245914324062</v>
      </c>
      <c r="AC377" s="21">
        <f>('Ratios Calculated fix'!AC377-'Ratios Calculated fix'!AC$428)/('Ratios Calculated fix'!AC$429-'Ratios Calculated fix'!AC$428)</f>
        <v>0.67385565612891174</v>
      </c>
      <c r="AD377" s="21">
        <f>('Ratios Calculated fix'!AD377-'Ratios Calculated fix'!AD$428)/('Ratios Calculated fix'!AD$429-'Ratios Calculated fix'!AD$428)</f>
        <v>0.34546919009183796</v>
      </c>
      <c r="AE377" s="21">
        <f>('Ratios Calculated fix'!AE377-'Ratios Calculated fix'!AE$428)/('Ratios Calculated fix'!AE$429-'Ratios Calculated fix'!AE$428)</f>
        <v>0.39603045344987298</v>
      </c>
      <c r="AF377" s="21">
        <f>('Ratios Calculated fix'!AF377-'Ratios Calculated fix'!AF$428)/('Ratios Calculated fix'!AF$429-'Ratios Calculated fix'!AF$428)</f>
        <v>0.80411953680343173</v>
      </c>
      <c r="AG377" s="21" t="e">
        <f>('Ratios Calculated fix'!AG377-'Ratios Calculated fix'!AG$428)/('Ratios Calculated fix'!AG$429-'Ratios Calculated fix'!AG$428)</f>
        <v>#DIV/0!</v>
      </c>
      <c r="AH377" s="21" t="e">
        <f>('Ratios Calculated fix'!AH377-'Ratios Calculated fix'!AH$428)/('Ratios Calculated fix'!AH$429-'Ratios Calculated fix'!AH$428)</f>
        <v>#DIV/0!</v>
      </c>
      <c r="AI377" s="21">
        <f>('Ratios Calculated fix'!AI377-'Ratios Calculated fix'!AI$428)/('Ratios Calculated fix'!AI$429-'Ratios Calculated fix'!AI$428)</f>
        <v>0.45870473046027466</v>
      </c>
      <c r="AJ377" s="21">
        <f>('Ratios Calculated fix'!AJ377-'Ratios Calculated fix'!AJ$428)/('Ratios Calculated fix'!AJ$429-'Ratios Calculated fix'!AJ$428)</f>
        <v>0.21735456192977329</v>
      </c>
      <c r="AK377" s="21" t="e">
        <f>('Ratios Calculated fix'!AK377-'Ratios Calculated fix'!AK$428)/('Ratios Calculated fix'!AK$429-'Ratios Calculated fix'!AK$428)</f>
        <v>#DIV/0!</v>
      </c>
      <c r="AL377" s="21" t="e">
        <f>('Ratios Calculated fix'!AL377-'Ratios Calculated fix'!AL$428)/('Ratios Calculated fix'!AL$429-'Ratios Calculated fix'!AL$428)</f>
        <v>#DIV/0!</v>
      </c>
      <c r="AM377" s="21">
        <f>('Ratios Calculated fix'!AM377-'Ratios Calculated fix'!AM$428)/('Ratios Calculated fix'!AM$429-'Ratios Calculated fix'!AM$428)</f>
        <v>0.61814531097568104</v>
      </c>
      <c r="AN377" s="21">
        <f>('Ratios Calculated fix'!AN377-'Ratios Calculated fix'!AN$428)/('Ratios Calculated fix'!AN$429-'Ratios Calculated fix'!AN$428)</f>
        <v>0.62036038423341999</v>
      </c>
      <c r="AO377" s="21">
        <f>('Ratios Calculated fix'!AO377-'Ratios Calculated fix'!AO$428)/('Ratios Calculated fix'!AO$429-'Ratios Calculated fix'!AO$428)</f>
        <v>5.5364367776794168E-2</v>
      </c>
      <c r="AP377" s="21">
        <f>('Ratios Calculated fix'!AP377-'Ratios Calculated fix'!AP$428)/('Ratios Calculated fix'!AP$429-'Ratios Calculated fix'!AP$428)</f>
        <v>3.2052583735513653E-2</v>
      </c>
      <c r="AQ377" s="21">
        <f>('Ratios Calculated fix'!AQ377-'Ratios Calculated fix'!AQ$428)/('Ratios Calculated fix'!AQ$429-'Ratios Calculated fix'!AQ$428)</f>
        <v>0.64493594315356928</v>
      </c>
      <c r="AR377" s="21">
        <f>('Ratios Calculated fix'!AR377-'Ratios Calculated fix'!AR$428)/('Ratios Calculated fix'!AR$429-'Ratios Calculated fix'!AR$428)</f>
        <v>0.61913815282021456</v>
      </c>
      <c r="AS377" s="21">
        <f>('Ratios Calculated fix'!AS377-'Ratios Calculated fix'!AS$428)/('Ratios Calculated fix'!AS$429-'Ratios Calculated fix'!AS$428)</f>
        <v>0.67376072636670847</v>
      </c>
      <c r="AT377" s="21">
        <f>('Ratios Calculated fix'!AT377-'Ratios Calculated fix'!AT$428)/('Ratios Calculated fix'!AT$429-'Ratios Calculated fix'!AT$428)</f>
        <v>0.40727716516464424</v>
      </c>
      <c r="AU377" s="21">
        <f>('Ratios Calculated fix'!AU377-'Ratios Calculated fix'!AU$428)/('Ratios Calculated fix'!AU$429-'Ratios Calculated fix'!AU$428)</f>
        <v>0.39155603610381973</v>
      </c>
      <c r="AV377" s="21" t="e">
        <f>('Ratios Calculated fix'!AV377-'Ratios Calculated fix'!AV$428)/('Ratios Calculated fix'!AV$429-'Ratios Calculated fix'!AV$428)</f>
        <v>#DIV/0!</v>
      </c>
      <c r="AW377" s="21" t="e">
        <f>('Ratios Calculated fix'!AW377-'Ratios Calculated fix'!AW$428)/('Ratios Calculated fix'!AW$429-'Ratios Calculated fix'!AW$428)</f>
        <v>#DIV/0!</v>
      </c>
      <c r="AX377" s="21" t="e">
        <f>('Ratios Calculated fix'!AX377-'Ratios Calculated fix'!AX$428)/('Ratios Calculated fix'!AX$429-'Ratios Calculated fix'!AX$428)</f>
        <v>#DIV/0!</v>
      </c>
      <c r="AY377" s="21">
        <f>('Ratios Calculated fix'!AY377-'Ratios Calculated fix'!AY$428)/('Ratios Calculated fix'!AY$429-'Ratios Calculated fix'!AY$428)</f>
        <v>0.39498576064008195</v>
      </c>
      <c r="AZ377" s="21">
        <f>('Ratios Calculated fix'!AZ377-'Ratios Calculated fix'!AZ$428)/('Ratios Calculated fix'!AZ$429-'Ratios Calculated fix'!AZ$428)</f>
        <v>8.5989818632409787E-2</v>
      </c>
      <c r="BA377" s="21">
        <f>('Ratios Calculated fix'!BA377-'Ratios Calculated fix'!BA$428)/('Ratios Calculated fix'!BA$429-'Ratios Calculated fix'!BA$428)</f>
        <v>0.50549702517861195</v>
      </c>
      <c r="BB377" s="21" t="e">
        <f>('Ratios Calculated fix'!BB377-'Ratios Calculated fix'!BB$428)/('Ratios Calculated fix'!BB$429-'Ratios Calculated fix'!BB$428)</f>
        <v>#DIV/0!</v>
      </c>
      <c r="BC377" s="21">
        <f>('Ratios Calculated fix'!BC377-'Ratios Calculated fix'!BC$428)/('Ratios Calculated fix'!BC$429-'Ratios Calculated fix'!BC$428)</f>
        <v>9.3909953827358297E-2</v>
      </c>
    </row>
    <row r="378" spans="1:55" x14ac:dyDescent="0.2">
      <c r="A378" s="3" t="s">
        <v>1123</v>
      </c>
      <c r="B378" s="3" t="s">
        <v>1124</v>
      </c>
      <c r="C378" s="3" t="s">
        <v>34</v>
      </c>
      <c r="D378" s="3">
        <v>252464</v>
      </c>
      <c r="E378" s="3" t="s">
        <v>16</v>
      </c>
      <c r="F378" s="3">
        <v>2019</v>
      </c>
      <c r="G378" s="3" t="s">
        <v>17</v>
      </c>
      <c r="H378" s="4">
        <v>43830</v>
      </c>
      <c r="I378" s="4">
        <v>43881</v>
      </c>
      <c r="J378" s="4">
        <v>43881</v>
      </c>
      <c r="K378" s="5">
        <v>933000000</v>
      </c>
      <c r="L378" s="5">
        <v>949000000</v>
      </c>
      <c r="M378" s="3" t="s">
        <v>1125</v>
      </c>
      <c r="N378" s="20">
        <f>('Ratios Calculated fix'!N378-'Ratios Calculated fix'!N$428)/('Ratios Calculated fix'!N$429-'Ratios Calculated fix'!N$428)</f>
        <v>0.14137221954981508</v>
      </c>
      <c r="O378" s="21">
        <f>('Ratios Calculated fix'!O378-'Ratios Calculated fix'!O$428)/('Ratios Calculated fix'!O$429-'Ratios Calculated fix'!O$428)</f>
        <v>0.10246983729108099</v>
      </c>
      <c r="P378" s="21">
        <f>('Ratios Calculated fix'!P378-'Ratios Calculated fix'!P$428)/('Ratios Calculated fix'!P$429-'Ratios Calculated fix'!P$428)</f>
        <v>0.25593979370792314</v>
      </c>
      <c r="Q378" s="21">
        <f>('Ratios Calculated fix'!Q378-'Ratios Calculated fix'!Q$428)/('Ratios Calculated fix'!Q$429-'Ratios Calculated fix'!Q$428)</f>
        <v>0.55896578545186981</v>
      </c>
      <c r="R378" s="21">
        <f>('Ratios Calculated fix'!R378-'Ratios Calculated fix'!R$428)/('Ratios Calculated fix'!R$429-'Ratios Calculated fix'!R$428)</f>
        <v>7.5984299590977106E-2</v>
      </c>
      <c r="S378" s="21">
        <f>('Ratios Calculated fix'!S378-'Ratios Calculated fix'!S$428)/('Ratios Calculated fix'!S$429-'Ratios Calculated fix'!S$428)</f>
        <v>7.3013888099807189E-2</v>
      </c>
      <c r="T378" s="21">
        <f>('Ratios Calculated fix'!T378-'Ratios Calculated fix'!T$428)/('Ratios Calculated fix'!T$429-'Ratios Calculated fix'!T$428)</f>
        <v>6.5419461751077712E-2</v>
      </c>
      <c r="U378" s="21">
        <f>('Ratios Calculated fix'!U378-'Ratios Calculated fix'!U$428)/('Ratios Calculated fix'!U$429-'Ratios Calculated fix'!U$428)</f>
        <v>0.79283432275112442</v>
      </c>
      <c r="V378" s="21">
        <f>('Ratios Calculated fix'!V378-'Ratios Calculated fix'!V$428)/('Ratios Calculated fix'!V$429-'Ratios Calculated fix'!V$428)</f>
        <v>0.77388651161942668</v>
      </c>
      <c r="W378" s="21">
        <f>('Ratios Calculated fix'!W378-'Ratios Calculated fix'!W$428)/('Ratios Calculated fix'!W$429-'Ratios Calculated fix'!W$428)</f>
        <v>0.76195230911547496</v>
      </c>
      <c r="X378" s="21">
        <f>('Ratios Calculated fix'!X378-'Ratios Calculated fix'!X$428)/('Ratios Calculated fix'!X$429-'Ratios Calculated fix'!X$428)</f>
        <v>0.38431505451305942</v>
      </c>
      <c r="Y378" s="21">
        <f>('Ratios Calculated fix'!Y378-'Ratios Calculated fix'!Y$428)/('Ratios Calculated fix'!Y$429-'Ratios Calculated fix'!Y$428)</f>
        <v>0.53330642291359975</v>
      </c>
      <c r="Z378" s="21">
        <f>('Ratios Calculated fix'!Z378-'Ratios Calculated fix'!Z$428)/('Ratios Calculated fix'!Z$429-'Ratios Calculated fix'!Z$428)</f>
        <v>0.61568494548694053</v>
      </c>
      <c r="AA378" s="21">
        <f>('Ratios Calculated fix'!AA378-'Ratios Calculated fix'!AA$428)/('Ratios Calculated fix'!AA$429-'Ratios Calculated fix'!AA$428)</f>
        <v>0.41528239345772705</v>
      </c>
      <c r="AB378" s="21">
        <f>('Ratios Calculated fix'!AB378-'Ratios Calculated fix'!AB$428)/('Ratios Calculated fix'!AB$429-'Ratios Calculated fix'!AB$428)</f>
        <v>0.91328721203604835</v>
      </c>
      <c r="AC378" s="21">
        <f>('Ratios Calculated fix'!AC378-'Ratios Calculated fix'!AC$428)/('Ratios Calculated fix'!AC$429-'Ratios Calculated fix'!AC$428)</f>
        <v>0.64124963469791829</v>
      </c>
      <c r="AD378" s="21">
        <f>('Ratios Calculated fix'!AD378-'Ratios Calculated fix'!AD$428)/('Ratios Calculated fix'!AD$429-'Ratios Calculated fix'!AD$428)</f>
        <v>0.60867235641205286</v>
      </c>
      <c r="AE378" s="21">
        <f>('Ratios Calculated fix'!AE378-'Ratios Calculated fix'!AE$428)/('Ratios Calculated fix'!AE$429-'Ratios Calculated fix'!AE$428)</f>
        <v>0.69775481063358402</v>
      </c>
      <c r="AF378" s="21">
        <f>('Ratios Calculated fix'!AF378-'Ratios Calculated fix'!AF$428)/('Ratios Calculated fix'!AF$429-'Ratios Calculated fix'!AF$428)</f>
        <v>0.77542172260584563</v>
      </c>
      <c r="AG378" s="21" t="e">
        <f>('Ratios Calculated fix'!AG378-'Ratios Calculated fix'!AG$428)/('Ratios Calculated fix'!AG$429-'Ratios Calculated fix'!AG$428)</f>
        <v>#DIV/0!</v>
      </c>
      <c r="AH378" s="21" t="e">
        <f>('Ratios Calculated fix'!AH378-'Ratios Calculated fix'!AH$428)/('Ratios Calculated fix'!AH$429-'Ratios Calculated fix'!AH$428)</f>
        <v>#DIV/0!</v>
      </c>
      <c r="AI378" s="21">
        <f>('Ratios Calculated fix'!AI378-'Ratios Calculated fix'!AI$428)/('Ratios Calculated fix'!AI$429-'Ratios Calculated fix'!AI$428)</f>
        <v>0.37489204374441498</v>
      </c>
      <c r="AJ378" s="21">
        <f>('Ratios Calculated fix'!AJ378-'Ratios Calculated fix'!AJ$428)/('Ratios Calculated fix'!AJ$429-'Ratios Calculated fix'!AJ$428)</f>
        <v>0.55632766976355774</v>
      </c>
      <c r="AK378" s="21" t="e">
        <f>('Ratios Calculated fix'!AK378-'Ratios Calculated fix'!AK$428)/('Ratios Calculated fix'!AK$429-'Ratios Calculated fix'!AK$428)</f>
        <v>#DIV/0!</v>
      </c>
      <c r="AL378" s="21" t="e">
        <f>('Ratios Calculated fix'!AL378-'Ratios Calculated fix'!AL$428)/('Ratios Calculated fix'!AL$429-'Ratios Calculated fix'!AL$428)</f>
        <v>#DIV/0!</v>
      </c>
      <c r="AM378" s="21">
        <f>('Ratios Calculated fix'!AM378-'Ratios Calculated fix'!AM$428)/('Ratios Calculated fix'!AM$429-'Ratios Calculated fix'!AM$428)</f>
        <v>0.62482629821805158</v>
      </c>
      <c r="AN378" s="21">
        <f>('Ratios Calculated fix'!AN378-'Ratios Calculated fix'!AN$428)/('Ratios Calculated fix'!AN$429-'Ratios Calculated fix'!AN$428)</f>
        <v>0.62237714266726285</v>
      </c>
      <c r="AO378" s="21">
        <f>('Ratios Calculated fix'!AO378-'Ratios Calculated fix'!AO$428)/('Ratios Calculated fix'!AO$429-'Ratios Calculated fix'!AO$428)</f>
        <v>0.19657206040531824</v>
      </c>
      <c r="AP378" s="21">
        <f>('Ratios Calculated fix'!AP378-'Ratios Calculated fix'!AP$428)/('Ratios Calculated fix'!AP$429-'Ratios Calculated fix'!AP$428)</f>
        <v>3.2316523424244556E-2</v>
      </c>
      <c r="AQ378" s="21">
        <f>('Ratios Calculated fix'!AQ378-'Ratios Calculated fix'!AQ$428)/('Ratios Calculated fix'!AQ$429-'Ratios Calculated fix'!AQ$428)</f>
        <v>0.90713614748718718</v>
      </c>
      <c r="AR378" s="21">
        <f>('Ratios Calculated fix'!AR378-'Ratios Calculated fix'!AR$428)/('Ratios Calculated fix'!AR$429-'Ratios Calculated fix'!AR$428)</f>
        <v>0.63447140375464894</v>
      </c>
      <c r="AS378" s="21">
        <f>('Ratios Calculated fix'!AS378-'Ratios Calculated fix'!AS$428)/('Ratios Calculated fix'!AS$429-'Ratios Calculated fix'!AS$428)</f>
        <v>0.41275749107807735</v>
      </c>
      <c r="AT378" s="21">
        <f>('Ratios Calculated fix'!AT378-'Ratios Calculated fix'!AT$428)/('Ratios Calculated fix'!AT$429-'Ratios Calculated fix'!AT$428)</f>
        <v>0.87783355685578734</v>
      </c>
      <c r="AU378" s="21">
        <f>('Ratios Calculated fix'!AU378-'Ratios Calculated fix'!AU$428)/('Ratios Calculated fix'!AU$429-'Ratios Calculated fix'!AU$428)</f>
        <v>0.75722623172402426</v>
      </c>
      <c r="AV378" s="21" t="e">
        <f>('Ratios Calculated fix'!AV378-'Ratios Calculated fix'!AV$428)/('Ratios Calculated fix'!AV$429-'Ratios Calculated fix'!AV$428)</f>
        <v>#DIV/0!</v>
      </c>
      <c r="AW378" s="21" t="e">
        <f>('Ratios Calculated fix'!AW378-'Ratios Calculated fix'!AW$428)/('Ratios Calculated fix'!AW$429-'Ratios Calculated fix'!AW$428)</f>
        <v>#DIV/0!</v>
      </c>
      <c r="AX378" s="21" t="e">
        <f>('Ratios Calculated fix'!AX378-'Ratios Calculated fix'!AX$428)/('Ratios Calculated fix'!AX$429-'Ratios Calculated fix'!AX$428)</f>
        <v>#DIV/0!</v>
      </c>
      <c r="AY378" s="21">
        <f>('Ratios Calculated fix'!AY378-'Ratios Calculated fix'!AY$428)/('Ratios Calculated fix'!AY$429-'Ratios Calculated fix'!AY$428)</f>
        <v>0.33561586899082124</v>
      </c>
      <c r="AZ378" s="21">
        <f>('Ratios Calculated fix'!AZ378-'Ratios Calculated fix'!AZ$428)/('Ratios Calculated fix'!AZ$429-'Ratios Calculated fix'!AZ$428)</f>
        <v>0.24386273997824098</v>
      </c>
      <c r="BA378" s="21">
        <f>('Ratios Calculated fix'!BA378-'Ratios Calculated fix'!BA$428)/('Ratios Calculated fix'!BA$429-'Ratios Calculated fix'!BA$428)</f>
        <v>0.51723775591469734</v>
      </c>
      <c r="BB378" s="21" t="e">
        <f>('Ratios Calculated fix'!BB378-'Ratios Calculated fix'!BB$428)/('Ratios Calculated fix'!BB$429-'Ratios Calculated fix'!BB$428)</f>
        <v>#DIV/0!</v>
      </c>
      <c r="BC378" s="21">
        <f>('Ratios Calculated fix'!BC378-'Ratios Calculated fix'!BC$428)/('Ratios Calculated fix'!BC$429-'Ratios Calculated fix'!BC$428)</f>
        <v>0.32024529675910379</v>
      </c>
    </row>
    <row r="379" spans="1:55" x14ac:dyDescent="0.2">
      <c r="A379" s="3" t="s">
        <v>1159</v>
      </c>
      <c r="B379" s="3" t="s">
        <v>1160</v>
      </c>
      <c r="C379" s="3" t="s">
        <v>34</v>
      </c>
      <c r="D379" s="3">
        <v>693134</v>
      </c>
      <c r="E379" s="3" t="s">
        <v>16</v>
      </c>
      <c r="F379" s="3">
        <v>2019</v>
      </c>
      <c r="G379" s="3" t="s">
        <v>17</v>
      </c>
      <c r="H379" s="4">
        <v>43830</v>
      </c>
      <c r="I379" s="4">
        <v>43880</v>
      </c>
      <c r="J379" s="4">
        <v>43880</v>
      </c>
      <c r="K379" s="5">
        <v>39085000</v>
      </c>
      <c r="L379" s="5">
        <v>40742000</v>
      </c>
      <c r="M379" s="3" t="s">
        <v>1161</v>
      </c>
      <c r="N379" s="20">
        <f>('Ratios Calculated fix'!N379-'Ratios Calculated fix'!N$428)/('Ratios Calculated fix'!N$429-'Ratios Calculated fix'!N$428)</f>
        <v>5.2428202562917345E-2</v>
      </c>
      <c r="O379" s="21">
        <f>('Ratios Calculated fix'!O379-'Ratios Calculated fix'!O$428)/('Ratios Calculated fix'!O$429-'Ratios Calculated fix'!O$428)</f>
        <v>5.2428202562917345E-2</v>
      </c>
      <c r="P379" s="21">
        <f>('Ratios Calculated fix'!P379-'Ratios Calculated fix'!P$428)/('Ratios Calculated fix'!P$429-'Ratios Calculated fix'!P$428)</f>
        <v>6.3018600593795715E-2</v>
      </c>
      <c r="Q379" s="21">
        <f>('Ratios Calculated fix'!Q379-'Ratios Calculated fix'!Q$428)/('Ratios Calculated fix'!Q$429-'Ratios Calculated fix'!Q$428)</f>
        <v>0.5581071667436851</v>
      </c>
      <c r="R379" s="21">
        <f>('Ratios Calculated fix'!R379-'Ratios Calculated fix'!R$428)/('Ratios Calculated fix'!R$429-'Ratios Calculated fix'!R$428)</f>
        <v>0</v>
      </c>
      <c r="S379" s="21">
        <f>('Ratios Calculated fix'!S379-'Ratios Calculated fix'!S$428)/('Ratios Calculated fix'!S$429-'Ratios Calculated fix'!S$428)</f>
        <v>0</v>
      </c>
      <c r="T379" s="21">
        <f>('Ratios Calculated fix'!T379-'Ratios Calculated fix'!T$428)/('Ratios Calculated fix'!T$429-'Ratios Calculated fix'!T$428)</f>
        <v>0</v>
      </c>
      <c r="U379" s="21">
        <f>('Ratios Calculated fix'!U379-'Ratios Calculated fix'!U$428)/('Ratios Calculated fix'!U$429-'Ratios Calculated fix'!U$428)</f>
        <v>0.79008725756879927</v>
      </c>
      <c r="V379" s="21">
        <f>('Ratios Calculated fix'!V379-'Ratios Calculated fix'!V$428)/('Ratios Calculated fix'!V$429-'Ratios Calculated fix'!V$428)</f>
        <v>0.77144014205164946</v>
      </c>
      <c r="W379" s="21">
        <f>('Ratios Calculated fix'!W379-'Ratios Calculated fix'!W$428)/('Ratios Calculated fix'!W$429-'Ratios Calculated fix'!W$428)</f>
        <v>0.75926751205282994</v>
      </c>
      <c r="X379" s="21">
        <f>('Ratios Calculated fix'!X379-'Ratios Calculated fix'!X$428)/('Ratios Calculated fix'!X$429-'Ratios Calculated fix'!X$428)</f>
        <v>0.23408851302382011</v>
      </c>
      <c r="Y379" s="21">
        <f>('Ratios Calculated fix'!Y379-'Ratios Calculated fix'!Y$428)/('Ratios Calculated fix'!Y$429-'Ratios Calculated fix'!Y$428)</f>
        <v>0.65368523988402749</v>
      </c>
      <c r="Z379" s="21">
        <f>('Ratios Calculated fix'!Z379-'Ratios Calculated fix'!Z$428)/('Ratios Calculated fix'!Z$429-'Ratios Calculated fix'!Z$428)</f>
        <v>0.76591148697617994</v>
      </c>
      <c r="AA379" s="21">
        <f>('Ratios Calculated fix'!AA379-'Ratios Calculated fix'!AA$428)/('Ratios Calculated fix'!AA$429-'Ratios Calculated fix'!AA$428)</f>
        <v>0.68661759407950851</v>
      </c>
      <c r="AB379" s="21">
        <f>('Ratios Calculated fix'!AB379-'Ratios Calculated fix'!AB$428)/('Ratios Calculated fix'!AB$429-'Ratios Calculated fix'!AB$428)</f>
        <v>0.96393836354594031</v>
      </c>
      <c r="AC379" s="21">
        <f>('Ratios Calculated fix'!AC379-'Ratios Calculated fix'!AC$428)/('Ratios Calculated fix'!AC$429-'Ratios Calculated fix'!AC$428)</f>
        <v>0.45502799298200441</v>
      </c>
      <c r="AD379" s="21">
        <f>('Ratios Calculated fix'!AD379-'Ratios Calculated fix'!AD$428)/('Ratios Calculated fix'!AD$429-'Ratios Calculated fix'!AD$428)</f>
        <v>0.37331113762266221</v>
      </c>
      <c r="AE379" s="21">
        <f>('Ratios Calculated fix'!AE379-'Ratios Calculated fix'!AE$428)/('Ratios Calculated fix'!AE$429-'Ratios Calculated fix'!AE$428)</f>
        <v>0.41031067807193239</v>
      </c>
      <c r="AF379" s="21">
        <f>('Ratios Calculated fix'!AF379-'Ratios Calculated fix'!AF$428)/('Ratios Calculated fix'!AF$429-'Ratios Calculated fix'!AF$428)</f>
        <v>0.64393683579826144</v>
      </c>
      <c r="AG379" s="21" t="e">
        <f>('Ratios Calculated fix'!AG379-'Ratios Calculated fix'!AG$428)/('Ratios Calculated fix'!AG$429-'Ratios Calculated fix'!AG$428)</f>
        <v>#DIV/0!</v>
      </c>
      <c r="AH379" s="21" t="e">
        <f>('Ratios Calculated fix'!AH379-'Ratios Calculated fix'!AH$428)/('Ratios Calculated fix'!AH$429-'Ratios Calculated fix'!AH$428)</f>
        <v>#DIV/0!</v>
      </c>
      <c r="AI379" s="21">
        <f>('Ratios Calculated fix'!AI379-'Ratios Calculated fix'!AI$428)/('Ratios Calculated fix'!AI$429-'Ratios Calculated fix'!AI$428)</f>
        <v>0.40748098677372929</v>
      </c>
      <c r="AJ379" s="21">
        <f>('Ratios Calculated fix'!AJ379-'Ratios Calculated fix'!AJ$428)/('Ratios Calculated fix'!AJ$429-'Ratios Calculated fix'!AJ$428)</f>
        <v>0.16819279813851773</v>
      </c>
      <c r="AK379" s="21" t="e">
        <f>('Ratios Calculated fix'!AK379-'Ratios Calculated fix'!AK$428)/('Ratios Calculated fix'!AK$429-'Ratios Calculated fix'!AK$428)</f>
        <v>#DIV/0!</v>
      </c>
      <c r="AL379" s="21" t="e">
        <f>('Ratios Calculated fix'!AL379-'Ratios Calculated fix'!AL$428)/('Ratios Calculated fix'!AL$429-'Ratios Calculated fix'!AL$428)</f>
        <v>#DIV/0!</v>
      </c>
      <c r="AM379" s="21">
        <f>('Ratios Calculated fix'!AM379-'Ratios Calculated fix'!AM$428)/('Ratios Calculated fix'!AM$429-'Ratios Calculated fix'!AM$428)</f>
        <v>0.61715291586678778</v>
      </c>
      <c r="AN379" s="21">
        <f>('Ratios Calculated fix'!AN379-'Ratios Calculated fix'!AN$428)/('Ratios Calculated fix'!AN$429-'Ratios Calculated fix'!AN$428)</f>
        <v>0.62075962706954591</v>
      </c>
      <c r="AO379" s="21">
        <f>('Ratios Calculated fix'!AO379-'Ratios Calculated fix'!AO$428)/('Ratios Calculated fix'!AO$429-'Ratios Calculated fix'!AO$428)</f>
        <v>0.10598324416574302</v>
      </c>
      <c r="AP379" s="21">
        <f>('Ratios Calculated fix'!AP379-'Ratios Calculated fix'!AP$428)/('Ratios Calculated fix'!AP$429-'Ratios Calculated fix'!AP$428)</f>
        <v>3.3137828313759797E-2</v>
      </c>
      <c r="AQ379" s="21">
        <f>('Ratios Calculated fix'!AQ379-'Ratios Calculated fix'!AQ$428)/('Ratios Calculated fix'!AQ$429-'Ratios Calculated fix'!AQ$428)</f>
        <v>0.59895876414402227</v>
      </c>
      <c r="AR379" s="21">
        <f>('Ratios Calculated fix'!AR379-'Ratios Calculated fix'!AR$428)/('Ratios Calculated fix'!AR$429-'Ratios Calculated fix'!AR$428)</f>
        <v>0.44373078712672276</v>
      </c>
      <c r="AS379" s="21">
        <f>('Ratios Calculated fix'!AS379-'Ratios Calculated fix'!AS$428)/('Ratios Calculated fix'!AS$429-'Ratios Calculated fix'!AS$428)</f>
        <v>0.53305079916821296</v>
      </c>
      <c r="AT379" s="21">
        <f>('Ratios Calculated fix'!AT379-'Ratios Calculated fix'!AT$428)/('Ratios Calculated fix'!AT$429-'Ratios Calculated fix'!AT$428)</f>
        <v>0.42015871004702043</v>
      </c>
      <c r="AU379" s="21">
        <f>('Ratios Calculated fix'!AU379-'Ratios Calculated fix'!AU$428)/('Ratios Calculated fix'!AU$429-'Ratios Calculated fix'!AU$428)</f>
        <v>0.44622076893207746</v>
      </c>
      <c r="AV379" s="21" t="e">
        <f>('Ratios Calculated fix'!AV379-'Ratios Calculated fix'!AV$428)/('Ratios Calculated fix'!AV$429-'Ratios Calculated fix'!AV$428)</f>
        <v>#DIV/0!</v>
      </c>
      <c r="AW379" s="21" t="e">
        <f>('Ratios Calculated fix'!AW379-'Ratios Calculated fix'!AW$428)/('Ratios Calculated fix'!AW$429-'Ratios Calculated fix'!AW$428)</f>
        <v>#DIV/0!</v>
      </c>
      <c r="AX379" s="21" t="e">
        <f>('Ratios Calculated fix'!AX379-'Ratios Calculated fix'!AX$428)/('Ratios Calculated fix'!AX$429-'Ratios Calculated fix'!AX$428)</f>
        <v>#DIV/0!</v>
      </c>
      <c r="AY379" s="21">
        <f>('Ratios Calculated fix'!AY379-'Ratios Calculated fix'!AY$428)/('Ratios Calculated fix'!AY$429-'Ratios Calculated fix'!AY$428)</f>
        <v>0.32751608420844852</v>
      </c>
      <c r="AZ379" s="21">
        <f>('Ratios Calculated fix'!AZ379-'Ratios Calculated fix'!AZ$428)/('Ratios Calculated fix'!AZ$429-'Ratios Calculated fix'!AZ$428)</f>
        <v>0.22007942979959108</v>
      </c>
      <c r="BA379" s="21">
        <f>('Ratios Calculated fix'!BA379-'Ratios Calculated fix'!BA$428)/('Ratios Calculated fix'!BA$429-'Ratios Calculated fix'!BA$428)</f>
        <v>0.50973776074602017</v>
      </c>
      <c r="BB379" s="21" t="e">
        <f>('Ratios Calculated fix'!BB379-'Ratios Calculated fix'!BB$428)/('Ratios Calculated fix'!BB$429-'Ratios Calculated fix'!BB$428)</f>
        <v>#DIV/0!</v>
      </c>
      <c r="BC379" s="21">
        <f>('Ratios Calculated fix'!BC379-'Ratios Calculated fix'!BC$428)/('Ratios Calculated fix'!BC$429-'Ratios Calculated fix'!BC$428)</f>
        <v>0.12522496873515607</v>
      </c>
    </row>
    <row r="380" spans="1:55" x14ac:dyDescent="0.2">
      <c r="A380" s="3" t="s">
        <v>1171</v>
      </c>
      <c r="B380" s="3" t="s">
        <v>1172</v>
      </c>
      <c r="C380" s="3" t="s">
        <v>45</v>
      </c>
      <c r="D380" s="3">
        <v>80553</v>
      </c>
      <c r="E380" s="3" t="s">
        <v>16</v>
      </c>
      <c r="F380" s="3">
        <v>2019</v>
      </c>
      <c r="G380" s="3" t="s">
        <v>17</v>
      </c>
      <c r="H380" s="4">
        <v>43830</v>
      </c>
      <c r="I380" s="4">
        <v>43887</v>
      </c>
      <c r="J380" s="4">
        <v>43887</v>
      </c>
      <c r="K380" s="5">
        <v>451656000</v>
      </c>
      <c r="L380" s="5">
        <v>458105000</v>
      </c>
      <c r="M380" s="3" t="s">
        <v>1173</v>
      </c>
      <c r="N380" s="20">
        <f>('Ratios Calculated fix'!N380-'Ratios Calculated fix'!N$428)/('Ratios Calculated fix'!N$429-'Ratios Calculated fix'!N$428)</f>
        <v>8.485143075184795E-2</v>
      </c>
      <c r="O380" s="21">
        <f>('Ratios Calculated fix'!O380-'Ratios Calculated fix'!O$428)/('Ratios Calculated fix'!O$429-'Ratios Calculated fix'!O$428)</f>
        <v>5.1219838706835386E-2</v>
      </c>
      <c r="P380" s="21">
        <f>('Ratios Calculated fix'!P380-'Ratios Calculated fix'!P$428)/('Ratios Calculated fix'!P$429-'Ratios Calculated fix'!P$428)</f>
        <v>6.3359281726784969E-2</v>
      </c>
      <c r="Q380" s="21">
        <f>('Ratios Calculated fix'!Q380-'Ratios Calculated fix'!Q$428)/('Ratios Calculated fix'!Q$429-'Ratios Calculated fix'!Q$428)</f>
        <v>0.559275036319417</v>
      </c>
      <c r="R380" s="21">
        <f>('Ratios Calculated fix'!R380-'Ratios Calculated fix'!R$428)/('Ratios Calculated fix'!R$429-'Ratios Calculated fix'!R$428)</f>
        <v>4.4113420523783822E-2</v>
      </c>
      <c r="S380" s="21">
        <f>('Ratios Calculated fix'!S380-'Ratios Calculated fix'!S$428)/('Ratios Calculated fix'!S$429-'Ratios Calculated fix'!S$428)</f>
        <v>9.8382650425863534E-3</v>
      </c>
      <c r="T380" s="21">
        <f>('Ratios Calculated fix'!T380-'Ratios Calculated fix'!T$428)/('Ratios Calculated fix'!T$429-'Ratios Calculated fix'!T$428)</f>
        <v>4.3037680418818718E-2</v>
      </c>
      <c r="U380" s="21">
        <f>('Ratios Calculated fix'!U380-'Ratios Calculated fix'!U$428)/('Ratios Calculated fix'!U$429-'Ratios Calculated fix'!U$428)</f>
        <v>0.79184897294264067</v>
      </c>
      <c r="V380" s="21">
        <f>('Ratios Calculated fix'!V380-'Ratios Calculated fix'!V$428)/('Ratios Calculated fix'!V$429-'Ratios Calculated fix'!V$428)</f>
        <v>0.77180427084198011</v>
      </c>
      <c r="W380" s="21">
        <f>('Ratios Calculated fix'!W380-'Ratios Calculated fix'!W$428)/('Ratios Calculated fix'!W$429-'Ratios Calculated fix'!W$428)</f>
        <v>0.76121858390814079</v>
      </c>
      <c r="X380" s="21">
        <f>('Ratios Calculated fix'!X380-'Ratios Calculated fix'!X$428)/('Ratios Calculated fix'!X$429-'Ratios Calculated fix'!X$428)</f>
        <v>0.49814508659833368</v>
      </c>
      <c r="Y380" s="21">
        <f>('Ratios Calculated fix'!Y380-'Ratios Calculated fix'!Y$428)/('Ratios Calculated fix'!Y$429-'Ratios Calculated fix'!Y$428)</f>
        <v>0.50982738816977247</v>
      </c>
      <c r="Z380" s="21">
        <f>('Ratios Calculated fix'!Z380-'Ratios Calculated fix'!Z$428)/('Ratios Calculated fix'!Z$429-'Ratios Calculated fix'!Z$428)</f>
        <v>0.50185491340166632</v>
      </c>
      <c r="AA380" s="21">
        <f>('Ratios Calculated fix'!AA380-'Ratios Calculated fix'!AA$428)/('Ratios Calculated fix'!AA$429-'Ratios Calculated fix'!AA$428)</f>
        <v>0.2100381126753586</v>
      </c>
      <c r="AB380" s="21">
        <f>('Ratios Calculated fix'!AB380-'Ratios Calculated fix'!AB$428)/('Ratios Calculated fix'!AB$429-'Ratios Calculated fix'!AB$428)</f>
        <v>0.90157013477095138</v>
      </c>
      <c r="AC380" s="21">
        <f>('Ratios Calculated fix'!AC380-'Ratios Calculated fix'!AC$428)/('Ratios Calculated fix'!AC$429-'Ratios Calculated fix'!AC$428)</f>
        <v>0.43516865818565148</v>
      </c>
      <c r="AD380" s="21">
        <f>('Ratios Calculated fix'!AD380-'Ratios Calculated fix'!AD$428)/('Ratios Calculated fix'!AD$429-'Ratios Calculated fix'!AD$428)</f>
        <v>0.2089845258021826</v>
      </c>
      <c r="AE380" s="21">
        <f>('Ratios Calculated fix'!AE380-'Ratios Calculated fix'!AE$428)/('Ratios Calculated fix'!AE$429-'Ratios Calculated fix'!AE$428)</f>
        <v>0.23957052869300266</v>
      </c>
      <c r="AF380" s="21">
        <f>('Ratios Calculated fix'!AF380-'Ratios Calculated fix'!AF$428)/('Ratios Calculated fix'!AF$429-'Ratios Calculated fix'!AF$428)</f>
        <v>0.53210519606401707</v>
      </c>
      <c r="AG380" s="21" t="e">
        <f>('Ratios Calculated fix'!AG380-'Ratios Calculated fix'!AG$428)/('Ratios Calculated fix'!AG$429-'Ratios Calculated fix'!AG$428)</f>
        <v>#DIV/0!</v>
      </c>
      <c r="AH380" s="21" t="e">
        <f>('Ratios Calculated fix'!AH380-'Ratios Calculated fix'!AH$428)/('Ratios Calculated fix'!AH$429-'Ratios Calculated fix'!AH$428)</f>
        <v>#DIV/0!</v>
      </c>
      <c r="AI380" s="21">
        <f>('Ratios Calculated fix'!AI380-'Ratios Calculated fix'!AI$428)/('Ratios Calculated fix'!AI$429-'Ratios Calculated fix'!AI$428)</f>
        <v>0.40498017606459624</v>
      </c>
      <c r="AJ380" s="21">
        <f>('Ratios Calculated fix'!AJ380-'Ratios Calculated fix'!AJ$428)/('Ratios Calculated fix'!AJ$429-'Ratios Calculated fix'!AJ$428)</f>
        <v>0.14927685199200011</v>
      </c>
      <c r="AK380" s="21" t="e">
        <f>('Ratios Calculated fix'!AK380-'Ratios Calculated fix'!AK$428)/('Ratios Calculated fix'!AK$429-'Ratios Calculated fix'!AK$428)</f>
        <v>#DIV/0!</v>
      </c>
      <c r="AL380" s="21" t="e">
        <f>('Ratios Calculated fix'!AL380-'Ratios Calculated fix'!AL$428)/('Ratios Calculated fix'!AL$429-'Ratios Calculated fix'!AL$428)</f>
        <v>#DIV/0!</v>
      </c>
      <c r="AM380" s="21">
        <f>('Ratios Calculated fix'!AM380-'Ratios Calculated fix'!AM$428)/('Ratios Calculated fix'!AM$429-'Ratios Calculated fix'!AM$428)</f>
        <v>0.6151292879133794</v>
      </c>
      <c r="AN380" s="21">
        <f>('Ratios Calculated fix'!AN380-'Ratios Calculated fix'!AN$428)/('Ratios Calculated fix'!AN$429-'Ratios Calculated fix'!AN$428)</f>
        <v>0.62364144204241256</v>
      </c>
      <c r="AO380" s="21">
        <f>('Ratios Calculated fix'!AO380-'Ratios Calculated fix'!AO$428)/('Ratios Calculated fix'!AO$429-'Ratios Calculated fix'!AO$428)</f>
        <v>0.26523869472133227</v>
      </c>
      <c r="AP380" s="21">
        <f>('Ratios Calculated fix'!AP380-'Ratios Calculated fix'!AP$428)/('Ratios Calculated fix'!AP$429-'Ratios Calculated fix'!AP$428)</f>
        <v>3.2463183449410946E-2</v>
      </c>
      <c r="AQ380" s="21">
        <f>('Ratios Calculated fix'!AQ380-'Ratios Calculated fix'!AQ$428)/('Ratios Calculated fix'!AQ$429-'Ratios Calculated fix'!AQ$428)</f>
        <v>0.48083824732868813</v>
      </c>
      <c r="AR380" s="21">
        <f>('Ratios Calculated fix'!AR380-'Ratios Calculated fix'!AR$428)/('Ratios Calculated fix'!AR$429-'Ratios Calculated fix'!AR$428)</f>
        <v>0.29500698594607255</v>
      </c>
      <c r="AS380" s="21">
        <f>('Ratios Calculated fix'!AS380-'Ratios Calculated fix'!AS$428)/('Ratios Calculated fix'!AS$429-'Ratios Calculated fix'!AS$428)</f>
        <v>0.54440692719224693</v>
      </c>
      <c r="AT380" s="21">
        <f>('Ratios Calculated fix'!AT380-'Ratios Calculated fix'!AT$428)/('Ratios Calculated fix'!AT$429-'Ratios Calculated fix'!AT$428)</f>
        <v>0.43371745573768788</v>
      </c>
      <c r="AU380" s="21">
        <f>('Ratios Calculated fix'!AU380-'Ratios Calculated fix'!AU$428)/('Ratios Calculated fix'!AU$429-'Ratios Calculated fix'!AU$428)</f>
        <v>0.47845833831665624</v>
      </c>
      <c r="AV380" s="21" t="e">
        <f>('Ratios Calculated fix'!AV380-'Ratios Calculated fix'!AV$428)/('Ratios Calculated fix'!AV$429-'Ratios Calculated fix'!AV$428)</f>
        <v>#DIV/0!</v>
      </c>
      <c r="AW380" s="21" t="e">
        <f>('Ratios Calculated fix'!AW380-'Ratios Calculated fix'!AW$428)/('Ratios Calculated fix'!AW$429-'Ratios Calculated fix'!AW$428)</f>
        <v>#DIV/0!</v>
      </c>
      <c r="AX380" s="21" t="e">
        <f>('Ratios Calculated fix'!AX380-'Ratios Calculated fix'!AX$428)/('Ratios Calculated fix'!AX$429-'Ratios Calculated fix'!AX$428)</f>
        <v>#DIV/0!</v>
      </c>
      <c r="AY380" s="21">
        <f>('Ratios Calculated fix'!AY380-'Ratios Calculated fix'!AY$428)/('Ratios Calculated fix'!AY$429-'Ratios Calculated fix'!AY$428)</f>
        <v>0</v>
      </c>
      <c r="AZ380" s="21">
        <f>('Ratios Calculated fix'!AZ380-'Ratios Calculated fix'!AZ$428)/('Ratios Calculated fix'!AZ$429-'Ratios Calculated fix'!AZ$428)</f>
        <v>0.10302549373400385</v>
      </c>
      <c r="BA380" s="21">
        <f>('Ratios Calculated fix'!BA380-'Ratios Calculated fix'!BA$428)/('Ratios Calculated fix'!BA$429-'Ratios Calculated fix'!BA$428)</f>
        <v>0.45149663364776699</v>
      </c>
      <c r="BB380" s="21" t="e">
        <f>('Ratios Calculated fix'!BB380-'Ratios Calculated fix'!BB$428)/('Ratios Calculated fix'!BB$429-'Ratios Calculated fix'!BB$428)</f>
        <v>#DIV/0!</v>
      </c>
      <c r="BC380" s="21">
        <f>('Ratios Calculated fix'!BC380-'Ratios Calculated fix'!BC$428)/('Ratios Calculated fix'!BC$429-'Ratios Calculated fix'!BC$428)</f>
        <v>6.161283445295939E-2</v>
      </c>
    </row>
    <row r="381" spans="1:55" x14ac:dyDescent="0.2">
      <c r="A381" s="3" t="s">
        <v>1177</v>
      </c>
      <c r="B381" s="3" t="s">
        <v>1178</v>
      </c>
      <c r="C381" s="3" t="s">
        <v>15</v>
      </c>
      <c r="D381" s="3">
        <v>219075</v>
      </c>
      <c r="E381" s="3" t="s">
        <v>16</v>
      </c>
      <c r="F381" s="3">
        <v>2019</v>
      </c>
      <c r="G381" s="3" t="s">
        <v>17</v>
      </c>
      <c r="H381" s="4">
        <v>43830</v>
      </c>
      <c r="I381" s="4">
        <v>43886</v>
      </c>
      <c r="J381" s="4">
        <v>43886</v>
      </c>
      <c r="K381" s="5">
        <v>252100000</v>
      </c>
      <c r="L381" s="5">
        <v>253300000</v>
      </c>
      <c r="M381" s="3" t="s">
        <v>1179</v>
      </c>
      <c r="N381" s="20">
        <f>('Ratios Calculated fix'!N381-'Ratios Calculated fix'!N$428)/('Ratios Calculated fix'!N$429-'Ratios Calculated fix'!N$428)</f>
        <v>2.2929738025451438E-2</v>
      </c>
      <c r="O381" s="21">
        <f>('Ratios Calculated fix'!O381-'Ratios Calculated fix'!O$428)/('Ratios Calculated fix'!O$429-'Ratios Calculated fix'!O$428)</f>
        <v>1.9693221233384954E-2</v>
      </c>
      <c r="P381" s="21">
        <f>('Ratios Calculated fix'!P381-'Ratios Calculated fix'!P$428)/('Ratios Calculated fix'!P$429-'Ratios Calculated fix'!P$428)</f>
        <v>4.4721645322039656E-2</v>
      </c>
      <c r="Q381" s="21">
        <f>('Ratios Calculated fix'!Q381-'Ratios Calculated fix'!Q$428)/('Ratios Calculated fix'!Q$429-'Ratios Calculated fix'!Q$428)</f>
        <v>0.5629615158075667</v>
      </c>
      <c r="R381" s="21">
        <f>('Ratios Calculated fix'!R381-'Ratios Calculated fix'!R$428)/('Ratios Calculated fix'!R$429-'Ratios Calculated fix'!R$428)</f>
        <v>8.4482231379572795E-2</v>
      </c>
      <c r="S381" s="21">
        <f>('Ratios Calculated fix'!S381-'Ratios Calculated fix'!S$428)/('Ratios Calculated fix'!S$429-'Ratios Calculated fix'!S$428)</f>
        <v>5.1430680017998033E-2</v>
      </c>
      <c r="T381" s="21">
        <f>('Ratios Calculated fix'!T381-'Ratios Calculated fix'!T$428)/('Ratios Calculated fix'!T$429-'Ratios Calculated fix'!T$428)</f>
        <v>7.7358285850485181E-2</v>
      </c>
      <c r="U381" s="21">
        <f>('Ratios Calculated fix'!U381-'Ratios Calculated fix'!U$428)/('Ratios Calculated fix'!U$429-'Ratios Calculated fix'!U$428)</f>
        <v>0.79727092500219088</v>
      </c>
      <c r="V381" s="21">
        <f>('Ratios Calculated fix'!V381-'Ratios Calculated fix'!V$428)/('Ratios Calculated fix'!V$429-'Ratios Calculated fix'!V$428)</f>
        <v>0.77549312334121023</v>
      </c>
      <c r="W381" s="21">
        <f>('Ratios Calculated fix'!W381-'Ratios Calculated fix'!W$428)/('Ratios Calculated fix'!W$429-'Ratios Calculated fix'!W$428)</f>
        <v>0.76673452798189401</v>
      </c>
      <c r="X381" s="21">
        <f>('Ratios Calculated fix'!X381-'Ratios Calculated fix'!X$428)/('Ratios Calculated fix'!X$429-'Ratios Calculated fix'!X$428)</f>
        <v>0.12798008204689248</v>
      </c>
      <c r="Y381" s="21">
        <f>('Ratios Calculated fix'!Y381-'Ratios Calculated fix'!Y$428)/('Ratios Calculated fix'!Y$429-'Ratios Calculated fix'!Y$428)</f>
        <v>0.47573267880831466</v>
      </c>
      <c r="Z381" s="21">
        <f>('Ratios Calculated fix'!Z381-'Ratios Calculated fix'!Z$428)/('Ratios Calculated fix'!Z$429-'Ratios Calculated fix'!Z$428)</f>
        <v>0.87201991795310763</v>
      </c>
      <c r="AA381" s="21">
        <f>('Ratios Calculated fix'!AA381-'Ratios Calculated fix'!AA$428)/('Ratios Calculated fix'!AA$429-'Ratios Calculated fix'!AA$428)</f>
        <v>0.16474748279533774</v>
      </c>
      <c r="AB381" s="21">
        <f>('Ratios Calculated fix'!AB381-'Ratios Calculated fix'!AB$428)/('Ratios Calculated fix'!AB$429-'Ratios Calculated fix'!AB$428)</f>
        <v>0.84218408384184762</v>
      </c>
      <c r="AC381" s="21">
        <f>('Ratios Calculated fix'!AC381-'Ratios Calculated fix'!AC$428)/('Ratios Calculated fix'!AC$429-'Ratios Calculated fix'!AC$428)</f>
        <v>0.41830259984353169</v>
      </c>
      <c r="AD381" s="21">
        <f>('Ratios Calculated fix'!AD381-'Ratios Calculated fix'!AD$428)/('Ratios Calculated fix'!AD$429-'Ratios Calculated fix'!AD$428)</f>
        <v>0.44050062598254314</v>
      </c>
      <c r="AE381" s="21">
        <f>('Ratios Calculated fix'!AE381-'Ratios Calculated fix'!AE$428)/('Ratios Calculated fix'!AE$429-'Ratios Calculated fix'!AE$428)</f>
        <v>0.44980673865396192</v>
      </c>
      <c r="AF381" s="21">
        <f>('Ratios Calculated fix'!AF381-'Ratios Calculated fix'!AF$428)/('Ratios Calculated fix'!AF$429-'Ratios Calculated fix'!AF$428)</f>
        <v>0.57269513999862776</v>
      </c>
      <c r="AG381" s="21" t="e">
        <f>('Ratios Calculated fix'!AG381-'Ratios Calculated fix'!AG$428)/('Ratios Calculated fix'!AG$429-'Ratios Calculated fix'!AG$428)</f>
        <v>#DIV/0!</v>
      </c>
      <c r="AH381" s="21" t="e">
        <f>('Ratios Calculated fix'!AH381-'Ratios Calculated fix'!AH$428)/('Ratios Calculated fix'!AH$429-'Ratios Calculated fix'!AH$428)</f>
        <v>#DIV/0!</v>
      </c>
      <c r="AI381" s="21">
        <f>('Ratios Calculated fix'!AI381-'Ratios Calculated fix'!AI$428)/('Ratios Calculated fix'!AI$429-'Ratios Calculated fix'!AI$428)</f>
        <v>0.40883696250751705</v>
      </c>
      <c r="AJ381" s="21">
        <f>('Ratios Calculated fix'!AJ381-'Ratios Calculated fix'!AJ$428)/('Ratios Calculated fix'!AJ$429-'Ratios Calculated fix'!AJ$428)</f>
        <v>0.14767534131133805</v>
      </c>
      <c r="AK381" s="21" t="e">
        <f>('Ratios Calculated fix'!AK381-'Ratios Calculated fix'!AK$428)/('Ratios Calculated fix'!AK$429-'Ratios Calculated fix'!AK$428)</f>
        <v>#DIV/0!</v>
      </c>
      <c r="AL381" s="21" t="e">
        <f>('Ratios Calculated fix'!AL381-'Ratios Calculated fix'!AL$428)/('Ratios Calculated fix'!AL$429-'Ratios Calculated fix'!AL$428)</f>
        <v>#DIV/0!</v>
      </c>
      <c r="AM381" s="21">
        <f>('Ratios Calculated fix'!AM381-'Ratios Calculated fix'!AM$428)/('Ratios Calculated fix'!AM$429-'Ratios Calculated fix'!AM$428)</f>
        <v>0.61868578023447196</v>
      </c>
      <c r="AN381" s="21">
        <f>('Ratios Calculated fix'!AN381-'Ratios Calculated fix'!AN$428)/('Ratios Calculated fix'!AN$429-'Ratios Calculated fix'!AN$428)</f>
        <v>0.62604305206620847</v>
      </c>
      <c r="AO381" s="21">
        <f>('Ratios Calculated fix'!AO381-'Ratios Calculated fix'!AO$428)/('Ratios Calculated fix'!AO$429-'Ratios Calculated fix'!AO$428)</f>
        <v>0.19681251031694277</v>
      </c>
      <c r="AP381" s="21">
        <f>('Ratios Calculated fix'!AP381-'Ratios Calculated fix'!AP$428)/('Ratios Calculated fix'!AP$429-'Ratios Calculated fix'!AP$428)</f>
        <v>3.118877784379058E-2</v>
      </c>
      <c r="AQ381" s="21">
        <f>('Ratios Calculated fix'!AQ381-'Ratios Calculated fix'!AQ$428)/('Ratios Calculated fix'!AQ$429-'Ratios Calculated fix'!AQ$428)</f>
        <v>0.55486705103865697</v>
      </c>
      <c r="AR381" s="21">
        <f>('Ratios Calculated fix'!AR381-'Ratios Calculated fix'!AR$428)/('Ratios Calculated fix'!AR$429-'Ratios Calculated fix'!AR$428)</f>
        <v>0.3241116867259361</v>
      </c>
      <c r="AS381" s="21">
        <f>('Ratios Calculated fix'!AS381-'Ratios Calculated fix'!AS$428)/('Ratios Calculated fix'!AS$429-'Ratios Calculated fix'!AS$428)</f>
        <v>0.54528228005763169</v>
      </c>
      <c r="AT381" s="21">
        <f>('Ratios Calculated fix'!AT381-'Ratios Calculated fix'!AT$428)/('Ratios Calculated fix'!AT$429-'Ratios Calculated fix'!AT$428)</f>
        <v>0.41736216554629141</v>
      </c>
      <c r="AU381" s="21">
        <f>('Ratios Calculated fix'!AU381-'Ratios Calculated fix'!AU$428)/('Ratios Calculated fix'!AU$429-'Ratios Calculated fix'!AU$428)</f>
        <v>0.45652297523107976</v>
      </c>
      <c r="AV381" s="21" t="e">
        <f>('Ratios Calculated fix'!AV381-'Ratios Calculated fix'!AV$428)/('Ratios Calculated fix'!AV$429-'Ratios Calculated fix'!AV$428)</f>
        <v>#DIV/0!</v>
      </c>
      <c r="AW381" s="21" t="e">
        <f>('Ratios Calculated fix'!AW381-'Ratios Calculated fix'!AW$428)/('Ratios Calculated fix'!AW$429-'Ratios Calculated fix'!AW$428)</f>
        <v>#DIV/0!</v>
      </c>
      <c r="AX381" s="21" t="e">
        <f>('Ratios Calculated fix'!AX381-'Ratios Calculated fix'!AX$428)/('Ratios Calculated fix'!AX$429-'Ratios Calculated fix'!AX$428)</f>
        <v>#DIV/0!</v>
      </c>
      <c r="AY381" s="21">
        <f>('Ratios Calculated fix'!AY381-'Ratios Calculated fix'!AY$428)/('Ratios Calculated fix'!AY$429-'Ratios Calculated fix'!AY$428)</f>
        <v>0.34316843058759278</v>
      </c>
      <c r="AZ381" s="21">
        <f>('Ratios Calculated fix'!AZ381-'Ratios Calculated fix'!AZ$428)/('Ratios Calculated fix'!AZ$429-'Ratios Calculated fix'!AZ$428)</f>
        <v>0.26204896150380341</v>
      </c>
      <c r="BA381" s="21">
        <f>('Ratios Calculated fix'!BA381-'Ratios Calculated fix'!BA$428)/('Ratios Calculated fix'!BA$429-'Ratios Calculated fix'!BA$428)</f>
        <v>0.51400489130058002</v>
      </c>
      <c r="BB381" s="21" t="e">
        <f>('Ratios Calculated fix'!BB381-'Ratios Calculated fix'!BB$428)/('Ratios Calculated fix'!BB$429-'Ratios Calculated fix'!BB$428)</f>
        <v>#DIV/0!</v>
      </c>
      <c r="BC381" s="21">
        <f>('Ratios Calculated fix'!BC381-'Ratios Calculated fix'!BC$428)/('Ratios Calculated fix'!BC$429-'Ratios Calculated fix'!BC$428)</f>
        <v>0.20599561526433438</v>
      </c>
    </row>
    <row r="382" spans="1:55" x14ac:dyDescent="0.2">
      <c r="A382" s="3" t="s">
        <v>1165</v>
      </c>
      <c r="B382" s="3" t="s">
        <v>1166</v>
      </c>
      <c r="C382" s="3" t="s">
        <v>72</v>
      </c>
      <c r="D382" s="3">
        <v>424210</v>
      </c>
      <c r="E382" s="3" t="s">
        <v>16</v>
      </c>
      <c r="F382" s="3">
        <v>2019</v>
      </c>
      <c r="G382" s="3" t="s">
        <v>17</v>
      </c>
      <c r="H382" s="4">
        <v>43830</v>
      </c>
      <c r="I382" s="4">
        <v>43879</v>
      </c>
      <c r="J382" s="4">
        <v>43879</v>
      </c>
      <c r="K382" s="5">
        <v>293320000</v>
      </c>
      <c r="L382" s="5">
        <v>294399000</v>
      </c>
      <c r="M382" s="3" t="s">
        <v>1167</v>
      </c>
      <c r="N382" s="20">
        <f>('Ratios Calculated fix'!N382-'Ratios Calculated fix'!N$428)/('Ratios Calculated fix'!N$429-'Ratios Calculated fix'!N$428)</f>
        <v>3.9909992710390946E-2</v>
      </c>
      <c r="O382" s="21">
        <f>('Ratios Calculated fix'!O382-'Ratios Calculated fix'!O$428)/('Ratios Calculated fix'!O$429-'Ratios Calculated fix'!O$428)</f>
        <v>3.9909992710390946E-2</v>
      </c>
      <c r="P382" s="21">
        <f>('Ratios Calculated fix'!P382-'Ratios Calculated fix'!P$428)/('Ratios Calculated fix'!P$429-'Ratios Calculated fix'!P$428)</f>
        <v>0.10321585140256341</v>
      </c>
      <c r="Q382" s="21">
        <f>('Ratios Calculated fix'!Q382-'Ratios Calculated fix'!Q$428)/('Ratios Calculated fix'!Q$429-'Ratios Calculated fix'!Q$428)</f>
        <v>0.55908097083344888</v>
      </c>
      <c r="R382" s="21">
        <f>('Ratios Calculated fix'!R382-'Ratios Calculated fix'!R$428)/('Ratios Calculated fix'!R$429-'Ratios Calculated fix'!R$428)</f>
        <v>0.11820283419930915</v>
      </c>
      <c r="S382" s="21">
        <f>('Ratios Calculated fix'!S382-'Ratios Calculated fix'!S$428)/('Ratios Calculated fix'!S$429-'Ratios Calculated fix'!S$428)</f>
        <v>0</v>
      </c>
      <c r="T382" s="21">
        <f>('Ratios Calculated fix'!T382-'Ratios Calculated fix'!T$428)/('Ratios Calculated fix'!T$429-'Ratios Calculated fix'!T$428)</f>
        <v>0.11941651536504029</v>
      </c>
      <c r="U382" s="21">
        <f>('Ratios Calculated fix'!U382-'Ratios Calculated fix'!U$428)/('Ratios Calculated fix'!U$429-'Ratios Calculated fix'!U$428)</f>
        <v>0.79452720344047134</v>
      </c>
      <c r="V382" s="21">
        <f>('Ratios Calculated fix'!V382-'Ratios Calculated fix'!V$428)/('Ratios Calculated fix'!V$429-'Ratios Calculated fix'!V$428)</f>
        <v>0.77144014205164946</v>
      </c>
      <c r="W382" s="21">
        <f>('Ratios Calculated fix'!W382-'Ratios Calculated fix'!W$428)/('Ratios Calculated fix'!W$429-'Ratios Calculated fix'!W$428)</f>
        <v>0.76435933832149339</v>
      </c>
      <c r="X382" s="21">
        <f>('Ratios Calculated fix'!X382-'Ratios Calculated fix'!X$428)/('Ratios Calculated fix'!X$429-'Ratios Calculated fix'!X$428)</f>
        <v>2.2741353696776885E-2</v>
      </c>
      <c r="Y382" s="21">
        <f>('Ratios Calculated fix'!Y382-'Ratios Calculated fix'!Y$428)/('Ratios Calculated fix'!Y$429-'Ratios Calculated fix'!Y$428)</f>
        <v>0.50422081933196095</v>
      </c>
      <c r="Z382" s="21">
        <f>('Ratios Calculated fix'!Z382-'Ratios Calculated fix'!Z$428)/('Ratios Calculated fix'!Z$429-'Ratios Calculated fix'!Z$428)</f>
        <v>0.97725864630322323</v>
      </c>
      <c r="AA382" s="21">
        <f>('Ratios Calculated fix'!AA382-'Ratios Calculated fix'!AA$428)/('Ratios Calculated fix'!AA$429-'Ratios Calculated fix'!AA$428)</f>
        <v>0</v>
      </c>
      <c r="AB382" s="21">
        <f>('Ratios Calculated fix'!AB382-'Ratios Calculated fix'!AB$428)/('Ratios Calculated fix'!AB$429-'Ratios Calculated fix'!AB$428)</f>
        <v>0.90864718023397428</v>
      </c>
      <c r="AC382" s="21">
        <f>('Ratios Calculated fix'!AC382-'Ratios Calculated fix'!AC$428)/('Ratios Calculated fix'!AC$429-'Ratios Calculated fix'!AC$428)</f>
        <v>0.67444023120979257</v>
      </c>
      <c r="AD382" s="21">
        <f>('Ratios Calculated fix'!AD382-'Ratios Calculated fix'!AD$428)/('Ratios Calculated fix'!AD$429-'Ratios Calculated fix'!AD$428)</f>
        <v>0.76953996533079017</v>
      </c>
      <c r="AE382" s="21">
        <f>('Ratios Calculated fix'!AE382-'Ratios Calculated fix'!AE$428)/('Ratios Calculated fix'!AE$429-'Ratios Calculated fix'!AE$428)</f>
        <v>0.45885101504767944</v>
      </c>
      <c r="AF382" s="21">
        <f>('Ratios Calculated fix'!AF382-'Ratios Calculated fix'!AF$428)/('Ratios Calculated fix'!AF$429-'Ratios Calculated fix'!AF$428)</f>
        <v>0.66585850137196578</v>
      </c>
      <c r="AG382" s="21" t="e">
        <f>('Ratios Calculated fix'!AG382-'Ratios Calculated fix'!AG$428)/('Ratios Calculated fix'!AG$429-'Ratios Calculated fix'!AG$428)</f>
        <v>#DIV/0!</v>
      </c>
      <c r="AH382" s="21" t="e">
        <f>('Ratios Calculated fix'!AH382-'Ratios Calculated fix'!AH$428)/('Ratios Calculated fix'!AH$429-'Ratios Calculated fix'!AH$428)</f>
        <v>#DIV/0!</v>
      </c>
      <c r="AI382" s="21">
        <f>('Ratios Calculated fix'!AI382-'Ratios Calculated fix'!AI$428)/('Ratios Calculated fix'!AI$429-'Ratios Calculated fix'!AI$428)</f>
        <v>0.39656915048350561</v>
      </c>
      <c r="AJ382" s="21">
        <f>('Ratios Calculated fix'!AJ382-'Ratios Calculated fix'!AJ$428)/('Ratios Calculated fix'!AJ$429-'Ratios Calculated fix'!AJ$428)</f>
        <v>0.41937475404146796</v>
      </c>
      <c r="AK382" s="21" t="e">
        <f>('Ratios Calculated fix'!AK382-'Ratios Calculated fix'!AK$428)/('Ratios Calculated fix'!AK$429-'Ratios Calculated fix'!AK$428)</f>
        <v>#DIV/0!</v>
      </c>
      <c r="AL382" s="21" t="e">
        <f>('Ratios Calculated fix'!AL382-'Ratios Calculated fix'!AL$428)/('Ratios Calculated fix'!AL$429-'Ratios Calculated fix'!AL$428)</f>
        <v>#DIV/0!</v>
      </c>
      <c r="AM382" s="21">
        <f>('Ratios Calculated fix'!AM382-'Ratios Calculated fix'!AM$428)/('Ratios Calculated fix'!AM$429-'Ratios Calculated fix'!AM$428)</f>
        <v>0.61624617953345318</v>
      </c>
      <c r="AN382" s="21">
        <f>('Ratios Calculated fix'!AN382-'Ratios Calculated fix'!AN$428)/('Ratios Calculated fix'!AN$429-'Ratios Calculated fix'!AN$428)</f>
        <v>0.62008544518169717</v>
      </c>
      <c r="AO382" s="21">
        <f>('Ratios Calculated fix'!AO382-'Ratios Calculated fix'!AO$428)/('Ratios Calculated fix'!AO$429-'Ratios Calculated fix'!AO$428)</f>
        <v>1.8199837337631371E-2</v>
      </c>
      <c r="AP382" s="21">
        <f>('Ratios Calculated fix'!AP382-'Ratios Calculated fix'!AP$428)/('Ratios Calculated fix'!AP$429-'Ratios Calculated fix'!AP$428)</f>
        <v>2.4921646399276527E-2</v>
      </c>
      <c r="AQ382" s="21">
        <f>('Ratios Calculated fix'!AQ382-'Ratios Calculated fix'!AQ$428)/('Ratios Calculated fix'!AQ$429-'Ratios Calculated fix'!AQ$428)</f>
        <v>0.52738395493877566</v>
      </c>
      <c r="AR382" s="21">
        <f>('Ratios Calculated fix'!AR382-'Ratios Calculated fix'!AR$428)/('Ratios Calculated fix'!AR$429-'Ratios Calculated fix'!AR$428)</f>
        <v>0.71578114409126359</v>
      </c>
      <c r="AS382" s="21">
        <f>('Ratios Calculated fix'!AS382-'Ratios Calculated fix'!AS$428)/('Ratios Calculated fix'!AS$429-'Ratios Calculated fix'!AS$428)</f>
        <v>0.46786799747335645</v>
      </c>
      <c r="AT382" s="21">
        <f>('Ratios Calculated fix'!AT382-'Ratios Calculated fix'!AT$428)/('Ratios Calculated fix'!AT$429-'Ratios Calculated fix'!AT$428)</f>
        <v>0.31056691595353281</v>
      </c>
      <c r="AU382" s="21">
        <f>('Ratios Calculated fix'!AU382-'Ratios Calculated fix'!AU$428)/('Ratios Calculated fix'!AU$429-'Ratios Calculated fix'!AU$428)</f>
        <v>0.62516424565541429</v>
      </c>
      <c r="AV382" s="21" t="e">
        <f>('Ratios Calculated fix'!AV382-'Ratios Calculated fix'!AV$428)/('Ratios Calculated fix'!AV$429-'Ratios Calculated fix'!AV$428)</f>
        <v>#DIV/0!</v>
      </c>
      <c r="AW382" s="21" t="e">
        <f>('Ratios Calculated fix'!AW382-'Ratios Calculated fix'!AW$428)/('Ratios Calculated fix'!AW$429-'Ratios Calculated fix'!AW$428)</f>
        <v>#DIV/0!</v>
      </c>
      <c r="AX382" s="21" t="e">
        <f>('Ratios Calculated fix'!AX382-'Ratios Calculated fix'!AX$428)/('Ratios Calculated fix'!AX$429-'Ratios Calculated fix'!AX$428)</f>
        <v>#DIV/0!</v>
      </c>
      <c r="AY382" s="21">
        <f>('Ratios Calculated fix'!AY382-'Ratios Calculated fix'!AY$428)/('Ratios Calculated fix'!AY$429-'Ratios Calculated fix'!AY$428)</f>
        <v>0.38828485824496534</v>
      </c>
      <c r="AZ382" s="21">
        <f>('Ratios Calculated fix'!AZ382-'Ratios Calculated fix'!AZ$428)/('Ratios Calculated fix'!AZ$429-'Ratios Calculated fix'!AZ$428)</f>
        <v>0.34496910505215889</v>
      </c>
      <c r="BA382" s="21">
        <f>('Ratios Calculated fix'!BA382-'Ratios Calculated fix'!BA$428)/('Ratios Calculated fix'!BA$429-'Ratios Calculated fix'!BA$428)</f>
        <v>0.52333289692319007</v>
      </c>
      <c r="BB382" s="21" t="e">
        <f>('Ratios Calculated fix'!BB382-'Ratios Calculated fix'!BB$428)/('Ratios Calculated fix'!BB$429-'Ratios Calculated fix'!BB$428)</f>
        <v>#DIV/0!</v>
      </c>
      <c r="BC382" s="21">
        <f>('Ratios Calculated fix'!BC382-'Ratios Calculated fix'!BC$428)/('Ratios Calculated fix'!BC$429-'Ratios Calculated fix'!BC$428)</f>
        <v>8.1839340968838242E-2</v>
      </c>
    </row>
    <row r="383" spans="1:55" x14ac:dyDescent="0.2">
      <c r="A383" s="3" t="s">
        <v>1189</v>
      </c>
      <c r="B383" s="3" t="s">
        <v>1190</v>
      </c>
      <c r="C383" s="3" t="s">
        <v>24</v>
      </c>
      <c r="D383" s="3">
        <v>378232</v>
      </c>
      <c r="E383" s="3" t="s">
        <v>16</v>
      </c>
      <c r="F383" s="3">
        <v>2019</v>
      </c>
      <c r="G383" s="3" t="s">
        <v>17</v>
      </c>
      <c r="H383" s="4">
        <v>43830</v>
      </c>
      <c r="I383" s="4">
        <v>43887</v>
      </c>
      <c r="J383" s="4">
        <v>43887</v>
      </c>
      <c r="K383" s="5">
        <v>87184000</v>
      </c>
      <c r="L383" s="5">
        <v>87603000</v>
      </c>
      <c r="M383" s="3" t="s">
        <v>1191</v>
      </c>
      <c r="N383" s="20">
        <f>('Ratios Calculated fix'!N383-'Ratios Calculated fix'!N$428)/('Ratios Calculated fix'!N$429-'Ratios Calculated fix'!N$428)</f>
        <v>5.745619336707003E-2</v>
      </c>
      <c r="O383" s="21">
        <f>('Ratios Calculated fix'!O383-'Ratios Calculated fix'!O$428)/('Ratios Calculated fix'!O$429-'Ratios Calculated fix'!O$428)</f>
        <v>5.3007683110645881E-2</v>
      </c>
      <c r="P383" s="21">
        <f>('Ratios Calculated fix'!P383-'Ratios Calculated fix'!P$428)/('Ratios Calculated fix'!P$429-'Ratios Calculated fix'!P$428)</f>
        <v>1.0882436729666494E-2</v>
      </c>
      <c r="Q383" s="21">
        <f>('Ratios Calculated fix'!Q383-'Ratios Calculated fix'!Q$428)/('Ratios Calculated fix'!Q$429-'Ratios Calculated fix'!Q$428)</f>
        <v>0.55920479376063015</v>
      </c>
      <c r="R383" s="21">
        <f>('Ratios Calculated fix'!R383-'Ratios Calculated fix'!R$428)/('Ratios Calculated fix'!R$429-'Ratios Calculated fix'!R$428)</f>
        <v>9.119770303245861E-2</v>
      </c>
      <c r="S383" s="21">
        <f>('Ratios Calculated fix'!S383-'Ratios Calculated fix'!S$428)/('Ratios Calculated fix'!S$429-'Ratios Calculated fix'!S$428)</f>
        <v>9.408339941448263E-3</v>
      </c>
      <c r="T383" s="21">
        <f>('Ratios Calculated fix'!T383-'Ratios Calculated fix'!T$428)/('Ratios Calculated fix'!T$429-'Ratios Calculated fix'!T$428)</f>
        <v>9.0672216697825908E-2</v>
      </c>
      <c r="U383" s="21">
        <f>('Ratios Calculated fix'!U383-'Ratios Calculated fix'!U$428)/('Ratios Calculated fix'!U$429-'Ratios Calculated fix'!U$428)</f>
        <v>0.79365097049571942</v>
      </c>
      <c r="V383" s="21">
        <f>('Ratios Calculated fix'!V383-'Ratios Calculated fix'!V$428)/('Ratios Calculated fix'!V$429-'Ratios Calculated fix'!V$428)</f>
        <v>0.77178086650472177</v>
      </c>
      <c r="W383" s="21">
        <f>('Ratios Calculated fix'!W383-'Ratios Calculated fix'!W$428)/('Ratios Calculated fix'!W$429-'Ratios Calculated fix'!W$428)</f>
        <v>0.76328960815403424</v>
      </c>
      <c r="X383" s="21">
        <f>('Ratios Calculated fix'!X383-'Ratios Calculated fix'!X$428)/('Ratios Calculated fix'!X$429-'Ratios Calculated fix'!X$428)</f>
        <v>0.13735259498126345</v>
      </c>
      <c r="Y383" s="21">
        <f>('Ratios Calculated fix'!Y383-'Ratios Calculated fix'!Y$428)/('Ratios Calculated fix'!Y$429-'Ratios Calculated fix'!Y$428)</f>
        <v>0.5322467581084358</v>
      </c>
      <c r="Z383" s="21">
        <f>('Ratios Calculated fix'!Z383-'Ratios Calculated fix'!Z$428)/('Ratios Calculated fix'!Z$429-'Ratios Calculated fix'!Z$428)</f>
        <v>0.86264740501873649</v>
      </c>
      <c r="AA383" s="21">
        <f>('Ratios Calculated fix'!AA383-'Ratios Calculated fix'!AA$428)/('Ratios Calculated fix'!AA$429-'Ratios Calculated fix'!AA$428)</f>
        <v>0.55679750180173626</v>
      </c>
      <c r="AB383" s="21">
        <f>('Ratios Calculated fix'!AB383-'Ratios Calculated fix'!AB$428)/('Ratios Calculated fix'!AB$429-'Ratios Calculated fix'!AB$428)</f>
        <v>0.90403240082796643</v>
      </c>
      <c r="AC383" s="21">
        <f>('Ratios Calculated fix'!AC383-'Ratios Calculated fix'!AC$428)/('Ratios Calculated fix'!AC$429-'Ratios Calculated fix'!AC$428)</f>
        <v>1</v>
      </c>
      <c r="AD383" s="21">
        <f>('Ratios Calculated fix'!AD383-'Ratios Calculated fix'!AD$428)/('Ratios Calculated fix'!AD$429-'Ratios Calculated fix'!AD$428)</f>
        <v>0.34737928365689225</v>
      </c>
      <c r="AE383" s="21">
        <f>('Ratios Calculated fix'!AE383-'Ratios Calculated fix'!AE$428)/('Ratios Calculated fix'!AE$429-'Ratios Calculated fix'!AE$428)</f>
        <v>0.35544221958413419</v>
      </c>
      <c r="AF383" s="21">
        <f>('Ratios Calculated fix'!AF383-'Ratios Calculated fix'!AF$428)/('Ratios Calculated fix'!AF$429-'Ratios Calculated fix'!AF$428)</f>
        <v>0.58668221061551673</v>
      </c>
      <c r="AG383" s="21" t="e">
        <f>('Ratios Calculated fix'!AG383-'Ratios Calculated fix'!AG$428)/('Ratios Calculated fix'!AG$429-'Ratios Calculated fix'!AG$428)</f>
        <v>#DIV/0!</v>
      </c>
      <c r="AH383" s="21" t="e">
        <f>('Ratios Calculated fix'!AH383-'Ratios Calculated fix'!AH$428)/('Ratios Calculated fix'!AH$429-'Ratios Calculated fix'!AH$428)</f>
        <v>#DIV/0!</v>
      </c>
      <c r="AI383" s="21">
        <f>('Ratios Calculated fix'!AI383-'Ratios Calculated fix'!AI$428)/('Ratios Calculated fix'!AI$429-'Ratios Calculated fix'!AI$428)</f>
        <v>0.40160556569222444</v>
      </c>
      <c r="AJ383" s="21">
        <f>('Ratios Calculated fix'!AJ383-'Ratios Calculated fix'!AJ$428)/('Ratios Calculated fix'!AJ$429-'Ratios Calculated fix'!AJ$428)</f>
        <v>0.22465938465697774</v>
      </c>
      <c r="AK383" s="21" t="e">
        <f>('Ratios Calculated fix'!AK383-'Ratios Calculated fix'!AK$428)/('Ratios Calculated fix'!AK$429-'Ratios Calculated fix'!AK$428)</f>
        <v>#DIV/0!</v>
      </c>
      <c r="AL383" s="21" t="e">
        <f>('Ratios Calculated fix'!AL383-'Ratios Calculated fix'!AL$428)/('Ratios Calculated fix'!AL$429-'Ratios Calculated fix'!AL$428)</f>
        <v>#DIV/0!</v>
      </c>
      <c r="AM383" s="21">
        <f>('Ratios Calculated fix'!AM383-'Ratios Calculated fix'!AM$428)/('Ratios Calculated fix'!AM$429-'Ratios Calculated fix'!AM$428)</f>
        <v>0.61762369306802334</v>
      </c>
      <c r="AN383" s="21">
        <f>('Ratios Calculated fix'!AN383-'Ratios Calculated fix'!AN$428)/('Ratios Calculated fix'!AN$429-'Ratios Calculated fix'!AN$428)</f>
        <v>0.62270767871671573</v>
      </c>
      <c r="AO383" s="21">
        <f>('Ratios Calculated fix'!AO383-'Ratios Calculated fix'!AO$428)/('Ratios Calculated fix'!AO$429-'Ratios Calculated fix'!AO$428)</f>
        <v>0.20456101003205834</v>
      </c>
      <c r="AP383" s="21">
        <f>('Ratios Calculated fix'!AP383-'Ratios Calculated fix'!AP$428)/('Ratios Calculated fix'!AP$429-'Ratios Calculated fix'!AP$428)</f>
        <v>3.4545179178555423E-2</v>
      </c>
      <c r="AQ383" s="21">
        <f>('Ratios Calculated fix'!AQ383-'Ratios Calculated fix'!AQ$428)/('Ratios Calculated fix'!AQ$429-'Ratios Calculated fix'!AQ$428)</f>
        <v>0.58233237605595745</v>
      </c>
      <c r="AR383" s="21">
        <f>('Ratios Calculated fix'!AR383-'Ratios Calculated fix'!AR$428)/('Ratios Calculated fix'!AR$429-'Ratios Calculated fix'!AR$428)</f>
        <v>0.29856337519438536</v>
      </c>
      <c r="AS383" s="21">
        <f>('Ratios Calculated fix'!AS383-'Ratios Calculated fix'!AS$428)/('Ratios Calculated fix'!AS$429-'Ratios Calculated fix'!AS$428)</f>
        <v>0.54110839999725302</v>
      </c>
      <c r="AT383" s="21">
        <f>('Ratios Calculated fix'!AT383-'Ratios Calculated fix'!AT$428)/('Ratios Calculated fix'!AT$429-'Ratios Calculated fix'!AT$428)</f>
        <v>0.3863378012731396</v>
      </c>
      <c r="AU383" s="21">
        <f>('Ratios Calculated fix'!AU383-'Ratios Calculated fix'!AU$428)/('Ratios Calculated fix'!AU$429-'Ratios Calculated fix'!AU$428)</f>
        <v>0.48299496852069412</v>
      </c>
      <c r="AV383" s="21" t="e">
        <f>('Ratios Calculated fix'!AV383-'Ratios Calculated fix'!AV$428)/('Ratios Calculated fix'!AV$429-'Ratios Calculated fix'!AV$428)</f>
        <v>#DIV/0!</v>
      </c>
      <c r="AW383" s="21" t="e">
        <f>('Ratios Calculated fix'!AW383-'Ratios Calculated fix'!AW$428)/('Ratios Calculated fix'!AW$429-'Ratios Calculated fix'!AW$428)</f>
        <v>#DIV/0!</v>
      </c>
      <c r="AX383" s="21" t="e">
        <f>('Ratios Calculated fix'!AX383-'Ratios Calculated fix'!AX$428)/('Ratios Calculated fix'!AX$429-'Ratios Calculated fix'!AX$428)</f>
        <v>#DIV/0!</v>
      </c>
      <c r="AY383" s="21">
        <f>('Ratios Calculated fix'!AY383-'Ratios Calculated fix'!AY$428)/('Ratios Calculated fix'!AY$429-'Ratios Calculated fix'!AY$428)</f>
        <v>0.35512278404069936</v>
      </c>
      <c r="AZ383" s="21">
        <f>('Ratios Calculated fix'!AZ383-'Ratios Calculated fix'!AZ$428)/('Ratios Calculated fix'!AZ$429-'Ratios Calculated fix'!AZ$428)</f>
        <v>0.28977024711122035</v>
      </c>
      <c r="BA383" s="21">
        <f>('Ratios Calculated fix'!BA383-'Ratios Calculated fix'!BA$428)/('Ratios Calculated fix'!BA$429-'Ratios Calculated fix'!BA$428)</f>
        <v>0.51348042391123516</v>
      </c>
      <c r="BB383" s="21" t="e">
        <f>('Ratios Calculated fix'!BB383-'Ratios Calculated fix'!BB$428)/('Ratios Calculated fix'!BB$429-'Ratios Calculated fix'!BB$428)</f>
        <v>#DIV/0!</v>
      </c>
      <c r="BC383" s="21">
        <f>('Ratios Calculated fix'!BC383-'Ratios Calculated fix'!BC$428)/('Ratios Calculated fix'!BC$429-'Ratios Calculated fix'!BC$428)</f>
        <v>0.12953853283640476</v>
      </c>
    </row>
    <row r="384" spans="1:55" x14ac:dyDescent="0.2">
      <c r="A384" s="3" t="s">
        <v>1168</v>
      </c>
      <c r="B384" s="3" t="s">
        <v>1169</v>
      </c>
      <c r="C384" s="3" t="s">
        <v>45</v>
      </c>
      <c r="D384" s="3">
        <v>178804</v>
      </c>
      <c r="E384" s="3" t="s">
        <v>16</v>
      </c>
      <c r="F384" s="3">
        <v>2019</v>
      </c>
      <c r="G384" s="3" t="s">
        <v>17</v>
      </c>
      <c r="H384" s="4">
        <v>43861</v>
      </c>
      <c r="I384" s="4">
        <v>43917</v>
      </c>
      <c r="J384" s="4">
        <v>43917</v>
      </c>
      <c r="K384" s="5">
        <v>56990000</v>
      </c>
      <c r="L384" s="5">
        <v>57218000</v>
      </c>
      <c r="M384" s="3" t="s">
        <v>1170</v>
      </c>
      <c r="N384" s="20">
        <f>('Ratios Calculated fix'!N384-'Ratios Calculated fix'!N$428)/('Ratios Calculated fix'!N$429-'Ratios Calculated fix'!N$428)</f>
        <v>0.10020752071279052</v>
      </c>
      <c r="O384" s="21">
        <f>('Ratios Calculated fix'!O384-'Ratios Calculated fix'!O$428)/('Ratios Calculated fix'!O$429-'Ratios Calculated fix'!O$428)</f>
        <v>3.6210682303043869E-2</v>
      </c>
      <c r="P384" s="21">
        <f>('Ratios Calculated fix'!P384-'Ratios Calculated fix'!P$428)/('Ratios Calculated fix'!P$429-'Ratios Calculated fix'!P$428)</f>
        <v>7.4317474904625633E-2</v>
      </c>
      <c r="Q384" s="21">
        <f>('Ratios Calculated fix'!Q384-'Ratios Calculated fix'!Q$428)/('Ratios Calculated fix'!Q$429-'Ratios Calculated fix'!Q$428)</f>
        <v>0.55872970751745432</v>
      </c>
      <c r="R384" s="21">
        <f>('Ratios Calculated fix'!R384-'Ratios Calculated fix'!R$428)/('Ratios Calculated fix'!R$429-'Ratios Calculated fix'!R$428)</f>
        <v>0</v>
      </c>
      <c r="S384" s="21">
        <f>('Ratios Calculated fix'!S384-'Ratios Calculated fix'!S$428)/('Ratios Calculated fix'!S$429-'Ratios Calculated fix'!S$428)</f>
        <v>0</v>
      </c>
      <c r="T384" s="21">
        <f>('Ratios Calculated fix'!T384-'Ratios Calculated fix'!T$428)/('Ratios Calculated fix'!T$429-'Ratios Calculated fix'!T$428)</f>
        <v>0</v>
      </c>
      <c r="U384" s="21">
        <f>('Ratios Calculated fix'!U384-'Ratios Calculated fix'!U$428)/('Ratios Calculated fix'!U$429-'Ratios Calculated fix'!U$428)</f>
        <v>0.79008725756879927</v>
      </c>
      <c r="V384" s="21">
        <f>('Ratios Calculated fix'!V384-'Ratios Calculated fix'!V$428)/('Ratios Calculated fix'!V$429-'Ratios Calculated fix'!V$428)</f>
        <v>0.77144014205164946</v>
      </c>
      <c r="W384" s="21">
        <f>('Ratios Calculated fix'!W384-'Ratios Calculated fix'!W$428)/('Ratios Calculated fix'!W$429-'Ratios Calculated fix'!W$428)</f>
        <v>0.75926751205282994</v>
      </c>
      <c r="X384" s="21">
        <f>('Ratios Calculated fix'!X384-'Ratios Calculated fix'!X$428)/('Ratios Calculated fix'!X$429-'Ratios Calculated fix'!X$428)</f>
        <v>0.48916030035496522</v>
      </c>
      <c r="Y384" s="21">
        <f>('Ratios Calculated fix'!Y384-'Ratios Calculated fix'!Y$428)/('Ratios Calculated fix'!Y$429-'Ratios Calculated fix'!Y$428)</f>
        <v>0.51243322483861231</v>
      </c>
      <c r="Z384" s="21">
        <f>('Ratios Calculated fix'!Z384-'Ratios Calculated fix'!Z$428)/('Ratios Calculated fix'!Z$429-'Ratios Calculated fix'!Z$428)</f>
        <v>0.51083969964503484</v>
      </c>
      <c r="AA384" s="21">
        <f>('Ratios Calculated fix'!AA384-'Ratios Calculated fix'!AA$428)/('Ratios Calculated fix'!AA$429-'Ratios Calculated fix'!AA$428)</f>
        <v>5.5574042102777797E-3</v>
      </c>
      <c r="AB384" s="21">
        <f>('Ratios Calculated fix'!AB384-'Ratios Calculated fix'!AB$428)/('Ratios Calculated fix'!AB$429-'Ratios Calculated fix'!AB$428)</f>
        <v>0.92402559231705483</v>
      </c>
      <c r="AC384" s="21">
        <f>('Ratios Calculated fix'!AC384-'Ratios Calculated fix'!AC$428)/('Ratios Calculated fix'!AC$429-'Ratios Calculated fix'!AC$428)</f>
        <v>0.34059927986534028</v>
      </c>
      <c r="AD384" s="21">
        <f>('Ratios Calculated fix'!AD384-'Ratios Calculated fix'!AD$428)/('Ratios Calculated fix'!AD$429-'Ratios Calculated fix'!AD$428)</f>
        <v>0.32608617976004273</v>
      </c>
      <c r="AE384" s="21">
        <f>('Ratios Calculated fix'!AE384-'Ratios Calculated fix'!AE$428)/('Ratios Calculated fix'!AE$429-'Ratios Calculated fix'!AE$428)</f>
        <v>0.37381063590584307</v>
      </c>
      <c r="AF384" s="21">
        <f>('Ratios Calculated fix'!AF384-'Ratios Calculated fix'!AF$428)/('Ratios Calculated fix'!AF$429-'Ratios Calculated fix'!AF$428)</f>
        <v>0.60391432351071972</v>
      </c>
      <c r="AG384" s="21" t="e">
        <f>('Ratios Calculated fix'!AG384-'Ratios Calculated fix'!AG$428)/('Ratios Calculated fix'!AG$429-'Ratios Calculated fix'!AG$428)</f>
        <v>#DIV/0!</v>
      </c>
      <c r="AH384" s="21" t="e">
        <f>('Ratios Calculated fix'!AH384-'Ratios Calculated fix'!AH$428)/('Ratios Calculated fix'!AH$429-'Ratios Calculated fix'!AH$428)</f>
        <v>#DIV/0!</v>
      </c>
      <c r="AI384" s="21">
        <f>('Ratios Calculated fix'!AI384-'Ratios Calculated fix'!AI$428)/('Ratios Calculated fix'!AI$429-'Ratios Calculated fix'!AI$428)</f>
        <v>0.38754899263663606</v>
      </c>
      <c r="AJ384" s="21">
        <f>('Ratios Calculated fix'!AJ384-'Ratios Calculated fix'!AJ$428)/('Ratios Calculated fix'!AJ$429-'Ratios Calculated fix'!AJ$428)</f>
        <v>0.26381628498548204</v>
      </c>
      <c r="AK384" s="21" t="e">
        <f>('Ratios Calculated fix'!AK384-'Ratios Calculated fix'!AK$428)/('Ratios Calculated fix'!AK$429-'Ratios Calculated fix'!AK$428)</f>
        <v>#DIV/0!</v>
      </c>
      <c r="AL384" s="21" t="e">
        <f>('Ratios Calculated fix'!AL384-'Ratios Calculated fix'!AL$428)/('Ratios Calculated fix'!AL$429-'Ratios Calculated fix'!AL$428)</f>
        <v>#DIV/0!</v>
      </c>
      <c r="AM384" s="21">
        <f>('Ratios Calculated fix'!AM384-'Ratios Calculated fix'!AM$428)/('Ratios Calculated fix'!AM$429-'Ratios Calculated fix'!AM$428)</f>
        <v>0.62092845851390144</v>
      </c>
      <c r="AN384" s="21">
        <f>('Ratios Calculated fix'!AN384-'Ratios Calculated fix'!AN$428)/('Ratios Calculated fix'!AN$429-'Ratios Calculated fix'!AN$428)</f>
        <v>0.62536094536891051</v>
      </c>
      <c r="AO384" s="21">
        <f>('Ratios Calculated fix'!AO384-'Ratios Calculated fix'!AO$428)/('Ratios Calculated fix'!AO$429-'Ratios Calculated fix'!AO$428)</f>
        <v>0.46543690668412979</v>
      </c>
      <c r="AP384" s="21">
        <f>('Ratios Calculated fix'!AP384-'Ratios Calculated fix'!AP$428)/('Ratios Calculated fix'!AP$429-'Ratios Calculated fix'!AP$428)</f>
        <v>3.270704028280292E-2</v>
      </c>
      <c r="AQ384" s="21">
        <f>('Ratios Calculated fix'!AQ384-'Ratios Calculated fix'!AQ$428)/('Ratios Calculated fix'!AQ$429-'Ratios Calculated fix'!AQ$428)</f>
        <v>0.7560814497520093</v>
      </c>
      <c r="AR384" s="21">
        <f>('Ratios Calculated fix'!AR384-'Ratios Calculated fix'!AR$428)/('Ratios Calculated fix'!AR$429-'Ratios Calculated fix'!AR$428)</f>
        <v>0.31670550453485674</v>
      </c>
      <c r="AS384" s="21">
        <f>('Ratios Calculated fix'!AS384-'Ratios Calculated fix'!AS$428)/('Ratios Calculated fix'!AS$429-'Ratios Calculated fix'!AS$428)</f>
        <v>0.52484760709981948</v>
      </c>
      <c r="AT384" s="21">
        <f>('Ratios Calculated fix'!AT384-'Ratios Calculated fix'!AT$428)/('Ratios Calculated fix'!AT$429-'Ratios Calculated fix'!AT$428)</f>
        <v>0.68173345325281354</v>
      </c>
      <c r="AU384" s="21">
        <f>('Ratios Calculated fix'!AU384-'Ratios Calculated fix'!AU$428)/('Ratios Calculated fix'!AU$429-'Ratios Calculated fix'!AU$428)</f>
        <v>0.54144197022065499</v>
      </c>
      <c r="AV384" s="21" t="e">
        <f>('Ratios Calculated fix'!AV384-'Ratios Calculated fix'!AV$428)/('Ratios Calculated fix'!AV$429-'Ratios Calculated fix'!AV$428)</f>
        <v>#DIV/0!</v>
      </c>
      <c r="AW384" s="21" t="e">
        <f>('Ratios Calculated fix'!AW384-'Ratios Calculated fix'!AW$428)/('Ratios Calculated fix'!AW$429-'Ratios Calculated fix'!AW$428)</f>
        <v>#DIV/0!</v>
      </c>
      <c r="AX384" s="21" t="e">
        <f>('Ratios Calculated fix'!AX384-'Ratios Calculated fix'!AX$428)/('Ratios Calculated fix'!AX$429-'Ratios Calculated fix'!AX$428)</f>
        <v>#DIV/0!</v>
      </c>
      <c r="AY384" s="21">
        <f>('Ratios Calculated fix'!AY384-'Ratios Calculated fix'!AY$428)/('Ratios Calculated fix'!AY$429-'Ratios Calculated fix'!AY$428)</f>
        <v>0.32751608420844852</v>
      </c>
      <c r="AZ384" s="21">
        <f>('Ratios Calculated fix'!AZ384-'Ratios Calculated fix'!AZ$428)/('Ratios Calculated fix'!AZ$429-'Ratios Calculated fix'!AZ$428)</f>
        <v>0.23178407124796935</v>
      </c>
      <c r="BA384" s="21">
        <f>('Ratios Calculated fix'!BA384-'Ratios Calculated fix'!BA$428)/('Ratios Calculated fix'!BA$429-'Ratios Calculated fix'!BA$428)</f>
        <v>0.51630031996885095</v>
      </c>
      <c r="BB384" s="21" t="e">
        <f>('Ratios Calculated fix'!BB384-'Ratios Calculated fix'!BB$428)/('Ratios Calculated fix'!BB$429-'Ratios Calculated fix'!BB$428)</f>
        <v>#DIV/0!</v>
      </c>
      <c r="BC384" s="21">
        <f>('Ratios Calculated fix'!BC384-'Ratios Calculated fix'!BC$428)/('Ratios Calculated fix'!BC$429-'Ratios Calculated fix'!BC$428)</f>
        <v>0.25723655612604962</v>
      </c>
    </row>
    <row r="385" spans="1:55" x14ac:dyDescent="0.2">
      <c r="A385" s="3" t="s">
        <v>1180</v>
      </c>
      <c r="B385" s="3" t="s">
        <v>1181</v>
      </c>
      <c r="C385" s="3" t="s">
        <v>24</v>
      </c>
      <c r="D385" s="3">
        <v>367714</v>
      </c>
      <c r="E385" s="3" t="s">
        <v>16</v>
      </c>
      <c r="F385" s="3">
        <v>2019</v>
      </c>
      <c r="G385" s="3" t="s">
        <v>17</v>
      </c>
      <c r="H385" s="4">
        <v>43830</v>
      </c>
      <c r="I385" s="4">
        <v>43875</v>
      </c>
      <c r="J385" s="4">
        <v>43875</v>
      </c>
      <c r="K385" s="5">
        <v>947000000</v>
      </c>
      <c r="L385" s="5">
        <v>962000000</v>
      </c>
      <c r="M385" s="3" t="s">
        <v>1182</v>
      </c>
      <c r="N385" s="20">
        <f>('Ratios Calculated fix'!N385-'Ratios Calculated fix'!N$428)/('Ratios Calculated fix'!N$429-'Ratios Calculated fix'!N$428)</f>
        <v>3.0859607952026521E-2</v>
      </c>
      <c r="O385" s="21">
        <f>('Ratios Calculated fix'!O385-'Ratios Calculated fix'!O$428)/('Ratios Calculated fix'!O$429-'Ratios Calculated fix'!O$428)</f>
        <v>3.0859607952026521E-2</v>
      </c>
      <c r="P385" s="21">
        <f>('Ratios Calculated fix'!P385-'Ratios Calculated fix'!P$428)/('Ratios Calculated fix'!P$429-'Ratios Calculated fix'!P$428)</f>
        <v>4.0268778658589653E-2</v>
      </c>
      <c r="Q385" s="21">
        <f>('Ratios Calculated fix'!Q385-'Ratios Calculated fix'!Q$428)/('Ratios Calculated fix'!Q$429-'Ratios Calculated fix'!Q$428)</f>
        <v>0.56020957788213721</v>
      </c>
      <c r="R385" s="21">
        <f>('Ratios Calculated fix'!R385-'Ratios Calculated fix'!R$428)/('Ratios Calculated fix'!R$429-'Ratios Calculated fix'!R$428)</f>
        <v>6.1699606170137887E-2</v>
      </c>
      <c r="S385" s="21">
        <f>('Ratios Calculated fix'!S385-'Ratios Calculated fix'!S$428)/('Ratios Calculated fix'!S$429-'Ratios Calculated fix'!S$428)</f>
        <v>2.1652645693678148E-2</v>
      </c>
      <c r="T385" s="21">
        <f>('Ratios Calculated fix'!T385-'Ratios Calculated fix'!T$428)/('Ratios Calculated fix'!T$429-'Ratios Calculated fix'!T$428)</f>
        <v>5.8968697674002715E-2</v>
      </c>
      <c r="U385" s="21">
        <f>('Ratios Calculated fix'!U385-'Ratios Calculated fix'!U$428)/('Ratios Calculated fix'!U$429-'Ratios Calculated fix'!U$428)</f>
        <v>0.79325664430963738</v>
      </c>
      <c r="V385" s="21">
        <f>('Ratios Calculated fix'!V385-'Ratios Calculated fix'!V$428)/('Ratios Calculated fix'!V$429-'Ratios Calculated fix'!V$428)</f>
        <v>0.77247094417407025</v>
      </c>
      <c r="W385" s="21">
        <f>('Ratios Calculated fix'!W385-'Ratios Calculated fix'!W$428)/('Ratios Calculated fix'!W$429-'Ratios Calculated fix'!W$428)</f>
        <v>0.76270604966170874</v>
      </c>
      <c r="X385" s="21">
        <f>('Ratios Calculated fix'!X385-'Ratios Calculated fix'!X$428)/('Ratios Calculated fix'!X$429-'Ratios Calculated fix'!X$428)</f>
        <v>0.20488945599320152</v>
      </c>
      <c r="Y385" s="21">
        <f>('Ratios Calculated fix'!Y385-'Ratios Calculated fix'!Y$428)/('Ratios Calculated fix'!Y$429-'Ratios Calculated fix'!Y$428)</f>
        <v>0.52407474500851214</v>
      </c>
      <c r="Z385" s="21">
        <f>('Ratios Calculated fix'!Z385-'Ratios Calculated fix'!Z$428)/('Ratios Calculated fix'!Z$429-'Ratios Calculated fix'!Z$428)</f>
        <v>0.79511054400679837</v>
      </c>
      <c r="AA385" s="21">
        <f>('Ratios Calculated fix'!AA385-'Ratios Calculated fix'!AA$428)/('Ratios Calculated fix'!AA$429-'Ratios Calculated fix'!AA$428)</f>
        <v>0.63140367667444297</v>
      </c>
      <c r="AB385" s="21">
        <f>('Ratios Calculated fix'!AB385-'Ratios Calculated fix'!AB$428)/('Ratios Calculated fix'!AB$429-'Ratios Calculated fix'!AB$428)</f>
        <v>0.87664949180493279</v>
      </c>
      <c r="AC385" s="21">
        <f>('Ratios Calculated fix'!AC385-'Ratios Calculated fix'!AC$428)/('Ratios Calculated fix'!AC$429-'Ratios Calculated fix'!AC$428)</f>
        <v>0.21647781266288305</v>
      </c>
      <c r="AD385" s="21">
        <f>('Ratios Calculated fix'!AD385-'Ratios Calculated fix'!AD$428)/('Ratios Calculated fix'!AD$429-'Ratios Calculated fix'!AD$428)</f>
        <v>0.29080031261597405</v>
      </c>
      <c r="AE385" s="21">
        <f>('Ratios Calculated fix'!AE385-'Ratios Calculated fix'!AE$428)/('Ratios Calculated fix'!AE$429-'Ratios Calculated fix'!AE$428)</f>
        <v>0.32244480022384053</v>
      </c>
      <c r="AF385" s="21">
        <f>('Ratios Calculated fix'!AF385-'Ratios Calculated fix'!AF$428)/('Ratios Calculated fix'!AF$429-'Ratios Calculated fix'!AF$428)</f>
        <v>0.57365622251268455</v>
      </c>
      <c r="AG385" s="21" t="e">
        <f>('Ratios Calculated fix'!AG385-'Ratios Calculated fix'!AG$428)/('Ratios Calculated fix'!AG$429-'Ratios Calculated fix'!AG$428)</f>
        <v>#DIV/0!</v>
      </c>
      <c r="AH385" s="21" t="e">
        <f>('Ratios Calculated fix'!AH385-'Ratios Calculated fix'!AH$428)/('Ratios Calculated fix'!AH$429-'Ratios Calculated fix'!AH$428)</f>
        <v>#DIV/0!</v>
      </c>
      <c r="AI385" s="21">
        <f>('Ratios Calculated fix'!AI385-'Ratios Calculated fix'!AI$428)/('Ratios Calculated fix'!AI$429-'Ratios Calculated fix'!AI$428)</f>
        <v>0.40625164795716784</v>
      </c>
      <c r="AJ385" s="21">
        <f>('Ratios Calculated fix'!AJ385-'Ratios Calculated fix'!AJ$428)/('Ratios Calculated fix'!AJ$429-'Ratios Calculated fix'!AJ$428)</f>
        <v>0.11875691687843361</v>
      </c>
      <c r="AK385" s="21" t="e">
        <f>('Ratios Calculated fix'!AK385-'Ratios Calculated fix'!AK$428)/('Ratios Calculated fix'!AK$429-'Ratios Calculated fix'!AK$428)</f>
        <v>#DIV/0!</v>
      </c>
      <c r="AL385" s="21" t="e">
        <f>('Ratios Calculated fix'!AL385-'Ratios Calculated fix'!AL$428)/('Ratios Calculated fix'!AL$429-'Ratios Calculated fix'!AL$428)</f>
        <v>#DIV/0!</v>
      </c>
      <c r="AM385" s="21">
        <f>('Ratios Calculated fix'!AM385-'Ratios Calculated fix'!AM$428)/('Ratios Calculated fix'!AM$429-'Ratios Calculated fix'!AM$428)</f>
        <v>0.61868826872407523</v>
      </c>
      <c r="AN385" s="21">
        <f>('Ratios Calculated fix'!AN385-'Ratios Calculated fix'!AN$428)/('Ratios Calculated fix'!AN$429-'Ratios Calculated fix'!AN$428)</f>
        <v>0.62587566806888906</v>
      </c>
      <c r="AO385" s="21">
        <f>('Ratios Calculated fix'!AO385-'Ratios Calculated fix'!AO$428)/('Ratios Calculated fix'!AO$429-'Ratios Calculated fix'!AO$428)</f>
        <v>0.32496434061395457</v>
      </c>
      <c r="AP385" s="21">
        <f>('Ratios Calculated fix'!AP385-'Ratios Calculated fix'!AP$428)/('Ratios Calculated fix'!AP$429-'Ratios Calculated fix'!AP$428)</f>
        <v>3.0171653060397069E-2</v>
      </c>
      <c r="AQ385" s="21">
        <f>('Ratios Calculated fix'!AQ385-'Ratios Calculated fix'!AQ$428)/('Ratios Calculated fix'!AQ$429-'Ratios Calculated fix'!AQ$428)</f>
        <v>0.59440348003541155</v>
      </c>
      <c r="AR385" s="21">
        <f>('Ratios Calculated fix'!AR385-'Ratios Calculated fix'!AR$428)/('Ratios Calculated fix'!AR$429-'Ratios Calculated fix'!AR$428)</f>
        <v>0.24271929673475406</v>
      </c>
      <c r="AS385" s="21">
        <f>('Ratios Calculated fix'!AS385-'Ratios Calculated fix'!AS$428)/('Ratios Calculated fix'!AS$429-'Ratios Calculated fix'!AS$428)</f>
        <v>0.55064518263954532</v>
      </c>
      <c r="AT385" s="21">
        <f>('Ratios Calculated fix'!AT385-'Ratios Calculated fix'!AT$428)/('Ratios Calculated fix'!AT$429-'Ratios Calculated fix'!AT$428)</f>
        <v>0.36049034397106933</v>
      </c>
      <c r="AU385" s="21">
        <f>('Ratios Calculated fix'!AU385-'Ratios Calculated fix'!AU$428)/('Ratios Calculated fix'!AU$429-'Ratios Calculated fix'!AU$428)</f>
        <v>0.44997542878496483</v>
      </c>
      <c r="AV385" s="21" t="e">
        <f>('Ratios Calculated fix'!AV385-'Ratios Calculated fix'!AV$428)/('Ratios Calculated fix'!AV$429-'Ratios Calculated fix'!AV$428)</f>
        <v>#DIV/0!</v>
      </c>
      <c r="AW385" s="21" t="e">
        <f>('Ratios Calculated fix'!AW385-'Ratios Calculated fix'!AW$428)/('Ratios Calculated fix'!AW$429-'Ratios Calculated fix'!AW$428)</f>
        <v>#DIV/0!</v>
      </c>
      <c r="AX385" s="21" t="e">
        <f>('Ratios Calculated fix'!AX385-'Ratios Calculated fix'!AX$428)/('Ratios Calculated fix'!AX$429-'Ratios Calculated fix'!AX$428)</f>
        <v>#DIV/0!</v>
      </c>
      <c r="AY385" s="21">
        <f>('Ratios Calculated fix'!AY385-'Ratios Calculated fix'!AY$428)/('Ratios Calculated fix'!AY$429-'Ratios Calculated fix'!AY$428)</f>
        <v>0.34829981665358506</v>
      </c>
      <c r="AZ385" s="21">
        <f>('Ratios Calculated fix'!AZ385-'Ratios Calculated fix'!AZ$428)/('Ratios Calculated fix'!AZ$429-'Ratios Calculated fix'!AZ$428)</f>
        <v>0.26417850461103465</v>
      </c>
      <c r="BA385" s="21">
        <f>('Ratios Calculated fix'!BA385-'Ratios Calculated fix'!BA$428)/('Ratios Calculated fix'!BA$429-'Ratios Calculated fix'!BA$428)</f>
        <v>0.51097356619344036</v>
      </c>
      <c r="BB385" s="21" t="e">
        <f>('Ratios Calculated fix'!BB385-'Ratios Calculated fix'!BB$428)/('Ratios Calculated fix'!BB$429-'Ratios Calculated fix'!BB$428)</f>
        <v>#DIV/0!</v>
      </c>
      <c r="BC385" s="21">
        <f>('Ratios Calculated fix'!BC385-'Ratios Calculated fix'!BC$428)/('Ratios Calculated fix'!BC$429-'Ratios Calculated fix'!BC$428)</f>
        <v>0.15892697377638243</v>
      </c>
    </row>
    <row r="386" spans="1:55" x14ac:dyDescent="0.2">
      <c r="A386" s="3" t="s">
        <v>1174</v>
      </c>
      <c r="B386" s="3" t="s">
        <v>1175</v>
      </c>
      <c r="C386" s="3" t="s">
        <v>15</v>
      </c>
      <c r="D386" s="3">
        <v>367644</v>
      </c>
      <c r="E386" s="3" t="s">
        <v>16</v>
      </c>
      <c r="F386" s="3">
        <v>2019</v>
      </c>
      <c r="G386" s="3" t="s">
        <v>17</v>
      </c>
      <c r="H386" s="4">
        <v>43830</v>
      </c>
      <c r="I386" s="4">
        <v>43868</v>
      </c>
      <c r="J386" s="4">
        <v>43868</v>
      </c>
      <c r="K386" s="5">
        <v>692400000</v>
      </c>
      <c r="L386" s="5">
        <v>695000000</v>
      </c>
      <c r="M386" s="3" t="s">
        <v>1176</v>
      </c>
      <c r="N386" s="20">
        <f>('Ratios Calculated fix'!N386-'Ratios Calculated fix'!N$428)/('Ratios Calculated fix'!N$429-'Ratios Calculated fix'!N$428)</f>
        <v>3.8358747804025616E-2</v>
      </c>
      <c r="O386" s="21">
        <f>('Ratios Calculated fix'!O386-'Ratios Calculated fix'!O$428)/('Ratios Calculated fix'!O$429-'Ratios Calculated fix'!O$428)</f>
        <v>3.1395554110965965E-2</v>
      </c>
      <c r="P386" s="21">
        <f>('Ratios Calculated fix'!P386-'Ratios Calculated fix'!P$428)/('Ratios Calculated fix'!P$429-'Ratios Calculated fix'!P$428)</f>
        <v>4.3103621789174686E-2</v>
      </c>
      <c r="Q386" s="21">
        <f>('Ratios Calculated fix'!Q386-'Ratios Calculated fix'!Q$428)/('Ratios Calculated fix'!Q$429-'Ratios Calculated fix'!Q$428)</f>
        <v>0.56050248710961414</v>
      </c>
      <c r="R386" s="21">
        <f>('Ratios Calculated fix'!R386-'Ratios Calculated fix'!R$428)/('Ratios Calculated fix'!R$429-'Ratios Calculated fix'!R$428)</f>
        <v>9.7266395798649041E-2</v>
      </c>
      <c r="S386" s="21">
        <f>('Ratios Calculated fix'!S386-'Ratios Calculated fix'!S$428)/('Ratios Calculated fix'!S$429-'Ratios Calculated fix'!S$428)</f>
        <v>4.1405659234650116E-2</v>
      </c>
      <c r="T386" s="21">
        <f>('Ratios Calculated fix'!T386-'Ratios Calculated fix'!T$428)/('Ratios Calculated fix'!T$429-'Ratios Calculated fix'!T$428)</f>
        <v>9.1831420925139823E-2</v>
      </c>
      <c r="U386" s="21">
        <f>('Ratios Calculated fix'!U386-'Ratios Calculated fix'!U$428)/('Ratios Calculated fix'!U$429-'Ratios Calculated fix'!U$428)</f>
        <v>0.79543215276756707</v>
      </c>
      <c r="V386" s="21">
        <f>('Ratios Calculated fix'!V386-'Ratios Calculated fix'!V$428)/('Ratios Calculated fix'!V$429-'Ratios Calculated fix'!V$428)</f>
        <v>0.77354880692774008</v>
      </c>
      <c r="W386" s="21">
        <f>('Ratios Calculated fix'!W386-'Ratios Calculated fix'!W$428)/('Ratios Calculated fix'!W$429-'Ratios Calculated fix'!W$428)</f>
        <v>0.76499582943620525</v>
      </c>
      <c r="X386" s="21">
        <f>('Ratios Calculated fix'!X386-'Ratios Calculated fix'!X$428)/('Ratios Calculated fix'!X$429-'Ratios Calculated fix'!X$428)</f>
        <v>5.382323900679694E-2</v>
      </c>
      <c r="Y386" s="21">
        <f>('Ratios Calculated fix'!Y386-'Ratios Calculated fix'!Y$428)/('Ratios Calculated fix'!Y$429-'Ratios Calculated fix'!Y$428)</f>
        <v>0.48490922012937271</v>
      </c>
      <c r="Z386" s="21">
        <f>('Ratios Calculated fix'!Z386-'Ratios Calculated fix'!Z$428)/('Ratios Calculated fix'!Z$429-'Ratios Calculated fix'!Z$428)</f>
        <v>0.94617676099320303</v>
      </c>
      <c r="AA386" s="21">
        <f>('Ratios Calculated fix'!AA386-'Ratios Calculated fix'!AA$428)/('Ratios Calculated fix'!AA$429-'Ratios Calculated fix'!AA$428)</f>
        <v>0</v>
      </c>
      <c r="AB386" s="21">
        <f>('Ratios Calculated fix'!AB386-'Ratios Calculated fix'!AB$428)/('Ratios Calculated fix'!AB$429-'Ratios Calculated fix'!AB$428)</f>
        <v>0.87097296993659001</v>
      </c>
      <c r="AC386" s="21">
        <f>('Ratios Calculated fix'!AC386-'Ratios Calculated fix'!AC$428)/('Ratios Calculated fix'!AC$429-'Ratios Calculated fix'!AC$428)</f>
        <v>0.54829871610609227</v>
      </c>
      <c r="AD386" s="21">
        <f>('Ratios Calculated fix'!AD386-'Ratios Calculated fix'!AD$428)/('Ratios Calculated fix'!AD$429-'Ratios Calculated fix'!AD$428)</f>
        <v>0.62939037176286816</v>
      </c>
      <c r="AE386" s="21">
        <f>('Ratios Calculated fix'!AE386-'Ratios Calculated fix'!AE$428)/('Ratios Calculated fix'!AE$429-'Ratios Calculated fix'!AE$428)</f>
        <v>0.62389736108624294</v>
      </c>
      <c r="AF386" s="21">
        <f>('Ratios Calculated fix'!AF386-'Ratios Calculated fix'!AF$428)/('Ratios Calculated fix'!AF$429-'Ratios Calculated fix'!AF$428)</f>
        <v>0.71350972782840361</v>
      </c>
      <c r="AG386" s="21" t="e">
        <f>('Ratios Calculated fix'!AG386-'Ratios Calculated fix'!AG$428)/('Ratios Calculated fix'!AG$429-'Ratios Calculated fix'!AG$428)</f>
        <v>#DIV/0!</v>
      </c>
      <c r="AH386" s="21" t="e">
        <f>('Ratios Calculated fix'!AH386-'Ratios Calculated fix'!AH$428)/('Ratios Calculated fix'!AH$429-'Ratios Calculated fix'!AH$428)</f>
        <v>#DIV/0!</v>
      </c>
      <c r="AI386" s="21">
        <f>('Ratios Calculated fix'!AI386-'Ratios Calculated fix'!AI$428)/('Ratios Calculated fix'!AI$429-'Ratios Calculated fix'!AI$428)</f>
        <v>0.38942102035434351</v>
      </c>
      <c r="AJ386" s="21">
        <f>('Ratios Calculated fix'!AJ386-'Ratios Calculated fix'!AJ$428)/('Ratios Calculated fix'!AJ$429-'Ratios Calculated fix'!AJ$428)</f>
        <v>0.38398677882966797</v>
      </c>
      <c r="AK386" s="21" t="e">
        <f>('Ratios Calculated fix'!AK386-'Ratios Calculated fix'!AK$428)/('Ratios Calculated fix'!AK$429-'Ratios Calculated fix'!AK$428)</f>
        <v>#DIV/0!</v>
      </c>
      <c r="AL386" s="21" t="e">
        <f>('Ratios Calculated fix'!AL386-'Ratios Calculated fix'!AL$428)/('Ratios Calculated fix'!AL$429-'Ratios Calculated fix'!AL$428)</f>
        <v>#DIV/0!</v>
      </c>
      <c r="AM386" s="21">
        <f>('Ratios Calculated fix'!AM386-'Ratios Calculated fix'!AM$428)/('Ratios Calculated fix'!AM$429-'Ratios Calculated fix'!AM$428)</f>
        <v>0.61987821855169889</v>
      </c>
      <c r="AN386" s="21">
        <f>('Ratios Calculated fix'!AN386-'Ratios Calculated fix'!AN$428)/('Ratios Calculated fix'!AN$429-'Ratios Calculated fix'!AN$428)</f>
        <v>0.62139491894922172</v>
      </c>
      <c r="AO386" s="21">
        <f>('Ratios Calculated fix'!AO386-'Ratios Calculated fix'!AO$428)/('Ratios Calculated fix'!AO$429-'Ratios Calculated fix'!AO$428)</f>
        <v>7.5046497444215265E-2</v>
      </c>
      <c r="AP386" s="21">
        <f>('Ratios Calculated fix'!AP386-'Ratios Calculated fix'!AP$428)/('Ratios Calculated fix'!AP$429-'Ratios Calculated fix'!AP$428)</f>
        <v>2.6238280833069238E-2</v>
      </c>
      <c r="AQ386" s="21">
        <f>('Ratios Calculated fix'!AQ386-'Ratios Calculated fix'!AQ$428)/('Ratios Calculated fix'!AQ$429-'Ratios Calculated fix'!AQ$428)</f>
        <v>0.62243314137935424</v>
      </c>
      <c r="AR386" s="21">
        <f>('Ratios Calculated fix'!AR386-'Ratios Calculated fix'!AR$428)/('Ratios Calculated fix'!AR$429-'Ratios Calculated fix'!AR$428)</f>
        <v>0.5583251505699055</v>
      </c>
      <c r="AS386" s="21">
        <f>('Ratios Calculated fix'!AS386-'Ratios Calculated fix'!AS$428)/('Ratios Calculated fix'!AS$429-'Ratios Calculated fix'!AS$428)</f>
        <v>0.47498917931459539</v>
      </c>
      <c r="AT386" s="21">
        <f>('Ratios Calculated fix'!AT386-'Ratios Calculated fix'!AT$428)/('Ratios Calculated fix'!AT$429-'Ratios Calculated fix'!AT$428)</f>
        <v>0.43185645601305001</v>
      </c>
      <c r="AU386" s="21">
        <f>('Ratios Calculated fix'!AU386-'Ratios Calculated fix'!AU$428)/('Ratios Calculated fix'!AU$429-'Ratios Calculated fix'!AU$428)</f>
        <v>0.56774527559055443</v>
      </c>
      <c r="AV386" s="21" t="e">
        <f>('Ratios Calculated fix'!AV386-'Ratios Calculated fix'!AV$428)/('Ratios Calculated fix'!AV$429-'Ratios Calculated fix'!AV$428)</f>
        <v>#DIV/0!</v>
      </c>
      <c r="AW386" s="21" t="e">
        <f>('Ratios Calculated fix'!AW386-'Ratios Calculated fix'!AW$428)/('Ratios Calculated fix'!AW$429-'Ratios Calculated fix'!AW$428)</f>
        <v>#DIV/0!</v>
      </c>
      <c r="AX386" s="21" t="e">
        <f>('Ratios Calculated fix'!AX386-'Ratios Calculated fix'!AX$428)/('Ratios Calculated fix'!AX$429-'Ratios Calculated fix'!AX$428)</f>
        <v>#DIV/0!</v>
      </c>
      <c r="AY386" s="21">
        <f>('Ratios Calculated fix'!AY386-'Ratios Calculated fix'!AY$428)/('Ratios Calculated fix'!AY$429-'Ratios Calculated fix'!AY$428)</f>
        <v>0.35102347161773356</v>
      </c>
      <c r="AZ386" s="21">
        <f>('Ratios Calculated fix'!AZ386-'Ratios Calculated fix'!AZ$428)/('Ratios Calculated fix'!AZ$429-'Ratios Calculated fix'!AZ$428)</f>
        <v>0.28119402946880651</v>
      </c>
      <c r="BA386" s="21">
        <f>('Ratios Calculated fix'!BA386-'Ratios Calculated fix'!BA$428)/('Ratios Calculated fix'!BA$429-'Ratios Calculated fix'!BA$428)</f>
        <v>0.51478544102009882</v>
      </c>
      <c r="BB386" s="21" t="e">
        <f>('Ratios Calculated fix'!BB386-'Ratios Calculated fix'!BB$428)/('Ratios Calculated fix'!BB$429-'Ratios Calculated fix'!BB$428)</f>
        <v>#DIV/0!</v>
      </c>
      <c r="BC386" s="21">
        <f>('Ratios Calculated fix'!BC386-'Ratios Calculated fix'!BC$428)/('Ratios Calculated fix'!BC$429-'Ratios Calculated fix'!BC$428)</f>
        <v>0.14888595402722254</v>
      </c>
    </row>
    <row r="387" spans="1:55" x14ac:dyDescent="0.2">
      <c r="A387" s="3" t="s">
        <v>1183</v>
      </c>
      <c r="B387" s="3" t="s">
        <v>1184</v>
      </c>
      <c r="C387" s="3" t="s">
        <v>15</v>
      </c>
      <c r="D387" s="3">
        <v>106423</v>
      </c>
      <c r="E387" s="3" t="s">
        <v>16</v>
      </c>
      <c r="F387" s="3">
        <v>2019</v>
      </c>
      <c r="G387" s="3" t="s">
        <v>17</v>
      </c>
      <c r="H387" s="4">
        <v>43830</v>
      </c>
      <c r="I387" s="4">
        <v>43881</v>
      </c>
      <c r="J387" s="4">
        <v>43881</v>
      </c>
      <c r="K387" s="5">
        <v>861000000</v>
      </c>
      <c r="L387" s="5">
        <v>868000000</v>
      </c>
      <c r="M387" s="3" t="s">
        <v>1185</v>
      </c>
      <c r="N387" s="20">
        <f>('Ratios Calculated fix'!N387-'Ratios Calculated fix'!N$428)/('Ratios Calculated fix'!N$429-'Ratios Calculated fix'!N$428)</f>
        <v>4.9246174671824072E-2</v>
      </c>
      <c r="O387" s="21">
        <f>('Ratios Calculated fix'!O387-'Ratios Calculated fix'!O$428)/('Ratios Calculated fix'!O$429-'Ratios Calculated fix'!O$428)</f>
        <v>4.9246174671824072E-2</v>
      </c>
      <c r="P387" s="21">
        <f>('Ratios Calculated fix'!P387-'Ratios Calculated fix'!P$428)/('Ratios Calculated fix'!P$429-'Ratios Calculated fix'!P$428)</f>
        <v>5.3465077743889138E-2</v>
      </c>
      <c r="Q387" s="21">
        <f>('Ratios Calculated fix'!Q387-'Ratios Calculated fix'!Q$428)/('Ratios Calculated fix'!Q$429-'Ratios Calculated fix'!Q$428)</f>
        <v>0.58155526054216533</v>
      </c>
      <c r="R387" s="21">
        <f>('Ratios Calculated fix'!R387-'Ratios Calculated fix'!R$428)/('Ratios Calculated fix'!R$429-'Ratios Calculated fix'!R$428)</f>
        <v>0.11679578214281337</v>
      </c>
      <c r="S387" s="21">
        <f>('Ratios Calculated fix'!S387-'Ratios Calculated fix'!S$428)/('Ratios Calculated fix'!S$429-'Ratios Calculated fix'!S$428)</f>
        <v>9.3687654023549324E-2</v>
      </c>
      <c r="T387" s="21">
        <f>('Ratios Calculated fix'!T387-'Ratios Calculated fix'!T$428)/('Ratios Calculated fix'!T$429-'Ratios Calculated fix'!T$428)</f>
        <v>0.10343766115129534</v>
      </c>
      <c r="U387" s="21">
        <f>('Ratios Calculated fix'!U387-'Ratios Calculated fix'!U$428)/('Ratios Calculated fix'!U$429-'Ratios Calculated fix'!U$428)</f>
        <v>0.82658403424915905</v>
      </c>
      <c r="V387" s="21">
        <f>('Ratios Calculated fix'!V387-'Ratios Calculated fix'!V$428)/('Ratios Calculated fix'!V$429-'Ratios Calculated fix'!V$428)</f>
        <v>0.79857210434258996</v>
      </c>
      <c r="W387" s="21">
        <f>('Ratios Calculated fix'!W387-'Ratios Calculated fix'!W$428)/('Ratios Calculated fix'!W$429-'Ratios Calculated fix'!W$428)</f>
        <v>0.79595900983309331</v>
      </c>
      <c r="X387" s="21">
        <f>('Ratios Calculated fix'!X387-'Ratios Calculated fix'!X$428)/('Ratios Calculated fix'!X$429-'Ratios Calculated fix'!X$428)</f>
        <v>0.26235179607205844</v>
      </c>
      <c r="Y387" s="21">
        <f>('Ratios Calculated fix'!Y387-'Ratios Calculated fix'!Y$428)/('Ratios Calculated fix'!Y$429-'Ratios Calculated fix'!Y$428)</f>
        <v>0.45150825863475919</v>
      </c>
      <c r="Z387" s="21">
        <f>('Ratios Calculated fix'!Z387-'Ratios Calculated fix'!Z$428)/('Ratios Calculated fix'!Z$429-'Ratios Calculated fix'!Z$428)</f>
        <v>0.7376482039279415</v>
      </c>
      <c r="AA387" s="21">
        <f>('Ratios Calculated fix'!AA387-'Ratios Calculated fix'!AA$428)/('Ratios Calculated fix'!AA$429-'Ratios Calculated fix'!AA$428)</f>
        <v>0.12431474596422037</v>
      </c>
      <c r="AB387" s="21">
        <f>('Ratios Calculated fix'!AB387-'Ratios Calculated fix'!AB$428)/('Ratios Calculated fix'!AB$429-'Ratios Calculated fix'!AB$428)</f>
        <v>0.80390362378520963</v>
      </c>
      <c r="AC387" s="21">
        <f>('Ratios Calculated fix'!AC387-'Ratios Calculated fix'!AC$428)/('Ratios Calculated fix'!AC$429-'Ratios Calculated fix'!AC$428)</f>
        <v>0.20152993522896651</v>
      </c>
      <c r="AD387" s="21">
        <f>('Ratios Calculated fix'!AD387-'Ratios Calculated fix'!AD$428)/('Ratios Calculated fix'!AD$429-'Ratios Calculated fix'!AD$428)</f>
        <v>0.32723702723307985</v>
      </c>
      <c r="AE387" s="21">
        <f>('Ratios Calculated fix'!AE387-'Ratios Calculated fix'!AE$428)/('Ratios Calculated fix'!AE$429-'Ratios Calculated fix'!AE$428)</f>
        <v>0.34389110158075092</v>
      </c>
      <c r="AF387" s="21">
        <f>('Ratios Calculated fix'!AF387-'Ratios Calculated fix'!AF$428)/('Ratios Calculated fix'!AF$429-'Ratios Calculated fix'!AF$428)</f>
        <v>0.58284869006072837</v>
      </c>
      <c r="AG387" s="21" t="e">
        <f>('Ratios Calculated fix'!AG387-'Ratios Calculated fix'!AG$428)/('Ratios Calculated fix'!AG$429-'Ratios Calculated fix'!AG$428)</f>
        <v>#DIV/0!</v>
      </c>
      <c r="AH387" s="21" t="e">
        <f>('Ratios Calculated fix'!AH387-'Ratios Calculated fix'!AH$428)/('Ratios Calculated fix'!AH$429-'Ratios Calculated fix'!AH$428)</f>
        <v>#DIV/0!</v>
      </c>
      <c r="AI387" s="21">
        <f>('Ratios Calculated fix'!AI387-'Ratios Calculated fix'!AI$428)/('Ratios Calculated fix'!AI$429-'Ratios Calculated fix'!AI$428)</f>
        <v>0.39740413589338663</v>
      </c>
      <c r="AJ387" s="21">
        <f>('Ratios Calculated fix'!AJ387-'Ratios Calculated fix'!AJ$428)/('Ratios Calculated fix'!AJ$429-'Ratios Calculated fix'!AJ$428)</f>
        <v>0.2205038084415665</v>
      </c>
      <c r="AK387" s="21" t="e">
        <f>('Ratios Calculated fix'!AK387-'Ratios Calculated fix'!AK$428)/('Ratios Calculated fix'!AK$429-'Ratios Calculated fix'!AK$428)</f>
        <v>#DIV/0!</v>
      </c>
      <c r="AL387" s="21" t="e">
        <f>('Ratios Calculated fix'!AL387-'Ratios Calculated fix'!AL$428)/('Ratios Calculated fix'!AL$429-'Ratios Calculated fix'!AL$428)</f>
        <v>#DIV/0!</v>
      </c>
      <c r="AM387" s="21">
        <f>('Ratios Calculated fix'!AM387-'Ratios Calculated fix'!AM$428)/('Ratios Calculated fix'!AM$429-'Ratios Calculated fix'!AM$428)</f>
        <v>0.63925234531796304</v>
      </c>
      <c r="AN387" s="21">
        <f>('Ratios Calculated fix'!AN387-'Ratios Calculated fix'!AN$428)/('Ratios Calculated fix'!AN$429-'Ratios Calculated fix'!AN$428)</f>
        <v>0.65615692291852257</v>
      </c>
      <c r="AO387" s="21">
        <f>('Ratios Calculated fix'!AO387-'Ratios Calculated fix'!AO$428)/('Ratios Calculated fix'!AO$429-'Ratios Calculated fix'!AO$428)</f>
        <v>0.31371053286368816</v>
      </c>
      <c r="AP387" s="21">
        <f>('Ratios Calculated fix'!AP387-'Ratios Calculated fix'!AP$428)/('Ratios Calculated fix'!AP$429-'Ratios Calculated fix'!AP$428)</f>
        <v>3.5936602826768006E-2</v>
      </c>
      <c r="AQ387" s="21">
        <f>('Ratios Calculated fix'!AQ387-'Ratios Calculated fix'!AQ$428)/('Ratios Calculated fix'!AQ$429-'Ratios Calculated fix'!AQ$428)</f>
        <v>0.61600041089521629</v>
      </c>
      <c r="AR387" s="21">
        <f>('Ratios Calculated fix'!AR387-'Ratios Calculated fix'!AR$428)/('Ratios Calculated fix'!AR$429-'Ratios Calculated fix'!AR$428)</f>
        <v>0.35174975360870409</v>
      </c>
      <c r="AS387" s="21">
        <f>('Ratios Calculated fix'!AS387-'Ratios Calculated fix'!AS$428)/('Ratios Calculated fix'!AS$429-'Ratios Calculated fix'!AS$428)</f>
        <v>0.52899998315226593</v>
      </c>
      <c r="AT387" s="21">
        <f>('Ratios Calculated fix'!AT387-'Ratios Calculated fix'!AT$428)/('Ratios Calculated fix'!AT$429-'Ratios Calculated fix'!AT$428)</f>
        <v>0.60734443579607988</v>
      </c>
      <c r="AU387" s="21">
        <f>('Ratios Calculated fix'!AU387-'Ratios Calculated fix'!AU$428)/('Ratios Calculated fix'!AU$429-'Ratios Calculated fix'!AU$428)</f>
        <v>0.49263872893768845</v>
      </c>
      <c r="AV387" s="21" t="e">
        <f>('Ratios Calculated fix'!AV387-'Ratios Calculated fix'!AV$428)/('Ratios Calculated fix'!AV$429-'Ratios Calculated fix'!AV$428)</f>
        <v>#DIV/0!</v>
      </c>
      <c r="AW387" s="21" t="e">
        <f>('Ratios Calculated fix'!AW387-'Ratios Calculated fix'!AW$428)/('Ratios Calculated fix'!AW$429-'Ratios Calculated fix'!AW$428)</f>
        <v>#DIV/0!</v>
      </c>
      <c r="AX387" s="21" t="e">
        <f>('Ratios Calculated fix'!AX387-'Ratios Calculated fix'!AX$428)/('Ratios Calculated fix'!AX$429-'Ratios Calculated fix'!AX$428)</f>
        <v>#DIV/0!</v>
      </c>
      <c r="AY387" s="21">
        <f>('Ratios Calculated fix'!AY387-'Ratios Calculated fix'!AY$428)/('Ratios Calculated fix'!AY$429-'Ratios Calculated fix'!AY$428)</f>
        <v>0.35520491050973474</v>
      </c>
      <c r="AZ387" s="21">
        <f>('Ratios Calculated fix'!AZ387-'Ratios Calculated fix'!AZ$428)/('Ratios Calculated fix'!AZ$429-'Ratios Calculated fix'!AZ$428)</f>
        <v>0.28020397405144276</v>
      </c>
      <c r="BA387" s="21">
        <f>('Ratios Calculated fix'!BA387-'Ratios Calculated fix'!BA$428)/('Ratios Calculated fix'!BA$429-'Ratios Calculated fix'!BA$428)</f>
        <v>0.51759913063330887</v>
      </c>
      <c r="BB387" s="21" t="e">
        <f>('Ratios Calculated fix'!BB387-'Ratios Calculated fix'!BB$428)/('Ratios Calculated fix'!BB$429-'Ratios Calculated fix'!BB$428)</f>
        <v>#DIV/0!</v>
      </c>
      <c r="BC387" s="21">
        <f>('Ratios Calculated fix'!BC387-'Ratios Calculated fix'!BC$428)/('Ratios Calculated fix'!BC$429-'Ratios Calculated fix'!BC$428)</f>
        <v>0.16969387669683167</v>
      </c>
    </row>
    <row r="388" spans="1:55" x14ac:dyDescent="0.2">
      <c r="A388" s="3" t="s">
        <v>1186</v>
      </c>
      <c r="B388" s="3" t="s">
        <v>1187</v>
      </c>
      <c r="C388" s="3" t="s">
        <v>15</v>
      </c>
      <c r="D388" s="3">
        <v>102754</v>
      </c>
      <c r="E388" s="3" t="s">
        <v>16</v>
      </c>
      <c r="F388" s="3">
        <v>2019</v>
      </c>
      <c r="G388" s="3" t="s">
        <v>17</v>
      </c>
      <c r="H388" s="4">
        <v>43830</v>
      </c>
      <c r="I388" s="4">
        <v>43859</v>
      </c>
      <c r="J388" s="4">
        <v>43859</v>
      </c>
      <c r="K388" s="5">
        <v>75000000</v>
      </c>
      <c r="L388" s="5">
        <v>75469000</v>
      </c>
      <c r="M388" s="3" t="s">
        <v>1188</v>
      </c>
      <c r="N388" s="20">
        <f>('Ratios Calculated fix'!N388-'Ratios Calculated fix'!N$428)/('Ratios Calculated fix'!N$429-'Ratios Calculated fix'!N$428)</f>
        <v>3.5420494646263886E-2</v>
      </c>
      <c r="O388" s="21">
        <f>('Ratios Calculated fix'!O388-'Ratios Calculated fix'!O$428)/('Ratios Calculated fix'!O$429-'Ratios Calculated fix'!O$428)</f>
        <v>3.3184241144114793E-2</v>
      </c>
      <c r="P388" s="21">
        <f>('Ratios Calculated fix'!P388-'Ratios Calculated fix'!P$428)/('Ratios Calculated fix'!P$429-'Ratios Calculated fix'!P$428)</f>
        <v>3.0397791694115814E-3</v>
      </c>
      <c r="Q388" s="21">
        <f>('Ratios Calculated fix'!Q388-'Ratios Calculated fix'!Q$428)/('Ratios Calculated fix'!Q$429-'Ratios Calculated fix'!Q$428)</f>
        <v>0.56427544318801459</v>
      </c>
      <c r="R388" s="21">
        <f>('Ratios Calculated fix'!R388-'Ratios Calculated fix'!R$428)/('Ratios Calculated fix'!R$429-'Ratios Calculated fix'!R$428)</f>
        <v>0.16644829938641542</v>
      </c>
      <c r="S388" s="21">
        <f>('Ratios Calculated fix'!S388-'Ratios Calculated fix'!S$428)/('Ratios Calculated fix'!S$429-'Ratios Calculated fix'!S$428)</f>
        <v>8.3191038101785339E-2</v>
      </c>
      <c r="T388" s="21">
        <f>('Ratios Calculated fix'!T388-'Ratios Calculated fix'!T$428)/('Ratios Calculated fix'!T$429-'Ratios Calculated fix'!T$428)</f>
        <v>0.15523098262654406</v>
      </c>
      <c r="U388" s="21">
        <f>('Ratios Calculated fix'!U388-'Ratios Calculated fix'!U$428)/('Ratios Calculated fix'!U$429-'Ratios Calculated fix'!U$428)</f>
        <v>0.80691594566069236</v>
      </c>
      <c r="V388" s="21">
        <f>('Ratios Calculated fix'!V388-'Ratios Calculated fix'!V$428)/('Ratios Calculated fix'!V$429-'Ratios Calculated fix'!V$428)</f>
        <v>0.77923519253800966</v>
      </c>
      <c r="W388" s="21">
        <f>('Ratios Calculated fix'!W388-'Ratios Calculated fix'!W$428)/('Ratios Calculated fix'!W$429-'Ratios Calculated fix'!W$428)</f>
        <v>0.7770834504764611</v>
      </c>
      <c r="X388" s="21">
        <f>('Ratios Calculated fix'!X388-'Ratios Calculated fix'!X$428)/('Ratios Calculated fix'!X$429-'Ratios Calculated fix'!X$428)</f>
        <v>7.5794355206434683E-2</v>
      </c>
      <c r="Y388" s="21">
        <f>('Ratios Calculated fix'!Y388-'Ratios Calculated fix'!Y$428)/('Ratios Calculated fix'!Y$429-'Ratios Calculated fix'!Y$428)</f>
        <v>0.47747981967339731</v>
      </c>
      <c r="Z388" s="21">
        <f>('Ratios Calculated fix'!Z388-'Ratios Calculated fix'!Z$428)/('Ratios Calculated fix'!Z$429-'Ratios Calculated fix'!Z$428)</f>
        <v>0.92420564479356537</v>
      </c>
      <c r="AA388" s="21">
        <f>('Ratios Calculated fix'!AA388-'Ratios Calculated fix'!AA$428)/('Ratios Calculated fix'!AA$429-'Ratios Calculated fix'!AA$428)</f>
        <v>0.45509474200263916</v>
      </c>
      <c r="AB388" s="21">
        <f>('Ratios Calculated fix'!AB388-'Ratios Calculated fix'!AB$428)/('Ratios Calculated fix'!AB$429-'Ratios Calculated fix'!AB$428)</f>
        <v>0.83382347126894718</v>
      </c>
      <c r="AC388" s="21">
        <f>('Ratios Calculated fix'!AC388-'Ratios Calculated fix'!AC$428)/('Ratios Calculated fix'!AC$429-'Ratios Calculated fix'!AC$428)</f>
        <v>0.40160975614187533</v>
      </c>
      <c r="AD388" s="21">
        <f>('Ratios Calculated fix'!AD388-'Ratios Calculated fix'!AD$428)/('Ratios Calculated fix'!AD$429-'Ratios Calculated fix'!AD$428)</f>
        <v>0.46973200725459158</v>
      </c>
      <c r="AE388" s="21">
        <f>('Ratios Calculated fix'!AE388-'Ratios Calculated fix'!AE$428)/('Ratios Calculated fix'!AE$429-'Ratios Calculated fix'!AE$428)</f>
        <v>0.49954820468938682</v>
      </c>
      <c r="AF388" s="21">
        <f>('Ratios Calculated fix'!AF388-'Ratios Calculated fix'!AF$428)/('Ratios Calculated fix'!AF$429-'Ratios Calculated fix'!AF$428)</f>
        <v>0.62952603059473011</v>
      </c>
      <c r="AG388" s="21" t="e">
        <f>('Ratios Calculated fix'!AG388-'Ratios Calculated fix'!AG$428)/('Ratios Calculated fix'!AG$429-'Ratios Calculated fix'!AG$428)</f>
        <v>#DIV/0!</v>
      </c>
      <c r="AH388" s="21" t="e">
        <f>('Ratios Calculated fix'!AH388-'Ratios Calculated fix'!AH$428)/('Ratios Calculated fix'!AH$429-'Ratios Calculated fix'!AH$428)</f>
        <v>#DIV/0!</v>
      </c>
      <c r="AI388" s="21">
        <f>('Ratios Calculated fix'!AI388-'Ratios Calculated fix'!AI$428)/('Ratios Calculated fix'!AI$429-'Ratios Calculated fix'!AI$428)</f>
        <v>0.44619191477747699</v>
      </c>
      <c r="AJ388" s="21">
        <f>('Ratios Calculated fix'!AJ388-'Ratios Calculated fix'!AJ$428)/('Ratios Calculated fix'!AJ$429-'Ratios Calculated fix'!AJ$428)</f>
        <v>0.2952579411366999</v>
      </c>
      <c r="AK388" s="21" t="e">
        <f>('Ratios Calculated fix'!AK388-'Ratios Calculated fix'!AK$428)/('Ratios Calculated fix'!AK$429-'Ratios Calculated fix'!AK$428)</f>
        <v>#DIV/0!</v>
      </c>
      <c r="AL388" s="21" t="e">
        <f>('Ratios Calculated fix'!AL388-'Ratios Calculated fix'!AL$428)/('Ratios Calculated fix'!AL$429-'Ratios Calculated fix'!AL$428)</f>
        <v>#DIV/0!</v>
      </c>
      <c r="AM388" s="21">
        <f>('Ratios Calculated fix'!AM388-'Ratios Calculated fix'!AM$428)/('Ratios Calculated fix'!AM$429-'Ratios Calculated fix'!AM$428)</f>
        <v>0.62032958751437361</v>
      </c>
      <c r="AN388" s="21">
        <f>('Ratios Calculated fix'!AN388-'Ratios Calculated fix'!AN$428)/('Ratios Calculated fix'!AN$429-'Ratios Calculated fix'!AN$428)</f>
        <v>0.62331732916014448</v>
      </c>
      <c r="AO388" s="21">
        <f>('Ratios Calculated fix'!AO388-'Ratios Calculated fix'!AO$428)/('Ratios Calculated fix'!AO$429-'Ratios Calculated fix'!AO$428)</f>
        <v>8.8164984965868276E-2</v>
      </c>
      <c r="AP388" s="21">
        <f>('Ratios Calculated fix'!AP388-'Ratios Calculated fix'!AP$428)/('Ratios Calculated fix'!AP$429-'Ratios Calculated fix'!AP$428)</f>
        <v>2.9345678349491526E-2</v>
      </c>
      <c r="AQ388" s="21">
        <f>('Ratios Calculated fix'!AQ388-'Ratios Calculated fix'!AQ$428)/('Ratios Calculated fix'!AQ$429-'Ratios Calculated fix'!AQ$428)</f>
        <v>0.57122316307076271</v>
      </c>
      <c r="AR388" s="21">
        <f>('Ratios Calculated fix'!AR388-'Ratios Calculated fix'!AR$428)/('Ratios Calculated fix'!AR$429-'Ratios Calculated fix'!AR$428)</f>
        <v>0.53205116998712743</v>
      </c>
      <c r="AS388" s="21">
        <f>('Ratios Calculated fix'!AS388-'Ratios Calculated fix'!AS$428)/('Ratios Calculated fix'!AS$429-'Ratios Calculated fix'!AS$428)</f>
        <v>0.62033208971267861</v>
      </c>
      <c r="AT388" s="21">
        <f>('Ratios Calculated fix'!AT388-'Ratios Calculated fix'!AT$428)/('Ratios Calculated fix'!AT$429-'Ratios Calculated fix'!AT$428)</f>
        <v>0.44900381462396927</v>
      </c>
      <c r="AU388" s="21">
        <f>('Ratios Calculated fix'!AU388-'Ratios Calculated fix'!AU$428)/('Ratios Calculated fix'!AU$429-'Ratios Calculated fix'!AU$428)</f>
        <v>0.35545306703460156</v>
      </c>
      <c r="AV388" s="21" t="e">
        <f>('Ratios Calculated fix'!AV388-'Ratios Calculated fix'!AV$428)/('Ratios Calculated fix'!AV$429-'Ratios Calculated fix'!AV$428)</f>
        <v>#DIV/0!</v>
      </c>
      <c r="AW388" s="21" t="e">
        <f>('Ratios Calculated fix'!AW388-'Ratios Calculated fix'!AW$428)/('Ratios Calculated fix'!AW$429-'Ratios Calculated fix'!AW$428)</f>
        <v>#DIV/0!</v>
      </c>
      <c r="AX388" s="21" t="e">
        <f>('Ratios Calculated fix'!AX388-'Ratios Calculated fix'!AX$428)/('Ratios Calculated fix'!AX$429-'Ratios Calculated fix'!AX$428)</f>
        <v>#DIV/0!</v>
      </c>
      <c r="AY388" s="21">
        <f>('Ratios Calculated fix'!AY388-'Ratios Calculated fix'!AY$428)/('Ratios Calculated fix'!AY$429-'Ratios Calculated fix'!AY$428)</f>
        <v>0.38429099959074009</v>
      </c>
      <c r="AZ388" s="21">
        <f>('Ratios Calculated fix'!AZ388-'Ratios Calculated fix'!AZ$428)/('Ratios Calculated fix'!AZ$429-'Ratios Calculated fix'!AZ$428)</f>
        <v>0.34311958650144297</v>
      </c>
      <c r="BA388" s="21">
        <f>('Ratios Calculated fix'!BA388-'Ratios Calculated fix'!BA$428)/('Ratios Calculated fix'!BA$429-'Ratios Calculated fix'!BA$428)</f>
        <v>0.49949163424461829</v>
      </c>
      <c r="BB388" s="21" t="e">
        <f>('Ratios Calculated fix'!BB388-'Ratios Calculated fix'!BB$428)/('Ratios Calculated fix'!BB$429-'Ratios Calculated fix'!BB$428)</f>
        <v>#DIV/0!</v>
      </c>
      <c r="BC388" s="21">
        <f>('Ratios Calculated fix'!BC388-'Ratios Calculated fix'!BC$428)/('Ratios Calculated fix'!BC$429-'Ratios Calculated fix'!BC$428)</f>
        <v>0.13287601518649611</v>
      </c>
    </row>
    <row r="389" spans="1:55" x14ac:dyDescent="0.2">
      <c r="A389" s="3" t="s">
        <v>1216</v>
      </c>
      <c r="B389" s="3" t="s">
        <v>1217</v>
      </c>
      <c r="C389" s="3" t="s">
        <v>34</v>
      </c>
      <c r="D389" s="3">
        <v>107326</v>
      </c>
      <c r="E389" s="3" t="s">
        <v>16</v>
      </c>
      <c r="F389" s="3">
        <v>2019</v>
      </c>
      <c r="G389" s="3" t="s">
        <v>17</v>
      </c>
      <c r="H389" s="4">
        <v>43738</v>
      </c>
      <c r="I389" s="4">
        <v>43783</v>
      </c>
      <c r="J389" s="4">
        <v>43783</v>
      </c>
      <c r="K389" s="5">
        <v>2177250000</v>
      </c>
      <c r="L389" s="5">
        <v>2705250000</v>
      </c>
      <c r="M389" s="3" t="s">
        <v>1218</v>
      </c>
      <c r="N389" s="20">
        <f>('Ratios Calculated fix'!N389-'Ratios Calculated fix'!N$428)/('Ratios Calculated fix'!N$429-'Ratios Calculated fix'!N$428)</f>
        <v>6.9242459387959851E-2</v>
      </c>
      <c r="O389" s="21">
        <f>('Ratios Calculated fix'!O389-'Ratios Calculated fix'!O$428)/('Ratios Calculated fix'!O$429-'Ratios Calculated fix'!O$428)</f>
        <v>6.9242459387959851E-2</v>
      </c>
      <c r="P389" s="21">
        <f>('Ratios Calculated fix'!P389-'Ratios Calculated fix'!P$428)/('Ratios Calculated fix'!P$429-'Ratios Calculated fix'!P$428)</f>
        <v>0.15363434059976783</v>
      </c>
      <c r="Q389" s="21">
        <f>('Ratios Calculated fix'!Q389-'Ratios Calculated fix'!Q$428)/('Ratios Calculated fix'!Q$429-'Ratios Calculated fix'!Q$428)</f>
        <v>0.55916722683144959</v>
      </c>
      <c r="R389" s="21">
        <f>('Ratios Calculated fix'!R389-'Ratios Calculated fix'!R$428)/('Ratios Calculated fix'!R$429-'Ratios Calculated fix'!R$428)</f>
        <v>6.1697631963680714E-2</v>
      </c>
      <c r="S389" s="21">
        <f>('Ratios Calculated fix'!S389-'Ratios Calculated fix'!S$428)/('Ratios Calculated fix'!S$429-'Ratios Calculated fix'!S$428)</f>
        <v>0</v>
      </c>
      <c r="T389" s="21">
        <f>('Ratios Calculated fix'!T389-'Ratios Calculated fix'!T$428)/('Ratios Calculated fix'!T$429-'Ratios Calculated fix'!T$428)</f>
        <v>6.2331129919899503E-2</v>
      </c>
      <c r="U389" s="21">
        <f>('Ratios Calculated fix'!U389-'Ratios Calculated fix'!U$428)/('Ratios Calculated fix'!U$429-'Ratios Calculated fix'!U$428)</f>
        <v>0.7924698497228192</v>
      </c>
      <c r="V389" s="21">
        <f>('Ratios Calculated fix'!V389-'Ratios Calculated fix'!V$428)/('Ratios Calculated fix'!V$429-'Ratios Calculated fix'!V$428)</f>
        <v>0.77144014205164946</v>
      </c>
      <c r="W389" s="21">
        <f>('Ratios Calculated fix'!W389-'Ratios Calculated fix'!W$428)/('Ratios Calculated fix'!W$429-'Ratios Calculated fix'!W$428)</f>
        <v>0.76199992043527298</v>
      </c>
      <c r="X389" s="21">
        <f>('Ratios Calculated fix'!X389-'Ratios Calculated fix'!X$428)/('Ratios Calculated fix'!X$429-'Ratios Calculated fix'!X$428)</f>
        <v>0.2122528322046584</v>
      </c>
      <c r="Y389" s="21">
        <f>('Ratios Calculated fix'!Y389-'Ratios Calculated fix'!Y$428)/('Ratios Calculated fix'!Y$429-'Ratios Calculated fix'!Y$428)</f>
        <v>0.59841433052655346</v>
      </c>
      <c r="Z389" s="21">
        <f>('Ratios Calculated fix'!Z389-'Ratios Calculated fix'!Z$428)/('Ratios Calculated fix'!Z$429-'Ratios Calculated fix'!Z$428)</f>
        <v>0.7877471677953416</v>
      </c>
      <c r="AA389" s="21">
        <f>('Ratios Calculated fix'!AA389-'Ratios Calculated fix'!AA$428)/('Ratios Calculated fix'!AA$429-'Ratios Calculated fix'!AA$428)</f>
        <v>0.35809793122670258</v>
      </c>
      <c r="AB389" s="21">
        <f>('Ratios Calculated fix'!AB389-'Ratios Calculated fix'!AB$428)/('Ratios Calculated fix'!AB$429-'Ratios Calculated fix'!AB$428)</f>
        <v>0.90539423475474345</v>
      </c>
      <c r="AC389" s="21">
        <f>('Ratios Calculated fix'!AC389-'Ratios Calculated fix'!AC$428)/('Ratios Calculated fix'!AC$429-'Ratios Calculated fix'!AC$428)</f>
        <v>1</v>
      </c>
      <c r="AD389" s="21">
        <f>('Ratios Calculated fix'!AD389-'Ratios Calculated fix'!AD$428)/('Ratios Calculated fix'!AD$429-'Ratios Calculated fix'!AD$428)</f>
        <v>0.82350031853035333</v>
      </c>
      <c r="AE389" s="21">
        <f>('Ratios Calculated fix'!AE389-'Ratios Calculated fix'!AE$428)/('Ratios Calculated fix'!AE$429-'Ratios Calculated fix'!AE$428)</f>
        <v>0.91376956049576019</v>
      </c>
      <c r="AF389" s="21">
        <f>('Ratios Calculated fix'!AF389-'Ratios Calculated fix'!AF$428)/('Ratios Calculated fix'!AF$429-'Ratios Calculated fix'!AF$428)</f>
        <v>0.87364270091900276</v>
      </c>
      <c r="AG389" s="21" t="e">
        <f>('Ratios Calculated fix'!AG389-'Ratios Calculated fix'!AG$428)/('Ratios Calculated fix'!AG$429-'Ratios Calculated fix'!AG$428)</f>
        <v>#DIV/0!</v>
      </c>
      <c r="AH389" s="21" t="e">
        <f>('Ratios Calculated fix'!AH389-'Ratios Calculated fix'!AH$428)/('Ratios Calculated fix'!AH$429-'Ratios Calculated fix'!AH$428)</f>
        <v>#DIV/0!</v>
      </c>
      <c r="AI389" s="21">
        <f>('Ratios Calculated fix'!AI389-'Ratios Calculated fix'!AI$428)/('Ratios Calculated fix'!AI$429-'Ratios Calculated fix'!AI$428)</f>
        <v>0.37469628298258822</v>
      </c>
      <c r="AJ389" s="21">
        <f>('Ratios Calculated fix'!AJ389-'Ratios Calculated fix'!AJ$428)/('Ratios Calculated fix'!AJ$429-'Ratios Calculated fix'!AJ$428)</f>
        <v>0.25775292774872943</v>
      </c>
      <c r="AK389" s="21" t="e">
        <f>('Ratios Calculated fix'!AK389-'Ratios Calculated fix'!AK$428)/('Ratios Calculated fix'!AK$429-'Ratios Calculated fix'!AK$428)</f>
        <v>#DIV/0!</v>
      </c>
      <c r="AL389" s="21" t="e">
        <f>('Ratios Calculated fix'!AL389-'Ratios Calculated fix'!AL$428)/('Ratios Calculated fix'!AL$429-'Ratios Calculated fix'!AL$428)</f>
        <v>#DIV/0!</v>
      </c>
      <c r="AM389" s="21">
        <f>('Ratios Calculated fix'!AM389-'Ratios Calculated fix'!AM$428)/('Ratios Calculated fix'!AM$429-'Ratios Calculated fix'!AM$428)</f>
        <v>0.62003999084517425</v>
      </c>
      <c r="AN389" s="21">
        <f>('Ratios Calculated fix'!AN389-'Ratios Calculated fix'!AN$428)/('Ratios Calculated fix'!AN$429-'Ratios Calculated fix'!AN$428)</f>
        <v>0.62060536852416426</v>
      </c>
      <c r="AO389" s="21">
        <f>('Ratios Calculated fix'!AO389-'Ratios Calculated fix'!AO$428)/('Ratios Calculated fix'!AO$429-'Ratios Calculated fix'!AO$428)</f>
        <v>5.4987627032642643E-2</v>
      </c>
      <c r="AP389" s="21">
        <f>('Ratios Calculated fix'!AP389-'Ratios Calculated fix'!AP$428)/('Ratios Calculated fix'!AP$429-'Ratios Calculated fix'!AP$428)</f>
        <v>3.2336933625849842E-2</v>
      </c>
      <c r="AQ389" s="21">
        <f>('Ratios Calculated fix'!AQ389-'Ratios Calculated fix'!AQ$428)/('Ratios Calculated fix'!AQ$429-'Ratios Calculated fix'!AQ$428)</f>
        <v>0.68315955015593</v>
      </c>
      <c r="AR389" s="21">
        <f>('Ratios Calculated fix'!AR389-'Ratios Calculated fix'!AR$428)/('Ratios Calculated fix'!AR$429-'Ratios Calculated fix'!AR$428)</f>
        <v>0.79827733714555449</v>
      </c>
      <c r="AS389" s="21">
        <f>('Ratios Calculated fix'!AS389-'Ratios Calculated fix'!AS$428)/('Ratios Calculated fix'!AS$429-'Ratios Calculated fix'!AS$428)</f>
        <v>0.3605849709718153</v>
      </c>
      <c r="AT389" s="21">
        <f>('Ratios Calculated fix'!AT389-'Ratios Calculated fix'!AT$428)/('Ratios Calculated fix'!AT$429-'Ratios Calculated fix'!AT$428)</f>
        <v>0.49203998133821125</v>
      </c>
      <c r="AU389" s="21">
        <f>('Ratios Calculated fix'!AU389-'Ratios Calculated fix'!AU$428)/('Ratios Calculated fix'!AU$429-'Ratios Calculated fix'!AU$428)</f>
        <v>0.53621459545596517</v>
      </c>
      <c r="AV389" s="21" t="e">
        <f>('Ratios Calculated fix'!AV389-'Ratios Calculated fix'!AV$428)/('Ratios Calculated fix'!AV$429-'Ratios Calculated fix'!AV$428)</f>
        <v>#DIV/0!</v>
      </c>
      <c r="AW389" s="21" t="e">
        <f>('Ratios Calculated fix'!AW389-'Ratios Calculated fix'!AW$428)/('Ratios Calculated fix'!AW$429-'Ratios Calculated fix'!AW$428)</f>
        <v>#DIV/0!</v>
      </c>
      <c r="AX389" s="21" t="e">
        <f>('Ratios Calculated fix'!AX389-'Ratios Calculated fix'!AX$428)/('Ratios Calculated fix'!AX$429-'Ratios Calculated fix'!AX$428)</f>
        <v>#DIV/0!</v>
      </c>
      <c r="AY389" s="21">
        <f>('Ratios Calculated fix'!AY389-'Ratios Calculated fix'!AY$428)/('Ratios Calculated fix'!AY$429-'Ratios Calculated fix'!AY$428)</f>
        <v>0.34070035801448112</v>
      </c>
      <c r="AZ389" s="21">
        <f>('Ratios Calculated fix'!AZ389-'Ratios Calculated fix'!AZ$428)/('Ratios Calculated fix'!AZ$429-'Ratios Calculated fix'!AZ$428)</f>
        <v>0.24860822008272249</v>
      </c>
      <c r="BA389" s="21">
        <f>('Ratios Calculated fix'!BA389-'Ratios Calculated fix'!BA$428)/('Ratios Calculated fix'!BA$429-'Ratios Calculated fix'!BA$428)</f>
        <v>0.5151033693940168</v>
      </c>
      <c r="BB389" s="21" t="e">
        <f>('Ratios Calculated fix'!BB389-'Ratios Calculated fix'!BB$428)/('Ratios Calculated fix'!BB$429-'Ratios Calculated fix'!BB$428)</f>
        <v>#DIV/0!</v>
      </c>
      <c r="BC389" s="21">
        <f>('Ratios Calculated fix'!BC389-'Ratios Calculated fix'!BC$428)/('Ratios Calculated fix'!BC$429-'Ratios Calculated fix'!BC$428)</f>
        <v>0.19016012278693306</v>
      </c>
    </row>
    <row r="390" spans="1:55" x14ac:dyDescent="0.2">
      <c r="A390" s="3" t="s">
        <v>1195</v>
      </c>
      <c r="B390" s="3" t="s">
        <v>1196</v>
      </c>
      <c r="C390" s="3" t="s">
        <v>24</v>
      </c>
      <c r="D390" s="3">
        <v>361284</v>
      </c>
      <c r="E390" s="3" t="s">
        <v>16</v>
      </c>
      <c r="F390" s="3">
        <v>2019</v>
      </c>
      <c r="G390" s="3" t="s">
        <v>17</v>
      </c>
      <c r="H390" s="4">
        <v>43738</v>
      </c>
      <c r="I390" s="4">
        <v>43794</v>
      </c>
      <c r="J390" s="4">
        <v>43794</v>
      </c>
      <c r="K390" s="5">
        <v>91000000</v>
      </c>
      <c r="L390" s="5">
        <v>91900000</v>
      </c>
      <c r="M390" s="3" t="s">
        <v>1197</v>
      </c>
      <c r="N390" s="20">
        <f>('Ratios Calculated fix'!N390-'Ratios Calculated fix'!N$428)/('Ratios Calculated fix'!N$429-'Ratios Calculated fix'!N$428)</f>
        <v>7.0205234847623518E-2</v>
      </c>
      <c r="O390" s="21">
        <f>('Ratios Calculated fix'!O390-'Ratios Calculated fix'!O$428)/('Ratios Calculated fix'!O$429-'Ratios Calculated fix'!O$428)</f>
        <v>5.6008911098154375E-2</v>
      </c>
      <c r="P390" s="21">
        <f>('Ratios Calculated fix'!P390-'Ratios Calculated fix'!P$428)/('Ratios Calculated fix'!P$429-'Ratios Calculated fix'!P$428)</f>
        <v>5.6363899420476517E-2</v>
      </c>
      <c r="Q390" s="21">
        <f>('Ratios Calculated fix'!Q390-'Ratios Calculated fix'!Q$428)/('Ratios Calculated fix'!Q$429-'Ratios Calculated fix'!Q$428)</f>
        <v>0.55918606653829406</v>
      </c>
      <c r="R390" s="21">
        <f>('Ratios Calculated fix'!R390-'Ratios Calculated fix'!R$428)/('Ratios Calculated fix'!R$429-'Ratios Calculated fix'!R$428)</f>
        <v>0</v>
      </c>
      <c r="S390" s="21">
        <f>('Ratios Calculated fix'!S390-'Ratios Calculated fix'!S$428)/('Ratios Calculated fix'!S$429-'Ratios Calculated fix'!S$428)</f>
        <v>0</v>
      </c>
      <c r="T390" s="21">
        <f>('Ratios Calculated fix'!T390-'Ratios Calculated fix'!T$428)/('Ratios Calculated fix'!T$429-'Ratios Calculated fix'!T$428)</f>
        <v>0</v>
      </c>
      <c r="U390" s="21">
        <f>('Ratios Calculated fix'!U390-'Ratios Calculated fix'!U$428)/('Ratios Calculated fix'!U$429-'Ratios Calculated fix'!U$428)</f>
        <v>0.79008725756879927</v>
      </c>
      <c r="V390" s="21">
        <f>('Ratios Calculated fix'!V390-'Ratios Calculated fix'!V$428)/('Ratios Calculated fix'!V$429-'Ratios Calculated fix'!V$428)</f>
        <v>0.77144014205164946</v>
      </c>
      <c r="W390" s="21">
        <f>('Ratios Calculated fix'!W390-'Ratios Calculated fix'!W$428)/('Ratios Calculated fix'!W$429-'Ratios Calculated fix'!W$428)</f>
        <v>0.75926751205282994</v>
      </c>
      <c r="X390" s="21">
        <f>('Ratios Calculated fix'!X390-'Ratios Calculated fix'!X$428)/('Ratios Calculated fix'!X$429-'Ratios Calculated fix'!X$428)</f>
        <v>0.54895047987581613</v>
      </c>
      <c r="Y390" s="21">
        <f>('Ratios Calculated fix'!Y390-'Ratios Calculated fix'!Y$428)/('Ratios Calculated fix'!Y$429-'Ratios Calculated fix'!Y$428)</f>
        <v>0.51035032606116315</v>
      </c>
      <c r="Z390" s="21">
        <f>('Ratios Calculated fix'!Z390-'Ratios Calculated fix'!Z$428)/('Ratios Calculated fix'!Z$429-'Ratios Calculated fix'!Z$428)</f>
        <v>0.45104952012418398</v>
      </c>
      <c r="AA390" s="21">
        <f>('Ratios Calculated fix'!AA390-'Ratios Calculated fix'!AA$428)/('Ratios Calculated fix'!AA$429-'Ratios Calculated fix'!AA$428)</f>
        <v>0.14726674775859233</v>
      </c>
      <c r="AB390" s="21">
        <f>('Ratios Calculated fix'!AB390-'Ratios Calculated fix'!AB$428)/('Ratios Calculated fix'!AB$429-'Ratios Calculated fix'!AB$428)</f>
        <v>0.90470725157199861</v>
      </c>
      <c r="AC390" s="21">
        <f>('Ratios Calculated fix'!AC390-'Ratios Calculated fix'!AC$428)/('Ratios Calculated fix'!AC$429-'Ratios Calculated fix'!AC$428)</f>
        <v>0.42038013494831145</v>
      </c>
      <c r="AD390" s="21">
        <f>('Ratios Calculated fix'!AD390-'Ratios Calculated fix'!AD$428)/('Ratios Calculated fix'!AD$429-'Ratios Calculated fix'!AD$428)</f>
        <v>0.36536071500806738</v>
      </c>
      <c r="AE390" s="21">
        <f>('Ratios Calculated fix'!AE390-'Ratios Calculated fix'!AE$428)/('Ratios Calculated fix'!AE$429-'Ratios Calculated fix'!AE$428)</f>
        <v>0.4188332094070385</v>
      </c>
      <c r="AF390" s="21">
        <f>('Ratios Calculated fix'!AF390-'Ratios Calculated fix'!AF$428)/('Ratios Calculated fix'!AF$429-'Ratios Calculated fix'!AF$428)</f>
        <v>0.57256460043193957</v>
      </c>
      <c r="AG390" s="21" t="e">
        <f>('Ratios Calculated fix'!AG390-'Ratios Calculated fix'!AG$428)/('Ratios Calculated fix'!AG$429-'Ratios Calculated fix'!AG$428)</f>
        <v>#DIV/0!</v>
      </c>
      <c r="AH390" s="21" t="e">
        <f>('Ratios Calculated fix'!AH390-'Ratios Calculated fix'!AH$428)/('Ratios Calculated fix'!AH$429-'Ratios Calculated fix'!AH$428)</f>
        <v>#DIV/0!</v>
      </c>
      <c r="AI390" s="21">
        <f>('Ratios Calculated fix'!AI390-'Ratios Calculated fix'!AI$428)/('Ratios Calculated fix'!AI$429-'Ratios Calculated fix'!AI$428)</f>
        <v>0.36499397631777147</v>
      </c>
      <c r="AJ390" s="21">
        <f>('Ratios Calculated fix'!AJ390-'Ratios Calculated fix'!AJ$428)/('Ratios Calculated fix'!AJ$429-'Ratios Calculated fix'!AJ$428)</f>
        <v>0.12617344701522301</v>
      </c>
      <c r="AK390" s="21" t="e">
        <f>('Ratios Calculated fix'!AK390-'Ratios Calculated fix'!AK$428)/('Ratios Calculated fix'!AK$429-'Ratios Calculated fix'!AK$428)</f>
        <v>#DIV/0!</v>
      </c>
      <c r="AL390" s="21" t="e">
        <f>('Ratios Calculated fix'!AL390-'Ratios Calculated fix'!AL$428)/('Ratios Calculated fix'!AL$429-'Ratios Calculated fix'!AL$428)</f>
        <v>#DIV/0!</v>
      </c>
      <c r="AM390" s="21">
        <f>('Ratios Calculated fix'!AM390-'Ratios Calculated fix'!AM$428)/('Ratios Calculated fix'!AM$429-'Ratios Calculated fix'!AM$428)</f>
        <v>0.61689742506870671</v>
      </c>
      <c r="AN390" s="21">
        <f>('Ratios Calculated fix'!AN390-'Ratios Calculated fix'!AN$428)/('Ratios Calculated fix'!AN$429-'Ratios Calculated fix'!AN$428)</f>
        <v>0.62250430358031039</v>
      </c>
      <c r="AO390" s="21">
        <f>('Ratios Calculated fix'!AO390-'Ratios Calculated fix'!AO$428)/('Ratios Calculated fix'!AO$429-'Ratios Calculated fix'!AO$428)</f>
        <v>0.19120953630963328</v>
      </c>
      <c r="AP390" s="21">
        <f>('Ratios Calculated fix'!AP390-'Ratios Calculated fix'!AP$428)/('Ratios Calculated fix'!AP$429-'Ratios Calculated fix'!AP$428)</f>
        <v>3.2390279907557495E-2</v>
      </c>
      <c r="AQ390" s="21">
        <f>('Ratios Calculated fix'!AQ390-'Ratios Calculated fix'!AQ$428)/('Ratios Calculated fix'!AQ$429-'Ratios Calculated fix'!AQ$428)</f>
        <v>0.55303525214129845</v>
      </c>
      <c r="AR390" s="21">
        <f>('Ratios Calculated fix'!AR390-'Ratios Calculated fix'!AR$428)/('Ratios Calculated fix'!AR$429-'Ratios Calculated fix'!AR$428)</f>
        <v>0.33038924705661993</v>
      </c>
      <c r="AS390" s="21">
        <f>('Ratios Calculated fix'!AS390-'Ratios Calculated fix'!AS$428)/('Ratios Calculated fix'!AS$429-'Ratios Calculated fix'!AS$428)</f>
        <v>0.49734478179650138</v>
      </c>
      <c r="AT390" s="21">
        <f>('Ratios Calculated fix'!AT390-'Ratios Calculated fix'!AT$428)/('Ratios Calculated fix'!AT$429-'Ratios Calculated fix'!AT$428)</f>
        <v>0.42040405566036093</v>
      </c>
      <c r="AU390" s="21">
        <f>('Ratios Calculated fix'!AU390-'Ratios Calculated fix'!AU$428)/('Ratios Calculated fix'!AU$429-'Ratios Calculated fix'!AU$428)</f>
        <v>0.46523703235678904</v>
      </c>
      <c r="AV390" s="21" t="e">
        <f>('Ratios Calculated fix'!AV390-'Ratios Calculated fix'!AV$428)/('Ratios Calculated fix'!AV$429-'Ratios Calculated fix'!AV$428)</f>
        <v>#DIV/0!</v>
      </c>
      <c r="AW390" s="21" t="e">
        <f>('Ratios Calculated fix'!AW390-'Ratios Calculated fix'!AW$428)/('Ratios Calculated fix'!AW$429-'Ratios Calculated fix'!AW$428)</f>
        <v>#DIV/0!</v>
      </c>
      <c r="AX390" s="21" t="e">
        <f>('Ratios Calculated fix'!AX390-'Ratios Calculated fix'!AX$428)/('Ratios Calculated fix'!AX$429-'Ratios Calculated fix'!AX$428)</f>
        <v>#DIV/0!</v>
      </c>
      <c r="AY390" s="21">
        <f>('Ratios Calculated fix'!AY390-'Ratios Calculated fix'!AY$428)/('Ratios Calculated fix'!AY$429-'Ratios Calculated fix'!AY$428)</f>
        <v>0.32751608420844852</v>
      </c>
      <c r="AZ390" s="21">
        <f>('Ratios Calculated fix'!AZ390-'Ratios Calculated fix'!AZ$428)/('Ratios Calculated fix'!AZ$429-'Ratios Calculated fix'!AZ$428)</f>
        <v>0.22108441571305615</v>
      </c>
      <c r="BA390" s="21">
        <f>('Ratios Calculated fix'!BA390-'Ratios Calculated fix'!BA$428)/('Ratios Calculated fix'!BA$429-'Ratios Calculated fix'!BA$428)</f>
        <v>0.52058651594940208</v>
      </c>
      <c r="BB390" s="21" t="e">
        <f>('Ratios Calculated fix'!BB390-'Ratios Calculated fix'!BB$428)/('Ratios Calculated fix'!BB$429-'Ratios Calculated fix'!BB$428)</f>
        <v>#DIV/0!</v>
      </c>
      <c r="BC390" s="21">
        <f>('Ratios Calculated fix'!BC390-'Ratios Calculated fix'!BC$428)/('Ratios Calculated fix'!BC$429-'Ratios Calculated fix'!BC$428)</f>
        <v>0.20469825008351336</v>
      </c>
    </row>
    <row r="391" spans="1:55" x14ac:dyDescent="0.2">
      <c r="A391" s="7" t="s">
        <v>1213</v>
      </c>
      <c r="B391" s="7" t="s">
        <v>1214</v>
      </c>
      <c r="C391" s="3" t="s">
        <v>45</v>
      </c>
      <c r="D391" s="7">
        <v>330907</v>
      </c>
      <c r="E391" s="7" t="s">
        <v>16</v>
      </c>
      <c r="F391" s="7">
        <v>2018</v>
      </c>
      <c r="G391" s="7" t="s">
        <v>17</v>
      </c>
      <c r="H391" s="8">
        <v>43555</v>
      </c>
      <c r="I391" s="8">
        <v>43609</v>
      </c>
      <c r="J391" s="8">
        <v>43769</v>
      </c>
      <c r="K391" s="9">
        <v>321913238</v>
      </c>
      <c r="L391" s="9">
        <v>326252252</v>
      </c>
      <c r="M391" s="7" t="s">
        <v>1215</v>
      </c>
      <c r="N391" s="20">
        <f>('Ratios Calculated fix'!N391-'Ratios Calculated fix'!N$428)/('Ratios Calculated fix'!N$429-'Ratios Calculated fix'!N$428)</f>
        <v>6.406505915064184E-2</v>
      </c>
      <c r="O391" s="21">
        <f>('Ratios Calculated fix'!O391-'Ratios Calculated fix'!O$428)/('Ratios Calculated fix'!O$429-'Ratios Calculated fix'!O$428)</f>
        <v>3.8320123057321132E-2</v>
      </c>
      <c r="P391" s="21">
        <f>('Ratios Calculated fix'!P391-'Ratios Calculated fix'!P$428)/('Ratios Calculated fix'!P$429-'Ratios Calculated fix'!P$428)</f>
        <v>3.2442692592190465E-2</v>
      </c>
      <c r="Q391" s="21">
        <f>('Ratios Calculated fix'!Q391-'Ratios Calculated fix'!Q$428)/('Ratios Calculated fix'!Q$429-'Ratios Calculated fix'!Q$428)</f>
        <v>0.56034697059732896</v>
      </c>
      <c r="R391" s="21">
        <f>('Ratios Calculated fix'!R391-'Ratios Calculated fix'!R$428)/('Ratios Calculated fix'!R$429-'Ratios Calculated fix'!R$428)</f>
        <v>9.3290080440483647E-2</v>
      </c>
      <c r="S391" s="21">
        <f>('Ratios Calculated fix'!S391-'Ratios Calculated fix'!S$428)/('Ratios Calculated fix'!S$429-'Ratios Calculated fix'!S$428)</f>
        <v>0.24809900908464622</v>
      </c>
      <c r="T391" s="21">
        <f>('Ratios Calculated fix'!T391-'Ratios Calculated fix'!T$428)/('Ratios Calculated fix'!T$429-'Ratios Calculated fix'!T$428)</f>
        <v>5.5697896113632593E-2</v>
      </c>
      <c r="U391" s="21">
        <f>('Ratios Calculated fix'!U391-'Ratios Calculated fix'!U$428)/('Ratios Calculated fix'!U$429-'Ratios Calculated fix'!U$428)</f>
        <v>0.79503617582703578</v>
      </c>
      <c r="V391" s="21">
        <f>('Ratios Calculated fix'!V391-'Ratios Calculated fix'!V$428)/('Ratios Calculated fix'!V$429-'Ratios Calculated fix'!V$428)</f>
        <v>0.78363765625564263</v>
      </c>
      <c r="W391" s="21">
        <f>('Ratios Calculated fix'!W391-'Ratios Calculated fix'!W$428)/('Ratios Calculated fix'!W$429-'Ratios Calculated fix'!W$428)</f>
        <v>0.7626215888429162</v>
      </c>
      <c r="X391" s="21">
        <f>('Ratios Calculated fix'!X391-'Ratios Calculated fix'!X$428)/('Ratios Calculated fix'!X$429-'Ratios Calculated fix'!X$428)</f>
        <v>0.3692793642335655</v>
      </c>
      <c r="Y391" s="21">
        <f>('Ratios Calculated fix'!Y391-'Ratios Calculated fix'!Y$428)/('Ratios Calculated fix'!Y$429-'Ratios Calculated fix'!Y$428)</f>
        <v>0.51176350623660627</v>
      </c>
      <c r="Z391" s="21">
        <f>('Ratios Calculated fix'!Z391-'Ratios Calculated fix'!Z$428)/('Ratios Calculated fix'!Z$429-'Ratios Calculated fix'!Z$428)</f>
        <v>0.63072063576643456</v>
      </c>
      <c r="AA391" s="21">
        <f>('Ratios Calculated fix'!AA391-'Ratios Calculated fix'!AA$428)/('Ratios Calculated fix'!AA$429-'Ratios Calculated fix'!AA$428)</f>
        <v>0.26791186266705153</v>
      </c>
      <c r="AB391" s="21">
        <f>('Ratios Calculated fix'!AB391-'Ratios Calculated fix'!AB$428)/('Ratios Calculated fix'!AB$429-'Ratios Calculated fix'!AB$428)</f>
        <v>0.87389136311518056</v>
      </c>
      <c r="AC391" s="21">
        <f>('Ratios Calculated fix'!AC391-'Ratios Calculated fix'!AC$428)/('Ratios Calculated fix'!AC$429-'Ratios Calculated fix'!AC$428)</f>
        <v>0.49115993246823231</v>
      </c>
      <c r="AD391" s="21">
        <f>('Ratios Calculated fix'!AD391-'Ratios Calculated fix'!AD$428)/('Ratios Calculated fix'!AD$429-'Ratios Calculated fix'!AD$428)</f>
        <v>0.32617550922654404</v>
      </c>
      <c r="AE391" s="21">
        <f>('Ratios Calculated fix'!AE391-'Ratios Calculated fix'!AE$428)/('Ratios Calculated fix'!AE$429-'Ratios Calculated fix'!AE$428)</f>
        <v>0.37391303921745395</v>
      </c>
      <c r="AF391" s="21">
        <f>('Ratios Calculated fix'!AF391-'Ratios Calculated fix'!AF$428)/('Ratios Calculated fix'!AF$429-'Ratios Calculated fix'!AF$428)</f>
        <v>0.5730421595611912</v>
      </c>
      <c r="AG391" s="21" t="e">
        <f>('Ratios Calculated fix'!AG391-'Ratios Calculated fix'!AG$428)/('Ratios Calculated fix'!AG$429-'Ratios Calculated fix'!AG$428)</f>
        <v>#DIV/0!</v>
      </c>
      <c r="AH391" s="21" t="e">
        <f>('Ratios Calculated fix'!AH391-'Ratios Calculated fix'!AH$428)/('Ratios Calculated fix'!AH$429-'Ratios Calculated fix'!AH$428)</f>
        <v>#DIV/0!</v>
      </c>
      <c r="AI391" s="21">
        <f>('Ratios Calculated fix'!AI391-'Ratios Calculated fix'!AI$428)/('Ratios Calculated fix'!AI$429-'Ratios Calculated fix'!AI$428)</f>
        <v>0.37260685464058113</v>
      </c>
      <c r="AJ391" s="21">
        <f>('Ratios Calculated fix'!AJ391-'Ratios Calculated fix'!AJ$428)/('Ratios Calculated fix'!AJ$429-'Ratios Calculated fix'!AJ$428)</f>
        <v>0.14800720547599336</v>
      </c>
      <c r="AK391" s="21" t="e">
        <f>('Ratios Calculated fix'!AK391-'Ratios Calculated fix'!AK$428)/('Ratios Calculated fix'!AK$429-'Ratios Calculated fix'!AK$428)</f>
        <v>#DIV/0!</v>
      </c>
      <c r="AL391" s="21" t="e">
        <f>('Ratios Calculated fix'!AL391-'Ratios Calculated fix'!AL$428)/('Ratios Calculated fix'!AL$429-'Ratios Calculated fix'!AL$428)</f>
        <v>#DIV/0!</v>
      </c>
      <c r="AM391" s="21">
        <f>('Ratios Calculated fix'!AM391-'Ratios Calculated fix'!AM$428)/('Ratios Calculated fix'!AM$429-'Ratios Calculated fix'!AM$428)</f>
        <v>0.61798831950933131</v>
      </c>
      <c r="AN391" s="21">
        <f>('Ratios Calculated fix'!AN391-'Ratios Calculated fix'!AN$428)/('Ratios Calculated fix'!AN$429-'Ratios Calculated fix'!AN$428)</f>
        <v>0.62460924644708526</v>
      </c>
      <c r="AO391" s="21">
        <f>('Ratios Calculated fix'!AO391-'Ratios Calculated fix'!AO$428)/('Ratios Calculated fix'!AO$429-'Ratios Calculated fix'!AO$428)</f>
        <v>0.24754446686706769</v>
      </c>
      <c r="AP391" s="21">
        <f>('Ratios Calculated fix'!AP391-'Ratios Calculated fix'!AP$428)/('Ratios Calculated fix'!AP$429-'Ratios Calculated fix'!AP$428)</f>
        <v>3.2880990245435858E-2</v>
      </c>
      <c r="AQ391" s="21">
        <f>('Ratios Calculated fix'!AQ391-'Ratios Calculated fix'!AQ$428)/('Ratios Calculated fix'!AQ$429-'Ratios Calculated fix'!AQ$428)</f>
        <v>0.57020148681447358</v>
      </c>
      <c r="AR391" s="21">
        <f>('Ratios Calculated fix'!AR391-'Ratios Calculated fix'!AR$428)/('Ratios Calculated fix'!AR$429-'Ratios Calculated fix'!AR$428)</f>
        <v>0.29894563146795644</v>
      </c>
      <c r="AS391" s="21">
        <f>('Ratios Calculated fix'!AS391-'Ratios Calculated fix'!AS$428)/('Ratios Calculated fix'!AS$429-'Ratios Calculated fix'!AS$428)</f>
        <v>0.51592554224027487</v>
      </c>
      <c r="AT391" s="21">
        <f>('Ratios Calculated fix'!AT391-'Ratios Calculated fix'!AT$428)/('Ratios Calculated fix'!AT$429-'Ratios Calculated fix'!AT$428)</f>
        <v>0.42557425498926499</v>
      </c>
      <c r="AU391" s="21">
        <f>('Ratios Calculated fix'!AU391-'Ratios Calculated fix'!AU$428)/('Ratios Calculated fix'!AU$429-'Ratios Calculated fix'!AU$428)</f>
        <v>0.4674549423018225</v>
      </c>
      <c r="AV391" s="21" t="e">
        <f>('Ratios Calculated fix'!AV391-'Ratios Calculated fix'!AV$428)/('Ratios Calculated fix'!AV$429-'Ratios Calculated fix'!AV$428)</f>
        <v>#DIV/0!</v>
      </c>
      <c r="AW391" s="21" t="e">
        <f>('Ratios Calculated fix'!AW391-'Ratios Calculated fix'!AW$428)/('Ratios Calculated fix'!AW$429-'Ratios Calculated fix'!AW$428)</f>
        <v>#DIV/0!</v>
      </c>
      <c r="AX391" s="21" t="e">
        <f>('Ratios Calculated fix'!AX391-'Ratios Calculated fix'!AX$428)/('Ratios Calculated fix'!AX$429-'Ratios Calculated fix'!AX$428)</f>
        <v>#DIV/0!</v>
      </c>
      <c r="AY391" s="21">
        <f>('Ratios Calculated fix'!AY391-'Ratios Calculated fix'!AY$428)/('Ratios Calculated fix'!AY$429-'Ratios Calculated fix'!AY$428)</f>
        <v>0.35551759784286169</v>
      </c>
      <c r="AZ391" s="21">
        <f>('Ratios Calculated fix'!AZ391-'Ratios Calculated fix'!AZ$428)/('Ratios Calculated fix'!AZ$429-'Ratios Calculated fix'!AZ$428)</f>
        <v>0.28263535801005374</v>
      </c>
      <c r="BA391" s="21">
        <f>('Ratios Calculated fix'!BA391-'Ratios Calculated fix'!BA$428)/('Ratios Calculated fix'!BA$429-'Ratios Calculated fix'!BA$428)</f>
        <v>0.51636663939390215</v>
      </c>
      <c r="BB391" s="21" t="e">
        <f>('Ratios Calculated fix'!BB391-'Ratios Calculated fix'!BB$428)/('Ratios Calculated fix'!BB$429-'Ratios Calculated fix'!BB$428)</f>
        <v>#DIV/0!</v>
      </c>
      <c r="BC391" s="21">
        <f>('Ratios Calculated fix'!BC391-'Ratios Calculated fix'!BC$428)/('Ratios Calculated fix'!BC$429-'Ratios Calculated fix'!BC$428)</f>
        <v>0.17714521532492974</v>
      </c>
    </row>
    <row r="392" spans="1:55" x14ac:dyDescent="0.2">
      <c r="A392" s="7" t="s">
        <v>1192</v>
      </c>
      <c r="B392" s="7" t="s">
        <v>1193</v>
      </c>
      <c r="C392" s="3" t="s">
        <v>138</v>
      </c>
      <c r="D392" s="7">
        <v>410846</v>
      </c>
      <c r="E392" s="7" t="s">
        <v>16</v>
      </c>
      <c r="F392" s="7">
        <v>2018</v>
      </c>
      <c r="G392" s="7" t="s">
        <v>17</v>
      </c>
      <c r="H392" s="8">
        <v>43465</v>
      </c>
      <c r="I392" s="8">
        <v>43524</v>
      </c>
      <c r="J392" s="8">
        <v>43524</v>
      </c>
      <c r="K392" s="9">
        <v>419000000</v>
      </c>
      <c r="L392" s="9">
        <v>422000000</v>
      </c>
      <c r="M392" s="7" t="s">
        <v>1194</v>
      </c>
      <c r="N392" s="20">
        <f>('Ratios Calculated fix'!N392-'Ratios Calculated fix'!N$428)/('Ratios Calculated fix'!N$429-'Ratios Calculated fix'!N$428)</f>
        <v>7.5018638794033851E-2</v>
      </c>
      <c r="O392" s="21">
        <f>('Ratios Calculated fix'!O392-'Ratios Calculated fix'!O$428)/('Ratios Calculated fix'!O$429-'Ratios Calculated fix'!O$428)</f>
        <v>4.9985447002822009E-2</v>
      </c>
      <c r="P392" s="21">
        <f>('Ratios Calculated fix'!P392-'Ratios Calculated fix'!P$428)/('Ratios Calculated fix'!P$429-'Ratios Calculated fix'!P$428)</f>
        <v>7.9042061338712707E-2</v>
      </c>
      <c r="Q392" s="21">
        <f>('Ratios Calculated fix'!Q392-'Ratios Calculated fix'!Q$428)/('Ratios Calculated fix'!Q$429-'Ratios Calculated fix'!Q$428)</f>
        <v>0.55940773207019179</v>
      </c>
      <c r="R392" s="21">
        <f>('Ratios Calculated fix'!R392-'Ratios Calculated fix'!R$428)/('Ratios Calculated fix'!R$429-'Ratios Calculated fix'!R$428)</f>
        <v>4.5446807119602993E-2</v>
      </c>
      <c r="S392" s="21">
        <f>('Ratios Calculated fix'!S392-'Ratios Calculated fix'!S$428)/('Ratios Calculated fix'!S$429-'Ratios Calculated fix'!S$428)</f>
        <v>4.0632923871034895E-3</v>
      </c>
      <c r="T392" s="21">
        <f>('Ratios Calculated fix'!T392-'Ratios Calculated fix'!T$428)/('Ratios Calculated fix'!T$429-'Ratios Calculated fix'!T$428)</f>
        <v>4.5282083495740928E-2</v>
      </c>
      <c r="U392" s="21">
        <f>('Ratios Calculated fix'!U392-'Ratios Calculated fix'!U$428)/('Ratios Calculated fix'!U$429-'Ratios Calculated fix'!U$428)</f>
        <v>0.79197599371704774</v>
      </c>
      <c r="V392" s="21">
        <f>('Ratios Calculated fix'!V392-'Ratios Calculated fix'!V$428)/('Ratios Calculated fix'!V$429-'Ratios Calculated fix'!V$428)</f>
        <v>0.77159664318229215</v>
      </c>
      <c r="W392" s="21">
        <f>('Ratios Calculated fix'!W392-'Ratios Calculated fix'!W$428)/('Ratios Calculated fix'!W$429-'Ratios Calculated fix'!W$428)</f>
        <v>0.76140377011068028</v>
      </c>
      <c r="X392" s="21">
        <f>('Ratios Calculated fix'!X392-'Ratios Calculated fix'!X$428)/('Ratios Calculated fix'!X$429-'Ratios Calculated fix'!X$428)</f>
        <v>0.31242830242156555</v>
      </c>
      <c r="Y392" s="21">
        <f>('Ratios Calculated fix'!Y392-'Ratios Calculated fix'!Y$428)/('Ratios Calculated fix'!Y$429-'Ratios Calculated fix'!Y$428)</f>
        <v>0.49835126145461334</v>
      </c>
      <c r="Z392" s="21">
        <f>('Ratios Calculated fix'!Z392-'Ratios Calculated fix'!Z$428)/('Ratios Calculated fix'!Z$429-'Ratios Calculated fix'!Z$428)</f>
        <v>0.68757169757843439</v>
      </c>
      <c r="AA392" s="21">
        <f>('Ratios Calculated fix'!AA392-'Ratios Calculated fix'!AA$428)/('Ratios Calculated fix'!AA$429-'Ratios Calculated fix'!AA$428)</f>
        <v>0</v>
      </c>
      <c r="AB392" s="21">
        <f>('Ratios Calculated fix'!AB392-'Ratios Calculated fix'!AB$428)/('Ratios Calculated fix'!AB$429-'Ratios Calculated fix'!AB$428)</f>
        <v>0.89719649945378155</v>
      </c>
      <c r="AC392" s="21">
        <f>('Ratios Calculated fix'!AC392-'Ratios Calculated fix'!AC$428)/('Ratios Calculated fix'!AC$429-'Ratios Calculated fix'!AC$428)</f>
        <v>2.150929095862945E-2</v>
      </c>
      <c r="AD392" s="21">
        <f>('Ratios Calculated fix'!AD392-'Ratios Calculated fix'!AD$428)/('Ratios Calculated fix'!AD$429-'Ratios Calculated fix'!AD$428)</f>
        <v>0.24772895614666518</v>
      </c>
      <c r="AE392" s="21">
        <f>('Ratios Calculated fix'!AE392-'Ratios Calculated fix'!AE$428)/('Ratios Calculated fix'!AE$429-'Ratios Calculated fix'!AE$428)</f>
        <v>0.28342261453451101</v>
      </c>
      <c r="AF392" s="21">
        <f>('Ratios Calculated fix'!AF392-'Ratios Calculated fix'!AF$428)/('Ratios Calculated fix'!AF$429-'Ratios Calculated fix'!AF$428)</f>
        <v>0.56712844956277653</v>
      </c>
      <c r="AG392" s="21" t="e">
        <f>('Ratios Calculated fix'!AG392-'Ratios Calculated fix'!AG$428)/('Ratios Calculated fix'!AG$429-'Ratios Calculated fix'!AG$428)</f>
        <v>#DIV/0!</v>
      </c>
      <c r="AH392" s="21" t="e">
        <f>('Ratios Calculated fix'!AH392-'Ratios Calculated fix'!AH$428)/('Ratios Calculated fix'!AH$429-'Ratios Calculated fix'!AH$428)</f>
        <v>#DIV/0!</v>
      </c>
      <c r="AI392" s="21">
        <f>('Ratios Calculated fix'!AI392-'Ratios Calculated fix'!AI$428)/('Ratios Calculated fix'!AI$429-'Ratios Calculated fix'!AI$428)</f>
        <v>0.39913995137551594</v>
      </c>
      <c r="AJ392" s="21">
        <f>('Ratios Calculated fix'!AJ392-'Ratios Calculated fix'!AJ$428)/('Ratios Calculated fix'!AJ$429-'Ratios Calculated fix'!AJ$428)</f>
        <v>0.15225724455018999</v>
      </c>
      <c r="AK392" s="21" t="e">
        <f>('Ratios Calculated fix'!AK392-'Ratios Calculated fix'!AK$428)/('Ratios Calculated fix'!AK$429-'Ratios Calculated fix'!AK$428)</f>
        <v>#DIV/0!</v>
      </c>
      <c r="AL392" s="21" t="e">
        <f>('Ratios Calculated fix'!AL392-'Ratios Calculated fix'!AL$428)/('Ratios Calculated fix'!AL$429-'Ratios Calculated fix'!AL$428)</f>
        <v>#DIV/0!</v>
      </c>
      <c r="AM392" s="21">
        <f>('Ratios Calculated fix'!AM392-'Ratios Calculated fix'!AM$428)/('Ratios Calculated fix'!AM$429-'Ratios Calculated fix'!AM$428)</f>
        <v>0.61815078395577705</v>
      </c>
      <c r="AN392" s="21">
        <f>('Ratios Calculated fix'!AN392-'Ratios Calculated fix'!AN$428)/('Ratios Calculated fix'!AN$429-'Ratios Calculated fix'!AN$428)</f>
        <v>0.62599920450918822</v>
      </c>
      <c r="AO392" s="21">
        <f>('Ratios Calculated fix'!AO392-'Ratios Calculated fix'!AO$428)/('Ratios Calculated fix'!AO$429-'Ratios Calculated fix'!AO$428)</f>
        <v>0.41295196188028266</v>
      </c>
      <c r="AP392" s="21">
        <f>('Ratios Calculated fix'!AP392-'Ratios Calculated fix'!AP$428)/('Ratios Calculated fix'!AP$429-'Ratios Calculated fix'!AP$428)</f>
        <v>3.3319092624661185E-2</v>
      </c>
      <c r="AQ392" s="21">
        <f>('Ratios Calculated fix'!AQ392-'Ratios Calculated fix'!AQ$428)/('Ratios Calculated fix'!AQ$429-'Ratios Calculated fix'!AQ$428)</f>
        <v>0.59732104977040734</v>
      </c>
      <c r="AR392" s="21">
        <f>('Ratios Calculated fix'!AR392-'Ratios Calculated fix'!AR$428)/('Ratios Calculated fix'!AR$429-'Ratios Calculated fix'!AR$428)</f>
        <v>0.23143482661819229</v>
      </c>
      <c r="AS392" s="21">
        <f>('Ratios Calculated fix'!AS392-'Ratios Calculated fix'!AS$428)/('Ratios Calculated fix'!AS$429-'Ratios Calculated fix'!AS$428)</f>
        <v>0.54888139584327644</v>
      </c>
      <c r="AT392" s="21">
        <f>('Ratios Calculated fix'!AT392-'Ratios Calculated fix'!AT$428)/('Ratios Calculated fix'!AT$429-'Ratios Calculated fix'!AT$428)</f>
        <v>0.3704187520325023</v>
      </c>
      <c r="AU392" s="21">
        <f>('Ratios Calculated fix'!AU392-'Ratios Calculated fix'!AU$428)/('Ratios Calculated fix'!AU$429-'Ratios Calculated fix'!AU$428)</f>
        <v>0.47373870079725955</v>
      </c>
      <c r="AV392" s="21" t="e">
        <f>('Ratios Calculated fix'!AV392-'Ratios Calculated fix'!AV$428)/('Ratios Calculated fix'!AV$429-'Ratios Calculated fix'!AV$428)</f>
        <v>#DIV/0!</v>
      </c>
      <c r="AW392" s="21" t="e">
        <f>('Ratios Calculated fix'!AW392-'Ratios Calculated fix'!AW$428)/('Ratios Calculated fix'!AW$429-'Ratios Calculated fix'!AW$428)</f>
        <v>#DIV/0!</v>
      </c>
      <c r="AX392" s="21" t="e">
        <f>('Ratios Calculated fix'!AX392-'Ratios Calculated fix'!AX$428)/('Ratios Calculated fix'!AX$429-'Ratios Calculated fix'!AX$428)</f>
        <v>#DIV/0!</v>
      </c>
      <c r="AY392" s="21">
        <f>('Ratios Calculated fix'!AY392-'Ratios Calculated fix'!AY$428)/('Ratios Calculated fix'!AY$429-'Ratios Calculated fix'!AY$428)</f>
        <v>0.35483408652050002</v>
      </c>
      <c r="AZ392" s="21">
        <f>('Ratios Calculated fix'!AZ392-'Ratios Calculated fix'!AZ$428)/('Ratios Calculated fix'!AZ$429-'Ratios Calculated fix'!AZ$428)</f>
        <v>0.2581864773691292</v>
      </c>
      <c r="BA392" s="21">
        <f>('Ratios Calculated fix'!BA392-'Ratios Calculated fix'!BA$428)/('Ratios Calculated fix'!BA$429-'Ratios Calculated fix'!BA$428)</f>
        <v>0.51402139787361811</v>
      </c>
      <c r="BB392" s="21" t="e">
        <f>('Ratios Calculated fix'!BB392-'Ratios Calculated fix'!BB$428)/('Ratios Calculated fix'!BB$429-'Ratios Calculated fix'!BB$428)</f>
        <v>#DIV/0!</v>
      </c>
      <c r="BC392" s="21">
        <f>('Ratios Calculated fix'!BC392-'Ratios Calculated fix'!BC$428)/('Ratios Calculated fix'!BC$429-'Ratios Calculated fix'!BC$428)</f>
        <v>0.11491113331314078</v>
      </c>
    </row>
    <row r="393" spans="1:55" x14ac:dyDescent="0.2">
      <c r="A393" s="3" t="s">
        <v>1222</v>
      </c>
      <c r="B393" s="3" t="s">
        <v>1223</v>
      </c>
      <c r="C393" s="3" t="s">
        <v>59</v>
      </c>
      <c r="D393" s="3">
        <v>378238</v>
      </c>
      <c r="E393" s="3" t="s">
        <v>16</v>
      </c>
      <c r="F393" s="3">
        <v>2019</v>
      </c>
      <c r="G393" s="3" t="s">
        <v>17</v>
      </c>
      <c r="H393" s="4">
        <v>43830</v>
      </c>
      <c r="I393" s="4">
        <v>43887</v>
      </c>
      <c r="J393" s="4">
        <v>43887</v>
      </c>
      <c r="K393" s="5">
        <v>132474000</v>
      </c>
      <c r="L393" s="5">
        <v>133757000</v>
      </c>
      <c r="M393" s="3" t="s">
        <v>1224</v>
      </c>
      <c r="N393" s="20">
        <f>('Ratios Calculated fix'!N393-'Ratios Calculated fix'!N$428)/('Ratios Calculated fix'!N$429-'Ratios Calculated fix'!N$428)</f>
        <v>7.7041040959683532E-2</v>
      </c>
      <c r="O393" s="21">
        <f>('Ratios Calculated fix'!O393-'Ratios Calculated fix'!O$428)/('Ratios Calculated fix'!O$429-'Ratios Calculated fix'!O$428)</f>
        <v>4.6109016509767627E-2</v>
      </c>
      <c r="P393" s="21">
        <f>('Ratios Calculated fix'!P393-'Ratios Calculated fix'!P$428)/('Ratios Calculated fix'!P$429-'Ratios Calculated fix'!P$428)</f>
        <v>9.9393430358853865E-3</v>
      </c>
      <c r="Q393" s="21">
        <f>('Ratios Calculated fix'!Q393-'Ratios Calculated fix'!Q$428)/('Ratios Calculated fix'!Q$429-'Ratios Calculated fix'!Q$428)</f>
        <v>0.55894152293437582</v>
      </c>
      <c r="R393" s="21">
        <f>('Ratios Calculated fix'!R393-'Ratios Calculated fix'!R$428)/('Ratios Calculated fix'!R$429-'Ratios Calculated fix'!R$428)</f>
        <v>7.6106628445385696E-2</v>
      </c>
      <c r="S393" s="21">
        <f>('Ratios Calculated fix'!S393-'Ratios Calculated fix'!S$428)/('Ratios Calculated fix'!S$429-'Ratios Calculated fix'!S$428)</f>
        <v>2.2601516537383969E-2</v>
      </c>
      <c r="T393" s="21">
        <f>('Ratios Calculated fix'!T393-'Ratios Calculated fix'!T$428)/('Ratios Calculated fix'!T$429-'Ratios Calculated fix'!T$428)</f>
        <v>7.3376210896784658E-2</v>
      </c>
      <c r="U393" s="21">
        <f>('Ratios Calculated fix'!U393-'Ratios Calculated fix'!U$428)/('Ratios Calculated fix'!U$429-'Ratios Calculated fix'!U$428)</f>
        <v>0.79281615713478781</v>
      </c>
      <c r="V393" s="21">
        <f>('Ratios Calculated fix'!V393-'Ratios Calculated fix'!V$428)/('Ratios Calculated fix'!V$429-'Ratios Calculated fix'!V$428)</f>
        <v>0.7721912011990798</v>
      </c>
      <c r="W393" s="21">
        <f>('Ratios Calculated fix'!W393-'Ratios Calculated fix'!W$428)/('Ratios Calculated fix'!W$429-'Ratios Calculated fix'!W$428)</f>
        <v>0.76225413053364666</v>
      </c>
      <c r="X393" s="21">
        <f>('Ratios Calculated fix'!X393-'Ratios Calculated fix'!X$428)/('Ratios Calculated fix'!X$429-'Ratios Calculated fix'!X$428)</f>
        <v>8.6184305295715066E-2</v>
      </c>
      <c r="Y393" s="21">
        <f>('Ratios Calculated fix'!Y393-'Ratios Calculated fix'!Y$428)/('Ratios Calculated fix'!Y$429-'Ratios Calculated fix'!Y$428)</f>
        <v>0.55601547360435777</v>
      </c>
      <c r="Z393" s="21">
        <f>('Ratios Calculated fix'!Z393-'Ratios Calculated fix'!Z$428)/('Ratios Calculated fix'!Z$429-'Ratios Calculated fix'!Z$428)</f>
        <v>0.91381569470428503</v>
      </c>
      <c r="AA393" s="21">
        <f>('Ratios Calculated fix'!AA393-'Ratios Calculated fix'!AA$428)/('Ratios Calculated fix'!AA$429-'Ratios Calculated fix'!AA$428)</f>
        <v>0.52525850286870723</v>
      </c>
      <c r="AB393" s="21">
        <f>('Ratios Calculated fix'!AB393-'Ratios Calculated fix'!AB$428)/('Ratios Calculated fix'!AB$429-'Ratios Calculated fix'!AB$428)</f>
        <v>0.91431108050734478</v>
      </c>
      <c r="AC393" s="21">
        <f>('Ratios Calculated fix'!AC393-'Ratios Calculated fix'!AC$428)/('Ratios Calculated fix'!AC$429-'Ratios Calculated fix'!AC$428)</f>
        <v>0.23004671299568391</v>
      </c>
      <c r="AD393" s="21">
        <f>('Ratios Calculated fix'!AD393-'Ratios Calculated fix'!AD$428)/('Ratios Calculated fix'!AD$429-'Ratios Calculated fix'!AD$428)</f>
        <v>0.36160449772100534</v>
      </c>
      <c r="AE393" s="21">
        <f>('Ratios Calculated fix'!AE393-'Ratios Calculated fix'!AE$428)/('Ratios Calculated fix'!AE$429-'Ratios Calculated fix'!AE$428)</f>
        <v>0.41452724963373427</v>
      </c>
      <c r="AF393" s="21">
        <f>('Ratios Calculated fix'!AF393-'Ratios Calculated fix'!AF$428)/('Ratios Calculated fix'!AF$429-'Ratios Calculated fix'!AF$428)</f>
        <v>0.61709751791664436</v>
      </c>
      <c r="AG393" s="21" t="e">
        <f>('Ratios Calculated fix'!AG393-'Ratios Calculated fix'!AG$428)/('Ratios Calculated fix'!AG$429-'Ratios Calculated fix'!AG$428)</f>
        <v>#DIV/0!</v>
      </c>
      <c r="AH393" s="21" t="e">
        <f>('Ratios Calculated fix'!AH393-'Ratios Calculated fix'!AH$428)/('Ratios Calculated fix'!AH$429-'Ratios Calculated fix'!AH$428)</f>
        <v>#DIV/0!</v>
      </c>
      <c r="AI393" s="21">
        <f>('Ratios Calculated fix'!AI393-'Ratios Calculated fix'!AI$428)/('Ratios Calculated fix'!AI$429-'Ratios Calculated fix'!AI$428)</f>
        <v>0.40414024987369984</v>
      </c>
      <c r="AJ393" s="21">
        <f>('Ratios Calculated fix'!AJ393-'Ratios Calculated fix'!AJ$428)/('Ratios Calculated fix'!AJ$429-'Ratios Calculated fix'!AJ$428)</f>
        <v>0.30092162766143993</v>
      </c>
      <c r="AK393" s="21" t="e">
        <f>('Ratios Calculated fix'!AK393-'Ratios Calculated fix'!AK$428)/('Ratios Calculated fix'!AK$429-'Ratios Calculated fix'!AK$428)</f>
        <v>#DIV/0!</v>
      </c>
      <c r="AL393" s="21" t="e">
        <f>('Ratios Calculated fix'!AL393-'Ratios Calculated fix'!AL$428)/('Ratios Calculated fix'!AL$429-'Ratios Calculated fix'!AL$428)</f>
        <v>#DIV/0!</v>
      </c>
      <c r="AM393" s="21">
        <f>('Ratios Calculated fix'!AM393-'Ratios Calculated fix'!AM$428)/('Ratios Calculated fix'!AM$429-'Ratios Calculated fix'!AM$428)</f>
        <v>0.61696953117730646</v>
      </c>
      <c r="AN393" s="21">
        <f>('Ratios Calculated fix'!AN393-'Ratios Calculated fix'!AN$428)/('Ratios Calculated fix'!AN$429-'Ratios Calculated fix'!AN$428)</f>
        <v>0.62097000411243253</v>
      </c>
      <c r="AO393" s="21">
        <f>('Ratios Calculated fix'!AO393-'Ratios Calculated fix'!AO$428)/('Ratios Calculated fix'!AO$429-'Ratios Calculated fix'!AO$428)</f>
        <v>8.8617787393663133E-2</v>
      </c>
      <c r="AP393" s="21">
        <f>('Ratios Calculated fix'!AP393-'Ratios Calculated fix'!AP$428)/('Ratios Calculated fix'!AP$429-'Ratios Calculated fix'!AP$428)</f>
        <v>3.3061626349994454E-2</v>
      </c>
      <c r="AQ393" s="21">
        <f>('Ratios Calculated fix'!AQ393-'Ratios Calculated fix'!AQ$428)/('Ratios Calculated fix'!AQ$429-'Ratios Calculated fix'!AQ$428)</f>
        <v>0.561112769814332</v>
      </c>
      <c r="AR393" s="21">
        <f>('Ratios Calculated fix'!AR393-'Ratios Calculated fix'!AR$428)/('Ratios Calculated fix'!AR$429-'Ratios Calculated fix'!AR$428)</f>
        <v>0.36506908863719223</v>
      </c>
      <c r="AS393" s="21">
        <f>('Ratios Calculated fix'!AS393-'Ratios Calculated fix'!AS$428)/('Ratios Calculated fix'!AS$429-'Ratios Calculated fix'!AS$428)</f>
        <v>0.53576158877083102</v>
      </c>
      <c r="AT393" s="21">
        <f>('Ratios Calculated fix'!AT393-'Ratios Calculated fix'!AT$428)/('Ratios Calculated fix'!AT$429-'Ratios Calculated fix'!AT$428)</f>
        <v>0.33018785740359186</v>
      </c>
      <c r="AU393" s="21">
        <f>('Ratios Calculated fix'!AU393-'Ratios Calculated fix'!AU$428)/('Ratios Calculated fix'!AU$429-'Ratios Calculated fix'!AU$428)</f>
        <v>0.47268059356853603</v>
      </c>
      <c r="AV393" s="21" t="e">
        <f>('Ratios Calculated fix'!AV393-'Ratios Calculated fix'!AV$428)/('Ratios Calculated fix'!AV$429-'Ratios Calculated fix'!AV$428)</f>
        <v>#DIV/0!</v>
      </c>
      <c r="AW393" s="21" t="e">
        <f>('Ratios Calculated fix'!AW393-'Ratios Calculated fix'!AW$428)/('Ratios Calculated fix'!AW$429-'Ratios Calculated fix'!AW$428)</f>
        <v>#DIV/0!</v>
      </c>
      <c r="AX393" s="21" t="e">
        <f>('Ratios Calculated fix'!AX393-'Ratios Calculated fix'!AX$428)/('Ratios Calculated fix'!AX$429-'Ratios Calculated fix'!AX$428)</f>
        <v>#DIV/0!</v>
      </c>
      <c r="AY393" s="21">
        <f>('Ratios Calculated fix'!AY393-'Ratios Calculated fix'!AY$428)/('Ratios Calculated fix'!AY$429-'Ratios Calculated fix'!AY$428)</f>
        <v>0.37219680691224838</v>
      </c>
      <c r="AZ393" s="21">
        <f>('Ratios Calculated fix'!AZ393-'Ratios Calculated fix'!AZ$428)/('Ratios Calculated fix'!AZ$429-'Ratios Calculated fix'!AZ$428)</f>
        <v>0.32065512138645974</v>
      </c>
      <c r="BA393" s="21">
        <f>('Ratios Calculated fix'!BA393-'Ratios Calculated fix'!BA$428)/('Ratios Calculated fix'!BA$429-'Ratios Calculated fix'!BA$428)</f>
        <v>0.51121322328389818</v>
      </c>
      <c r="BB393" s="21" t="e">
        <f>('Ratios Calculated fix'!BB393-'Ratios Calculated fix'!BB$428)/('Ratios Calculated fix'!BB$429-'Ratios Calculated fix'!BB$428)</f>
        <v>#DIV/0!</v>
      </c>
      <c r="BC393" s="21">
        <f>('Ratios Calculated fix'!BC393-'Ratios Calculated fix'!BC$428)/('Ratios Calculated fix'!BC$429-'Ratios Calculated fix'!BC$428)</f>
        <v>0.10819274671816993</v>
      </c>
    </row>
    <row r="394" spans="1:55" x14ac:dyDescent="0.2">
      <c r="A394" s="3" t="s">
        <v>1219</v>
      </c>
      <c r="B394" s="3" t="s">
        <v>1220</v>
      </c>
      <c r="C394" s="3" t="s">
        <v>72</v>
      </c>
      <c r="D394" s="3">
        <v>378237</v>
      </c>
      <c r="E394" s="3" t="s">
        <v>16</v>
      </c>
      <c r="F394" s="3">
        <v>2019</v>
      </c>
      <c r="G394" s="3" t="s">
        <v>17</v>
      </c>
      <c r="H394" s="4">
        <v>43830</v>
      </c>
      <c r="I394" s="4">
        <v>43869</v>
      </c>
      <c r="J394" s="4">
        <v>43879</v>
      </c>
      <c r="K394" s="5">
        <v>190920000</v>
      </c>
      <c r="L394" s="5">
        <v>191134000</v>
      </c>
      <c r="M394" s="3" t="s">
        <v>1221</v>
      </c>
      <c r="N394" s="20">
        <f>('Ratios Calculated fix'!N394-'Ratios Calculated fix'!N$428)/('Ratios Calculated fix'!N$429-'Ratios Calculated fix'!N$428)</f>
        <v>3.0704925217233531E-3</v>
      </c>
      <c r="O394" s="21">
        <f>('Ratios Calculated fix'!O394-'Ratios Calculated fix'!O$428)/('Ratios Calculated fix'!O$429-'Ratios Calculated fix'!O$428)</f>
        <v>3.0704925217233531E-3</v>
      </c>
      <c r="P394" s="21">
        <f>('Ratios Calculated fix'!P394-'Ratios Calculated fix'!P$428)/('Ratios Calculated fix'!P$429-'Ratios Calculated fix'!P$428)</f>
        <v>9.4071148884935715E-3</v>
      </c>
      <c r="Q394" s="21">
        <f>('Ratios Calculated fix'!Q394-'Ratios Calculated fix'!Q$428)/('Ratios Calculated fix'!Q$429-'Ratios Calculated fix'!Q$428)</f>
        <v>0.56053371075181135</v>
      </c>
      <c r="R394" s="21">
        <f>('Ratios Calculated fix'!R394-'Ratios Calculated fix'!R$428)/('Ratios Calculated fix'!R$429-'Ratios Calculated fix'!R$428)</f>
        <v>3.1622033918752471E-2</v>
      </c>
      <c r="S394" s="21">
        <f>('Ratios Calculated fix'!S394-'Ratios Calculated fix'!S$428)/('Ratios Calculated fix'!S$429-'Ratios Calculated fix'!S$428)</f>
        <v>0</v>
      </c>
      <c r="T394" s="21">
        <f>('Ratios Calculated fix'!T394-'Ratios Calculated fix'!T$428)/('Ratios Calculated fix'!T$429-'Ratios Calculated fix'!T$428)</f>
        <v>3.1946722131596737E-2</v>
      </c>
      <c r="U394" s="21">
        <f>('Ratios Calculated fix'!U394-'Ratios Calculated fix'!U$428)/('Ratios Calculated fix'!U$429-'Ratios Calculated fix'!U$428)</f>
        <v>0.79183700107153676</v>
      </c>
      <c r="V394" s="21">
        <f>('Ratios Calculated fix'!V394-'Ratios Calculated fix'!V$428)/('Ratios Calculated fix'!V$429-'Ratios Calculated fix'!V$428)</f>
        <v>0.77144014205164946</v>
      </c>
      <c r="W394" s="21">
        <f>('Ratios Calculated fix'!W394-'Ratios Calculated fix'!W$428)/('Ratios Calculated fix'!W$429-'Ratios Calculated fix'!W$428)</f>
        <v>0.76127415586970759</v>
      </c>
      <c r="X394" s="21">
        <f>('Ratios Calculated fix'!X394-'Ratios Calculated fix'!X$428)/('Ratios Calculated fix'!X$429-'Ratios Calculated fix'!X$428)</f>
        <v>3.3777550752429851E-2</v>
      </c>
      <c r="Y394" s="21">
        <f>('Ratios Calculated fix'!Y394-'Ratios Calculated fix'!Y$428)/('Ratios Calculated fix'!Y$429-'Ratios Calculated fix'!Y$428)</f>
        <v>0.48495373110390322</v>
      </c>
      <c r="Z394" s="21">
        <f>('Ratios Calculated fix'!Z394-'Ratios Calculated fix'!Z$428)/('Ratios Calculated fix'!Z$429-'Ratios Calculated fix'!Z$428)</f>
        <v>0.96622244924757017</v>
      </c>
      <c r="AA394" s="21">
        <f>('Ratios Calculated fix'!AA394-'Ratios Calculated fix'!AA$428)/('Ratios Calculated fix'!AA$429-'Ratios Calculated fix'!AA$428)</f>
        <v>0</v>
      </c>
      <c r="AB394" s="21">
        <f>('Ratios Calculated fix'!AB394-'Ratios Calculated fix'!AB$428)/('Ratios Calculated fix'!AB$429-'Ratios Calculated fix'!AB$428)</f>
        <v>0.87041122252643355</v>
      </c>
      <c r="AC394" s="21">
        <f>('Ratios Calculated fix'!AC394-'Ratios Calculated fix'!AC$428)/('Ratios Calculated fix'!AC$429-'Ratios Calculated fix'!AC$428)</f>
        <v>0.54213748366551118</v>
      </c>
      <c r="AD394" s="21">
        <f>('Ratios Calculated fix'!AD394-'Ratios Calculated fix'!AD$428)/('Ratios Calculated fix'!AD$429-'Ratios Calculated fix'!AD$428)</f>
        <v>0.64828918178124584</v>
      </c>
      <c r="AE394" s="21">
        <f>('Ratios Calculated fix'!AE394-'Ratios Calculated fix'!AE$428)/('Ratios Calculated fix'!AE$429-'Ratios Calculated fix'!AE$428)</f>
        <v>0.53324003784745866</v>
      </c>
      <c r="AF394" s="21">
        <f>('Ratios Calculated fix'!AF394-'Ratios Calculated fix'!AF$428)/('Ratios Calculated fix'!AF$429-'Ratios Calculated fix'!AF$428)</f>
        <v>0.65749159051903572</v>
      </c>
      <c r="AG394" s="21" t="e">
        <f>('Ratios Calculated fix'!AG394-'Ratios Calculated fix'!AG$428)/('Ratios Calculated fix'!AG$429-'Ratios Calculated fix'!AG$428)</f>
        <v>#DIV/0!</v>
      </c>
      <c r="AH394" s="21" t="e">
        <f>('Ratios Calculated fix'!AH394-'Ratios Calculated fix'!AH$428)/('Ratios Calculated fix'!AH$429-'Ratios Calculated fix'!AH$428)</f>
        <v>#DIV/0!</v>
      </c>
      <c r="AI394" s="21">
        <f>('Ratios Calculated fix'!AI394-'Ratios Calculated fix'!AI$428)/('Ratios Calculated fix'!AI$429-'Ratios Calculated fix'!AI$428)</f>
        <v>0.34790586857869998</v>
      </c>
      <c r="AJ394" s="21">
        <f>('Ratios Calculated fix'!AJ394-'Ratios Calculated fix'!AJ$428)/('Ratios Calculated fix'!AJ$429-'Ratios Calculated fix'!AJ$428)</f>
        <v>8.4077597551766955E-2</v>
      </c>
      <c r="AK394" s="21" t="e">
        <f>('Ratios Calculated fix'!AK394-'Ratios Calculated fix'!AK$428)/('Ratios Calculated fix'!AK$429-'Ratios Calculated fix'!AK$428)</f>
        <v>#DIV/0!</v>
      </c>
      <c r="AL394" s="21" t="e">
        <f>('Ratios Calculated fix'!AL394-'Ratios Calculated fix'!AL$428)/('Ratios Calculated fix'!AL$429-'Ratios Calculated fix'!AL$428)</f>
        <v>#DIV/0!</v>
      </c>
      <c r="AM394" s="21">
        <f>('Ratios Calculated fix'!AM394-'Ratios Calculated fix'!AM$428)/('Ratios Calculated fix'!AM$429-'Ratios Calculated fix'!AM$428)</f>
        <v>0.61645982814703237</v>
      </c>
      <c r="AN394" s="21">
        <f>('Ratios Calculated fix'!AN394-'Ratios Calculated fix'!AN$428)/('Ratios Calculated fix'!AN$429-'Ratios Calculated fix'!AN$428)</f>
        <v>0.62023737623516684</v>
      </c>
      <c r="AO394" s="21">
        <f>('Ratios Calculated fix'!AO394-'Ratios Calculated fix'!AO$428)/('Ratios Calculated fix'!AO$429-'Ratios Calculated fix'!AO$428)</f>
        <v>1.5971453411573036E-2</v>
      </c>
      <c r="AP394" s="21">
        <f>('Ratios Calculated fix'!AP394-'Ratios Calculated fix'!AP$428)/('Ratios Calculated fix'!AP$429-'Ratios Calculated fix'!AP$428)</f>
        <v>3.1958721855760978E-2</v>
      </c>
      <c r="AQ394" s="21">
        <f>('Ratios Calculated fix'!AQ394-'Ratios Calculated fix'!AQ$428)/('Ratios Calculated fix'!AQ$429-'Ratios Calculated fix'!AQ$428)</f>
        <v>0.52303032052554499</v>
      </c>
      <c r="AR394" s="21">
        <f>('Ratios Calculated fix'!AR394-'Ratios Calculated fix'!AR$428)/('Ratios Calculated fix'!AR$429-'Ratios Calculated fix'!AR$428)</f>
        <v>0.54870740872712209</v>
      </c>
      <c r="AS394" s="21">
        <f>('Ratios Calculated fix'!AS394-'Ratios Calculated fix'!AS$428)/('Ratios Calculated fix'!AS$429-'Ratios Calculated fix'!AS$428)</f>
        <v>0.37014385808741818</v>
      </c>
      <c r="AT394" s="21">
        <f>('Ratios Calculated fix'!AT394-'Ratios Calculated fix'!AT$428)/('Ratios Calculated fix'!AT$429-'Ratios Calculated fix'!AT$428)</f>
        <v>0.26805923330540737</v>
      </c>
      <c r="AU394" s="21">
        <f>('Ratios Calculated fix'!AU394-'Ratios Calculated fix'!AU$428)/('Ratios Calculated fix'!AU$429-'Ratios Calculated fix'!AU$428)</f>
        <v>0.44223706184955264</v>
      </c>
      <c r="AV394" s="21" t="e">
        <f>('Ratios Calculated fix'!AV394-'Ratios Calculated fix'!AV$428)/('Ratios Calculated fix'!AV$429-'Ratios Calculated fix'!AV$428)</f>
        <v>#DIV/0!</v>
      </c>
      <c r="AW394" s="21" t="e">
        <f>('Ratios Calculated fix'!AW394-'Ratios Calculated fix'!AW$428)/('Ratios Calculated fix'!AW$429-'Ratios Calculated fix'!AW$428)</f>
        <v>#DIV/0!</v>
      </c>
      <c r="AX394" s="21" t="e">
        <f>('Ratios Calculated fix'!AX394-'Ratios Calculated fix'!AX$428)/('Ratios Calculated fix'!AX$429-'Ratios Calculated fix'!AX$428)</f>
        <v>#DIV/0!</v>
      </c>
      <c r="AY394" s="21">
        <f>('Ratios Calculated fix'!AY394-'Ratios Calculated fix'!AY$428)/('Ratios Calculated fix'!AY$429-'Ratios Calculated fix'!AY$428)</f>
        <v>0.34992370895307456</v>
      </c>
      <c r="AZ394" s="21">
        <f>('Ratios Calculated fix'!AZ394-'Ratios Calculated fix'!AZ$428)/('Ratios Calculated fix'!AZ$429-'Ratios Calculated fix'!AZ$428)</f>
        <v>0.27086028956916369</v>
      </c>
      <c r="BA394" s="21">
        <f>('Ratios Calculated fix'!BA394-'Ratios Calculated fix'!BA$428)/('Ratios Calculated fix'!BA$429-'Ratios Calculated fix'!BA$428)</f>
        <v>0.50800236153398948</v>
      </c>
      <c r="BB394" s="21" t="e">
        <f>('Ratios Calculated fix'!BB394-'Ratios Calculated fix'!BB$428)/('Ratios Calculated fix'!BB$429-'Ratios Calculated fix'!BB$428)</f>
        <v>#DIV/0!</v>
      </c>
      <c r="BC394" s="21">
        <f>('Ratios Calculated fix'!BC394-'Ratios Calculated fix'!BC$428)/('Ratios Calculated fix'!BC$429-'Ratios Calculated fix'!BC$428)</f>
        <v>0.10629657881370413</v>
      </c>
    </row>
    <row r="395" spans="1:55" x14ac:dyDescent="0.2">
      <c r="A395" s="3" t="s">
        <v>1204</v>
      </c>
      <c r="B395" s="3" t="s">
        <v>1205</v>
      </c>
      <c r="C395" s="3" t="s">
        <v>15</v>
      </c>
      <c r="D395" s="3">
        <v>378235</v>
      </c>
      <c r="E395" s="3" t="s">
        <v>16</v>
      </c>
      <c r="F395" s="3">
        <v>2019</v>
      </c>
      <c r="G395" s="3" t="s">
        <v>17</v>
      </c>
      <c r="H395" s="4">
        <v>43830</v>
      </c>
      <c r="I395" s="4">
        <v>43879</v>
      </c>
      <c r="J395" s="4">
        <v>43879</v>
      </c>
      <c r="K395" s="5">
        <v>163289011</v>
      </c>
      <c r="L395" s="5">
        <v>166218621</v>
      </c>
      <c r="M395" s="3" t="s">
        <v>1206</v>
      </c>
      <c r="N395" s="20">
        <f>('Ratios Calculated fix'!N395-'Ratios Calculated fix'!N$428)/('Ratios Calculated fix'!N$429-'Ratios Calculated fix'!N$428)</f>
        <v>2.0414313536112078E-2</v>
      </c>
      <c r="O395" s="21">
        <f>('Ratios Calculated fix'!O395-'Ratios Calculated fix'!O$428)/('Ratios Calculated fix'!O$429-'Ratios Calculated fix'!O$428)</f>
        <v>2.0414313536112078E-2</v>
      </c>
      <c r="P395" s="21">
        <f>('Ratios Calculated fix'!P395-'Ratios Calculated fix'!P$428)/('Ratios Calculated fix'!P$429-'Ratios Calculated fix'!P$428)</f>
        <v>1.5753559561381397E-2</v>
      </c>
      <c r="Q395" s="21">
        <f>('Ratios Calculated fix'!Q395-'Ratios Calculated fix'!Q$428)/('Ratios Calculated fix'!Q$429-'Ratios Calculated fix'!Q$428)</f>
        <v>0.56043030344815392</v>
      </c>
      <c r="R395" s="21">
        <f>('Ratios Calculated fix'!R395-'Ratios Calculated fix'!R$428)/('Ratios Calculated fix'!R$429-'Ratios Calculated fix'!R$428)</f>
        <v>0.11858873797299264</v>
      </c>
      <c r="S395" s="21">
        <f>('Ratios Calculated fix'!S395-'Ratios Calculated fix'!S$428)/('Ratios Calculated fix'!S$429-'Ratios Calculated fix'!S$428)</f>
        <v>0.19048919384595367</v>
      </c>
      <c r="T395" s="21">
        <f>('Ratios Calculated fix'!T395-'Ratios Calculated fix'!T$428)/('Ratios Calculated fix'!T$429-'Ratios Calculated fix'!T$428)</f>
        <v>9.0207830682308282E-2</v>
      </c>
      <c r="U395" s="21">
        <f>('Ratios Calculated fix'!U395-'Ratios Calculated fix'!U$428)/('Ratios Calculated fix'!U$429-'Ratios Calculated fix'!U$428)</f>
        <v>0.79649912475457318</v>
      </c>
      <c r="V395" s="21">
        <f>('Ratios Calculated fix'!V395-'Ratios Calculated fix'!V$428)/('Ratios Calculated fix'!V$429-'Ratios Calculated fix'!V$428)</f>
        <v>0.78098529527383675</v>
      </c>
      <c r="W395" s="21">
        <f>('Ratios Calculated fix'!W395-'Ratios Calculated fix'!W$428)/('Ratios Calculated fix'!W$429-'Ratios Calculated fix'!W$428)</f>
        <v>0.764804131924533</v>
      </c>
      <c r="X395" s="21">
        <f>('Ratios Calculated fix'!X395-'Ratios Calculated fix'!X$428)/('Ratios Calculated fix'!X$429-'Ratios Calculated fix'!X$428)</f>
        <v>8.5752591925137137E-2</v>
      </c>
      <c r="Y395" s="21">
        <f>('Ratios Calculated fix'!Y395-'Ratios Calculated fix'!Y$428)/('Ratios Calculated fix'!Y$429-'Ratios Calculated fix'!Y$428)</f>
        <v>0.63400362621682071</v>
      </c>
      <c r="Z395" s="21">
        <f>('Ratios Calculated fix'!Z395-'Ratios Calculated fix'!Z$428)/('Ratios Calculated fix'!Z$429-'Ratios Calculated fix'!Z$428)</f>
        <v>0.91424740807486293</v>
      </c>
      <c r="AA395" s="21">
        <f>('Ratios Calculated fix'!AA395-'Ratios Calculated fix'!AA$428)/('Ratios Calculated fix'!AA$429-'Ratios Calculated fix'!AA$428)</f>
        <v>0.92950488413554189</v>
      </c>
      <c r="AB395" s="21">
        <f>('Ratios Calculated fix'!AB395-'Ratios Calculated fix'!AB$428)/('Ratios Calculated fix'!AB$429-'Ratios Calculated fix'!AB$428)</f>
        <v>0.87230201572516386</v>
      </c>
      <c r="AC395" s="21">
        <f>('Ratios Calculated fix'!AC395-'Ratios Calculated fix'!AC$428)/('Ratios Calculated fix'!AC$429-'Ratios Calculated fix'!AC$428)</f>
        <v>0.61954574757512004</v>
      </c>
      <c r="AD395" s="21">
        <f>('Ratios Calculated fix'!AD395-'Ratios Calculated fix'!AD$428)/('Ratios Calculated fix'!AD$429-'Ratios Calculated fix'!AD$428)</f>
        <v>0.63195393238549524</v>
      </c>
      <c r="AE395" s="21">
        <f>('Ratios Calculated fix'!AE395-'Ratios Calculated fix'!AE$428)/('Ratios Calculated fix'!AE$429-'Ratios Calculated fix'!AE$428)</f>
        <v>0.59869601949281659</v>
      </c>
      <c r="AF395" s="21">
        <f>('Ratios Calculated fix'!AF395-'Ratios Calculated fix'!AF$428)/('Ratios Calculated fix'!AF$429-'Ratios Calculated fix'!AF$428)</f>
        <v>0.7059027017463293</v>
      </c>
      <c r="AG395" s="21" t="e">
        <f>('Ratios Calculated fix'!AG395-'Ratios Calculated fix'!AG$428)/('Ratios Calculated fix'!AG$429-'Ratios Calculated fix'!AG$428)</f>
        <v>#DIV/0!</v>
      </c>
      <c r="AH395" s="21" t="e">
        <f>('Ratios Calculated fix'!AH395-'Ratios Calculated fix'!AH$428)/('Ratios Calculated fix'!AH$429-'Ratios Calculated fix'!AH$428)</f>
        <v>#DIV/0!</v>
      </c>
      <c r="AI395" s="21">
        <f>('Ratios Calculated fix'!AI395-'Ratios Calculated fix'!AI$428)/('Ratios Calculated fix'!AI$429-'Ratios Calculated fix'!AI$428)</f>
        <v>0.38340354371878083</v>
      </c>
      <c r="AJ395" s="21">
        <f>('Ratios Calculated fix'!AJ395-'Ratios Calculated fix'!AJ$428)/('Ratios Calculated fix'!AJ$429-'Ratios Calculated fix'!AJ$428)</f>
        <v>0.18749956247404562</v>
      </c>
      <c r="AK395" s="21" t="e">
        <f>('Ratios Calculated fix'!AK395-'Ratios Calculated fix'!AK$428)/('Ratios Calculated fix'!AK$429-'Ratios Calculated fix'!AK$428)</f>
        <v>#DIV/0!</v>
      </c>
      <c r="AL395" s="21" t="e">
        <f>('Ratios Calculated fix'!AL395-'Ratios Calculated fix'!AL$428)/('Ratios Calculated fix'!AL$429-'Ratios Calculated fix'!AL$428)</f>
        <v>#DIV/0!</v>
      </c>
      <c r="AM395" s="21">
        <f>('Ratios Calculated fix'!AM395-'Ratios Calculated fix'!AM$428)/('Ratios Calculated fix'!AM$429-'Ratios Calculated fix'!AM$428)</f>
        <v>0.61983332777611444</v>
      </c>
      <c r="AN395" s="21">
        <f>('Ratios Calculated fix'!AN395-'Ratios Calculated fix'!AN$428)/('Ratios Calculated fix'!AN$429-'Ratios Calculated fix'!AN$428)</f>
        <v>0.62145468975986429</v>
      </c>
      <c r="AO395" s="21">
        <f>('Ratios Calculated fix'!AO395-'Ratios Calculated fix'!AO$428)/('Ratios Calculated fix'!AO$429-'Ratios Calculated fix'!AO$428)</f>
        <v>7.9568213218368489E-2</v>
      </c>
      <c r="AP395" s="21">
        <f>('Ratios Calculated fix'!AP395-'Ratios Calculated fix'!AP$428)/('Ratios Calculated fix'!AP$429-'Ratios Calculated fix'!AP$428)</f>
        <v>3.1578468958993293E-2</v>
      </c>
      <c r="AQ395" s="21">
        <f>('Ratios Calculated fix'!AQ395-'Ratios Calculated fix'!AQ$428)/('Ratios Calculated fix'!AQ$429-'Ratios Calculated fix'!AQ$428)</f>
        <v>0.62319585731039828</v>
      </c>
      <c r="AR395" s="21">
        <f>('Ratios Calculated fix'!AR395-'Ratios Calculated fix'!AR$428)/('Ratios Calculated fix'!AR$429-'Ratios Calculated fix'!AR$428)</f>
        <v>0.56816828608971348</v>
      </c>
      <c r="AS395" s="21">
        <f>('Ratios Calculated fix'!AS395-'Ratios Calculated fix'!AS$428)/('Ratios Calculated fix'!AS$429-'Ratios Calculated fix'!AS$428)</f>
        <v>0.45658638123187517</v>
      </c>
      <c r="AT395" s="21">
        <f>('Ratios Calculated fix'!AT395-'Ratios Calculated fix'!AT$428)/('Ratios Calculated fix'!AT$429-'Ratios Calculated fix'!AT$428)</f>
        <v>0.45068432690900967</v>
      </c>
      <c r="AU395" s="21">
        <f>('Ratios Calculated fix'!AU395-'Ratios Calculated fix'!AU$428)/('Ratios Calculated fix'!AU$429-'Ratios Calculated fix'!AU$428)</f>
        <v>0.49833051689752061</v>
      </c>
      <c r="AV395" s="21" t="e">
        <f>('Ratios Calculated fix'!AV395-'Ratios Calculated fix'!AV$428)/('Ratios Calculated fix'!AV$429-'Ratios Calculated fix'!AV$428)</f>
        <v>#DIV/0!</v>
      </c>
      <c r="AW395" s="21" t="e">
        <f>('Ratios Calculated fix'!AW395-'Ratios Calculated fix'!AW$428)/('Ratios Calculated fix'!AW$429-'Ratios Calculated fix'!AW$428)</f>
        <v>#DIV/0!</v>
      </c>
      <c r="AX395" s="21" t="e">
        <f>('Ratios Calculated fix'!AX395-'Ratios Calculated fix'!AX$428)/('Ratios Calculated fix'!AX$429-'Ratios Calculated fix'!AX$428)</f>
        <v>#DIV/0!</v>
      </c>
      <c r="AY395" s="21">
        <f>('Ratios Calculated fix'!AY395-'Ratios Calculated fix'!AY$428)/('Ratios Calculated fix'!AY$429-'Ratios Calculated fix'!AY$428)</f>
        <v>0.35460423886683157</v>
      </c>
      <c r="AZ395" s="21">
        <f>('Ratios Calculated fix'!AZ395-'Ratios Calculated fix'!AZ$428)/('Ratios Calculated fix'!AZ$429-'Ratios Calculated fix'!AZ$428)</f>
        <v>0.28765027324237463</v>
      </c>
      <c r="BA395" s="21">
        <f>('Ratios Calculated fix'!BA395-'Ratios Calculated fix'!BA$428)/('Ratios Calculated fix'!BA$429-'Ratios Calculated fix'!BA$428)</f>
        <v>0.51625134092186542</v>
      </c>
      <c r="BB395" s="21" t="e">
        <f>('Ratios Calculated fix'!BB395-'Ratios Calculated fix'!BB$428)/('Ratios Calculated fix'!BB$429-'Ratios Calculated fix'!BB$428)</f>
        <v>#DIV/0!</v>
      </c>
      <c r="BC395" s="21">
        <f>('Ratios Calculated fix'!BC395-'Ratios Calculated fix'!BC$428)/('Ratios Calculated fix'!BC$429-'Ratios Calculated fix'!BC$428)</f>
        <v>0.16269764987678467</v>
      </c>
    </row>
    <row r="396" spans="1:55" x14ac:dyDescent="0.2">
      <c r="A396" s="3" t="s">
        <v>1201</v>
      </c>
      <c r="B396" s="3" t="s">
        <v>1202</v>
      </c>
      <c r="C396" s="3" t="s">
        <v>34</v>
      </c>
      <c r="D396" s="3">
        <v>378234</v>
      </c>
      <c r="E396" s="3" t="s">
        <v>16</v>
      </c>
      <c r="F396" s="3">
        <v>2019</v>
      </c>
      <c r="G396" s="3" t="s">
        <v>17</v>
      </c>
      <c r="H396" s="4">
        <v>43830</v>
      </c>
      <c r="I396" s="4">
        <v>43875</v>
      </c>
      <c r="J396" s="4">
        <v>43875</v>
      </c>
      <c r="K396" s="5">
        <v>117136000</v>
      </c>
      <c r="L396" s="5">
        <v>117625000</v>
      </c>
      <c r="M396" s="6" t="s">
        <v>1203</v>
      </c>
      <c r="N396" s="20">
        <f>('Ratios Calculated fix'!N396-'Ratios Calculated fix'!N$428)/('Ratios Calculated fix'!N$429-'Ratios Calculated fix'!N$428)</f>
        <v>5.9629082472961357E-2</v>
      </c>
      <c r="O396" s="21">
        <f>('Ratios Calculated fix'!O396-'Ratios Calculated fix'!O$428)/('Ratios Calculated fix'!O$429-'Ratios Calculated fix'!O$428)</f>
        <v>5.9629082472961357E-2</v>
      </c>
      <c r="P396" s="21">
        <f>('Ratios Calculated fix'!P396-'Ratios Calculated fix'!P$428)/('Ratios Calculated fix'!P$429-'Ratios Calculated fix'!P$428)</f>
        <v>0.20042841382856907</v>
      </c>
      <c r="Q396" s="21">
        <f>('Ratios Calculated fix'!Q396-'Ratios Calculated fix'!Q$428)/('Ratios Calculated fix'!Q$429-'Ratios Calculated fix'!Q$428)</f>
        <v>0.55386696972662597</v>
      </c>
      <c r="R396" s="21">
        <f>('Ratios Calculated fix'!R396-'Ratios Calculated fix'!R$428)/('Ratios Calculated fix'!R$429-'Ratios Calculated fix'!R$428)</f>
        <v>0.23956062228304811</v>
      </c>
      <c r="S396" s="21">
        <f>('Ratios Calculated fix'!S396-'Ratios Calculated fix'!S$428)/('Ratios Calculated fix'!S$429-'Ratios Calculated fix'!S$428)</f>
        <v>0</v>
      </c>
      <c r="T396" s="21">
        <f>('Ratios Calculated fix'!T396-'Ratios Calculated fix'!T$428)/('Ratios Calculated fix'!T$429-'Ratios Calculated fix'!T$428)</f>
        <v>0.24202037899941853</v>
      </c>
      <c r="U396" s="21">
        <f>('Ratios Calculated fix'!U396-'Ratios Calculated fix'!U$428)/('Ratios Calculated fix'!U$429-'Ratios Calculated fix'!U$428)</f>
        <v>0.78380614586738606</v>
      </c>
      <c r="V396" s="21">
        <f>('Ratios Calculated fix'!V396-'Ratios Calculated fix'!V$428)/('Ratios Calculated fix'!V$429-'Ratios Calculated fix'!V$428)</f>
        <v>0.77144014205164946</v>
      </c>
      <c r="W396" s="21">
        <f>('Ratios Calculated fix'!W396-'Ratios Calculated fix'!W$428)/('Ratios Calculated fix'!W$429-'Ratios Calculated fix'!W$428)</f>
        <v>0.7520641968588947</v>
      </c>
      <c r="X396" s="21">
        <f>('Ratios Calculated fix'!X396-'Ratios Calculated fix'!X$428)/('Ratios Calculated fix'!X$429-'Ratios Calculated fix'!X$428)</f>
        <v>0.56138554467746116</v>
      </c>
      <c r="Y396" s="21">
        <f>('Ratios Calculated fix'!Y396-'Ratios Calculated fix'!Y$428)/('Ratios Calculated fix'!Y$429-'Ratios Calculated fix'!Y$428)</f>
        <v>0.35330014788360092</v>
      </c>
      <c r="Z396" s="21">
        <f>('Ratios Calculated fix'!Z396-'Ratios Calculated fix'!Z$428)/('Ratios Calculated fix'!Z$429-'Ratios Calculated fix'!Z$428)</f>
        <v>0.43861445532253879</v>
      </c>
      <c r="AA396" s="21">
        <f>('Ratios Calculated fix'!AA396-'Ratios Calculated fix'!AA$428)/('Ratios Calculated fix'!AA$429-'Ratios Calculated fix'!AA$428)</f>
        <v>4.4762978219825153E-2</v>
      </c>
      <c r="AB396" s="21">
        <f>('Ratios Calculated fix'!AB396-'Ratios Calculated fix'!AB$428)/('Ratios Calculated fix'!AB$429-'Ratios Calculated fix'!AB$428)</f>
        <v>0.61903373072042556</v>
      </c>
      <c r="AC396" s="21">
        <f>('Ratios Calculated fix'!AC396-'Ratios Calculated fix'!AC$428)/('Ratios Calculated fix'!AC$429-'Ratios Calculated fix'!AC$428)</f>
        <v>0.83739519495571679</v>
      </c>
      <c r="AD396" s="21">
        <f>('Ratios Calculated fix'!AD396-'Ratios Calculated fix'!AD$428)/('Ratios Calculated fix'!AD$429-'Ratios Calculated fix'!AD$428)</f>
        <v>0.77368485304504842</v>
      </c>
      <c r="AE396" s="21">
        <f>('Ratios Calculated fix'!AE396-'Ratios Calculated fix'!AE$428)/('Ratios Calculated fix'!AE$429-'Ratios Calculated fix'!AE$428)</f>
        <v>0.88691776854913218</v>
      </c>
      <c r="AF396" s="21">
        <f>('Ratios Calculated fix'!AF396-'Ratios Calculated fix'!AF$428)/('Ratios Calculated fix'!AF$429-'Ratios Calculated fix'!AF$428)</f>
        <v>0.85994543169327142</v>
      </c>
      <c r="AG396" s="21" t="e">
        <f>('Ratios Calculated fix'!AG396-'Ratios Calculated fix'!AG$428)/('Ratios Calculated fix'!AG$429-'Ratios Calculated fix'!AG$428)</f>
        <v>#DIV/0!</v>
      </c>
      <c r="AH396" s="21" t="e">
        <f>('Ratios Calculated fix'!AH396-'Ratios Calculated fix'!AH$428)/('Ratios Calculated fix'!AH$429-'Ratios Calculated fix'!AH$428)</f>
        <v>#DIV/0!</v>
      </c>
      <c r="AI396" s="21">
        <f>('Ratios Calculated fix'!AI396-'Ratios Calculated fix'!AI$428)/('Ratios Calculated fix'!AI$429-'Ratios Calculated fix'!AI$428)</f>
        <v>0.28042043092465635</v>
      </c>
      <c r="AJ396" s="21">
        <f>('Ratios Calculated fix'!AJ396-'Ratios Calculated fix'!AJ$428)/('Ratios Calculated fix'!AJ$429-'Ratios Calculated fix'!AJ$428)</f>
        <v>0.19231724964407779</v>
      </c>
      <c r="AK396" s="21" t="e">
        <f>('Ratios Calculated fix'!AK396-'Ratios Calculated fix'!AK$428)/('Ratios Calculated fix'!AK$429-'Ratios Calculated fix'!AK$428)</f>
        <v>#DIV/0!</v>
      </c>
      <c r="AL396" s="21" t="e">
        <f>('Ratios Calculated fix'!AL396-'Ratios Calculated fix'!AL$428)/('Ratios Calculated fix'!AL$429-'Ratios Calculated fix'!AL$428)</f>
        <v>#DIV/0!</v>
      </c>
      <c r="AM396" s="21">
        <f>('Ratios Calculated fix'!AM396-'Ratios Calculated fix'!AM$428)/('Ratios Calculated fix'!AM$429-'Ratios Calculated fix'!AM$428)</f>
        <v>0.60913856731599869</v>
      </c>
      <c r="AN396" s="21">
        <f>('Ratios Calculated fix'!AN396-'Ratios Calculated fix'!AN$428)/('Ratios Calculated fix'!AN$429-'Ratios Calculated fix'!AN$428)</f>
        <v>0.61831885861589497</v>
      </c>
      <c r="AO396" s="21">
        <f>('Ratios Calculated fix'!AO396-'Ratios Calculated fix'!AO$428)/('Ratios Calculated fix'!AO$429-'Ratios Calculated fix'!AO$428)</f>
        <v>0.13151141564110752</v>
      </c>
      <c r="AP396" s="21">
        <f>('Ratios Calculated fix'!AP396-'Ratios Calculated fix'!AP$428)/('Ratios Calculated fix'!AP$429-'Ratios Calculated fix'!AP$428)</f>
        <v>3.2372687381457571E-2</v>
      </c>
      <c r="AQ396" s="21">
        <f>('Ratios Calculated fix'!AQ396-'Ratios Calculated fix'!AQ$428)/('Ratios Calculated fix'!AQ$429-'Ratios Calculated fix'!AQ$428)</f>
        <v>0.88007672789888547</v>
      </c>
      <c r="AR396" s="21">
        <f>('Ratios Calculated fix'!AR396-'Ratios Calculated fix'!AR$428)/('Ratios Calculated fix'!AR$429-'Ratios Calculated fix'!AR$428)</f>
        <v>0.75334728026243925</v>
      </c>
      <c r="AS396" s="21">
        <f>('Ratios Calculated fix'!AS396-'Ratios Calculated fix'!AS$428)/('Ratios Calculated fix'!AS$429-'Ratios Calculated fix'!AS$428)</f>
        <v>0</v>
      </c>
      <c r="AT396" s="21">
        <f>('Ratios Calculated fix'!AT396-'Ratios Calculated fix'!AT$428)/('Ratios Calculated fix'!AT$429-'Ratios Calculated fix'!AT$428)</f>
        <v>0.78602731878748544</v>
      </c>
      <c r="AU396" s="21">
        <f>('Ratios Calculated fix'!AU396-'Ratios Calculated fix'!AU$428)/('Ratios Calculated fix'!AU$429-'Ratios Calculated fix'!AU$428)</f>
        <v>0.64677069678550225</v>
      </c>
      <c r="AV396" s="21" t="e">
        <f>('Ratios Calculated fix'!AV396-'Ratios Calculated fix'!AV$428)/('Ratios Calculated fix'!AV$429-'Ratios Calculated fix'!AV$428)</f>
        <v>#DIV/0!</v>
      </c>
      <c r="AW396" s="21" t="e">
        <f>('Ratios Calculated fix'!AW396-'Ratios Calculated fix'!AW$428)/('Ratios Calculated fix'!AW$429-'Ratios Calculated fix'!AW$428)</f>
        <v>#DIV/0!</v>
      </c>
      <c r="AX396" s="21" t="e">
        <f>('Ratios Calculated fix'!AX396-'Ratios Calculated fix'!AX$428)/('Ratios Calculated fix'!AX$429-'Ratios Calculated fix'!AX$428)</f>
        <v>#DIV/0!</v>
      </c>
      <c r="AY396" s="21">
        <f>('Ratios Calculated fix'!AY396-'Ratios Calculated fix'!AY$428)/('Ratios Calculated fix'!AY$429-'Ratios Calculated fix'!AY$428)</f>
        <v>0.35366608012334227</v>
      </c>
      <c r="AZ396" s="21">
        <f>('Ratios Calculated fix'!AZ396-'Ratios Calculated fix'!AZ$428)/('Ratios Calculated fix'!AZ$429-'Ratios Calculated fix'!AZ$428)</f>
        <v>0.25503243485878191</v>
      </c>
      <c r="BA396" s="21">
        <f>('Ratios Calculated fix'!BA396-'Ratios Calculated fix'!BA$428)/('Ratios Calculated fix'!BA$429-'Ratios Calculated fix'!BA$428)</f>
        <v>0.52828100158925362</v>
      </c>
      <c r="BB396" s="21" t="e">
        <f>('Ratios Calculated fix'!BB396-'Ratios Calculated fix'!BB$428)/('Ratios Calculated fix'!BB$429-'Ratios Calculated fix'!BB$428)</f>
        <v>#DIV/0!</v>
      </c>
      <c r="BC396" s="21">
        <f>('Ratios Calculated fix'!BC396-'Ratios Calculated fix'!BC$428)/('Ratios Calculated fix'!BC$429-'Ratios Calculated fix'!BC$428)</f>
        <v>0.48654276753229403</v>
      </c>
    </row>
    <row r="397" spans="1:55" x14ac:dyDescent="0.2">
      <c r="A397" s="3" t="s">
        <v>1210</v>
      </c>
      <c r="B397" s="3" t="s">
        <v>1211</v>
      </c>
      <c r="C397" s="3" t="s">
        <v>24</v>
      </c>
      <c r="D397" s="3">
        <v>344083</v>
      </c>
      <c r="E397" s="3" t="s">
        <v>16</v>
      </c>
      <c r="F397" s="3">
        <v>2019</v>
      </c>
      <c r="G397" s="3" t="s">
        <v>17</v>
      </c>
      <c r="H397" s="4">
        <v>43830</v>
      </c>
      <c r="I397" s="4">
        <v>43874</v>
      </c>
      <c r="J397" s="4">
        <v>43874</v>
      </c>
      <c r="K397" s="5">
        <v>258117000</v>
      </c>
      <c r="L397" s="5">
        <v>262222000</v>
      </c>
      <c r="M397" s="3" t="s">
        <v>1212</v>
      </c>
      <c r="N397" s="20">
        <f>('Ratios Calculated fix'!N397-'Ratios Calculated fix'!N$428)/('Ratios Calculated fix'!N$429-'Ratios Calculated fix'!N$428)</f>
        <v>0.14821462754911588</v>
      </c>
      <c r="O397" s="21">
        <f>('Ratios Calculated fix'!O397-'Ratios Calculated fix'!O$428)/('Ratios Calculated fix'!O$429-'Ratios Calculated fix'!O$428)</f>
        <v>0.14339559701772719</v>
      </c>
      <c r="P397" s="21">
        <f>('Ratios Calculated fix'!P397-'Ratios Calculated fix'!P$428)/('Ratios Calculated fix'!P$429-'Ratios Calculated fix'!P$428)</f>
        <v>0.42303505279228582</v>
      </c>
      <c r="Q397" s="21">
        <f>('Ratios Calculated fix'!Q397-'Ratios Calculated fix'!Q$428)/('Ratios Calculated fix'!Q$429-'Ratios Calculated fix'!Q$428)</f>
        <v>0.55819469226086893</v>
      </c>
      <c r="R397" s="21">
        <f>('Ratios Calculated fix'!R397-'Ratios Calculated fix'!R$428)/('Ratios Calculated fix'!R$429-'Ratios Calculated fix'!R$428)</f>
        <v>1.2124978613594199E-3</v>
      </c>
      <c r="S397" s="21">
        <f>('Ratios Calculated fix'!S397-'Ratios Calculated fix'!S$428)/('Ratios Calculated fix'!S$429-'Ratios Calculated fix'!S$428)</f>
        <v>2.6256833988828341E-3</v>
      </c>
      <c r="T397" s="21">
        <f>('Ratios Calculated fix'!T397-'Ratios Calculated fix'!T$428)/('Ratios Calculated fix'!T$429-'Ratios Calculated fix'!T$428)</f>
        <v>8.1696415588775723E-4</v>
      </c>
      <c r="U397" s="21">
        <f>('Ratios Calculated fix'!U397-'Ratios Calculated fix'!U$428)/('Ratios Calculated fix'!U$429-'Ratios Calculated fix'!U$428)</f>
        <v>0.79011965611724422</v>
      </c>
      <c r="V397" s="21">
        <f>('Ratios Calculated fix'!V397-'Ratios Calculated fix'!V$428)/('Ratios Calculated fix'!V$429-'Ratios Calculated fix'!V$428)</f>
        <v>0.77150516376658695</v>
      </c>
      <c r="W397" s="21">
        <f>('Ratios Calculated fix'!W397-'Ratios Calculated fix'!W$428)/('Ratios Calculated fix'!W$429-'Ratios Calculated fix'!W$428)</f>
        <v>0.75929229237632401</v>
      </c>
      <c r="X397" s="21">
        <f>('Ratios Calculated fix'!X397-'Ratios Calculated fix'!X$428)/('Ratios Calculated fix'!X$429-'Ratios Calculated fix'!X$428)</f>
        <v>0.50169591965636395</v>
      </c>
      <c r="Y397" s="21">
        <f>('Ratios Calculated fix'!Y397-'Ratios Calculated fix'!Y$428)/('Ratios Calculated fix'!Y$429-'Ratios Calculated fix'!Y$428)</f>
        <v>0.52967948930735254</v>
      </c>
      <c r="Z397" s="21">
        <f>('Ratios Calculated fix'!Z397-'Ratios Calculated fix'!Z$428)/('Ratios Calculated fix'!Z$429-'Ratios Calculated fix'!Z$428)</f>
        <v>0.49830408034363605</v>
      </c>
      <c r="AA397" s="21">
        <f>('Ratios Calculated fix'!AA397-'Ratios Calculated fix'!AA$428)/('Ratios Calculated fix'!AA$429-'Ratios Calculated fix'!AA$428)</f>
        <v>1.3161046091604881E-2</v>
      </c>
      <c r="AB397" s="21">
        <f>('Ratios Calculated fix'!AB397-'Ratios Calculated fix'!AB$428)/('Ratios Calculated fix'!AB$429-'Ratios Calculated fix'!AB$428)</f>
        <v>0.95695243418233222</v>
      </c>
      <c r="AC397" s="21">
        <f>('Ratios Calculated fix'!AC397-'Ratios Calculated fix'!AC$428)/('Ratios Calculated fix'!AC$429-'Ratios Calculated fix'!AC$428)</f>
        <v>0.86182417195704153</v>
      </c>
      <c r="AD397" s="21">
        <f>('Ratios Calculated fix'!AD397-'Ratios Calculated fix'!AD$428)/('Ratios Calculated fix'!AD$429-'Ratios Calculated fix'!AD$428)</f>
        <v>0.40656893575050174</v>
      </c>
      <c r="AE397" s="21">
        <f>('Ratios Calculated fix'!AE397-'Ratios Calculated fix'!AE$428)/('Ratios Calculated fix'!AE$429-'Ratios Calculated fix'!AE$428)</f>
        <v>0.46607247361508664</v>
      </c>
      <c r="AF397" s="21">
        <f>('Ratios Calculated fix'!AF397-'Ratios Calculated fix'!AF$428)/('Ratios Calculated fix'!AF$429-'Ratios Calculated fix'!AF$428)</f>
        <v>1</v>
      </c>
      <c r="AG397" s="21" t="e">
        <f>('Ratios Calculated fix'!AG397-'Ratios Calculated fix'!AG$428)/('Ratios Calculated fix'!AG$429-'Ratios Calculated fix'!AG$428)</f>
        <v>#DIV/0!</v>
      </c>
      <c r="AH397" s="21" t="e">
        <f>('Ratios Calculated fix'!AH397-'Ratios Calculated fix'!AH$428)/('Ratios Calculated fix'!AH$429-'Ratios Calculated fix'!AH$428)</f>
        <v>#DIV/0!</v>
      </c>
      <c r="AI397" s="21">
        <f>('Ratios Calculated fix'!AI397-'Ratios Calculated fix'!AI$428)/('Ratios Calculated fix'!AI$429-'Ratios Calculated fix'!AI$428)</f>
        <v>0.41779102833835929</v>
      </c>
      <c r="AJ397" s="21">
        <f>('Ratios Calculated fix'!AJ397-'Ratios Calculated fix'!AJ$428)/('Ratios Calculated fix'!AJ$429-'Ratios Calculated fix'!AJ$428)</f>
        <v>0.25931876210033861</v>
      </c>
      <c r="AK397" s="21" t="e">
        <f>('Ratios Calculated fix'!AK397-'Ratios Calculated fix'!AK$428)/('Ratios Calculated fix'!AK$429-'Ratios Calculated fix'!AK$428)</f>
        <v>#DIV/0!</v>
      </c>
      <c r="AL397" s="21" t="e">
        <f>('Ratios Calculated fix'!AL397-'Ratios Calculated fix'!AL$428)/('Ratios Calculated fix'!AL$429-'Ratios Calculated fix'!AL$428)</f>
        <v>#DIV/0!</v>
      </c>
      <c r="AM397" s="21">
        <f>('Ratios Calculated fix'!AM397-'Ratios Calculated fix'!AM$428)/('Ratios Calculated fix'!AM$429-'Ratios Calculated fix'!AM$428)</f>
        <v>0.62260120659849183</v>
      </c>
      <c r="AN397" s="21">
        <f>('Ratios Calculated fix'!AN397-'Ratios Calculated fix'!AN$428)/('Ratios Calculated fix'!AN$429-'Ratios Calculated fix'!AN$428)</f>
        <v>0.62073061157738008</v>
      </c>
      <c r="AO397" s="21">
        <f>('Ratios Calculated fix'!AO397-'Ratios Calculated fix'!AO$428)/('Ratios Calculated fix'!AO$429-'Ratios Calculated fix'!AO$428)</f>
        <v>9.8195276451312041E-2</v>
      </c>
      <c r="AP397" s="21">
        <f>('Ratios Calculated fix'!AP397-'Ratios Calculated fix'!AP$428)/('Ratios Calculated fix'!AP$429-'Ratios Calculated fix'!AP$428)</f>
        <v>3.2119697219248469E-2</v>
      </c>
      <c r="AQ397" s="21">
        <f>('Ratios Calculated fix'!AQ397-'Ratios Calculated fix'!AQ$428)/('Ratios Calculated fix'!AQ$429-'Ratios Calculated fix'!AQ$428)</f>
        <v>0.91994648464762319</v>
      </c>
      <c r="AR397" s="21">
        <f>('Ratios Calculated fix'!AR397-'Ratios Calculated fix'!AR$428)/('Ratios Calculated fix'!AR$429-'Ratios Calculated fix'!AR$428)</f>
        <v>0.59525097106122682</v>
      </c>
      <c r="AS397" s="21">
        <f>('Ratios Calculated fix'!AS397-'Ratios Calculated fix'!AS$428)/('Ratios Calculated fix'!AS$429-'Ratios Calculated fix'!AS$428)</f>
        <v>0.54917273725221649</v>
      </c>
      <c r="AT397" s="21">
        <f>('Ratios Calculated fix'!AT397-'Ratios Calculated fix'!AT$428)/('Ratios Calculated fix'!AT$429-'Ratios Calculated fix'!AT$428)</f>
        <v>0.52431573127544717</v>
      </c>
      <c r="AU397" s="21">
        <f>('Ratios Calculated fix'!AU397-'Ratios Calculated fix'!AU$428)/('Ratios Calculated fix'!AU$429-'Ratios Calculated fix'!AU$428)</f>
        <v>0.54732668143272745</v>
      </c>
      <c r="AV397" s="21" t="e">
        <f>('Ratios Calculated fix'!AV397-'Ratios Calculated fix'!AV$428)/('Ratios Calculated fix'!AV$429-'Ratios Calculated fix'!AV$428)</f>
        <v>#DIV/0!</v>
      </c>
      <c r="AW397" s="21" t="e">
        <f>('Ratios Calculated fix'!AW397-'Ratios Calculated fix'!AW$428)/('Ratios Calculated fix'!AW$429-'Ratios Calculated fix'!AW$428)</f>
        <v>#DIV/0!</v>
      </c>
      <c r="AX397" s="21" t="e">
        <f>('Ratios Calculated fix'!AX397-'Ratios Calculated fix'!AX$428)/('Ratios Calculated fix'!AX$429-'Ratios Calculated fix'!AX$428)</f>
        <v>#DIV/0!</v>
      </c>
      <c r="AY397" s="21">
        <f>('Ratios Calculated fix'!AY397-'Ratios Calculated fix'!AY$428)/('Ratios Calculated fix'!AY$429-'Ratios Calculated fix'!AY$428)</f>
        <v>0.32801513782845443</v>
      </c>
      <c r="AZ397" s="21">
        <f>('Ratios Calculated fix'!AZ397-'Ratios Calculated fix'!AZ$428)/('Ratios Calculated fix'!AZ$429-'Ratios Calculated fix'!AZ$428)</f>
        <v>0.14596138252443336</v>
      </c>
      <c r="BA397" s="21">
        <f>('Ratios Calculated fix'!BA397-'Ratios Calculated fix'!BA$428)/('Ratios Calculated fix'!BA$429-'Ratios Calculated fix'!BA$428)</f>
        <v>0.51242993802637071</v>
      </c>
      <c r="BB397" s="21" t="e">
        <f>('Ratios Calculated fix'!BB397-'Ratios Calculated fix'!BB$428)/('Ratios Calculated fix'!BB$429-'Ratios Calculated fix'!BB$428)</f>
        <v>#DIV/0!</v>
      </c>
      <c r="BC397" s="21">
        <f>('Ratios Calculated fix'!BC397-'Ratios Calculated fix'!BC$428)/('Ratios Calculated fix'!BC$429-'Ratios Calculated fix'!BC$428)</f>
        <v>0.13475537210863867</v>
      </c>
    </row>
    <row r="398" spans="1:55" x14ac:dyDescent="0.2">
      <c r="A398" s="3" t="s">
        <v>1198</v>
      </c>
      <c r="B398" s="3" t="s">
        <v>1199</v>
      </c>
      <c r="C398" s="3" t="s">
        <v>72</v>
      </c>
      <c r="D398" s="3">
        <v>398980</v>
      </c>
      <c r="E398" s="3" t="s">
        <v>16</v>
      </c>
      <c r="F398" s="3">
        <v>2019</v>
      </c>
      <c r="G398" s="3" t="s">
        <v>17</v>
      </c>
      <c r="H398" s="4">
        <v>43830</v>
      </c>
      <c r="I398" s="4">
        <v>43885</v>
      </c>
      <c r="J398" s="4">
        <v>43885</v>
      </c>
      <c r="K398" s="5">
        <v>372907000</v>
      </c>
      <c r="L398" s="5">
        <v>376747000</v>
      </c>
      <c r="M398" s="6" t="s">
        <v>1200</v>
      </c>
      <c r="N398" s="20">
        <f>('Ratios Calculated fix'!N398-'Ratios Calculated fix'!N$428)/('Ratios Calculated fix'!N$429-'Ratios Calculated fix'!N$428)</f>
        <v>4.3037907154917041E-3</v>
      </c>
      <c r="O398" s="21">
        <f>('Ratios Calculated fix'!O398-'Ratios Calculated fix'!O$428)/('Ratios Calculated fix'!O$429-'Ratios Calculated fix'!O$428)</f>
        <v>4.3037907154917041E-3</v>
      </c>
      <c r="P398" s="21">
        <f>('Ratios Calculated fix'!P398-'Ratios Calculated fix'!P$428)/('Ratios Calculated fix'!P$429-'Ratios Calculated fix'!P$428)</f>
        <v>9.1167607728188452E-3</v>
      </c>
      <c r="Q398" s="21">
        <f>('Ratios Calculated fix'!Q398-'Ratios Calculated fix'!Q$428)/('Ratios Calculated fix'!Q$429-'Ratios Calculated fix'!Q$428)</f>
        <v>0.55935946845533835</v>
      </c>
      <c r="R398" s="21">
        <f>('Ratios Calculated fix'!R398-'Ratios Calculated fix'!R$428)/('Ratios Calculated fix'!R$429-'Ratios Calculated fix'!R$428)</f>
        <v>0.12211244577128609</v>
      </c>
      <c r="S398" s="21">
        <f>('Ratios Calculated fix'!S398-'Ratios Calculated fix'!S$428)/('Ratios Calculated fix'!S$429-'Ratios Calculated fix'!S$428)</f>
        <v>0</v>
      </c>
      <c r="T398" s="21">
        <f>('Ratios Calculated fix'!T398-'Ratios Calculated fix'!T$428)/('Ratios Calculated fix'!T$429-'Ratios Calculated fix'!T$428)</f>
        <v>0.12336626998402939</v>
      </c>
      <c r="U398" s="21">
        <f>('Ratios Calculated fix'!U398-'Ratios Calculated fix'!U$428)/('Ratios Calculated fix'!U$429-'Ratios Calculated fix'!U$428)</f>
        <v>0.79509006714164177</v>
      </c>
      <c r="V398" s="21">
        <f>('Ratios Calculated fix'!V398-'Ratios Calculated fix'!V$428)/('Ratios Calculated fix'!V$429-'Ratios Calculated fix'!V$428)</f>
        <v>0.77144014205164946</v>
      </c>
      <c r="W398" s="21">
        <f>('Ratios Calculated fix'!W398-'Ratios Calculated fix'!W$428)/('Ratios Calculated fix'!W$429-'Ratios Calculated fix'!W$428)</f>
        <v>0.76500484262765678</v>
      </c>
      <c r="X398" s="21">
        <f>('Ratios Calculated fix'!X398-'Ratios Calculated fix'!X$428)/('Ratios Calculated fix'!X$429-'Ratios Calculated fix'!X$428)</f>
        <v>9.5679413977057463E-4</v>
      </c>
      <c r="Y398" s="21">
        <f>('Ratios Calculated fix'!Y398-'Ratios Calculated fix'!Y$428)/('Ratios Calculated fix'!Y$429-'Ratios Calculated fix'!Y$428)</f>
        <v>0.5018757693613517</v>
      </c>
      <c r="Z398" s="21">
        <f>('Ratios Calculated fix'!Z398-'Ratios Calculated fix'!Z$428)/('Ratios Calculated fix'!Z$429-'Ratios Calculated fix'!Z$428)</f>
        <v>0.99904320586022943</v>
      </c>
      <c r="AA398" s="21">
        <f>('Ratios Calculated fix'!AA398-'Ratios Calculated fix'!AA$428)/('Ratios Calculated fix'!AA$429-'Ratios Calculated fix'!AA$428)</f>
        <v>7.5892178050129822E-2</v>
      </c>
      <c r="AB398" s="21">
        <f>('Ratios Calculated fix'!AB398-'Ratios Calculated fix'!AB$428)/('Ratios Calculated fix'!AB$429-'Ratios Calculated fix'!AB$428)</f>
        <v>0.89874715867592292</v>
      </c>
      <c r="AC398" s="21">
        <f>('Ratios Calculated fix'!AC398-'Ratios Calculated fix'!AC$428)/('Ratios Calculated fix'!AC$429-'Ratios Calculated fix'!AC$428)</f>
        <v>0.53612125979502545</v>
      </c>
      <c r="AD398" s="21">
        <f>('Ratios Calculated fix'!AD398-'Ratios Calculated fix'!AD$428)/('Ratios Calculated fix'!AD$429-'Ratios Calculated fix'!AD$428)</f>
        <v>0.66392192602979805</v>
      </c>
      <c r="AE398" s="21">
        <f>('Ratios Calculated fix'!AE398-'Ratios Calculated fix'!AE$428)/('Ratios Calculated fix'!AE$429-'Ratios Calculated fix'!AE$428)</f>
        <v>0.51136827855661249</v>
      </c>
      <c r="AF398" s="21">
        <f>('Ratios Calculated fix'!AF398-'Ratios Calculated fix'!AF$428)/('Ratios Calculated fix'!AF$429-'Ratios Calculated fix'!AF$428)</f>
        <v>0.61147627301216012</v>
      </c>
      <c r="AG398" s="21" t="e">
        <f>('Ratios Calculated fix'!AG398-'Ratios Calculated fix'!AG$428)/('Ratios Calculated fix'!AG$429-'Ratios Calculated fix'!AG$428)</f>
        <v>#DIV/0!</v>
      </c>
      <c r="AH398" s="21" t="e">
        <f>('Ratios Calculated fix'!AH398-'Ratios Calculated fix'!AH$428)/('Ratios Calculated fix'!AH$429-'Ratios Calculated fix'!AH$428)</f>
        <v>#DIV/0!</v>
      </c>
      <c r="AI398" s="21">
        <f>('Ratios Calculated fix'!AI398-'Ratios Calculated fix'!AI$428)/('Ratios Calculated fix'!AI$429-'Ratios Calculated fix'!AI$428)</f>
        <v>0.3543333308568411</v>
      </c>
      <c r="AJ398" s="21">
        <f>('Ratios Calculated fix'!AJ398-'Ratios Calculated fix'!AJ$428)/('Ratios Calculated fix'!AJ$429-'Ratios Calculated fix'!AJ$428)</f>
        <v>0.26451827998427413</v>
      </c>
      <c r="AK398" s="21" t="e">
        <f>('Ratios Calculated fix'!AK398-'Ratios Calculated fix'!AK$428)/('Ratios Calculated fix'!AK$429-'Ratios Calculated fix'!AK$428)</f>
        <v>#DIV/0!</v>
      </c>
      <c r="AL398" s="21" t="e">
        <f>('Ratios Calculated fix'!AL398-'Ratios Calculated fix'!AL$428)/('Ratios Calculated fix'!AL$429-'Ratios Calculated fix'!AL$428)</f>
        <v>#DIV/0!</v>
      </c>
      <c r="AM398" s="21">
        <f>('Ratios Calculated fix'!AM398-'Ratios Calculated fix'!AM$428)/('Ratios Calculated fix'!AM$429-'Ratios Calculated fix'!AM$428)</f>
        <v>0.61606533612458081</v>
      </c>
      <c r="AN398" s="21">
        <f>('Ratios Calculated fix'!AN398-'Ratios Calculated fix'!AN$428)/('Ratios Calculated fix'!AN$429-'Ratios Calculated fix'!AN$428)</f>
        <v>0.62022327085238638</v>
      </c>
      <c r="AO398" s="21">
        <f>('Ratios Calculated fix'!AO398-'Ratios Calculated fix'!AO$428)/('Ratios Calculated fix'!AO$429-'Ratios Calculated fix'!AO$428)</f>
        <v>2.5038590682869382E-2</v>
      </c>
      <c r="AP398" s="21">
        <f>('Ratios Calculated fix'!AP398-'Ratios Calculated fix'!AP$428)/('Ratios Calculated fix'!AP$429-'Ratios Calculated fix'!AP$428)</f>
        <v>3.1572730644647336E-2</v>
      </c>
      <c r="AQ398" s="21">
        <f>('Ratios Calculated fix'!AQ398-'Ratios Calculated fix'!AQ$428)/('Ratios Calculated fix'!AQ$429-'Ratios Calculated fix'!AQ$428)</f>
        <v>0.51762295096830346</v>
      </c>
      <c r="AR398" s="21">
        <f>('Ratios Calculated fix'!AR398-'Ratios Calculated fix'!AR$428)/('Ratios Calculated fix'!AR$429-'Ratios Calculated fix'!AR$428)</f>
        <v>0.54652450220221016</v>
      </c>
      <c r="AS398" s="21">
        <f>('Ratios Calculated fix'!AS398-'Ratios Calculated fix'!AS$428)/('Ratios Calculated fix'!AS$429-'Ratios Calculated fix'!AS$428)</f>
        <v>0.38768594492361219</v>
      </c>
      <c r="AT398" s="21">
        <f>('Ratios Calculated fix'!AT398-'Ratios Calculated fix'!AT$428)/('Ratios Calculated fix'!AT$429-'Ratios Calculated fix'!AT$428)</f>
        <v>0.29169768607918301</v>
      </c>
      <c r="AU398" s="21">
        <f>('Ratios Calculated fix'!AU398-'Ratios Calculated fix'!AU$428)/('Ratios Calculated fix'!AU$429-'Ratios Calculated fix'!AU$428)</f>
        <v>0.60033539660690327</v>
      </c>
      <c r="AV398" s="21" t="e">
        <f>('Ratios Calculated fix'!AV398-'Ratios Calculated fix'!AV$428)/('Ratios Calculated fix'!AV$429-'Ratios Calculated fix'!AV$428)</f>
        <v>#DIV/0!</v>
      </c>
      <c r="AW398" s="21" t="e">
        <f>('Ratios Calculated fix'!AW398-'Ratios Calculated fix'!AW$428)/('Ratios Calculated fix'!AW$429-'Ratios Calculated fix'!AW$428)</f>
        <v>#DIV/0!</v>
      </c>
      <c r="AX398" s="21" t="e">
        <f>('Ratios Calculated fix'!AX398-'Ratios Calculated fix'!AX$428)/('Ratios Calculated fix'!AX$429-'Ratios Calculated fix'!AX$428)</f>
        <v>#DIV/0!</v>
      </c>
      <c r="AY398" s="21">
        <f>('Ratios Calculated fix'!AY398-'Ratios Calculated fix'!AY$428)/('Ratios Calculated fix'!AY$429-'Ratios Calculated fix'!AY$428)</f>
        <v>0.39094059644833384</v>
      </c>
      <c r="AZ398" s="21">
        <f>('Ratios Calculated fix'!AZ398-'Ratios Calculated fix'!AZ$428)/('Ratios Calculated fix'!AZ$429-'Ratios Calculated fix'!AZ$428)</f>
        <v>0.35467536844096115</v>
      </c>
      <c r="BA398" s="21">
        <f>('Ratios Calculated fix'!BA398-'Ratios Calculated fix'!BA$428)/('Ratios Calculated fix'!BA$429-'Ratios Calculated fix'!BA$428)</f>
        <v>0.53541304342410279</v>
      </c>
      <c r="BB398" s="21" t="e">
        <f>('Ratios Calculated fix'!BB398-'Ratios Calculated fix'!BB$428)/('Ratios Calculated fix'!BB$429-'Ratios Calculated fix'!BB$428)</f>
        <v>#DIV/0!</v>
      </c>
      <c r="BC398" s="21">
        <f>('Ratios Calculated fix'!BC398-'Ratios Calculated fix'!BC$428)/('Ratios Calculated fix'!BC$429-'Ratios Calculated fix'!BC$428)</f>
        <v>9.0467996257597993E-2</v>
      </c>
    </row>
    <row r="399" spans="1:55" x14ac:dyDescent="0.2">
      <c r="A399" s="3" t="s">
        <v>1207</v>
      </c>
      <c r="B399" s="3" t="s">
        <v>1208</v>
      </c>
      <c r="C399" s="3" t="s">
        <v>38</v>
      </c>
      <c r="D399" s="3">
        <v>101219</v>
      </c>
      <c r="E399" s="3" t="s">
        <v>16</v>
      </c>
      <c r="F399" s="3">
        <v>2019</v>
      </c>
      <c r="G399" s="3" t="s">
        <v>17</v>
      </c>
      <c r="H399" s="4">
        <v>43830</v>
      </c>
      <c r="I399" s="4">
        <v>43882</v>
      </c>
      <c r="J399" s="4">
        <v>43882</v>
      </c>
      <c r="K399" s="5">
        <v>4138000000</v>
      </c>
      <c r="L399" s="5">
        <v>4141000000</v>
      </c>
      <c r="M399" s="3" t="s">
        <v>1209</v>
      </c>
      <c r="N399" s="20">
        <f>('Ratios Calculated fix'!N399-'Ratios Calculated fix'!N$428)/('Ratios Calculated fix'!N$429-'Ratios Calculated fix'!N$428)</f>
        <v>3.8933622248321635E-2</v>
      </c>
      <c r="O399" s="21">
        <f>('Ratios Calculated fix'!O399-'Ratios Calculated fix'!O$428)/('Ratios Calculated fix'!O$429-'Ratios Calculated fix'!O$428)</f>
        <v>3.7404529549677962E-2</v>
      </c>
      <c r="P399" s="21">
        <f>('Ratios Calculated fix'!P399-'Ratios Calculated fix'!P$428)/('Ratios Calculated fix'!P$429-'Ratios Calculated fix'!P$428)</f>
        <v>1.0825519545302925E-2</v>
      </c>
      <c r="Q399" s="21">
        <f>('Ratios Calculated fix'!Q399-'Ratios Calculated fix'!Q$428)/('Ratios Calculated fix'!Q$429-'Ratios Calculated fix'!Q$428)</f>
        <v>0.56356736141342922</v>
      </c>
      <c r="R399" s="21">
        <f>('Ratios Calculated fix'!R399-'Ratios Calculated fix'!R$428)/('Ratios Calculated fix'!R$429-'Ratios Calculated fix'!R$428)</f>
        <v>0.10969252138613755</v>
      </c>
      <c r="S399" s="21">
        <f>('Ratios Calculated fix'!S399-'Ratios Calculated fix'!S$428)/('Ratios Calculated fix'!S$429-'Ratios Calculated fix'!S$428)</f>
        <v>4.5354648414987174E-2</v>
      </c>
      <c r="T399" s="21">
        <f>('Ratios Calculated fix'!T399-'Ratios Calculated fix'!T$428)/('Ratios Calculated fix'!T$429-'Ratios Calculated fix'!T$428)</f>
        <v>0.10377153430060398</v>
      </c>
      <c r="U399" s="21">
        <f>('Ratios Calculated fix'!U399-'Ratios Calculated fix'!U$428)/('Ratios Calculated fix'!U$429-'Ratios Calculated fix'!U$428)</f>
        <v>0.80022754502629878</v>
      </c>
      <c r="V399" s="21">
        <f>('Ratios Calculated fix'!V399-'Ratios Calculated fix'!V$428)/('Ratios Calculated fix'!V$429-'Ratios Calculated fix'!V$428)</f>
        <v>0.77532581766575792</v>
      </c>
      <c r="W399" s="21">
        <f>('Ratios Calculated fix'!W399-'Ratios Calculated fix'!W$428)/('Ratios Calculated fix'!W$429-'Ratios Calculated fix'!W$428)</f>
        <v>0.77015708586052234</v>
      </c>
      <c r="X399" s="21">
        <f>('Ratios Calculated fix'!X399-'Ratios Calculated fix'!X$428)/('Ratios Calculated fix'!X$429-'Ratios Calculated fix'!X$428)</f>
        <v>0.10346847735147877</v>
      </c>
      <c r="Y399" s="21">
        <f>('Ratios Calculated fix'!Y399-'Ratios Calculated fix'!Y$428)/('Ratios Calculated fix'!Y$429-'Ratios Calculated fix'!Y$428)</f>
        <v>0.47169144391917139</v>
      </c>
      <c r="Z399" s="21">
        <f>('Ratios Calculated fix'!Z399-'Ratios Calculated fix'!Z$428)/('Ratios Calculated fix'!Z$429-'Ratios Calculated fix'!Z$428)</f>
        <v>0.89653152264852132</v>
      </c>
      <c r="AA399" s="21">
        <f>('Ratios Calculated fix'!AA399-'Ratios Calculated fix'!AA$428)/('Ratios Calculated fix'!AA$429-'Ratios Calculated fix'!AA$428)</f>
        <v>0.15163844073944852</v>
      </c>
      <c r="AB399" s="21">
        <f>('Ratios Calculated fix'!AB399-'Ratios Calculated fix'!AB$428)/('Ratios Calculated fix'!AB$429-'Ratios Calculated fix'!AB$428)</f>
        <v>0.83796783388321117</v>
      </c>
      <c r="AC399" s="21">
        <f>('Ratios Calculated fix'!AC399-'Ratios Calculated fix'!AC$428)/('Ratios Calculated fix'!AC$429-'Ratios Calculated fix'!AC$428)</f>
        <v>0.56385283367304273</v>
      </c>
      <c r="AD399" s="21">
        <f>('Ratios Calculated fix'!AD399-'Ratios Calculated fix'!AD$428)/('Ratios Calculated fix'!AD$429-'Ratios Calculated fix'!AD$428)</f>
        <v>0.51343658634631217</v>
      </c>
      <c r="AE399" s="21">
        <f>('Ratios Calculated fix'!AE399-'Ratios Calculated fix'!AE$428)/('Ratios Calculated fix'!AE$429-'Ratios Calculated fix'!AE$428)</f>
        <v>0.45331350940506077</v>
      </c>
      <c r="AF399" s="21">
        <f>('Ratios Calculated fix'!AF399-'Ratios Calculated fix'!AF$428)/('Ratios Calculated fix'!AF$429-'Ratios Calculated fix'!AF$428)</f>
        <v>0.61774994054057208</v>
      </c>
      <c r="AG399" s="21" t="e">
        <f>('Ratios Calculated fix'!AG399-'Ratios Calculated fix'!AG$428)/('Ratios Calculated fix'!AG$429-'Ratios Calculated fix'!AG$428)</f>
        <v>#DIV/0!</v>
      </c>
      <c r="AH399" s="21" t="e">
        <f>('Ratios Calculated fix'!AH399-'Ratios Calculated fix'!AH$428)/('Ratios Calculated fix'!AH$429-'Ratios Calculated fix'!AH$428)</f>
        <v>#DIV/0!</v>
      </c>
      <c r="AI399" s="21">
        <f>('Ratios Calculated fix'!AI399-'Ratios Calculated fix'!AI$428)/('Ratios Calculated fix'!AI$429-'Ratios Calculated fix'!AI$428)</f>
        <v>0.39740420039754049</v>
      </c>
      <c r="AJ399" s="21">
        <f>('Ratios Calculated fix'!AJ399-'Ratios Calculated fix'!AJ$428)/('Ratios Calculated fix'!AJ$429-'Ratios Calculated fix'!AJ$428)</f>
        <v>0.22100738697215183</v>
      </c>
      <c r="AK399" s="21" t="e">
        <f>('Ratios Calculated fix'!AK399-'Ratios Calculated fix'!AK$428)/('Ratios Calculated fix'!AK$429-'Ratios Calculated fix'!AK$428)</f>
        <v>#DIV/0!</v>
      </c>
      <c r="AL399" s="21" t="e">
        <f>('Ratios Calculated fix'!AL399-'Ratios Calculated fix'!AL$428)/('Ratios Calculated fix'!AL$429-'Ratios Calculated fix'!AL$428)</f>
        <v>#DIV/0!</v>
      </c>
      <c r="AM399" s="21">
        <f>('Ratios Calculated fix'!AM399-'Ratios Calculated fix'!AM$428)/('Ratios Calculated fix'!AM$429-'Ratios Calculated fix'!AM$428)</f>
        <v>0.61978093285747426</v>
      </c>
      <c r="AN399" s="21">
        <f>('Ratios Calculated fix'!AN399-'Ratios Calculated fix'!AN$428)/('Ratios Calculated fix'!AN$429-'Ratios Calculated fix'!AN$428)</f>
        <v>0.62338331716623518</v>
      </c>
      <c r="AO399" s="21">
        <f>('Ratios Calculated fix'!AO399-'Ratios Calculated fix'!AO$428)/('Ratios Calculated fix'!AO$429-'Ratios Calculated fix'!AO$428)</f>
        <v>9.9604843572394366E-2</v>
      </c>
      <c r="AP399" s="21">
        <f>('Ratios Calculated fix'!AP399-'Ratios Calculated fix'!AP$428)/('Ratios Calculated fix'!AP$429-'Ratios Calculated fix'!AP$428)</f>
        <v>2.7356137314599439E-2</v>
      </c>
      <c r="AQ399" s="21">
        <f>('Ratios Calculated fix'!AQ399-'Ratios Calculated fix'!AQ$428)/('Ratios Calculated fix'!AQ$429-'Ratios Calculated fix'!AQ$428)</f>
        <v>0.56893252378034498</v>
      </c>
      <c r="AR399" s="21">
        <f>('Ratios Calculated fix'!AR399-'Ratios Calculated fix'!AR$428)/('Ratios Calculated fix'!AR$429-'Ratios Calculated fix'!AR$428)</f>
        <v>0.43854283872987271</v>
      </c>
      <c r="AS399" s="21">
        <f>('Ratios Calculated fix'!AS399-'Ratios Calculated fix'!AS$428)/('Ratios Calculated fix'!AS$429-'Ratios Calculated fix'!AS$428)</f>
        <v>0.51516503229274224</v>
      </c>
      <c r="AT399" s="21">
        <f>('Ratios Calculated fix'!AT399-'Ratios Calculated fix'!AT$428)/('Ratios Calculated fix'!AT$429-'Ratios Calculated fix'!AT$428)</f>
        <v>0.40373884643561886</v>
      </c>
      <c r="AU399" s="21">
        <f>('Ratios Calculated fix'!AU399-'Ratios Calculated fix'!AU$428)/('Ratios Calculated fix'!AU$429-'Ratios Calculated fix'!AU$428)</f>
        <v>0.49040259250566598</v>
      </c>
      <c r="AV399" s="21" t="e">
        <f>('Ratios Calculated fix'!AV399-'Ratios Calculated fix'!AV$428)/('Ratios Calculated fix'!AV$429-'Ratios Calculated fix'!AV$428)</f>
        <v>#DIV/0!</v>
      </c>
      <c r="AW399" s="21" t="e">
        <f>('Ratios Calculated fix'!AW399-'Ratios Calculated fix'!AW$428)/('Ratios Calculated fix'!AW$429-'Ratios Calculated fix'!AW$428)</f>
        <v>#DIV/0!</v>
      </c>
      <c r="AX399" s="21" t="e">
        <f>('Ratios Calculated fix'!AX399-'Ratios Calculated fix'!AX$428)/('Ratios Calculated fix'!AX$429-'Ratios Calculated fix'!AX$428)</f>
        <v>#DIV/0!</v>
      </c>
      <c r="AY399" s="21">
        <f>('Ratios Calculated fix'!AY399-'Ratios Calculated fix'!AY$428)/('Ratios Calculated fix'!AY$429-'Ratios Calculated fix'!AY$428)</f>
        <v>0.35622591284304195</v>
      </c>
      <c r="AZ399" s="21">
        <f>('Ratios Calculated fix'!AZ399-'Ratios Calculated fix'!AZ$428)/('Ratios Calculated fix'!AZ$429-'Ratios Calculated fix'!AZ$428)</f>
        <v>0.29180550115996839</v>
      </c>
      <c r="BA399" s="21">
        <f>('Ratios Calculated fix'!BA399-'Ratios Calculated fix'!BA$428)/('Ratios Calculated fix'!BA$429-'Ratios Calculated fix'!BA$428)</f>
        <v>0.51586832778267899</v>
      </c>
      <c r="BB399" s="21" t="e">
        <f>('Ratios Calculated fix'!BB399-'Ratios Calculated fix'!BB$428)/('Ratios Calculated fix'!BB$429-'Ratios Calculated fix'!BB$428)</f>
        <v>#DIV/0!</v>
      </c>
      <c r="BC399" s="21">
        <f>('Ratios Calculated fix'!BC399-'Ratios Calculated fix'!BC$428)/('Ratios Calculated fix'!BC$429-'Ratios Calculated fix'!BC$428)</f>
        <v>0.12886461447012487</v>
      </c>
    </row>
    <row r="400" spans="1:55" x14ac:dyDescent="0.2">
      <c r="A400" s="3" t="s">
        <v>1225</v>
      </c>
      <c r="B400" s="3" t="s">
        <v>1226</v>
      </c>
      <c r="C400" s="3" t="s">
        <v>15</v>
      </c>
      <c r="D400" s="3">
        <v>749129</v>
      </c>
      <c r="E400" s="3" t="s">
        <v>16</v>
      </c>
      <c r="F400" s="3">
        <v>2019</v>
      </c>
      <c r="G400" s="3" t="s">
        <v>17</v>
      </c>
      <c r="H400" s="4">
        <v>43830</v>
      </c>
      <c r="I400" s="4">
        <v>43885</v>
      </c>
      <c r="J400" s="4">
        <v>43885</v>
      </c>
      <c r="K400" s="5">
        <v>193826000</v>
      </c>
      <c r="L400" s="5">
        <v>205021000</v>
      </c>
      <c r="M400" s="3" t="s">
        <v>1227</v>
      </c>
      <c r="N400" s="20">
        <f>('Ratios Calculated fix'!N400-'Ratios Calculated fix'!N$428)/('Ratios Calculated fix'!N$429-'Ratios Calculated fix'!N$428)</f>
        <v>0.1165991874043707</v>
      </c>
      <c r="O400" s="21">
        <f>('Ratios Calculated fix'!O400-'Ratios Calculated fix'!O$428)/('Ratios Calculated fix'!O$429-'Ratios Calculated fix'!O$428)</f>
        <v>9.4325277184932832E-2</v>
      </c>
      <c r="P400" s="21">
        <f>('Ratios Calculated fix'!P400-'Ratios Calculated fix'!P$428)/('Ratios Calculated fix'!P$429-'Ratios Calculated fix'!P$428)</f>
        <v>0.21277956900968481</v>
      </c>
      <c r="Q400" s="21">
        <f>('Ratios Calculated fix'!Q400-'Ratios Calculated fix'!Q$428)/('Ratios Calculated fix'!Q$429-'Ratios Calculated fix'!Q$428)</f>
        <v>0.56068636164394448</v>
      </c>
      <c r="R400" s="21">
        <f>('Ratios Calculated fix'!R400-'Ratios Calculated fix'!R$428)/('Ratios Calculated fix'!R$429-'Ratios Calculated fix'!R$428)</f>
        <v>0.11457233041864745</v>
      </c>
      <c r="S400" s="21">
        <f>('Ratios Calculated fix'!S400-'Ratios Calculated fix'!S$428)/('Ratios Calculated fix'!S$429-'Ratios Calculated fix'!S$428)</f>
        <v>1.2380325474141427E-2</v>
      </c>
      <c r="T400" s="21">
        <f>('Ratios Calculated fix'!T400-'Ratios Calculated fix'!T$428)/('Ratios Calculated fix'!T$429-'Ratios Calculated fix'!T$428)</f>
        <v>0.11382505729326682</v>
      </c>
      <c r="U400" s="21">
        <f>('Ratios Calculated fix'!U400-'Ratios Calculated fix'!U$428)/('Ratios Calculated fix'!U$429-'Ratios Calculated fix'!U$428)</f>
        <v>0.79664083867909641</v>
      </c>
      <c r="V400" s="21">
        <f>('Ratios Calculated fix'!V400-'Ratios Calculated fix'!V$428)/('Ratios Calculated fix'!V$429-'Ratios Calculated fix'!V$428)</f>
        <v>0.77209644217232054</v>
      </c>
      <c r="W400" s="21">
        <f>('Ratios Calculated fix'!W400-'Ratios Calculated fix'!W$428)/('Ratios Calculated fix'!W$429-'Ratios Calculated fix'!W$428)</f>
        <v>0.76665839300774263</v>
      </c>
      <c r="X400" s="21">
        <f>('Ratios Calculated fix'!X400-'Ratios Calculated fix'!X$428)/('Ratios Calculated fix'!X$429-'Ratios Calculated fix'!X$428)</f>
        <v>0.41881182193497252</v>
      </c>
      <c r="Y400" s="21">
        <f>('Ratios Calculated fix'!Y400-'Ratios Calculated fix'!Y$428)/('Ratios Calculated fix'!Y$429-'Ratios Calculated fix'!Y$428)</f>
        <v>0.51085538834772759</v>
      </c>
      <c r="Z400" s="21">
        <f>('Ratios Calculated fix'!Z400-'Ratios Calculated fix'!Z$428)/('Ratios Calculated fix'!Z$429-'Ratios Calculated fix'!Z$428)</f>
        <v>0.58118817806502754</v>
      </c>
      <c r="AA400" s="21">
        <f>('Ratios Calculated fix'!AA400-'Ratios Calculated fix'!AA$428)/('Ratios Calculated fix'!AA$429-'Ratios Calculated fix'!AA$428)</f>
        <v>0.45206451110385215</v>
      </c>
      <c r="AB400" s="21">
        <f>('Ratios Calculated fix'!AB400-'Ratios Calculated fix'!AB$428)/('Ratios Calculated fix'!AB$429-'Ratios Calculated fix'!AB$428)</f>
        <v>0.86777286101575068</v>
      </c>
      <c r="AC400" s="21">
        <f>('Ratios Calculated fix'!AC400-'Ratios Calculated fix'!AC$428)/('Ratios Calculated fix'!AC$429-'Ratios Calculated fix'!AC$428)</f>
        <v>0.2625168086648012</v>
      </c>
      <c r="AD400" s="21">
        <f>('Ratios Calculated fix'!AD400-'Ratios Calculated fix'!AD$428)/('Ratios Calculated fix'!AD$429-'Ratios Calculated fix'!AD$428)</f>
        <v>0.31761200565309505</v>
      </c>
      <c r="AE400" s="21">
        <f>('Ratios Calculated fix'!AE400-'Ratios Calculated fix'!AE$428)/('Ratios Calculated fix'!AE$429-'Ratios Calculated fix'!AE$428)</f>
        <v>0.35482948826317834</v>
      </c>
      <c r="AF400" s="21">
        <f>('Ratios Calculated fix'!AF400-'Ratios Calculated fix'!AF$428)/('Ratios Calculated fix'!AF$429-'Ratios Calculated fix'!AF$428)</f>
        <v>0.58346788640327907</v>
      </c>
      <c r="AG400" s="21" t="e">
        <f>('Ratios Calculated fix'!AG400-'Ratios Calculated fix'!AG$428)/('Ratios Calculated fix'!AG$429-'Ratios Calculated fix'!AG$428)</f>
        <v>#DIV/0!</v>
      </c>
      <c r="AH400" s="21" t="e">
        <f>('Ratios Calculated fix'!AH400-'Ratios Calculated fix'!AH$428)/('Ratios Calculated fix'!AH$429-'Ratios Calculated fix'!AH$428)</f>
        <v>#DIV/0!</v>
      </c>
      <c r="AI400" s="21">
        <f>('Ratios Calculated fix'!AI400-'Ratios Calculated fix'!AI$428)/('Ratios Calculated fix'!AI$429-'Ratios Calculated fix'!AI$428)</f>
        <v>0.74552682264957415</v>
      </c>
      <c r="AJ400" s="21">
        <f>('Ratios Calculated fix'!AJ400-'Ratios Calculated fix'!AJ$428)/('Ratios Calculated fix'!AJ$429-'Ratios Calculated fix'!AJ$428)</f>
        <v>0.10128868162278347</v>
      </c>
      <c r="AK400" s="21" t="e">
        <f>('Ratios Calculated fix'!AK400-'Ratios Calculated fix'!AK$428)/('Ratios Calculated fix'!AK$429-'Ratios Calculated fix'!AK$428)</f>
        <v>#DIV/0!</v>
      </c>
      <c r="AL400" s="21" t="e">
        <f>('Ratios Calculated fix'!AL400-'Ratios Calculated fix'!AL$428)/('Ratios Calculated fix'!AL$429-'Ratios Calculated fix'!AL$428)</f>
        <v>#DIV/0!</v>
      </c>
      <c r="AM400" s="21">
        <f>('Ratios Calculated fix'!AM400-'Ratios Calculated fix'!AM$428)/('Ratios Calculated fix'!AM$429-'Ratios Calculated fix'!AM$428)</f>
        <v>0.61702474292779808</v>
      </c>
      <c r="AN400" s="21">
        <f>('Ratios Calculated fix'!AN400-'Ratios Calculated fix'!AN$428)/('Ratios Calculated fix'!AN$429-'Ratios Calculated fix'!AN$428)</f>
        <v>0.62201623224678049</v>
      </c>
      <c r="AO400" s="21">
        <f>('Ratios Calculated fix'!AO400-'Ratios Calculated fix'!AO$428)/('Ratios Calculated fix'!AO$429-'Ratios Calculated fix'!AO$428)</f>
        <v>0.10195788647163891</v>
      </c>
      <c r="AP400" s="21">
        <f>('Ratios Calculated fix'!AP400-'Ratios Calculated fix'!AP$428)/('Ratios Calculated fix'!AP$429-'Ratios Calculated fix'!AP$428)</f>
        <v>3.217071524663024E-2</v>
      </c>
      <c r="AQ400" s="21">
        <f>('Ratios Calculated fix'!AQ400-'Ratios Calculated fix'!AQ$428)/('Ratios Calculated fix'!AQ$429-'Ratios Calculated fix'!AQ$428)</f>
        <v>0.53785380696205187</v>
      </c>
      <c r="AR400" s="21">
        <f>('Ratios Calculated fix'!AR400-'Ratios Calculated fix'!AR$428)/('Ratios Calculated fix'!AR$429-'Ratios Calculated fix'!AR$428)</f>
        <v>0.24542184161883449</v>
      </c>
      <c r="AS400" s="21">
        <f>('Ratios Calculated fix'!AS400-'Ratios Calculated fix'!AS$428)/('Ratios Calculated fix'!AS$429-'Ratios Calculated fix'!AS$428)</f>
        <v>0.72021579686973924</v>
      </c>
      <c r="AT400" s="21">
        <f>('Ratios Calculated fix'!AT400-'Ratios Calculated fix'!AT$428)/('Ratios Calculated fix'!AT$429-'Ratios Calculated fix'!AT$428)</f>
        <v>0.25115238483314728</v>
      </c>
      <c r="AU400" s="21">
        <f>('Ratios Calculated fix'!AU400-'Ratios Calculated fix'!AU$428)/('Ratios Calculated fix'!AU$429-'Ratios Calculated fix'!AU$428)</f>
        <v>0.4551854973610161</v>
      </c>
      <c r="AV400" s="21" t="e">
        <f>('Ratios Calculated fix'!AV400-'Ratios Calculated fix'!AV$428)/('Ratios Calculated fix'!AV$429-'Ratios Calculated fix'!AV$428)</f>
        <v>#DIV/0!</v>
      </c>
      <c r="AW400" s="21" t="e">
        <f>('Ratios Calculated fix'!AW400-'Ratios Calculated fix'!AW$428)/('Ratios Calculated fix'!AW$429-'Ratios Calculated fix'!AW$428)</f>
        <v>#DIV/0!</v>
      </c>
      <c r="AX400" s="21" t="e">
        <f>('Ratios Calculated fix'!AX400-'Ratios Calculated fix'!AX$428)/('Ratios Calculated fix'!AX$429-'Ratios Calculated fix'!AX$428)</f>
        <v>#DIV/0!</v>
      </c>
      <c r="AY400" s="21">
        <f>('Ratios Calculated fix'!AY400-'Ratios Calculated fix'!AY$428)/('Ratios Calculated fix'!AY$429-'Ratios Calculated fix'!AY$428)</f>
        <v>0.41200418435654884</v>
      </c>
      <c r="AZ400" s="21">
        <f>('Ratios Calculated fix'!AZ400-'Ratios Calculated fix'!AZ$428)/('Ratios Calculated fix'!AZ$429-'Ratios Calculated fix'!AZ$428)</f>
        <v>0.30108563982769837</v>
      </c>
      <c r="BA400" s="21">
        <f>('Ratios Calculated fix'!BA400-'Ratios Calculated fix'!BA$428)/('Ratios Calculated fix'!BA$429-'Ratios Calculated fix'!BA$428)</f>
        <v>0.51309616855833662</v>
      </c>
      <c r="BB400" s="21" t="e">
        <f>('Ratios Calculated fix'!BB400-'Ratios Calculated fix'!BB$428)/('Ratios Calculated fix'!BB$429-'Ratios Calculated fix'!BB$428)</f>
        <v>#DIV/0!</v>
      </c>
      <c r="BC400" s="21">
        <f>('Ratios Calculated fix'!BC400-'Ratios Calculated fix'!BC$428)/('Ratios Calculated fix'!BC$429-'Ratios Calculated fix'!BC$428)</f>
        <v>0.10195049726286569</v>
      </c>
    </row>
    <row r="401" spans="1:55" x14ac:dyDescent="0.2">
      <c r="A401" s="3" t="s">
        <v>1237</v>
      </c>
      <c r="B401" s="3" t="s">
        <v>1238</v>
      </c>
      <c r="C401" s="3" t="s">
        <v>24</v>
      </c>
      <c r="D401" s="3">
        <v>378240</v>
      </c>
      <c r="E401" s="3" t="s">
        <v>16</v>
      </c>
      <c r="F401" s="3">
        <v>2019</v>
      </c>
      <c r="G401" s="3" t="s">
        <v>17</v>
      </c>
      <c r="H401" s="4">
        <v>43830</v>
      </c>
      <c r="I401" s="4">
        <v>43886</v>
      </c>
      <c r="J401" s="4">
        <v>43886</v>
      </c>
      <c r="K401" s="5">
        <v>63589000</v>
      </c>
      <c r="L401" s="5">
        <v>63987000</v>
      </c>
      <c r="M401" s="3" t="s">
        <v>1239</v>
      </c>
      <c r="N401" s="20">
        <f>('Ratios Calculated fix'!N401-'Ratios Calculated fix'!N$428)/('Ratios Calculated fix'!N$429-'Ratios Calculated fix'!N$428)</f>
        <v>0.25682197584029293</v>
      </c>
      <c r="O401" s="21">
        <f>('Ratios Calculated fix'!O401-'Ratios Calculated fix'!O$428)/('Ratios Calculated fix'!O$429-'Ratios Calculated fix'!O$428)</f>
        <v>0.22862698546098795</v>
      </c>
      <c r="P401" s="21">
        <f>('Ratios Calculated fix'!P401-'Ratios Calculated fix'!P$428)/('Ratios Calculated fix'!P$429-'Ratios Calculated fix'!P$428)</f>
        <v>0.57818283258134695</v>
      </c>
      <c r="Q401" s="21">
        <f>('Ratios Calculated fix'!Q401-'Ratios Calculated fix'!Q$428)/('Ratios Calculated fix'!Q$429-'Ratios Calculated fix'!Q$428)</f>
        <v>0.55969934653768072</v>
      </c>
      <c r="R401" s="21">
        <f>('Ratios Calculated fix'!R401-'Ratios Calculated fix'!R$428)/('Ratios Calculated fix'!R$429-'Ratios Calculated fix'!R$428)</f>
        <v>7.9156630592245689E-2</v>
      </c>
      <c r="S401" s="21">
        <f>('Ratios Calculated fix'!S401-'Ratios Calculated fix'!S$428)/('Ratios Calculated fix'!S$429-'Ratios Calculated fix'!S$428)</f>
        <v>7.9775480189005286E-5</v>
      </c>
      <c r="T401" s="21">
        <f>('Ratios Calculated fix'!T401-'Ratios Calculated fix'!T$428)/('Ratios Calculated fix'!T$429-'Ratios Calculated fix'!T$428)</f>
        <v>7.9956998118189279E-2</v>
      </c>
      <c r="U401" s="21">
        <f>('Ratios Calculated fix'!U401-'Ratios Calculated fix'!U$428)/('Ratios Calculated fix'!U$429-'Ratios Calculated fix'!U$428)</f>
        <v>0.79365931983678661</v>
      </c>
      <c r="V401" s="21">
        <f>('Ratios Calculated fix'!V401-'Ratios Calculated fix'!V$428)/('Ratios Calculated fix'!V$429-'Ratios Calculated fix'!V$428)</f>
        <v>0.77144347840959315</v>
      </c>
      <c r="W401" s="21">
        <f>('Ratios Calculated fix'!W401-'Ratios Calculated fix'!W$428)/('Ratios Calculated fix'!W$429-'Ratios Calculated fix'!W$428)</f>
        <v>0.76336339559157296</v>
      </c>
      <c r="X401" s="21">
        <f>('Ratios Calculated fix'!X401-'Ratios Calculated fix'!X$428)/('Ratios Calculated fix'!X$429-'Ratios Calculated fix'!X$428)</f>
        <v>0.58321001293938401</v>
      </c>
      <c r="Y401" s="21">
        <f>('Ratios Calculated fix'!Y401-'Ratios Calculated fix'!Y$428)/('Ratios Calculated fix'!Y$429-'Ratios Calculated fix'!Y$428)</f>
        <v>0.50378530722789527</v>
      </c>
      <c r="Z401" s="21">
        <f>('Ratios Calculated fix'!Z401-'Ratios Calculated fix'!Z$428)/('Ratios Calculated fix'!Z$429-'Ratios Calculated fix'!Z$428)</f>
        <v>0.41678998706061599</v>
      </c>
      <c r="AA401" s="21">
        <f>('Ratios Calculated fix'!AA401-'Ratios Calculated fix'!AA$428)/('Ratios Calculated fix'!AA$429-'Ratios Calculated fix'!AA$428)</f>
        <v>0.155654784434379</v>
      </c>
      <c r="AB401" s="21">
        <f>('Ratios Calculated fix'!AB401-'Ratios Calculated fix'!AB$428)/('Ratios Calculated fix'!AB$429-'Ratios Calculated fix'!AB$428)</f>
        <v>0.88869044992546287</v>
      </c>
      <c r="AC401" s="21">
        <f>('Ratios Calculated fix'!AC401-'Ratios Calculated fix'!AC$428)/('Ratios Calculated fix'!AC$429-'Ratios Calculated fix'!AC$428)</f>
        <v>0.57825470814481816</v>
      </c>
      <c r="AD401" s="21">
        <f>('Ratios Calculated fix'!AD401-'Ratios Calculated fix'!AD$428)/('Ratios Calculated fix'!AD$429-'Ratios Calculated fix'!AD$428)</f>
        <v>0.48717590155229573</v>
      </c>
      <c r="AE401" s="21">
        <f>('Ratios Calculated fix'!AE401-'Ratios Calculated fix'!AE$428)/('Ratios Calculated fix'!AE$429-'Ratios Calculated fix'!AE$428)</f>
        <v>0.55523517125879795</v>
      </c>
      <c r="AF401" s="21">
        <f>('Ratios Calculated fix'!AF401-'Ratios Calculated fix'!AF$428)/('Ratios Calculated fix'!AF$429-'Ratios Calculated fix'!AF$428)</f>
        <v>0.70281990143082418</v>
      </c>
      <c r="AG401" s="21" t="e">
        <f>('Ratios Calculated fix'!AG401-'Ratios Calculated fix'!AG$428)/('Ratios Calculated fix'!AG$429-'Ratios Calculated fix'!AG$428)</f>
        <v>#DIV/0!</v>
      </c>
      <c r="AH401" s="21" t="e">
        <f>('Ratios Calculated fix'!AH401-'Ratios Calculated fix'!AH$428)/('Ratios Calculated fix'!AH$429-'Ratios Calculated fix'!AH$428)</f>
        <v>#DIV/0!</v>
      </c>
      <c r="AI401" s="21">
        <f>('Ratios Calculated fix'!AI401-'Ratios Calculated fix'!AI$428)/('Ratios Calculated fix'!AI$429-'Ratios Calculated fix'!AI$428)</f>
        <v>0.238219171361991</v>
      </c>
      <c r="AJ401" s="21">
        <f>('Ratios Calculated fix'!AJ401-'Ratios Calculated fix'!AJ$428)/('Ratios Calculated fix'!AJ$429-'Ratios Calculated fix'!AJ$428)</f>
        <v>0.29494166695547852</v>
      </c>
      <c r="AK401" s="21" t="e">
        <f>('Ratios Calculated fix'!AK401-'Ratios Calculated fix'!AK$428)/('Ratios Calculated fix'!AK$429-'Ratios Calculated fix'!AK$428)</f>
        <v>#DIV/0!</v>
      </c>
      <c r="AL401" s="21" t="e">
        <f>('Ratios Calculated fix'!AL401-'Ratios Calculated fix'!AL$428)/('Ratios Calculated fix'!AL$429-'Ratios Calculated fix'!AL$428)</f>
        <v>#DIV/0!</v>
      </c>
      <c r="AM401" s="21">
        <f>('Ratios Calculated fix'!AM401-'Ratios Calculated fix'!AM$428)/('Ratios Calculated fix'!AM$429-'Ratios Calculated fix'!AM$428)</f>
        <v>0.62118577359582694</v>
      </c>
      <c r="AN401" s="21">
        <f>('Ratios Calculated fix'!AN401-'Ratios Calculated fix'!AN$428)/('Ratios Calculated fix'!AN$429-'Ratios Calculated fix'!AN$428)</f>
        <v>0.62205194875865211</v>
      </c>
      <c r="AO401" s="21">
        <f>('Ratios Calculated fix'!AO401-'Ratios Calculated fix'!AO$428)/('Ratios Calculated fix'!AO$429-'Ratios Calculated fix'!AO$428)</f>
        <v>0.13482983180487321</v>
      </c>
      <c r="AP401" s="21">
        <f>('Ratios Calculated fix'!AP401-'Ratios Calculated fix'!AP$428)/('Ratios Calculated fix'!AP$429-'Ratios Calculated fix'!AP$428)</f>
        <v>3.2116620418659363E-2</v>
      </c>
      <c r="AQ401" s="21">
        <f>('Ratios Calculated fix'!AQ401-'Ratios Calculated fix'!AQ$428)/('Ratios Calculated fix'!AQ$429-'Ratios Calculated fix'!AQ$428)</f>
        <v>0.69646008403038639</v>
      </c>
      <c r="AR401" s="21">
        <f>('Ratios Calculated fix'!AR401-'Ratios Calculated fix'!AR$428)/('Ratios Calculated fix'!AR$429-'Ratios Calculated fix'!AR$428)</f>
        <v>0.42572925148213026</v>
      </c>
      <c r="AS401" s="21">
        <f>('Ratios Calculated fix'!AS401-'Ratios Calculated fix'!AS$428)/('Ratios Calculated fix'!AS$429-'Ratios Calculated fix'!AS$428)</f>
        <v>0.24119904360370228</v>
      </c>
      <c r="AT401" s="21">
        <f>('Ratios Calculated fix'!AT401-'Ratios Calculated fix'!AT$428)/('Ratios Calculated fix'!AT$429-'Ratios Calculated fix'!AT$428)</f>
        <v>0.45689509657061855</v>
      </c>
      <c r="AU401" s="21">
        <f>('Ratios Calculated fix'!AU401-'Ratios Calculated fix'!AU$428)/('Ratios Calculated fix'!AU$429-'Ratios Calculated fix'!AU$428)</f>
        <v>1</v>
      </c>
      <c r="AV401" s="21" t="e">
        <f>('Ratios Calculated fix'!AV401-'Ratios Calculated fix'!AV$428)/('Ratios Calculated fix'!AV$429-'Ratios Calculated fix'!AV$428)</f>
        <v>#DIV/0!</v>
      </c>
      <c r="AW401" s="21" t="e">
        <f>('Ratios Calculated fix'!AW401-'Ratios Calculated fix'!AW$428)/('Ratios Calculated fix'!AW$429-'Ratios Calculated fix'!AW$428)</f>
        <v>#DIV/0!</v>
      </c>
      <c r="AX401" s="21" t="e">
        <f>('Ratios Calculated fix'!AX401-'Ratios Calculated fix'!AX$428)/('Ratios Calculated fix'!AX$429-'Ratios Calculated fix'!AX$428)</f>
        <v>#DIV/0!</v>
      </c>
      <c r="AY401" s="21">
        <f>('Ratios Calculated fix'!AY401-'Ratios Calculated fix'!AY$428)/('Ratios Calculated fix'!AY$429-'Ratios Calculated fix'!AY$428)</f>
        <v>0.34479665281162414</v>
      </c>
      <c r="AZ401" s="21">
        <f>('Ratios Calculated fix'!AZ401-'Ratios Calculated fix'!AZ$428)/('Ratios Calculated fix'!AZ$429-'Ratios Calculated fix'!AZ$428)</f>
        <v>0.22559390609217439</v>
      </c>
      <c r="BA401" s="21">
        <f>('Ratios Calculated fix'!BA401-'Ratios Calculated fix'!BA$428)/('Ratios Calculated fix'!BA$429-'Ratios Calculated fix'!BA$428)</f>
        <v>0.53344251090232209</v>
      </c>
      <c r="BB401" s="21" t="e">
        <f>('Ratios Calculated fix'!BB401-'Ratios Calculated fix'!BB$428)/('Ratios Calculated fix'!BB$429-'Ratios Calculated fix'!BB$428)</f>
        <v>#DIV/0!</v>
      </c>
      <c r="BC401" s="21">
        <f>('Ratios Calculated fix'!BC401-'Ratios Calculated fix'!BC$428)/('Ratios Calculated fix'!BC$429-'Ratios Calculated fix'!BC$428)</f>
        <v>0.18559462882350664</v>
      </c>
    </row>
    <row r="402" spans="1:55" x14ac:dyDescent="0.2">
      <c r="A402" s="3" t="s">
        <v>1228</v>
      </c>
      <c r="B402" s="3" t="s">
        <v>1229</v>
      </c>
      <c r="C402" s="3" t="s">
        <v>91</v>
      </c>
      <c r="D402" s="3">
        <v>87466</v>
      </c>
      <c r="E402" s="3" t="s">
        <v>16</v>
      </c>
      <c r="F402" s="3">
        <v>2019</v>
      </c>
      <c r="G402" s="3" t="s">
        <v>17</v>
      </c>
      <c r="H402" s="4">
        <v>43708</v>
      </c>
      <c r="I402" s="4">
        <v>43766</v>
      </c>
      <c r="J402" s="4">
        <v>43766</v>
      </c>
      <c r="K402" s="5">
        <v>899500000</v>
      </c>
      <c r="L402" s="5">
        <v>900700000</v>
      </c>
      <c r="M402" s="3" t="s">
        <v>1230</v>
      </c>
      <c r="N402" s="20">
        <f>('Ratios Calculated fix'!N402-'Ratios Calculated fix'!N$428)/('Ratios Calculated fix'!N$429-'Ratios Calculated fix'!N$428)</f>
        <v>3.5047943069425457E-2</v>
      </c>
      <c r="O402" s="21">
        <f>('Ratios Calculated fix'!O402-'Ratios Calculated fix'!O$428)/('Ratios Calculated fix'!O$429-'Ratios Calculated fix'!O$428)</f>
        <v>1.5883491736261732E-2</v>
      </c>
      <c r="P402" s="21">
        <f>('Ratios Calculated fix'!P402-'Ratios Calculated fix'!P$428)/('Ratios Calculated fix'!P$429-'Ratios Calculated fix'!P$428)</f>
        <v>5.4195111708222037E-3</v>
      </c>
      <c r="Q402" s="21">
        <f>('Ratios Calculated fix'!Q402-'Ratios Calculated fix'!Q$428)/('Ratios Calculated fix'!Q$429-'Ratios Calculated fix'!Q$428)</f>
        <v>0.55996955137778481</v>
      </c>
      <c r="R402" s="21">
        <f>('Ratios Calculated fix'!R402-'Ratios Calculated fix'!R$428)/('Ratios Calculated fix'!R$429-'Ratios Calculated fix'!R$428)</f>
        <v>5.4299261061477477E-2</v>
      </c>
      <c r="S402" s="21">
        <f>('Ratios Calculated fix'!S402-'Ratios Calculated fix'!S$428)/('Ratios Calculated fix'!S$429-'Ratios Calculated fix'!S$428)</f>
        <v>4.8210521368446523E-2</v>
      </c>
      <c r="T402" s="21">
        <f>('Ratios Calculated fix'!T402-'Ratios Calculated fix'!T$428)/('Ratios Calculated fix'!T$429-'Ratios Calculated fix'!T$428)</f>
        <v>4.7365757310463434E-2</v>
      </c>
      <c r="U402" s="21">
        <f>('Ratios Calculated fix'!U402-'Ratios Calculated fix'!U$428)/('Ratios Calculated fix'!U$429-'Ratios Calculated fix'!U$428)</f>
        <v>0.79271707103247835</v>
      </c>
      <c r="V402" s="21">
        <f>('Ratios Calculated fix'!V402-'Ratios Calculated fix'!V$428)/('Ratios Calculated fix'!V$429-'Ratios Calculated fix'!V$428)</f>
        <v>0.77360407770731499</v>
      </c>
      <c r="W402" s="21">
        <f>('Ratios Calculated fix'!W402-'Ratios Calculated fix'!W$428)/('Ratios Calculated fix'!W$429-'Ratios Calculated fix'!W$428)</f>
        <v>0.76187159556589834</v>
      </c>
      <c r="X402" s="21">
        <f>('Ratios Calculated fix'!X402-'Ratios Calculated fix'!X$428)/('Ratios Calculated fix'!X$429-'Ratios Calculated fix'!X$428)</f>
        <v>0.21128425292889083</v>
      </c>
      <c r="Y402" s="21">
        <f>('Ratios Calculated fix'!Y402-'Ratios Calculated fix'!Y$428)/('Ratios Calculated fix'!Y$429-'Ratios Calculated fix'!Y$428)</f>
        <v>0.52497373334598851</v>
      </c>
      <c r="Z402" s="21">
        <f>('Ratios Calculated fix'!Z402-'Ratios Calculated fix'!Z$428)/('Ratios Calculated fix'!Z$429-'Ratios Calculated fix'!Z$428)</f>
        <v>0.78871574707110914</v>
      </c>
      <c r="AA402" s="21">
        <f>('Ratios Calculated fix'!AA402-'Ratios Calculated fix'!AA$428)/('Ratios Calculated fix'!AA$429-'Ratios Calculated fix'!AA$428)</f>
        <v>0.40507817098707555</v>
      </c>
      <c r="AB402" s="21">
        <f>('Ratios Calculated fix'!AB402-'Ratios Calculated fix'!AB$428)/('Ratios Calculated fix'!AB$429-'Ratios Calculated fix'!AB$428)</f>
        <v>0.88192730248774542</v>
      </c>
      <c r="AC402" s="21">
        <f>('Ratios Calculated fix'!AC402-'Ratios Calculated fix'!AC$428)/('Ratios Calculated fix'!AC$429-'Ratios Calculated fix'!AC$428)</f>
        <v>0.21246490505342192</v>
      </c>
      <c r="AD402" s="21">
        <f>('Ratios Calculated fix'!AD402-'Ratios Calculated fix'!AD$428)/('Ratios Calculated fix'!AD$429-'Ratios Calculated fix'!AD$428)</f>
        <v>0.25523649717067542</v>
      </c>
      <c r="AE402" s="21">
        <f>('Ratios Calculated fix'!AE402-'Ratios Calculated fix'!AE$428)/('Ratios Calculated fix'!AE$429-'Ratios Calculated fix'!AE$428)</f>
        <v>0.29259172340256678</v>
      </c>
      <c r="AF402" s="21">
        <f>('Ratios Calculated fix'!AF402-'Ratios Calculated fix'!AF$428)/('Ratios Calculated fix'!AF$429-'Ratios Calculated fix'!AF$428)</f>
        <v>0.56373197485596627</v>
      </c>
      <c r="AG402" s="21" t="e">
        <f>('Ratios Calculated fix'!AG402-'Ratios Calculated fix'!AG$428)/('Ratios Calculated fix'!AG$429-'Ratios Calculated fix'!AG$428)</f>
        <v>#DIV/0!</v>
      </c>
      <c r="AH402" s="21" t="e">
        <f>('Ratios Calculated fix'!AH402-'Ratios Calculated fix'!AH$428)/('Ratios Calculated fix'!AH$429-'Ratios Calculated fix'!AH$428)</f>
        <v>#DIV/0!</v>
      </c>
      <c r="AI402" s="21">
        <f>('Ratios Calculated fix'!AI402-'Ratios Calculated fix'!AI$428)/('Ratios Calculated fix'!AI$429-'Ratios Calculated fix'!AI$428)</f>
        <v>0.38736763174511157</v>
      </c>
      <c r="AJ402" s="21">
        <f>('Ratios Calculated fix'!AJ402-'Ratios Calculated fix'!AJ$428)/('Ratios Calculated fix'!AJ$429-'Ratios Calculated fix'!AJ$428)</f>
        <v>0.13319701061599268</v>
      </c>
      <c r="AK402" s="21" t="e">
        <f>('Ratios Calculated fix'!AK402-'Ratios Calculated fix'!AK$428)/('Ratios Calculated fix'!AK$429-'Ratios Calculated fix'!AK$428)</f>
        <v>#DIV/0!</v>
      </c>
      <c r="AL402" s="21" t="e">
        <f>('Ratios Calculated fix'!AL402-'Ratios Calculated fix'!AL$428)/('Ratios Calculated fix'!AL$429-'Ratios Calculated fix'!AL$428)</f>
        <v>#DIV/0!</v>
      </c>
      <c r="AM402" s="21">
        <f>('Ratios Calculated fix'!AM402-'Ratios Calculated fix'!AM$428)/('Ratios Calculated fix'!AM$429-'Ratios Calculated fix'!AM$428)</f>
        <v>0.61831253012560639</v>
      </c>
      <c r="AN402" s="21">
        <f>('Ratios Calculated fix'!AN402-'Ratios Calculated fix'!AN$428)/('Ratios Calculated fix'!AN$429-'Ratios Calculated fix'!AN$428)</f>
        <v>0.62727068224959848</v>
      </c>
      <c r="AO402" s="21">
        <f>('Ratios Calculated fix'!AO402-'Ratios Calculated fix'!AO$428)/('Ratios Calculated fix'!AO$429-'Ratios Calculated fix'!AO$428)</f>
        <v>0.42593694753810774</v>
      </c>
      <c r="AP402" s="21">
        <f>('Ratios Calculated fix'!AP402-'Ratios Calculated fix'!AP$428)/('Ratios Calculated fix'!AP$429-'Ratios Calculated fix'!AP$428)</f>
        <v>2.7974563122931929E-2</v>
      </c>
      <c r="AQ402" s="21">
        <f>('Ratios Calculated fix'!AQ402-'Ratios Calculated fix'!AQ$428)/('Ratios Calculated fix'!AQ$429-'Ratios Calculated fix'!AQ$428)</f>
        <v>0.58807852342749045</v>
      </c>
      <c r="AR402" s="21">
        <f>('Ratios Calculated fix'!AR402-'Ratios Calculated fix'!AR$428)/('Ratios Calculated fix'!AR$429-'Ratios Calculated fix'!AR$428)</f>
        <v>0.23600426800672938</v>
      </c>
      <c r="AS402" s="21">
        <f>('Ratios Calculated fix'!AS402-'Ratios Calculated fix'!AS$428)/('Ratios Calculated fix'!AS$429-'Ratios Calculated fix'!AS$428)</f>
        <v>0.54307248040878164</v>
      </c>
      <c r="AT402" s="21">
        <f>('Ratios Calculated fix'!AT402-'Ratios Calculated fix'!AT$428)/('Ratios Calculated fix'!AT$429-'Ratios Calculated fix'!AT$428)</f>
        <v>0.39009372033411216</v>
      </c>
      <c r="AU402" s="21">
        <f>('Ratios Calculated fix'!AU402-'Ratios Calculated fix'!AU$428)/('Ratios Calculated fix'!AU$429-'Ratios Calculated fix'!AU$428)</f>
        <v>0.45708058314138905</v>
      </c>
      <c r="AV402" s="21" t="e">
        <f>('Ratios Calculated fix'!AV402-'Ratios Calculated fix'!AV$428)/('Ratios Calculated fix'!AV$429-'Ratios Calculated fix'!AV$428)</f>
        <v>#DIV/0!</v>
      </c>
      <c r="AW402" s="21" t="e">
        <f>('Ratios Calculated fix'!AW402-'Ratios Calculated fix'!AW$428)/('Ratios Calculated fix'!AW$429-'Ratios Calculated fix'!AW$428)</f>
        <v>#DIV/0!</v>
      </c>
      <c r="AX402" s="21" t="e">
        <f>('Ratios Calculated fix'!AX402-'Ratios Calculated fix'!AX$428)/('Ratios Calculated fix'!AX$429-'Ratios Calculated fix'!AX$428)</f>
        <v>#DIV/0!</v>
      </c>
      <c r="AY402" s="21">
        <f>('Ratios Calculated fix'!AY402-'Ratios Calculated fix'!AY$428)/('Ratios Calculated fix'!AY$429-'Ratios Calculated fix'!AY$428)</f>
        <v>0.35352435276314764</v>
      </c>
      <c r="AZ402" s="21">
        <f>('Ratios Calculated fix'!AZ402-'Ratios Calculated fix'!AZ$428)/('Ratios Calculated fix'!AZ$429-'Ratios Calculated fix'!AZ$428)</f>
        <v>0.28565478241783931</v>
      </c>
      <c r="BA402" s="21">
        <f>('Ratios Calculated fix'!BA402-'Ratios Calculated fix'!BA$428)/('Ratios Calculated fix'!BA$429-'Ratios Calculated fix'!BA$428)</f>
        <v>0.51268619536821514</v>
      </c>
      <c r="BB402" s="21" t="e">
        <f>('Ratios Calculated fix'!BB402-'Ratios Calculated fix'!BB$428)/('Ratios Calculated fix'!BB$429-'Ratios Calculated fix'!BB$428)</f>
        <v>#DIV/0!</v>
      </c>
      <c r="BC402" s="21">
        <f>('Ratios Calculated fix'!BC402-'Ratios Calculated fix'!BC$428)/('Ratios Calculated fix'!BC$429-'Ratios Calculated fix'!BC$428)</f>
        <v>0.13709288275397233</v>
      </c>
    </row>
    <row r="403" spans="1:55" x14ac:dyDescent="0.2">
      <c r="A403" s="3" t="s">
        <v>1246</v>
      </c>
      <c r="B403" s="3" t="s">
        <v>1247</v>
      </c>
      <c r="C403" s="3" t="s">
        <v>34</v>
      </c>
      <c r="D403" s="3">
        <v>250582</v>
      </c>
      <c r="E403" s="3" t="s">
        <v>16</v>
      </c>
      <c r="F403" s="3">
        <v>2020</v>
      </c>
      <c r="G403" s="3" t="s">
        <v>17</v>
      </c>
      <c r="H403" s="4">
        <v>44012</v>
      </c>
      <c r="I403" s="4">
        <v>44071</v>
      </c>
      <c r="J403" s="4">
        <v>44071</v>
      </c>
      <c r="K403" s="5">
        <v>299000000</v>
      </c>
      <c r="L403" s="5">
        <v>295000000</v>
      </c>
      <c r="M403" s="3" t="s">
        <v>1248</v>
      </c>
      <c r="N403" s="20">
        <f>('Ratios Calculated fix'!N403-'Ratios Calculated fix'!N$428)/('Ratios Calculated fix'!N$429-'Ratios Calculated fix'!N$428)</f>
        <v>9.5703472049229188E-2</v>
      </c>
      <c r="O403" s="21">
        <f>('Ratios Calculated fix'!O403-'Ratios Calculated fix'!O$428)/('Ratios Calculated fix'!O$429-'Ratios Calculated fix'!O$428)</f>
        <v>5.8364795381046476E-2</v>
      </c>
      <c r="P403" s="21">
        <f>('Ratios Calculated fix'!P403-'Ratios Calculated fix'!P$428)/('Ratios Calculated fix'!P$429-'Ratios Calculated fix'!P$428)</f>
        <v>0.13539889939225863</v>
      </c>
      <c r="Q403" s="21">
        <f>('Ratios Calculated fix'!Q403-'Ratios Calculated fix'!Q$428)/('Ratios Calculated fix'!Q$429-'Ratios Calculated fix'!Q$428)</f>
        <v>0.56011414298161677</v>
      </c>
      <c r="R403" s="21">
        <f>('Ratios Calculated fix'!R403-'Ratios Calculated fix'!R$428)/('Ratios Calculated fix'!R$429-'Ratios Calculated fix'!R$428)</f>
        <v>0.10252038365956795</v>
      </c>
      <c r="S403" s="21">
        <f>('Ratios Calculated fix'!S403-'Ratios Calculated fix'!S$428)/('Ratios Calculated fix'!S$429-'Ratios Calculated fix'!S$428)</f>
        <v>1.7484668679773017E-2</v>
      </c>
      <c r="T403" s="21">
        <f>('Ratios Calculated fix'!T403-'Ratios Calculated fix'!T$428)/('Ratios Calculated fix'!T$429-'Ratios Calculated fix'!T$428)</f>
        <v>0.1008562417934348</v>
      </c>
      <c r="U403" s="21">
        <f>('Ratios Calculated fix'!U403-'Ratios Calculated fix'!U$428)/('Ratios Calculated fix'!U$429-'Ratios Calculated fix'!U$428)</f>
        <v>0.7952338417487782</v>
      </c>
      <c r="V403" s="21">
        <f>('Ratios Calculated fix'!V403-'Ratios Calculated fix'!V$428)/('Ratios Calculated fix'!V$429-'Ratios Calculated fix'!V$428)</f>
        <v>0.77225360495966711</v>
      </c>
      <c r="W403" s="21">
        <f>('Ratios Calculated fix'!W403-'Ratios Calculated fix'!W$428)/('Ratios Calculated fix'!W$429-'Ratios Calculated fix'!W$428)</f>
        <v>0.76501490692895935</v>
      </c>
      <c r="X403" s="21">
        <f>('Ratios Calculated fix'!X403-'Ratios Calculated fix'!X$428)/('Ratios Calculated fix'!X$429-'Ratios Calculated fix'!X$428)</f>
        <v>0.2601881157295628</v>
      </c>
      <c r="Y403" s="21">
        <f>('Ratios Calculated fix'!Y403-'Ratios Calculated fix'!Y$428)/('Ratios Calculated fix'!Y$429-'Ratios Calculated fix'!Y$428)</f>
        <v>0.52576445880895606</v>
      </c>
      <c r="Z403" s="21">
        <f>('Ratios Calculated fix'!Z403-'Ratios Calculated fix'!Z$428)/('Ratios Calculated fix'!Z$429-'Ratios Calculated fix'!Z$428)</f>
        <v>0.7398118842704372</v>
      </c>
      <c r="AA403" s="21">
        <f>('Ratios Calculated fix'!AA403-'Ratios Calculated fix'!AA$428)/('Ratios Calculated fix'!AA$429-'Ratios Calculated fix'!AA$428)</f>
        <v>0.62340557738088254</v>
      </c>
      <c r="AB403" s="21">
        <f>('Ratios Calculated fix'!AB403-'Ratios Calculated fix'!AB$428)/('Ratios Calculated fix'!AB$429-'Ratios Calculated fix'!AB$428)</f>
        <v>0.87867402079392787</v>
      </c>
      <c r="AC403" s="21">
        <f>('Ratios Calculated fix'!AC403-'Ratios Calculated fix'!AC$428)/('Ratios Calculated fix'!AC$429-'Ratios Calculated fix'!AC$428)</f>
        <v>0.20460211085846391</v>
      </c>
      <c r="AD403" s="21">
        <f>('Ratios Calculated fix'!AD403-'Ratios Calculated fix'!AD$428)/('Ratios Calculated fix'!AD$429-'Ratios Calculated fix'!AD$428)</f>
        <v>0.22680732725071573</v>
      </c>
      <c r="AE403" s="21">
        <f>('Ratios Calculated fix'!AE403-'Ratios Calculated fix'!AE$428)/('Ratios Calculated fix'!AE$429-'Ratios Calculated fix'!AE$428)</f>
        <v>0.26000179244052601</v>
      </c>
      <c r="AF403" s="21">
        <f>('Ratios Calculated fix'!AF403-'Ratios Calculated fix'!AF$428)/('Ratios Calculated fix'!AF$429-'Ratios Calculated fix'!AF$428)</f>
        <v>0.50754065412998883</v>
      </c>
      <c r="AG403" s="21" t="e">
        <f>('Ratios Calculated fix'!AG403-'Ratios Calculated fix'!AG$428)/('Ratios Calculated fix'!AG$429-'Ratios Calculated fix'!AG$428)</f>
        <v>#DIV/0!</v>
      </c>
      <c r="AH403" s="21" t="e">
        <f>('Ratios Calculated fix'!AH403-'Ratios Calculated fix'!AH$428)/('Ratios Calculated fix'!AH$429-'Ratios Calculated fix'!AH$428)</f>
        <v>#DIV/0!</v>
      </c>
      <c r="AI403" s="21">
        <f>('Ratios Calculated fix'!AI403-'Ratios Calculated fix'!AI$428)/('Ratios Calculated fix'!AI$429-'Ratios Calculated fix'!AI$428)</f>
        <v>0.35917961933044773</v>
      </c>
      <c r="AJ403" s="21">
        <f>('Ratios Calculated fix'!AJ403-'Ratios Calculated fix'!AJ$428)/('Ratios Calculated fix'!AJ$429-'Ratios Calculated fix'!AJ$428)</f>
        <v>0.137192443502581</v>
      </c>
      <c r="AK403" s="21" t="e">
        <f>('Ratios Calculated fix'!AK403-'Ratios Calculated fix'!AK$428)/('Ratios Calculated fix'!AK$429-'Ratios Calculated fix'!AK$428)</f>
        <v>#DIV/0!</v>
      </c>
      <c r="AL403" s="21" t="e">
        <f>('Ratios Calculated fix'!AL403-'Ratios Calculated fix'!AL$428)/('Ratios Calculated fix'!AL$429-'Ratios Calculated fix'!AL$428)</f>
        <v>#DIV/0!</v>
      </c>
      <c r="AM403" s="21">
        <f>('Ratios Calculated fix'!AM403-'Ratios Calculated fix'!AM$428)/('Ratios Calculated fix'!AM$429-'Ratios Calculated fix'!AM$428)</f>
        <v>0.61433509946119425</v>
      </c>
      <c r="AN403" s="21">
        <f>('Ratios Calculated fix'!AN403-'Ratios Calculated fix'!AN$428)/('Ratios Calculated fix'!AN$429-'Ratios Calculated fix'!AN$428)</f>
        <v>0.62223441498337495</v>
      </c>
      <c r="AO403" s="21">
        <f>('Ratios Calculated fix'!AO403-'Ratios Calculated fix'!AO$428)/('Ratios Calculated fix'!AO$429-'Ratios Calculated fix'!AO$428)</f>
        <v>0.13008378004721002</v>
      </c>
      <c r="AP403" s="21">
        <f>('Ratios Calculated fix'!AP403-'Ratios Calculated fix'!AP$428)/('Ratios Calculated fix'!AP$429-'Ratios Calculated fix'!AP$428)</f>
        <v>3.240381755039573E-2</v>
      </c>
      <c r="AQ403" s="21">
        <f>('Ratios Calculated fix'!AQ403-'Ratios Calculated fix'!AQ$428)/('Ratios Calculated fix'!AQ$429-'Ratios Calculated fix'!AQ$428)</f>
        <v>0.4584341631274923</v>
      </c>
      <c r="AR403" s="21">
        <f>('Ratios Calculated fix'!AR403-'Ratios Calculated fix'!AR$428)/('Ratios Calculated fix'!AR$429-'Ratios Calculated fix'!AR$428)</f>
        <v>0.26699151752924927</v>
      </c>
      <c r="AS403" s="21">
        <f>('Ratios Calculated fix'!AS403-'Ratios Calculated fix'!AS$428)/('Ratios Calculated fix'!AS$429-'Ratios Calculated fix'!AS$428)</f>
        <v>0.51773639148522321</v>
      </c>
      <c r="AT403" s="21">
        <f>('Ratios Calculated fix'!AT403-'Ratios Calculated fix'!AT$428)/('Ratios Calculated fix'!AT$429-'Ratios Calculated fix'!AT$428)</f>
        <v>0.28760261805338233</v>
      </c>
      <c r="AU403" s="21">
        <f>('Ratios Calculated fix'!AU403-'Ratios Calculated fix'!AU$428)/('Ratios Calculated fix'!AU$429-'Ratios Calculated fix'!AU$428)</f>
        <v>0.45101356445299678</v>
      </c>
      <c r="AV403" s="21" t="e">
        <f>('Ratios Calculated fix'!AV403-'Ratios Calculated fix'!AV$428)/('Ratios Calculated fix'!AV$429-'Ratios Calculated fix'!AV$428)</f>
        <v>#DIV/0!</v>
      </c>
      <c r="AW403" s="21" t="e">
        <f>('Ratios Calculated fix'!AW403-'Ratios Calculated fix'!AW$428)/('Ratios Calculated fix'!AW$429-'Ratios Calculated fix'!AW$428)</f>
        <v>#DIV/0!</v>
      </c>
      <c r="AX403" s="21" t="e">
        <f>('Ratios Calculated fix'!AX403-'Ratios Calculated fix'!AX$428)/('Ratios Calculated fix'!AX$429-'Ratios Calculated fix'!AX$428)</f>
        <v>#DIV/0!</v>
      </c>
      <c r="AY403" s="21">
        <f>('Ratios Calculated fix'!AY403-'Ratios Calculated fix'!AY$428)/('Ratios Calculated fix'!AY$429-'Ratios Calculated fix'!AY$428)</f>
        <v>0.79505419059963522</v>
      </c>
      <c r="AZ403" s="21">
        <f>('Ratios Calculated fix'!AZ403-'Ratios Calculated fix'!AZ$428)/('Ratios Calculated fix'!AZ$429-'Ratios Calculated fix'!AZ$428)</f>
        <v>0.80577613170068063</v>
      </c>
      <c r="BA403" s="21">
        <f>('Ratios Calculated fix'!BA403-'Ratios Calculated fix'!BA$428)/('Ratios Calculated fix'!BA$429-'Ratios Calculated fix'!BA$428)</f>
        <v>0.506936323464795</v>
      </c>
      <c r="BB403" s="21" t="e">
        <f>('Ratios Calculated fix'!BB403-'Ratios Calculated fix'!BB$428)/('Ratios Calculated fix'!BB$429-'Ratios Calculated fix'!BB$428)</f>
        <v>#DIV/0!</v>
      </c>
      <c r="BC403" s="21">
        <f>('Ratios Calculated fix'!BC403-'Ratios Calculated fix'!BC$428)/('Ratios Calculated fix'!BC$429-'Ratios Calculated fix'!BC$428)</f>
        <v>7.207941298994848E-2</v>
      </c>
    </row>
    <row r="404" spans="1:55" x14ac:dyDescent="0.2">
      <c r="A404" s="3" t="s">
        <v>1240</v>
      </c>
      <c r="B404" s="3" t="s">
        <v>1241</v>
      </c>
      <c r="C404" s="3" t="s">
        <v>52</v>
      </c>
      <c r="D404" s="3">
        <v>378244</v>
      </c>
      <c r="E404" s="3" t="s">
        <v>16</v>
      </c>
      <c r="F404" s="3">
        <v>2019</v>
      </c>
      <c r="G404" s="3" t="s">
        <v>17</v>
      </c>
      <c r="H404" s="4">
        <v>43830</v>
      </c>
      <c r="I404" s="4">
        <v>43888</v>
      </c>
      <c r="J404" s="4">
        <v>43888</v>
      </c>
      <c r="K404" s="5">
        <v>315300000</v>
      </c>
      <c r="L404" s="5">
        <v>316600000</v>
      </c>
      <c r="M404" s="3" t="s">
        <v>1242</v>
      </c>
      <c r="N404" s="20">
        <f>('Ratios Calculated fix'!N404-'Ratios Calculated fix'!N$428)/('Ratios Calculated fix'!N$429-'Ratios Calculated fix'!N$428)</f>
        <v>2.8577886022018471E-2</v>
      </c>
      <c r="O404" s="21">
        <f>('Ratios Calculated fix'!O404-'Ratios Calculated fix'!O$428)/('Ratios Calculated fix'!O$429-'Ratios Calculated fix'!O$428)</f>
        <v>2.1434841755661529E-2</v>
      </c>
      <c r="P404" s="21">
        <f>('Ratios Calculated fix'!P404-'Ratios Calculated fix'!P$428)/('Ratios Calculated fix'!P$429-'Ratios Calculated fix'!P$428)</f>
        <v>3.7938491841174008E-3</v>
      </c>
      <c r="Q404" s="21">
        <f>('Ratios Calculated fix'!Q404-'Ratios Calculated fix'!Q$428)/('Ratios Calculated fix'!Q$429-'Ratios Calculated fix'!Q$428)</f>
        <v>0.56128576473306735</v>
      </c>
      <c r="R404" s="21">
        <f>('Ratios Calculated fix'!R404-'Ratios Calculated fix'!R$428)/('Ratios Calculated fix'!R$429-'Ratios Calculated fix'!R$428)</f>
        <v>9.056074205472231E-2</v>
      </c>
      <c r="S404" s="21">
        <f>('Ratios Calculated fix'!S404-'Ratios Calculated fix'!S$428)/('Ratios Calculated fix'!S$429-'Ratios Calculated fix'!S$428)</f>
        <v>9.0080078634226304E-2</v>
      </c>
      <c r="T404" s="21">
        <f>('Ratios Calculated fix'!T404-'Ratios Calculated fix'!T$428)/('Ratios Calculated fix'!T$429-'Ratios Calculated fix'!T$428)</f>
        <v>7.7493796840292672E-2</v>
      </c>
      <c r="U404" s="21">
        <f>('Ratios Calculated fix'!U404-'Ratios Calculated fix'!U$428)/('Ratios Calculated fix'!U$429-'Ratios Calculated fix'!U$428)</f>
        <v>0.79593138766404903</v>
      </c>
      <c r="V404" s="21">
        <f>('Ratios Calculated fix'!V404-'Ratios Calculated fix'!V$428)/('Ratios Calculated fix'!V$429-'Ratios Calculated fix'!V$428)</f>
        <v>0.77682755355270694</v>
      </c>
      <c r="W404" s="21">
        <f>('Ratios Calculated fix'!W404-'Ratios Calculated fix'!W$428)/('Ratios Calculated fix'!W$429-'Ratios Calculated fix'!W$428)</f>
        <v>0.76494434664253275</v>
      </c>
      <c r="X404" s="21">
        <f>('Ratios Calculated fix'!X404-'Ratios Calculated fix'!X$428)/('Ratios Calculated fix'!X$429-'Ratios Calculated fix'!X$428)</f>
        <v>5.1157852959678812E-2</v>
      </c>
      <c r="Y404" s="21">
        <f>('Ratios Calculated fix'!Y404-'Ratios Calculated fix'!Y$428)/('Ratios Calculated fix'!Y$429-'Ratios Calculated fix'!Y$428)</f>
        <v>0.48227989108762942</v>
      </c>
      <c r="Z404" s="21">
        <f>('Ratios Calculated fix'!Z404-'Ratios Calculated fix'!Z$428)/('Ratios Calculated fix'!Z$429-'Ratios Calculated fix'!Z$428)</f>
        <v>0.94884214704032122</v>
      </c>
      <c r="AA404" s="21">
        <f>('Ratios Calculated fix'!AA404-'Ratios Calculated fix'!AA$428)/('Ratios Calculated fix'!AA$429-'Ratios Calculated fix'!AA$428)</f>
        <v>0.14878530613489568</v>
      </c>
      <c r="AB404" s="21">
        <f>('Ratios Calculated fix'!AB404-'Ratios Calculated fix'!AB$428)/('Ratios Calculated fix'!AB$429-'Ratios Calculated fix'!AB$428)</f>
        <v>0.85888988234189834</v>
      </c>
      <c r="AC404" s="21">
        <f>('Ratios Calculated fix'!AC404-'Ratios Calculated fix'!AC$428)/('Ratios Calculated fix'!AC$429-'Ratios Calculated fix'!AC$428)</f>
        <v>0.61198832101376166</v>
      </c>
      <c r="AD404" s="21">
        <f>('Ratios Calculated fix'!AD404-'Ratios Calculated fix'!AD$428)/('Ratios Calculated fix'!AD$429-'Ratios Calculated fix'!AD$428)</f>
        <v>0.48064207271589832</v>
      </c>
      <c r="AE404" s="21">
        <f>('Ratios Calculated fix'!AE404-'Ratios Calculated fix'!AE$428)/('Ratios Calculated fix'!AE$429-'Ratios Calculated fix'!AE$428)</f>
        <v>0.43896025586257859</v>
      </c>
      <c r="AF404" s="21">
        <f>('Ratios Calculated fix'!AF404-'Ratios Calculated fix'!AF$428)/('Ratios Calculated fix'!AF$429-'Ratios Calculated fix'!AF$428)</f>
        <v>0.63069337069874132</v>
      </c>
      <c r="AG404" s="21" t="e">
        <f>('Ratios Calculated fix'!AG404-'Ratios Calculated fix'!AG$428)/('Ratios Calculated fix'!AG$429-'Ratios Calculated fix'!AG$428)</f>
        <v>#DIV/0!</v>
      </c>
      <c r="AH404" s="21" t="e">
        <f>('Ratios Calculated fix'!AH404-'Ratios Calculated fix'!AH$428)/('Ratios Calculated fix'!AH$429-'Ratios Calculated fix'!AH$428)</f>
        <v>#DIV/0!</v>
      </c>
      <c r="AI404" s="21">
        <f>('Ratios Calculated fix'!AI404-'Ratios Calculated fix'!AI$428)/('Ratios Calculated fix'!AI$429-'Ratios Calculated fix'!AI$428)</f>
        <v>0.42127062154538647</v>
      </c>
      <c r="AJ404" s="21">
        <f>('Ratios Calculated fix'!AJ404-'Ratios Calculated fix'!AJ$428)/('Ratios Calculated fix'!AJ$429-'Ratios Calculated fix'!AJ$428)</f>
        <v>0.1922916392742548</v>
      </c>
      <c r="AK404" s="21" t="e">
        <f>('Ratios Calculated fix'!AK404-'Ratios Calculated fix'!AK$428)/('Ratios Calculated fix'!AK$429-'Ratios Calculated fix'!AK$428)</f>
        <v>#DIV/0!</v>
      </c>
      <c r="AL404" s="21" t="e">
        <f>('Ratios Calculated fix'!AL404-'Ratios Calculated fix'!AL$428)/('Ratios Calculated fix'!AL$429-'Ratios Calculated fix'!AL$428)</f>
        <v>#DIV/0!</v>
      </c>
      <c r="AM404" s="21">
        <f>('Ratios Calculated fix'!AM404-'Ratios Calculated fix'!AM$428)/('Ratios Calculated fix'!AM$429-'Ratios Calculated fix'!AM$428)</f>
        <v>0.61709741849401123</v>
      </c>
      <c r="AN404" s="21">
        <f>('Ratios Calculated fix'!AN404-'Ratios Calculated fix'!AN$428)/('Ratios Calculated fix'!AN$429-'Ratios Calculated fix'!AN$428)</f>
        <v>0.62087414560136334</v>
      </c>
      <c r="AO404" s="21">
        <f>('Ratios Calculated fix'!AO404-'Ratios Calculated fix'!AO$428)/('Ratios Calculated fix'!AO$429-'Ratios Calculated fix'!AO$428)</f>
        <v>3.947269150138142E-2</v>
      </c>
      <c r="AP404" s="21">
        <f>('Ratios Calculated fix'!AP404-'Ratios Calculated fix'!AP$428)/('Ratios Calculated fix'!AP$429-'Ratios Calculated fix'!AP$428)</f>
        <v>3.1163061747679802E-2</v>
      </c>
      <c r="AQ404" s="21">
        <f>('Ratios Calculated fix'!AQ404-'Ratios Calculated fix'!AQ$428)/('Ratios Calculated fix'!AQ$429-'Ratios Calculated fix'!AQ$428)</f>
        <v>0.53474151362930233</v>
      </c>
      <c r="AR404" s="21">
        <f>('Ratios Calculated fix'!AR404-'Ratios Calculated fix'!AR$428)/('Ratios Calculated fix'!AR$429-'Ratios Calculated fix'!AR$428)</f>
        <v>0.49541741094276232</v>
      </c>
      <c r="AS404" s="21">
        <f>('Ratios Calculated fix'!AS404-'Ratios Calculated fix'!AS$428)/('Ratios Calculated fix'!AS$429-'Ratios Calculated fix'!AS$428)</f>
        <v>0.55885697218464914</v>
      </c>
      <c r="AT404" s="21">
        <f>('Ratios Calculated fix'!AT404-'Ratios Calculated fix'!AT$428)/('Ratios Calculated fix'!AT$429-'Ratios Calculated fix'!AT$428)</f>
        <v>0.31113687724491623</v>
      </c>
      <c r="AU404" s="21">
        <f>('Ratios Calculated fix'!AU404-'Ratios Calculated fix'!AU$428)/('Ratios Calculated fix'!AU$429-'Ratios Calculated fix'!AU$428)</f>
        <v>0.44514477264241004</v>
      </c>
      <c r="AV404" s="21" t="e">
        <f>('Ratios Calculated fix'!AV404-'Ratios Calculated fix'!AV$428)/('Ratios Calculated fix'!AV$429-'Ratios Calculated fix'!AV$428)</f>
        <v>#DIV/0!</v>
      </c>
      <c r="AW404" s="21" t="e">
        <f>('Ratios Calculated fix'!AW404-'Ratios Calculated fix'!AW$428)/('Ratios Calculated fix'!AW$429-'Ratios Calculated fix'!AW$428)</f>
        <v>#DIV/0!</v>
      </c>
      <c r="AX404" s="21" t="e">
        <f>('Ratios Calculated fix'!AX404-'Ratios Calculated fix'!AX$428)/('Ratios Calculated fix'!AX$429-'Ratios Calculated fix'!AX$428)</f>
        <v>#DIV/0!</v>
      </c>
      <c r="AY404" s="21">
        <f>('Ratios Calculated fix'!AY404-'Ratios Calculated fix'!AY$428)/('Ratios Calculated fix'!AY$429-'Ratios Calculated fix'!AY$428)</f>
        <v>0.38483358292123865</v>
      </c>
      <c r="AZ404" s="21">
        <f>('Ratios Calculated fix'!AZ404-'Ratios Calculated fix'!AZ$428)/('Ratios Calculated fix'!AZ$429-'Ratios Calculated fix'!AZ$428)</f>
        <v>0.34373045674046016</v>
      </c>
      <c r="BA404" s="21">
        <f>('Ratios Calculated fix'!BA404-'Ratios Calculated fix'!BA$428)/('Ratios Calculated fix'!BA$429-'Ratios Calculated fix'!BA$428)</f>
        <v>0.50959104344686323</v>
      </c>
      <c r="BB404" s="21" t="e">
        <f>('Ratios Calculated fix'!BB404-'Ratios Calculated fix'!BB$428)/('Ratios Calculated fix'!BB$429-'Ratios Calculated fix'!BB$428)</f>
        <v>#DIV/0!</v>
      </c>
      <c r="BC404" s="21">
        <f>('Ratios Calculated fix'!BC404-'Ratios Calculated fix'!BC$428)/('Ratios Calculated fix'!BC$429-'Ratios Calculated fix'!BC$428)</f>
        <v>9.1940755575126265E-2</v>
      </c>
    </row>
    <row r="405" spans="1:55" x14ac:dyDescent="0.2">
      <c r="A405" s="3" t="s">
        <v>1243</v>
      </c>
      <c r="B405" s="3" t="s">
        <v>1244</v>
      </c>
      <c r="C405" s="3" t="s">
        <v>72</v>
      </c>
      <c r="D405" s="3">
        <v>378241</v>
      </c>
      <c r="E405" s="3" t="s">
        <v>16</v>
      </c>
      <c r="F405" s="3">
        <v>2019</v>
      </c>
      <c r="G405" s="3" t="s">
        <v>17</v>
      </c>
      <c r="H405" s="4">
        <v>43830</v>
      </c>
      <c r="I405" s="4">
        <v>43875</v>
      </c>
      <c r="J405" s="4">
        <v>43875</v>
      </c>
      <c r="K405" s="5">
        <v>406276000</v>
      </c>
      <c r="L405" s="5">
        <v>408216000</v>
      </c>
      <c r="M405" s="3" t="s">
        <v>1245</v>
      </c>
      <c r="N405" s="20">
        <f>('Ratios Calculated fix'!N405-'Ratios Calculated fix'!N$428)/('Ratios Calculated fix'!N$429-'Ratios Calculated fix'!N$428)</f>
        <v>0.16180457940287093</v>
      </c>
      <c r="O405" s="21">
        <f>('Ratios Calculated fix'!O405-'Ratios Calculated fix'!O$428)/('Ratios Calculated fix'!O$429-'Ratios Calculated fix'!O$428)</f>
        <v>0.16180457940287093</v>
      </c>
      <c r="P405" s="21">
        <f>('Ratios Calculated fix'!P405-'Ratios Calculated fix'!P$428)/('Ratios Calculated fix'!P$429-'Ratios Calculated fix'!P$428)</f>
        <v>3.1149219050630388E-2</v>
      </c>
      <c r="Q405" s="21">
        <f>('Ratios Calculated fix'!Q405-'Ratios Calculated fix'!Q$428)/('Ratios Calculated fix'!Q$429-'Ratios Calculated fix'!Q$428)</f>
        <v>0.55894986694140192</v>
      </c>
      <c r="R405" s="21">
        <f>('Ratios Calculated fix'!R405-'Ratios Calculated fix'!R$428)/('Ratios Calculated fix'!R$429-'Ratios Calculated fix'!R$428)</f>
        <v>0.11259917083745037</v>
      </c>
      <c r="S405" s="21">
        <f>('Ratios Calculated fix'!S405-'Ratios Calculated fix'!S$428)/('Ratios Calculated fix'!S$429-'Ratios Calculated fix'!S$428)</f>
        <v>0</v>
      </c>
      <c r="T405" s="21">
        <f>('Ratios Calculated fix'!T405-'Ratios Calculated fix'!T$428)/('Ratios Calculated fix'!T$429-'Ratios Calculated fix'!T$428)</f>
        <v>0.11375531479836357</v>
      </c>
      <c r="U405" s="21">
        <f>('Ratios Calculated fix'!U405-'Ratios Calculated fix'!U$428)/('Ratios Calculated fix'!U$429-'Ratios Calculated fix'!U$428)</f>
        <v>0.79413613644894387</v>
      </c>
      <c r="V405" s="21">
        <f>('Ratios Calculated fix'!V405-'Ratios Calculated fix'!V$428)/('Ratios Calculated fix'!V$429-'Ratios Calculated fix'!V$428)</f>
        <v>0.77144014205164946</v>
      </c>
      <c r="W405" s="21">
        <f>('Ratios Calculated fix'!W405-'Ratios Calculated fix'!W$428)/('Ratios Calculated fix'!W$429-'Ratios Calculated fix'!W$428)</f>
        <v>0.76391085420979032</v>
      </c>
      <c r="X405" s="21">
        <f>('Ratios Calculated fix'!X405-'Ratios Calculated fix'!X$428)/('Ratios Calculated fix'!X$429-'Ratios Calculated fix'!X$428)</f>
        <v>0.10085475214876669</v>
      </c>
      <c r="Y405" s="21">
        <f>('Ratios Calculated fix'!Y405-'Ratios Calculated fix'!Y$428)/('Ratios Calculated fix'!Y$429-'Ratios Calculated fix'!Y$428)</f>
        <v>0.50708650131415833</v>
      </c>
      <c r="Z405" s="21">
        <f>('Ratios Calculated fix'!Z405-'Ratios Calculated fix'!Z$428)/('Ratios Calculated fix'!Z$429-'Ratios Calculated fix'!Z$428)</f>
        <v>0.89914524785123329</v>
      </c>
      <c r="AA405" s="21">
        <f>('Ratios Calculated fix'!AA405-'Ratios Calculated fix'!AA$428)/('Ratios Calculated fix'!AA$429-'Ratios Calculated fix'!AA$428)</f>
        <v>3.6736826249685319E-3</v>
      </c>
      <c r="AB405" s="21">
        <f>('Ratios Calculated fix'!AB405-'Ratios Calculated fix'!AB$428)/('Ratios Calculated fix'!AB$429-'Ratios Calculated fix'!AB$428)</f>
        <v>0.91395705995420928</v>
      </c>
      <c r="AC405" s="21">
        <f>('Ratios Calculated fix'!AC405-'Ratios Calculated fix'!AC$428)/('Ratios Calculated fix'!AC$429-'Ratios Calculated fix'!AC$428)</f>
        <v>1</v>
      </c>
      <c r="AD405" s="21">
        <f>('Ratios Calculated fix'!AD405-'Ratios Calculated fix'!AD$428)/('Ratios Calculated fix'!AD$429-'Ratios Calculated fix'!AD$428)</f>
        <v>0.61742412017524662</v>
      </c>
      <c r="AE405" s="21">
        <f>('Ratios Calculated fix'!AE405-'Ratios Calculated fix'!AE$428)/('Ratios Calculated fix'!AE$429-'Ratios Calculated fix'!AE$428)</f>
        <v>0.5021155750106383</v>
      </c>
      <c r="AF405" s="21">
        <f>('Ratios Calculated fix'!AF405-'Ratios Calculated fix'!AF$428)/('Ratios Calculated fix'!AF$429-'Ratios Calculated fix'!AF$428)</f>
        <v>0.64638507893286246</v>
      </c>
      <c r="AG405" s="21" t="e">
        <f>('Ratios Calculated fix'!AG405-'Ratios Calculated fix'!AG$428)/('Ratios Calculated fix'!AG$429-'Ratios Calculated fix'!AG$428)</f>
        <v>#DIV/0!</v>
      </c>
      <c r="AH405" s="21" t="e">
        <f>('Ratios Calculated fix'!AH405-'Ratios Calculated fix'!AH$428)/('Ratios Calculated fix'!AH$429-'Ratios Calculated fix'!AH$428)</f>
        <v>#DIV/0!</v>
      </c>
      <c r="AI405" s="21">
        <f>('Ratios Calculated fix'!AI405-'Ratios Calculated fix'!AI$428)/('Ratios Calculated fix'!AI$429-'Ratios Calculated fix'!AI$428)</f>
        <v>0.44759730690306132</v>
      </c>
      <c r="AJ405" s="21">
        <f>('Ratios Calculated fix'!AJ405-'Ratios Calculated fix'!AJ$428)/('Ratios Calculated fix'!AJ$429-'Ratios Calculated fix'!AJ$428)</f>
        <v>0.32595611075873443</v>
      </c>
      <c r="AK405" s="21" t="e">
        <f>('Ratios Calculated fix'!AK405-'Ratios Calculated fix'!AK$428)/('Ratios Calculated fix'!AK$429-'Ratios Calculated fix'!AK$428)</f>
        <v>#DIV/0!</v>
      </c>
      <c r="AL405" s="21" t="e">
        <f>('Ratios Calculated fix'!AL405-'Ratios Calculated fix'!AL$428)/('Ratios Calculated fix'!AL$429-'Ratios Calculated fix'!AL$428)</f>
        <v>#DIV/0!</v>
      </c>
      <c r="AM405" s="21">
        <f>('Ratios Calculated fix'!AM405-'Ratios Calculated fix'!AM$428)/('Ratios Calculated fix'!AM$429-'Ratios Calculated fix'!AM$428)</f>
        <v>0.6161891110712775</v>
      </c>
      <c r="AN405" s="21">
        <f>('Ratios Calculated fix'!AN405-'Ratios Calculated fix'!AN$428)/('Ratios Calculated fix'!AN$429-'Ratios Calculated fix'!AN$428)</f>
        <v>0.62012376557250659</v>
      </c>
      <c r="AO405" s="21">
        <f>('Ratios Calculated fix'!AO405-'Ratios Calculated fix'!AO$428)/('Ratios Calculated fix'!AO$429-'Ratios Calculated fix'!AO$428)</f>
        <v>2.2553624535725601E-2</v>
      </c>
      <c r="AP405" s="21">
        <f>('Ratios Calculated fix'!AP405-'Ratios Calculated fix'!AP$428)/('Ratios Calculated fix'!AP$429-'Ratios Calculated fix'!AP$428)</f>
        <v>3.2182351268121703E-2</v>
      </c>
      <c r="AQ405" s="21">
        <f>('Ratios Calculated fix'!AQ405-'Ratios Calculated fix'!AQ$428)/('Ratios Calculated fix'!AQ$429-'Ratios Calculated fix'!AQ$428)</f>
        <v>0.52631268170617029</v>
      </c>
      <c r="AR405" s="21">
        <f>('Ratios Calculated fix'!AR405-'Ratios Calculated fix'!AR$428)/('Ratios Calculated fix'!AR$429-'Ratios Calculated fix'!AR$428)</f>
        <v>0.51422137602213847</v>
      </c>
      <c r="AS405" s="21">
        <f>('Ratios Calculated fix'!AS405-'Ratios Calculated fix'!AS$428)/('Ratios Calculated fix'!AS$429-'Ratios Calculated fix'!AS$428)</f>
        <v>0.62051174434791867</v>
      </c>
      <c r="AT405" s="21">
        <f>('Ratios Calculated fix'!AT405-'Ratios Calculated fix'!AT$428)/('Ratios Calculated fix'!AT$429-'Ratios Calculated fix'!AT$428)</f>
        <v>0.2770321171570902</v>
      </c>
      <c r="AU405" s="21">
        <f>('Ratios Calculated fix'!AU405-'Ratios Calculated fix'!AU$428)/('Ratios Calculated fix'!AU$429-'Ratios Calculated fix'!AU$428)</f>
        <v>0.35835227386415702</v>
      </c>
      <c r="AV405" s="21" t="e">
        <f>('Ratios Calculated fix'!AV405-'Ratios Calculated fix'!AV$428)/('Ratios Calculated fix'!AV$429-'Ratios Calculated fix'!AV$428)</f>
        <v>#DIV/0!</v>
      </c>
      <c r="AW405" s="21" t="e">
        <f>('Ratios Calculated fix'!AW405-'Ratios Calculated fix'!AW$428)/('Ratios Calculated fix'!AW$429-'Ratios Calculated fix'!AW$428)</f>
        <v>#DIV/0!</v>
      </c>
      <c r="AX405" s="21" t="e">
        <f>('Ratios Calculated fix'!AX405-'Ratios Calculated fix'!AX$428)/('Ratios Calculated fix'!AX$429-'Ratios Calculated fix'!AX$428)</f>
        <v>#DIV/0!</v>
      </c>
      <c r="AY405" s="21">
        <f>('Ratios Calculated fix'!AY405-'Ratios Calculated fix'!AY$428)/('Ratios Calculated fix'!AY$429-'Ratios Calculated fix'!AY$428)</f>
        <v>0.39733303229472938</v>
      </c>
      <c r="AZ405" s="21">
        <f>('Ratios Calculated fix'!AZ405-'Ratios Calculated fix'!AZ$428)/('Ratios Calculated fix'!AZ$429-'Ratios Calculated fix'!AZ$428)</f>
        <v>0.3648983253860778</v>
      </c>
      <c r="BA405" s="21">
        <f>('Ratios Calculated fix'!BA405-'Ratios Calculated fix'!BA$428)/('Ratios Calculated fix'!BA$429-'Ratios Calculated fix'!BA$428)</f>
        <v>0.50257671011810734</v>
      </c>
      <c r="BB405" s="21" t="e">
        <f>('Ratios Calculated fix'!BB405-'Ratios Calculated fix'!BB$428)/('Ratios Calculated fix'!BB$429-'Ratios Calculated fix'!BB$428)</f>
        <v>#DIV/0!</v>
      </c>
      <c r="BC405" s="21">
        <f>('Ratios Calculated fix'!BC405-'Ratios Calculated fix'!BC$428)/('Ratios Calculated fix'!BC$429-'Ratios Calculated fix'!BC$428)</f>
        <v>8.7656819351558862E-2</v>
      </c>
    </row>
    <row r="406" spans="1:55" x14ac:dyDescent="0.2">
      <c r="A406" s="3" t="s">
        <v>1258</v>
      </c>
      <c r="B406" s="3" t="s">
        <v>1259</v>
      </c>
      <c r="C406" s="3" t="s">
        <v>45</v>
      </c>
      <c r="D406" s="3">
        <v>104227</v>
      </c>
      <c r="E406" s="3" t="s">
        <v>16</v>
      </c>
      <c r="F406" s="3">
        <v>2019</v>
      </c>
      <c r="G406" s="3" t="s">
        <v>17</v>
      </c>
      <c r="H406" s="4">
        <v>43830</v>
      </c>
      <c r="I406" s="4">
        <v>43872</v>
      </c>
      <c r="J406" s="4">
        <v>43872</v>
      </c>
      <c r="K406" s="5">
        <v>63400000</v>
      </c>
      <c r="L406" s="5">
        <v>63800000</v>
      </c>
      <c r="M406" s="3" t="s">
        <v>1260</v>
      </c>
      <c r="N406" s="20">
        <f>('Ratios Calculated fix'!N406-'Ratios Calculated fix'!N$428)/('Ratios Calculated fix'!N$429-'Ratios Calculated fix'!N$428)</f>
        <v>3.660457138548065E-2</v>
      </c>
      <c r="O406" s="21">
        <f>('Ratios Calculated fix'!O406-'Ratios Calculated fix'!O$428)/('Ratios Calculated fix'!O$429-'Ratios Calculated fix'!O$428)</f>
        <v>2.4637796056864971E-2</v>
      </c>
      <c r="P406" s="21">
        <f>('Ratios Calculated fix'!P406-'Ratios Calculated fix'!P$428)/('Ratios Calculated fix'!P$429-'Ratios Calculated fix'!P$428)</f>
        <v>2.4385563978840754E-2</v>
      </c>
      <c r="Q406" s="21">
        <f>('Ratios Calculated fix'!Q406-'Ratios Calculated fix'!Q$428)/('Ratios Calculated fix'!Q$429-'Ratios Calculated fix'!Q$428)</f>
        <v>0.56488961643024338</v>
      </c>
      <c r="R406" s="21">
        <f>('Ratios Calculated fix'!R406-'Ratios Calculated fix'!R$428)/('Ratios Calculated fix'!R$429-'Ratios Calculated fix'!R$428)</f>
        <v>6.9922759629750919E-2</v>
      </c>
      <c r="S406" s="21">
        <f>('Ratios Calculated fix'!S406-'Ratios Calculated fix'!S$428)/('Ratios Calculated fix'!S$429-'Ratios Calculated fix'!S$428)</f>
        <v>8.622701916517507E-2</v>
      </c>
      <c r="T406" s="21">
        <f>('Ratios Calculated fix'!T406-'Ratios Calculated fix'!T$428)/('Ratios Calculated fix'!T$429-'Ratios Calculated fix'!T$428)</f>
        <v>5.7242603325669723E-2</v>
      </c>
      <c r="U406" s="21">
        <f>('Ratios Calculated fix'!U406-'Ratios Calculated fix'!U$428)/('Ratios Calculated fix'!U$429-'Ratios Calculated fix'!U$428)</f>
        <v>0.79768210009850204</v>
      </c>
      <c r="V406" s="21">
        <f>('Ratios Calculated fix'!V406-'Ratios Calculated fix'!V$428)/('Ratios Calculated fix'!V$429-'Ratios Calculated fix'!V$428)</f>
        <v>0.78012004913703281</v>
      </c>
      <c r="W406" s="21">
        <f>('Ratios Calculated fix'!W406-'Ratios Calculated fix'!W$428)/('Ratios Calculated fix'!W$429-'Ratios Calculated fix'!W$428)</f>
        <v>0.76632546872186436</v>
      </c>
      <c r="X406" s="21">
        <f>('Ratios Calculated fix'!X406-'Ratios Calculated fix'!X$428)/('Ratios Calculated fix'!X$429-'Ratios Calculated fix'!X$428)</f>
        <v>0.34978882935611078</v>
      </c>
      <c r="Y406" s="21">
        <f>('Ratios Calculated fix'!Y406-'Ratios Calculated fix'!Y$428)/('Ratios Calculated fix'!Y$429-'Ratios Calculated fix'!Y$428)</f>
        <v>0.47166465257376466</v>
      </c>
      <c r="Z406" s="21">
        <f>('Ratios Calculated fix'!Z406-'Ratios Calculated fix'!Z$428)/('Ratios Calculated fix'!Z$429-'Ratios Calculated fix'!Z$428)</f>
        <v>0.65021117064388922</v>
      </c>
      <c r="AA406" s="21">
        <f>('Ratios Calculated fix'!AA406-'Ratios Calculated fix'!AA$428)/('Ratios Calculated fix'!AA$429-'Ratios Calculated fix'!AA$428)</f>
        <v>0.21795704171777094</v>
      </c>
      <c r="AB406" s="21">
        <f>('Ratios Calculated fix'!AB406-'Ratios Calculated fix'!AB$428)/('Ratios Calculated fix'!AB$429-'Ratios Calculated fix'!AB$428)</f>
        <v>0.8307640572208651</v>
      </c>
      <c r="AC406" s="21">
        <f>('Ratios Calculated fix'!AC406-'Ratios Calculated fix'!AC$428)/('Ratios Calculated fix'!AC$429-'Ratios Calculated fix'!AC$428)</f>
        <v>0.14464068462649429</v>
      </c>
      <c r="AD406" s="21">
        <f>('Ratios Calculated fix'!AD406-'Ratios Calculated fix'!AD$428)/('Ratios Calculated fix'!AD$429-'Ratios Calculated fix'!AD$428)</f>
        <v>0.27011432666317176</v>
      </c>
      <c r="AE406" s="21">
        <f>('Ratios Calculated fix'!AE406-'Ratios Calculated fix'!AE$428)/('Ratios Calculated fix'!AE$429-'Ratios Calculated fix'!AE$428)</f>
        <v>0.30602070953262239</v>
      </c>
      <c r="AF406" s="21">
        <f>('Ratios Calculated fix'!AF406-'Ratios Calculated fix'!AF$428)/('Ratios Calculated fix'!AF$429-'Ratios Calculated fix'!AF$428)</f>
        <v>0.53225084608691531</v>
      </c>
      <c r="AG406" s="21" t="e">
        <f>('Ratios Calculated fix'!AG406-'Ratios Calculated fix'!AG$428)/('Ratios Calculated fix'!AG$429-'Ratios Calculated fix'!AG$428)</f>
        <v>#DIV/0!</v>
      </c>
      <c r="AH406" s="21" t="e">
        <f>('Ratios Calculated fix'!AH406-'Ratios Calculated fix'!AH$428)/('Ratios Calculated fix'!AH$429-'Ratios Calculated fix'!AH$428)</f>
        <v>#DIV/0!</v>
      </c>
      <c r="AI406" s="21">
        <f>('Ratios Calculated fix'!AI406-'Ratios Calculated fix'!AI$428)/('Ratios Calculated fix'!AI$429-'Ratios Calculated fix'!AI$428)</f>
        <v>0.39877390572932703</v>
      </c>
      <c r="AJ406" s="21">
        <f>('Ratios Calculated fix'!AJ406-'Ratios Calculated fix'!AJ$428)/('Ratios Calculated fix'!AJ$429-'Ratios Calculated fix'!AJ$428)</f>
        <v>9.1676393386358787E-2</v>
      </c>
      <c r="AK406" s="21" t="e">
        <f>('Ratios Calculated fix'!AK406-'Ratios Calculated fix'!AK$428)/('Ratios Calculated fix'!AK$429-'Ratios Calculated fix'!AK$428)</f>
        <v>#DIV/0!</v>
      </c>
      <c r="AL406" s="21" t="e">
        <f>('Ratios Calculated fix'!AL406-'Ratios Calculated fix'!AL$428)/('Ratios Calculated fix'!AL$429-'Ratios Calculated fix'!AL$428)</f>
        <v>#DIV/0!</v>
      </c>
      <c r="AM406" s="21">
        <f>('Ratios Calculated fix'!AM406-'Ratios Calculated fix'!AM$428)/('Ratios Calculated fix'!AM$429-'Ratios Calculated fix'!AM$428)</f>
        <v>0.61461470911310456</v>
      </c>
      <c r="AN406" s="21">
        <f>('Ratios Calculated fix'!AN406-'Ratios Calculated fix'!AN$428)/('Ratios Calculated fix'!AN$429-'Ratios Calculated fix'!AN$428)</f>
        <v>0.6297922616928272</v>
      </c>
      <c r="AO406" s="21">
        <f>('Ratios Calculated fix'!AO406-'Ratios Calculated fix'!AO$428)/('Ratios Calculated fix'!AO$429-'Ratios Calculated fix'!AO$428)</f>
        <v>0.24780784438086065</v>
      </c>
      <c r="AP406" s="21">
        <f>('Ratios Calculated fix'!AP406-'Ratios Calculated fix'!AP$428)/('Ratios Calculated fix'!AP$429-'Ratios Calculated fix'!AP$428)</f>
        <v>3.0088835517850108E-2</v>
      </c>
      <c r="AQ406" s="21">
        <f>('Ratios Calculated fix'!AQ406-'Ratios Calculated fix'!AQ$428)/('Ratios Calculated fix'!AQ$429-'Ratios Calculated fix'!AQ$428)</f>
        <v>0.48202013719656672</v>
      </c>
      <c r="AR406" s="21">
        <f>('Ratios Calculated fix'!AR406-'Ratios Calculated fix'!AR$428)/('Ratios Calculated fix'!AR$429-'Ratios Calculated fix'!AR$428)</f>
        <v>0.23152547272414459</v>
      </c>
      <c r="AS406" s="21">
        <f>('Ratios Calculated fix'!AS406-'Ratios Calculated fix'!AS$428)/('Ratios Calculated fix'!AS$429-'Ratios Calculated fix'!AS$428)</f>
        <v>0.54871957676176786</v>
      </c>
      <c r="AT406" s="21">
        <f>('Ratios Calculated fix'!AT406-'Ratios Calculated fix'!AT$428)/('Ratios Calculated fix'!AT$429-'Ratios Calculated fix'!AT$428)</f>
        <v>0.30121397900159025</v>
      </c>
      <c r="AU406" s="21">
        <f>('Ratios Calculated fix'!AU406-'Ratios Calculated fix'!AU$428)/('Ratios Calculated fix'!AU$429-'Ratios Calculated fix'!AU$428)</f>
        <v>0.4530110143120592</v>
      </c>
      <c r="AV406" s="21" t="e">
        <f>('Ratios Calculated fix'!AV406-'Ratios Calculated fix'!AV$428)/('Ratios Calculated fix'!AV$429-'Ratios Calculated fix'!AV$428)</f>
        <v>#DIV/0!</v>
      </c>
      <c r="AW406" s="21" t="e">
        <f>('Ratios Calculated fix'!AW406-'Ratios Calculated fix'!AW$428)/('Ratios Calculated fix'!AW$429-'Ratios Calculated fix'!AW$428)</f>
        <v>#DIV/0!</v>
      </c>
      <c r="AX406" s="21" t="e">
        <f>('Ratios Calculated fix'!AX406-'Ratios Calculated fix'!AX$428)/('Ratios Calculated fix'!AX$429-'Ratios Calculated fix'!AX$428)</f>
        <v>#DIV/0!</v>
      </c>
      <c r="AY406" s="21">
        <f>('Ratios Calculated fix'!AY406-'Ratios Calculated fix'!AY$428)/('Ratios Calculated fix'!AY$429-'Ratios Calculated fix'!AY$428)</f>
        <v>0.36915610245187125</v>
      </c>
      <c r="AZ406" s="21">
        <f>('Ratios Calculated fix'!AZ406-'Ratios Calculated fix'!AZ$428)/('Ratios Calculated fix'!AZ$429-'Ratios Calculated fix'!AZ$428)</f>
        <v>0.29384406539621394</v>
      </c>
      <c r="BA406" s="21">
        <f>('Ratios Calculated fix'!BA406-'Ratios Calculated fix'!BA$428)/('Ratios Calculated fix'!BA$429-'Ratios Calculated fix'!BA$428)</f>
        <v>0.48072355975244707</v>
      </c>
      <c r="BB406" s="21" t="e">
        <f>('Ratios Calculated fix'!BB406-'Ratios Calculated fix'!BB$428)/('Ratios Calculated fix'!BB$429-'Ratios Calculated fix'!BB$428)</f>
        <v>#DIV/0!</v>
      </c>
      <c r="BC406" s="21">
        <f>('Ratios Calculated fix'!BC406-'Ratios Calculated fix'!BC$428)/('Ratios Calculated fix'!BC$429-'Ratios Calculated fix'!BC$428)</f>
        <v>0.13976915471858706</v>
      </c>
    </row>
    <row r="407" spans="1:55" x14ac:dyDescent="0.2">
      <c r="A407" s="3" t="s">
        <v>1264</v>
      </c>
      <c r="B407" s="3" t="s">
        <v>1265</v>
      </c>
      <c r="C407" s="3" t="s">
        <v>113</v>
      </c>
      <c r="D407" s="3">
        <v>378243</v>
      </c>
      <c r="E407" s="3" t="s">
        <v>16</v>
      </c>
      <c r="F407" s="3">
        <v>2019</v>
      </c>
      <c r="G407" s="3" t="s">
        <v>17</v>
      </c>
      <c r="H407" s="4">
        <v>43830</v>
      </c>
      <c r="I407" s="4">
        <v>43887</v>
      </c>
      <c r="J407" s="4">
        <v>43887</v>
      </c>
      <c r="K407" s="5">
        <v>130000000</v>
      </c>
      <c r="L407" s="5">
        <v>130000000</v>
      </c>
      <c r="M407" s="3" t="s">
        <v>1266</v>
      </c>
      <c r="N407" s="20">
        <f>('Ratios Calculated fix'!N407-'Ratios Calculated fix'!N$428)/('Ratios Calculated fix'!N$429-'Ratios Calculated fix'!N$428)</f>
        <v>4.5878535557614487E-2</v>
      </c>
      <c r="O407" s="21">
        <f>('Ratios Calculated fix'!O407-'Ratios Calculated fix'!O$428)/('Ratios Calculated fix'!O$429-'Ratios Calculated fix'!O$428)</f>
        <v>4.5878535557614487E-2</v>
      </c>
      <c r="P407" s="21">
        <f>('Ratios Calculated fix'!P407-'Ratios Calculated fix'!P$428)/('Ratios Calculated fix'!P$429-'Ratios Calculated fix'!P$428)</f>
        <v>1.0098799473991787E-2</v>
      </c>
      <c r="Q407" s="21">
        <f>('Ratios Calculated fix'!Q407-'Ratios Calculated fix'!Q$428)/('Ratios Calculated fix'!Q$429-'Ratios Calculated fix'!Q$428)</f>
        <v>0.56103509561843556</v>
      </c>
      <c r="R407" s="21">
        <f>('Ratios Calculated fix'!R407-'Ratios Calculated fix'!R$428)/('Ratios Calculated fix'!R$429-'Ratios Calculated fix'!R$428)</f>
        <v>3.6296876361760308E-2</v>
      </c>
      <c r="S407" s="21">
        <f>('Ratios Calculated fix'!S407-'Ratios Calculated fix'!S$428)/('Ratios Calculated fix'!S$429-'Ratios Calculated fix'!S$428)</f>
        <v>9.5946137876862271E-3</v>
      </c>
      <c r="T407" s="21">
        <f>('Ratios Calculated fix'!T407-'Ratios Calculated fix'!T$428)/('Ratios Calculated fix'!T$429-'Ratios Calculated fix'!T$428)</f>
        <v>3.5178736636716189E-2</v>
      </c>
      <c r="U407" s="21">
        <f>('Ratios Calculated fix'!U407-'Ratios Calculated fix'!U$428)/('Ratios Calculated fix'!U$429-'Ratios Calculated fix'!U$428)</f>
        <v>0.79231829392672681</v>
      </c>
      <c r="V407" s="21">
        <f>('Ratios Calculated fix'!V407-'Ratios Calculated fix'!V$428)/('Ratios Calculated fix'!V$429-'Ratios Calculated fix'!V$428)</f>
        <v>0.77198670021242499</v>
      </c>
      <c r="W407" s="21">
        <f>('Ratios Calculated fix'!W407-'Ratios Calculated fix'!W$428)/('Ratios Calculated fix'!W$429-'Ratios Calculated fix'!W$428)</f>
        <v>0.76172209115232237</v>
      </c>
      <c r="X407" s="21">
        <f>('Ratios Calculated fix'!X407-'Ratios Calculated fix'!X$428)/('Ratios Calculated fix'!X$429-'Ratios Calculated fix'!X$428)</f>
        <v>0.41270251116883949</v>
      </c>
      <c r="Y407" s="21">
        <f>('Ratios Calculated fix'!Y407-'Ratios Calculated fix'!Y$428)/('Ratios Calculated fix'!Y$429-'Ratios Calculated fix'!Y$428)</f>
        <v>0.50811980398849155</v>
      </c>
      <c r="Z407" s="21">
        <f>('Ratios Calculated fix'!Z407-'Ratios Calculated fix'!Z$428)/('Ratios Calculated fix'!Z$429-'Ratios Calculated fix'!Z$428)</f>
        <v>0.58729748883116062</v>
      </c>
      <c r="AA407" s="21">
        <f>('Ratios Calculated fix'!AA407-'Ratios Calculated fix'!AA$428)/('Ratios Calculated fix'!AA$429-'Ratios Calculated fix'!AA$428)</f>
        <v>0.52721527634523546</v>
      </c>
      <c r="AB407" s="21">
        <f>('Ratios Calculated fix'!AB407-'Ratios Calculated fix'!AB$428)/('Ratios Calculated fix'!AB$429-'Ratios Calculated fix'!AB$428)</f>
        <v>0.86234690324935703</v>
      </c>
      <c r="AC407" s="21">
        <f>('Ratios Calculated fix'!AC407-'Ratios Calculated fix'!AC$428)/('Ratios Calculated fix'!AC$429-'Ratios Calculated fix'!AC$428)</f>
        <v>1</v>
      </c>
      <c r="AD407" s="21">
        <f>('Ratios Calculated fix'!AD407-'Ratios Calculated fix'!AD$428)/('Ratios Calculated fix'!AD$429-'Ratios Calculated fix'!AD$428)</f>
        <v>0.39597018589710387</v>
      </c>
      <c r="AE407" s="21">
        <f>('Ratios Calculated fix'!AE407-'Ratios Calculated fix'!AE$428)/('Ratios Calculated fix'!AE$429-'Ratios Calculated fix'!AE$428)</f>
        <v>0.36526682455086412</v>
      </c>
      <c r="AF407" s="21">
        <f>('Ratios Calculated fix'!AF407-'Ratios Calculated fix'!AF$428)/('Ratios Calculated fix'!AF$429-'Ratios Calculated fix'!AF$428)</f>
        <v>0.59289817187084726</v>
      </c>
      <c r="AG407" s="21" t="e">
        <f>('Ratios Calculated fix'!AG407-'Ratios Calculated fix'!AG$428)/('Ratios Calculated fix'!AG$429-'Ratios Calculated fix'!AG$428)</f>
        <v>#DIV/0!</v>
      </c>
      <c r="AH407" s="21" t="e">
        <f>('Ratios Calculated fix'!AH407-'Ratios Calculated fix'!AH$428)/('Ratios Calculated fix'!AH$429-'Ratios Calculated fix'!AH$428)</f>
        <v>#DIV/0!</v>
      </c>
      <c r="AI407" s="21">
        <f>('Ratios Calculated fix'!AI407-'Ratios Calculated fix'!AI$428)/('Ratios Calculated fix'!AI$429-'Ratios Calculated fix'!AI$428)</f>
        <v>0.38422251885591585</v>
      </c>
      <c r="AJ407" s="21">
        <f>('Ratios Calculated fix'!AJ407-'Ratios Calculated fix'!AJ$428)/('Ratios Calculated fix'!AJ$429-'Ratios Calculated fix'!AJ$428)</f>
        <v>8.336764252722674E-2</v>
      </c>
      <c r="AK407" s="21" t="e">
        <f>('Ratios Calculated fix'!AK407-'Ratios Calculated fix'!AK$428)/('Ratios Calculated fix'!AK$429-'Ratios Calculated fix'!AK$428)</f>
        <v>#DIV/0!</v>
      </c>
      <c r="AL407" s="21" t="e">
        <f>('Ratios Calculated fix'!AL407-'Ratios Calculated fix'!AL$428)/('Ratios Calculated fix'!AL$429-'Ratios Calculated fix'!AL$428)</f>
        <v>#DIV/0!</v>
      </c>
      <c r="AM407" s="21">
        <f>('Ratios Calculated fix'!AM407-'Ratios Calculated fix'!AM$428)/('Ratios Calculated fix'!AM$429-'Ratios Calculated fix'!AM$428)</f>
        <v>0.61652313706215633</v>
      </c>
      <c r="AN407" s="21">
        <f>('Ratios Calculated fix'!AN407-'Ratios Calculated fix'!AN$428)/('Ratios Calculated fix'!AN$429-'Ratios Calculated fix'!AN$428)</f>
        <v>0.62098413831401533</v>
      </c>
      <c r="AO407" s="21">
        <f>('Ratios Calculated fix'!AO407-'Ratios Calculated fix'!AO$428)/('Ratios Calculated fix'!AO$429-'Ratios Calculated fix'!AO$428)</f>
        <v>4.7073698296787495E-2</v>
      </c>
      <c r="AP407" s="21">
        <f>('Ratios Calculated fix'!AP407-'Ratios Calculated fix'!AP$428)/('Ratios Calculated fix'!AP$429-'Ratios Calculated fix'!AP$428)</f>
        <v>3.2876372821393038E-2</v>
      </c>
      <c r="AQ407" s="21">
        <f>('Ratios Calculated fix'!AQ407-'Ratios Calculated fix'!AQ$428)/('Ratios Calculated fix'!AQ$429-'Ratios Calculated fix'!AQ$428)</f>
        <v>0.52184155093363838</v>
      </c>
      <c r="AR407" s="21">
        <f>('Ratios Calculated fix'!AR407-'Ratios Calculated fix'!AR$428)/('Ratios Calculated fix'!AR$429-'Ratios Calculated fix'!AR$428)</f>
        <v>0.32578406545765387</v>
      </c>
      <c r="AS407" s="21">
        <f>('Ratios Calculated fix'!AS407-'Ratios Calculated fix'!AS$428)/('Ratios Calculated fix'!AS$429-'Ratios Calculated fix'!AS$428)</f>
        <v>0.51929480742103651</v>
      </c>
      <c r="AT407" s="21">
        <f>('Ratios Calculated fix'!AT407-'Ratios Calculated fix'!AT$428)/('Ratios Calculated fix'!AT$429-'Ratios Calculated fix'!AT$428)</f>
        <v>0.25669771584786466</v>
      </c>
      <c r="AU407" s="21">
        <f>('Ratios Calculated fix'!AU407-'Ratios Calculated fix'!AU$428)/('Ratios Calculated fix'!AU$429-'Ratios Calculated fix'!AU$428)</f>
        <v>0.44990391657631684</v>
      </c>
      <c r="AV407" s="21" t="e">
        <f>('Ratios Calculated fix'!AV407-'Ratios Calculated fix'!AV$428)/('Ratios Calculated fix'!AV$429-'Ratios Calculated fix'!AV$428)</f>
        <v>#DIV/0!</v>
      </c>
      <c r="AW407" s="21" t="e">
        <f>('Ratios Calculated fix'!AW407-'Ratios Calculated fix'!AW$428)/('Ratios Calculated fix'!AW$429-'Ratios Calculated fix'!AW$428)</f>
        <v>#DIV/0!</v>
      </c>
      <c r="AX407" s="21" t="e">
        <f>('Ratios Calculated fix'!AX407-'Ratios Calculated fix'!AX$428)/('Ratios Calculated fix'!AX$429-'Ratios Calculated fix'!AX$428)</f>
        <v>#DIV/0!</v>
      </c>
      <c r="AY407" s="21">
        <f>('Ratios Calculated fix'!AY407-'Ratios Calculated fix'!AY$428)/('Ratios Calculated fix'!AY$429-'Ratios Calculated fix'!AY$428)</f>
        <v>0.3568552944717861</v>
      </c>
      <c r="AZ407" s="21">
        <f>('Ratios Calculated fix'!AZ407-'Ratios Calculated fix'!AZ$428)/('Ratios Calculated fix'!AZ$429-'Ratios Calculated fix'!AZ$428)</f>
        <v>0.28228433988513146</v>
      </c>
      <c r="BA407" s="21">
        <f>('Ratios Calculated fix'!BA407-'Ratios Calculated fix'!BA$428)/('Ratios Calculated fix'!BA$429-'Ratios Calculated fix'!BA$428)</f>
        <v>0.51779218602252508</v>
      </c>
      <c r="BB407" s="21" t="e">
        <f>('Ratios Calculated fix'!BB407-'Ratios Calculated fix'!BB$428)/('Ratios Calculated fix'!BB$429-'Ratios Calculated fix'!BB$428)</f>
        <v>#DIV/0!</v>
      </c>
      <c r="BC407" s="21">
        <f>('Ratios Calculated fix'!BC407-'Ratios Calculated fix'!BC$428)/('Ratios Calculated fix'!BC$429-'Ratios Calculated fix'!BC$428)</f>
        <v>9.748444530064887E-2</v>
      </c>
    </row>
    <row r="408" spans="1:55" x14ac:dyDescent="0.2">
      <c r="A408" s="3" t="s">
        <v>1234</v>
      </c>
      <c r="B408" s="3" t="s">
        <v>1235</v>
      </c>
      <c r="C408" s="3" t="s">
        <v>15</v>
      </c>
      <c r="D408" s="3">
        <v>378239</v>
      </c>
      <c r="E408" s="3" t="s">
        <v>16</v>
      </c>
      <c r="F408" s="3">
        <v>2019</v>
      </c>
      <c r="G408" s="3" t="s">
        <v>17</v>
      </c>
      <c r="H408" s="4">
        <v>43830</v>
      </c>
      <c r="I408" s="4">
        <v>43874</v>
      </c>
      <c r="J408" s="4">
        <v>43874</v>
      </c>
      <c r="K408" s="5">
        <v>424600000</v>
      </c>
      <c r="L408" s="5">
        <v>428200000</v>
      </c>
      <c r="M408" s="3" t="s">
        <v>1236</v>
      </c>
      <c r="N408" s="20">
        <f>('Ratios Calculated fix'!N408-'Ratios Calculated fix'!N$428)/('Ratios Calculated fix'!N$429-'Ratios Calculated fix'!N$428)</f>
        <v>3.6236596605627995E-2</v>
      </c>
      <c r="O408" s="21">
        <f>('Ratios Calculated fix'!O408-'Ratios Calculated fix'!O$428)/('Ratios Calculated fix'!O$429-'Ratios Calculated fix'!O$428)</f>
        <v>3.4811877130949326E-2</v>
      </c>
      <c r="P408" s="21">
        <f>('Ratios Calculated fix'!P408-'Ratios Calculated fix'!P$428)/('Ratios Calculated fix'!P$429-'Ratios Calculated fix'!P$428)</f>
        <v>2.9358784238048045E-3</v>
      </c>
      <c r="Q408" s="21">
        <f>('Ratios Calculated fix'!Q408-'Ratios Calculated fix'!Q$428)/('Ratios Calculated fix'!Q$429-'Ratios Calculated fix'!Q$428)</f>
        <v>0.56160825065734643</v>
      </c>
      <c r="R408" s="21">
        <f>('Ratios Calculated fix'!R408-'Ratios Calculated fix'!R$428)/('Ratios Calculated fix'!R$429-'Ratios Calculated fix'!R$428)</f>
        <v>0.11373170477445026</v>
      </c>
      <c r="S408" s="21">
        <f>('Ratios Calculated fix'!S408-'Ratios Calculated fix'!S$428)/('Ratios Calculated fix'!S$429-'Ratios Calculated fix'!S$428)</f>
        <v>3.186207058466671E-2</v>
      </c>
      <c r="T408" s="21">
        <f>('Ratios Calculated fix'!T408-'Ratios Calculated fix'!T$428)/('Ratios Calculated fix'!T$429-'Ratios Calculated fix'!T$428)</f>
        <v>0.10994869196966564</v>
      </c>
      <c r="U408" s="21">
        <f>('Ratios Calculated fix'!U408-'Ratios Calculated fix'!U$428)/('Ratios Calculated fix'!U$429-'Ratios Calculated fix'!U$428)</f>
        <v>0.79787533044715064</v>
      </c>
      <c r="V408" s="21">
        <f>('Ratios Calculated fix'!V408-'Ratios Calculated fix'!V$428)/('Ratios Calculated fix'!V$429-'Ratios Calculated fix'!V$428)</f>
        <v>0.77346220160877266</v>
      </c>
      <c r="W408" s="21">
        <f>('Ratios Calculated fix'!W408-'Ratios Calculated fix'!W$428)/('Ratios Calculated fix'!W$429-'Ratios Calculated fix'!W$428)</f>
        <v>0.7678142014743119</v>
      </c>
      <c r="X408" s="21">
        <f>('Ratios Calculated fix'!X408-'Ratios Calculated fix'!X$428)/('Ratios Calculated fix'!X$429-'Ratios Calculated fix'!X$428)</f>
        <v>9.1954151693877176E-2</v>
      </c>
      <c r="Y408" s="21">
        <f>('Ratios Calculated fix'!Y408-'Ratios Calculated fix'!Y$428)/('Ratios Calculated fix'!Y$429-'Ratios Calculated fix'!Y$428)</f>
        <v>0.49164822485591392</v>
      </c>
      <c r="Z408" s="21">
        <f>('Ratios Calculated fix'!Z408-'Ratios Calculated fix'!Z$428)/('Ratios Calculated fix'!Z$429-'Ratios Calculated fix'!Z$428)</f>
        <v>0.90804584830612278</v>
      </c>
      <c r="AA408" s="21">
        <f>('Ratios Calculated fix'!AA408-'Ratios Calculated fix'!AA$428)/('Ratios Calculated fix'!AA$429-'Ratios Calculated fix'!AA$428)</f>
        <v>0.46316466657238453</v>
      </c>
      <c r="AB408" s="21">
        <f>('Ratios Calculated fix'!AB408-'Ratios Calculated fix'!AB$428)/('Ratios Calculated fix'!AB$429-'Ratios Calculated fix'!AB$428)</f>
        <v>0.85489778722533649</v>
      </c>
      <c r="AC408" s="21">
        <f>('Ratios Calculated fix'!AC408-'Ratios Calculated fix'!AC$428)/('Ratios Calculated fix'!AC$429-'Ratios Calculated fix'!AC$428)</f>
        <v>0.36233146403926297</v>
      </c>
      <c r="AD408" s="21">
        <f>('Ratios Calculated fix'!AD408-'Ratios Calculated fix'!AD$428)/('Ratios Calculated fix'!AD$429-'Ratios Calculated fix'!AD$428)</f>
        <v>0.46384694401974036</v>
      </c>
      <c r="AE408" s="21">
        <f>('Ratios Calculated fix'!AE408-'Ratios Calculated fix'!AE$428)/('Ratios Calculated fix'!AE$429-'Ratios Calculated fix'!AE$428)</f>
        <v>0.43100041178773446</v>
      </c>
      <c r="AF408" s="21">
        <f>('Ratios Calculated fix'!AF408-'Ratios Calculated fix'!AF$428)/('Ratios Calculated fix'!AF$429-'Ratios Calculated fix'!AF$428)</f>
        <v>0.62474180213488206</v>
      </c>
      <c r="AG408" s="21" t="e">
        <f>('Ratios Calculated fix'!AG408-'Ratios Calculated fix'!AG$428)/('Ratios Calculated fix'!AG$429-'Ratios Calculated fix'!AG$428)</f>
        <v>#DIV/0!</v>
      </c>
      <c r="AH408" s="21" t="e">
        <f>('Ratios Calculated fix'!AH408-'Ratios Calculated fix'!AH$428)/('Ratios Calculated fix'!AH$429-'Ratios Calculated fix'!AH$428)</f>
        <v>#DIV/0!</v>
      </c>
      <c r="AI408" s="21">
        <f>('Ratios Calculated fix'!AI408-'Ratios Calculated fix'!AI$428)/('Ratios Calculated fix'!AI$429-'Ratios Calculated fix'!AI$428)</f>
        <v>0.39872560591621986</v>
      </c>
      <c r="AJ408" s="21">
        <f>('Ratios Calculated fix'!AJ408-'Ratios Calculated fix'!AJ$428)/('Ratios Calculated fix'!AJ$429-'Ratios Calculated fix'!AJ$428)</f>
        <v>0.26179287069237789</v>
      </c>
      <c r="AK408" s="21" t="e">
        <f>('Ratios Calculated fix'!AK408-'Ratios Calculated fix'!AK$428)/('Ratios Calculated fix'!AK$429-'Ratios Calculated fix'!AK$428)</f>
        <v>#DIV/0!</v>
      </c>
      <c r="AL408" s="21" t="e">
        <f>('Ratios Calculated fix'!AL408-'Ratios Calculated fix'!AL$428)/('Ratios Calculated fix'!AL$429-'Ratios Calculated fix'!AL$428)</f>
        <v>#DIV/0!</v>
      </c>
      <c r="AM408" s="21">
        <f>('Ratios Calculated fix'!AM408-'Ratios Calculated fix'!AM$428)/('Ratios Calculated fix'!AM$429-'Ratios Calculated fix'!AM$428)</f>
        <v>0.62009830873026306</v>
      </c>
      <c r="AN408" s="21">
        <f>('Ratios Calculated fix'!AN408-'Ratios Calculated fix'!AN$428)/('Ratios Calculated fix'!AN$429-'Ratios Calculated fix'!AN$428)</f>
        <v>0.6233353334261873</v>
      </c>
      <c r="AO408" s="21">
        <f>('Ratios Calculated fix'!AO408-'Ratios Calculated fix'!AO$428)/('Ratios Calculated fix'!AO$429-'Ratios Calculated fix'!AO$428)</f>
        <v>0.13692682645716087</v>
      </c>
      <c r="AP408" s="21">
        <f>('Ratios Calculated fix'!AP408-'Ratios Calculated fix'!AP$428)/('Ratios Calculated fix'!AP$429-'Ratios Calculated fix'!AP$428)</f>
        <v>2.8232653515348195E-2</v>
      </c>
      <c r="AQ408" s="21">
        <f>('Ratios Calculated fix'!AQ408-'Ratios Calculated fix'!AQ$428)/('Ratios Calculated fix'!AQ$429-'Ratios Calculated fix'!AQ$428)</f>
        <v>0.60231860780549917</v>
      </c>
      <c r="AR408" s="21">
        <f>('Ratios Calculated fix'!AR408-'Ratios Calculated fix'!AR$428)/('Ratios Calculated fix'!AR$429-'Ratios Calculated fix'!AR$428)</f>
        <v>0.41516847170643373</v>
      </c>
      <c r="AS408" s="21">
        <f>('Ratios Calculated fix'!AS408-'Ratios Calculated fix'!AS$428)/('Ratios Calculated fix'!AS$429-'Ratios Calculated fix'!AS$428)</f>
        <v>0.52108667647674534</v>
      </c>
      <c r="AT408" s="21">
        <f>('Ratios Calculated fix'!AT408-'Ratios Calculated fix'!AT$428)/('Ratios Calculated fix'!AT$429-'Ratios Calculated fix'!AT$428)</f>
        <v>0.4494592720336143</v>
      </c>
      <c r="AU408" s="21">
        <f>('Ratios Calculated fix'!AU408-'Ratios Calculated fix'!AU$428)/('Ratios Calculated fix'!AU$429-'Ratios Calculated fix'!AU$428)</f>
        <v>0.49239847658123054</v>
      </c>
      <c r="AV408" s="21" t="e">
        <f>('Ratios Calculated fix'!AV408-'Ratios Calculated fix'!AV$428)/('Ratios Calculated fix'!AV$429-'Ratios Calculated fix'!AV$428)</f>
        <v>#DIV/0!</v>
      </c>
      <c r="AW408" s="21" t="e">
        <f>('Ratios Calculated fix'!AW408-'Ratios Calculated fix'!AW$428)/('Ratios Calculated fix'!AW$429-'Ratios Calculated fix'!AW$428)</f>
        <v>#DIV/0!</v>
      </c>
      <c r="AX408" s="21" t="e">
        <f>('Ratios Calculated fix'!AX408-'Ratios Calculated fix'!AX$428)/('Ratios Calculated fix'!AX$429-'Ratios Calculated fix'!AX$428)</f>
        <v>#DIV/0!</v>
      </c>
      <c r="AY408" s="21">
        <f>('Ratios Calculated fix'!AY408-'Ratios Calculated fix'!AY$428)/('Ratios Calculated fix'!AY$429-'Ratios Calculated fix'!AY$428)</f>
        <v>0.3542756199840203</v>
      </c>
      <c r="AZ408" s="21">
        <f>('Ratios Calculated fix'!AZ408-'Ratios Calculated fix'!AZ$428)/('Ratios Calculated fix'!AZ$429-'Ratios Calculated fix'!AZ$428)</f>
        <v>0.28926072109030126</v>
      </c>
      <c r="BA408" s="21">
        <f>('Ratios Calculated fix'!BA408-'Ratios Calculated fix'!BA$428)/('Ratios Calculated fix'!BA$429-'Ratios Calculated fix'!BA$428)</f>
        <v>0.51380258880836527</v>
      </c>
      <c r="BB408" s="21" t="e">
        <f>('Ratios Calculated fix'!BB408-'Ratios Calculated fix'!BB$428)/('Ratios Calculated fix'!BB$429-'Ratios Calculated fix'!BB$428)</f>
        <v>#DIV/0!</v>
      </c>
      <c r="BC408" s="21">
        <f>('Ratios Calculated fix'!BC408-'Ratios Calculated fix'!BC$428)/('Ratios Calculated fix'!BC$429-'Ratios Calculated fix'!BC$428)</f>
        <v>0.14027281439065506</v>
      </c>
    </row>
    <row r="409" spans="1:55" x14ac:dyDescent="0.2">
      <c r="A409" s="3" t="s">
        <v>1261</v>
      </c>
      <c r="B409" s="3" t="s">
        <v>1262</v>
      </c>
      <c r="C409" s="3" t="s">
        <v>138</v>
      </c>
      <c r="D409" s="3">
        <v>344928</v>
      </c>
      <c r="E409" s="3" t="s">
        <v>16</v>
      </c>
      <c r="F409" s="3">
        <v>2019</v>
      </c>
      <c r="G409" s="3" t="s">
        <v>17</v>
      </c>
      <c r="H409" s="4">
        <v>43830</v>
      </c>
      <c r="I409" s="4">
        <v>43885</v>
      </c>
      <c r="J409" s="4">
        <v>43885</v>
      </c>
      <c r="K409" s="5">
        <v>1212344000</v>
      </c>
      <c r="L409" s="5">
        <v>1214222000</v>
      </c>
      <c r="M409" s="3" t="s">
        <v>1263</v>
      </c>
      <c r="N409" s="20">
        <f>('Ratios Calculated fix'!N409-'Ratios Calculated fix'!N$428)/('Ratios Calculated fix'!N$429-'Ratios Calculated fix'!N$428)</f>
        <v>3.4385661396547251E-2</v>
      </c>
      <c r="O409" s="21">
        <f>('Ratios Calculated fix'!O409-'Ratios Calculated fix'!O$428)/('Ratios Calculated fix'!O$429-'Ratios Calculated fix'!O$428)</f>
        <v>3.1269391236256806E-2</v>
      </c>
      <c r="P409" s="21">
        <f>('Ratios Calculated fix'!P409-'Ratios Calculated fix'!P$428)/('Ratios Calculated fix'!P$429-'Ratios Calculated fix'!P$428)</f>
        <v>1.3876504274598182E-2</v>
      </c>
      <c r="Q409" s="21">
        <f>('Ratios Calculated fix'!Q409-'Ratios Calculated fix'!Q$428)/('Ratios Calculated fix'!Q$429-'Ratios Calculated fix'!Q$428)</f>
        <v>0.56040291947221832</v>
      </c>
      <c r="R409" s="21">
        <f>('Ratios Calculated fix'!R409-'Ratios Calculated fix'!R$428)/('Ratios Calculated fix'!R$429-'Ratios Calculated fix'!R$428)</f>
        <v>0.12712297472060494</v>
      </c>
      <c r="S409" s="21">
        <f>('Ratios Calculated fix'!S409-'Ratios Calculated fix'!S$428)/('Ratios Calculated fix'!S$429-'Ratios Calculated fix'!S$428)</f>
        <v>1.7331611167168517E-3</v>
      </c>
      <c r="T409" s="21">
        <f>('Ratios Calculated fix'!T409-'Ratios Calculated fix'!T$428)/('Ratios Calculated fix'!T$429-'Ratios Calculated fix'!T$428)</f>
        <v>0.12815894429533012</v>
      </c>
      <c r="U409" s="21">
        <f>('Ratios Calculated fix'!U409-'Ratios Calculated fix'!U$428)/('Ratios Calculated fix'!U$429-'Ratios Calculated fix'!U$428)</f>
        <v>0.79691797097673134</v>
      </c>
      <c r="V409" s="21">
        <f>('Ratios Calculated fix'!V409-'Ratios Calculated fix'!V$428)/('Ratios Calculated fix'!V$429-'Ratios Calculated fix'!V$428)</f>
        <v>0.77152645032815559</v>
      </c>
      <c r="W409" s="21">
        <f>('Ratios Calculated fix'!W409-'Ratios Calculated fix'!W$428)/('Ratios Calculated fix'!W$429-'Ratios Calculated fix'!W$428)</f>
        <v>0.7670846960829828</v>
      </c>
      <c r="X409" s="21">
        <f>('Ratios Calculated fix'!X409-'Ratios Calculated fix'!X$428)/('Ratios Calculated fix'!X$429-'Ratios Calculated fix'!X$428)</f>
        <v>2.2535197997487599E-2</v>
      </c>
      <c r="Y409" s="21">
        <f>('Ratios Calculated fix'!Y409-'Ratios Calculated fix'!Y$428)/('Ratios Calculated fix'!Y$429-'Ratios Calculated fix'!Y$428)</f>
        <v>0.494682425931676</v>
      </c>
      <c r="Z409" s="21">
        <f>('Ratios Calculated fix'!Z409-'Ratios Calculated fix'!Z$428)/('Ratios Calculated fix'!Z$429-'Ratios Calculated fix'!Z$428)</f>
        <v>0.9774648020025124</v>
      </c>
      <c r="AA409" s="21">
        <f>('Ratios Calculated fix'!AA409-'Ratios Calculated fix'!AA$428)/('Ratios Calculated fix'!AA$429-'Ratios Calculated fix'!AA$428)</f>
        <v>0</v>
      </c>
      <c r="AB409" s="21">
        <f>('Ratios Calculated fix'!AB409-'Ratios Calculated fix'!AB$428)/('Ratios Calculated fix'!AB$429-'Ratios Calculated fix'!AB$428)</f>
        <v>0.87281763826516856</v>
      </c>
      <c r="AC409" s="21">
        <f>('Ratios Calculated fix'!AC409-'Ratios Calculated fix'!AC$428)/('Ratios Calculated fix'!AC$429-'Ratios Calculated fix'!AC$428)</f>
        <v>0.67954815345083264</v>
      </c>
      <c r="AD409" s="21">
        <f>('Ratios Calculated fix'!AD409-'Ratios Calculated fix'!AD$428)/('Ratios Calculated fix'!AD$429-'Ratios Calculated fix'!AD$428)</f>
        <v>0.59285525291597774</v>
      </c>
      <c r="AE409" s="21">
        <f>('Ratios Calculated fix'!AE409-'Ratios Calculated fix'!AE$428)/('Ratios Calculated fix'!AE$429-'Ratios Calculated fix'!AE$428)</f>
        <v>0.47762122098441884</v>
      </c>
      <c r="AF409" s="21">
        <f>('Ratios Calculated fix'!AF409-'Ratios Calculated fix'!AF$428)/('Ratios Calculated fix'!AF$429-'Ratios Calculated fix'!AF$428)</f>
        <v>0.52603365660002754</v>
      </c>
      <c r="AG409" s="21" t="e">
        <f>('Ratios Calculated fix'!AG409-'Ratios Calculated fix'!AG$428)/('Ratios Calculated fix'!AG$429-'Ratios Calculated fix'!AG$428)</f>
        <v>#DIV/0!</v>
      </c>
      <c r="AH409" s="21" t="e">
        <f>('Ratios Calculated fix'!AH409-'Ratios Calculated fix'!AH$428)/('Ratios Calculated fix'!AH$429-'Ratios Calculated fix'!AH$428)</f>
        <v>#DIV/0!</v>
      </c>
      <c r="AI409" s="21">
        <f>('Ratios Calculated fix'!AI409-'Ratios Calculated fix'!AI$428)/('Ratios Calculated fix'!AI$429-'Ratios Calculated fix'!AI$428)</f>
        <v>0.40516207741757437</v>
      </c>
      <c r="AJ409" s="21">
        <f>('Ratios Calculated fix'!AJ409-'Ratios Calculated fix'!AJ$428)/('Ratios Calculated fix'!AJ$429-'Ratios Calculated fix'!AJ$428)</f>
        <v>0.3465552765572561</v>
      </c>
      <c r="AK409" s="21" t="e">
        <f>('Ratios Calculated fix'!AK409-'Ratios Calculated fix'!AK$428)/('Ratios Calculated fix'!AK$429-'Ratios Calculated fix'!AK$428)</f>
        <v>#DIV/0!</v>
      </c>
      <c r="AL409" s="21" t="e">
        <f>('Ratios Calculated fix'!AL409-'Ratios Calculated fix'!AL$428)/('Ratios Calculated fix'!AL$429-'Ratios Calculated fix'!AL$428)</f>
        <v>#DIV/0!</v>
      </c>
      <c r="AM409" s="21">
        <f>('Ratios Calculated fix'!AM409-'Ratios Calculated fix'!AM$428)/('Ratios Calculated fix'!AM$429-'Ratios Calculated fix'!AM$428)</f>
        <v>0.61532832396438852</v>
      </c>
      <c r="AN409" s="21">
        <f>('Ratios Calculated fix'!AN409-'Ratios Calculated fix'!AN$428)/('Ratios Calculated fix'!AN$429-'Ratios Calculated fix'!AN$428)</f>
        <v>0.62050831908700765</v>
      </c>
      <c r="AO409" s="21">
        <f>('Ratios Calculated fix'!AO409-'Ratios Calculated fix'!AO$428)/('Ratios Calculated fix'!AO$429-'Ratios Calculated fix'!AO$428)</f>
        <v>3.091657019293189E-2</v>
      </c>
      <c r="AP409" s="21">
        <f>('Ratios Calculated fix'!AP409-'Ratios Calculated fix'!AP$428)/('Ratios Calculated fix'!AP$429-'Ratios Calculated fix'!AP$428)</f>
        <v>2.9069978409605134E-2</v>
      </c>
      <c r="AQ409" s="21">
        <f>('Ratios Calculated fix'!AQ409-'Ratios Calculated fix'!AQ$428)/('Ratios Calculated fix'!AQ$429-'Ratios Calculated fix'!AQ$428)</f>
        <v>0.49029331246015928</v>
      </c>
      <c r="AR409" s="21">
        <f>('Ratios Calculated fix'!AR409-'Ratios Calculated fix'!AR$428)/('Ratios Calculated fix'!AR$429-'Ratios Calculated fix'!AR$428)</f>
        <v>0.52228889291255254</v>
      </c>
      <c r="AS409" s="21">
        <f>('Ratios Calculated fix'!AS409-'Ratios Calculated fix'!AS$428)/('Ratios Calculated fix'!AS$429-'Ratios Calculated fix'!AS$428)</f>
        <v>0.52039076687462316</v>
      </c>
      <c r="AT409" s="21">
        <f>('Ratios Calculated fix'!AT409-'Ratios Calculated fix'!AT$428)/('Ratios Calculated fix'!AT$429-'Ratios Calculated fix'!AT$428)</f>
        <v>0.299819547751697</v>
      </c>
      <c r="AU409" s="21">
        <f>('Ratios Calculated fix'!AU409-'Ratios Calculated fix'!AU$428)/('Ratios Calculated fix'!AU$429-'Ratios Calculated fix'!AU$428)</f>
        <v>0.45303640017667585</v>
      </c>
      <c r="AV409" s="21" t="e">
        <f>('Ratios Calculated fix'!AV409-'Ratios Calculated fix'!AV$428)/('Ratios Calculated fix'!AV$429-'Ratios Calculated fix'!AV$428)</f>
        <v>#DIV/0!</v>
      </c>
      <c r="AW409" s="21" t="e">
        <f>('Ratios Calculated fix'!AW409-'Ratios Calculated fix'!AW$428)/('Ratios Calculated fix'!AW$429-'Ratios Calculated fix'!AW$428)</f>
        <v>#DIV/0!</v>
      </c>
      <c r="AX409" s="21" t="e">
        <f>('Ratios Calculated fix'!AX409-'Ratios Calculated fix'!AX$428)/('Ratios Calculated fix'!AX$429-'Ratios Calculated fix'!AX$428)</f>
        <v>#DIV/0!</v>
      </c>
      <c r="AY409" s="21">
        <f>('Ratios Calculated fix'!AY409-'Ratios Calculated fix'!AY$428)/('Ratios Calculated fix'!AY$429-'Ratios Calculated fix'!AY$428)</f>
        <v>0.39532439093410171</v>
      </c>
      <c r="AZ409" s="21">
        <f>('Ratios Calculated fix'!AZ409-'Ratios Calculated fix'!AZ$428)/('Ratios Calculated fix'!AZ$429-'Ratios Calculated fix'!AZ$428)</f>
        <v>0.36240749624254881</v>
      </c>
      <c r="BA409" s="21">
        <f>('Ratios Calculated fix'!BA409-'Ratios Calculated fix'!BA$428)/('Ratios Calculated fix'!BA$429-'Ratios Calculated fix'!BA$428)</f>
        <v>0.50262140544680722</v>
      </c>
      <c r="BB409" s="21" t="e">
        <f>('Ratios Calculated fix'!BB409-'Ratios Calculated fix'!BB$428)/('Ratios Calculated fix'!BB$429-'Ratios Calculated fix'!BB$428)</f>
        <v>#DIV/0!</v>
      </c>
      <c r="BC409" s="21">
        <f>('Ratios Calculated fix'!BC409-'Ratios Calculated fix'!BC$428)/('Ratios Calculated fix'!BC$429-'Ratios Calculated fix'!BC$428)</f>
        <v>9.0387061387220857E-2</v>
      </c>
    </row>
    <row r="410" spans="1:55" x14ac:dyDescent="0.2">
      <c r="A410" s="3" t="s">
        <v>1231</v>
      </c>
      <c r="B410" s="3" t="s">
        <v>1232</v>
      </c>
      <c r="C410" s="3" t="s">
        <v>91</v>
      </c>
      <c r="D410" s="3">
        <v>239962</v>
      </c>
      <c r="E410" s="3" t="s">
        <v>16</v>
      </c>
      <c r="F410" s="3">
        <v>2019</v>
      </c>
      <c r="G410" s="3" t="s">
        <v>17</v>
      </c>
      <c r="H410" s="4">
        <v>43861</v>
      </c>
      <c r="I410" s="4">
        <v>43910</v>
      </c>
      <c r="J410" s="4">
        <v>43910</v>
      </c>
      <c r="K410" s="5">
        <v>2835000000</v>
      </c>
      <c r="L410" s="5">
        <v>2856000000</v>
      </c>
      <c r="M410" s="3" t="s">
        <v>1233</v>
      </c>
      <c r="N410" s="20">
        <f>('Ratios Calculated fix'!N410-'Ratios Calculated fix'!N$428)/('Ratios Calculated fix'!N$429-'Ratios Calculated fix'!N$428)</f>
        <v>3.3973894289307062E-2</v>
      </c>
      <c r="O410" s="21">
        <f>('Ratios Calculated fix'!O410-'Ratios Calculated fix'!O$428)/('Ratios Calculated fix'!O$429-'Ratios Calculated fix'!O$428)</f>
        <v>9.1690151730630456E-3</v>
      </c>
      <c r="P410" s="21">
        <f>('Ratios Calculated fix'!P410-'Ratios Calculated fix'!P$428)/('Ratios Calculated fix'!P$429-'Ratios Calculated fix'!P$428)</f>
        <v>1.4908922036562758E-2</v>
      </c>
      <c r="Q410" s="21">
        <f>('Ratios Calculated fix'!Q410-'Ratios Calculated fix'!Q$428)/('Ratios Calculated fix'!Q$429-'Ratios Calculated fix'!Q$428)</f>
        <v>0.56028174753588744</v>
      </c>
      <c r="R410" s="21">
        <f>('Ratios Calculated fix'!R410-'Ratios Calculated fix'!R$428)/('Ratios Calculated fix'!R$429-'Ratios Calculated fix'!R$428)</f>
        <v>6.7993648727871919E-2</v>
      </c>
      <c r="S410" s="21">
        <f>('Ratios Calculated fix'!S410-'Ratios Calculated fix'!S$428)/('Ratios Calculated fix'!S$429-'Ratios Calculated fix'!S$428)</f>
        <v>5.9647395812542255E-2</v>
      </c>
      <c r="T410" s="21">
        <f>('Ratios Calculated fix'!T410-'Ratios Calculated fix'!T$428)/('Ratios Calculated fix'!T$429-'Ratios Calculated fix'!T$428)</f>
        <v>5.9423674032824149E-2</v>
      </c>
      <c r="U410" s="21">
        <f>('Ratios Calculated fix'!U410-'Ratios Calculated fix'!U$428)/('Ratios Calculated fix'!U$429-'Ratios Calculated fix'!U$428)</f>
        <v>0.79363998371824773</v>
      </c>
      <c r="V410" s="21">
        <f>('Ratios Calculated fix'!V410-'Ratios Calculated fix'!V$428)/('Ratios Calculated fix'!V$429-'Ratios Calculated fix'!V$428)</f>
        <v>0.77432853557416059</v>
      </c>
      <c r="W410" s="21">
        <f>('Ratios Calculated fix'!W410-'Ratios Calculated fix'!W$428)/('Ratios Calculated fix'!W$429-'Ratios Calculated fix'!W$428)</f>
        <v>0.76279213190159834</v>
      </c>
      <c r="X410" s="21">
        <f>('Ratios Calculated fix'!X410-'Ratios Calculated fix'!X$428)/('Ratios Calculated fix'!X$429-'Ratios Calculated fix'!X$428)</f>
        <v>0.22796163279685214</v>
      </c>
      <c r="Y410" s="21">
        <f>('Ratios Calculated fix'!Y410-'Ratios Calculated fix'!Y$428)/('Ratios Calculated fix'!Y$429-'Ratios Calculated fix'!Y$428)</f>
        <v>0.49433684809296974</v>
      </c>
      <c r="Z410" s="21">
        <f>('Ratios Calculated fix'!Z410-'Ratios Calculated fix'!Z$428)/('Ratios Calculated fix'!Z$429-'Ratios Calculated fix'!Z$428)</f>
        <v>0.77203836720314789</v>
      </c>
      <c r="AA410" s="21">
        <f>('Ratios Calculated fix'!AA410-'Ratios Calculated fix'!AA$428)/('Ratios Calculated fix'!AA$429-'Ratios Calculated fix'!AA$428)</f>
        <v>0.23198182671914691</v>
      </c>
      <c r="AB410" s="21">
        <f>('Ratios Calculated fix'!AB410-'Ratios Calculated fix'!AB$428)/('Ratios Calculated fix'!AB$429-'Ratios Calculated fix'!AB$428)</f>
        <v>0.87517857920253894</v>
      </c>
      <c r="AC410" s="21">
        <f>('Ratios Calculated fix'!AC410-'Ratios Calculated fix'!AC$428)/('Ratios Calculated fix'!AC$429-'Ratios Calculated fix'!AC$428)</f>
        <v>0.22982520325297207</v>
      </c>
      <c r="AD410" s="21">
        <f>('Ratios Calculated fix'!AD410-'Ratios Calculated fix'!AD$428)/('Ratios Calculated fix'!AD$429-'Ratios Calculated fix'!AD$428)</f>
        <v>0.25113222840851801</v>
      </c>
      <c r="AE410" s="21">
        <f>('Ratios Calculated fix'!AE410-'Ratios Calculated fix'!AE$428)/('Ratios Calculated fix'!AE$429-'Ratios Calculated fix'!AE$428)</f>
        <v>0.2878867729595902</v>
      </c>
      <c r="AF410" s="21">
        <f>('Ratios Calculated fix'!AF410-'Ratios Calculated fix'!AF$428)/('Ratios Calculated fix'!AF$429-'Ratios Calculated fix'!AF$428)</f>
        <v>0.5467955186760538</v>
      </c>
      <c r="AG410" s="21" t="e">
        <f>('Ratios Calculated fix'!AG410-'Ratios Calculated fix'!AG$428)/('Ratios Calculated fix'!AG$429-'Ratios Calculated fix'!AG$428)</f>
        <v>#DIV/0!</v>
      </c>
      <c r="AH410" s="21" t="e">
        <f>('Ratios Calculated fix'!AH410-'Ratios Calculated fix'!AH$428)/('Ratios Calculated fix'!AH$429-'Ratios Calculated fix'!AH$428)</f>
        <v>#DIV/0!</v>
      </c>
      <c r="AI410" s="21">
        <f>('Ratios Calculated fix'!AI410-'Ratios Calculated fix'!AI$428)/('Ratios Calculated fix'!AI$429-'Ratios Calculated fix'!AI$428)</f>
        <v>0.41595142048988282</v>
      </c>
      <c r="AJ410" s="21">
        <f>('Ratios Calculated fix'!AJ410-'Ratios Calculated fix'!AJ$428)/('Ratios Calculated fix'!AJ$429-'Ratios Calculated fix'!AJ$428)</f>
        <v>0.12930052429105363</v>
      </c>
      <c r="AK410" s="21" t="e">
        <f>('Ratios Calculated fix'!AK410-'Ratios Calculated fix'!AK$428)/('Ratios Calculated fix'!AK$429-'Ratios Calculated fix'!AK$428)</f>
        <v>#DIV/0!</v>
      </c>
      <c r="AL410" s="21" t="e">
        <f>('Ratios Calculated fix'!AL410-'Ratios Calculated fix'!AL$428)/('Ratios Calculated fix'!AL$429-'Ratios Calculated fix'!AL$428)</f>
        <v>#DIV/0!</v>
      </c>
      <c r="AM410" s="21">
        <f>('Ratios Calculated fix'!AM410-'Ratios Calculated fix'!AM$428)/('Ratios Calculated fix'!AM$429-'Ratios Calculated fix'!AM$428)</f>
        <v>0.61673772494140988</v>
      </c>
      <c r="AN410" s="21">
        <f>('Ratios Calculated fix'!AN410-'Ratios Calculated fix'!AN$428)/('Ratios Calculated fix'!AN$429-'Ratios Calculated fix'!AN$428)</f>
        <v>0.62963160174947042</v>
      </c>
      <c r="AO410" s="21">
        <f>('Ratios Calculated fix'!AO410-'Ratios Calculated fix'!AO$428)/('Ratios Calculated fix'!AO$429-'Ratios Calculated fix'!AO$428)</f>
        <v>0.52017129408619067</v>
      </c>
      <c r="AP410" s="21">
        <f>('Ratios Calculated fix'!AP410-'Ratios Calculated fix'!AP$428)/('Ratios Calculated fix'!AP$429-'Ratios Calculated fix'!AP$428)</f>
        <v>2.8138734339555566E-2</v>
      </c>
      <c r="AQ410" s="21">
        <f>('Ratios Calculated fix'!AQ410-'Ratios Calculated fix'!AQ$428)/('Ratios Calculated fix'!AQ$429-'Ratios Calculated fix'!AQ$428)</f>
        <v>0.53318576508536897</v>
      </c>
      <c r="AR410" s="21">
        <f>('Ratios Calculated fix'!AR410-'Ratios Calculated fix'!AR$428)/('Ratios Calculated fix'!AR$429-'Ratios Calculated fix'!AR$428)</f>
        <v>0.22698977281308122</v>
      </c>
      <c r="AS410" s="21">
        <f>('Ratios Calculated fix'!AS410-'Ratios Calculated fix'!AS$428)/('Ratios Calculated fix'!AS$429-'Ratios Calculated fix'!AS$428)</f>
        <v>0.55583333496525922</v>
      </c>
      <c r="AT410" s="21">
        <f>('Ratios Calculated fix'!AT410-'Ratios Calculated fix'!AT$428)/('Ratios Calculated fix'!AT$429-'Ratios Calculated fix'!AT$428)</f>
        <v>0.39865295514558596</v>
      </c>
      <c r="AU410" s="21">
        <f>('Ratios Calculated fix'!AU410-'Ratios Calculated fix'!AU$428)/('Ratios Calculated fix'!AU$429-'Ratios Calculated fix'!AU$428)</f>
        <v>0.44838327592919025</v>
      </c>
      <c r="AV410" s="21" t="e">
        <f>('Ratios Calculated fix'!AV410-'Ratios Calculated fix'!AV$428)/('Ratios Calculated fix'!AV$429-'Ratios Calculated fix'!AV$428)</f>
        <v>#DIV/0!</v>
      </c>
      <c r="AW410" s="21" t="e">
        <f>('Ratios Calculated fix'!AW410-'Ratios Calculated fix'!AW$428)/('Ratios Calculated fix'!AW$429-'Ratios Calculated fix'!AW$428)</f>
        <v>#DIV/0!</v>
      </c>
      <c r="AX410" s="21" t="e">
        <f>('Ratios Calculated fix'!AX410-'Ratios Calculated fix'!AX$428)/('Ratios Calculated fix'!AX$429-'Ratios Calculated fix'!AX$428)</f>
        <v>#DIV/0!</v>
      </c>
      <c r="AY410" s="21">
        <f>('Ratios Calculated fix'!AY410-'Ratios Calculated fix'!AY$428)/('Ratios Calculated fix'!AY$429-'Ratios Calculated fix'!AY$428)</f>
        <v>0.35722872531735322</v>
      </c>
      <c r="AZ410" s="21">
        <f>('Ratios Calculated fix'!AZ410-'Ratios Calculated fix'!AZ$428)/('Ratios Calculated fix'!AZ$429-'Ratios Calculated fix'!AZ$428)</f>
        <v>0.28775528816254559</v>
      </c>
      <c r="BA410" s="21">
        <f>('Ratios Calculated fix'!BA410-'Ratios Calculated fix'!BA$428)/('Ratios Calculated fix'!BA$429-'Ratios Calculated fix'!BA$428)</f>
        <v>0.51273089390404658</v>
      </c>
      <c r="BB410" s="21" t="e">
        <f>('Ratios Calculated fix'!BB410-'Ratios Calculated fix'!BB$428)/('Ratios Calculated fix'!BB$429-'Ratios Calculated fix'!BB$428)</f>
        <v>#DIV/0!</v>
      </c>
      <c r="BC410" s="21">
        <f>('Ratios Calculated fix'!BC410-'Ratios Calculated fix'!BC$428)/('Ratios Calculated fix'!BC$429-'Ratios Calculated fix'!BC$428)</f>
        <v>0.14814974134321515</v>
      </c>
    </row>
    <row r="411" spans="1:55" x14ac:dyDescent="0.2">
      <c r="A411" s="7" t="s">
        <v>1252</v>
      </c>
      <c r="B411" s="7" t="s">
        <v>1253</v>
      </c>
      <c r="C411" s="3" t="s">
        <v>59</v>
      </c>
      <c r="D411" s="7">
        <v>359889</v>
      </c>
      <c r="E411" s="7" t="s">
        <v>16</v>
      </c>
      <c r="F411" s="7">
        <v>2017</v>
      </c>
      <c r="G411" s="7" t="s">
        <v>17</v>
      </c>
      <c r="H411" s="8">
        <v>43008</v>
      </c>
      <c r="I411" s="8">
        <v>43059</v>
      </c>
      <c r="J411" s="8">
        <v>43138</v>
      </c>
      <c r="K411" s="9">
        <v>254300000</v>
      </c>
      <c r="L411" s="9">
        <v>257600000</v>
      </c>
      <c r="M411" s="7" t="s">
        <v>1254</v>
      </c>
      <c r="N411" s="20">
        <f>('Ratios Calculated fix'!N411-'Ratios Calculated fix'!N$428)/('Ratios Calculated fix'!N$429-'Ratios Calculated fix'!N$428)</f>
        <v>7.7099246219412179E-2</v>
      </c>
      <c r="O411" s="21">
        <f>('Ratios Calculated fix'!O411-'Ratios Calculated fix'!O$428)/('Ratios Calculated fix'!O$429-'Ratios Calculated fix'!O$428)</f>
        <v>4.4521323778873322E-2</v>
      </c>
      <c r="P411" s="21">
        <f>('Ratios Calculated fix'!P411-'Ratios Calculated fix'!P$428)/('Ratios Calculated fix'!P$429-'Ratios Calculated fix'!P$428)</f>
        <v>2.3359444343624577E-2</v>
      </c>
      <c r="Q411" s="21">
        <f>('Ratios Calculated fix'!Q411-'Ratios Calculated fix'!Q$428)/('Ratios Calculated fix'!Q$429-'Ratios Calculated fix'!Q$428)</f>
        <v>0.55964054436032273</v>
      </c>
      <c r="R411" s="21">
        <f>('Ratios Calculated fix'!R411-'Ratios Calculated fix'!R$428)/('Ratios Calculated fix'!R$429-'Ratios Calculated fix'!R$428)</f>
        <v>6.4564243143957548E-2</v>
      </c>
      <c r="S411" s="21">
        <f>('Ratios Calculated fix'!S411-'Ratios Calculated fix'!S$428)/('Ratios Calculated fix'!S$429-'Ratios Calculated fix'!S$428)</f>
        <v>2.1238766115920463E-2</v>
      </c>
      <c r="T411" s="21">
        <f>('Ratios Calculated fix'!T411-'Ratios Calculated fix'!T$428)/('Ratios Calculated fix'!T$429-'Ratios Calculated fix'!T$428)</f>
        <v>6.192705746869525E-2</v>
      </c>
      <c r="U411" s="21">
        <f>('Ratios Calculated fix'!U411-'Ratios Calculated fix'!U$428)/('Ratios Calculated fix'!U$429-'Ratios Calculated fix'!U$428)</f>
        <v>0.7929543746322405</v>
      </c>
      <c r="V411" s="21">
        <f>('Ratios Calculated fix'!V411-'Ratios Calculated fix'!V$428)/('Ratios Calculated fix'!V$429-'Ratios Calculated fix'!V$428)</f>
        <v>0.77231422798918414</v>
      </c>
      <c r="W411" s="21">
        <f>('Ratios Calculated fix'!W411-'Ratios Calculated fix'!W$428)/('Ratios Calculated fix'!W$429-'Ratios Calculated fix'!W$428)</f>
        <v>0.76238922670705844</v>
      </c>
      <c r="X411" s="21">
        <f>('Ratios Calculated fix'!X411-'Ratios Calculated fix'!X$428)/('Ratios Calculated fix'!X$429-'Ratios Calculated fix'!X$428)</f>
        <v>0.13555968071729005</v>
      </c>
      <c r="Y411" s="21">
        <f>('Ratios Calculated fix'!Y411-'Ratios Calculated fix'!Y$428)/('Ratios Calculated fix'!Y$429-'Ratios Calculated fix'!Y$428)</f>
        <v>0.51913067828928172</v>
      </c>
      <c r="Z411" s="21">
        <f>('Ratios Calculated fix'!Z411-'Ratios Calculated fix'!Z$428)/('Ratios Calculated fix'!Z$429-'Ratios Calculated fix'!Z$428)</f>
        <v>0.86444031928271003</v>
      </c>
      <c r="AA411" s="21">
        <f>('Ratios Calculated fix'!AA411-'Ratios Calculated fix'!AA$428)/('Ratios Calculated fix'!AA$429-'Ratios Calculated fix'!AA$428)</f>
        <v>0.33837583853303743</v>
      </c>
      <c r="AB411" s="21">
        <f>('Ratios Calculated fix'!AB411-'Ratios Calculated fix'!AB$428)/('Ratios Calculated fix'!AB$429-'Ratios Calculated fix'!AB$428)</f>
        <v>0.89029564124559435</v>
      </c>
      <c r="AC411" s="21">
        <f>('Ratios Calculated fix'!AC411-'Ratios Calculated fix'!AC$428)/('Ratios Calculated fix'!AC$429-'Ratios Calculated fix'!AC$428)</f>
        <v>0.17191148611285195</v>
      </c>
      <c r="AD411" s="21">
        <f>('Ratios Calculated fix'!AD411-'Ratios Calculated fix'!AD$428)/('Ratios Calculated fix'!AD$429-'Ratios Calculated fix'!AD$428)</f>
        <v>0.28634934294248277</v>
      </c>
      <c r="AE411" s="21">
        <f>('Ratios Calculated fix'!AE411-'Ratios Calculated fix'!AE$428)/('Ratios Calculated fix'!AE$429-'Ratios Calculated fix'!AE$428)</f>
        <v>0.32825810052826443</v>
      </c>
      <c r="AF411" s="21">
        <f>('Ratios Calculated fix'!AF411-'Ratios Calculated fix'!AF$428)/('Ratios Calculated fix'!AF$429-'Ratios Calculated fix'!AF$428)</f>
        <v>0.51931761864171744</v>
      </c>
      <c r="AG411" s="21" t="e">
        <f>('Ratios Calculated fix'!AG411-'Ratios Calculated fix'!AG$428)/('Ratios Calculated fix'!AG$429-'Ratios Calculated fix'!AG$428)</f>
        <v>#DIV/0!</v>
      </c>
      <c r="AH411" s="21" t="e">
        <f>('Ratios Calculated fix'!AH411-'Ratios Calculated fix'!AH$428)/('Ratios Calculated fix'!AH$429-'Ratios Calculated fix'!AH$428)</f>
        <v>#DIV/0!</v>
      </c>
      <c r="AI411" s="21">
        <f>('Ratios Calculated fix'!AI411-'Ratios Calculated fix'!AI$428)/('Ratios Calculated fix'!AI$429-'Ratios Calculated fix'!AI$428)</f>
        <v>0.41358856917184766</v>
      </c>
      <c r="AJ411" s="21">
        <f>('Ratios Calculated fix'!AJ411-'Ratios Calculated fix'!AJ$428)/('Ratios Calculated fix'!AJ$429-'Ratios Calculated fix'!AJ$428)</f>
        <v>0.19889940047055885</v>
      </c>
      <c r="AK411" s="21" t="e">
        <f>('Ratios Calculated fix'!AK411-'Ratios Calculated fix'!AK$428)/('Ratios Calculated fix'!AK$429-'Ratios Calculated fix'!AK$428)</f>
        <v>#DIV/0!</v>
      </c>
      <c r="AL411" s="21" t="e">
        <f>('Ratios Calculated fix'!AL411-'Ratios Calculated fix'!AL$428)/('Ratios Calculated fix'!AL$429-'Ratios Calculated fix'!AL$428)</f>
        <v>#DIV/0!</v>
      </c>
      <c r="AM411" s="21">
        <f>('Ratios Calculated fix'!AM411-'Ratios Calculated fix'!AM$428)/('Ratios Calculated fix'!AM$429-'Ratios Calculated fix'!AM$428)</f>
        <v>0.61486851022811884</v>
      </c>
      <c r="AN411" s="21">
        <f>('Ratios Calculated fix'!AN411-'Ratios Calculated fix'!AN$428)/('Ratios Calculated fix'!AN$429-'Ratios Calculated fix'!AN$428)</f>
        <v>0.62189101251221368</v>
      </c>
      <c r="AO411" s="21">
        <f>('Ratios Calculated fix'!AO411-'Ratios Calculated fix'!AO$428)/('Ratios Calculated fix'!AO$429-'Ratios Calculated fix'!AO$428)</f>
        <v>0.12708915358984826</v>
      </c>
      <c r="AP411" s="21">
        <f>('Ratios Calculated fix'!AP411-'Ratios Calculated fix'!AP$428)/('Ratios Calculated fix'!AP$429-'Ratios Calculated fix'!AP$428)</f>
        <v>3.2944712061265417E-2</v>
      </c>
      <c r="AQ411" s="21">
        <f>('Ratios Calculated fix'!AQ411-'Ratios Calculated fix'!AQ$428)/('Ratios Calculated fix'!AQ$429-'Ratios Calculated fix'!AQ$428)</f>
        <v>0.47286444634963853</v>
      </c>
      <c r="AR411" s="21">
        <f>('Ratios Calculated fix'!AR411-'Ratios Calculated fix'!AR$428)/('Ratios Calculated fix'!AR$429-'Ratios Calculated fix'!AR$428)</f>
        <v>0.29314570884674163</v>
      </c>
      <c r="AS411" s="21">
        <f>('Ratios Calculated fix'!AS411-'Ratios Calculated fix'!AS$428)/('Ratios Calculated fix'!AS$429-'Ratios Calculated fix'!AS$428)</f>
        <v>0.55172647716460588</v>
      </c>
      <c r="AT411" s="21">
        <f>('Ratios Calculated fix'!AT411-'Ratios Calculated fix'!AT$428)/('Ratios Calculated fix'!AT$429-'Ratios Calculated fix'!AT$428)</f>
        <v>0.31151997016152128</v>
      </c>
      <c r="AU411" s="21">
        <f>('Ratios Calculated fix'!AU411-'Ratios Calculated fix'!AU$428)/('Ratios Calculated fix'!AU$429-'Ratios Calculated fix'!AU$428)</f>
        <v>0.46000993974509946</v>
      </c>
      <c r="AV411" s="21" t="e">
        <f>('Ratios Calculated fix'!AV411-'Ratios Calculated fix'!AV$428)/('Ratios Calculated fix'!AV$429-'Ratios Calculated fix'!AV$428)</f>
        <v>#DIV/0!</v>
      </c>
      <c r="AW411" s="21" t="e">
        <f>('Ratios Calculated fix'!AW411-'Ratios Calculated fix'!AW$428)/('Ratios Calculated fix'!AW$429-'Ratios Calculated fix'!AW$428)</f>
        <v>#DIV/0!</v>
      </c>
      <c r="AX411" s="21" t="e">
        <f>('Ratios Calculated fix'!AX411-'Ratios Calculated fix'!AX$428)/('Ratios Calculated fix'!AX$429-'Ratios Calculated fix'!AX$428)</f>
        <v>#DIV/0!</v>
      </c>
      <c r="AY411" s="21">
        <f>('Ratios Calculated fix'!AY411-'Ratios Calculated fix'!AY$428)/('Ratios Calculated fix'!AY$429-'Ratios Calculated fix'!AY$428)</f>
        <v>0.3832652151560344</v>
      </c>
      <c r="AZ411" s="21">
        <f>('Ratios Calculated fix'!AZ411-'Ratios Calculated fix'!AZ$428)/('Ratios Calculated fix'!AZ$429-'Ratios Calculated fix'!AZ$428)</f>
        <v>0.33575020294162089</v>
      </c>
      <c r="BA411" s="21">
        <f>('Ratios Calculated fix'!BA411-'Ratios Calculated fix'!BA$428)/('Ratios Calculated fix'!BA$429-'Ratios Calculated fix'!BA$428)</f>
        <v>0.50388412986115072</v>
      </c>
      <c r="BB411" s="21" t="e">
        <f>('Ratios Calculated fix'!BB411-'Ratios Calculated fix'!BB$428)/('Ratios Calculated fix'!BB$429-'Ratios Calculated fix'!BB$428)</f>
        <v>#DIV/0!</v>
      </c>
      <c r="BC411" s="21">
        <f>('Ratios Calculated fix'!BC411-'Ratios Calculated fix'!BC$428)/('Ratios Calculated fix'!BC$429-'Ratios Calculated fix'!BC$428)</f>
        <v>9.5788452434461394E-2</v>
      </c>
    </row>
    <row r="412" spans="1:55" x14ac:dyDescent="0.2">
      <c r="A412" s="3" t="s">
        <v>1249</v>
      </c>
      <c r="B412" s="3" t="s">
        <v>1250</v>
      </c>
      <c r="C412" s="3" t="s">
        <v>34</v>
      </c>
      <c r="D412" s="3">
        <v>378242</v>
      </c>
      <c r="E412" s="3" t="s">
        <v>16</v>
      </c>
      <c r="F412" s="3">
        <v>2019</v>
      </c>
      <c r="G412" s="3" t="s">
        <v>17</v>
      </c>
      <c r="H412" s="4">
        <v>43830</v>
      </c>
      <c r="I412" s="4">
        <v>43881</v>
      </c>
      <c r="J412" s="4">
        <v>43881</v>
      </c>
      <c r="K412" s="5">
        <v>419400000</v>
      </c>
      <c r="L412" s="5">
        <v>424600000</v>
      </c>
      <c r="M412" s="6" t="s">
        <v>1251</v>
      </c>
      <c r="N412" s="20">
        <f>('Ratios Calculated fix'!N412-'Ratios Calculated fix'!N$428)/('Ratios Calculated fix'!N$429-'Ratios Calculated fix'!N$428)</f>
        <v>6.6899073980739489E-3</v>
      </c>
      <c r="O412" s="21">
        <f>('Ratios Calculated fix'!O412-'Ratios Calculated fix'!O$428)/('Ratios Calculated fix'!O$429-'Ratios Calculated fix'!O$428)</f>
        <v>6.6899073980739489E-3</v>
      </c>
      <c r="P412" s="21">
        <f>('Ratios Calculated fix'!P412-'Ratios Calculated fix'!P$428)/('Ratios Calculated fix'!P$429-'Ratios Calculated fix'!P$428)</f>
        <v>2.5492216146814281E-2</v>
      </c>
      <c r="Q412" s="21">
        <f>('Ratios Calculated fix'!Q412-'Ratios Calculated fix'!Q$428)/('Ratios Calculated fix'!Q$429-'Ratios Calculated fix'!Q$428)</f>
        <v>0.51096530666365059</v>
      </c>
      <c r="R412" s="21">
        <f>('Ratios Calculated fix'!R412-'Ratios Calculated fix'!R$428)/('Ratios Calculated fix'!R$429-'Ratios Calculated fix'!R$428)</f>
        <v>9.8061004437471969E-2</v>
      </c>
      <c r="S412" s="21">
        <f>('Ratios Calculated fix'!S412-'Ratios Calculated fix'!S$428)/('Ratios Calculated fix'!S$429-'Ratios Calculated fix'!S$428)</f>
        <v>0</v>
      </c>
      <c r="T412" s="21">
        <f>('Ratios Calculated fix'!T412-'Ratios Calculated fix'!T$428)/('Ratios Calculated fix'!T$429-'Ratios Calculated fix'!T$428)</f>
        <v>9.9067873646527971E-2</v>
      </c>
      <c r="U412" s="21">
        <f>('Ratios Calculated fix'!U412-'Ratios Calculated fix'!U$428)/('Ratios Calculated fix'!U$429-'Ratios Calculated fix'!U$428)</f>
        <v>0.7360533747580793</v>
      </c>
      <c r="V412" s="21">
        <f>('Ratios Calculated fix'!V412-'Ratios Calculated fix'!V$428)/('Ratios Calculated fix'!V$429-'Ratios Calculated fix'!V$428)</f>
        <v>0.77144014205164946</v>
      </c>
      <c r="W412" s="21">
        <f>('Ratios Calculated fix'!W412-'Ratios Calculated fix'!W$428)/('Ratios Calculated fix'!W$429-'Ratios Calculated fix'!W$428)</f>
        <v>0.69730028275642975</v>
      </c>
      <c r="X412" s="21">
        <f>('Ratios Calculated fix'!X412-'Ratios Calculated fix'!X$428)/('Ratios Calculated fix'!X$429-'Ratios Calculated fix'!X$428)</f>
        <v>8.4899688752563457E-2</v>
      </c>
      <c r="Y412" s="21">
        <f>('Ratios Calculated fix'!Y412-'Ratios Calculated fix'!Y$428)/('Ratios Calculated fix'!Y$429-'Ratios Calculated fix'!Y$428)</f>
        <v>0.4365973807970478</v>
      </c>
      <c r="Z412" s="21">
        <f>('Ratios Calculated fix'!Z412-'Ratios Calculated fix'!Z$428)/('Ratios Calculated fix'!Z$429-'Ratios Calculated fix'!Z$428)</f>
        <v>0.91510031124743652</v>
      </c>
      <c r="AA412" s="21">
        <f>('Ratios Calculated fix'!AA412-'Ratios Calculated fix'!AA$428)/('Ratios Calculated fix'!AA$429-'Ratios Calculated fix'!AA$428)</f>
        <v>0.49416398989004268</v>
      </c>
      <c r="AB412" s="21">
        <f>('Ratios Calculated fix'!AB412-'Ratios Calculated fix'!AB$428)/('Ratios Calculated fix'!AB$429-'Ratios Calculated fix'!AB$428)</f>
        <v>0.78147698513560671</v>
      </c>
      <c r="AC412" s="21">
        <f>('Ratios Calculated fix'!AC412-'Ratios Calculated fix'!AC$428)/('Ratios Calculated fix'!AC$429-'Ratios Calculated fix'!AC$428)</f>
        <v>0.39283109809861089</v>
      </c>
      <c r="AD412" s="21">
        <f>('Ratios Calculated fix'!AD412-'Ratios Calculated fix'!AD$428)/('Ratios Calculated fix'!AD$429-'Ratios Calculated fix'!AD$428)</f>
        <v>0.39137107710158353</v>
      </c>
      <c r="AE412" s="21">
        <f>('Ratios Calculated fix'!AE412-'Ratios Calculated fix'!AE$428)/('Ratios Calculated fix'!AE$429-'Ratios Calculated fix'!AE$428)</f>
        <v>0.44865032708271962</v>
      </c>
      <c r="AF412" s="21">
        <f>('Ratios Calculated fix'!AF412-'Ratios Calculated fix'!AF$428)/('Ratios Calculated fix'!AF$429-'Ratios Calculated fix'!AF$428)</f>
        <v>0.64040163377719161</v>
      </c>
      <c r="AG412" s="21" t="e">
        <f>('Ratios Calculated fix'!AG412-'Ratios Calculated fix'!AG$428)/('Ratios Calculated fix'!AG$429-'Ratios Calculated fix'!AG$428)</f>
        <v>#DIV/0!</v>
      </c>
      <c r="AH412" s="21" t="e">
        <f>('Ratios Calculated fix'!AH412-'Ratios Calculated fix'!AH$428)/('Ratios Calculated fix'!AH$429-'Ratios Calculated fix'!AH$428)</f>
        <v>#DIV/0!</v>
      </c>
      <c r="AI412" s="21">
        <f>('Ratios Calculated fix'!AI412-'Ratios Calculated fix'!AI$428)/('Ratios Calculated fix'!AI$429-'Ratios Calculated fix'!AI$428)</f>
        <v>0.39807448793306954</v>
      </c>
      <c r="AJ412" s="21">
        <f>('Ratios Calculated fix'!AJ412-'Ratios Calculated fix'!AJ$428)/('Ratios Calculated fix'!AJ$429-'Ratios Calculated fix'!AJ$428)</f>
        <v>9.335981733965322E-2</v>
      </c>
      <c r="AK412" s="21" t="e">
        <f>('Ratios Calculated fix'!AK412-'Ratios Calculated fix'!AK$428)/('Ratios Calculated fix'!AK$429-'Ratios Calculated fix'!AK$428)</f>
        <v>#DIV/0!</v>
      </c>
      <c r="AL412" s="21" t="e">
        <f>('Ratios Calculated fix'!AL412-'Ratios Calculated fix'!AL$428)/('Ratios Calculated fix'!AL$429-'Ratios Calculated fix'!AL$428)</f>
        <v>#DIV/0!</v>
      </c>
      <c r="AM412" s="21">
        <f>('Ratios Calculated fix'!AM412-'Ratios Calculated fix'!AM$428)/('Ratios Calculated fix'!AM$429-'Ratios Calculated fix'!AM$428)</f>
        <v>0.57402921088842995</v>
      </c>
      <c r="AN412" s="21">
        <f>('Ratios Calculated fix'!AN412-'Ratios Calculated fix'!AN$428)/('Ratios Calculated fix'!AN$429-'Ratios Calculated fix'!AN$428)</f>
        <v>0.59184839985732574</v>
      </c>
      <c r="AO412" s="21">
        <f>('Ratios Calculated fix'!AO412-'Ratios Calculated fix'!AO$428)/('Ratios Calculated fix'!AO$429-'Ratios Calculated fix'!AO$428)</f>
        <v>0.12849227660565382</v>
      </c>
      <c r="AP412" s="21">
        <f>('Ratios Calculated fix'!AP412-'Ratios Calculated fix'!AP$428)/('Ratios Calculated fix'!AP$429-'Ratios Calculated fix'!AP$428)</f>
        <v>3.1851590592315855E-2</v>
      </c>
      <c r="AQ412" s="21">
        <f>('Ratios Calculated fix'!AQ412-'Ratios Calculated fix'!AQ$428)/('Ratios Calculated fix'!AQ$429-'Ratios Calculated fix'!AQ$428)</f>
        <v>0.61460678577122074</v>
      </c>
      <c r="AR412" s="21">
        <f>('Ratios Calculated fix'!AR412-'Ratios Calculated fix'!AR$428)/('Ratios Calculated fix'!AR$429-'Ratios Calculated fix'!AR$428)</f>
        <v>0.32134672217290761</v>
      </c>
      <c r="AS412" s="21">
        <f>('Ratios Calculated fix'!AS412-'Ratios Calculated fix'!AS$428)/('Ratios Calculated fix'!AS$429-'Ratios Calculated fix'!AS$428)</f>
        <v>0.53453001493034225</v>
      </c>
      <c r="AT412" s="21">
        <f>('Ratios Calculated fix'!AT412-'Ratios Calculated fix'!AT$428)/('Ratios Calculated fix'!AT$429-'Ratios Calculated fix'!AT$428)</f>
        <v>0.34096479946809161</v>
      </c>
      <c r="AU412" s="21">
        <f>('Ratios Calculated fix'!AU412-'Ratios Calculated fix'!AU$428)/('Ratios Calculated fix'!AU$429-'Ratios Calculated fix'!AU$428)</f>
        <v>0.45256294928965651</v>
      </c>
      <c r="AV412" s="21" t="e">
        <f>('Ratios Calculated fix'!AV412-'Ratios Calculated fix'!AV$428)/('Ratios Calculated fix'!AV$429-'Ratios Calculated fix'!AV$428)</f>
        <v>#DIV/0!</v>
      </c>
      <c r="AW412" s="21" t="e">
        <f>('Ratios Calculated fix'!AW412-'Ratios Calculated fix'!AW$428)/('Ratios Calculated fix'!AW$429-'Ratios Calculated fix'!AW$428)</f>
        <v>#DIV/0!</v>
      </c>
      <c r="AX412" s="21" t="e">
        <f>('Ratios Calculated fix'!AX412-'Ratios Calculated fix'!AX$428)/('Ratios Calculated fix'!AX$429-'Ratios Calculated fix'!AX$428)</f>
        <v>#DIV/0!</v>
      </c>
      <c r="AY412" s="21">
        <f>('Ratios Calculated fix'!AY412-'Ratios Calculated fix'!AY$428)/('Ratios Calculated fix'!AY$429-'Ratios Calculated fix'!AY$428)</f>
        <v>0.36191700152263401</v>
      </c>
      <c r="AZ412" s="21">
        <f>('Ratios Calculated fix'!AZ412-'Ratios Calculated fix'!AZ$428)/('Ratios Calculated fix'!AZ$429-'Ratios Calculated fix'!AZ$428)</f>
        <v>0.28576015636877727</v>
      </c>
      <c r="BA412" s="21">
        <f>('Ratios Calculated fix'!BA412-'Ratios Calculated fix'!BA$428)/('Ratios Calculated fix'!BA$429-'Ratios Calculated fix'!BA$428)</f>
        <v>0.51286192092538296</v>
      </c>
      <c r="BB412" s="21" t="e">
        <f>('Ratios Calculated fix'!BB412-'Ratios Calculated fix'!BB$428)/('Ratios Calculated fix'!BB$429-'Ratios Calculated fix'!BB$428)</f>
        <v>#DIV/0!</v>
      </c>
      <c r="BC412" s="21">
        <f>('Ratios Calculated fix'!BC412-'Ratios Calculated fix'!BC$428)/('Ratios Calculated fix'!BC$429-'Ratios Calculated fix'!BC$428)</f>
        <v>0.24707741209475531</v>
      </c>
    </row>
    <row r="413" spans="1:55" x14ac:dyDescent="0.2">
      <c r="A413" s="3" t="s">
        <v>1255</v>
      </c>
      <c r="B413" s="3" t="s">
        <v>1256</v>
      </c>
      <c r="C413" s="3" t="s">
        <v>72</v>
      </c>
      <c r="D413" s="3">
        <v>57524</v>
      </c>
      <c r="E413" s="3" t="s">
        <v>16</v>
      </c>
      <c r="F413" s="3">
        <v>2019</v>
      </c>
      <c r="G413" s="3" t="s">
        <v>17</v>
      </c>
      <c r="H413" s="4">
        <v>43830</v>
      </c>
      <c r="I413" s="4">
        <v>43875</v>
      </c>
      <c r="J413" s="4">
        <v>43875</v>
      </c>
      <c r="K413" s="5">
        <v>745873000</v>
      </c>
      <c r="L413" s="5">
        <v>744239000</v>
      </c>
      <c r="M413" s="3" t="s">
        <v>1257</v>
      </c>
      <c r="N413" s="20">
        <f>('Ratios Calculated fix'!N413-'Ratios Calculated fix'!N$428)/('Ratios Calculated fix'!N$429-'Ratios Calculated fix'!N$428)</f>
        <v>3.5158652661046487E-2</v>
      </c>
      <c r="O413" s="21">
        <f>('Ratios Calculated fix'!O413-'Ratios Calculated fix'!O$428)/('Ratios Calculated fix'!O$429-'Ratios Calculated fix'!O$428)</f>
        <v>2.6449377910972082E-2</v>
      </c>
      <c r="P413" s="21">
        <f>('Ratios Calculated fix'!P413-'Ratios Calculated fix'!P$428)/('Ratios Calculated fix'!P$429-'Ratios Calculated fix'!P$428)</f>
        <v>2.5766646548887807E-2</v>
      </c>
      <c r="Q413" s="21">
        <f>('Ratios Calculated fix'!Q413-'Ratios Calculated fix'!Q$428)/('Ratios Calculated fix'!Q$429-'Ratios Calculated fix'!Q$428)</f>
        <v>0.55896800085068277</v>
      </c>
      <c r="R413" s="21">
        <f>('Ratios Calculated fix'!R413-'Ratios Calculated fix'!R$428)/('Ratios Calculated fix'!R$429-'Ratios Calculated fix'!R$428)</f>
        <v>8.8167083090390549E-2</v>
      </c>
      <c r="S413" s="21">
        <f>('Ratios Calculated fix'!S413-'Ratios Calculated fix'!S$428)/('Ratios Calculated fix'!S$429-'Ratios Calculated fix'!S$428)</f>
        <v>4.8424432196196888E-2</v>
      </c>
      <c r="T413" s="21">
        <f>('Ratios Calculated fix'!T413-'Ratios Calculated fix'!T$428)/('Ratios Calculated fix'!T$429-'Ratios Calculated fix'!T$428)</f>
        <v>8.1548088973268679E-2</v>
      </c>
      <c r="U413" s="21">
        <f>('Ratios Calculated fix'!U413-'Ratios Calculated fix'!U$428)/('Ratios Calculated fix'!U$429-'Ratios Calculated fix'!U$428)</f>
        <v>0.79327715705069746</v>
      </c>
      <c r="V413" s="21">
        <f>('Ratios Calculated fix'!V413-'Ratios Calculated fix'!V$428)/('Ratios Calculated fix'!V$429-'Ratios Calculated fix'!V$428)</f>
        <v>0.77306384489817381</v>
      </c>
      <c r="W413" s="21">
        <f>('Ratios Calculated fix'!W413-'Ratios Calculated fix'!W$428)/('Ratios Calculated fix'!W$429-'Ratios Calculated fix'!W$428)</f>
        <v>0.7626167323214853</v>
      </c>
      <c r="X413" s="21">
        <f>('Ratios Calculated fix'!X413-'Ratios Calculated fix'!X$428)/('Ratios Calculated fix'!X$429-'Ratios Calculated fix'!X$428)</f>
        <v>7.2308796326085611E-2</v>
      </c>
      <c r="Y413" s="21">
        <f>('Ratios Calculated fix'!Y413-'Ratios Calculated fix'!Y$428)/('Ratios Calculated fix'!Y$429-'Ratios Calculated fix'!Y$428)</f>
        <v>0.50655178196077277</v>
      </c>
      <c r="Z413" s="21">
        <f>('Ratios Calculated fix'!Z413-'Ratios Calculated fix'!Z$428)/('Ratios Calculated fix'!Z$429-'Ratios Calculated fix'!Z$428)</f>
        <v>0.92769120367391444</v>
      </c>
      <c r="AA413" s="21">
        <f>('Ratios Calculated fix'!AA413-'Ratios Calculated fix'!AA$428)/('Ratios Calculated fix'!AA$429-'Ratios Calculated fix'!AA$428)</f>
        <v>0</v>
      </c>
      <c r="AB413" s="21">
        <f>('Ratios Calculated fix'!AB413-'Ratios Calculated fix'!AB$428)/('Ratios Calculated fix'!AB$429-'Ratios Calculated fix'!AB$428)</f>
        <v>0.91319456004193056</v>
      </c>
      <c r="AC413" s="21">
        <f>('Ratios Calculated fix'!AC413-'Ratios Calculated fix'!AC$428)/('Ratios Calculated fix'!AC$429-'Ratios Calculated fix'!AC$428)</f>
        <v>0.23088334184262355</v>
      </c>
      <c r="AD413" s="21">
        <f>('Ratios Calculated fix'!AD413-'Ratios Calculated fix'!AD$428)/('Ratios Calculated fix'!AD$429-'Ratios Calculated fix'!AD$428)</f>
        <v>0.37870615291012705</v>
      </c>
      <c r="AE413" s="21">
        <f>('Ratios Calculated fix'!AE413-'Ratios Calculated fix'!AE$428)/('Ratios Calculated fix'!AE$429-'Ratios Calculated fix'!AE$428)</f>
        <v>0.43413182351046931</v>
      </c>
      <c r="AF413" s="21">
        <f>('Ratios Calculated fix'!AF413-'Ratios Calculated fix'!AF$428)/('Ratios Calculated fix'!AF$429-'Ratios Calculated fix'!AF$428)</f>
        <v>0.60525984995901794</v>
      </c>
      <c r="AG413" s="21" t="e">
        <f>('Ratios Calculated fix'!AG413-'Ratios Calculated fix'!AG$428)/('Ratios Calculated fix'!AG$429-'Ratios Calculated fix'!AG$428)</f>
        <v>#DIV/0!</v>
      </c>
      <c r="AH413" s="21" t="e">
        <f>('Ratios Calculated fix'!AH413-'Ratios Calculated fix'!AH$428)/('Ratios Calculated fix'!AH$429-'Ratios Calculated fix'!AH$428)</f>
        <v>#DIV/0!</v>
      </c>
      <c r="AI413" s="21">
        <f>('Ratios Calculated fix'!AI413-'Ratios Calculated fix'!AI$428)/('Ratios Calculated fix'!AI$429-'Ratios Calculated fix'!AI$428)</f>
        <v>0.36632631160821938</v>
      </c>
      <c r="AJ413" s="21">
        <f>('Ratios Calculated fix'!AJ413-'Ratios Calculated fix'!AJ$428)/('Ratios Calculated fix'!AJ$429-'Ratios Calculated fix'!AJ$428)</f>
        <v>0.16538579778308488</v>
      </c>
      <c r="AK413" s="21" t="e">
        <f>('Ratios Calculated fix'!AK413-'Ratios Calculated fix'!AK$428)/('Ratios Calculated fix'!AK$429-'Ratios Calculated fix'!AK$428)</f>
        <v>#DIV/0!</v>
      </c>
      <c r="AL413" s="21" t="e">
        <f>('Ratios Calculated fix'!AL413-'Ratios Calculated fix'!AL$428)/('Ratios Calculated fix'!AL$429-'Ratios Calculated fix'!AL$428)</f>
        <v>#DIV/0!</v>
      </c>
      <c r="AM413" s="21">
        <f>('Ratios Calculated fix'!AM413-'Ratios Calculated fix'!AM$428)/('Ratios Calculated fix'!AM$429-'Ratios Calculated fix'!AM$428)</f>
        <v>0.61672160202748016</v>
      </c>
      <c r="AN413" s="21">
        <f>('Ratios Calculated fix'!AN413-'Ratios Calculated fix'!AN$428)/('Ratios Calculated fix'!AN$429-'Ratios Calculated fix'!AN$428)</f>
        <v>0.62094541505231571</v>
      </c>
      <c r="AO413" s="21">
        <f>('Ratios Calculated fix'!AO413-'Ratios Calculated fix'!AO$428)/('Ratios Calculated fix'!AO$429-'Ratios Calculated fix'!AO$428)</f>
        <v>8.5811797587068819E-2</v>
      </c>
      <c r="AP413" s="21">
        <f>('Ratios Calculated fix'!AP413-'Ratios Calculated fix'!AP$428)/('Ratios Calculated fix'!AP$429-'Ratios Calculated fix'!AP$428)</f>
        <v>2.9402079047630546E-2</v>
      </c>
      <c r="AQ413" s="21">
        <f>('Ratios Calculated fix'!AQ413-'Ratios Calculated fix'!AQ$428)/('Ratios Calculated fix'!AQ$429-'Ratios Calculated fix'!AQ$428)</f>
        <v>0.54958964026607937</v>
      </c>
      <c r="AR413" s="21">
        <f>('Ratios Calculated fix'!AR413-'Ratios Calculated fix'!AR$428)/('Ratios Calculated fix'!AR$429-'Ratios Calculated fix'!AR$428)</f>
        <v>0.32319068515851829</v>
      </c>
      <c r="AS413" s="21">
        <f>('Ratios Calculated fix'!AS413-'Ratios Calculated fix'!AS$428)/('Ratios Calculated fix'!AS$429-'Ratios Calculated fix'!AS$428)</f>
        <v>0.5014637299119229</v>
      </c>
      <c r="AT413" s="21">
        <f>('Ratios Calculated fix'!AT413-'Ratios Calculated fix'!AT$428)/('Ratios Calculated fix'!AT$429-'Ratios Calculated fix'!AT$428)</f>
        <v>0.29709370238116978</v>
      </c>
      <c r="AU413" s="21">
        <f>('Ratios Calculated fix'!AU413-'Ratios Calculated fix'!AU$428)/('Ratios Calculated fix'!AU$429-'Ratios Calculated fix'!AU$428)</f>
        <v>0.48101192944973153</v>
      </c>
      <c r="AV413" s="21" t="e">
        <f>('Ratios Calculated fix'!AV413-'Ratios Calculated fix'!AV$428)/('Ratios Calculated fix'!AV$429-'Ratios Calculated fix'!AV$428)</f>
        <v>#DIV/0!</v>
      </c>
      <c r="AW413" s="21" t="e">
        <f>('Ratios Calculated fix'!AW413-'Ratios Calculated fix'!AW$428)/('Ratios Calculated fix'!AW$429-'Ratios Calculated fix'!AW$428)</f>
        <v>#DIV/0!</v>
      </c>
      <c r="AX413" s="21" t="e">
        <f>('Ratios Calculated fix'!AX413-'Ratios Calculated fix'!AX$428)/('Ratios Calculated fix'!AX$429-'Ratios Calculated fix'!AX$428)</f>
        <v>#DIV/0!</v>
      </c>
      <c r="AY413" s="21">
        <f>('Ratios Calculated fix'!AY413-'Ratios Calculated fix'!AY$428)/('Ratios Calculated fix'!AY$429-'Ratios Calculated fix'!AY$428)</f>
        <v>0.37524975169311936</v>
      </c>
      <c r="AZ413" s="21">
        <f>('Ratios Calculated fix'!AZ413-'Ratios Calculated fix'!AZ$428)/('Ratios Calculated fix'!AZ$429-'Ratios Calculated fix'!AZ$428)</f>
        <v>0.32240482428452133</v>
      </c>
      <c r="BA413" s="21">
        <f>('Ratios Calculated fix'!BA413-'Ratios Calculated fix'!BA$428)/('Ratios Calculated fix'!BA$429-'Ratios Calculated fix'!BA$428)</f>
        <v>0.51487480328390889</v>
      </c>
      <c r="BB413" s="21" t="e">
        <f>('Ratios Calculated fix'!BB413-'Ratios Calculated fix'!BB$428)/('Ratios Calculated fix'!BB$429-'Ratios Calculated fix'!BB$428)</f>
        <v>#DIV/0!</v>
      </c>
      <c r="BC413" s="21">
        <f>('Ratios Calculated fix'!BC413-'Ratios Calculated fix'!BC$428)/('Ratios Calculated fix'!BC$429-'Ratios Calculated fix'!BC$428)</f>
        <v>0.11436815325602809</v>
      </c>
    </row>
    <row r="414" spans="1:55" x14ac:dyDescent="0.2">
      <c r="A414" s="3" t="s">
        <v>1267</v>
      </c>
      <c r="B414" s="3" t="s">
        <v>1268</v>
      </c>
      <c r="C414" s="3" t="s">
        <v>45</v>
      </c>
      <c r="D414" s="3">
        <v>378245</v>
      </c>
      <c r="E414" s="3" t="s">
        <v>16</v>
      </c>
      <c r="F414" s="3">
        <v>2019</v>
      </c>
      <c r="G414" s="3" t="s">
        <v>17</v>
      </c>
      <c r="H414" s="4">
        <v>43830</v>
      </c>
      <c r="I414" s="4">
        <v>43889</v>
      </c>
      <c r="J414" s="4">
        <v>43889</v>
      </c>
      <c r="K414" s="5">
        <v>106605000</v>
      </c>
      <c r="L414" s="5">
        <v>107019000</v>
      </c>
      <c r="M414" s="3" t="s">
        <v>1269</v>
      </c>
      <c r="N414" s="20">
        <f>('Ratios Calculated fix'!N414-'Ratios Calculated fix'!N$428)/('Ratios Calculated fix'!N$429-'Ratios Calculated fix'!N$428)</f>
        <v>6.021817066767006E-2</v>
      </c>
      <c r="O414" s="21">
        <f>('Ratios Calculated fix'!O414-'Ratios Calculated fix'!O$428)/('Ratios Calculated fix'!O$429-'Ratios Calculated fix'!O$428)</f>
        <v>5.8681338999454109E-2</v>
      </c>
      <c r="P414" s="21">
        <f>('Ratios Calculated fix'!P414-'Ratios Calculated fix'!P$428)/('Ratios Calculated fix'!P$429-'Ratios Calculated fix'!P$428)</f>
        <v>0.17604715543472513</v>
      </c>
      <c r="Q414" s="21">
        <f>('Ratios Calculated fix'!Q414-'Ratios Calculated fix'!Q$428)/('Ratios Calculated fix'!Q$429-'Ratios Calculated fix'!Q$428)</f>
        <v>0.56730630216755651</v>
      </c>
      <c r="R414" s="21">
        <f>('Ratios Calculated fix'!R414-'Ratios Calculated fix'!R$428)/('Ratios Calculated fix'!R$429-'Ratios Calculated fix'!R$428)</f>
        <v>0.18319220306538092</v>
      </c>
      <c r="S414" s="21">
        <f>('Ratios Calculated fix'!S414-'Ratios Calculated fix'!S$428)/('Ratios Calculated fix'!S$429-'Ratios Calculated fix'!S$428)</f>
        <v>1.511752742046687E-3</v>
      </c>
      <c r="T414" s="21">
        <f>('Ratios Calculated fix'!T414-'Ratios Calculated fix'!T$428)/('Ratios Calculated fix'!T$429-'Ratios Calculated fix'!T$428)</f>
        <v>0.18483828219221146</v>
      </c>
      <c r="U414" s="21">
        <f>('Ratios Calculated fix'!U414-'Ratios Calculated fix'!U$428)/('Ratios Calculated fix'!U$429-'Ratios Calculated fix'!U$428)</f>
        <v>0.81540079870316562</v>
      </c>
      <c r="V414" s="21">
        <f>('Ratios Calculated fix'!V414-'Ratios Calculated fix'!V$428)/('Ratios Calculated fix'!V$429-'Ratios Calculated fix'!V$428)</f>
        <v>0.77163373885079012</v>
      </c>
      <c r="W414" s="21">
        <f>('Ratios Calculated fix'!W414-'Ratios Calculated fix'!W$428)/('Ratios Calculated fix'!W$429-'Ratios Calculated fix'!W$428)</f>
        <v>0.78826078466112803</v>
      </c>
      <c r="X414" s="21">
        <f>('Ratios Calculated fix'!X414-'Ratios Calculated fix'!X$428)/('Ratios Calculated fix'!X$429-'Ratios Calculated fix'!X$428)</f>
        <v>0.16023910681963902</v>
      </c>
      <c r="Y414" s="21">
        <f>('Ratios Calculated fix'!Y414-'Ratios Calculated fix'!Y$428)/('Ratios Calculated fix'!Y$429-'Ratios Calculated fix'!Y$428)</f>
        <v>0.46006732734680345</v>
      </c>
      <c r="Z414" s="21">
        <f>('Ratios Calculated fix'!Z414-'Ratios Calculated fix'!Z$428)/('Ratios Calculated fix'!Z$429-'Ratios Calculated fix'!Z$428)</f>
        <v>0.83976089318036096</v>
      </c>
      <c r="AA414" s="21">
        <f>('Ratios Calculated fix'!AA414-'Ratios Calculated fix'!AA$428)/('Ratios Calculated fix'!AA$429-'Ratios Calculated fix'!AA$428)</f>
        <v>0</v>
      </c>
      <c r="AB414" s="21">
        <f>('Ratios Calculated fix'!AB414-'Ratios Calculated fix'!AB$428)/('Ratios Calculated fix'!AB$429-'Ratios Calculated fix'!AB$428)</f>
        <v>0.82195574855434606</v>
      </c>
      <c r="AC414" s="21">
        <f>('Ratios Calculated fix'!AC414-'Ratios Calculated fix'!AC$428)/('Ratios Calculated fix'!AC$429-'Ratios Calculated fix'!AC$428)</f>
        <v>0.37453369391566921</v>
      </c>
      <c r="AD414" s="21">
        <f>('Ratios Calculated fix'!AD414-'Ratios Calculated fix'!AD$428)/('Ratios Calculated fix'!AD$429-'Ratios Calculated fix'!AD$428)</f>
        <v>0.44436475238886552</v>
      </c>
      <c r="AE414" s="21">
        <f>('Ratios Calculated fix'!AE414-'Ratios Calculated fix'!AE$428)/('Ratios Calculated fix'!AE$429-'Ratios Calculated fix'!AE$428)</f>
        <v>0.42603169568068899</v>
      </c>
      <c r="AF414" s="21">
        <f>('Ratios Calculated fix'!AF414-'Ratios Calculated fix'!AF$428)/('Ratios Calculated fix'!AF$429-'Ratios Calculated fix'!AF$428)</f>
        <v>0.59529674900697005</v>
      </c>
      <c r="AG414" s="21" t="e">
        <f>('Ratios Calculated fix'!AG414-'Ratios Calculated fix'!AG$428)/('Ratios Calculated fix'!AG$429-'Ratios Calculated fix'!AG$428)</f>
        <v>#DIV/0!</v>
      </c>
      <c r="AH414" s="21" t="e">
        <f>('Ratios Calculated fix'!AH414-'Ratios Calculated fix'!AH$428)/('Ratios Calculated fix'!AH$429-'Ratios Calculated fix'!AH$428)</f>
        <v>#DIV/0!</v>
      </c>
      <c r="AI414" s="21">
        <f>('Ratios Calculated fix'!AI414-'Ratios Calculated fix'!AI$428)/('Ratios Calculated fix'!AI$429-'Ratios Calculated fix'!AI$428)</f>
        <v>0.40315776707251255</v>
      </c>
      <c r="AJ414" s="21">
        <f>('Ratios Calculated fix'!AJ414-'Ratios Calculated fix'!AJ$428)/('Ratios Calculated fix'!AJ$429-'Ratios Calculated fix'!AJ$428)</f>
        <v>0.15488922064177493</v>
      </c>
      <c r="AK414" s="21" t="e">
        <f>('Ratios Calculated fix'!AK414-'Ratios Calculated fix'!AK$428)/('Ratios Calculated fix'!AK$429-'Ratios Calculated fix'!AK$428)</f>
        <v>#DIV/0!</v>
      </c>
      <c r="AL414" s="21" t="e">
        <f>('Ratios Calculated fix'!AL414-'Ratios Calculated fix'!AL$428)/('Ratios Calculated fix'!AL$429-'Ratios Calculated fix'!AL$428)</f>
        <v>#DIV/0!</v>
      </c>
      <c r="AM414" s="21">
        <f>('Ratios Calculated fix'!AM414-'Ratios Calculated fix'!AM$428)/('Ratios Calculated fix'!AM$429-'Ratios Calculated fix'!AM$428)</f>
        <v>0.62022945293948084</v>
      </c>
      <c r="AN414" s="21">
        <f>('Ratios Calculated fix'!AN414-'Ratios Calculated fix'!AN$428)/('Ratios Calculated fix'!AN$429-'Ratios Calculated fix'!AN$428)</f>
        <v>0.62537885473518939</v>
      </c>
      <c r="AO414" s="21">
        <f>('Ratios Calculated fix'!AO414-'Ratios Calculated fix'!AO$428)/('Ratios Calculated fix'!AO$429-'Ratios Calculated fix'!AO$428)</f>
        <v>0.10281788005480777</v>
      </c>
      <c r="AP414" s="21">
        <f>('Ratios Calculated fix'!AP414-'Ratios Calculated fix'!AP$428)/('Ratios Calculated fix'!AP$429-'Ratios Calculated fix'!AP$428)</f>
        <v>3.3020904025426075E-2</v>
      </c>
      <c r="AQ414" s="21">
        <f>('Ratios Calculated fix'!AQ414-'Ratios Calculated fix'!AQ$428)/('Ratios Calculated fix'!AQ$429-'Ratios Calculated fix'!AQ$428)</f>
        <v>0.54952337919546179</v>
      </c>
      <c r="AR414" s="21">
        <f>('Ratios Calculated fix'!AR414-'Ratios Calculated fix'!AR$428)/('Ratios Calculated fix'!AR$429-'Ratios Calculated fix'!AR$428)</f>
        <v>0.31749309774943063</v>
      </c>
      <c r="AS414" s="21">
        <f>('Ratios Calculated fix'!AS414-'Ratios Calculated fix'!AS$428)/('Ratios Calculated fix'!AS$429-'Ratios Calculated fix'!AS$428)</f>
        <v>0.54017713872152262</v>
      </c>
      <c r="AT414" s="21">
        <f>('Ratios Calculated fix'!AT414-'Ratios Calculated fix'!AT$428)/('Ratios Calculated fix'!AT$429-'Ratios Calculated fix'!AT$428)</f>
        <v>0.31064229549020189</v>
      </c>
      <c r="AU414" s="21">
        <f>('Ratios Calculated fix'!AU414-'Ratios Calculated fix'!AU$428)/('Ratios Calculated fix'!AU$429-'Ratios Calculated fix'!AU$428)</f>
        <v>0.42796830469130603</v>
      </c>
      <c r="AV414" s="21" t="e">
        <f>('Ratios Calculated fix'!AV414-'Ratios Calculated fix'!AV$428)/('Ratios Calculated fix'!AV$429-'Ratios Calculated fix'!AV$428)</f>
        <v>#DIV/0!</v>
      </c>
      <c r="AW414" s="21" t="e">
        <f>('Ratios Calculated fix'!AW414-'Ratios Calculated fix'!AW$428)/('Ratios Calculated fix'!AW$429-'Ratios Calculated fix'!AW$428)</f>
        <v>#DIV/0!</v>
      </c>
      <c r="AX414" s="21" t="e">
        <f>('Ratios Calculated fix'!AX414-'Ratios Calculated fix'!AX$428)/('Ratios Calculated fix'!AX$429-'Ratios Calculated fix'!AX$428)</f>
        <v>#DIV/0!</v>
      </c>
      <c r="AY414" s="21">
        <f>('Ratios Calculated fix'!AY414-'Ratios Calculated fix'!AY$428)/('Ratios Calculated fix'!AY$429-'Ratios Calculated fix'!AY$428)</f>
        <v>0.38805995590519027</v>
      </c>
      <c r="AZ414" s="21">
        <f>('Ratios Calculated fix'!AZ414-'Ratios Calculated fix'!AZ$428)/('Ratios Calculated fix'!AZ$429-'Ratios Calculated fix'!AZ$428)</f>
        <v>0.32469115281767358</v>
      </c>
      <c r="BA414" s="21">
        <f>('Ratios Calculated fix'!BA414-'Ratios Calculated fix'!BA$428)/('Ratios Calculated fix'!BA$429-'Ratios Calculated fix'!BA$428)</f>
        <v>0.50635943727652932</v>
      </c>
      <c r="BB414" s="21" t="e">
        <f>('Ratios Calculated fix'!BB414-'Ratios Calculated fix'!BB$428)/('Ratios Calculated fix'!BB$429-'Ratios Calculated fix'!BB$428)</f>
        <v>#DIV/0!</v>
      </c>
      <c r="BC414" s="21">
        <f>('Ratios Calculated fix'!BC414-'Ratios Calculated fix'!BC$428)/('Ratios Calculated fix'!BC$429-'Ratios Calculated fix'!BC$428)</f>
        <v>0.12217783508811293</v>
      </c>
    </row>
    <row r="415" spans="1:55" x14ac:dyDescent="0.2">
      <c r="A415" s="3" t="s">
        <v>1270</v>
      </c>
      <c r="B415" s="3" t="s">
        <v>1271</v>
      </c>
      <c r="C415" s="3" t="s">
        <v>52</v>
      </c>
      <c r="D415" s="3">
        <v>378246</v>
      </c>
      <c r="E415" s="3" t="s">
        <v>16</v>
      </c>
      <c r="F415" s="3">
        <v>2019</v>
      </c>
      <c r="G415" s="3" t="s">
        <v>17</v>
      </c>
      <c r="H415" s="4">
        <v>43830</v>
      </c>
      <c r="I415" s="4">
        <v>43882</v>
      </c>
      <c r="J415" s="4">
        <v>43882</v>
      </c>
      <c r="K415" s="5">
        <v>526000000</v>
      </c>
      <c r="L415" s="5">
        <v>525000000</v>
      </c>
      <c r="M415" s="3" t="s">
        <v>1272</v>
      </c>
      <c r="N415" s="20">
        <f>('Ratios Calculated fix'!N415-'Ratios Calculated fix'!N$428)/('Ratios Calculated fix'!N$429-'Ratios Calculated fix'!N$428)</f>
        <v>2.9407551496440365E-2</v>
      </c>
      <c r="O415" s="21">
        <f>('Ratios Calculated fix'!O415-'Ratios Calculated fix'!O$428)/('Ratios Calculated fix'!O$429-'Ratios Calculated fix'!O$428)</f>
        <v>2.4073516031389096E-2</v>
      </c>
      <c r="P415" s="21">
        <f>('Ratios Calculated fix'!P415-'Ratios Calculated fix'!P$428)/('Ratios Calculated fix'!P$429-'Ratios Calculated fix'!P$428)</f>
        <v>4.9302815215549658E-3</v>
      </c>
      <c r="Q415" s="21">
        <f>('Ratios Calculated fix'!Q415-'Ratios Calculated fix'!Q$428)/('Ratios Calculated fix'!Q$429-'Ratios Calculated fix'!Q$428)</f>
        <v>0.56184658446811486</v>
      </c>
      <c r="R415" s="21">
        <f>('Ratios Calculated fix'!R415-'Ratios Calculated fix'!R$428)/('Ratios Calculated fix'!R$429-'Ratios Calculated fix'!R$428)</f>
        <v>9.636083164299486E-2</v>
      </c>
      <c r="S415" s="21">
        <f>('Ratios Calculated fix'!S415-'Ratios Calculated fix'!S$428)/('Ratios Calculated fix'!S$429-'Ratios Calculated fix'!S$428)</f>
        <v>5.2455444220974493E-2</v>
      </c>
      <c r="T415" s="21">
        <f>('Ratios Calculated fix'!T415-'Ratios Calculated fix'!T$428)/('Ratios Calculated fix'!T$429-'Ratios Calculated fix'!T$428)</f>
        <v>8.919962332486768E-2</v>
      </c>
      <c r="U415" s="21">
        <f>('Ratios Calculated fix'!U415-'Ratios Calculated fix'!U$428)/('Ratios Calculated fix'!U$429-'Ratios Calculated fix'!U$428)</f>
        <v>0.79696675203232725</v>
      </c>
      <c r="V415" s="21">
        <f>('Ratios Calculated fix'!V415-'Ratios Calculated fix'!V$428)/('Ratios Calculated fix'!V$429-'Ratios Calculated fix'!V$428)</f>
        <v>0.77491084979691327</v>
      </c>
      <c r="W415" s="21">
        <f>('Ratios Calculated fix'!W415-'Ratios Calculated fix'!W$428)/('Ratios Calculated fix'!W$429-'Ratios Calculated fix'!W$428)</f>
        <v>0.76649651503499328</v>
      </c>
      <c r="X415" s="21">
        <f>('Ratios Calculated fix'!X415-'Ratios Calculated fix'!X$428)/('Ratios Calculated fix'!X$429-'Ratios Calculated fix'!X$428)</f>
        <v>5.1271970355502364E-2</v>
      </c>
      <c r="Y415" s="21">
        <f>('Ratios Calculated fix'!Y415-'Ratios Calculated fix'!Y$428)/('Ratios Calculated fix'!Y$429-'Ratios Calculated fix'!Y$428)</f>
        <v>0.47530215068472381</v>
      </c>
      <c r="Z415" s="21">
        <f>('Ratios Calculated fix'!Z415-'Ratios Calculated fix'!Z$428)/('Ratios Calculated fix'!Z$429-'Ratios Calculated fix'!Z$428)</f>
        <v>0.94872802964449765</v>
      </c>
      <c r="AA415" s="21">
        <f>('Ratios Calculated fix'!AA415-'Ratios Calculated fix'!AA$428)/('Ratios Calculated fix'!AA$429-'Ratios Calculated fix'!AA$428)</f>
        <v>0</v>
      </c>
      <c r="AB415" s="21">
        <f>('Ratios Calculated fix'!AB415-'Ratios Calculated fix'!AB$428)/('Ratios Calculated fix'!AB$429-'Ratios Calculated fix'!AB$428)</f>
        <v>0.85223093046060672</v>
      </c>
      <c r="AC415" s="21">
        <f>('Ratios Calculated fix'!AC415-'Ratios Calculated fix'!AC$428)/('Ratios Calculated fix'!AC$429-'Ratios Calculated fix'!AC$428)</f>
        <v>0.57825864303585295</v>
      </c>
      <c r="AD415" s="21">
        <f>('Ratios Calculated fix'!AD415-'Ratios Calculated fix'!AD$428)/('Ratios Calculated fix'!AD$429-'Ratios Calculated fix'!AD$428)</f>
        <v>0.4906671548404079</v>
      </c>
      <c r="AE415" s="21">
        <f>('Ratios Calculated fix'!AE415-'Ratios Calculated fix'!AE$428)/('Ratios Calculated fix'!AE$429-'Ratios Calculated fix'!AE$428)</f>
        <v>0.41771319921118211</v>
      </c>
      <c r="AF415" s="21">
        <f>('Ratios Calculated fix'!AF415-'Ratios Calculated fix'!AF$428)/('Ratios Calculated fix'!AF$429-'Ratios Calculated fix'!AF$428)</f>
        <v>0.61146766113911688</v>
      </c>
      <c r="AG415" s="21" t="e">
        <f>('Ratios Calculated fix'!AG415-'Ratios Calculated fix'!AG$428)/('Ratios Calculated fix'!AG$429-'Ratios Calculated fix'!AG$428)</f>
        <v>#DIV/0!</v>
      </c>
      <c r="AH415" s="21" t="e">
        <f>('Ratios Calculated fix'!AH415-'Ratios Calculated fix'!AH$428)/('Ratios Calculated fix'!AH$429-'Ratios Calculated fix'!AH$428)</f>
        <v>#DIV/0!</v>
      </c>
      <c r="AI415" s="21">
        <f>('Ratios Calculated fix'!AI415-'Ratios Calculated fix'!AI$428)/('Ratios Calculated fix'!AI$429-'Ratios Calculated fix'!AI$428)</f>
        <v>0.43617818383113505</v>
      </c>
      <c r="AJ415" s="21">
        <f>('Ratios Calculated fix'!AJ415-'Ratios Calculated fix'!AJ$428)/('Ratios Calculated fix'!AJ$429-'Ratios Calculated fix'!AJ$428)</f>
        <v>0.18659098479901987</v>
      </c>
      <c r="AK415" s="21" t="e">
        <f>('Ratios Calculated fix'!AK415-'Ratios Calculated fix'!AK$428)/('Ratios Calculated fix'!AK$429-'Ratios Calculated fix'!AK$428)</f>
        <v>#DIV/0!</v>
      </c>
      <c r="AL415" s="21" t="e">
        <f>('Ratios Calculated fix'!AL415-'Ratios Calculated fix'!AL$428)/('Ratios Calculated fix'!AL$429-'Ratios Calculated fix'!AL$428)</f>
        <v>#DIV/0!</v>
      </c>
      <c r="AM415" s="21">
        <f>('Ratios Calculated fix'!AM415-'Ratios Calculated fix'!AM$428)/('Ratios Calculated fix'!AM$429-'Ratios Calculated fix'!AM$428)</f>
        <v>0.61703037278585993</v>
      </c>
      <c r="AN415" s="21">
        <f>('Ratios Calculated fix'!AN415-'Ratios Calculated fix'!AN$428)/('Ratios Calculated fix'!AN$429-'Ratios Calculated fix'!AN$428)</f>
        <v>0.62112661340804998</v>
      </c>
      <c r="AO415" s="21">
        <f>('Ratios Calculated fix'!AO415-'Ratios Calculated fix'!AO$428)/('Ratios Calculated fix'!AO$429-'Ratios Calculated fix'!AO$428)</f>
        <v>4.434953473584171E-2</v>
      </c>
      <c r="AP415" s="21">
        <f>('Ratios Calculated fix'!AP415-'Ratios Calculated fix'!AP$428)/('Ratios Calculated fix'!AP$429-'Ratios Calculated fix'!AP$428)</f>
        <v>3.1004217462114594E-2</v>
      </c>
      <c r="AQ415" s="21">
        <f>('Ratios Calculated fix'!AQ415-'Ratios Calculated fix'!AQ$428)/('Ratios Calculated fix'!AQ$429-'Ratios Calculated fix'!AQ$428)</f>
        <v>0.52939191436988875</v>
      </c>
      <c r="AR415" s="21">
        <f>('Ratios Calculated fix'!AR415-'Ratios Calculated fix'!AR$428)/('Ratios Calculated fix'!AR$429-'Ratios Calculated fix'!AR$428)</f>
        <v>0.44686827302587057</v>
      </c>
      <c r="AS415" s="21">
        <f>('Ratios Calculated fix'!AS415-'Ratios Calculated fix'!AS$428)/('Ratios Calculated fix'!AS$429-'Ratios Calculated fix'!AS$428)</f>
        <v>0.5866738874749361</v>
      </c>
      <c r="AT415" s="21">
        <f>('Ratios Calculated fix'!AT415-'Ratios Calculated fix'!AT$428)/('Ratios Calculated fix'!AT$429-'Ratios Calculated fix'!AT$428)</f>
        <v>0.30268993516181908</v>
      </c>
      <c r="AU415" s="21">
        <f>('Ratios Calculated fix'!AU415-'Ratios Calculated fix'!AU$428)/('Ratios Calculated fix'!AU$429-'Ratios Calculated fix'!AU$428)</f>
        <v>0.4219720249371619</v>
      </c>
      <c r="AV415" s="21" t="e">
        <f>('Ratios Calculated fix'!AV415-'Ratios Calculated fix'!AV$428)/('Ratios Calculated fix'!AV$429-'Ratios Calculated fix'!AV$428)</f>
        <v>#DIV/0!</v>
      </c>
      <c r="AW415" s="21" t="e">
        <f>('Ratios Calculated fix'!AW415-'Ratios Calculated fix'!AW$428)/('Ratios Calculated fix'!AW$429-'Ratios Calculated fix'!AW$428)</f>
        <v>#DIV/0!</v>
      </c>
      <c r="AX415" s="21" t="e">
        <f>('Ratios Calculated fix'!AX415-'Ratios Calculated fix'!AX$428)/('Ratios Calculated fix'!AX$429-'Ratios Calculated fix'!AX$428)</f>
        <v>#DIV/0!</v>
      </c>
      <c r="AY415" s="21">
        <f>('Ratios Calculated fix'!AY415-'Ratios Calculated fix'!AY$428)/('Ratios Calculated fix'!AY$429-'Ratios Calculated fix'!AY$428)</f>
        <v>0.38126957319230692</v>
      </c>
      <c r="AZ415" s="21">
        <f>('Ratios Calculated fix'!AZ415-'Ratios Calculated fix'!AZ$428)/('Ratios Calculated fix'!AZ$429-'Ratios Calculated fix'!AZ$428)</f>
        <v>0.33724001271178028</v>
      </c>
      <c r="BA415" s="21">
        <f>('Ratios Calculated fix'!BA415-'Ratios Calculated fix'!BA$428)/('Ratios Calculated fix'!BA$429-'Ratios Calculated fix'!BA$428)</f>
        <v>0.50492235515097117</v>
      </c>
      <c r="BB415" s="21" t="e">
        <f>('Ratios Calculated fix'!BB415-'Ratios Calculated fix'!BB$428)/('Ratios Calculated fix'!BB$429-'Ratios Calculated fix'!BB$428)</f>
        <v>#DIV/0!</v>
      </c>
      <c r="BC415" s="21">
        <f>('Ratios Calculated fix'!BC415-'Ratios Calculated fix'!BC$428)/('Ratios Calculated fix'!BC$429-'Ratios Calculated fix'!BC$428)</f>
        <v>9.1202300353980206E-2</v>
      </c>
    </row>
    <row r="416" spans="1:55" x14ac:dyDescent="0.2">
      <c r="A416" s="3" t="s">
        <v>1276</v>
      </c>
      <c r="B416" s="3" t="s">
        <v>1277</v>
      </c>
      <c r="C416" s="3" t="s">
        <v>34</v>
      </c>
      <c r="D416" s="3">
        <v>396684</v>
      </c>
      <c r="E416" s="3" t="s">
        <v>16</v>
      </c>
      <c r="F416" s="3">
        <v>2019</v>
      </c>
      <c r="G416" s="3" t="s">
        <v>17</v>
      </c>
      <c r="H416" s="4">
        <v>43921</v>
      </c>
      <c r="I416" s="4">
        <v>43959</v>
      </c>
      <c r="J416" s="4">
        <v>43959</v>
      </c>
      <c r="K416" s="5">
        <v>250715000</v>
      </c>
      <c r="L416" s="5">
        <v>253767000</v>
      </c>
      <c r="M416" s="3" t="s">
        <v>1278</v>
      </c>
      <c r="N416" s="20">
        <f>('Ratios Calculated fix'!N416-'Ratios Calculated fix'!N$428)/('Ratios Calculated fix'!N$429-'Ratios Calculated fix'!N$428)</f>
        <v>0.35496724849616268</v>
      </c>
      <c r="O416" s="21">
        <f>('Ratios Calculated fix'!O416-'Ratios Calculated fix'!O$428)/('Ratios Calculated fix'!O$429-'Ratios Calculated fix'!O$428)</f>
        <v>0.32614767638675701</v>
      </c>
      <c r="P416" s="21">
        <f>('Ratios Calculated fix'!P416-'Ratios Calculated fix'!P$428)/('Ratios Calculated fix'!P$429-'Ratios Calculated fix'!P$428)</f>
        <v>1</v>
      </c>
      <c r="Q416" s="21">
        <f>('Ratios Calculated fix'!Q416-'Ratios Calculated fix'!Q$428)/('Ratios Calculated fix'!Q$429-'Ratios Calculated fix'!Q$428)</f>
        <v>0.55880267069600109</v>
      </c>
      <c r="R416" s="21">
        <f>('Ratios Calculated fix'!R416-'Ratios Calculated fix'!R$428)/('Ratios Calculated fix'!R$429-'Ratios Calculated fix'!R$428)</f>
        <v>6.1588588108667491E-2</v>
      </c>
      <c r="S416" s="21">
        <f>('Ratios Calculated fix'!S416-'Ratios Calculated fix'!S$428)/('Ratios Calculated fix'!S$429-'Ratios Calculated fix'!S$428)</f>
        <v>0</v>
      </c>
      <c r="T416" s="21">
        <f>('Ratios Calculated fix'!T416-'Ratios Calculated fix'!T$428)/('Ratios Calculated fix'!T$429-'Ratios Calculated fix'!T$428)</f>
        <v>6.2220966426140181E-2</v>
      </c>
      <c r="U416" s="21">
        <f>('Ratios Calculated fix'!U416-'Ratios Calculated fix'!U$428)/('Ratios Calculated fix'!U$429-'Ratios Calculated fix'!U$428)</f>
        <v>0.79219098373186081</v>
      </c>
      <c r="V416" s="21">
        <f>('Ratios Calculated fix'!V416-'Ratios Calculated fix'!V$428)/('Ratios Calculated fix'!V$429-'Ratios Calculated fix'!V$428)</f>
        <v>0.77144014205164946</v>
      </c>
      <c r="W416" s="21">
        <f>('Ratios Calculated fix'!W416-'Ratios Calculated fix'!W$428)/('Ratios Calculated fix'!W$429-'Ratios Calculated fix'!W$428)</f>
        <v>0.76168011086568832</v>
      </c>
      <c r="X416" s="21">
        <f>('Ratios Calculated fix'!X416-'Ratios Calculated fix'!X$428)/('Ratios Calculated fix'!X$429-'Ratios Calculated fix'!X$428)</f>
        <v>0.61694804773003187</v>
      </c>
      <c r="Y416" s="21">
        <f>('Ratios Calculated fix'!Y416-'Ratios Calculated fix'!Y$428)/('Ratios Calculated fix'!Y$429-'Ratios Calculated fix'!Y$428)</f>
        <v>0.51628261133246001</v>
      </c>
      <c r="Z416" s="21">
        <f>('Ratios Calculated fix'!Z416-'Ratios Calculated fix'!Z$428)/('Ratios Calculated fix'!Z$429-'Ratios Calculated fix'!Z$428)</f>
        <v>0.38305195226996813</v>
      </c>
      <c r="AA416" s="21">
        <f>('Ratios Calculated fix'!AA416-'Ratios Calculated fix'!AA$428)/('Ratios Calculated fix'!AA$429-'Ratios Calculated fix'!AA$428)</f>
        <v>0.1079112796259422</v>
      </c>
      <c r="AB416" s="21">
        <f>('Ratios Calculated fix'!AB416-'Ratios Calculated fix'!AB$428)/('Ratios Calculated fix'!AB$429-'Ratios Calculated fix'!AB$428)</f>
        <v>0.92051287446167762</v>
      </c>
      <c r="AC416" s="21">
        <f>('Ratios Calculated fix'!AC416-'Ratios Calculated fix'!AC$428)/('Ratios Calculated fix'!AC$429-'Ratios Calculated fix'!AC$428)</f>
        <v>0.67870267139747331</v>
      </c>
      <c r="AD416" s="21">
        <f>('Ratios Calculated fix'!AD416-'Ratios Calculated fix'!AD$428)/('Ratios Calculated fix'!AD$429-'Ratios Calculated fix'!AD$428)</f>
        <v>0.4922136025769549</v>
      </c>
      <c r="AE416" s="21">
        <f>('Ratios Calculated fix'!AE416-'Ratios Calculated fix'!AE$428)/('Ratios Calculated fix'!AE$429-'Ratios Calculated fix'!AE$428)</f>
        <v>0.56261243772071301</v>
      </c>
      <c r="AF416" s="21">
        <f>('Ratios Calculated fix'!AF416-'Ratios Calculated fix'!AF$428)/('Ratios Calculated fix'!AF$429-'Ratios Calculated fix'!AF$428)</f>
        <v>0.73335382636024793</v>
      </c>
      <c r="AG416" s="21" t="e">
        <f>('Ratios Calculated fix'!AG416-'Ratios Calculated fix'!AG$428)/('Ratios Calculated fix'!AG$429-'Ratios Calculated fix'!AG$428)</f>
        <v>#DIV/0!</v>
      </c>
      <c r="AH416" s="21" t="e">
        <f>('Ratios Calculated fix'!AH416-'Ratios Calculated fix'!AH$428)/('Ratios Calculated fix'!AH$429-'Ratios Calculated fix'!AH$428)</f>
        <v>#DIV/0!</v>
      </c>
      <c r="AI416" s="21">
        <f>('Ratios Calculated fix'!AI416-'Ratios Calculated fix'!AI$428)/('Ratios Calculated fix'!AI$429-'Ratios Calculated fix'!AI$428)</f>
        <v>0.3713230446666842</v>
      </c>
      <c r="AJ416" s="21">
        <f>('Ratios Calculated fix'!AJ416-'Ratios Calculated fix'!AJ$428)/('Ratios Calculated fix'!AJ$429-'Ratios Calculated fix'!AJ$428)</f>
        <v>0.45429820833500401</v>
      </c>
      <c r="AK416" s="21" t="e">
        <f>('Ratios Calculated fix'!AK416-'Ratios Calculated fix'!AK$428)/('Ratios Calculated fix'!AK$429-'Ratios Calculated fix'!AK$428)</f>
        <v>#DIV/0!</v>
      </c>
      <c r="AL416" s="21" t="e">
        <f>('Ratios Calculated fix'!AL416-'Ratios Calculated fix'!AL$428)/('Ratios Calculated fix'!AL$429-'Ratios Calculated fix'!AL$428)</f>
        <v>#DIV/0!</v>
      </c>
      <c r="AM416" s="21">
        <f>('Ratios Calculated fix'!AM416-'Ratios Calculated fix'!AM$428)/('Ratios Calculated fix'!AM$429-'Ratios Calculated fix'!AM$428)</f>
        <v>0.62016181259222003</v>
      </c>
      <c r="AN416" s="21">
        <f>('Ratios Calculated fix'!AN416-'Ratios Calculated fix'!AN$428)/('Ratios Calculated fix'!AN$429-'Ratios Calculated fix'!AN$428)</f>
        <v>0.6213194782132665</v>
      </c>
      <c r="AO416" s="21">
        <f>('Ratios Calculated fix'!AO416-'Ratios Calculated fix'!AO$428)/('Ratios Calculated fix'!AO$429-'Ratios Calculated fix'!AO$428)</f>
        <v>0.12224867381959099</v>
      </c>
      <c r="AP416" s="21">
        <f>('Ratios Calculated fix'!AP416-'Ratios Calculated fix'!AP$428)/('Ratios Calculated fix'!AP$429-'Ratios Calculated fix'!AP$428)</f>
        <v>3.209357158602897E-2</v>
      </c>
      <c r="AQ416" s="21">
        <f>('Ratios Calculated fix'!AQ416-'Ratios Calculated fix'!AQ$428)/('Ratios Calculated fix'!AQ$429-'Ratios Calculated fix'!AQ$428)</f>
        <v>0.71345753032687997</v>
      </c>
      <c r="AR416" s="21">
        <f>('Ratios Calculated fix'!AR416-'Ratios Calculated fix'!AR$428)/('Ratios Calculated fix'!AR$429-'Ratios Calculated fix'!AR$428)</f>
        <v>0.53425959200700879</v>
      </c>
      <c r="AS416" s="21">
        <f>('Ratios Calculated fix'!AS416-'Ratios Calculated fix'!AS$428)/('Ratios Calculated fix'!AS$429-'Ratios Calculated fix'!AS$428)</f>
        <v>0.43532467410054776</v>
      </c>
      <c r="AT416" s="21">
        <f>('Ratios Calculated fix'!AT416-'Ratios Calculated fix'!AT$428)/('Ratios Calculated fix'!AT$429-'Ratios Calculated fix'!AT$428)</f>
        <v>0.53814045867305194</v>
      </c>
      <c r="AU416" s="21">
        <f>('Ratios Calculated fix'!AU416-'Ratios Calculated fix'!AU$428)/('Ratios Calculated fix'!AU$429-'Ratios Calculated fix'!AU$428)</f>
        <v>0.5353086113731782</v>
      </c>
      <c r="AV416" s="21" t="e">
        <f>('Ratios Calculated fix'!AV416-'Ratios Calculated fix'!AV$428)/('Ratios Calculated fix'!AV$429-'Ratios Calculated fix'!AV$428)</f>
        <v>#DIV/0!</v>
      </c>
      <c r="AW416" s="21" t="e">
        <f>('Ratios Calculated fix'!AW416-'Ratios Calculated fix'!AW$428)/('Ratios Calculated fix'!AW$429-'Ratios Calculated fix'!AW$428)</f>
        <v>#DIV/0!</v>
      </c>
      <c r="AX416" s="21" t="e">
        <f>('Ratios Calculated fix'!AX416-'Ratios Calculated fix'!AX$428)/('Ratios Calculated fix'!AX$429-'Ratios Calculated fix'!AX$428)</f>
        <v>#DIV/0!</v>
      </c>
      <c r="AY416" s="21">
        <f>('Ratios Calculated fix'!AY416-'Ratios Calculated fix'!AY$428)/('Ratios Calculated fix'!AY$429-'Ratios Calculated fix'!AY$428)</f>
        <v>0.341950047885899</v>
      </c>
      <c r="AZ416" s="21">
        <f>('Ratios Calculated fix'!AZ416-'Ratios Calculated fix'!AZ$428)/('Ratios Calculated fix'!AZ$429-'Ratios Calculated fix'!AZ$428)</f>
        <v>0.20069367737833183</v>
      </c>
      <c r="BA416" s="21">
        <f>('Ratios Calculated fix'!BA416-'Ratios Calculated fix'!BA$428)/('Ratios Calculated fix'!BA$429-'Ratios Calculated fix'!BA$428)</f>
        <v>0.51205872096142113</v>
      </c>
      <c r="BB416" s="21" t="e">
        <f>('Ratios Calculated fix'!BB416-'Ratios Calculated fix'!BB$428)/('Ratios Calculated fix'!BB$429-'Ratios Calculated fix'!BB$428)</f>
        <v>#DIV/0!</v>
      </c>
      <c r="BC416" s="21">
        <f>('Ratios Calculated fix'!BC416-'Ratios Calculated fix'!BC$428)/('Ratios Calculated fix'!BC$429-'Ratios Calculated fix'!BC$428)</f>
        <v>0.17451890613604779</v>
      </c>
    </row>
    <row r="417" spans="1:55" x14ac:dyDescent="0.2">
      <c r="A417" s="3" t="s">
        <v>487</v>
      </c>
      <c r="B417" s="3" t="s">
        <v>488</v>
      </c>
      <c r="C417" s="3" t="s">
        <v>138</v>
      </c>
      <c r="D417" s="3">
        <v>121214</v>
      </c>
      <c r="E417" s="3" t="s">
        <v>16</v>
      </c>
      <c r="F417" s="3">
        <v>2019</v>
      </c>
      <c r="G417" s="3" t="s">
        <v>17</v>
      </c>
      <c r="H417" s="4">
        <v>43830</v>
      </c>
      <c r="I417" s="4">
        <v>43866</v>
      </c>
      <c r="J417" s="4">
        <v>43887</v>
      </c>
      <c r="K417" s="5">
        <v>4268000000</v>
      </c>
      <c r="L417" s="5">
        <v>4268000000</v>
      </c>
      <c r="M417" s="3" t="s">
        <v>489</v>
      </c>
      <c r="N417" s="20">
        <f>('Ratios Calculated fix'!N417-'Ratios Calculated fix'!N$428)/('Ratios Calculated fix'!N$429-'Ratios Calculated fix'!N$428)</f>
        <v>3.5740365069807836E-2</v>
      </c>
      <c r="O417" s="21">
        <f>('Ratios Calculated fix'!O417-'Ratios Calculated fix'!O$428)/('Ratios Calculated fix'!O$429-'Ratios Calculated fix'!O$428)</f>
        <v>2.1336545140661672E-2</v>
      </c>
      <c r="P417" s="21">
        <f>('Ratios Calculated fix'!P417-'Ratios Calculated fix'!P$428)/('Ratios Calculated fix'!P$429-'Ratios Calculated fix'!P$428)</f>
        <v>7.9638563436252932E-3</v>
      </c>
      <c r="Q417" s="21">
        <f>('Ratios Calculated fix'!Q417-'Ratios Calculated fix'!Q$428)/('Ratios Calculated fix'!Q$429-'Ratios Calculated fix'!Q$428)</f>
        <v>0.55871517875335597</v>
      </c>
      <c r="R417" s="21">
        <f>('Ratios Calculated fix'!R417-'Ratios Calculated fix'!R$428)/('Ratios Calculated fix'!R$429-'Ratios Calculated fix'!R$428)</f>
        <v>2.8050838626941646E-2</v>
      </c>
      <c r="S417" s="21">
        <f>('Ratios Calculated fix'!S417-'Ratios Calculated fix'!S$428)/('Ratios Calculated fix'!S$429-'Ratios Calculated fix'!S$428)</f>
        <v>8.3277345597136121E-2</v>
      </c>
      <c r="T417" s="21">
        <f>('Ratios Calculated fix'!T417-'Ratios Calculated fix'!T$428)/('Ratios Calculated fix'!T$429-'Ratios Calculated fix'!T$428)</f>
        <v>1.539907602591707E-2</v>
      </c>
      <c r="U417" s="21">
        <f>('Ratios Calculated fix'!U417-'Ratios Calculated fix'!U$428)/('Ratios Calculated fix'!U$429-'Ratios Calculated fix'!U$428)</f>
        <v>0.79101538864531662</v>
      </c>
      <c r="V417" s="21">
        <f>('Ratios Calculated fix'!V417-'Ratios Calculated fix'!V$428)/('Ratios Calculated fix'!V$429-'Ratios Calculated fix'!V$428)</f>
        <v>0.77399379472793906</v>
      </c>
      <c r="W417" s="21">
        <f>('Ratios Calculated fix'!W417-'Ratios Calculated fix'!W$428)/('Ratios Calculated fix'!W$429-'Ratios Calculated fix'!W$428)</f>
        <v>0.75984589772395206</v>
      </c>
      <c r="X417" s="21">
        <f>('Ratios Calculated fix'!X417-'Ratios Calculated fix'!X$428)/('Ratios Calculated fix'!X$429-'Ratios Calculated fix'!X$428)</f>
        <v>0.10986746205041349</v>
      </c>
      <c r="Y417" s="21">
        <f>('Ratios Calculated fix'!Y417-'Ratios Calculated fix'!Y$428)/('Ratios Calculated fix'!Y$429-'Ratios Calculated fix'!Y$428)</f>
        <v>0.51247385281324698</v>
      </c>
      <c r="Z417" s="21">
        <f>('Ratios Calculated fix'!Z417-'Ratios Calculated fix'!Z$428)/('Ratios Calculated fix'!Z$429-'Ratios Calculated fix'!Z$428)</f>
        <v>0.89013253794958647</v>
      </c>
      <c r="AA417" s="21">
        <f>('Ratios Calculated fix'!AA417-'Ratios Calculated fix'!AA$428)/('Ratios Calculated fix'!AA$429-'Ratios Calculated fix'!AA$428)</f>
        <v>0</v>
      </c>
      <c r="AB417" s="21">
        <f>('Ratios Calculated fix'!AB417-'Ratios Calculated fix'!AB$428)/('Ratios Calculated fix'!AB$429-'Ratios Calculated fix'!AB$428)</f>
        <v>0.92474768624093628</v>
      </c>
      <c r="AC417" s="21">
        <f>('Ratios Calculated fix'!AC417-'Ratios Calculated fix'!AC$428)/('Ratios Calculated fix'!AC$429-'Ratios Calculated fix'!AC$428)</f>
        <v>0.29009161166784753</v>
      </c>
      <c r="AD417" s="21">
        <f>('Ratios Calculated fix'!AD417-'Ratios Calculated fix'!AD$428)/('Ratios Calculated fix'!AD$429-'Ratios Calculated fix'!AD$428)</f>
        <v>0.44274967994750652</v>
      </c>
      <c r="AE417" s="21">
        <f>('Ratios Calculated fix'!AE417-'Ratios Calculated fix'!AE$428)/('Ratios Calculated fix'!AE$429-'Ratios Calculated fix'!AE$428)</f>
        <v>0.43929098782520903</v>
      </c>
      <c r="AF417" s="21">
        <f>('Ratios Calculated fix'!AF417-'Ratios Calculated fix'!AF$428)/('Ratios Calculated fix'!AF$429-'Ratios Calculated fix'!AF$428)</f>
        <v>0.58817650386323272</v>
      </c>
      <c r="AG417" s="21" t="e">
        <f>('Ratios Calculated fix'!AG417-'Ratios Calculated fix'!AG$428)/('Ratios Calculated fix'!AG$429-'Ratios Calculated fix'!AG$428)</f>
        <v>#DIV/0!</v>
      </c>
      <c r="AH417" s="21" t="e">
        <f>('Ratios Calculated fix'!AH417-'Ratios Calculated fix'!AH$428)/('Ratios Calculated fix'!AH$429-'Ratios Calculated fix'!AH$428)</f>
        <v>#DIV/0!</v>
      </c>
      <c r="AI417" s="21">
        <f>('Ratios Calculated fix'!AI417-'Ratios Calculated fix'!AI$428)/('Ratios Calculated fix'!AI$429-'Ratios Calculated fix'!AI$428)</f>
        <v>0.39260813392687482</v>
      </c>
      <c r="AJ417" s="21">
        <f>('Ratios Calculated fix'!AJ417-'Ratios Calculated fix'!AJ$428)/('Ratios Calculated fix'!AJ$429-'Ratios Calculated fix'!AJ$428)</f>
        <v>0.17490772531133814</v>
      </c>
      <c r="AK417" s="21" t="e">
        <f>('Ratios Calculated fix'!AK417-'Ratios Calculated fix'!AK$428)/('Ratios Calculated fix'!AK$429-'Ratios Calculated fix'!AK$428)</f>
        <v>#DIV/0!</v>
      </c>
      <c r="AL417" s="21" t="e">
        <f>('Ratios Calculated fix'!AL417-'Ratios Calculated fix'!AL$428)/('Ratios Calculated fix'!AL$429-'Ratios Calculated fix'!AL$428)</f>
        <v>#DIV/0!</v>
      </c>
      <c r="AM417" s="21">
        <f>('Ratios Calculated fix'!AM417-'Ratios Calculated fix'!AM$428)/('Ratios Calculated fix'!AM$429-'Ratios Calculated fix'!AM$428)</f>
        <v>0.61705747251335474</v>
      </c>
      <c r="AN417" s="21">
        <f>('Ratios Calculated fix'!AN417-'Ratios Calculated fix'!AN$428)/('Ratios Calculated fix'!AN$429-'Ratios Calculated fix'!AN$428)</f>
        <v>0.62184064157730834</v>
      </c>
      <c r="AO417" s="21">
        <f>('Ratios Calculated fix'!AO417-'Ratios Calculated fix'!AO$428)/('Ratios Calculated fix'!AO$429-'Ratios Calculated fix'!AO$428)</f>
        <v>0.17063567473172378</v>
      </c>
      <c r="AP417" s="21">
        <f>('Ratios Calculated fix'!AP417-'Ratios Calculated fix'!AP$428)/('Ratios Calculated fix'!AP$429-'Ratios Calculated fix'!AP$428)</f>
        <v>2.8434818352527157E-2</v>
      </c>
      <c r="AQ417" s="21">
        <f>('Ratios Calculated fix'!AQ417-'Ratios Calculated fix'!AQ$428)/('Ratios Calculated fix'!AQ$429-'Ratios Calculated fix'!AQ$428)</f>
        <v>0.57091257976830889</v>
      </c>
      <c r="AR417" s="21">
        <f>('Ratios Calculated fix'!AR417-'Ratios Calculated fix'!AR$428)/('Ratios Calculated fix'!AR$429-'Ratios Calculated fix'!AR$428)</f>
        <v>0.30308235032637609</v>
      </c>
      <c r="AS417" s="21">
        <f>('Ratios Calculated fix'!AS417-'Ratios Calculated fix'!AS$428)/('Ratios Calculated fix'!AS$429-'Ratios Calculated fix'!AS$428)</f>
        <v>0.53246535521903959</v>
      </c>
      <c r="AT417" s="21">
        <f>('Ratios Calculated fix'!AT417-'Ratios Calculated fix'!AT$428)/('Ratios Calculated fix'!AT$429-'Ratios Calculated fix'!AT$428)</f>
        <v>0.36180360539974848</v>
      </c>
      <c r="AU417" s="21">
        <f>('Ratios Calculated fix'!AU417-'Ratios Calculated fix'!AU$428)/('Ratios Calculated fix'!AU$429-'Ratios Calculated fix'!AU$428)</f>
        <v>0.48056376541811174</v>
      </c>
      <c r="AV417" s="21" t="e">
        <f>('Ratios Calculated fix'!AV417-'Ratios Calculated fix'!AV$428)/('Ratios Calculated fix'!AV$429-'Ratios Calculated fix'!AV$428)</f>
        <v>#DIV/0!</v>
      </c>
      <c r="AW417" s="21" t="e">
        <f>('Ratios Calculated fix'!AW417-'Ratios Calculated fix'!AW$428)/('Ratios Calculated fix'!AW$429-'Ratios Calculated fix'!AW$428)</f>
        <v>#DIV/0!</v>
      </c>
      <c r="AX417" s="21" t="e">
        <f>('Ratios Calculated fix'!AX417-'Ratios Calculated fix'!AX$428)/('Ratios Calculated fix'!AX$429-'Ratios Calculated fix'!AX$428)</f>
        <v>#DIV/0!</v>
      </c>
      <c r="AY417" s="21">
        <f>('Ratios Calculated fix'!AY417-'Ratios Calculated fix'!AY$428)/('Ratios Calculated fix'!AY$429-'Ratios Calculated fix'!AY$428)</f>
        <v>0.33339727487734855</v>
      </c>
      <c r="AZ417" s="21">
        <f>('Ratios Calculated fix'!AZ417-'Ratios Calculated fix'!AZ$428)/('Ratios Calculated fix'!AZ$429-'Ratios Calculated fix'!AZ$428)</f>
        <v>0.25118280238559365</v>
      </c>
      <c r="BA417" s="21">
        <f>('Ratios Calculated fix'!BA417-'Ratios Calculated fix'!BA$428)/('Ratios Calculated fix'!BA$429-'Ratios Calculated fix'!BA$428)</f>
        <v>0.51512976516479669</v>
      </c>
      <c r="BB417" s="21" t="e">
        <f>('Ratios Calculated fix'!BB417-'Ratios Calculated fix'!BB$428)/('Ratios Calculated fix'!BB$429-'Ratios Calculated fix'!BB$428)</f>
        <v>#DIV/0!</v>
      </c>
      <c r="BC417" s="21">
        <f>('Ratios Calculated fix'!BC417-'Ratios Calculated fix'!BC$428)/('Ratios Calculated fix'!BC$429-'Ratios Calculated fix'!BC$428)</f>
        <v>0.16418181201115106</v>
      </c>
    </row>
    <row r="418" spans="1:55" x14ac:dyDescent="0.2">
      <c r="A418" s="3" t="s">
        <v>376</v>
      </c>
      <c r="B418" s="3" t="s">
        <v>377</v>
      </c>
      <c r="C418" s="3" t="s">
        <v>24</v>
      </c>
      <c r="D418" s="3">
        <v>378126</v>
      </c>
      <c r="E418" s="3" t="s">
        <v>16</v>
      </c>
      <c r="F418" s="3">
        <v>2019</v>
      </c>
      <c r="G418" s="3" t="s">
        <v>17</v>
      </c>
      <c r="H418" s="4">
        <v>43830</v>
      </c>
      <c r="I418" s="4">
        <v>43892</v>
      </c>
      <c r="J418" s="4">
        <v>43892</v>
      </c>
      <c r="K418" s="5">
        <v>221800000</v>
      </c>
      <c r="L418" s="5">
        <v>222000000</v>
      </c>
      <c r="M418" s="3" t="s">
        <v>378</v>
      </c>
      <c r="N418" s="20">
        <f>('Ratios Calculated fix'!N418-'Ratios Calculated fix'!N$428)/('Ratios Calculated fix'!N$429-'Ratios Calculated fix'!N$428)</f>
        <v>8.0177811775049374E-2</v>
      </c>
      <c r="O418" s="21">
        <f>('Ratios Calculated fix'!O418-'Ratios Calculated fix'!O$428)/('Ratios Calculated fix'!O$429-'Ratios Calculated fix'!O$428)</f>
        <v>5.451959502410398E-2</v>
      </c>
      <c r="P418" s="21">
        <f>('Ratios Calculated fix'!P418-'Ratios Calculated fix'!P$428)/('Ratios Calculated fix'!P$429-'Ratios Calculated fix'!P$428)</f>
        <v>4.5703783284140265E-2</v>
      </c>
      <c r="Q418" s="21">
        <f>('Ratios Calculated fix'!Q418-'Ratios Calculated fix'!Q$428)/('Ratios Calculated fix'!Q$429-'Ratios Calculated fix'!Q$428)</f>
        <v>0.55863540271363743</v>
      </c>
      <c r="R418" s="21">
        <f>('Ratios Calculated fix'!R418-'Ratios Calculated fix'!R$428)/('Ratios Calculated fix'!R$429-'Ratios Calculated fix'!R$428)</f>
        <v>4.9017749033921656E-2</v>
      </c>
      <c r="S418" s="21">
        <f>('Ratios Calculated fix'!S418-'Ratios Calculated fix'!S$428)/('Ratios Calculated fix'!S$429-'Ratios Calculated fix'!S$428)</f>
        <v>1.7768902511795394E-2</v>
      </c>
      <c r="T418" s="21">
        <f>('Ratios Calculated fix'!T418-'Ratios Calculated fix'!T$428)/('Ratios Calculated fix'!T$429-'Ratios Calculated fix'!T$428)</f>
        <v>4.6760088913855802E-2</v>
      </c>
      <c r="U418" s="21">
        <f>('Ratios Calculated fix'!U418-'Ratios Calculated fix'!U$428)/('Ratios Calculated fix'!U$429-'Ratios Calculated fix'!U$428)</f>
        <v>0.7916612951876042</v>
      </c>
      <c r="V418" s="21">
        <f>('Ratios Calculated fix'!V418-'Ratios Calculated fix'!V$428)/('Ratios Calculated fix'!V$429-'Ratios Calculated fix'!V$428)</f>
        <v>0.77196894496368862</v>
      </c>
      <c r="W418" s="21">
        <f>('Ratios Calculated fix'!W418-'Ratios Calculated fix'!W$428)/('Ratios Calculated fix'!W$429-'Ratios Calculated fix'!W$428)</f>
        <v>0.76097200994880432</v>
      </c>
      <c r="X418" s="21">
        <f>('Ratios Calculated fix'!X418-'Ratios Calculated fix'!X$428)/('Ratios Calculated fix'!X$429-'Ratios Calculated fix'!X$428)</f>
        <v>0.17460471273764253</v>
      </c>
      <c r="Y418" s="21">
        <f>('Ratios Calculated fix'!Y418-'Ratios Calculated fix'!Y$428)/('Ratios Calculated fix'!Y$429-'Ratios Calculated fix'!Y$428)</f>
        <v>0.66190149065806381</v>
      </c>
      <c r="Z418" s="21">
        <f>('Ratios Calculated fix'!Z418-'Ratios Calculated fix'!Z$428)/('Ratios Calculated fix'!Z$429-'Ratios Calculated fix'!Z$428)</f>
        <v>0.82539528726235745</v>
      </c>
      <c r="AA418" s="21">
        <f>('Ratios Calculated fix'!AA418-'Ratios Calculated fix'!AA$428)/('Ratios Calculated fix'!AA$429-'Ratios Calculated fix'!AA$428)</f>
        <v>0.64443856683083756</v>
      </c>
      <c r="AB418" s="21">
        <f>('Ratios Calculated fix'!AB418-'Ratios Calculated fix'!AB$428)/('Ratios Calculated fix'!AB$429-'Ratios Calculated fix'!AB$428)</f>
        <v>0.92885507435611558</v>
      </c>
      <c r="AC418" s="21">
        <f>('Ratios Calculated fix'!AC418-'Ratios Calculated fix'!AC$428)/('Ratios Calculated fix'!AC$429-'Ratios Calculated fix'!AC$428)</f>
        <v>0.50513564629215613</v>
      </c>
      <c r="AD418" s="21">
        <f>('Ratios Calculated fix'!AD418-'Ratios Calculated fix'!AD$428)/('Ratios Calculated fix'!AD$429-'Ratios Calculated fix'!AD$428)</f>
        <v>0</v>
      </c>
      <c r="AE418" s="21">
        <f>('Ratios Calculated fix'!AE418-'Ratios Calculated fix'!AE$428)/('Ratios Calculated fix'!AE$429-'Ratios Calculated fix'!AE$428)</f>
        <v>0</v>
      </c>
      <c r="AF418" s="21">
        <f>('Ratios Calculated fix'!AF418-'Ratios Calculated fix'!AF$428)/('Ratios Calculated fix'!AF$429-'Ratios Calculated fix'!AF$428)</f>
        <v>0.36782843539342858</v>
      </c>
      <c r="AG418" s="21" t="e">
        <f>('Ratios Calculated fix'!AG418-'Ratios Calculated fix'!AG$428)/('Ratios Calculated fix'!AG$429-'Ratios Calculated fix'!AG$428)</f>
        <v>#DIV/0!</v>
      </c>
      <c r="AH418" s="21" t="e">
        <f>('Ratios Calculated fix'!AH418-'Ratios Calculated fix'!AH$428)/('Ratios Calculated fix'!AH$429-'Ratios Calculated fix'!AH$428)</f>
        <v>#DIV/0!</v>
      </c>
      <c r="AI418" s="21">
        <f>('Ratios Calculated fix'!AI418-'Ratios Calculated fix'!AI$428)/('Ratios Calculated fix'!AI$429-'Ratios Calculated fix'!AI$428)</f>
        <v>0.39469799050866633</v>
      </c>
      <c r="AJ418" s="21">
        <f>('Ratios Calculated fix'!AJ418-'Ratios Calculated fix'!AJ$428)/('Ratios Calculated fix'!AJ$429-'Ratios Calculated fix'!AJ$428)</f>
        <v>0.15193413516421433</v>
      </c>
      <c r="AK418" s="21" t="e">
        <f>('Ratios Calculated fix'!AK418-'Ratios Calculated fix'!AK$428)/('Ratios Calculated fix'!AK$429-'Ratios Calculated fix'!AK$428)</f>
        <v>#DIV/0!</v>
      </c>
      <c r="AL418" s="21" t="e">
        <f>('Ratios Calculated fix'!AL418-'Ratios Calculated fix'!AL$428)/('Ratios Calculated fix'!AL$429-'Ratios Calculated fix'!AL$428)</f>
        <v>#DIV/0!</v>
      </c>
      <c r="AM418" s="21">
        <f>('Ratios Calculated fix'!AM418-'Ratios Calculated fix'!AM$428)/('Ratios Calculated fix'!AM$429-'Ratios Calculated fix'!AM$428)</f>
        <v>0.61250667383732493</v>
      </c>
      <c r="AN418" s="21">
        <f>('Ratios Calculated fix'!AN418-'Ratios Calculated fix'!AN$428)/('Ratios Calculated fix'!AN$429-'Ratios Calculated fix'!AN$428)</f>
        <v>0.62086856285116643</v>
      </c>
      <c r="AO418" s="21">
        <f>('Ratios Calculated fix'!AO418-'Ratios Calculated fix'!AO$428)/('Ratios Calculated fix'!AO$429-'Ratios Calculated fix'!AO$428)</f>
        <v>9.1595819999720232E-2</v>
      </c>
      <c r="AP418" s="21">
        <f>('Ratios Calculated fix'!AP418-'Ratios Calculated fix'!AP$428)/('Ratios Calculated fix'!AP$429-'Ratios Calculated fix'!AP$428)</f>
        <v>3.2520641835340938E-2</v>
      </c>
      <c r="AQ418" s="21">
        <f>('Ratios Calculated fix'!AQ418-'Ratios Calculated fix'!AQ$428)/('Ratios Calculated fix'!AQ$429-'Ratios Calculated fix'!AQ$428)</f>
        <v>0.34722571625868492</v>
      </c>
      <c r="AR418" s="21">
        <f>('Ratios Calculated fix'!AR418-'Ratios Calculated fix'!AR$428)/('Ratios Calculated fix'!AR$429-'Ratios Calculated fix'!AR$428)</f>
        <v>0.29947996182459469</v>
      </c>
      <c r="AS418" s="21">
        <f>('Ratios Calculated fix'!AS418-'Ratios Calculated fix'!AS$428)/('Ratios Calculated fix'!AS$429-'Ratios Calculated fix'!AS$428)</f>
        <v>0.5349766577142554</v>
      </c>
      <c r="AT418" s="21">
        <f>('Ratios Calculated fix'!AT418-'Ratios Calculated fix'!AT$428)/('Ratios Calculated fix'!AT$429-'Ratios Calculated fix'!AT$428)</f>
        <v>0.28575276627185325</v>
      </c>
      <c r="AU418" s="21">
        <f>('Ratios Calculated fix'!AU418-'Ratios Calculated fix'!AU$428)/('Ratios Calculated fix'!AU$429-'Ratios Calculated fix'!AU$428)</f>
        <v>0.46972329046288419</v>
      </c>
      <c r="AV418" s="21" t="e">
        <f>('Ratios Calculated fix'!AV418-'Ratios Calculated fix'!AV$428)/('Ratios Calculated fix'!AV$429-'Ratios Calculated fix'!AV$428)</f>
        <v>#DIV/0!</v>
      </c>
      <c r="AW418" s="21" t="e">
        <f>('Ratios Calculated fix'!AW418-'Ratios Calculated fix'!AW$428)/('Ratios Calculated fix'!AW$429-'Ratios Calculated fix'!AW$428)</f>
        <v>#DIV/0!</v>
      </c>
      <c r="AX418" s="21" t="e">
        <f>('Ratios Calculated fix'!AX418-'Ratios Calculated fix'!AX$428)/('Ratios Calculated fix'!AX$429-'Ratios Calculated fix'!AX$428)</f>
        <v>#DIV/0!</v>
      </c>
      <c r="AY418" s="21">
        <f>('Ratios Calculated fix'!AY418-'Ratios Calculated fix'!AY$428)/('Ratios Calculated fix'!AY$429-'Ratios Calculated fix'!AY$428)</f>
        <v>0.30807011796811296</v>
      </c>
      <c r="AZ418" s="21">
        <f>('Ratios Calculated fix'!AZ418-'Ratios Calculated fix'!AZ$428)/('Ratios Calculated fix'!AZ$429-'Ratios Calculated fix'!AZ$428)</f>
        <v>0.21304696159062667</v>
      </c>
      <c r="BA418" s="21">
        <f>('Ratios Calculated fix'!BA418-'Ratios Calculated fix'!BA$428)/('Ratios Calculated fix'!BA$429-'Ratios Calculated fix'!BA$428)</f>
        <v>0.50769618158225083</v>
      </c>
      <c r="BB418" s="21" t="e">
        <f>('Ratios Calculated fix'!BB418-'Ratios Calculated fix'!BB$428)/('Ratios Calculated fix'!BB$429-'Ratios Calculated fix'!BB$428)</f>
        <v>#DIV/0!</v>
      </c>
      <c r="BC418" s="21">
        <f>('Ratios Calculated fix'!BC418-'Ratios Calculated fix'!BC$428)/('Ratios Calculated fix'!BC$429-'Ratios Calculated fix'!BC$428)</f>
        <v>0</v>
      </c>
    </row>
    <row r="419" spans="1:55" x14ac:dyDescent="0.2">
      <c r="A419" s="3" t="s">
        <v>1273</v>
      </c>
      <c r="B419" s="3" t="s">
        <v>1274</v>
      </c>
      <c r="C419" s="3" t="s">
        <v>34</v>
      </c>
      <c r="D419" s="3">
        <v>378247</v>
      </c>
      <c r="E419" s="3" t="s">
        <v>16</v>
      </c>
      <c r="F419" s="3">
        <v>2019</v>
      </c>
      <c r="G419" s="3" t="s">
        <v>17</v>
      </c>
      <c r="H419" s="4">
        <v>43830</v>
      </c>
      <c r="I419" s="4">
        <v>43889</v>
      </c>
      <c r="J419" s="4">
        <v>43889</v>
      </c>
      <c r="K419" s="5">
        <v>215434000</v>
      </c>
      <c r="L419" s="5">
        <v>226612000</v>
      </c>
      <c r="M419" s="3" t="s">
        <v>1275</v>
      </c>
      <c r="N419" s="20">
        <f>('Ratios Calculated fix'!N419-'Ratios Calculated fix'!N$428)/('Ratios Calculated fix'!N$429-'Ratios Calculated fix'!N$428)</f>
        <v>6.1986076073371317E-2</v>
      </c>
      <c r="O419" s="21">
        <f>('Ratios Calculated fix'!O419-'Ratios Calculated fix'!O$428)/('Ratios Calculated fix'!O$429-'Ratios Calculated fix'!O$428)</f>
        <v>5.1062960386094161E-2</v>
      </c>
      <c r="P419" s="21">
        <f>('Ratios Calculated fix'!P419-'Ratios Calculated fix'!P$428)/('Ratios Calculated fix'!P$429-'Ratios Calculated fix'!P$428)</f>
        <v>4.9877141424554863E-2</v>
      </c>
      <c r="Q419" s="21">
        <f>('Ratios Calculated fix'!Q419-'Ratios Calculated fix'!Q$428)/('Ratios Calculated fix'!Q$429-'Ratios Calculated fix'!Q$428)</f>
        <v>0.56040232828616254</v>
      </c>
      <c r="R419" s="21">
        <f>('Ratios Calculated fix'!R419-'Ratios Calculated fix'!R$428)/('Ratios Calculated fix'!R$429-'Ratios Calculated fix'!R$428)</f>
        <v>9.0343303469396882E-2</v>
      </c>
      <c r="S419" s="21">
        <f>('Ratios Calculated fix'!S419-'Ratios Calculated fix'!S$428)/('Ratios Calculated fix'!S$429-'Ratios Calculated fix'!S$428)</f>
        <v>0.10793295451728713</v>
      </c>
      <c r="T419" s="21">
        <f>('Ratios Calculated fix'!T419-'Ratios Calculated fix'!T$428)/('Ratios Calculated fix'!T$429-'Ratios Calculated fix'!T$428)</f>
        <v>7.4500113932637557E-2</v>
      </c>
      <c r="U419" s="21">
        <f>('Ratios Calculated fix'!U419-'Ratios Calculated fix'!U$428)/('Ratios Calculated fix'!U$429-'Ratios Calculated fix'!U$428)</f>
        <v>0.79494103132947747</v>
      </c>
      <c r="V419" s="21">
        <f>('Ratios Calculated fix'!V419-'Ratios Calculated fix'!V$428)/('Ratios Calculated fix'!V$429-'Ratios Calculated fix'!V$428)</f>
        <v>0.77681428380973894</v>
      </c>
      <c r="W419" s="21">
        <f>('Ratios Calculated fix'!W419-'Ratios Calculated fix'!W$428)/('Ratios Calculated fix'!W$429-'Ratios Calculated fix'!W$428)</f>
        <v>0.76381111002647795</v>
      </c>
      <c r="X419" s="21">
        <f>('Ratios Calculated fix'!X419-'Ratios Calculated fix'!X$428)/('Ratios Calculated fix'!X$429-'Ratios Calculated fix'!X$428)</f>
        <v>0.25541092149151157</v>
      </c>
      <c r="Y419" s="21">
        <f>('Ratios Calculated fix'!Y419-'Ratios Calculated fix'!Y$428)/('Ratios Calculated fix'!Y$429-'Ratios Calculated fix'!Y$428)</f>
        <v>0.50202606443076492</v>
      </c>
      <c r="Z419" s="21">
        <f>('Ratios Calculated fix'!Z419-'Ratios Calculated fix'!Z$428)/('Ratios Calculated fix'!Z$429-'Ratios Calculated fix'!Z$428)</f>
        <v>0.74458907850848843</v>
      </c>
      <c r="AA419" s="21">
        <f>('Ratios Calculated fix'!AA419-'Ratios Calculated fix'!AA$428)/('Ratios Calculated fix'!AA$429-'Ratios Calculated fix'!AA$428)</f>
        <v>0.42416912110083504</v>
      </c>
      <c r="AB419" s="21">
        <f>('Ratios Calculated fix'!AB419-'Ratios Calculated fix'!AB$428)/('Ratios Calculated fix'!AB$429-'Ratios Calculated fix'!AB$428)</f>
        <v>0.87282884082002155</v>
      </c>
      <c r="AC419" s="21">
        <f>('Ratios Calculated fix'!AC419-'Ratios Calculated fix'!AC$428)/('Ratios Calculated fix'!AC$429-'Ratios Calculated fix'!AC$428)</f>
        <v>0.39634068828388724</v>
      </c>
      <c r="AD419" s="21">
        <f>('Ratios Calculated fix'!AD419-'Ratios Calculated fix'!AD$428)/('Ratios Calculated fix'!AD$429-'Ratios Calculated fix'!AD$428)</f>
        <v>0.30388351403442815</v>
      </c>
      <c r="AE419" s="21">
        <f>('Ratios Calculated fix'!AE419-'Ratios Calculated fix'!AE$428)/('Ratios Calculated fix'!AE$429-'Ratios Calculated fix'!AE$428)</f>
        <v>0.34339173118677652</v>
      </c>
      <c r="AF419" s="21">
        <f>('Ratios Calculated fix'!AF419-'Ratios Calculated fix'!AF$428)/('Ratios Calculated fix'!AF$429-'Ratios Calculated fix'!AF$428)</f>
        <v>0.56274494025275812</v>
      </c>
      <c r="AG419" s="21" t="e">
        <f>('Ratios Calculated fix'!AG419-'Ratios Calculated fix'!AG$428)/('Ratios Calculated fix'!AG$429-'Ratios Calculated fix'!AG$428)</f>
        <v>#DIV/0!</v>
      </c>
      <c r="AH419" s="21" t="e">
        <f>('Ratios Calculated fix'!AH419-'Ratios Calculated fix'!AH$428)/('Ratios Calculated fix'!AH$429-'Ratios Calculated fix'!AH$428)</f>
        <v>#DIV/0!</v>
      </c>
      <c r="AI419" s="21">
        <f>('Ratios Calculated fix'!AI419-'Ratios Calculated fix'!AI$428)/('Ratios Calculated fix'!AI$429-'Ratios Calculated fix'!AI$428)</f>
        <v>0.36131649451262371</v>
      </c>
      <c r="AJ419" s="21">
        <f>('Ratios Calculated fix'!AJ419-'Ratios Calculated fix'!AJ$428)/('Ratios Calculated fix'!AJ$429-'Ratios Calculated fix'!AJ$428)</f>
        <v>0.12803530541702796</v>
      </c>
      <c r="AK419" s="21" t="e">
        <f>('Ratios Calculated fix'!AK419-'Ratios Calculated fix'!AK$428)/('Ratios Calculated fix'!AK$429-'Ratios Calculated fix'!AK$428)</f>
        <v>#DIV/0!</v>
      </c>
      <c r="AL419" s="21" t="e">
        <f>('Ratios Calculated fix'!AL419-'Ratios Calculated fix'!AL$428)/('Ratios Calculated fix'!AL$429-'Ratios Calculated fix'!AL$428)</f>
        <v>#DIV/0!</v>
      </c>
      <c r="AM419" s="21">
        <f>('Ratios Calculated fix'!AM419-'Ratios Calculated fix'!AM$428)/('Ratios Calculated fix'!AM$429-'Ratios Calculated fix'!AM$428)</f>
        <v>0.61651110611363502</v>
      </c>
      <c r="AN419" s="21">
        <f>('Ratios Calculated fix'!AN419-'Ratios Calculated fix'!AN$428)/('Ratios Calculated fix'!AN$429-'Ratios Calculated fix'!AN$428)</f>
        <v>0.62255657236519835</v>
      </c>
      <c r="AO419" s="21">
        <f>('Ratios Calculated fix'!AO419-'Ratios Calculated fix'!AO$428)/('Ratios Calculated fix'!AO$429-'Ratios Calculated fix'!AO$428)</f>
        <v>0.13747877914221887</v>
      </c>
      <c r="AP419" s="21">
        <f>('Ratios Calculated fix'!AP419-'Ratios Calculated fix'!AP$428)/('Ratios Calculated fix'!AP$429-'Ratios Calculated fix'!AP$428)</f>
        <v>3.278305303687349E-2</v>
      </c>
      <c r="AQ419" s="21">
        <f>('Ratios Calculated fix'!AQ419-'Ratios Calculated fix'!AQ$428)/('Ratios Calculated fix'!AQ$429-'Ratios Calculated fix'!AQ$428)</f>
        <v>0.52540120939078916</v>
      </c>
      <c r="AR419" s="21">
        <f>('Ratios Calculated fix'!AR419-'Ratios Calculated fix'!AR$428)/('Ratios Calculated fix'!AR$429-'Ratios Calculated fix'!AR$428)</f>
        <v>0.28993211973817529</v>
      </c>
      <c r="AS419" s="21">
        <f>('Ratios Calculated fix'!AS419-'Ratios Calculated fix'!AS$428)/('Ratios Calculated fix'!AS$429-'Ratios Calculated fix'!AS$428)</f>
        <v>0.50980194882287477</v>
      </c>
      <c r="AT419" s="21">
        <f>('Ratios Calculated fix'!AT419-'Ratios Calculated fix'!AT$428)/('Ratios Calculated fix'!AT$429-'Ratios Calculated fix'!AT$428)</f>
        <v>0.31701084010072633</v>
      </c>
      <c r="AU419" s="21">
        <f>('Ratios Calculated fix'!AU419-'Ratios Calculated fix'!AU$428)/('Ratios Calculated fix'!AU$429-'Ratios Calculated fix'!AU$428)</f>
        <v>0.48048420224753724</v>
      </c>
      <c r="AV419" s="21" t="e">
        <f>('Ratios Calculated fix'!AV419-'Ratios Calculated fix'!AV$428)/('Ratios Calculated fix'!AV$429-'Ratios Calculated fix'!AV$428)</f>
        <v>#DIV/0!</v>
      </c>
      <c r="AW419" s="21" t="e">
        <f>('Ratios Calculated fix'!AW419-'Ratios Calculated fix'!AW$428)/('Ratios Calculated fix'!AW$429-'Ratios Calculated fix'!AW$428)</f>
        <v>#DIV/0!</v>
      </c>
      <c r="AX419" s="21" t="e">
        <f>('Ratios Calculated fix'!AX419-'Ratios Calculated fix'!AX$428)/('Ratios Calculated fix'!AX$429-'Ratios Calculated fix'!AX$428)</f>
        <v>#DIV/0!</v>
      </c>
      <c r="AY419" s="21">
        <f>('Ratios Calculated fix'!AY419-'Ratios Calculated fix'!AY$428)/('Ratios Calculated fix'!AY$429-'Ratios Calculated fix'!AY$428)</f>
        <v>0.38607691283802398</v>
      </c>
      <c r="AZ419" s="21">
        <f>('Ratios Calculated fix'!AZ419-'Ratios Calculated fix'!AZ$428)/('Ratios Calculated fix'!AZ$429-'Ratios Calculated fix'!AZ$428)</f>
        <v>0.32489024961748436</v>
      </c>
      <c r="BA419" s="21">
        <f>('Ratios Calculated fix'!BA419-'Ratios Calculated fix'!BA$428)/('Ratios Calculated fix'!BA$429-'Ratios Calculated fix'!BA$428)</f>
        <v>0.52857049994243344</v>
      </c>
      <c r="BB419" s="21" t="e">
        <f>('Ratios Calculated fix'!BB419-'Ratios Calculated fix'!BB$428)/('Ratios Calculated fix'!BB$429-'Ratios Calculated fix'!BB$428)</f>
        <v>#DIV/0!</v>
      </c>
      <c r="BC419" s="21">
        <f>('Ratios Calculated fix'!BC419-'Ratios Calculated fix'!BC$428)/('Ratios Calculated fix'!BC$429-'Ratios Calculated fix'!BC$428)</f>
        <v>0.10970622316868352</v>
      </c>
    </row>
    <row r="420" spans="1:55" x14ac:dyDescent="0.2">
      <c r="A420" s="3" t="s">
        <v>1279</v>
      </c>
      <c r="B420" s="3" t="s">
        <v>1280</v>
      </c>
      <c r="C420" s="3" t="s">
        <v>15</v>
      </c>
      <c r="D420" s="3">
        <v>124467</v>
      </c>
      <c r="E420" s="3" t="s">
        <v>16</v>
      </c>
      <c r="F420" s="3">
        <v>2019</v>
      </c>
      <c r="G420" s="3" t="s">
        <v>17</v>
      </c>
      <c r="H420" s="4">
        <v>43830</v>
      </c>
      <c r="I420" s="4">
        <v>43889</v>
      </c>
      <c r="J420" s="4">
        <v>43889</v>
      </c>
      <c r="K420" s="5">
        <v>180200000</v>
      </c>
      <c r="L420" s="5">
        <v>181300000</v>
      </c>
      <c r="M420" s="3" t="s">
        <v>1281</v>
      </c>
      <c r="N420" s="20">
        <f>('Ratios Calculated fix'!N420-'Ratios Calculated fix'!N$428)/('Ratios Calculated fix'!N$429-'Ratios Calculated fix'!N$428)</f>
        <v>6.4737894597903509E-2</v>
      </c>
      <c r="O420" s="21">
        <f>('Ratios Calculated fix'!O420-'Ratios Calculated fix'!O$428)/('Ratios Calculated fix'!O$429-'Ratios Calculated fix'!O$428)</f>
        <v>4.6141664161672855E-2</v>
      </c>
      <c r="P420" s="21">
        <f>('Ratios Calculated fix'!P420-'Ratios Calculated fix'!P$428)/('Ratios Calculated fix'!P$429-'Ratios Calculated fix'!P$428)</f>
        <v>3.1877092870101834E-2</v>
      </c>
      <c r="Q420" s="21">
        <f>('Ratios Calculated fix'!Q420-'Ratios Calculated fix'!Q$428)/('Ratios Calculated fix'!Q$429-'Ratios Calculated fix'!Q$428)</f>
        <v>0.56003696512991419</v>
      </c>
      <c r="R420" s="21">
        <f>('Ratios Calculated fix'!R420-'Ratios Calculated fix'!R$428)/('Ratios Calculated fix'!R$429-'Ratios Calculated fix'!R$428)</f>
        <v>8.2110817401343558E-2</v>
      </c>
      <c r="S420" s="21">
        <f>('Ratios Calculated fix'!S420-'Ratios Calculated fix'!S$428)/('Ratios Calculated fix'!S$429-'Ratios Calculated fix'!S$428)</f>
        <v>5.9447568251098155E-2</v>
      </c>
      <c r="T420" s="21">
        <f>('Ratios Calculated fix'!T420-'Ratios Calculated fix'!T$428)/('Ratios Calculated fix'!T$429-'Ratios Calculated fix'!T$428)</f>
        <v>7.3716844307500029E-2</v>
      </c>
      <c r="U420" s="21">
        <f>('Ratios Calculated fix'!U420-'Ratios Calculated fix'!U$428)/('Ratios Calculated fix'!U$429-'Ratios Calculated fix'!U$428)</f>
        <v>0.79413174900635652</v>
      </c>
      <c r="V420" s="21">
        <f>('Ratios Calculated fix'!V420-'Ratios Calculated fix'!V$428)/('Ratios Calculated fix'!V$429-'Ratios Calculated fix'!V$428)</f>
        <v>0.77415388762969573</v>
      </c>
      <c r="W420" s="21">
        <f>('Ratios Calculated fix'!W420-'Ratios Calculated fix'!W$428)/('Ratios Calculated fix'!W$429-'Ratios Calculated fix'!W$428)</f>
        <v>0.76338933827590938</v>
      </c>
      <c r="X420" s="21">
        <f>('Ratios Calculated fix'!X420-'Ratios Calculated fix'!X$428)/('Ratios Calculated fix'!X$429-'Ratios Calculated fix'!X$428)</f>
        <v>0.23428448804167712</v>
      </c>
      <c r="Y420" s="21">
        <f>('Ratios Calculated fix'!Y420-'Ratios Calculated fix'!Y$428)/('Ratios Calculated fix'!Y$429-'Ratios Calculated fix'!Y$428)</f>
        <v>0.55470580142550097</v>
      </c>
      <c r="Z420" s="21">
        <f>('Ratios Calculated fix'!Z420-'Ratios Calculated fix'!Z$428)/('Ratios Calculated fix'!Z$429-'Ratios Calculated fix'!Z$428)</f>
        <v>0.76571551195832288</v>
      </c>
      <c r="AA420" s="21">
        <f>('Ratios Calculated fix'!AA420-'Ratios Calculated fix'!AA$428)/('Ratios Calculated fix'!AA$429-'Ratios Calculated fix'!AA$428)</f>
        <v>0.67230771839899905</v>
      </c>
      <c r="AB420" s="21">
        <f>('Ratios Calculated fix'!AB420-'Ratios Calculated fix'!AB$428)/('Ratios Calculated fix'!AB$429-'Ratios Calculated fix'!AB$428)</f>
        <v>0.88038143448721218</v>
      </c>
      <c r="AC420" s="21">
        <f>('Ratios Calculated fix'!AC420-'Ratios Calculated fix'!AC$428)/('Ratios Calculated fix'!AC$429-'Ratios Calculated fix'!AC$428)</f>
        <v>0.37183976677980657</v>
      </c>
      <c r="AD420" s="21">
        <f>('Ratios Calculated fix'!AD420-'Ratios Calculated fix'!AD$428)/('Ratios Calculated fix'!AD$429-'Ratios Calculated fix'!AD$428)</f>
        <v>0.32845164898912799</v>
      </c>
      <c r="AE420" s="21">
        <f>('Ratios Calculated fix'!AE420-'Ratios Calculated fix'!AE$428)/('Ratios Calculated fix'!AE$429-'Ratios Calculated fix'!AE$428)</f>
        <v>0.37652230420589416</v>
      </c>
      <c r="AF420" s="21">
        <f>('Ratios Calculated fix'!AF420-'Ratios Calculated fix'!AF$428)/('Ratios Calculated fix'!AF$429-'Ratios Calculated fix'!AF$428)</f>
        <v>0.6088726140160976</v>
      </c>
      <c r="AG420" s="21" t="e">
        <f>('Ratios Calculated fix'!AG420-'Ratios Calculated fix'!AG$428)/('Ratios Calculated fix'!AG$429-'Ratios Calculated fix'!AG$428)</f>
        <v>#DIV/0!</v>
      </c>
      <c r="AH420" s="21" t="e">
        <f>('Ratios Calculated fix'!AH420-'Ratios Calculated fix'!AH$428)/('Ratios Calculated fix'!AH$429-'Ratios Calculated fix'!AH$428)</f>
        <v>#DIV/0!</v>
      </c>
      <c r="AI420" s="21">
        <f>('Ratios Calculated fix'!AI420-'Ratios Calculated fix'!AI$428)/('Ratios Calculated fix'!AI$429-'Ratios Calculated fix'!AI$428)</f>
        <v>0.41715641958336247</v>
      </c>
      <c r="AJ420" s="21">
        <f>('Ratios Calculated fix'!AJ420-'Ratios Calculated fix'!AJ$428)/('Ratios Calculated fix'!AJ$429-'Ratios Calculated fix'!AJ$428)</f>
        <v>0.13997393017610685</v>
      </c>
      <c r="AK420" s="21" t="e">
        <f>('Ratios Calculated fix'!AK420-'Ratios Calculated fix'!AK$428)/('Ratios Calculated fix'!AK$429-'Ratios Calculated fix'!AK$428)</f>
        <v>#DIV/0!</v>
      </c>
      <c r="AL420" s="21" t="e">
        <f>('Ratios Calculated fix'!AL420-'Ratios Calculated fix'!AL$428)/('Ratios Calculated fix'!AL$429-'Ratios Calculated fix'!AL$428)</f>
        <v>#DIV/0!</v>
      </c>
      <c r="AM420" s="21">
        <f>('Ratios Calculated fix'!AM420-'Ratios Calculated fix'!AM$428)/('Ratios Calculated fix'!AM$429-'Ratios Calculated fix'!AM$428)</f>
        <v>0.61844965234491356</v>
      </c>
      <c r="AN420" s="21">
        <f>('Ratios Calculated fix'!AN420-'Ratios Calculated fix'!AN$428)/('Ratios Calculated fix'!AN$429-'Ratios Calculated fix'!AN$428)</f>
        <v>0.62255713275197067</v>
      </c>
      <c r="AO420" s="21">
        <f>('Ratios Calculated fix'!AO420-'Ratios Calculated fix'!AO$428)/('Ratios Calculated fix'!AO$429-'Ratios Calculated fix'!AO$428)</f>
        <v>0.15113135702123975</v>
      </c>
      <c r="AP420" s="21">
        <f>('Ratios Calculated fix'!AP420-'Ratios Calculated fix'!AP$428)/('Ratios Calculated fix'!AP$429-'Ratios Calculated fix'!AP$428)</f>
        <v>3.2850498434831676E-2</v>
      </c>
      <c r="AQ420" s="21">
        <f>('Ratios Calculated fix'!AQ420-'Ratios Calculated fix'!AQ$428)/('Ratios Calculated fix'!AQ$429-'Ratios Calculated fix'!AQ$428)</f>
        <v>0.59095394588456052</v>
      </c>
      <c r="AR420" s="21">
        <f>('Ratios Calculated fix'!AR420-'Ratios Calculated fix'!AR$428)/('Ratios Calculated fix'!AR$429-'Ratios Calculated fix'!AR$428)</f>
        <v>0.28645038607363299</v>
      </c>
      <c r="AS420" s="21">
        <f>('Ratios Calculated fix'!AS420-'Ratios Calculated fix'!AS$428)/('Ratios Calculated fix'!AS$429-'Ratios Calculated fix'!AS$428)</f>
        <v>0.55483984264556074</v>
      </c>
      <c r="AT420" s="21">
        <f>('Ratios Calculated fix'!AT420-'Ratios Calculated fix'!AT$428)/('Ratios Calculated fix'!AT$429-'Ratios Calculated fix'!AT$428)</f>
        <v>0.3243669614592774</v>
      </c>
      <c r="AU420" s="21">
        <f>('Ratios Calculated fix'!AU420-'Ratios Calculated fix'!AU$428)/('Ratios Calculated fix'!AU$429-'Ratios Calculated fix'!AU$428)</f>
        <v>0.43865655248868124</v>
      </c>
      <c r="AV420" s="21" t="e">
        <f>('Ratios Calculated fix'!AV420-'Ratios Calculated fix'!AV$428)/('Ratios Calculated fix'!AV$429-'Ratios Calculated fix'!AV$428)</f>
        <v>#DIV/0!</v>
      </c>
      <c r="AW420" s="21" t="e">
        <f>('Ratios Calculated fix'!AW420-'Ratios Calculated fix'!AW$428)/('Ratios Calculated fix'!AW$429-'Ratios Calculated fix'!AW$428)</f>
        <v>#DIV/0!</v>
      </c>
      <c r="AX420" s="21" t="e">
        <f>('Ratios Calculated fix'!AX420-'Ratios Calculated fix'!AX$428)/('Ratios Calculated fix'!AX$429-'Ratios Calculated fix'!AX$428)</f>
        <v>#DIV/0!</v>
      </c>
      <c r="AY420" s="21">
        <f>('Ratios Calculated fix'!AY420-'Ratios Calculated fix'!AY$428)/('Ratios Calculated fix'!AY$429-'Ratios Calculated fix'!AY$428)</f>
        <v>0.36589815002326531</v>
      </c>
      <c r="AZ420" s="21">
        <f>('Ratios Calculated fix'!AZ420-'Ratios Calculated fix'!AZ$428)/('Ratios Calculated fix'!AZ$429-'Ratios Calculated fix'!AZ$428)</f>
        <v>0.30159375998260013</v>
      </c>
      <c r="BA420" s="21">
        <f>('Ratios Calculated fix'!BA420-'Ratios Calculated fix'!BA$428)/('Ratios Calculated fix'!BA$429-'Ratios Calculated fix'!BA$428)</f>
        <v>0.50857601326380431</v>
      </c>
      <c r="BB420" s="21" t="e">
        <f>('Ratios Calculated fix'!BB420-'Ratios Calculated fix'!BB$428)/('Ratios Calculated fix'!BB$429-'Ratios Calculated fix'!BB$428)</f>
        <v>#DIV/0!</v>
      </c>
      <c r="BC420" s="21">
        <f>('Ratios Calculated fix'!BC420-'Ratios Calculated fix'!BC$428)/('Ratios Calculated fix'!BC$429-'Ratios Calculated fix'!BC$428)</f>
        <v>0.1275265691143066</v>
      </c>
    </row>
    <row r="421" spans="1:55" x14ac:dyDescent="0.2">
      <c r="A421" s="3" t="s">
        <v>1282</v>
      </c>
      <c r="B421" s="3" t="s">
        <v>1283</v>
      </c>
      <c r="C421" s="3" t="s">
        <v>45</v>
      </c>
      <c r="D421" s="3">
        <v>98663</v>
      </c>
      <c r="E421" s="3" t="s">
        <v>16</v>
      </c>
      <c r="F421" s="3">
        <v>2019</v>
      </c>
      <c r="G421" s="3" t="s">
        <v>17</v>
      </c>
      <c r="H421" s="4">
        <v>43830</v>
      </c>
      <c r="I421" s="4">
        <v>43881</v>
      </c>
      <c r="J421" s="4">
        <v>43881</v>
      </c>
      <c r="K421" s="5">
        <v>303000000</v>
      </c>
      <c r="L421" s="5">
        <v>310000000</v>
      </c>
      <c r="M421" s="3" t="s">
        <v>1284</v>
      </c>
      <c r="N421" s="20">
        <f>('Ratios Calculated fix'!N421-'Ratios Calculated fix'!N$428)/('Ratios Calculated fix'!N$429-'Ratios Calculated fix'!N$428)</f>
        <v>3.9567093907549193E-2</v>
      </c>
      <c r="O421" s="21">
        <f>('Ratios Calculated fix'!O421-'Ratios Calculated fix'!O$428)/('Ratios Calculated fix'!O$429-'Ratios Calculated fix'!O$428)</f>
        <v>3.9567093907549193E-2</v>
      </c>
      <c r="P421" s="21">
        <f>('Ratios Calculated fix'!P421-'Ratios Calculated fix'!P$428)/('Ratios Calculated fix'!P$429-'Ratios Calculated fix'!P$428)</f>
        <v>3.3573359222113096E-2</v>
      </c>
      <c r="Q421" s="21">
        <f>('Ratios Calculated fix'!Q421-'Ratios Calculated fix'!Q$428)/('Ratios Calculated fix'!Q$429-'Ratios Calculated fix'!Q$428)</f>
        <v>0.5552021124817792</v>
      </c>
      <c r="R421" s="21">
        <f>('Ratios Calculated fix'!R421-'Ratios Calculated fix'!R$428)/('Ratios Calculated fix'!R$429-'Ratios Calculated fix'!R$428)</f>
        <v>0.62659614772920091</v>
      </c>
      <c r="S421" s="21">
        <f>('Ratios Calculated fix'!S421-'Ratios Calculated fix'!S$428)/('Ratios Calculated fix'!S$429-'Ratios Calculated fix'!S$428)</f>
        <v>0.12984147357658898</v>
      </c>
      <c r="T421" s="21">
        <f>('Ratios Calculated fix'!T421-'Ratios Calculated fix'!T$428)/('Ratios Calculated fix'!T$429-'Ratios Calculated fix'!T$428)</f>
        <v>0.6128549017652819</v>
      </c>
      <c r="U421" s="21">
        <f>('Ratios Calculated fix'!U421-'Ratios Calculated fix'!U$428)/('Ratios Calculated fix'!U$429-'Ratios Calculated fix'!U$428)</f>
        <v>0.78389217797391619</v>
      </c>
      <c r="V421" s="21">
        <f>('Ratios Calculated fix'!V421-'Ratios Calculated fix'!V$428)/('Ratios Calculated fix'!V$429-'Ratios Calculated fix'!V$428)</f>
        <v>0.77025042387858855</v>
      </c>
      <c r="W421" s="21">
        <f>('Ratios Calculated fix'!W421-'Ratios Calculated fix'!W$428)/('Ratios Calculated fix'!W$429-'Ratios Calculated fix'!W$428)</f>
        <v>0.7523892893762707</v>
      </c>
      <c r="X421" s="21">
        <f>('Ratios Calculated fix'!X421-'Ratios Calculated fix'!X$428)/('Ratios Calculated fix'!X$429-'Ratios Calculated fix'!X$428)</f>
        <v>0.23617852324274241</v>
      </c>
      <c r="Y421" s="21">
        <f>('Ratios Calculated fix'!Y421-'Ratios Calculated fix'!Y$428)/('Ratios Calculated fix'!Y$429-'Ratios Calculated fix'!Y$428)</f>
        <v>0.15846381234816459</v>
      </c>
      <c r="Z421" s="21">
        <f>('Ratios Calculated fix'!Z421-'Ratios Calculated fix'!Z$428)/('Ratios Calculated fix'!Z$429-'Ratios Calculated fix'!Z$428)</f>
        <v>0.76382147675725753</v>
      </c>
      <c r="AA421" s="21">
        <f>('Ratios Calculated fix'!AA421-'Ratios Calculated fix'!AA$428)/('Ratios Calculated fix'!AA$429-'Ratios Calculated fix'!AA$428)</f>
        <v>0.20739673072194381</v>
      </c>
      <c r="AB421" s="21">
        <f>('Ratios Calculated fix'!AB421-'Ratios Calculated fix'!AB$428)/('Ratios Calculated fix'!AB$429-'Ratios Calculated fix'!AB$428)</f>
        <v>0.33728243206667313</v>
      </c>
      <c r="AC421" s="21">
        <f>('Ratios Calculated fix'!AC421-'Ratios Calculated fix'!AC$428)/('Ratios Calculated fix'!AC$429-'Ratios Calculated fix'!AC$428)</f>
        <v>0.70461610547302267</v>
      </c>
      <c r="AD421" s="21">
        <f>('Ratios Calculated fix'!AD421-'Ratios Calculated fix'!AD$428)/('Ratios Calculated fix'!AD$429-'Ratios Calculated fix'!AD$428)</f>
        <v>0.48718351090845036</v>
      </c>
      <c r="AE421" s="21">
        <f>('Ratios Calculated fix'!AE421-'Ratios Calculated fix'!AE$428)/('Ratios Calculated fix'!AE$429-'Ratios Calculated fix'!AE$428)</f>
        <v>0.55848542293188164</v>
      </c>
      <c r="AF421" s="21">
        <f>('Ratios Calculated fix'!AF421-'Ratios Calculated fix'!AF$428)/('Ratios Calculated fix'!AF$429-'Ratios Calculated fix'!AF$428)</f>
        <v>0.72008684518844168</v>
      </c>
      <c r="AG421" s="21" t="e">
        <f>('Ratios Calculated fix'!AG421-'Ratios Calculated fix'!AG$428)/('Ratios Calculated fix'!AG$429-'Ratios Calculated fix'!AG$428)</f>
        <v>#DIV/0!</v>
      </c>
      <c r="AH421" s="21" t="e">
        <f>('Ratios Calculated fix'!AH421-'Ratios Calculated fix'!AH$428)/('Ratios Calculated fix'!AH$429-'Ratios Calculated fix'!AH$428)</f>
        <v>#DIV/0!</v>
      </c>
      <c r="AI421" s="21">
        <f>('Ratios Calculated fix'!AI421-'Ratios Calculated fix'!AI$428)/('Ratios Calculated fix'!AI$429-'Ratios Calculated fix'!AI$428)</f>
        <v>0.30476387914610176</v>
      </c>
      <c r="AJ421" s="21">
        <f>('Ratios Calculated fix'!AJ421-'Ratios Calculated fix'!AJ$428)/('Ratios Calculated fix'!AJ$429-'Ratios Calculated fix'!AJ$428)</f>
        <v>0.22077179252420767</v>
      </c>
      <c r="AK421" s="21" t="e">
        <f>('Ratios Calculated fix'!AK421-'Ratios Calculated fix'!AK$428)/('Ratios Calculated fix'!AK$429-'Ratios Calculated fix'!AK$428)</f>
        <v>#DIV/0!</v>
      </c>
      <c r="AL421" s="21" t="e">
        <f>('Ratios Calculated fix'!AL421-'Ratios Calculated fix'!AL$428)/('Ratios Calculated fix'!AL$429-'Ratios Calculated fix'!AL$428)</f>
        <v>#DIV/0!</v>
      </c>
      <c r="AM421" s="21">
        <f>('Ratios Calculated fix'!AM421-'Ratios Calculated fix'!AM$428)/('Ratios Calculated fix'!AM$429-'Ratios Calculated fix'!AM$428)</f>
        <v>0.61254301677951106</v>
      </c>
      <c r="AN421" s="21">
        <f>('Ratios Calculated fix'!AN421-'Ratios Calculated fix'!AN$428)/('Ratios Calculated fix'!AN$429-'Ratios Calculated fix'!AN$428)</f>
        <v>0.61856448784713214</v>
      </c>
      <c r="AO421" s="21">
        <f>('Ratios Calculated fix'!AO421-'Ratios Calculated fix'!AO$428)/('Ratios Calculated fix'!AO$429-'Ratios Calculated fix'!AO$428)</f>
        <v>0.30019108639018166</v>
      </c>
      <c r="AP421" s="21">
        <f>('Ratios Calculated fix'!AP421-'Ratios Calculated fix'!AP$428)/('Ratios Calculated fix'!AP$429-'Ratios Calculated fix'!AP$428)</f>
        <v>2.4932436345299524E-2</v>
      </c>
      <c r="AQ421" s="21">
        <f>('Ratios Calculated fix'!AQ421-'Ratios Calculated fix'!AQ$428)/('Ratios Calculated fix'!AQ$429-'Ratios Calculated fix'!AQ$428)</f>
        <v>0.96763082881180951</v>
      </c>
      <c r="AR421" s="21">
        <f>('Ratios Calculated fix'!AR421-'Ratios Calculated fix'!AR$428)/('Ratios Calculated fix'!AR$429-'Ratios Calculated fix'!AR$428)</f>
        <v>0.38206191456055927</v>
      </c>
      <c r="AS421" s="21">
        <f>('Ratios Calculated fix'!AS421-'Ratios Calculated fix'!AS$428)/('Ratios Calculated fix'!AS$429-'Ratios Calculated fix'!AS$428)</f>
        <v>0.39121063571306952</v>
      </c>
      <c r="AT421" s="21">
        <f>('Ratios Calculated fix'!AT421-'Ratios Calculated fix'!AT$428)/('Ratios Calculated fix'!AT$429-'Ratios Calculated fix'!AT$428)</f>
        <v>0.65740935184890126</v>
      </c>
      <c r="AU421" s="21">
        <f>('Ratios Calculated fix'!AU421-'Ratios Calculated fix'!AU$428)/('Ratios Calculated fix'!AU$429-'Ratios Calculated fix'!AU$428)</f>
        <v>0.56820534500085895</v>
      </c>
      <c r="AV421" s="21" t="e">
        <f>('Ratios Calculated fix'!AV421-'Ratios Calculated fix'!AV$428)/('Ratios Calculated fix'!AV$429-'Ratios Calculated fix'!AV$428)</f>
        <v>#DIV/0!</v>
      </c>
      <c r="AW421" s="21" t="e">
        <f>('Ratios Calculated fix'!AW421-'Ratios Calculated fix'!AW$428)/('Ratios Calculated fix'!AW$429-'Ratios Calculated fix'!AW$428)</f>
        <v>#DIV/0!</v>
      </c>
      <c r="AX421" s="21" t="e">
        <f>('Ratios Calculated fix'!AX421-'Ratios Calculated fix'!AX$428)/('Ratios Calculated fix'!AX$429-'Ratios Calculated fix'!AX$428)</f>
        <v>#DIV/0!</v>
      </c>
      <c r="AY421" s="21">
        <f>('Ratios Calculated fix'!AY421-'Ratios Calculated fix'!AY$428)/('Ratios Calculated fix'!AY$429-'Ratios Calculated fix'!AY$428)</f>
        <v>0.39199688803220412</v>
      </c>
      <c r="AZ421" s="21">
        <f>('Ratios Calculated fix'!AZ421-'Ratios Calculated fix'!AZ$428)/('Ratios Calculated fix'!AZ$429-'Ratios Calculated fix'!AZ$428)</f>
        <v>0.35398168165827398</v>
      </c>
      <c r="BA421" s="21">
        <f>('Ratios Calculated fix'!BA421-'Ratios Calculated fix'!BA$428)/('Ratios Calculated fix'!BA$429-'Ratios Calculated fix'!BA$428)</f>
        <v>0.51529735349557593</v>
      </c>
      <c r="BB421" s="21" t="e">
        <f>('Ratios Calculated fix'!BB421-'Ratios Calculated fix'!BB$428)/('Ratios Calculated fix'!BB$429-'Ratios Calculated fix'!BB$428)</f>
        <v>#DIV/0!</v>
      </c>
      <c r="BC421" s="21">
        <f>('Ratios Calculated fix'!BC421-'Ratios Calculated fix'!BC$428)/('Ratios Calculated fix'!BC$429-'Ratios Calculated fix'!BC$428)</f>
        <v>0.39493626657561481</v>
      </c>
    </row>
    <row r="422" spans="1:55" x14ac:dyDescent="0.2">
      <c r="A422" s="3" t="s">
        <v>1285</v>
      </c>
      <c r="B422" s="3" t="s">
        <v>1286</v>
      </c>
      <c r="C422" s="3" t="s">
        <v>24</v>
      </c>
      <c r="D422" s="3">
        <v>378249</v>
      </c>
      <c r="E422" s="3" t="s">
        <v>16</v>
      </c>
      <c r="F422" s="3">
        <v>2019</v>
      </c>
      <c r="G422" s="3" t="s">
        <v>17</v>
      </c>
      <c r="H422" s="4">
        <v>43830</v>
      </c>
      <c r="I422" s="4">
        <v>43882</v>
      </c>
      <c r="J422" s="4">
        <v>43882</v>
      </c>
      <c r="K422" s="5">
        <v>205900000</v>
      </c>
      <c r="L422" s="5">
        <v>207800000</v>
      </c>
      <c r="M422" s="3" t="s">
        <v>1287</v>
      </c>
      <c r="N422" s="20">
        <f>('Ratios Calculated fix'!N422-'Ratios Calculated fix'!N$428)/('Ratios Calculated fix'!N$429-'Ratios Calculated fix'!N$428)</f>
        <v>7.8671530470475606E-2</v>
      </c>
      <c r="O422" s="21">
        <f>('Ratios Calculated fix'!O422-'Ratios Calculated fix'!O$428)/('Ratios Calculated fix'!O$429-'Ratios Calculated fix'!O$428)</f>
        <v>3.821422682928044E-2</v>
      </c>
      <c r="P422" s="21">
        <f>('Ratios Calculated fix'!P422-'Ratios Calculated fix'!P$428)/('Ratios Calculated fix'!P$429-'Ratios Calculated fix'!P$428)</f>
        <v>3.3533623142664851E-2</v>
      </c>
      <c r="Q422" s="21">
        <f>('Ratios Calculated fix'!Q422-'Ratios Calculated fix'!Q$428)/('Ratios Calculated fix'!Q$429-'Ratios Calculated fix'!Q$428)</f>
        <v>0.5593291451888307</v>
      </c>
      <c r="R422" s="21">
        <f>('Ratios Calculated fix'!R422-'Ratios Calculated fix'!R$428)/('Ratios Calculated fix'!R$429-'Ratios Calculated fix'!R$428)</f>
        <v>9.5191176124744412E-2</v>
      </c>
      <c r="S422" s="21">
        <f>('Ratios Calculated fix'!S422-'Ratios Calculated fix'!S$428)/('Ratios Calculated fix'!S$429-'Ratios Calculated fix'!S$428)</f>
        <v>3.6351139914941481E-2</v>
      </c>
      <c r="T422" s="21">
        <f>('Ratios Calculated fix'!T422-'Ratios Calculated fix'!T$428)/('Ratios Calculated fix'!T$429-'Ratios Calculated fix'!T$428)</f>
        <v>9.0520273574705337E-2</v>
      </c>
      <c r="U422" s="21">
        <f>('Ratios Calculated fix'!U422-'Ratios Calculated fix'!U$428)/('Ratios Calculated fix'!U$429-'Ratios Calculated fix'!U$428)</f>
        <v>0.79395182317636126</v>
      </c>
      <c r="V422" s="21">
        <f>('Ratios Calculated fix'!V422-'Ratios Calculated fix'!V$428)/('Ratios Calculated fix'!V$429-'Ratios Calculated fix'!V$428)</f>
        <v>0.77280785045678435</v>
      </c>
      <c r="W422" s="21">
        <f>('Ratios Calculated fix'!W422-'Ratios Calculated fix'!W$428)/('Ratios Calculated fix'!W$429-'Ratios Calculated fix'!W$428)</f>
        <v>0.76343917533812067</v>
      </c>
      <c r="X422" s="21">
        <f>('Ratios Calculated fix'!X422-'Ratios Calculated fix'!X$428)/('Ratios Calculated fix'!X$429-'Ratios Calculated fix'!X$428)</f>
        <v>0.14679888369123095</v>
      </c>
      <c r="Y422" s="21">
        <f>('Ratios Calculated fix'!Y422-'Ratios Calculated fix'!Y$428)/('Ratios Calculated fix'!Y$429-'Ratios Calculated fix'!Y$428)</f>
        <v>0.64213055952612497</v>
      </c>
      <c r="Z422" s="21">
        <f>('Ratios Calculated fix'!Z422-'Ratios Calculated fix'!Z$428)/('Ratios Calculated fix'!Z$429-'Ratios Calculated fix'!Z$428)</f>
        <v>0.85320111630876916</v>
      </c>
      <c r="AA422" s="21">
        <f>('Ratios Calculated fix'!AA422-'Ratios Calculated fix'!AA$428)/('Ratios Calculated fix'!AA$429-'Ratios Calculated fix'!AA$428)</f>
        <v>0.64879986516282562</v>
      </c>
      <c r="AB422" s="21">
        <f>('Ratios Calculated fix'!AB422-'Ratios Calculated fix'!AB$428)/('Ratios Calculated fix'!AB$429-'Ratios Calculated fix'!AB$428)</f>
        <v>0.89974448303358279</v>
      </c>
      <c r="AC422" s="21">
        <f>('Ratios Calculated fix'!AC422-'Ratios Calculated fix'!AC$428)/('Ratios Calculated fix'!AC$429-'Ratios Calculated fix'!AC$428)</f>
        <v>0.70552286473369308</v>
      </c>
      <c r="AD422" s="21">
        <f>('Ratios Calculated fix'!AD422-'Ratios Calculated fix'!AD$428)/('Ratios Calculated fix'!AD$429-'Ratios Calculated fix'!AD$428)</f>
        <v>0.42465449405747813</v>
      </c>
      <c r="AE422" s="21">
        <f>('Ratios Calculated fix'!AE422-'Ratios Calculated fix'!AE$428)/('Ratios Calculated fix'!AE$429-'Ratios Calculated fix'!AE$428)</f>
        <v>0.41039905410308619</v>
      </c>
      <c r="AF422" s="21">
        <f>('Ratios Calculated fix'!AF422-'Ratios Calculated fix'!AF$428)/('Ratios Calculated fix'!AF$429-'Ratios Calculated fix'!AF$428)</f>
        <v>0.50600044326010196</v>
      </c>
      <c r="AG422" s="21" t="e">
        <f>('Ratios Calculated fix'!AG422-'Ratios Calculated fix'!AG$428)/('Ratios Calculated fix'!AG$429-'Ratios Calculated fix'!AG$428)</f>
        <v>#DIV/0!</v>
      </c>
      <c r="AH422" s="21" t="e">
        <f>('Ratios Calculated fix'!AH422-'Ratios Calculated fix'!AH$428)/('Ratios Calculated fix'!AH$429-'Ratios Calculated fix'!AH$428)</f>
        <v>#DIV/0!</v>
      </c>
      <c r="AI422" s="21">
        <f>('Ratios Calculated fix'!AI422-'Ratios Calculated fix'!AI$428)/('Ratios Calculated fix'!AI$429-'Ratios Calculated fix'!AI$428)</f>
        <v>0.38192565030103987</v>
      </c>
      <c r="AJ422" s="21">
        <f>('Ratios Calculated fix'!AJ422-'Ratios Calculated fix'!AJ$428)/('Ratios Calculated fix'!AJ$429-'Ratios Calculated fix'!AJ$428)</f>
        <v>0.19022469542270823</v>
      </c>
      <c r="AK422" s="21" t="e">
        <f>('Ratios Calculated fix'!AK422-'Ratios Calculated fix'!AK$428)/('Ratios Calculated fix'!AK$429-'Ratios Calculated fix'!AK$428)</f>
        <v>#DIV/0!</v>
      </c>
      <c r="AL422" s="21" t="e">
        <f>('Ratios Calculated fix'!AL422-'Ratios Calculated fix'!AL$428)/('Ratios Calculated fix'!AL$429-'Ratios Calculated fix'!AL$428)</f>
        <v>#DIV/0!</v>
      </c>
      <c r="AM422" s="21">
        <f>('Ratios Calculated fix'!AM422-'Ratios Calculated fix'!AM$428)/('Ratios Calculated fix'!AM$429-'Ratios Calculated fix'!AM$428)</f>
        <v>0.61496844796105277</v>
      </c>
      <c r="AN422" s="21">
        <f>('Ratios Calculated fix'!AN422-'Ratios Calculated fix'!AN$428)/('Ratios Calculated fix'!AN$429-'Ratios Calculated fix'!AN$428)</f>
        <v>0.62075586351214418</v>
      </c>
      <c r="AO422" s="21">
        <f>('Ratios Calculated fix'!AO422-'Ratios Calculated fix'!AO$428)/('Ratios Calculated fix'!AO$429-'Ratios Calculated fix'!AO$428)</f>
        <v>6.2049379528154251E-2</v>
      </c>
      <c r="AP422" s="21">
        <f>('Ratios Calculated fix'!AP422-'Ratios Calculated fix'!AP$428)/('Ratios Calculated fix'!AP$429-'Ratios Calculated fix'!AP$428)</f>
        <v>3.2450326607886104E-2</v>
      </c>
      <c r="AQ422" s="21">
        <f>('Ratios Calculated fix'!AQ422-'Ratios Calculated fix'!AQ$428)/('Ratios Calculated fix'!AQ$429-'Ratios Calculated fix'!AQ$428)</f>
        <v>0.47474550393919973</v>
      </c>
      <c r="AR422" s="21">
        <f>('Ratios Calculated fix'!AR422-'Ratios Calculated fix'!AR$428)/('Ratios Calculated fix'!AR$429-'Ratios Calculated fix'!AR$428)</f>
        <v>0.39578451424223088</v>
      </c>
      <c r="AS422" s="21">
        <f>('Ratios Calculated fix'!AS422-'Ratios Calculated fix'!AS$428)/('Ratios Calculated fix'!AS$429-'Ratios Calculated fix'!AS$428)</f>
        <v>0.4983131173841161</v>
      </c>
      <c r="AT422" s="21">
        <f>('Ratios Calculated fix'!AT422-'Ratios Calculated fix'!AT$428)/('Ratios Calculated fix'!AT$429-'Ratios Calculated fix'!AT$428)</f>
        <v>0.31011113064378876</v>
      </c>
      <c r="AU422" s="21">
        <f>('Ratios Calculated fix'!AU422-'Ratios Calculated fix'!AU$428)/('Ratios Calculated fix'!AU$429-'Ratios Calculated fix'!AU$428)</f>
        <v>0.50320020016525213</v>
      </c>
      <c r="AV422" s="21" t="e">
        <f>('Ratios Calculated fix'!AV422-'Ratios Calculated fix'!AV$428)/('Ratios Calculated fix'!AV$429-'Ratios Calculated fix'!AV$428)</f>
        <v>#DIV/0!</v>
      </c>
      <c r="AW422" s="21" t="e">
        <f>('Ratios Calculated fix'!AW422-'Ratios Calculated fix'!AW$428)/('Ratios Calculated fix'!AW$429-'Ratios Calculated fix'!AW$428)</f>
        <v>#DIV/0!</v>
      </c>
      <c r="AX422" s="21" t="e">
        <f>('Ratios Calculated fix'!AX422-'Ratios Calculated fix'!AX$428)/('Ratios Calculated fix'!AX$429-'Ratios Calculated fix'!AX$428)</f>
        <v>#DIV/0!</v>
      </c>
      <c r="AY422" s="21">
        <f>('Ratios Calculated fix'!AY422-'Ratios Calculated fix'!AY$428)/('Ratios Calculated fix'!AY$429-'Ratios Calculated fix'!AY$428)</f>
        <v>0.38068426428337959</v>
      </c>
      <c r="AZ422" s="21">
        <f>('Ratios Calculated fix'!AZ422-'Ratios Calculated fix'!AZ$428)/('Ratios Calculated fix'!AZ$429-'Ratios Calculated fix'!AZ$428)</f>
        <v>0.33120944122462725</v>
      </c>
      <c r="BA422" s="21">
        <f>('Ratios Calculated fix'!BA422-'Ratios Calculated fix'!BA$428)/('Ratios Calculated fix'!BA$429-'Ratios Calculated fix'!BA$428)</f>
        <v>0.48717195766793414</v>
      </c>
      <c r="BB422" s="21" t="e">
        <f>('Ratios Calculated fix'!BB422-'Ratios Calculated fix'!BB$428)/('Ratios Calculated fix'!BB$429-'Ratios Calculated fix'!BB$428)</f>
        <v>#DIV/0!</v>
      </c>
      <c r="BC422" s="21">
        <f>('Ratios Calculated fix'!BC422-'Ratios Calculated fix'!BC$428)/('Ratios Calculated fix'!BC$429-'Ratios Calculated fix'!BC$428)</f>
        <v>9.7718924612707772E-2</v>
      </c>
    </row>
    <row r="423" spans="1:55" x14ac:dyDescent="0.2">
      <c r="A423" s="3" t="s">
        <v>1288</v>
      </c>
      <c r="B423" s="3" t="s">
        <v>1289</v>
      </c>
      <c r="C423" s="3" t="s">
        <v>24</v>
      </c>
      <c r="D423" s="3">
        <v>378251</v>
      </c>
      <c r="E423" s="3" t="s">
        <v>16</v>
      </c>
      <c r="F423" s="3">
        <v>2019</v>
      </c>
      <c r="G423" s="3" t="s">
        <v>17</v>
      </c>
      <c r="H423" s="4">
        <v>43830</v>
      </c>
      <c r="I423" s="4">
        <v>43874</v>
      </c>
      <c r="J423" s="4">
        <v>43874</v>
      </c>
      <c r="K423" s="5">
        <v>476312000</v>
      </c>
      <c r="L423" s="5">
        <v>480248000</v>
      </c>
      <c r="M423" s="3" t="s">
        <v>1290</v>
      </c>
      <c r="N423" s="20">
        <f>('Ratios Calculated fix'!N423-'Ratios Calculated fix'!N$428)/('Ratios Calculated fix'!N$429-'Ratios Calculated fix'!N$428)</f>
        <v>0.15544012465563622</v>
      </c>
      <c r="O423" s="21">
        <f>('Ratios Calculated fix'!O423-'Ratios Calculated fix'!O$428)/('Ratios Calculated fix'!O$429-'Ratios Calculated fix'!O$428)</f>
        <v>0.10606469678559519</v>
      </c>
      <c r="P423" s="21">
        <f>('Ratios Calculated fix'!P423-'Ratios Calculated fix'!P$428)/('Ratios Calculated fix'!P$429-'Ratios Calculated fix'!P$428)</f>
        <v>0.20804970242692988</v>
      </c>
      <c r="Q423" s="21">
        <f>('Ratios Calculated fix'!Q423-'Ratios Calculated fix'!Q$428)/('Ratios Calculated fix'!Q$429-'Ratios Calculated fix'!Q$428)</f>
        <v>0.56366079086065646</v>
      </c>
      <c r="R423" s="21">
        <f>('Ratios Calculated fix'!R423-'Ratios Calculated fix'!R$428)/('Ratios Calculated fix'!R$429-'Ratios Calculated fix'!R$428)</f>
        <v>0.15382202733862227</v>
      </c>
      <c r="S423" s="21">
        <f>('Ratios Calculated fix'!S423-'Ratios Calculated fix'!S$428)/('Ratios Calculated fix'!S$429-'Ratios Calculated fix'!S$428)</f>
        <v>1.3950927491082491E-3</v>
      </c>
      <c r="T423" s="21">
        <f>('Ratios Calculated fix'!T423-'Ratios Calculated fix'!T$428)/('Ratios Calculated fix'!T$429-'Ratios Calculated fix'!T$428)</f>
        <v>0.15518466668390729</v>
      </c>
      <c r="U423" s="21">
        <f>('Ratios Calculated fix'!U423-'Ratios Calculated fix'!U$428)/('Ratios Calculated fix'!U$429-'Ratios Calculated fix'!U$428)</f>
        <v>0.80448280414180606</v>
      </c>
      <c r="V423" s="21">
        <f>('Ratios Calculated fix'!V423-'Ratios Calculated fix'!V$428)/('Ratios Calculated fix'!V$429-'Ratios Calculated fix'!V$428)</f>
        <v>0.77156114172537671</v>
      </c>
      <c r="W423" s="21">
        <f>('Ratios Calculated fix'!W423-'Ratios Calculated fix'!W$428)/('Ratios Calculated fix'!W$429-'Ratios Calculated fix'!W$428)</f>
        <v>0.77575360838591245</v>
      </c>
      <c r="X423" s="21">
        <f>('Ratios Calculated fix'!X423-'Ratios Calculated fix'!X$428)/('Ratios Calculated fix'!X$429-'Ratios Calculated fix'!X$428)</f>
        <v>0.33146435726074108</v>
      </c>
      <c r="Y423" s="21">
        <f>('Ratios Calculated fix'!Y423-'Ratios Calculated fix'!Y$428)/('Ratios Calculated fix'!Y$429-'Ratios Calculated fix'!Y$428)</f>
        <v>0.4856880080344656</v>
      </c>
      <c r="Z423" s="21">
        <f>('Ratios Calculated fix'!Z423-'Ratios Calculated fix'!Z$428)/('Ratios Calculated fix'!Z$429-'Ratios Calculated fix'!Z$428)</f>
        <v>0.66853564273925892</v>
      </c>
      <c r="AA423" s="21">
        <f>('Ratios Calculated fix'!AA423-'Ratios Calculated fix'!AA$428)/('Ratios Calculated fix'!AA$429-'Ratios Calculated fix'!AA$428)</f>
        <v>0.38134928726765038</v>
      </c>
      <c r="AB423" s="21">
        <f>('Ratios Calculated fix'!AB423-'Ratios Calculated fix'!AB$428)/('Ratios Calculated fix'!AB$429-'Ratios Calculated fix'!AB$428)</f>
        <v>0.83737706259333733</v>
      </c>
      <c r="AC423" s="21">
        <f>('Ratios Calculated fix'!AC423-'Ratios Calculated fix'!AC$428)/('Ratios Calculated fix'!AC$429-'Ratios Calculated fix'!AC$428)</f>
        <v>0.66266678527169809</v>
      </c>
      <c r="AD423" s="21">
        <f>('Ratios Calculated fix'!AD423-'Ratios Calculated fix'!AD$428)/('Ratios Calculated fix'!AD$429-'Ratios Calculated fix'!AD$428)</f>
        <v>0.51760356374912952</v>
      </c>
      <c r="AE423" s="21">
        <f>('Ratios Calculated fix'!AE423-'Ratios Calculated fix'!AE$428)/('Ratios Calculated fix'!AE$429-'Ratios Calculated fix'!AE$428)</f>
        <v>0.57292728234527124</v>
      </c>
      <c r="AF423" s="21">
        <f>('Ratios Calculated fix'!AF423-'Ratios Calculated fix'!AF$428)/('Ratios Calculated fix'!AF$429-'Ratios Calculated fix'!AF$428)</f>
        <v>0.70266790787424838</v>
      </c>
      <c r="AG423" s="21" t="e">
        <f>('Ratios Calculated fix'!AG423-'Ratios Calculated fix'!AG$428)/('Ratios Calculated fix'!AG$429-'Ratios Calculated fix'!AG$428)</f>
        <v>#DIV/0!</v>
      </c>
      <c r="AH423" s="21" t="e">
        <f>('Ratios Calculated fix'!AH423-'Ratios Calculated fix'!AH$428)/('Ratios Calculated fix'!AH$429-'Ratios Calculated fix'!AH$428)</f>
        <v>#DIV/0!</v>
      </c>
      <c r="AI423" s="21">
        <f>('Ratios Calculated fix'!AI423-'Ratios Calculated fix'!AI$428)/('Ratios Calculated fix'!AI$429-'Ratios Calculated fix'!AI$428)</f>
        <v>0.43620524630287638</v>
      </c>
      <c r="AJ423" s="21">
        <f>('Ratios Calculated fix'!AJ423-'Ratios Calculated fix'!AJ$428)/('Ratios Calculated fix'!AJ$429-'Ratios Calculated fix'!AJ$428)</f>
        <v>0.31458695194108899</v>
      </c>
      <c r="AK423" s="21" t="e">
        <f>('Ratios Calculated fix'!AK423-'Ratios Calculated fix'!AK$428)/('Ratios Calculated fix'!AK$429-'Ratios Calculated fix'!AK$428)</f>
        <v>#DIV/0!</v>
      </c>
      <c r="AL423" s="21" t="e">
        <f>('Ratios Calculated fix'!AL423-'Ratios Calculated fix'!AL$428)/('Ratios Calculated fix'!AL$429-'Ratios Calculated fix'!AL$428)</f>
        <v>#DIV/0!</v>
      </c>
      <c r="AM423" s="21">
        <f>('Ratios Calculated fix'!AM423-'Ratios Calculated fix'!AM$428)/('Ratios Calculated fix'!AM$429-'Ratios Calculated fix'!AM$428)</f>
        <v>0.625325689691419</v>
      </c>
      <c r="AN423" s="21">
        <f>('Ratios Calculated fix'!AN423-'Ratios Calculated fix'!AN$428)/('Ratios Calculated fix'!AN$429-'Ratios Calculated fix'!AN$428)</f>
        <v>0.62378181028728408</v>
      </c>
      <c r="AO423" s="21">
        <f>('Ratios Calculated fix'!AO423-'Ratios Calculated fix'!AO$428)/('Ratios Calculated fix'!AO$429-'Ratios Calculated fix'!AO$428)</f>
        <v>0.11013534066793147</v>
      </c>
      <c r="AP423" s="21">
        <f>('Ratios Calculated fix'!AP423-'Ratios Calculated fix'!AP$428)/('Ratios Calculated fix'!AP$429-'Ratios Calculated fix'!AP$428)</f>
        <v>3.2203055459250361E-2</v>
      </c>
      <c r="AQ423" s="21">
        <f>('Ratios Calculated fix'!AQ423-'Ratios Calculated fix'!AQ$428)/('Ratios Calculated fix'!AQ$429-'Ratios Calculated fix'!AQ$428)</f>
        <v>0.66251062567222752</v>
      </c>
      <c r="AR423" s="21">
        <f>('Ratios Calculated fix'!AR423-'Ratios Calculated fix'!AR$428)/('Ratios Calculated fix'!AR$429-'Ratios Calculated fix'!AR$428)</f>
        <v>0.48410250557197942</v>
      </c>
      <c r="AS423" s="21">
        <f>('Ratios Calculated fix'!AS423-'Ratios Calculated fix'!AS$428)/('Ratios Calculated fix'!AS$429-'Ratios Calculated fix'!AS$428)</f>
        <v>0.59067136439247903</v>
      </c>
      <c r="AT423" s="21">
        <f>('Ratios Calculated fix'!AT423-'Ratios Calculated fix'!AT$428)/('Ratios Calculated fix'!AT$429-'Ratios Calculated fix'!AT$428)</f>
        <v>0.46332791340756097</v>
      </c>
      <c r="AU423" s="21">
        <f>('Ratios Calculated fix'!AU423-'Ratios Calculated fix'!AU$428)/('Ratios Calculated fix'!AU$429-'Ratios Calculated fix'!AU$428)</f>
        <v>0.40123605386953615</v>
      </c>
      <c r="AV423" s="21" t="e">
        <f>('Ratios Calculated fix'!AV423-'Ratios Calculated fix'!AV$428)/('Ratios Calculated fix'!AV$429-'Ratios Calculated fix'!AV$428)</f>
        <v>#DIV/0!</v>
      </c>
      <c r="AW423" s="21" t="e">
        <f>('Ratios Calculated fix'!AW423-'Ratios Calculated fix'!AW$428)/('Ratios Calculated fix'!AW$429-'Ratios Calculated fix'!AW$428)</f>
        <v>#DIV/0!</v>
      </c>
      <c r="AX423" s="21" t="e">
        <f>('Ratios Calculated fix'!AX423-'Ratios Calculated fix'!AX$428)/('Ratios Calculated fix'!AX$429-'Ratios Calculated fix'!AX$428)</f>
        <v>#DIV/0!</v>
      </c>
      <c r="AY423" s="21">
        <f>('Ratios Calculated fix'!AY423-'Ratios Calculated fix'!AY$428)/('Ratios Calculated fix'!AY$429-'Ratios Calculated fix'!AY$428)</f>
        <v>0.36381871611217759</v>
      </c>
      <c r="AZ423" s="21">
        <f>('Ratios Calculated fix'!AZ423-'Ratios Calculated fix'!AZ$428)/('Ratios Calculated fix'!AZ$429-'Ratios Calculated fix'!AZ$428)</f>
        <v>0.28950352300394172</v>
      </c>
      <c r="BA423" s="21">
        <f>('Ratios Calculated fix'!BA423-'Ratios Calculated fix'!BA$428)/('Ratios Calculated fix'!BA$429-'Ratios Calculated fix'!BA$428)</f>
        <v>0.50716440073815972</v>
      </c>
      <c r="BB423" s="21" t="e">
        <f>('Ratios Calculated fix'!BB423-'Ratios Calculated fix'!BB$428)/('Ratios Calculated fix'!BB$429-'Ratios Calculated fix'!BB$428)</f>
        <v>#DIV/0!</v>
      </c>
      <c r="BC423" s="21">
        <f>('Ratios Calculated fix'!BC423-'Ratios Calculated fix'!BC$428)/('Ratios Calculated fix'!BC$429-'Ratios Calculated fix'!BC$428)</f>
        <v>0.17042711011366896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x14ac:dyDescent="0.2">
      <c r="A426" s="1"/>
      <c r="B426" s="1"/>
      <c r="C426" s="16"/>
      <c r="D426" s="1"/>
      <c r="E426" s="1"/>
      <c r="F426" s="1"/>
      <c r="G426" s="1"/>
      <c r="H426" s="11"/>
      <c r="I426" s="11"/>
      <c r="J426" s="11"/>
      <c r="K426" s="2"/>
      <c r="L426" s="2"/>
      <c r="M426" s="1"/>
    </row>
    <row r="427" spans="1:55" x14ac:dyDescent="0.2">
      <c r="A427" s="1"/>
      <c r="B427" s="1"/>
      <c r="C427" s="16"/>
      <c r="D427" s="1"/>
      <c r="E427" s="1"/>
      <c r="F427" s="1"/>
      <c r="G427" s="1"/>
      <c r="H427" s="11"/>
      <c r="I427" s="11"/>
      <c r="J427" s="11"/>
      <c r="K427" s="2"/>
      <c r="L427" s="2"/>
      <c r="M427" s="1"/>
    </row>
    <row r="428" spans="1:55" x14ac:dyDescent="0.2">
      <c r="A428" s="1"/>
      <c r="B428" s="1"/>
      <c r="C428" s="16"/>
      <c r="D428" s="1"/>
      <c r="E428" s="1"/>
      <c r="F428" s="1"/>
      <c r="G428" s="1"/>
      <c r="H428" s="11"/>
      <c r="I428" s="11"/>
      <c r="J428" s="11"/>
      <c r="K428" s="2"/>
      <c r="L428" s="2"/>
      <c r="M428" s="1"/>
    </row>
    <row r="429" spans="1:55" x14ac:dyDescent="0.2">
      <c r="A429" s="1"/>
      <c r="B429" s="1"/>
      <c r="C429" s="16"/>
      <c r="D429" s="1"/>
      <c r="E429" s="1"/>
      <c r="F429" s="1"/>
      <c r="G429" s="1"/>
      <c r="H429" s="11"/>
      <c r="I429" s="11"/>
      <c r="J429" s="11"/>
      <c r="K429" s="2"/>
      <c r="L429" s="2"/>
      <c r="M429" s="1"/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A4592" s="1"/>
      <c r="B4592" s="1"/>
      <c r="C4592" s="16"/>
      <c r="D4592" s="1"/>
      <c r="E4592" s="1"/>
      <c r="F4592" s="1"/>
      <c r="G4592" s="1"/>
      <c r="H4592" s="11"/>
      <c r="I4592" s="11"/>
      <c r="J4592" s="11"/>
      <c r="K4592" s="2"/>
      <c r="L4592" s="2"/>
      <c r="M4592" s="1"/>
    </row>
    <row r="4593" spans="1:13" x14ac:dyDescent="0.2">
      <c r="A4593" s="1"/>
      <c r="B4593" s="1"/>
      <c r="C4593" s="16"/>
      <c r="D4593" s="1"/>
      <c r="E4593" s="1"/>
      <c r="F4593" s="1"/>
      <c r="G4593" s="1"/>
      <c r="H4593" s="11"/>
      <c r="I4593" s="11"/>
      <c r="J4593" s="11"/>
      <c r="K4593" s="2"/>
      <c r="L4593" s="2"/>
      <c r="M4593" s="1"/>
    </row>
    <row r="4594" spans="1:13" x14ac:dyDescent="0.2">
      <c r="A4594" s="1"/>
      <c r="B4594" s="1"/>
      <c r="C4594" s="16"/>
      <c r="D4594" s="1"/>
      <c r="E4594" s="1"/>
      <c r="F4594" s="1"/>
      <c r="G4594" s="1"/>
      <c r="H4594" s="11"/>
      <c r="I4594" s="11"/>
      <c r="J4594" s="11"/>
      <c r="K4594" s="2"/>
      <c r="L4594" s="2"/>
      <c r="M4594" s="1"/>
    </row>
    <row r="4595" spans="1:13" x14ac:dyDescent="0.2">
      <c r="A4595" s="1"/>
      <c r="B4595" s="1"/>
      <c r="C4595" s="16"/>
      <c r="D4595" s="1"/>
      <c r="E4595" s="1"/>
      <c r="F4595" s="1"/>
      <c r="G4595" s="1"/>
      <c r="H4595" s="11"/>
      <c r="I4595" s="11"/>
      <c r="J4595" s="11"/>
      <c r="K4595" s="2"/>
      <c r="L4595" s="2"/>
      <c r="M4595" s="1"/>
    </row>
    <row r="4596" spans="1:13" x14ac:dyDescent="0.2">
      <c r="A4596" s="1"/>
      <c r="B4596" s="1"/>
      <c r="C4596" s="16"/>
      <c r="D4596" s="1"/>
      <c r="E4596" s="1"/>
      <c r="F4596" s="1"/>
      <c r="G4596" s="1"/>
      <c r="H4596" s="11"/>
      <c r="I4596" s="11"/>
      <c r="J4596" s="11"/>
      <c r="K4596" s="2"/>
      <c r="L4596" s="2"/>
      <c r="M4596" s="1"/>
    </row>
    <row r="4597" spans="1:13" x14ac:dyDescent="0.2">
      <c r="A4597" s="1"/>
      <c r="B4597" s="1"/>
      <c r="C4597" s="16"/>
      <c r="D4597" s="1"/>
      <c r="E4597" s="1"/>
      <c r="F4597" s="1"/>
      <c r="G4597" s="1"/>
      <c r="H4597" s="11"/>
      <c r="I4597" s="11"/>
      <c r="J4597" s="11"/>
      <c r="K4597" s="2"/>
      <c r="L4597" s="2"/>
      <c r="M4597" s="1"/>
    </row>
    <row r="4598" spans="1:13" x14ac:dyDescent="0.2">
      <c r="C4598" s="17"/>
    </row>
    <row r="4599" spans="1:13" x14ac:dyDescent="0.2">
      <c r="C4599" s="17"/>
    </row>
    <row r="4600" spans="1:13" x14ac:dyDescent="0.2">
      <c r="C4600" s="17"/>
    </row>
    <row r="4601" spans="1:13" x14ac:dyDescent="0.2">
      <c r="C4601" s="17"/>
    </row>
    <row r="4602" spans="1:13" x14ac:dyDescent="0.2">
      <c r="C4602" s="17"/>
    </row>
    <row r="4603" spans="1:13" x14ac:dyDescent="0.2">
      <c r="C4603" s="17"/>
    </row>
    <row r="4604" spans="1:13" x14ac:dyDescent="0.2">
      <c r="C4604" s="17"/>
    </row>
    <row r="4605" spans="1:13" x14ac:dyDescent="0.2">
      <c r="C4605" s="17"/>
    </row>
    <row r="4606" spans="1:13" x14ac:dyDescent="0.2">
      <c r="C4606" s="17"/>
    </row>
    <row r="4607" spans="1:13" x14ac:dyDescent="0.2">
      <c r="C4607" s="17"/>
    </row>
    <row r="4608" spans="1:1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</sheetData>
  <hyperlinks>
    <hyperlink ref="M10" r:id="rId1" xr:uid="{A14800C3-266C-2048-B4EA-FB0F2802D37A}"/>
    <hyperlink ref="M19" r:id="rId2" xr:uid="{4A4DAD24-9204-1E42-86E0-A7B116FDF7E3}"/>
    <hyperlink ref="M86" r:id="rId3" xr:uid="{BE232EB8-2E08-2742-9C21-00AB0B6997D7}"/>
    <hyperlink ref="M111" r:id="rId4" xr:uid="{CEE76721-F2A5-6343-BAA9-794F9BE9F8BE}"/>
    <hyperlink ref="M117" r:id="rId5" xr:uid="{122DD2EA-5583-DD48-A469-57610E0CAE19}"/>
    <hyperlink ref="M140" r:id="rId6" xr:uid="{CB1B406F-9E67-D741-86D0-D75A45E7C2DD}"/>
    <hyperlink ref="M146" r:id="rId7" xr:uid="{4E48A2D2-9F33-034E-B6D5-21E6EF790CBC}"/>
    <hyperlink ref="M177" r:id="rId8" xr:uid="{B28CF8DD-AA14-CE45-881B-405E205E5665}"/>
    <hyperlink ref="M186" r:id="rId9" xr:uid="{3180B8C2-A65E-5D4B-A105-5829F1119A8F}"/>
    <hyperlink ref="M197" r:id="rId10" xr:uid="{8AE8C791-F138-0946-A6C5-2B7229B0CD6F}"/>
    <hyperlink ref="M235" r:id="rId11" xr:uid="{FFB68CDD-AC48-2A4B-A88A-37DD509A0278}"/>
    <hyperlink ref="M245" r:id="rId12" xr:uid="{C700E43A-7166-3145-966B-ABC5920343D5}"/>
    <hyperlink ref="M284" r:id="rId13" xr:uid="{DF6B52FF-DBB8-2D4F-8341-32F59E1123C3}"/>
    <hyperlink ref="M313" r:id="rId14" xr:uid="{0D3E321F-DD18-2042-BF06-60573043459F}"/>
    <hyperlink ref="M351" r:id="rId15" xr:uid="{C635D65F-6877-9644-BDB2-82712234CEAB}"/>
    <hyperlink ref="M247" r:id="rId16" xr:uid="{15D8A886-441E-1D4B-B1F5-476C2A0AFA9D}"/>
    <hyperlink ref="M367" r:id="rId17" xr:uid="{E6982B1E-975C-5445-A369-EE46B802CD85}"/>
    <hyperlink ref="M374" r:id="rId18" xr:uid="{1E656DAD-572B-5B4D-8B1D-75C8D3B9611B}"/>
    <hyperlink ref="M398" r:id="rId19" xr:uid="{E46277C4-04DA-FF41-893D-9E6E520CCA45}"/>
    <hyperlink ref="M396" r:id="rId20" xr:uid="{4E9E1FE5-162D-7141-9D8C-48135E634CF5}"/>
    <hyperlink ref="M412" r:id="rId21" xr:uid="{F4E36DAA-EC65-774D-B7BD-038EEE8B916D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17C8-CAEF-044E-BF64-E91E98530D17}">
  <dimension ref="A1:BC4969"/>
  <sheetViews>
    <sheetView tabSelected="1" workbookViewId="0">
      <selection activeCell="E18" sqref="E18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bestFit="1" customWidth="1"/>
    <col min="15" max="15" width="13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7" customFormat="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61" t="s">
        <v>10</v>
      </c>
      <c r="L1" s="61" t="s">
        <v>11</v>
      </c>
      <c r="M1" s="16" t="s">
        <v>12</v>
      </c>
      <c r="N1" s="62" t="s">
        <v>1304</v>
      </c>
      <c r="O1" s="63" t="s">
        <v>1306</v>
      </c>
      <c r="P1" s="63" t="s">
        <v>1312</v>
      </c>
      <c r="Q1" s="63" t="s">
        <v>1302</v>
      </c>
      <c r="R1" s="63" t="s">
        <v>1363</v>
      </c>
      <c r="S1" s="63" t="s">
        <v>1365</v>
      </c>
      <c r="T1" s="63" t="s">
        <v>1366</v>
      </c>
      <c r="U1" s="63" t="s">
        <v>1367</v>
      </c>
      <c r="V1" s="63" t="s">
        <v>1368</v>
      </c>
      <c r="W1" s="63" t="s">
        <v>1369</v>
      </c>
      <c r="X1" s="63" t="s">
        <v>1333</v>
      </c>
      <c r="Y1" s="63" t="s">
        <v>1335</v>
      </c>
      <c r="Z1" s="63" t="s">
        <v>1332</v>
      </c>
      <c r="AA1" s="63" t="s">
        <v>1386</v>
      </c>
      <c r="AB1" s="64" t="s">
        <v>1389</v>
      </c>
      <c r="AC1" s="62" t="s">
        <v>1339</v>
      </c>
      <c r="AD1" s="63" t="s">
        <v>1341</v>
      </c>
      <c r="AE1" s="63" t="s">
        <v>1343</v>
      </c>
      <c r="AF1" s="63" t="s">
        <v>1310</v>
      </c>
      <c r="AG1" s="63" t="s">
        <v>1337</v>
      </c>
      <c r="AH1" s="64" t="s">
        <v>1328</v>
      </c>
      <c r="AI1" s="62" t="s">
        <v>1358</v>
      </c>
      <c r="AJ1" s="63" t="s">
        <v>1390</v>
      </c>
      <c r="AK1" s="63" t="s">
        <v>1392</v>
      </c>
      <c r="AL1" s="64" t="s">
        <v>1393</v>
      </c>
      <c r="AM1" s="62" t="s">
        <v>1308</v>
      </c>
      <c r="AN1" s="63" t="s">
        <v>1316</v>
      </c>
      <c r="AO1" s="63" t="s">
        <v>1317</v>
      </c>
      <c r="AP1" s="63" t="s">
        <v>1319</v>
      </c>
      <c r="AQ1" s="63" t="s">
        <v>1345</v>
      </c>
      <c r="AR1" s="63" t="s">
        <v>1347</v>
      </c>
      <c r="AS1" s="63" t="s">
        <v>1349</v>
      </c>
      <c r="AT1" s="63" t="s">
        <v>1351</v>
      </c>
      <c r="AU1" s="63" t="s">
        <v>1353</v>
      </c>
      <c r="AV1" s="63" t="s">
        <v>1398</v>
      </c>
      <c r="AW1" s="63" t="s">
        <v>1355</v>
      </c>
      <c r="AX1" s="63" t="s">
        <v>1400</v>
      </c>
      <c r="AY1" s="63" t="s">
        <v>1360</v>
      </c>
      <c r="AZ1" s="63" t="s">
        <v>1361</v>
      </c>
      <c r="BA1" s="63" t="s">
        <v>1362</v>
      </c>
      <c r="BB1" s="63" t="s">
        <v>1330</v>
      </c>
      <c r="BC1" s="64" t="s">
        <v>1370</v>
      </c>
    </row>
    <row r="2" spans="1:55" x14ac:dyDescent="0.2">
      <c r="A2" s="47" t="s">
        <v>54</v>
      </c>
      <c r="B2" s="47" t="s">
        <v>55</v>
      </c>
      <c r="C2" s="47" t="s">
        <v>24</v>
      </c>
      <c r="D2" s="47">
        <v>45846</v>
      </c>
      <c r="E2" s="47" t="s">
        <v>16</v>
      </c>
      <c r="F2" s="47">
        <v>2018</v>
      </c>
      <c r="G2" s="47" t="s">
        <v>17</v>
      </c>
      <c r="H2" s="48">
        <v>43404</v>
      </c>
      <c r="I2" s="48">
        <v>43454</v>
      </c>
      <c r="J2" s="48">
        <v>43454</v>
      </c>
      <c r="K2" s="47">
        <v>319000000</v>
      </c>
      <c r="L2" s="47">
        <v>327000000</v>
      </c>
      <c r="M2" s="47" t="s">
        <v>1602</v>
      </c>
      <c r="N2" s="20">
        <v>3.2860802732707088</v>
      </c>
      <c r="O2" s="21">
        <v>2.7412467976088815</v>
      </c>
      <c r="P2" s="21">
        <v>1.9188727583262168</v>
      </c>
      <c r="Q2" s="21">
        <v>0.86851892364909211</v>
      </c>
      <c r="R2" s="21">
        <v>0.21063107364477227</v>
      </c>
      <c r="S2" s="21">
        <v>0</v>
      </c>
      <c r="T2" s="21">
        <v>0.21063107364477227</v>
      </c>
      <c r="U2" s="21">
        <v>0.39356814701378257</v>
      </c>
      <c r="V2" s="21">
        <v>0</v>
      </c>
      <c r="W2" s="21">
        <v>0.39356814701378257</v>
      </c>
      <c r="X2" s="22">
        <v>0.45053272450532722</v>
      </c>
      <c r="Y2" s="22">
        <v>0.90033484341146341</v>
      </c>
      <c r="Z2" s="22">
        <v>0.54946727549467278</v>
      </c>
      <c r="AA2" s="22">
        <v>0.34808570425008784</v>
      </c>
      <c r="AB2" s="23">
        <v>0.53518323381337085</v>
      </c>
      <c r="AC2" s="24">
        <v>0.54680504680504682</v>
      </c>
      <c r="AD2" s="22">
        <v>0.18884818884818885</v>
      </c>
      <c r="AE2" s="22">
        <v>0.18884818884818885</v>
      </c>
      <c r="AF2" s="22">
        <v>6.4306064306064309E-2</v>
      </c>
      <c r="AG2" s="22">
        <v>-25.081081081081081</v>
      </c>
      <c r="AH2" s="23">
        <v>25.081081081081081</v>
      </c>
      <c r="AI2" s="24">
        <v>-0.73321067157313713</v>
      </c>
      <c r="AJ2" s="22">
        <v>0.92826643894107597</v>
      </c>
      <c r="AK2" s="22">
        <v>0.49805447470817121</v>
      </c>
      <c r="AL2" s="23">
        <v>0.60422456920511391</v>
      </c>
      <c r="AM2" s="24">
        <v>6.9131481076350906E-2</v>
      </c>
      <c r="AN2" s="22">
        <v>1.0750382848392037</v>
      </c>
      <c r="AO2" s="22">
        <v>0.57534246575342463</v>
      </c>
      <c r="AP2" s="22">
        <v>1.8356369069854315</v>
      </c>
      <c r="AQ2" s="22">
        <v>3.6998009600749324E-2</v>
      </c>
      <c r="AR2" s="22">
        <v>0.22120472120472121</v>
      </c>
      <c r="AS2" s="22">
        <v>-0.16218966218966219</v>
      </c>
      <c r="AT2" s="22">
        <v>0.12726846973422315</v>
      </c>
      <c r="AU2" s="22">
        <v>0.32707087959009395</v>
      </c>
      <c r="AV2" s="22">
        <v>0.21289605336297943</v>
      </c>
      <c r="AW2" s="22">
        <v>0.60422456920511391</v>
      </c>
      <c r="AX2" s="22">
        <v>0.21289605336297943</v>
      </c>
      <c r="AY2" s="22">
        <v>1.9385775862068966</v>
      </c>
      <c r="AZ2" s="22">
        <v>-0.48275862068965519</v>
      </c>
      <c r="BA2" s="22">
        <v>1.2120253164556962</v>
      </c>
      <c r="BB2" s="22">
        <v>0.51584213451917738</v>
      </c>
      <c r="BC2" s="23">
        <v>0.12591587516960651</v>
      </c>
    </row>
    <row r="3" spans="1:55" x14ac:dyDescent="0.2">
      <c r="A3" s="47" t="s">
        <v>99</v>
      </c>
      <c r="B3" s="47" t="s">
        <v>100</v>
      </c>
      <c r="C3" s="47" t="s">
        <v>15</v>
      </c>
      <c r="D3" s="47">
        <v>68568</v>
      </c>
      <c r="E3" s="47" t="s">
        <v>16</v>
      </c>
      <c r="F3" s="47">
        <v>2018</v>
      </c>
      <c r="G3" s="47" t="s">
        <v>17</v>
      </c>
      <c r="H3" s="48">
        <v>43465</v>
      </c>
      <c r="I3" s="48">
        <v>43521</v>
      </c>
      <c r="J3" s="48">
        <v>43521</v>
      </c>
      <c r="K3" s="47">
        <v>460588000</v>
      </c>
      <c r="L3" s="47">
        <v>461917000</v>
      </c>
      <c r="M3" s="47" t="s">
        <v>1603</v>
      </c>
      <c r="N3" s="20">
        <v>0.47728779840848806</v>
      </c>
      <c r="O3" s="21">
        <v>0.39318081343943412</v>
      </c>
      <c r="P3" s="21">
        <v>0.26304155614500441</v>
      </c>
      <c r="Q3" s="21">
        <v>-359.46153846153845</v>
      </c>
      <c r="R3" s="21">
        <v>0.40397821063057116</v>
      </c>
      <c r="S3" s="21">
        <v>5.4374380983823044E-2</v>
      </c>
      <c r="T3" s="21">
        <v>0.34960382964674808</v>
      </c>
      <c r="U3" s="21">
        <v>-144.81065088757396</v>
      </c>
      <c r="V3" s="21">
        <v>-19.491124260355029</v>
      </c>
      <c r="W3" s="21">
        <v>-125.31952662721893</v>
      </c>
      <c r="X3" s="22">
        <v>0.1425718058765269</v>
      </c>
      <c r="Y3" s="22">
        <v>-3.1093612010597584E-3</v>
      </c>
      <c r="Z3" s="22">
        <v>0.85742819412347304</v>
      </c>
      <c r="AA3" s="22">
        <v>6.7530538131396506E-2</v>
      </c>
      <c r="AB3" s="23">
        <v>-2.7896995708154505E-3</v>
      </c>
      <c r="AC3" s="24">
        <v>0.26694506185312411</v>
      </c>
      <c r="AD3" s="22">
        <v>0.1009182550908152</v>
      </c>
      <c r="AE3" s="22">
        <v>5.963045284120249E-2</v>
      </c>
      <c r="AF3" s="22">
        <v>3.1701129296603132E-2</v>
      </c>
      <c r="AG3" s="22">
        <v>4.7921108742004268</v>
      </c>
      <c r="AH3" s="23">
        <v>2.8315565031982941</v>
      </c>
      <c r="AI3" s="24">
        <v>-0.47325219360317011</v>
      </c>
      <c r="AJ3" s="22">
        <v>0.19523651635720601</v>
      </c>
      <c r="AK3" s="22">
        <v>0.13676296326563969</v>
      </c>
      <c r="AL3" s="23">
        <v>0.14436317574469823</v>
      </c>
      <c r="AM3" s="24">
        <v>-8.3550295857988157</v>
      </c>
      <c r="AN3" s="22">
        <v>-263.55621301775147</v>
      </c>
      <c r="AO3" s="22">
        <v>0.73524265434136682</v>
      </c>
      <c r="AP3" s="22">
        <v>-4.7088487155090393</v>
      </c>
      <c r="AQ3" s="22">
        <v>2.330802244965335E-2</v>
      </c>
      <c r="AR3" s="22">
        <v>7.9320176915650742E-2</v>
      </c>
      <c r="AS3" s="22">
        <v>-3.7538447722323252E-2</v>
      </c>
      <c r="AT3" s="22">
        <v>5.8319577418289865E-2</v>
      </c>
      <c r="AU3" s="22">
        <v>8.6206896551724144E-2</v>
      </c>
      <c r="AV3" s="22">
        <v>6.3743717566297556E-2</v>
      </c>
      <c r="AW3" s="22">
        <v>0.16681618584446858</v>
      </c>
      <c r="AX3" s="22">
        <v>7.3657868643467586E-2</v>
      </c>
      <c r="AY3" s="22">
        <v>5.4444938820912121</v>
      </c>
      <c r="AZ3" s="22">
        <v>4.3855394883203562</v>
      </c>
      <c r="BA3" s="22">
        <v>1.1048158640226629</v>
      </c>
      <c r="BB3" s="22">
        <v>0.10852776529236301</v>
      </c>
      <c r="BC3" s="23">
        <v>6.2517653704924209E-2</v>
      </c>
    </row>
    <row r="4" spans="1:55" x14ac:dyDescent="0.2">
      <c r="A4" s="47" t="s">
        <v>43</v>
      </c>
      <c r="B4" s="47" t="s">
        <v>44</v>
      </c>
      <c r="C4" s="47" t="s">
        <v>45</v>
      </c>
      <c r="D4" s="47">
        <v>184955</v>
      </c>
      <c r="E4" s="47" t="s">
        <v>16</v>
      </c>
      <c r="F4" s="47">
        <v>2018</v>
      </c>
      <c r="G4" s="47" t="s">
        <v>17</v>
      </c>
      <c r="H4" s="48">
        <v>43465</v>
      </c>
      <c r="I4" s="48">
        <v>43515</v>
      </c>
      <c r="J4" s="48">
        <v>43690</v>
      </c>
      <c r="K4" s="47">
        <v>72991000</v>
      </c>
      <c r="L4" s="47">
        <v>73325000</v>
      </c>
      <c r="M4" s="47" t="s">
        <v>2014</v>
      </c>
      <c r="N4" s="20">
        <v>1.5652424760997954</v>
      </c>
      <c r="O4" s="21">
        <v>0.44259627632882564</v>
      </c>
      <c r="P4" s="21">
        <v>0.23070986502657007</v>
      </c>
      <c r="Q4" s="21">
        <v>1.5460783206550162</v>
      </c>
      <c r="R4" s="21">
        <v>0.11566869985425823</v>
      </c>
      <c r="S4" s="21">
        <v>0</v>
      </c>
      <c r="T4" s="21">
        <v>0.11566869985425823</v>
      </c>
      <c r="U4" s="21">
        <v>0.29450156907727892</v>
      </c>
      <c r="V4" s="21">
        <v>0</v>
      </c>
      <c r="W4" s="21">
        <v>0.29450156907727892</v>
      </c>
      <c r="X4" s="22">
        <v>0.67278960534687338</v>
      </c>
      <c r="Y4" s="22">
        <v>0.47345322246486515</v>
      </c>
      <c r="Z4" s="22">
        <v>0.32721039465312662</v>
      </c>
      <c r="AA4" s="22">
        <v>0.1095316397674149</v>
      </c>
      <c r="AB4" s="23">
        <v>0.39276089501549005</v>
      </c>
      <c r="AC4" s="24">
        <v>0.44041430171992141</v>
      </c>
      <c r="AD4" s="22">
        <v>6.3073074897338918E-2</v>
      </c>
      <c r="AE4" s="22">
        <v>6.3073074897338918E-2</v>
      </c>
      <c r="AF4" s="22">
        <v>4.424034351249416E-2</v>
      </c>
      <c r="AG4" s="22">
        <v>10.678500742206829</v>
      </c>
      <c r="AH4" s="23">
        <v>10.678500742206829</v>
      </c>
      <c r="AI4" s="24">
        <v>-0.32540800071020975</v>
      </c>
      <c r="AJ4" s="22">
        <v>0.2087077805941919</v>
      </c>
      <c r="AK4" s="22">
        <v>0.75852905175381558</v>
      </c>
      <c r="AL4" s="23">
        <v>0.77556898596182533</v>
      </c>
      <c r="AM4" s="24">
        <v>0.11936618458927575</v>
      </c>
      <c r="AN4" s="22">
        <v>2.6981296959316077</v>
      </c>
      <c r="AO4" s="22">
        <v>1.0597198342419702</v>
      </c>
      <c r="AP4" s="22">
        <v>4.3617284557642506</v>
      </c>
      <c r="AQ4" s="22">
        <v>4.6882369493868141E-2</v>
      </c>
      <c r="AR4" s="22">
        <v>8.4653559700201053E-2</v>
      </c>
      <c r="AS4" s="22">
        <v>-2.754694561504481E-2</v>
      </c>
      <c r="AT4" s="22">
        <v>8.9709056253489794E-2</v>
      </c>
      <c r="AU4" s="22">
        <v>0.1593435324695377</v>
      </c>
      <c r="AV4" s="22">
        <v>0.59212886814826149</v>
      </c>
      <c r="AW4" s="22">
        <v>0.77556898596182533</v>
      </c>
      <c r="AX4" s="22">
        <v>0.59212886814826149</v>
      </c>
      <c r="AY4" s="22">
        <v>1.730536593438418</v>
      </c>
      <c r="AZ4" s="22">
        <v>0.24689586694799553</v>
      </c>
      <c r="BA4" s="22">
        <v>1.4609068838519561</v>
      </c>
      <c r="BB4" s="22">
        <v>0.57785544887732854</v>
      </c>
      <c r="BC4" s="23">
        <v>0.11722801219392484</v>
      </c>
    </row>
    <row r="5" spans="1:55" x14ac:dyDescent="0.2">
      <c r="A5" s="47" t="s">
        <v>140</v>
      </c>
      <c r="B5" s="47" t="s">
        <v>141</v>
      </c>
      <c r="C5" s="47" t="s">
        <v>34</v>
      </c>
      <c r="D5" s="47">
        <v>111052</v>
      </c>
      <c r="E5" s="47" t="s">
        <v>16</v>
      </c>
      <c r="F5" s="47">
        <v>2018</v>
      </c>
      <c r="G5" s="47" t="s">
        <v>17</v>
      </c>
      <c r="H5" s="48">
        <v>43373</v>
      </c>
      <c r="I5" s="48">
        <v>43409</v>
      </c>
      <c r="J5" s="48">
        <v>43495</v>
      </c>
      <c r="K5" s="47">
        <v>19206348000</v>
      </c>
      <c r="L5" s="47">
        <v>19390188000</v>
      </c>
      <c r="M5" s="47" t="s">
        <v>2015</v>
      </c>
      <c r="N5" s="20">
        <v>1.1329261875803294</v>
      </c>
      <c r="O5" s="21">
        <v>1.0988018528582149</v>
      </c>
      <c r="P5" s="21">
        <v>0.57191039343046179</v>
      </c>
      <c r="Q5" s="21">
        <v>2.4133013523477094</v>
      </c>
      <c r="R5" s="21">
        <v>0.31303028231594776</v>
      </c>
      <c r="S5" s="21">
        <v>5.6731150454576523E-2</v>
      </c>
      <c r="T5" s="21">
        <v>0.25629913186137127</v>
      </c>
      <c r="U5" s="21">
        <v>1.0684666859548098</v>
      </c>
      <c r="V5" s="21">
        <v>0.19364051256684742</v>
      </c>
      <c r="W5" s="21">
        <v>0.87482617338796231</v>
      </c>
      <c r="X5" s="22">
        <v>0.35911955704422721</v>
      </c>
      <c r="Y5" s="22">
        <v>0.29297149497573316</v>
      </c>
      <c r="Z5" s="22">
        <v>0.64088044295577273</v>
      </c>
      <c r="AA5" s="22">
        <v>0</v>
      </c>
      <c r="AB5" s="23">
        <v>0.29297149497573316</v>
      </c>
      <c r="AC5" s="24">
        <v>0.38343718820007905</v>
      </c>
      <c r="AD5" s="22">
        <v>0.26694026619477024</v>
      </c>
      <c r="AE5" s="22">
        <v>0.26694026619477024</v>
      </c>
      <c r="AF5" s="22">
        <v>0.22414202074587247</v>
      </c>
      <c r="AG5" s="22" t="e">
        <v>#DIV/0!</v>
      </c>
      <c r="AH5" s="23" t="e">
        <v>#DIV/0!</v>
      </c>
      <c r="AI5" s="24">
        <v>-1.1348503241470156</v>
      </c>
      <c r="AJ5" s="22">
        <v>0.66794331012947583</v>
      </c>
      <c r="AK5" s="22">
        <v>0.55660665775704687</v>
      </c>
      <c r="AL5" s="23">
        <v>0.67637989919900776</v>
      </c>
      <c r="AM5" s="24">
        <v>0.5556011834209077</v>
      </c>
      <c r="AN5" s="22">
        <v>2.4787908200882898</v>
      </c>
      <c r="AO5" s="22">
        <v>0.7262150522933899</v>
      </c>
      <c r="AP5" s="22">
        <v>17.235236859182351</v>
      </c>
      <c r="AQ5" s="22">
        <v>0.16277530931710985</v>
      </c>
      <c r="AR5" s="22">
        <v>0.29154916319960844</v>
      </c>
      <c r="AS5" s="22">
        <v>-0.33086466236186673</v>
      </c>
      <c r="AT5" s="22">
        <v>0.21172739079909769</v>
      </c>
      <c r="AU5" s="22">
        <v>0.80652813359901321</v>
      </c>
      <c r="AV5" s="22">
        <v>0.81671514548011492</v>
      </c>
      <c r="AW5" s="22">
        <v>0.82609484184136128</v>
      </c>
      <c r="AX5" s="22">
        <v>0.99749293220248569</v>
      </c>
      <c r="AY5" s="22">
        <v>1.614756410618071</v>
      </c>
      <c r="AZ5" s="22">
        <v>0.67959603938051849</v>
      </c>
      <c r="BA5" s="22">
        <v>1.5706102702793503</v>
      </c>
      <c r="BB5" s="22">
        <v>0.61928845330747795</v>
      </c>
      <c r="BC5" s="23">
        <v>0.28382360005764706</v>
      </c>
    </row>
    <row r="6" spans="1:55" x14ac:dyDescent="0.2">
      <c r="A6" s="47" t="s">
        <v>26</v>
      </c>
      <c r="B6" s="47" t="s">
        <v>27</v>
      </c>
      <c r="C6" s="47" t="s">
        <v>24</v>
      </c>
      <c r="D6" s="47">
        <v>61199</v>
      </c>
      <c r="E6" s="47" t="s">
        <v>16</v>
      </c>
      <c r="F6" s="47">
        <v>2018</v>
      </c>
      <c r="G6" s="47" t="s">
        <v>17</v>
      </c>
      <c r="H6" s="48">
        <v>43465</v>
      </c>
      <c r="I6" s="48">
        <v>43523</v>
      </c>
      <c r="J6" s="48">
        <v>43588</v>
      </c>
      <c r="K6" s="47">
        <v>1494000000</v>
      </c>
      <c r="L6" s="47">
        <v>1501000000</v>
      </c>
      <c r="M6" s="47" t="s">
        <v>2016</v>
      </c>
      <c r="N6" s="20">
        <v>0.9829456464992169</v>
      </c>
      <c r="O6" s="21">
        <v>0.8898427983061663</v>
      </c>
      <c r="P6" s="21">
        <v>0.46760252914902256</v>
      </c>
      <c r="Q6" s="21">
        <v>-8.0272318257163153</v>
      </c>
      <c r="R6" s="21">
        <v>0.67916835152985577</v>
      </c>
      <c r="S6" s="21">
        <v>8.9432538077908075E-2</v>
      </c>
      <c r="T6" s="21">
        <v>0.5897358134519477</v>
      </c>
      <c r="U6" s="21">
        <v>-4.7726734548898886</v>
      </c>
      <c r="V6" s="21">
        <v>-0.62846317783566186</v>
      </c>
      <c r="W6" s="21">
        <v>-4.1442102770542268</v>
      </c>
      <c r="X6" s="22">
        <v>0.28550006739452755</v>
      </c>
      <c r="Y6" s="22">
        <v>-0.37611328820805129</v>
      </c>
      <c r="Z6" s="22">
        <v>0.7144999326054724</v>
      </c>
      <c r="AA6" s="22">
        <v>0.26390012131014962</v>
      </c>
      <c r="AB6" s="23">
        <v>-0.14230354495214989</v>
      </c>
      <c r="AC6" s="24">
        <v>0.76435746343846367</v>
      </c>
      <c r="AD6" s="22">
        <v>0.22309406771898757</v>
      </c>
      <c r="AE6" s="22">
        <v>0.22309406771898757</v>
      </c>
      <c r="AF6" s="22">
        <v>0.17363294965346684</v>
      </c>
      <c r="AG6" s="22">
        <v>6.3872377622377625</v>
      </c>
      <c r="AH6" s="23">
        <v>6.3872377622377625</v>
      </c>
      <c r="AI6" s="24">
        <v>-1.2957473746927832</v>
      </c>
      <c r="AJ6" s="22">
        <v>0.77887348454086669</v>
      </c>
      <c r="AK6" s="22">
        <v>0.1946663358967998</v>
      </c>
      <c r="AL6" s="23">
        <v>0.33309352517985613</v>
      </c>
      <c r="AM6" s="24">
        <v>-0.67333649064645984</v>
      </c>
      <c r="AN6" s="22">
        <v>-3.8779303812455601</v>
      </c>
      <c r="AO6" s="22">
        <v>0.55184324032888532</v>
      </c>
      <c r="AP6" s="22">
        <v>-111.4047619047619</v>
      </c>
      <c r="AQ6" s="22">
        <v>9.581816956463135E-2</v>
      </c>
      <c r="AR6" s="22">
        <v>0.40994718041095474</v>
      </c>
      <c r="AS6" s="22">
        <v>-0.53118798278020329</v>
      </c>
      <c r="AT6" s="22">
        <v>0.22622658040167137</v>
      </c>
      <c r="AU6" s="22">
        <v>0.89465746272985669</v>
      </c>
      <c r="AV6" s="22">
        <v>0.38260977424956588</v>
      </c>
      <c r="AW6" s="22">
        <v>0.38360665104851149</v>
      </c>
      <c r="AX6" s="22">
        <v>0.44063196388777787</v>
      </c>
      <c r="AY6" s="22">
        <v>5.5166278910633642</v>
      </c>
      <c r="AZ6" s="22">
        <v>4.4134391679211715</v>
      </c>
      <c r="BA6" s="22">
        <v>2.7119746790926675</v>
      </c>
      <c r="BB6" s="22">
        <v>0.18127015628876209</v>
      </c>
      <c r="BC6" s="23">
        <v>0.17350936765369362</v>
      </c>
    </row>
    <row r="7" spans="1:55" x14ac:dyDescent="0.2">
      <c r="A7" s="47" t="s">
        <v>115</v>
      </c>
      <c r="B7" s="47" t="s">
        <v>116</v>
      </c>
      <c r="C7" s="47" t="s">
        <v>24</v>
      </c>
      <c r="D7" s="47">
        <v>187024</v>
      </c>
      <c r="E7" s="47" t="s">
        <v>16</v>
      </c>
      <c r="F7" s="47">
        <v>2018</v>
      </c>
      <c r="G7" s="47" t="s">
        <v>17</v>
      </c>
      <c r="H7" s="48">
        <v>43373</v>
      </c>
      <c r="I7" s="48">
        <v>43424</v>
      </c>
      <c r="J7" s="48">
        <v>43424</v>
      </c>
      <c r="K7" s="47">
        <v>215396000</v>
      </c>
      <c r="L7" s="47">
        <v>217459000</v>
      </c>
      <c r="M7" s="47" t="s">
        <v>1607</v>
      </c>
      <c r="N7" s="20">
        <v>0.9291231724274478</v>
      </c>
      <c r="O7" s="21">
        <v>0.5014718679833039</v>
      </c>
      <c r="P7" s="21">
        <v>8.9434660676311145E-2</v>
      </c>
      <c r="Q7" s="21">
        <v>11.350924487231149</v>
      </c>
      <c r="R7" s="21">
        <v>0.12377236663454724</v>
      </c>
      <c r="S7" s="21">
        <v>4.0259530715263496E-3</v>
      </c>
      <c r="T7" s="21">
        <v>0.1197464135630209</v>
      </c>
      <c r="U7" s="21">
        <v>1.5287031539091811</v>
      </c>
      <c r="V7" s="21">
        <v>4.9724242375558246E-2</v>
      </c>
      <c r="W7" s="21">
        <v>1.4789789115336229</v>
      </c>
      <c r="X7" s="22">
        <v>0.68740332782954894</v>
      </c>
      <c r="Y7" s="22">
        <v>0.10870302516902823</v>
      </c>
      <c r="Z7" s="22">
        <v>0.31259667217045106</v>
      </c>
      <c r="AA7" s="22">
        <v>0.17691268011293279</v>
      </c>
      <c r="AB7" s="23">
        <v>8.0965599055668885E-2</v>
      </c>
      <c r="AC7" s="24">
        <v>2.74640764558771E-2</v>
      </c>
      <c r="AD7" s="22">
        <v>1.2814195546028343E-2</v>
      </c>
      <c r="AE7" s="22">
        <v>1.00445933071335E-2</v>
      </c>
      <c r="AF7" s="22">
        <v>9.874985113731095E-3</v>
      </c>
      <c r="AG7" s="22">
        <v>12.318421971505275</v>
      </c>
      <c r="AH7" s="23">
        <v>9.6559739895477357</v>
      </c>
      <c r="AI7" s="24">
        <v>-0.17208095860245376</v>
      </c>
      <c r="AJ7" s="22">
        <v>5.0642405851203137E-2</v>
      </c>
      <c r="AK7" s="22">
        <v>0.23128160197834416</v>
      </c>
      <c r="AL7" s="23">
        <v>0.30271153687357705</v>
      </c>
      <c r="AM7" s="24">
        <v>0.54374629708379874</v>
      </c>
      <c r="AN7" s="22">
        <v>55.062999166218844</v>
      </c>
      <c r="AO7" s="22">
        <v>4.458208713294705</v>
      </c>
      <c r="AP7" s="22">
        <v>-85.019351343962867</v>
      </c>
      <c r="AQ7" s="22">
        <v>4.402474467769147E-2</v>
      </c>
      <c r="AR7" s="22">
        <v>8.4041205192330586E-3</v>
      </c>
      <c r="AS7" s="22">
        <v>-1.4461891151601762E-3</v>
      </c>
      <c r="AT7" s="22">
        <v>3.7467323326423649E-2</v>
      </c>
      <c r="AU7" s="22">
        <v>1.0774215010021461E-2</v>
      </c>
      <c r="AV7" s="22">
        <v>6.4402137486769401E-2</v>
      </c>
      <c r="AW7" s="22">
        <v>0.31288889755938376</v>
      </c>
      <c r="AX7" s="22">
        <v>6.6567379647372943E-2</v>
      </c>
      <c r="AY7" s="22">
        <v>2.1665661407721877</v>
      </c>
      <c r="AZ7" s="22">
        <v>1.0083424100936051</v>
      </c>
      <c r="BA7" s="22">
        <v>0.18106192395705512</v>
      </c>
      <c r="BB7" s="22">
        <v>0.36180041329891677</v>
      </c>
      <c r="BC7" s="23">
        <v>0.1721288784223835</v>
      </c>
    </row>
    <row r="8" spans="1:55" x14ac:dyDescent="0.2">
      <c r="A8" s="47" t="s">
        <v>29</v>
      </c>
      <c r="B8" s="47" t="s">
        <v>30</v>
      </c>
      <c r="C8" s="47" t="s">
        <v>24</v>
      </c>
      <c r="D8" s="47">
        <v>445587</v>
      </c>
      <c r="E8" s="47" t="s">
        <v>16</v>
      </c>
      <c r="F8" s="47">
        <v>2018</v>
      </c>
      <c r="G8" s="47" t="s">
        <v>17</v>
      </c>
      <c r="H8" s="48">
        <v>43555</v>
      </c>
      <c r="I8" s="48">
        <v>43608</v>
      </c>
      <c r="J8" s="48">
        <v>43769</v>
      </c>
      <c r="K8" s="47">
        <v>45091000</v>
      </c>
      <c r="L8" s="47">
        <v>46146000</v>
      </c>
      <c r="M8" s="47" t="s">
        <v>2017</v>
      </c>
      <c r="N8" s="20">
        <v>6.3887714862544573</v>
      </c>
      <c r="O8" s="21">
        <v>5.6251533047793352</v>
      </c>
      <c r="P8" s="21">
        <v>4.6387479009037911</v>
      </c>
      <c r="Q8" s="21">
        <v>0.12536797276094311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2">
        <v>0.64229105056594327</v>
      </c>
      <c r="Y8" s="22">
        <v>0.93080532558664009</v>
      </c>
      <c r="Z8" s="22">
        <v>0.35770894943405673</v>
      </c>
      <c r="AA8" s="22">
        <v>3.0920589635660401E-2</v>
      </c>
      <c r="AB8" s="23">
        <v>0.88859824004643639</v>
      </c>
      <c r="AC8" s="24">
        <v>0.83160695162145581</v>
      </c>
      <c r="AD8" s="22">
        <v>0.29217916593019266</v>
      </c>
      <c r="AE8" s="22">
        <v>0.29217916593019266</v>
      </c>
      <c r="AF8" s="22">
        <v>0.33663273687603323</v>
      </c>
      <c r="AG8" s="22" t="e">
        <v>#DIV/0!</v>
      </c>
      <c r="AH8" s="23" t="e">
        <v>#DIV/0!</v>
      </c>
      <c r="AI8" s="24">
        <v>-0.2211564768811683</v>
      </c>
      <c r="AJ8" s="22">
        <v>2.3792618728655257</v>
      </c>
      <c r="AK8" s="22" t="e">
        <v>#DIV/0!</v>
      </c>
      <c r="AL8" s="23" t="e">
        <v>#DIV/0!</v>
      </c>
      <c r="AM8" s="24">
        <v>0.27646361899475924</v>
      </c>
      <c r="AN8" s="22">
        <v>0.82126183436689471</v>
      </c>
      <c r="AO8" s="22">
        <v>0.72977182063573054</v>
      </c>
      <c r="AP8" s="22">
        <v>1.3470471762030396</v>
      </c>
      <c r="AQ8" s="22">
        <v>0.24566508527561162</v>
      </c>
      <c r="AR8" s="22">
        <v>0.32777035527506004</v>
      </c>
      <c r="AS8" s="22">
        <v>-7.248853699872114E-2</v>
      </c>
      <c r="AT8" s="22">
        <v>0.23919756891950081</v>
      </c>
      <c r="AU8" s="22">
        <v>1.2806090680956244</v>
      </c>
      <c r="AV8" s="22" t="e">
        <v>#DIV/0!</v>
      </c>
      <c r="AW8" s="22" t="e">
        <v>#DIV/0!</v>
      </c>
      <c r="AX8" s="22" t="e">
        <v>#DIV/0!</v>
      </c>
      <c r="AY8" s="22">
        <v>0</v>
      </c>
      <c r="AZ8" s="22">
        <v>-2.1871519313915626</v>
      </c>
      <c r="BA8" s="22">
        <v>0.52406801124254876</v>
      </c>
      <c r="BB8" s="22" t="e">
        <v>#DIV/0!</v>
      </c>
      <c r="BC8" s="23">
        <v>0.23705643919742542</v>
      </c>
    </row>
    <row r="9" spans="1:55" x14ac:dyDescent="0.2">
      <c r="A9" s="47" t="s">
        <v>22</v>
      </c>
      <c r="B9" s="47" t="s">
        <v>23</v>
      </c>
      <c r="C9" s="47" t="s">
        <v>24</v>
      </c>
      <c r="D9" s="47">
        <v>63877</v>
      </c>
      <c r="E9" s="47" t="s">
        <v>16</v>
      </c>
      <c r="F9" s="47">
        <v>2018</v>
      </c>
      <c r="G9" s="47" t="s">
        <v>17</v>
      </c>
      <c r="H9" s="48">
        <v>43465</v>
      </c>
      <c r="I9" s="48">
        <v>43518</v>
      </c>
      <c r="J9" s="48">
        <v>43518</v>
      </c>
      <c r="K9" s="47">
        <v>1761167000</v>
      </c>
      <c r="L9" s="47">
        <v>1774092000</v>
      </c>
      <c r="M9" s="47" t="s">
        <v>1609</v>
      </c>
      <c r="N9" s="20">
        <v>1.623612960497115</v>
      </c>
      <c r="O9" s="21">
        <v>1.2023968042609854</v>
      </c>
      <c r="P9" s="21">
        <v>0.45339547270306257</v>
      </c>
      <c r="Q9" s="21">
        <v>1.1864787448733807</v>
      </c>
      <c r="R9" s="21">
        <v>0.29127774552275471</v>
      </c>
      <c r="S9" s="21">
        <v>3.0815952838193915E-3</v>
      </c>
      <c r="T9" s="21">
        <v>0.2881961502389353</v>
      </c>
      <c r="U9" s="21">
        <v>0.63687259944014063</v>
      </c>
      <c r="V9" s="21">
        <v>6.7378425883731531E-3</v>
      </c>
      <c r="W9" s="21">
        <v>0.63013475685176745</v>
      </c>
      <c r="X9" s="22">
        <v>0.21782561445819004</v>
      </c>
      <c r="Y9" s="22">
        <v>1.2300116106818273</v>
      </c>
      <c r="Z9" s="22">
        <v>0.78217438554180996</v>
      </c>
      <c r="AA9" s="22">
        <v>0.3461807571494499</v>
      </c>
      <c r="AB9" s="23">
        <v>0.45735637830676018</v>
      </c>
      <c r="AC9" s="24">
        <v>0.58447249656615863</v>
      </c>
      <c r="AD9" s="22">
        <v>0.19059454509778273</v>
      </c>
      <c r="AE9" s="22">
        <v>0.11936686506638759</v>
      </c>
      <c r="AF9" s="22">
        <v>7.7441297664987904E-2</v>
      </c>
      <c r="AG9" s="22">
        <v>8.0832177531206657</v>
      </c>
      <c r="AH9" s="23">
        <v>5.0624133148404997</v>
      </c>
      <c r="AI9" s="24">
        <v>-1.6493650793650794</v>
      </c>
      <c r="AJ9" s="22">
        <v>0.69906790945406128</v>
      </c>
      <c r="AK9" s="22">
        <v>0.22109782275375653</v>
      </c>
      <c r="AL9" s="23">
        <v>0.32198712051517941</v>
      </c>
      <c r="AM9" s="24">
        <v>7.7078315213853263E-2</v>
      </c>
      <c r="AN9" s="22">
        <v>0.99531280515591436</v>
      </c>
      <c r="AO9" s="22">
        <v>0.455212659848451</v>
      </c>
      <c r="AP9" s="22">
        <v>5.440925266903915</v>
      </c>
      <c r="AQ9" s="22">
        <v>3.5252259092194781E-2</v>
      </c>
      <c r="AR9" s="22">
        <v>0.2060304794296553</v>
      </c>
      <c r="AS9" s="22">
        <v>-0.33981947805611878</v>
      </c>
      <c r="AT9" s="22">
        <v>9.3787682551024959E-2</v>
      </c>
      <c r="AU9" s="22">
        <v>0.54860186418109191</v>
      </c>
      <c r="AV9" s="22">
        <v>0.25268322600429316</v>
      </c>
      <c r="AW9" s="22">
        <v>0.32543003254300323</v>
      </c>
      <c r="AX9" s="22">
        <v>0.25538509220517591</v>
      </c>
      <c r="AY9" s="22">
        <v>3.3572409059711736</v>
      </c>
      <c r="AZ9" s="22">
        <v>2.656142759094029</v>
      </c>
      <c r="BA9" s="22">
        <v>2.0878378378378377</v>
      </c>
      <c r="BB9" s="22">
        <v>0.1865480936318103</v>
      </c>
      <c r="BC9" s="23">
        <v>6.2756830178298167E-2</v>
      </c>
    </row>
    <row r="10" spans="1:55" x14ac:dyDescent="0.2">
      <c r="A10" s="47" t="s">
        <v>32</v>
      </c>
      <c r="B10" s="47" t="s">
        <v>33</v>
      </c>
      <c r="C10" s="47" t="s">
        <v>34</v>
      </c>
      <c r="D10" s="47">
        <v>61372</v>
      </c>
      <c r="E10" s="47" t="s">
        <v>16</v>
      </c>
      <c r="F10" s="47">
        <v>2018</v>
      </c>
      <c r="G10" s="47" t="s">
        <v>17</v>
      </c>
      <c r="H10" s="48">
        <v>43343</v>
      </c>
      <c r="I10" s="48">
        <v>43397</v>
      </c>
      <c r="J10" s="48">
        <v>43397</v>
      </c>
      <c r="K10" s="47">
        <v>640899432</v>
      </c>
      <c r="L10" s="47">
        <v>653794361</v>
      </c>
      <c r="M10" s="59" t="s">
        <v>1610</v>
      </c>
      <c r="N10" s="20">
        <v>1.3382478549759544</v>
      </c>
      <c r="O10" s="21">
        <v>1.3382478549759544</v>
      </c>
      <c r="P10" s="21">
        <v>0.49888457666071595</v>
      </c>
      <c r="Q10" s="21">
        <v>1.2797223539030125</v>
      </c>
      <c r="R10" s="21">
        <v>1.0230649550332829E-3</v>
      </c>
      <c r="S10" s="21">
        <v>2.1829039559479593E-4</v>
      </c>
      <c r="T10" s="21">
        <v>8.0477455943848693E-4</v>
      </c>
      <c r="U10" s="21">
        <v>2.332304047484155E-3</v>
      </c>
      <c r="V10" s="21">
        <v>4.976414944797879E-4</v>
      </c>
      <c r="W10" s="21">
        <v>1.8346625530043673E-3</v>
      </c>
      <c r="X10" s="22">
        <v>0.55566742523635748</v>
      </c>
      <c r="Y10" s="22">
        <v>0.56249596469036545</v>
      </c>
      <c r="Z10" s="22">
        <v>0.44433257476364246</v>
      </c>
      <c r="AA10" s="22">
        <v>0.22017234756820941</v>
      </c>
      <c r="AB10" s="23">
        <v>0.43864990764684303</v>
      </c>
      <c r="AC10" s="24">
        <v>0.29908383991819137</v>
      </c>
      <c r="AD10" s="22">
        <v>0.14039807008210958</v>
      </c>
      <c r="AE10" s="22">
        <v>0.14039807008210958</v>
      </c>
      <c r="AF10" s="22">
        <v>9.7585876817650699E-2</v>
      </c>
      <c r="AG10" s="22">
        <v>-158.73256698733627</v>
      </c>
      <c r="AH10" s="23">
        <v>-158.73256698733627</v>
      </c>
      <c r="AI10" s="24">
        <v>-0.6154335770657563</v>
      </c>
      <c r="AJ10" s="22">
        <v>0.59366024639493231</v>
      </c>
      <c r="AK10" s="22">
        <v>172.62891296525805</v>
      </c>
      <c r="AL10" s="23">
        <v>240.94234997801144</v>
      </c>
      <c r="AM10" s="24">
        <v>0.37856064960257679</v>
      </c>
      <c r="AN10" s="22">
        <v>3.8792565271505071</v>
      </c>
      <c r="AO10" s="22">
        <v>1.7016355173729829</v>
      </c>
      <c r="AP10" s="22">
        <v>12.115828258306813</v>
      </c>
      <c r="AQ10" s="22">
        <v>0.16605559398689923</v>
      </c>
      <c r="AR10" s="22">
        <v>0.14486044275005416</v>
      </c>
      <c r="AS10" s="22">
        <v>-8.9151980456995031E-2</v>
      </c>
      <c r="AT10" s="22">
        <v>0.24649967444586776</v>
      </c>
      <c r="AU10" s="22">
        <v>0.47056778677885225</v>
      </c>
      <c r="AV10" s="22">
        <v>190.9841682325191</v>
      </c>
      <c r="AW10" s="22">
        <v>306.29655417767839</v>
      </c>
      <c r="AX10" s="22">
        <v>242.78750762350072</v>
      </c>
      <c r="AY10" s="22">
        <v>4.2822846133077994E-3</v>
      </c>
      <c r="AZ10" s="22">
        <v>-0.8627809666119447</v>
      </c>
      <c r="BA10" s="22">
        <v>1.1766493665987916</v>
      </c>
      <c r="BB10" s="22">
        <v>233.52020949106463</v>
      </c>
      <c r="BC10" s="23">
        <v>0.40854062841934424</v>
      </c>
    </row>
    <row r="11" spans="1:55" x14ac:dyDescent="0.2">
      <c r="A11" s="47" t="s">
        <v>40</v>
      </c>
      <c r="B11" s="47" t="s">
        <v>41</v>
      </c>
      <c r="C11" s="47" t="s">
        <v>34</v>
      </c>
      <c r="D11" s="47">
        <v>14099</v>
      </c>
      <c r="E11" s="47" t="s">
        <v>16</v>
      </c>
      <c r="F11" s="47">
        <v>2018</v>
      </c>
      <c r="G11" s="47" t="s">
        <v>17</v>
      </c>
      <c r="H11" s="48">
        <v>43465</v>
      </c>
      <c r="I11" s="48">
        <v>43490</v>
      </c>
      <c r="J11" s="48">
        <v>43490</v>
      </c>
      <c r="K11" s="47">
        <v>488256000</v>
      </c>
      <c r="L11" s="47">
        <v>496821000</v>
      </c>
      <c r="M11" s="47" t="s">
        <v>1611</v>
      </c>
      <c r="N11" s="20">
        <v>1.1292482480169146</v>
      </c>
      <c r="O11" s="21">
        <v>1.1292482480169146</v>
      </c>
      <c r="P11" s="21">
        <v>0.75072481020086368</v>
      </c>
      <c r="Q11" s="21">
        <v>1.0047482865515203</v>
      </c>
      <c r="R11" s="21">
        <v>0.21977036000716513</v>
      </c>
      <c r="S11" s="21">
        <v>0</v>
      </c>
      <c r="T11" s="21">
        <v>0.21977036000716513</v>
      </c>
      <c r="U11" s="21">
        <v>0.44058425265917506</v>
      </c>
      <c r="V11" s="21">
        <v>0</v>
      </c>
      <c r="W11" s="21">
        <v>0.44058425265917506</v>
      </c>
      <c r="X11" s="22">
        <v>0.25878423428986647</v>
      </c>
      <c r="Y11" s="22">
        <v>1.5300989616471523</v>
      </c>
      <c r="Z11" s="22">
        <v>0.74121576571013348</v>
      </c>
      <c r="AA11" s="22">
        <v>0.56376084372893098</v>
      </c>
      <c r="AB11" s="23">
        <v>0.49881573996511847</v>
      </c>
      <c r="AC11" s="24">
        <v>0.8676635723910765</v>
      </c>
      <c r="AD11" s="22">
        <v>0.31454778334637135</v>
      </c>
      <c r="AE11" s="22">
        <v>0.31454778334637135</v>
      </c>
      <c r="AF11" s="22">
        <v>0.28690716553075035</v>
      </c>
      <c r="AG11" s="22">
        <v>31.827715649582036</v>
      </c>
      <c r="AH11" s="23">
        <v>31.827715649582036</v>
      </c>
      <c r="AI11" s="24">
        <v>-1.3818763736863737E-3</v>
      </c>
      <c r="AJ11" s="22">
        <v>0.93680213041887173</v>
      </c>
      <c r="AK11" s="22">
        <v>0.97684833204034138</v>
      </c>
      <c r="AL11" s="23">
        <v>0.97684833204034138</v>
      </c>
      <c r="AM11" s="24">
        <v>0.27672959333757313</v>
      </c>
      <c r="AN11" s="22">
        <v>0.96452660157737879</v>
      </c>
      <c r="AO11" s="22">
        <v>0.48112105048186121</v>
      </c>
      <c r="AP11" s="22">
        <v>16.243563291378326</v>
      </c>
      <c r="AQ11" s="22">
        <v>0.13803707687092787</v>
      </c>
      <c r="AR11" s="22">
        <v>0.44621267223683525</v>
      </c>
      <c r="AS11" s="22">
        <v>-6.1661074940354429E-4</v>
      </c>
      <c r="AT11" s="22">
        <v>0.21468230960490459</v>
      </c>
      <c r="AU11" s="22">
        <v>-0.15251610857249939</v>
      </c>
      <c r="AV11" s="22">
        <v>-0.15903583204034136</v>
      </c>
      <c r="AW11" s="22">
        <v>0.97684833204034138</v>
      </c>
      <c r="AX11" s="22">
        <v>-0.15903583204034136</v>
      </c>
      <c r="AY11" s="22">
        <v>1.4522056817265645</v>
      </c>
      <c r="AZ11" s="22">
        <v>0.31539493636214166</v>
      </c>
      <c r="BA11" s="22">
        <v>-0.25320271085011659</v>
      </c>
      <c r="BB11" s="22">
        <v>0.68860769006982159</v>
      </c>
      <c r="BC11" s="23">
        <v>0.19632680184545337</v>
      </c>
    </row>
    <row r="12" spans="1:55" x14ac:dyDescent="0.2">
      <c r="A12" s="47" t="s">
        <v>127</v>
      </c>
      <c r="B12" s="47" t="s">
        <v>128</v>
      </c>
      <c r="C12" s="47" t="s">
        <v>34</v>
      </c>
      <c r="D12" s="47">
        <v>65917</v>
      </c>
      <c r="E12" s="47" t="s">
        <v>16</v>
      </c>
      <c r="F12" s="47">
        <v>2018</v>
      </c>
      <c r="G12" s="47" t="s">
        <v>17</v>
      </c>
      <c r="H12" s="48">
        <v>43404</v>
      </c>
      <c r="I12" s="48">
        <v>43431</v>
      </c>
      <c r="J12" s="48">
        <v>43431</v>
      </c>
      <c r="K12" s="47">
        <v>370928000</v>
      </c>
      <c r="L12" s="47">
        <v>374970000</v>
      </c>
      <c r="M12" s="47" t="s">
        <v>1612</v>
      </c>
      <c r="N12" s="20">
        <v>1.5020758986671294</v>
      </c>
      <c r="O12" s="21">
        <v>1.0847911086963016</v>
      </c>
      <c r="P12" s="21">
        <v>0.58073318550526332</v>
      </c>
      <c r="Q12" s="21">
        <v>0.86100965187367928</v>
      </c>
      <c r="R12" s="21">
        <v>0.30966955682014952</v>
      </c>
      <c r="S12" s="21">
        <v>3.2763190252569478E-3</v>
      </c>
      <c r="T12" s="21">
        <v>0.30639323779489253</v>
      </c>
      <c r="U12" s="21">
        <v>0.57629803413374292</v>
      </c>
      <c r="V12" s="21">
        <v>6.0972613286205445E-3</v>
      </c>
      <c r="W12" s="21">
        <v>0.57020077280512238</v>
      </c>
      <c r="X12" s="22">
        <v>0.10328356115731128</v>
      </c>
      <c r="Y12" s="22">
        <v>3.2139791277113692</v>
      </c>
      <c r="Z12" s="22">
        <v>0.8967164388426887</v>
      </c>
      <c r="AA12" s="22">
        <v>0.59915581483790115</v>
      </c>
      <c r="AB12" s="23">
        <v>0.5373427262954773</v>
      </c>
      <c r="AC12" s="24">
        <v>0.68268692079364712</v>
      </c>
      <c r="AD12" s="22">
        <v>0.38251526945422165</v>
      </c>
      <c r="AE12" s="22">
        <v>0.38251526945422165</v>
      </c>
      <c r="AF12" s="22">
        <v>0.24116206860183501</v>
      </c>
      <c r="AG12" s="22">
        <v>9.7129267913155282</v>
      </c>
      <c r="AH12" s="23">
        <v>9.7129267913155282</v>
      </c>
      <c r="AI12" s="24">
        <v>-0.96547643857726195</v>
      </c>
      <c r="AJ12" s="22">
        <v>1.7369283811404002</v>
      </c>
      <c r="AK12" s="22">
        <v>0.27461606266168131</v>
      </c>
      <c r="AL12" s="23">
        <v>0.38567609828012622</v>
      </c>
      <c r="AM12" s="24">
        <v>0.13609014482360715</v>
      </c>
      <c r="AN12" s="22">
        <v>0.56430990832267069</v>
      </c>
      <c r="AO12" s="22">
        <v>0.30322782461365477</v>
      </c>
      <c r="AP12" s="22">
        <v>8.7833532581290328</v>
      </c>
      <c r="AQ12" s="22">
        <v>7.3127049441463407E-2</v>
      </c>
      <c r="AR12" s="22">
        <v>0.39386935081798863</v>
      </c>
      <c r="AS12" s="22">
        <v>-0.38027157809248979</v>
      </c>
      <c r="AT12" s="22">
        <v>0.11943214643053111</v>
      </c>
      <c r="AU12" s="22">
        <v>1.5136231294510212</v>
      </c>
      <c r="AV12" s="22">
        <v>0.33609230476730684</v>
      </c>
      <c r="AW12" s="22">
        <v>0.38980020345776051</v>
      </c>
      <c r="AX12" s="22">
        <v>0.3396862013567894</v>
      </c>
      <c r="AY12" s="22">
        <v>2.6698120326903334</v>
      </c>
      <c r="AZ12" s="22">
        <v>2.3255428538905671</v>
      </c>
      <c r="BA12" s="22">
        <v>1.4232429157594595</v>
      </c>
      <c r="BB12" s="22">
        <v>0.37455820400671186</v>
      </c>
      <c r="BC12" s="23">
        <v>0.124553650218464</v>
      </c>
    </row>
    <row r="13" spans="1:55" x14ac:dyDescent="0.2">
      <c r="A13" s="47" t="s">
        <v>149</v>
      </c>
      <c r="B13" s="47" t="s">
        <v>150</v>
      </c>
      <c r="C13" s="47" t="s">
        <v>91</v>
      </c>
      <c r="D13" s="47">
        <v>66997</v>
      </c>
      <c r="E13" s="47" t="s">
        <v>16</v>
      </c>
      <c r="F13" s="47">
        <v>2018</v>
      </c>
      <c r="G13" s="47" t="s">
        <v>17</v>
      </c>
      <c r="H13" s="48">
        <v>43465</v>
      </c>
      <c r="I13" s="48">
        <v>43515</v>
      </c>
      <c r="J13" s="48">
        <v>43581</v>
      </c>
      <c r="K13" s="47">
        <v>564000000</v>
      </c>
      <c r="L13" s="47">
        <v>568000000</v>
      </c>
      <c r="M13" s="47" t="s">
        <v>2018</v>
      </c>
      <c r="N13" s="20">
        <v>1.7483016304347827</v>
      </c>
      <c r="O13" s="21">
        <v>0.99991508152173914</v>
      </c>
      <c r="P13" s="21">
        <v>0.17009171195652173</v>
      </c>
      <c r="Q13" s="21">
        <v>1.1440273037542663</v>
      </c>
      <c r="R13" s="21">
        <v>0.20542208507824553</v>
      </c>
      <c r="S13" s="21">
        <v>1.6898097127323489E-2</v>
      </c>
      <c r="T13" s="21">
        <v>0.18852398795092204</v>
      </c>
      <c r="U13" s="21">
        <v>0.44043055920189028</v>
      </c>
      <c r="V13" s="21">
        <v>3.6229981622473088E-2</v>
      </c>
      <c r="W13" s="21">
        <v>0.40420057757941719</v>
      </c>
      <c r="X13" s="22">
        <v>0.50420003428599414</v>
      </c>
      <c r="Y13" s="22">
        <v>0.51763970428353989</v>
      </c>
      <c r="Z13" s="22">
        <v>0.49579996571400581</v>
      </c>
      <c r="AA13" s="22">
        <v>9.8964073176107559E-2</v>
      </c>
      <c r="AB13" s="23">
        <v>0.46641197070996498</v>
      </c>
      <c r="AC13" s="24">
        <v>6.4981893349497208E-2</v>
      </c>
      <c r="AD13" s="22">
        <v>3.133305357392642E-2</v>
      </c>
      <c r="AE13" s="22">
        <v>3.133305357392642E-2</v>
      </c>
      <c r="AF13" s="22">
        <v>2.8131362583733544E-2</v>
      </c>
      <c r="AG13" s="22">
        <v>9.9801980198019802</v>
      </c>
      <c r="AH13" s="23">
        <v>9.9801980198019802</v>
      </c>
      <c r="AI13" s="24">
        <v>-3.9088628762541808E-2</v>
      </c>
      <c r="AJ13" s="22">
        <v>-0.40625</v>
      </c>
      <c r="AK13" s="22">
        <v>-0.66070577014783027</v>
      </c>
      <c r="AL13" s="23">
        <v>-0.57033857892226991</v>
      </c>
      <c r="AM13" s="24">
        <v>9.5038067734313475E-2</v>
      </c>
      <c r="AN13" s="22">
        <v>3.3783670254660016</v>
      </c>
      <c r="AO13" s="22">
        <v>1.5757108221291602</v>
      </c>
      <c r="AP13" s="22">
        <v>7.3015206536541077</v>
      </c>
      <c r="AQ13" s="22">
        <v>4.432689246442828E-2</v>
      </c>
      <c r="AR13" s="22">
        <v>-7.4353833480984136E-2</v>
      </c>
      <c r="AS13" s="22">
        <v>2.9063893940100404E-3</v>
      </c>
      <c r="AT13" s="22">
        <v>-0.11716014008277618</v>
      </c>
      <c r="AU13" s="22">
        <v>0.15268342391304349</v>
      </c>
      <c r="AV13" s="22">
        <v>0.21435383881735814</v>
      </c>
      <c r="AW13" s="22">
        <v>-0.62146011951156144</v>
      </c>
      <c r="AX13" s="22">
        <v>0.23356716030137697</v>
      </c>
      <c r="AY13" s="22">
        <v>4.1607142857142856</v>
      </c>
      <c r="AZ13" s="22">
        <v>3.1671626984126986</v>
      </c>
      <c r="BA13" s="22">
        <v>0.99337016574585635</v>
      </c>
      <c r="BB13" s="22">
        <v>0.24034334763948498</v>
      </c>
      <c r="BC13" s="23">
        <v>6.9380872079017109E-2</v>
      </c>
    </row>
    <row r="14" spans="1:55" x14ac:dyDescent="0.2">
      <c r="A14" s="47" t="s">
        <v>167</v>
      </c>
      <c r="B14" s="47" t="s">
        <v>168</v>
      </c>
      <c r="C14" s="47" t="s">
        <v>34</v>
      </c>
      <c r="D14" s="47">
        <v>591496</v>
      </c>
      <c r="E14" s="47" t="s">
        <v>16</v>
      </c>
      <c r="F14" s="47">
        <v>2019</v>
      </c>
      <c r="G14" s="47" t="s">
        <v>17</v>
      </c>
      <c r="H14" s="48">
        <v>43646</v>
      </c>
      <c r="I14" s="48">
        <v>43686</v>
      </c>
      <c r="J14" s="48">
        <v>43773</v>
      </c>
      <c r="K14" s="47">
        <v>433400000</v>
      </c>
      <c r="L14" s="47">
        <v>435900000</v>
      </c>
      <c r="M14" s="47" t="s">
        <v>2019</v>
      </c>
      <c r="N14" s="20">
        <v>1.0525504402700772</v>
      </c>
      <c r="O14" s="21">
        <v>1.0525504402700772</v>
      </c>
      <c r="P14" s="21">
        <v>6.0062462263659404E-2</v>
      </c>
      <c r="Q14" s="21">
        <v>6.7571251319468875</v>
      </c>
      <c r="R14" s="21">
        <v>4.7799234620186835E-2</v>
      </c>
      <c r="S14" s="21">
        <v>0</v>
      </c>
      <c r="T14" s="21">
        <v>4.7799234620186835E-2</v>
      </c>
      <c r="U14" s="21">
        <v>0.37078464416007706</v>
      </c>
      <c r="V14" s="21">
        <v>0</v>
      </c>
      <c r="W14" s="21">
        <v>0.37078464416007706</v>
      </c>
      <c r="X14" s="22">
        <v>0.8198659749759476</v>
      </c>
      <c r="Y14" s="22">
        <v>0.14028191992351896</v>
      </c>
      <c r="Z14" s="22">
        <v>0.1801340250240524</v>
      </c>
      <c r="AA14" s="22">
        <v>5.5457807423181509E-2</v>
      </c>
      <c r="AB14" s="23">
        <v>0.12891373840053286</v>
      </c>
      <c r="AC14" s="24">
        <v>0.42952480388283765</v>
      </c>
      <c r="AD14" s="22">
        <v>0.2133585416784243</v>
      </c>
      <c r="AE14" s="22">
        <v>0.2133585416784243</v>
      </c>
      <c r="AF14" s="22">
        <v>0.16174727693436425</v>
      </c>
      <c r="AG14" s="22">
        <v>23.282525019245572</v>
      </c>
      <c r="AH14" s="23">
        <v>23.282525019245572</v>
      </c>
      <c r="AI14" s="24">
        <v>-7.7260722389614248E-2</v>
      </c>
      <c r="AJ14" s="22">
        <v>8.2393181253965192E-2</v>
      </c>
      <c r="AK14" s="22">
        <v>0.69688342822894811</v>
      </c>
      <c r="AL14" s="23">
        <v>1.3426730596344021</v>
      </c>
      <c r="AM14" s="24">
        <v>0.42460045556399195</v>
      </c>
      <c r="AN14" s="22">
        <v>2.6250856497342543</v>
      </c>
      <c r="AO14" s="22">
        <v>0.33840960472883447</v>
      </c>
      <c r="AP14" s="22">
        <v>8.2673509856526302</v>
      </c>
      <c r="AQ14" s="22">
        <v>5.4736832053323532E-2</v>
      </c>
      <c r="AR14" s="22">
        <v>0.18964811783960719</v>
      </c>
      <c r="AS14" s="22">
        <v>-1.4652350584118743E-2</v>
      </c>
      <c r="AT14" s="22">
        <v>6.4178744595668899E-2</v>
      </c>
      <c r="AU14" s="22">
        <v>1.5036303508981632E-2</v>
      </c>
      <c r="AV14" s="22">
        <v>0.24503046648686444</v>
      </c>
      <c r="AW14" s="22">
        <v>1.3426730596344021</v>
      </c>
      <c r="AX14" s="22">
        <v>0.24503046648686444</v>
      </c>
      <c r="AY14" s="22">
        <v>0.66201560640126966</v>
      </c>
      <c r="AZ14" s="22">
        <v>1.405237402459992E-2</v>
      </c>
      <c r="BA14" s="22">
        <v>0.21397418004187022</v>
      </c>
      <c r="BB14" s="22">
        <v>1.5105384077514734</v>
      </c>
      <c r="BC14" s="23">
        <v>0.32660907127429806</v>
      </c>
    </row>
    <row r="15" spans="1:55" x14ac:dyDescent="0.2">
      <c r="A15" s="47" t="s">
        <v>164</v>
      </c>
      <c r="B15" s="47" t="s">
        <v>165</v>
      </c>
      <c r="C15" s="47" t="s">
        <v>34</v>
      </c>
      <c r="D15" s="47">
        <v>185035</v>
      </c>
      <c r="E15" s="47" t="s">
        <v>16</v>
      </c>
      <c r="F15" s="47">
        <v>2018</v>
      </c>
      <c r="G15" s="47" t="s">
        <v>17</v>
      </c>
      <c r="H15" s="48">
        <v>43496</v>
      </c>
      <c r="I15" s="48">
        <v>43549</v>
      </c>
      <c r="J15" s="48">
        <v>43712</v>
      </c>
      <c r="K15" s="47">
        <v>219100000</v>
      </c>
      <c r="L15" s="47">
        <v>219100000</v>
      </c>
      <c r="M15" s="47" t="s">
        <v>2020</v>
      </c>
      <c r="N15" s="20">
        <v>0.70398053189640186</v>
      </c>
      <c r="O15" s="21">
        <v>0.70398053189640186</v>
      </c>
      <c r="P15" s="21">
        <v>0.41439249087432645</v>
      </c>
      <c r="Q15" s="21">
        <v>-23.423897581792318</v>
      </c>
      <c r="R15" s="21">
        <v>0.4414488708449632</v>
      </c>
      <c r="S15" s="21">
        <v>0</v>
      </c>
      <c r="T15" s="21">
        <v>0.4414488708449632</v>
      </c>
      <c r="U15" s="21">
        <v>-9.8990042674253207</v>
      </c>
      <c r="V15" s="21">
        <v>0</v>
      </c>
      <c r="W15" s="21">
        <v>-9.8990042674253207</v>
      </c>
      <c r="X15" s="22">
        <v>0.34255265161126619</v>
      </c>
      <c r="Y15" s="22">
        <v>-9.7063696612665687E-2</v>
      </c>
      <c r="Z15" s="22">
        <v>0.65744734838873387</v>
      </c>
      <c r="AA15" s="22">
        <v>0.5182271843017846</v>
      </c>
      <c r="AB15" s="23">
        <v>-4.4595280385688912E-2</v>
      </c>
      <c r="AC15" s="24">
        <v>0.88874620593042264</v>
      </c>
      <c r="AD15" s="22">
        <v>1.3580823410382132E-2</v>
      </c>
      <c r="AE15" s="22">
        <v>6.5763872674916334E-3</v>
      </c>
      <c r="AF15" s="22">
        <v>-3.1442135574752901E-2</v>
      </c>
      <c r="AG15" s="22">
        <v>1.9717514124293785</v>
      </c>
      <c r="AH15" s="23">
        <v>0.95480225988700562</v>
      </c>
      <c r="AI15" s="24">
        <v>0.40281092548395653</v>
      </c>
      <c r="AJ15" s="22">
        <v>0.16387102381366245</v>
      </c>
      <c r="AK15" s="22">
        <v>0.18062940077597356</v>
      </c>
      <c r="AL15" s="23">
        <v>0.18062940077597356</v>
      </c>
      <c r="AM15" s="24">
        <v>0.38311996206733051</v>
      </c>
      <c r="AN15" s="22">
        <v>-12.184921763869133</v>
      </c>
      <c r="AO15" s="22">
        <v>0.54339000253742709</v>
      </c>
      <c r="AP15" s="22">
        <v>-3.7724603640634173</v>
      </c>
      <c r="AQ15" s="22">
        <v>-1.7085342129747102E-2</v>
      </c>
      <c r="AR15" s="22">
        <v>0.14674293719355591</v>
      </c>
      <c r="AS15" s="22">
        <v>5.9109658339170361E-2</v>
      </c>
      <c r="AT15" s="22">
        <v>7.9738645013955847E-2</v>
      </c>
      <c r="AU15" s="22">
        <v>-0.14483747609942638</v>
      </c>
      <c r="AV15" s="22">
        <v>-0.15964937491018824</v>
      </c>
      <c r="AW15" s="22">
        <v>0.18062940077597356</v>
      </c>
      <c r="AX15" s="22">
        <v>-0.15964937491018824</v>
      </c>
      <c r="AY15" s="22">
        <v>59.819484240687679</v>
      </c>
      <c r="AZ15" s="22">
        <v>32.495702005730656</v>
      </c>
      <c r="BA15" s="22">
        <v>4.125</v>
      </c>
      <c r="BB15" s="22">
        <v>8.0950328112276669E-3</v>
      </c>
      <c r="BC15" s="23">
        <v>6.9604612850082369E-3</v>
      </c>
    </row>
    <row r="16" spans="1:55" x14ac:dyDescent="0.2">
      <c r="A16" s="47" t="s">
        <v>96</v>
      </c>
      <c r="B16" s="47" t="s">
        <v>97</v>
      </c>
      <c r="C16" s="47" t="s">
        <v>52</v>
      </c>
      <c r="D16" s="47">
        <v>68703</v>
      </c>
      <c r="E16" s="47" t="s">
        <v>16</v>
      </c>
      <c r="F16" s="47">
        <v>2018</v>
      </c>
      <c r="G16" s="47" t="s">
        <v>17</v>
      </c>
      <c r="H16" s="48">
        <v>43465</v>
      </c>
      <c r="I16" s="48">
        <v>43522</v>
      </c>
      <c r="J16" s="48">
        <v>43522</v>
      </c>
      <c r="K16" s="47">
        <v>244500000</v>
      </c>
      <c r="L16" s="47">
        <v>246700000</v>
      </c>
      <c r="M16" s="47" t="s">
        <v>1616</v>
      </c>
      <c r="N16" s="20">
        <v>0.57052474879047266</v>
      </c>
      <c r="O16" s="21">
        <v>0.39077037588388536</v>
      </c>
      <c r="P16" s="21">
        <v>5.9545962039449203E-3</v>
      </c>
      <c r="Q16" s="21">
        <v>2.5012221793387366</v>
      </c>
      <c r="R16" s="21">
        <v>0.33202278155428994</v>
      </c>
      <c r="S16" s="21">
        <v>4.324820870843285E-2</v>
      </c>
      <c r="T16" s="21">
        <v>0.28877457284585706</v>
      </c>
      <c r="U16" s="21">
        <v>1.1624855268236203</v>
      </c>
      <c r="V16" s="21">
        <v>0.15142158754663579</v>
      </c>
      <c r="W16" s="21">
        <v>1.0110639392769845</v>
      </c>
      <c r="X16" s="22">
        <v>5.6329230203931657E-2</v>
      </c>
      <c r="Y16" s="22">
        <v>0.28999403074168034</v>
      </c>
      <c r="Z16" s="22">
        <v>0.94367076979606834</v>
      </c>
      <c r="AA16" s="22">
        <v>1.5101965827668566E-2</v>
      </c>
      <c r="AB16" s="23">
        <v>0.28561455079919162</v>
      </c>
      <c r="AC16" s="24">
        <v>0.78540772532188841</v>
      </c>
      <c r="AD16" s="22">
        <v>0.21570497536162772</v>
      </c>
      <c r="AE16" s="22">
        <v>0.21570497536162772</v>
      </c>
      <c r="AF16" s="22">
        <v>0.1305038944523923</v>
      </c>
      <c r="AG16" s="22">
        <v>3.3840399002493764</v>
      </c>
      <c r="AH16" s="23">
        <v>3.3840399002493764</v>
      </c>
      <c r="AI16" s="24">
        <v>9.4470046082949302E-2</v>
      </c>
      <c r="AJ16" s="22">
        <v>0.80759211016002974</v>
      </c>
      <c r="AK16" s="22">
        <v>0.19023904382470119</v>
      </c>
      <c r="AL16" s="23">
        <v>0.24015050907481186</v>
      </c>
      <c r="AM16" s="24">
        <v>0.10562202495818861</v>
      </c>
      <c r="AN16" s="22">
        <v>0.8093400231570822</v>
      </c>
      <c r="AO16" s="22">
        <v>0.23115928715781739</v>
      </c>
      <c r="AP16" s="22">
        <v>-5.4514731369150784</v>
      </c>
      <c r="AQ16" s="22">
        <v>3.0167187212934043E-2</v>
      </c>
      <c r="AR16" s="22">
        <v>0.34493721189000159</v>
      </c>
      <c r="AS16" s="22">
        <v>3.25862343029725E-2</v>
      </c>
      <c r="AT16" s="22">
        <v>7.9735440014697775E-2</v>
      </c>
      <c r="AU16" s="22">
        <v>-6.1778935615928544E-2</v>
      </c>
      <c r="AV16" s="22">
        <v>-1.8370960602036298E-2</v>
      </c>
      <c r="AW16" s="22">
        <v>0.27611655426899095</v>
      </c>
      <c r="AX16" s="22">
        <v>-2.1122280188319124E-2</v>
      </c>
      <c r="AY16" s="22">
        <v>6.6588061901252766</v>
      </c>
      <c r="AZ16" s="22">
        <v>6.6470154753131911</v>
      </c>
      <c r="BA16" s="22">
        <v>-0.20219244823386115</v>
      </c>
      <c r="BB16" s="22">
        <v>0.15017706949977866</v>
      </c>
      <c r="BC16" s="23">
        <v>5.5324527071102414E-2</v>
      </c>
    </row>
    <row r="17" spans="1:55" x14ac:dyDescent="0.2">
      <c r="A17" s="47" t="s">
        <v>102</v>
      </c>
      <c r="B17" s="47" t="s">
        <v>103</v>
      </c>
      <c r="C17" s="47" t="s">
        <v>52</v>
      </c>
      <c r="D17" s="47">
        <v>66050</v>
      </c>
      <c r="E17" s="47" t="s">
        <v>16</v>
      </c>
      <c r="F17" s="47">
        <v>2018</v>
      </c>
      <c r="G17" s="47" t="s">
        <v>17</v>
      </c>
      <c r="H17" s="48">
        <v>43465</v>
      </c>
      <c r="I17" s="48">
        <v>43517</v>
      </c>
      <c r="J17" s="48">
        <v>43517</v>
      </c>
      <c r="K17" s="47">
        <v>493130998</v>
      </c>
      <c r="L17" s="47">
        <v>494465265</v>
      </c>
      <c r="M17" s="47" t="s">
        <v>1617</v>
      </c>
      <c r="N17" s="20">
        <v>0.47566136342614002</v>
      </c>
      <c r="O17" s="21">
        <v>0.36916103968180558</v>
      </c>
      <c r="P17" s="21">
        <v>4.5462954398298026E-2</v>
      </c>
      <c r="Q17" s="21">
        <v>2.5894241504157929</v>
      </c>
      <c r="R17" s="21">
        <v>0.36708825803601014</v>
      </c>
      <c r="S17" s="21">
        <v>5.2446993436313635E-2</v>
      </c>
      <c r="T17" s="21">
        <v>0.31464126459969655</v>
      </c>
      <c r="U17" s="21">
        <v>1.3176354587285191</v>
      </c>
      <c r="V17" s="21">
        <v>0.18825450485700274</v>
      </c>
      <c r="W17" s="21">
        <v>1.1293809538715163</v>
      </c>
      <c r="X17" s="22">
        <v>5.9792624718761449E-2</v>
      </c>
      <c r="Y17" s="22">
        <v>0.2788089651972428</v>
      </c>
      <c r="Z17" s="22">
        <v>0.94020737528123854</v>
      </c>
      <c r="AA17" s="22">
        <v>7.630503409744952E-4</v>
      </c>
      <c r="AB17" s="23">
        <v>0.27859621992128225</v>
      </c>
      <c r="AC17" s="24">
        <v>0.64271380675117473</v>
      </c>
      <c r="AD17" s="22">
        <v>0.31118753743277539</v>
      </c>
      <c r="AE17" s="22">
        <v>0.17000191408830739</v>
      </c>
      <c r="AF17" s="22">
        <v>0.11878461566959131</v>
      </c>
      <c r="AG17" s="22">
        <v>5.1808182565789478</v>
      </c>
      <c r="AH17" s="23">
        <v>2.8302837171052633</v>
      </c>
      <c r="AI17" s="24">
        <v>0.22244983917904732</v>
      </c>
      <c r="AJ17" s="22">
        <v>0.60392193136620109</v>
      </c>
      <c r="AK17" s="22">
        <v>0.15709494906302091</v>
      </c>
      <c r="AL17" s="23">
        <v>0.20680453107492269</v>
      </c>
      <c r="AM17" s="24">
        <v>0.10036414478146097</v>
      </c>
      <c r="AN17" s="22">
        <v>0.84492544944230552</v>
      </c>
      <c r="AO17" s="22">
        <v>0.23539303632991682</v>
      </c>
      <c r="AP17" s="22">
        <v>-3.5713466669606828</v>
      </c>
      <c r="AQ17" s="22">
        <v>2.7961071351747312E-2</v>
      </c>
      <c r="AR17" s="22">
        <v>0.32250535636002148</v>
      </c>
      <c r="AS17" s="22">
        <v>7.1741264656668122E-2</v>
      </c>
      <c r="AT17" s="22">
        <v>7.5915515066247302E-2</v>
      </c>
      <c r="AU17" s="22">
        <v>-0.13070021274627694</v>
      </c>
      <c r="AV17" s="22">
        <v>-4.4756440865196166E-2</v>
      </c>
      <c r="AW17" s="22">
        <v>0.2412764109718129</v>
      </c>
      <c r="AX17" s="22">
        <v>-5.2216812483254958E-2</v>
      </c>
      <c r="AY17" s="22">
        <v>5.01134943153634</v>
      </c>
      <c r="AZ17" s="22">
        <v>4.9333320105557652</v>
      </c>
      <c r="BA17" s="22">
        <v>-0.58758706726270926</v>
      </c>
      <c r="BB17" s="22">
        <v>0.10901265802737492</v>
      </c>
      <c r="BC17" s="23">
        <v>4.5770854805997942E-2</v>
      </c>
    </row>
    <row r="18" spans="1:55" x14ac:dyDescent="0.2">
      <c r="A18" s="47" t="s">
        <v>50</v>
      </c>
      <c r="B18" s="47" t="s">
        <v>51</v>
      </c>
      <c r="C18" s="47" t="s">
        <v>52</v>
      </c>
      <c r="D18" s="47">
        <v>62329</v>
      </c>
      <c r="E18" s="47" t="s">
        <v>16</v>
      </c>
      <c r="F18" s="47">
        <v>2018</v>
      </c>
      <c r="G18" s="47" t="s">
        <v>17</v>
      </c>
      <c r="H18" s="48">
        <v>43465</v>
      </c>
      <c r="I18" s="48">
        <v>43523</v>
      </c>
      <c r="J18" s="48">
        <v>43592</v>
      </c>
      <c r="K18" s="47">
        <v>664000000</v>
      </c>
      <c r="L18" s="47">
        <v>668000000</v>
      </c>
      <c r="M18" s="47" t="s">
        <v>2021</v>
      </c>
      <c r="N18" s="20">
        <v>1.1400318254148669</v>
      </c>
      <c r="O18" s="21">
        <v>1.0088656512843828</v>
      </c>
      <c r="P18" s="21">
        <v>0.33621277563082519</v>
      </c>
      <c r="Q18" s="21">
        <v>4.0163504550362488</v>
      </c>
      <c r="R18" s="21">
        <v>0.59330893883951907</v>
      </c>
      <c r="S18" s="21">
        <v>5.1013191476276865E-2</v>
      </c>
      <c r="T18" s="21">
        <v>0.54229574736324226</v>
      </c>
      <c r="U18" s="21">
        <v>2.9762455653246955</v>
      </c>
      <c r="V18" s="21">
        <v>0.25590004627487273</v>
      </c>
      <c r="W18" s="21">
        <v>2.7203455190498227</v>
      </c>
      <c r="X18" s="22">
        <v>0.15420805018295872</v>
      </c>
      <c r="Y18" s="22">
        <v>0.20895378070005802</v>
      </c>
      <c r="Z18" s="22">
        <v>0.84579194981704131</v>
      </c>
      <c r="AA18" s="22">
        <v>3.2563574305833155E-2</v>
      </c>
      <c r="AB18" s="23">
        <v>0.19934811352664433</v>
      </c>
      <c r="AC18" s="24">
        <v>0.23966095380029806</v>
      </c>
      <c r="AD18" s="22">
        <v>0.22177719821162445</v>
      </c>
      <c r="AE18" s="22">
        <v>0.22177719821162445</v>
      </c>
      <c r="AF18" s="22">
        <v>0.1118666169895678</v>
      </c>
      <c r="AG18" s="22">
        <v>3.1916890080428955</v>
      </c>
      <c r="AH18" s="23">
        <v>3.1916890080428955</v>
      </c>
      <c r="AI18" s="24">
        <v>-0.70123772940674345</v>
      </c>
      <c r="AJ18" s="22">
        <v>0.53262105023869066</v>
      </c>
      <c r="AK18" s="22">
        <v>0.10360196942213008</v>
      </c>
      <c r="AL18" s="23">
        <v>0.12143042238922</v>
      </c>
      <c r="AM18" s="24">
        <v>0.18525374055221347</v>
      </c>
      <c r="AN18" s="22">
        <v>1.6560234459355236</v>
      </c>
      <c r="AO18" s="22">
        <v>0.33012514990313951</v>
      </c>
      <c r="AP18" s="22">
        <v>17.428571428571427</v>
      </c>
      <c r="AQ18" s="22">
        <v>3.6929983702838169E-2</v>
      </c>
      <c r="AR18" s="22">
        <v>0.21823770491803279</v>
      </c>
      <c r="AS18" s="22">
        <v>-0.15303651266766022</v>
      </c>
      <c r="AT18" s="22">
        <v>7.2045755050582694E-2</v>
      </c>
      <c r="AU18" s="22">
        <v>0.41782223232552851</v>
      </c>
      <c r="AV18" s="22">
        <v>9.5257838818346721E-2</v>
      </c>
      <c r="AW18" s="22">
        <v>0.13285325470628259</v>
      </c>
      <c r="AX18" s="22">
        <v>0.10421864368337491</v>
      </c>
      <c r="AY18" s="22">
        <v>8.1037379252414947</v>
      </c>
      <c r="AZ18" s="22">
        <v>7.4825703485930282</v>
      </c>
      <c r="BA18" s="22">
        <v>1.530391340549542</v>
      </c>
      <c r="BB18" s="22">
        <v>0.12339984451930552</v>
      </c>
      <c r="BC18" s="23">
        <v>8.4666808904060878E-2</v>
      </c>
    </row>
    <row r="19" spans="1:55" x14ac:dyDescent="0.2">
      <c r="A19" s="47" t="s">
        <v>155</v>
      </c>
      <c r="B19" s="47" t="s">
        <v>156</v>
      </c>
      <c r="C19" s="47" t="s">
        <v>113</v>
      </c>
      <c r="D19" s="47">
        <v>66898</v>
      </c>
      <c r="E19" s="47" t="s">
        <v>16</v>
      </c>
      <c r="F19" s="47">
        <v>2018</v>
      </c>
      <c r="G19" s="47" t="s">
        <v>17</v>
      </c>
      <c r="H19" s="48">
        <v>43465</v>
      </c>
      <c r="I19" s="48">
        <v>43504</v>
      </c>
      <c r="J19" s="48">
        <v>43504</v>
      </c>
      <c r="K19" s="47">
        <v>183600000</v>
      </c>
      <c r="L19" s="47">
        <v>183600000</v>
      </c>
      <c r="M19" s="47" t="s">
        <v>1619</v>
      </c>
      <c r="N19" s="20">
        <v>1.055253717375481</v>
      </c>
      <c r="O19" s="21">
        <v>1.055253717375481</v>
      </c>
      <c r="P19" s="21">
        <v>7.8922740979515446E-2</v>
      </c>
      <c r="Q19" s="21">
        <v>2.5744140753222311</v>
      </c>
      <c r="R19" s="21">
        <v>0.21160768948206196</v>
      </c>
      <c r="S19" s="21">
        <v>2.2346026692788051E-2</v>
      </c>
      <c r="T19" s="21">
        <v>0.18926166278927389</v>
      </c>
      <c r="U19" s="21">
        <v>0.75637350373109835</v>
      </c>
      <c r="V19" s="21">
        <v>7.9873952338227888E-2</v>
      </c>
      <c r="W19" s="21">
        <v>0.67649955139287044</v>
      </c>
      <c r="X19" s="22">
        <v>0.49704297783763929</v>
      </c>
      <c r="Y19" s="22">
        <v>0.45994122028302836</v>
      </c>
      <c r="Z19" s="22">
        <v>0.50295702216236071</v>
      </c>
      <c r="AA19" s="22">
        <v>0.28318844128811071</v>
      </c>
      <c r="AB19" s="23">
        <v>0.27976613199461248</v>
      </c>
      <c r="AC19" s="24">
        <v>0.73264236499617219</v>
      </c>
      <c r="AD19" s="22">
        <v>0.15405453153524529</v>
      </c>
      <c r="AE19" s="22">
        <v>9.2367940639538307E-2</v>
      </c>
      <c r="AF19" s="22">
        <v>9.3266003180024731E-2</v>
      </c>
      <c r="AG19" s="22">
        <v>7.5606936416184976</v>
      </c>
      <c r="AH19" s="23">
        <v>4.5332369942196529</v>
      </c>
      <c r="AI19" s="24">
        <v>0.2117370278394981</v>
      </c>
      <c r="AJ19" s="22">
        <v>9.9446293022772178E-2</v>
      </c>
      <c r="AK19" s="22">
        <v>0.13404119893530841</v>
      </c>
      <c r="AL19" s="23">
        <v>0.22135748177294295</v>
      </c>
      <c r="AM19" s="24">
        <v>0.13863054467470512</v>
      </c>
      <c r="AN19" s="22">
        <v>1.4863995448278879</v>
      </c>
      <c r="AO19" s="22">
        <v>0.41584425125505081</v>
      </c>
      <c r="AP19" s="22">
        <v>15.978358033403905</v>
      </c>
      <c r="AQ19" s="22">
        <v>3.8784131259948576E-2</v>
      </c>
      <c r="AR19" s="22">
        <v>0.11264059831576467</v>
      </c>
      <c r="AS19" s="22">
        <v>2.385018550144279E-2</v>
      </c>
      <c r="AT19" s="22">
        <v>4.6840945267540103E-2</v>
      </c>
      <c r="AU19" s="22">
        <v>-1.8872829364666735E-2</v>
      </c>
      <c r="AV19" s="22">
        <v>-4.2009026733017013E-2</v>
      </c>
      <c r="AW19" s="22">
        <v>0.24749304522222942</v>
      </c>
      <c r="AX19" s="22">
        <v>-4.6969010804166399E-2</v>
      </c>
      <c r="AY19" s="22">
        <v>3.3031345565749235</v>
      </c>
      <c r="AZ19" s="22">
        <v>2.7228593272171255</v>
      </c>
      <c r="BA19" s="22">
        <v>-0.22920284135753749</v>
      </c>
      <c r="BB19" s="22">
        <v>0.18151834278439996</v>
      </c>
      <c r="BC19" s="23">
        <v>7.2612379056525164E-2</v>
      </c>
    </row>
    <row r="20" spans="1:55" x14ac:dyDescent="0.2">
      <c r="A20" s="47" t="s">
        <v>61</v>
      </c>
      <c r="B20" s="47" t="s">
        <v>62</v>
      </c>
      <c r="C20" s="47" t="s">
        <v>34</v>
      </c>
      <c r="D20" s="47">
        <v>69211</v>
      </c>
      <c r="E20" s="47" t="s">
        <v>16</v>
      </c>
      <c r="F20" s="47">
        <v>2018</v>
      </c>
      <c r="G20" s="47" t="s">
        <v>17</v>
      </c>
      <c r="H20" s="48">
        <v>43465</v>
      </c>
      <c r="I20" s="48">
        <v>43524</v>
      </c>
      <c r="J20" s="48">
        <v>43594</v>
      </c>
      <c r="K20" s="47">
        <v>162958000</v>
      </c>
      <c r="L20" s="47">
        <v>164541000</v>
      </c>
      <c r="M20" s="47" t="s">
        <v>2022</v>
      </c>
      <c r="N20" s="20">
        <v>2.0941068415283937</v>
      </c>
      <c r="O20" s="21">
        <v>2.0941068415283937</v>
      </c>
      <c r="P20" s="21">
        <v>1.5628074128465221</v>
      </c>
      <c r="Q20" s="21">
        <v>0.71115587776406231</v>
      </c>
      <c r="R20" s="21">
        <v>0.28573740747047205</v>
      </c>
      <c r="S20" s="21">
        <v>0.12570137519522059</v>
      </c>
      <c r="T20" s="21">
        <v>0.16003603227525143</v>
      </c>
      <c r="U20" s="21">
        <v>0.48894124429016311</v>
      </c>
      <c r="V20" s="21">
        <v>0.21509464700832742</v>
      </c>
      <c r="W20" s="21">
        <v>0.27384659728183569</v>
      </c>
      <c r="X20" s="22">
        <v>0.46420006701124361</v>
      </c>
      <c r="Y20" s="22">
        <v>0.83863502484749153</v>
      </c>
      <c r="Z20" s="22">
        <v>0.53579993298875639</v>
      </c>
      <c r="AA20" s="22">
        <v>0.27233003220567692</v>
      </c>
      <c r="AB20" s="23">
        <v>0.5844002951424172</v>
      </c>
      <c r="AC20" s="24">
        <v>0.64874041895409573</v>
      </c>
      <c r="AD20" s="22">
        <v>0.1437085048521371</v>
      </c>
      <c r="AE20" s="22">
        <v>0.1437085048521371</v>
      </c>
      <c r="AF20" s="22">
        <v>0.10991926981065209</v>
      </c>
      <c r="AG20" s="22">
        <v>23.988008854999386</v>
      </c>
      <c r="AH20" s="23">
        <v>23.988008854999386</v>
      </c>
      <c r="AI20" s="24">
        <v>0.23167881054459516</v>
      </c>
      <c r="AJ20" s="22">
        <v>0.83284009617505117</v>
      </c>
      <c r="AK20" s="22">
        <v>0.64610170751336637</v>
      </c>
      <c r="AL20" s="23">
        <v>0.64610170751336637</v>
      </c>
      <c r="AM20" s="24">
        <v>9.3479350598083877E-2</v>
      </c>
      <c r="AN20" s="22">
        <v>0.85043642265011621</v>
      </c>
      <c r="AO20" s="22">
        <v>0.4969952963965894</v>
      </c>
      <c r="AP20" s="22">
        <v>2.0492086559040348</v>
      </c>
      <c r="AQ20" s="22">
        <v>5.4629360079241712E-2</v>
      </c>
      <c r="AR20" s="22">
        <v>0.37146312692624794</v>
      </c>
      <c r="AS20" s="22">
        <v>8.6060135407449098E-2</v>
      </c>
      <c r="AT20" s="22">
        <v>0.18461542686711452</v>
      </c>
      <c r="AU20" s="22">
        <v>0.41446293039863419</v>
      </c>
      <c r="AV20" s="22">
        <v>0.32153255860446278</v>
      </c>
      <c r="AW20" s="22">
        <v>1.1535866282262492</v>
      </c>
      <c r="AX20" s="22">
        <v>0.57408246384770267</v>
      </c>
      <c r="AY20" s="22">
        <v>4.0006665077302079</v>
      </c>
      <c r="AZ20" s="22">
        <v>-0.84972814175081324</v>
      </c>
      <c r="BA20" s="22">
        <v>1.6817674521488204</v>
      </c>
      <c r="BB20" s="22">
        <v>0.24995835020683929</v>
      </c>
      <c r="BC20" s="23">
        <v>9.1763679702549547E-2</v>
      </c>
    </row>
    <row r="21" spans="1:55" x14ac:dyDescent="0.2">
      <c r="A21" s="47" t="s">
        <v>67</v>
      </c>
      <c r="B21" s="47" t="s">
        <v>68</v>
      </c>
      <c r="C21" s="47" t="s">
        <v>59</v>
      </c>
      <c r="D21" s="47">
        <v>132877</v>
      </c>
      <c r="E21" s="47" t="s">
        <v>16</v>
      </c>
      <c r="F21" s="47">
        <v>2018</v>
      </c>
      <c r="G21" s="47" t="s">
        <v>17</v>
      </c>
      <c r="H21" s="48">
        <v>43465</v>
      </c>
      <c r="I21" s="48">
        <v>43523</v>
      </c>
      <c r="J21" s="48">
        <v>43593</v>
      </c>
      <c r="K21" s="47">
        <v>106041000</v>
      </c>
      <c r="L21" s="47">
        <v>107004000</v>
      </c>
      <c r="M21" s="47" t="s">
        <v>2023</v>
      </c>
      <c r="N21" s="20">
        <v>1.6890353312660109</v>
      </c>
      <c r="O21" s="21">
        <v>1.0969494739991532</v>
      </c>
      <c r="P21" s="21">
        <v>0.46934810040459002</v>
      </c>
      <c r="Q21" s="21">
        <v>1.0168811324388658</v>
      </c>
      <c r="R21" s="21">
        <v>0.22491207086983692</v>
      </c>
      <c r="S21" s="21">
        <v>4.0531154465359494E-2</v>
      </c>
      <c r="T21" s="21">
        <v>0.18438091640447743</v>
      </c>
      <c r="U21" s="21">
        <v>0.45362091219512712</v>
      </c>
      <c r="V21" s="21">
        <v>8.1746520717148857E-2</v>
      </c>
      <c r="W21" s="21">
        <v>0.37187439147797829</v>
      </c>
      <c r="X21" s="22">
        <v>0.26358571998743285</v>
      </c>
      <c r="Y21" s="22">
        <v>0.66788667822005765</v>
      </c>
      <c r="Z21" s="22">
        <v>0.73641428001256715</v>
      </c>
      <c r="AA21" s="22">
        <v>0.2067048781047563</v>
      </c>
      <c r="AB21" s="23">
        <v>0.49581504031959167</v>
      </c>
      <c r="AC21" s="24">
        <v>0.36067378775981868</v>
      </c>
      <c r="AD21" s="22">
        <v>0.20773996651802248</v>
      </c>
      <c r="AE21" s="22">
        <v>0.20773996651802248</v>
      </c>
      <c r="AF21" s="22">
        <v>0.20550289633920502</v>
      </c>
      <c r="AG21" s="22">
        <v>13.37872340425532</v>
      </c>
      <c r="AH21" s="23">
        <v>13.37872340425532</v>
      </c>
      <c r="AI21" s="24">
        <v>-1.4400886179085075</v>
      </c>
      <c r="AJ21" s="22">
        <v>0.46161043228674081</v>
      </c>
      <c r="AK21" s="22">
        <v>0.23549533488543933</v>
      </c>
      <c r="AL21" s="23">
        <v>0.32029192885333774</v>
      </c>
      <c r="AM21" s="24">
        <v>0.18450174881913475</v>
      </c>
      <c r="AN21" s="22">
        <v>0.89780607527104839</v>
      </c>
      <c r="AO21" s="22">
        <v>0.4451457554096892</v>
      </c>
      <c r="AP21" s="22">
        <v>4.1397832316055974</v>
      </c>
      <c r="AQ21" s="22">
        <v>9.1478742029794474E-2</v>
      </c>
      <c r="AR21" s="22">
        <v>0.16182906413428347</v>
      </c>
      <c r="AS21" s="22">
        <v>-0.23304819330656751</v>
      </c>
      <c r="AT21" s="22">
        <v>7.2037521001298663E-2</v>
      </c>
      <c r="AU21" s="22">
        <v>0.2049319921938719</v>
      </c>
      <c r="AV21" s="22">
        <v>0.14219363011007441</v>
      </c>
      <c r="AW21" s="22">
        <v>0.39069944116813887</v>
      </c>
      <c r="AX21" s="22">
        <v>0.17345105142226</v>
      </c>
      <c r="AY21" s="22">
        <v>2.4321506406964937</v>
      </c>
      <c r="AZ21" s="22">
        <v>1.640094592590057</v>
      </c>
      <c r="BA21" s="22">
        <v>0.34960104503995315</v>
      </c>
      <c r="BB21" s="22">
        <v>0.41115874291143029</v>
      </c>
      <c r="BC21" s="23">
        <v>0.10957441438236862</v>
      </c>
    </row>
    <row r="22" spans="1:55" x14ac:dyDescent="0.2">
      <c r="A22" s="47" t="s">
        <v>77</v>
      </c>
      <c r="B22" s="47" t="s">
        <v>78</v>
      </c>
      <c r="C22" s="47" t="s">
        <v>24</v>
      </c>
      <c r="D22" s="47">
        <v>445691</v>
      </c>
      <c r="E22" s="47" t="s">
        <v>16</v>
      </c>
      <c r="F22" s="47">
        <v>2018</v>
      </c>
      <c r="G22" s="47" t="s">
        <v>17</v>
      </c>
      <c r="H22" s="48">
        <v>43465</v>
      </c>
      <c r="I22" s="48">
        <v>43524</v>
      </c>
      <c r="J22" s="48">
        <v>43524</v>
      </c>
      <c r="K22" s="47">
        <v>79893000</v>
      </c>
      <c r="L22" s="47">
        <v>80970000</v>
      </c>
      <c r="M22" s="47" t="s">
        <v>1622</v>
      </c>
      <c r="N22" s="20">
        <v>1.8819965523868147</v>
      </c>
      <c r="O22" s="21">
        <v>1.8015989642711101</v>
      </c>
      <c r="P22" s="21">
        <v>1.0625454251213384</v>
      </c>
      <c r="Q22" s="21">
        <v>0.63817762279400203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2">
        <v>0.63459471521463529</v>
      </c>
      <c r="Y22" s="22">
        <v>0.6358209985338813</v>
      </c>
      <c r="Z22" s="22">
        <v>0.36540528478536466</v>
      </c>
      <c r="AA22" s="22">
        <v>0</v>
      </c>
      <c r="AB22" s="23">
        <v>0.61043441571033363</v>
      </c>
      <c r="AC22" s="24">
        <v>0.73626894998810066</v>
      </c>
      <c r="AD22" s="22">
        <v>0.23725700384237516</v>
      </c>
      <c r="AE22" s="22">
        <v>0.23725700384237516</v>
      </c>
      <c r="AF22" s="22">
        <v>0.2035273980265366</v>
      </c>
      <c r="AG22" s="22">
        <v>-54.403451492537314</v>
      </c>
      <c r="AH22" s="23">
        <v>-54.403451492537314</v>
      </c>
      <c r="AI22" s="24">
        <v>-0.66602966389690654</v>
      </c>
      <c r="AJ22" s="22">
        <v>0.80147758979182837</v>
      </c>
      <c r="AK22" s="22" t="e">
        <v>#DIV/0!</v>
      </c>
      <c r="AL22" s="23" t="e">
        <v>#DIV/0!</v>
      </c>
      <c r="AM22" s="24">
        <v>0.31944917794125743</v>
      </c>
      <c r="AN22" s="22">
        <v>1.5695635135059633</v>
      </c>
      <c r="AO22" s="22">
        <v>0.95811558628727111</v>
      </c>
      <c r="AP22" s="22">
        <v>3.2216131558339858</v>
      </c>
      <c r="AQ22" s="22">
        <v>0.19500277228571791</v>
      </c>
      <c r="AR22" s="22">
        <v>0.2820662377472169</v>
      </c>
      <c r="AS22" s="22">
        <v>-0.18786448152344379</v>
      </c>
      <c r="AT22" s="22">
        <v>0.27025205875101949</v>
      </c>
      <c r="AU22" s="22">
        <v>0.81148664952974614</v>
      </c>
      <c r="AV22" s="22" t="e">
        <v>#DIV/0!</v>
      </c>
      <c r="AW22" s="22" t="e">
        <v>#DIV/0!</v>
      </c>
      <c r="AX22" s="22" t="e">
        <v>#DIV/0!</v>
      </c>
      <c r="AY22" s="22">
        <v>0</v>
      </c>
      <c r="AZ22" s="22">
        <v>-1.5761160312411588</v>
      </c>
      <c r="BA22" s="22">
        <v>1.403195622571739</v>
      </c>
      <c r="BB22" s="22" t="e">
        <v>#DIV/0!</v>
      </c>
      <c r="BC22" s="23">
        <v>0.34296467544114351</v>
      </c>
    </row>
    <row r="23" spans="1:55" x14ac:dyDescent="0.2">
      <c r="A23" s="47" t="s">
        <v>64</v>
      </c>
      <c r="B23" s="47" t="s">
        <v>65</v>
      </c>
      <c r="C23" s="47" t="s">
        <v>15</v>
      </c>
      <c r="D23" s="47">
        <v>65470</v>
      </c>
      <c r="E23" s="47" t="s">
        <v>16</v>
      </c>
      <c r="F23" s="47">
        <v>2018</v>
      </c>
      <c r="G23" s="47" t="s">
        <v>17</v>
      </c>
      <c r="H23" s="48">
        <v>43465</v>
      </c>
      <c r="I23" s="48">
        <v>43511</v>
      </c>
      <c r="J23" s="48">
        <v>43511</v>
      </c>
      <c r="K23" s="47">
        <v>123273000</v>
      </c>
      <c r="L23" s="47">
        <v>124370000</v>
      </c>
      <c r="M23" s="47" t="s">
        <v>1623</v>
      </c>
      <c r="N23" s="20">
        <v>0.60740992522093817</v>
      </c>
      <c r="O23" s="21">
        <v>0.58701563562202586</v>
      </c>
      <c r="P23" s="21">
        <v>0.42012236573759348</v>
      </c>
      <c r="Q23" s="21">
        <v>1.9090909090909092</v>
      </c>
      <c r="R23" s="21">
        <v>0.19272360703812316</v>
      </c>
      <c r="S23" s="21">
        <v>4.4538123167155427E-2</v>
      </c>
      <c r="T23" s="21">
        <v>0.14818548387096775</v>
      </c>
      <c r="U23" s="21">
        <v>0.56065049320181282</v>
      </c>
      <c r="V23" s="21">
        <v>0.12956544921354304</v>
      </c>
      <c r="W23" s="21">
        <v>0.4310850439882698</v>
      </c>
      <c r="X23" s="22">
        <v>0.16376466275659823</v>
      </c>
      <c r="Y23" s="22">
        <v>0.42422528839629042</v>
      </c>
      <c r="Z23" s="22">
        <v>0.83623533724340171</v>
      </c>
      <c r="AA23" s="22">
        <v>0.17806085043988271</v>
      </c>
      <c r="AB23" s="23">
        <v>0.34375</v>
      </c>
      <c r="AC23" s="24">
        <v>0.26924007744433687</v>
      </c>
      <c r="AD23" s="22">
        <v>0.14194094869312682</v>
      </c>
      <c r="AE23" s="22">
        <v>9.3780251694094874E-2</v>
      </c>
      <c r="AF23" s="22">
        <v>5.2879961277831559E-2</v>
      </c>
      <c r="AG23" s="22">
        <v>22.132075471698112</v>
      </c>
      <c r="AH23" s="23">
        <v>14.622641509433961</v>
      </c>
      <c r="AI23" s="24">
        <v>-0.54142259414225946</v>
      </c>
      <c r="AJ23" s="22">
        <v>0.40618626784500339</v>
      </c>
      <c r="AK23" s="22">
        <v>0.49310508796956726</v>
      </c>
      <c r="AL23" s="23">
        <v>0.56823585354255823</v>
      </c>
      <c r="AM23" s="24">
        <v>0.11650226606238337</v>
      </c>
      <c r="AN23" s="22">
        <v>2.203145827779259</v>
      </c>
      <c r="AO23" s="22">
        <v>0.75733137829912023</v>
      </c>
      <c r="AP23" s="22">
        <v>-7.154978354978355</v>
      </c>
      <c r="AQ23" s="22">
        <v>4.0047653958944281E-2</v>
      </c>
      <c r="AR23" s="22">
        <v>0.14460309777347533</v>
      </c>
      <c r="AS23" s="22">
        <v>-7.8291384317521778E-2</v>
      </c>
      <c r="AT23" s="22">
        <v>0.1095124633431085</v>
      </c>
      <c r="AU23" s="22">
        <v>0.19170632222977566</v>
      </c>
      <c r="AV23" s="22">
        <v>0.26818830242510699</v>
      </c>
      <c r="AW23" s="22">
        <v>0.73902288188002474</v>
      </c>
      <c r="AX23" s="22">
        <v>0.34879406307977734</v>
      </c>
      <c r="AY23" s="22">
        <v>1.792838874680307</v>
      </c>
      <c r="AZ23" s="22">
        <v>0.73913043478260865</v>
      </c>
      <c r="BA23" s="22">
        <v>1.2906178489702518</v>
      </c>
      <c r="BB23" s="22">
        <v>0.36852116024726583</v>
      </c>
      <c r="BC23" s="23">
        <v>9.7239648682559604E-2</v>
      </c>
    </row>
    <row r="24" spans="1:55" x14ac:dyDescent="0.2">
      <c r="A24" s="47" t="s">
        <v>80</v>
      </c>
      <c r="B24" s="47" t="s">
        <v>81</v>
      </c>
      <c r="C24" s="47" t="s">
        <v>15</v>
      </c>
      <c r="D24" s="47">
        <v>69109</v>
      </c>
      <c r="E24" s="47" t="s">
        <v>16</v>
      </c>
      <c r="F24" s="47">
        <v>2018</v>
      </c>
      <c r="G24" s="47" t="s">
        <v>17</v>
      </c>
      <c r="H24" s="48">
        <v>43465</v>
      </c>
      <c r="I24" s="48">
        <v>43515</v>
      </c>
      <c r="J24" s="48">
        <v>43515</v>
      </c>
      <c r="K24" s="47">
        <v>94800000</v>
      </c>
      <c r="L24" s="47">
        <v>95600000</v>
      </c>
      <c r="M24" s="47" t="s">
        <v>1624</v>
      </c>
      <c r="N24" s="20">
        <v>2.1532314923619271</v>
      </c>
      <c r="O24" s="21">
        <v>1.4944770857814336</v>
      </c>
      <c r="P24" s="21">
        <v>0.66698002350176266</v>
      </c>
      <c r="Q24" s="21">
        <v>3.2969418960244647</v>
      </c>
      <c r="R24" s="21">
        <v>0.51412710839086184</v>
      </c>
      <c r="S24" s="21">
        <v>1.2561383531421251E-2</v>
      </c>
      <c r="T24" s="21">
        <v>0.50156572485944062</v>
      </c>
      <c r="U24" s="21">
        <v>2.2091743119266054</v>
      </c>
      <c r="V24" s="21">
        <v>5.3975535168195719E-2</v>
      </c>
      <c r="W24" s="21">
        <v>2.15519877675841</v>
      </c>
      <c r="X24" s="22">
        <v>0.32602661732261051</v>
      </c>
      <c r="Y24" s="22">
        <v>0.4738787044417071</v>
      </c>
      <c r="Z24" s="22">
        <v>0.67397338267738949</v>
      </c>
      <c r="AA24" s="22">
        <v>0.31421251156501318</v>
      </c>
      <c r="AB24" s="23">
        <v>0.23272364956230873</v>
      </c>
      <c r="AC24" s="24">
        <v>0.42951275762345792</v>
      </c>
      <c r="AD24" s="22">
        <v>0.19248087271662334</v>
      </c>
      <c r="AE24" s="22">
        <v>0.19248087271662334</v>
      </c>
      <c r="AF24" s="22">
        <v>0.15920489072738589</v>
      </c>
      <c r="AG24" s="22">
        <v>9.7370370370370374</v>
      </c>
      <c r="AH24" s="23">
        <v>9.7370370370370374</v>
      </c>
      <c r="AI24" s="24">
        <v>-0.40061162079510704</v>
      </c>
      <c r="AJ24" s="22">
        <v>1.0759106933019977</v>
      </c>
      <c r="AK24" s="22">
        <v>0.26190476190476192</v>
      </c>
      <c r="AL24" s="23">
        <v>0.31686046511627908</v>
      </c>
      <c r="AM24" s="24">
        <v>0.66498470948012234</v>
      </c>
      <c r="AN24" s="22">
        <v>4.1769113149847099</v>
      </c>
      <c r="AO24" s="22">
        <v>0.97206604512134365</v>
      </c>
      <c r="AP24" s="22">
        <v>5.5669451803545957</v>
      </c>
      <c r="AQ24" s="22">
        <v>0.15475766849334566</v>
      </c>
      <c r="AR24" s="22">
        <v>0.16758794889629169</v>
      </c>
      <c r="AS24" s="22">
        <v>-6.7137679833070979E-2</v>
      </c>
      <c r="AT24" s="22">
        <v>0.16290655469361612</v>
      </c>
      <c r="AU24" s="22">
        <v>3.2902467685076382E-2</v>
      </c>
      <c r="AV24" s="22">
        <v>9.6899224806201549E-3</v>
      </c>
      <c r="AW24" s="22">
        <v>0.32479602695991489</v>
      </c>
      <c r="AX24" s="22">
        <v>9.9326002128414335E-3</v>
      </c>
      <c r="AY24" s="22">
        <v>2.7478128565994675</v>
      </c>
      <c r="AZ24" s="22">
        <v>2.2080639026245721</v>
      </c>
      <c r="BA24" s="22">
        <v>3.2191308346746376E-2</v>
      </c>
      <c r="BB24" s="22">
        <v>0.36392580287929127</v>
      </c>
      <c r="BC24" s="23">
        <v>0.22048895039208286</v>
      </c>
    </row>
    <row r="25" spans="1:55" x14ac:dyDescent="0.2">
      <c r="A25" s="47" t="s">
        <v>74</v>
      </c>
      <c r="B25" s="47" t="s">
        <v>75</v>
      </c>
      <c r="C25" s="47" t="s">
        <v>24</v>
      </c>
      <c r="D25" s="47">
        <v>65359</v>
      </c>
      <c r="E25" s="47" t="s">
        <v>16</v>
      </c>
      <c r="F25" s="47">
        <v>2018</v>
      </c>
      <c r="G25" s="47" t="s">
        <v>17</v>
      </c>
      <c r="H25" s="48">
        <v>43465</v>
      </c>
      <c r="I25" s="48">
        <v>43502</v>
      </c>
      <c r="J25" s="48">
        <v>43502</v>
      </c>
      <c r="K25" s="47">
        <v>223200000</v>
      </c>
      <c r="L25" s="47">
        <v>227100000</v>
      </c>
      <c r="M25" s="47" t="s">
        <v>1625</v>
      </c>
      <c r="N25" s="20">
        <v>2.8833049403747872</v>
      </c>
      <c r="O25" s="21">
        <v>2.4808347529812607</v>
      </c>
      <c r="P25" s="21">
        <v>1.3320272572402043</v>
      </c>
      <c r="Q25" s="21">
        <v>0.52007026502133047</v>
      </c>
      <c r="R25" s="21">
        <v>0.21221082551554346</v>
      </c>
      <c r="S25" s="21">
        <v>6.7327500197388729E-3</v>
      </c>
      <c r="T25" s="21">
        <v>0.2054780754958046</v>
      </c>
      <c r="U25" s="21">
        <v>0.32257536578180745</v>
      </c>
      <c r="V25" s="21">
        <v>1.0234253106826836E-2</v>
      </c>
      <c r="W25" s="21">
        <v>0.31234111267498066</v>
      </c>
      <c r="X25" s="22">
        <v>0.24296757800443586</v>
      </c>
      <c r="Y25" s="22">
        <v>1.7447079875123734</v>
      </c>
      <c r="Z25" s="22">
        <v>0.75703242199556409</v>
      </c>
      <c r="AA25" s="22">
        <v>0.36157308048435605</v>
      </c>
      <c r="AB25" s="23">
        <v>0.65786432575599885</v>
      </c>
      <c r="AC25" s="24">
        <v>0.90939678543764524</v>
      </c>
      <c r="AD25" s="22">
        <v>0.38598954298993027</v>
      </c>
      <c r="AE25" s="22">
        <v>0.38598954298993027</v>
      </c>
      <c r="AF25" s="22">
        <v>1.8783888458559255E-2</v>
      </c>
      <c r="AG25" s="22">
        <v>16.238289205702646</v>
      </c>
      <c r="AH25" s="23">
        <v>16.238289205702646</v>
      </c>
      <c r="AI25" s="24">
        <v>-0.24037558685446009</v>
      </c>
      <c r="AJ25" s="22">
        <v>0.36286201022146508</v>
      </c>
      <c r="AK25" s="22">
        <v>0.14408929477422627</v>
      </c>
      <c r="AL25" s="23">
        <v>0.14408929477422627</v>
      </c>
      <c r="AM25" s="24">
        <v>8.4667168559676171E-3</v>
      </c>
      <c r="AN25" s="22">
        <v>0.45074356540429666</v>
      </c>
      <c r="AO25" s="22">
        <v>0.29652811174355259</v>
      </c>
      <c r="AP25" s="22">
        <v>1.868475802804161</v>
      </c>
      <c r="AQ25" s="22">
        <v>5.5699509758180867E-3</v>
      </c>
      <c r="AR25" s="22">
        <v>0.10311773818745158</v>
      </c>
      <c r="AS25" s="22">
        <v>-2.4786986831913247E-2</v>
      </c>
      <c r="AT25" s="22">
        <v>3.0577308191991042E-2</v>
      </c>
      <c r="AU25" s="22">
        <v>0.76362862010221466</v>
      </c>
      <c r="AV25" s="22">
        <v>0.30323017081007947</v>
      </c>
      <c r="AW25" s="22">
        <v>0.14881056345408181</v>
      </c>
      <c r="AX25" s="22">
        <v>0.31316589233939984</v>
      </c>
      <c r="AY25" s="22">
        <v>1.8540699862034367</v>
      </c>
      <c r="AZ25" s="22">
        <v>0.8733851749655086</v>
      </c>
      <c r="BA25" s="22">
        <v>11.552835051546392</v>
      </c>
      <c r="BB25" s="22">
        <v>0.53935396583798412</v>
      </c>
      <c r="BC25" s="23">
        <v>0.1249892223641822</v>
      </c>
    </row>
    <row r="26" spans="1:55" x14ac:dyDescent="0.2">
      <c r="A26" s="47" t="s">
        <v>143</v>
      </c>
      <c r="B26" s="47" t="s">
        <v>144</v>
      </c>
      <c r="C26" s="47" t="s">
        <v>34</v>
      </c>
      <c r="D26" s="47">
        <v>67102</v>
      </c>
      <c r="E26" s="47" t="s">
        <v>16</v>
      </c>
      <c r="F26" s="47">
        <v>2018</v>
      </c>
      <c r="G26" s="47" t="s">
        <v>17</v>
      </c>
      <c r="H26" s="48">
        <v>43404</v>
      </c>
      <c r="I26" s="48">
        <v>43447</v>
      </c>
      <c r="J26" s="48">
        <v>43447</v>
      </c>
      <c r="K26" s="47">
        <v>973000000</v>
      </c>
      <c r="L26" s="47">
        <v>988000000</v>
      </c>
      <c r="M26" s="47" t="s">
        <v>1626</v>
      </c>
      <c r="N26" s="20">
        <v>2.0193536264562195</v>
      </c>
      <c r="O26" s="21">
        <v>1.3199924840285606</v>
      </c>
      <c r="P26" s="21">
        <v>0.75723412251033451</v>
      </c>
      <c r="Q26" s="21">
        <v>1.5987717502558854</v>
      </c>
      <c r="R26" s="21">
        <v>0.29871152872334439</v>
      </c>
      <c r="S26" s="21">
        <v>0</v>
      </c>
      <c r="T26" s="21">
        <v>0.29871152872334439</v>
      </c>
      <c r="U26" s="21">
        <v>0.77628308232197685</v>
      </c>
      <c r="V26" s="21">
        <v>0</v>
      </c>
      <c r="W26" s="21">
        <v>0.77628308232197685</v>
      </c>
      <c r="X26" s="22">
        <v>0.60468125808811113</v>
      </c>
      <c r="Y26" s="22">
        <v>0.48189120631341603</v>
      </c>
      <c r="Z26" s="22">
        <v>0.39531874191188882</v>
      </c>
      <c r="AA26" s="22">
        <v>0.18950092837450064</v>
      </c>
      <c r="AB26" s="23">
        <v>0.38479716423788896</v>
      </c>
      <c r="AC26" s="24">
        <v>0.4530806236596534</v>
      </c>
      <c r="AD26" s="22">
        <v>0.27798064104793369</v>
      </c>
      <c r="AE26" s="22">
        <v>0.27798064104793369</v>
      </c>
      <c r="AF26" s="22">
        <v>0.19202457543615603</v>
      </c>
      <c r="AG26" s="22">
        <v>20.495726495726494</v>
      </c>
      <c r="AH26" s="23">
        <v>20.495726495726494</v>
      </c>
      <c r="AI26" s="24">
        <v>-1.5653551623976762</v>
      </c>
      <c r="AJ26" s="22">
        <v>0.71157459601653517</v>
      </c>
      <c r="AK26" s="22">
        <v>0.59935957807496709</v>
      </c>
      <c r="AL26" s="23">
        <v>0.71331700885289129</v>
      </c>
      <c r="AM26" s="24">
        <v>0.484427547887118</v>
      </c>
      <c r="AN26" s="22">
        <v>2.5227372422868841</v>
      </c>
      <c r="AO26" s="22">
        <v>0.97074213694930511</v>
      </c>
      <c r="AP26" s="22">
        <v>3.1802764976958526</v>
      </c>
      <c r="AQ26" s="22">
        <v>0.18640634670567716</v>
      </c>
      <c r="AR26" s="22">
        <v>0.21949805830869992</v>
      </c>
      <c r="AS26" s="22">
        <v>-0.34359241870978963</v>
      </c>
      <c r="AT26" s="22">
        <v>0.21307601417881056</v>
      </c>
      <c r="AU26" s="22">
        <v>0.81886508831266436</v>
      </c>
      <c r="AV26" s="22">
        <v>0.82087022038048596</v>
      </c>
      <c r="AW26" s="22">
        <v>0.71331700885289129</v>
      </c>
      <c r="AX26" s="22">
        <v>0.82087022038048596</v>
      </c>
      <c r="AY26" s="22">
        <v>1.1069641367806506</v>
      </c>
      <c r="AZ26" s="22">
        <v>0.26668056713928273</v>
      </c>
      <c r="BA26" s="22">
        <v>1.3154240869302747</v>
      </c>
      <c r="BB26" s="22">
        <v>0.90337163307590884</v>
      </c>
      <c r="BC26" s="23">
        <v>0.38518994458276445</v>
      </c>
    </row>
    <row r="27" spans="1:55" x14ac:dyDescent="0.2">
      <c r="A27" s="47" t="s">
        <v>47</v>
      </c>
      <c r="B27" s="47" t="s">
        <v>48</v>
      </c>
      <c r="C27" s="47" t="s">
        <v>34</v>
      </c>
      <c r="D27" s="47">
        <v>191397</v>
      </c>
      <c r="E27" s="47" t="s">
        <v>16</v>
      </c>
      <c r="F27" s="47">
        <v>2018</v>
      </c>
      <c r="G27" s="47" t="s">
        <v>17</v>
      </c>
      <c r="H27" s="48">
        <v>43465</v>
      </c>
      <c r="I27" s="48">
        <v>43504</v>
      </c>
      <c r="J27" s="48">
        <v>43504</v>
      </c>
      <c r="K27" s="47">
        <v>1001000000</v>
      </c>
      <c r="L27" s="47">
        <v>994000000</v>
      </c>
      <c r="M27" s="47" t="s">
        <v>1627</v>
      </c>
      <c r="N27" s="20">
        <v>1.784274193548387</v>
      </c>
      <c r="O27" s="21">
        <v>1.358366935483871</v>
      </c>
      <c r="P27" s="21">
        <v>0.58266129032258063</v>
      </c>
      <c r="Q27" s="21">
        <v>2.5987361769352288</v>
      </c>
      <c r="R27" s="21">
        <v>0.27436347673397715</v>
      </c>
      <c r="S27" s="21">
        <v>2.9850746268656716E-2</v>
      </c>
      <c r="T27" s="21">
        <v>0.24451273046532046</v>
      </c>
      <c r="U27" s="21">
        <v>0.9873617693522907</v>
      </c>
      <c r="V27" s="21">
        <v>0.10742496050552923</v>
      </c>
      <c r="W27" s="21">
        <v>0.8799368088467614</v>
      </c>
      <c r="X27" s="22">
        <v>0.77699736611062331</v>
      </c>
      <c r="Y27" s="22">
        <v>0.2966955706585423</v>
      </c>
      <c r="Z27" s="22">
        <v>0.22300263388937663</v>
      </c>
      <c r="AA27" s="22">
        <v>6.3432835820895525E-2</v>
      </c>
      <c r="AB27" s="23">
        <v>0.27787532923617209</v>
      </c>
      <c r="AC27" s="24">
        <v>0.37791505791505792</v>
      </c>
      <c r="AD27" s="22">
        <v>6.9652509652509659E-2</v>
      </c>
      <c r="AE27" s="22">
        <v>6.9652509652509659E-2</v>
      </c>
      <c r="AF27" s="22">
        <v>5.2046332046332043E-2</v>
      </c>
      <c r="AG27" s="22">
        <v>3.7272727272727271</v>
      </c>
      <c r="AH27" s="23">
        <v>3.7272727272727271</v>
      </c>
      <c r="AI27" s="24">
        <v>4</v>
      </c>
      <c r="AJ27" s="22">
        <v>3.5282258064516128E-3</v>
      </c>
      <c r="AK27" s="22">
        <v>5.5999999999999999E-3</v>
      </c>
      <c r="AL27" s="23">
        <v>5.5999999999999999E-3</v>
      </c>
      <c r="AM27" s="24">
        <v>0.26619273301737756</v>
      </c>
      <c r="AN27" s="22">
        <v>5.114533965244866</v>
      </c>
      <c r="AO27" s="22">
        <v>1.4212028094820017</v>
      </c>
      <c r="AP27" s="22">
        <v>4.1613110539845755</v>
      </c>
      <c r="AQ27" s="22">
        <v>7.3968393327480245E-2</v>
      </c>
      <c r="AR27" s="22">
        <v>1.0810810810810811E-3</v>
      </c>
      <c r="AS27" s="22">
        <v>4.3243243243243244E-3</v>
      </c>
      <c r="AT27" s="22">
        <v>1.5364354697102723E-3</v>
      </c>
      <c r="AU27" s="22">
        <v>-6.8548387096774188E-2</v>
      </c>
      <c r="AV27" s="22">
        <v>-0.10879999999999999</v>
      </c>
      <c r="AW27" s="22">
        <v>6.2836624775583485E-3</v>
      </c>
      <c r="AX27" s="22">
        <v>-0.12208258527827648</v>
      </c>
      <c r="AY27" s="22">
        <v>2.7716186252771617</v>
      </c>
      <c r="AZ27" s="22">
        <v>0.20842572062084258</v>
      </c>
      <c r="BA27" s="22">
        <v>-0.40356083086053413</v>
      </c>
      <c r="BB27" s="22">
        <v>0.36080000000000001</v>
      </c>
      <c r="BC27" s="23">
        <v>0.17534992223950233</v>
      </c>
    </row>
    <row r="28" spans="1:55" x14ac:dyDescent="0.2">
      <c r="A28" s="47" t="s">
        <v>118</v>
      </c>
      <c r="B28" s="47" t="s">
        <v>119</v>
      </c>
      <c r="C28" s="47" t="s">
        <v>15</v>
      </c>
      <c r="D28" s="47">
        <v>67669</v>
      </c>
      <c r="E28" s="47" t="s">
        <v>16</v>
      </c>
      <c r="F28" s="47">
        <v>2018</v>
      </c>
      <c r="G28" s="47" t="s">
        <v>17</v>
      </c>
      <c r="H28" s="48">
        <v>43465</v>
      </c>
      <c r="I28" s="48">
        <v>43517</v>
      </c>
      <c r="J28" s="48">
        <v>43517</v>
      </c>
      <c r="K28" s="47">
        <v>229610000</v>
      </c>
      <c r="L28" s="47">
        <v>231336000</v>
      </c>
      <c r="M28" s="47" t="s">
        <v>1628</v>
      </c>
      <c r="N28" s="20">
        <v>1.458757579224345</v>
      </c>
      <c r="O28" s="21">
        <v>0.96241848758723259</v>
      </c>
      <c r="P28" s="21">
        <v>0.28122179638739531</v>
      </c>
      <c r="Q28" s="21">
        <v>1.0420667801058106</v>
      </c>
      <c r="R28" s="21">
        <v>0.30392813076637487</v>
      </c>
      <c r="S28" s="21">
        <v>4.1429700790368548E-2</v>
      </c>
      <c r="T28" s="21">
        <v>0.26249842997600636</v>
      </c>
      <c r="U28" s="21">
        <v>0.62064153937766886</v>
      </c>
      <c r="V28" s="21">
        <v>8.460221569373505E-2</v>
      </c>
      <c r="W28" s="21">
        <v>0.53603932368393381</v>
      </c>
      <c r="X28" s="22">
        <v>0.21196986292766992</v>
      </c>
      <c r="Y28" s="22">
        <v>1.6028519348690564</v>
      </c>
      <c r="Z28" s="22">
        <v>0.78803013707233005</v>
      </c>
      <c r="AA28" s="22">
        <v>0.41698371146283753</v>
      </c>
      <c r="AB28" s="23">
        <v>0.48969994994394089</v>
      </c>
      <c r="AC28" s="24">
        <v>0.34246921916220652</v>
      </c>
      <c r="AD28" s="22">
        <v>0.22194973371149712</v>
      </c>
      <c r="AE28" s="22">
        <v>0.22194973371149712</v>
      </c>
      <c r="AF28" s="22">
        <v>0.16053519366586655</v>
      </c>
      <c r="AG28" s="22">
        <v>13.087612557799952</v>
      </c>
      <c r="AH28" s="23">
        <v>13.087612557799952</v>
      </c>
      <c r="AI28" s="24">
        <v>1.4089407229248918E-2</v>
      </c>
      <c r="AJ28" s="22">
        <v>0.73529439804751551</v>
      </c>
      <c r="AK28" s="22">
        <v>0.30258026606014404</v>
      </c>
      <c r="AL28" s="23">
        <v>0.35154534504900459</v>
      </c>
      <c r="AM28" s="24">
        <v>0.18339163237796452</v>
      </c>
      <c r="AN28" s="22">
        <v>1.1423764982005797</v>
      </c>
      <c r="AO28" s="22">
        <v>0.55942171398595841</v>
      </c>
      <c r="AP28" s="22">
        <v>8.3919922416181763</v>
      </c>
      <c r="AQ28" s="22">
        <v>8.9806873195626843E-2</v>
      </c>
      <c r="AR28" s="22">
        <v>0.19099101255666678</v>
      </c>
      <c r="AS28" s="22">
        <v>2.6909501530374717E-3</v>
      </c>
      <c r="AT28" s="22">
        <v>0.10684451960036424</v>
      </c>
      <c r="AU28" s="22">
        <v>-0.22604679098501315</v>
      </c>
      <c r="AV28" s="22">
        <v>-0.10807330688912919</v>
      </c>
      <c r="AW28" s="22">
        <v>0.4070291757940433</v>
      </c>
      <c r="AX28" s="22">
        <v>-0.12513034135692225</v>
      </c>
      <c r="AY28" s="22">
        <v>2.4478057533889954</v>
      </c>
      <c r="AZ28" s="22">
        <v>2.1186920058761181</v>
      </c>
      <c r="BA28" s="22">
        <v>-0.36574615037541791</v>
      </c>
      <c r="BB28" s="22">
        <v>0.40852914844876748</v>
      </c>
      <c r="BC28" s="23">
        <v>0.1452728840518322</v>
      </c>
    </row>
    <row r="29" spans="1:55" x14ac:dyDescent="0.2">
      <c r="A29" s="47" t="s">
        <v>121</v>
      </c>
      <c r="B29" s="47" t="s">
        <v>122</v>
      </c>
      <c r="C29" s="47" t="s">
        <v>24</v>
      </c>
      <c r="D29" s="47">
        <v>65735</v>
      </c>
      <c r="E29" s="47" t="s">
        <v>16</v>
      </c>
      <c r="F29" s="47">
        <v>2018</v>
      </c>
      <c r="G29" s="47" t="s">
        <v>17</v>
      </c>
      <c r="H29" s="48">
        <v>43465</v>
      </c>
      <c r="I29" s="48">
        <v>43509</v>
      </c>
      <c r="J29" s="48">
        <v>43509</v>
      </c>
      <c r="K29" s="47">
        <v>636000000</v>
      </c>
      <c r="L29" s="47">
        <v>640000000</v>
      </c>
      <c r="M29" s="47" t="s">
        <v>1629</v>
      </c>
      <c r="N29" s="20">
        <v>2.7889976275207591</v>
      </c>
      <c r="O29" s="21">
        <v>2.5710260972716488</v>
      </c>
      <c r="P29" s="21">
        <v>2.1725978647686834</v>
      </c>
      <c r="Q29" s="21">
        <v>4.3132799999999998</v>
      </c>
      <c r="R29" s="21">
        <v>0.51085581787521084</v>
      </c>
      <c r="S29" s="21">
        <v>6.6535172247651167E-2</v>
      </c>
      <c r="T29" s="21">
        <v>0.44432064562755963</v>
      </c>
      <c r="U29" s="21">
        <v>2.7143199999999998</v>
      </c>
      <c r="V29" s="21">
        <v>0.35352</v>
      </c>
      <c r="W29" s="21">
        <v>2.3607999999999998</v>
      </c>
      <c r="X29" s="22">
        <v>0.56639966273187181</v>
      </c>
      <c r="Y29" s="22">
        <v>0.2823327460812215</v>
      </c>
      <c r="Z29" s="22">
        <v>0.43360033726812819</v>
      </c>
      <c r="AA29" s="22">
        <v>0.22131715249337508</v>
      </c>
      <c r="AB29" s="23">
        <v>0.18820766080462539</v>
      </c>
      <c r="AC29" s="24">
        <v>0.82730450162125746</v>
      </c>
      <c r="AD29" s="22">
        <v>0.43218090706194467</v>
      </c>
      <c r="AE29" s="22">
        <v>0.43218090706194467</v>
      </c>
      <c r="AF29" s="22">
        <v>0.35347622857624122</v>
      </c>
      <c r="AG29" s="22">
        <v>7.3728448275862073</v>
      </c>
      <c r="AH29" s="23">
        <v>7.3728448275862073</v>
      </c>
      <c r="AI29" s="24">
        <v>-1.990970254957507</v>
      </c>
      <c r="AJ29" s="22">
        <v>0.83748517200474493</v>
      </c>
      <c r="AK29" s="22">
        <v>0.22956762651419141</v>
      </c>
      <c r="AL29" s="23">
        <v>0.33293053140381385</v>
      </c>
      <c r="AM29" s="24">
        <v>0.67152000000000001</v>
      </c>
      <c r="AN29" s="22">
        <v>1.8997599999999999</v>
      </c>
      <c r="AO29" s="22">
        <v>0.35754938569019512</v>
      </c>
      <c r="AP29" s="22">
        <v>0.98412764193949442</v>
      </c>
      <c r="AQ29" s="22">
        <v>0.12638520838352205</v>
      </c>
      <c r="AR29" s="22">
        <v>0.47568113867014783</v>
      </c>
      <c r="AS29" s="22">
        <v>-0.94706699793658145</v>
      </c>
      <c r="AT29" s="22">
        <v>0.17007949891592386</v>
      </c>
      <c r="AU29" s="22">
        <v>1.9005782918149465</v>
      </c>
      <c r="AV29" s="22">
        <v>0.75554835096819828</v>
      </c>
      <c r="AW29" s="22">
        <v>0.38278549644188409</v>
      </c>
      <c r="AX29" s="22">
        <v>0.86868858014232464</v>
      </c>
      <c r="AY29" s="22">
        <v>3.305953424924486</v>
      </c>
      <c r="AZ29" s="22">
        <v>0.45064795868654389</v>
      </c>
      <c r="BA29" s="22">
        <v>3.0539671193709794</v>
      </c>
      <c r="BB29" s="22">
        <v>0.30248460019452383</v>
      </c>
      <c r="BC29" s="23">
        <v>0.19390492744860943</v>
      </c>
    </row>
    <row r="30" spans="1:55" x14ac:dyDescent="0.2">
      <c r="A30" s="47" t="s">
        <v>111</v>
      </c>
      <c r="B30" s="47" t="s">
        <v>112</v>
      </c>
      <c r="C30" s="47" t="s">
        <v>113</v>
      </c>
      <c r="D30" s="47">
        <v>67872</v>
      </c>
      <c r="E30" s="47" t="s">
        <v>16</v>
      </c>
      <c r="F30" s="47">
        <v>2018</v>
      </c>
      <c r="G30" s="47" t="s">
        <v>17</v>
      </c>
      <c r="H30" s="48">
        <v>43465</v>
      </c>
      <c r="I30" s="48">
        <v>43523</v>
      </c>
      <c r="J30" s="48">
        <v>43523</v>
      </c>
      <c r="K30" s="47">
        <v>141500000</v>
      </c>
      <c r="L30" s="47">
        <v>143200000</v>
      </c>
      <c r="M30" s="47" t="s">
        <v>1630</v>
      </c>
      <c r="N30" s="20">
        <v>0.44388196948463998</v>
      </c>
      <c r="O30" s="21">
        <v>0.44388196948463998</v>
      </c>
      <c r="P30" s="21">
        <v>0.31986017729770583</v>
      </c>
      <c r="Q30" s="21">
        <v>23.555476020042949</v>
      </c>
      <c r="R30" s="21">
        <v>3.5061508861940295E-2</v>
      </c>
      <c r="S30" s="21">
        <v>1.46484375E-3</v>
      </c>
      <c r="T30" s="21">
        <v>3.3596665111940295E-2</v>
      </c>
      <c r="U30" s="21">
        <v>0.86095204008589832</v>
      </c>
      <c r="V30" s="21">
        <v>3.5969935576234791E-2</v>
      </c>
      <c r="W30" s="21">
        <v>0.82498210450966358</v>
      </c>
      <c r="X30" s="22">
        <v>0.41089231576492535</v>
      </c>
      <c r="Y30" s="22">
        <v>4.0724113805970151E-2</v>
      </c>
      <c r="Z30" s="22">
        <v>0.58910768423507465</v>
      </c>
      <c r="AA30" s="22">
        <v>0</v>
      </c>
      <c r="AB30" s="23">
        <v>4.0724113805970151E-2</v>
      </c>
      <c r="AC30" s="24">
        <v>1</v>
      </c>
      <c r="AD30" s="22">
        <v>0.26513439813011297</v>
      </c>
      <c r="AE30" s="22">
        <v>0.26513439813011297</v>
      </c>
      <c r="AF30" s="22">
        <v>0.16345929100116868</v>
      </c>
      <c r="AG30" s="22">
        <v>13.889795918367346</v>
      </c>
      <c r="AH30" s="23">
        <v>13.889795918367346</v>
      </c>
      <c r="AI30" s="24">
        <v>-0.48633038120908739</v>
      </c>
      <c r="AJ30" s="22">
        <v>2.0445921050559764E-2</v>
      </c>
      <c r="AK30" s="22">
        <v>0.43462897526501765</v>
      </c>
      <c r="AL30" s="23">
        <v>0.53980461442527539</v>
      </c>
      <c r="AM30" s="24">
        <v>0.37544738725841087</v>
      </c>
      <c r="AN30" s="22">
        <v>2.2968861846814601</v>
      </c>
      <c r="AO30" s="22">
        <v>9.353865438432836E-2</v>
      </c>
      <c r="AP30" s="22">
        <v>-0.18170363973554937</v>
      </c>
      <c r="AQ30" s="22">
        <v>1.5289762126865671E-2</v>
      </c>
      <c r="AR30" s="22">
        <v>0.20233735878457343</v>
      </c>
      <c r="AS30" s="22">
        <v>-9.8402804830541493E-2</v>
      </c>
      <c r="AT30" s="22">
        <v>1.8926364272388061E-2</v>
      </c>
      <c r="AU30" s="22">
        <v>1.5824528806940748E-2</v>
      </c>
      <c r="AV30" s="22">
        <v>0.41779255871960091</v>
      </c>
      <c r="AW30" s="22">
        <v>0.56334056399132326</v>
      </c>
      <c r="AX30" s="22">
        <v>0.43600867678958788</v>
      </c>
      <c r="AY30" s="22">
        <v>1.4137525712606525</v>
      </c>
      <c r="AZ30" s="22">
        <v>-10.525124889803115</v>
      </c>
      <c r="BA30" s="22">
        <v>0.95805529075309814</v>
      </c>
      <c r="BB30" s="22">
        <v>0.70733735190189151</v>
      </c>
      <c r="BC30" s="23">
        <v>0.33369288095705041</v>
      </c>
    </row>
    <row r="31" spans="1:55" x14ac:dyDescent="0.2">
      <c r="A31" s="47" t="s">
        <v>105</v>
      </c>
      <c r="B31" s="47" t="s">
        <v>106</v>
      </c>
      <c r="C31" s="47" t="s">
        <v>72</v>
      </c>
      <c r="D31" s="47">
        <v>68339</v>
      </c>
      <c r="E31" s="47" t="s">
        <v>16</v>
      </c>
      <c r="F31" s="47">
        <v>2018</v>
      </c>
      <c r="G31" s="47" t="s">
        <v>17</v>
      </c>
      <c r="H31" s="48">
        <v>43465</v>
      </c>
      <c r="I31" s="48">
        <v>43523</v>
      </c>
      <c r="J31" s="48">
        <v>43588</v>
      </c>
      <c r="K31" s="47">
        <v>440914000</v>
      </c>
      <c r="L31" s="47">
        <v>444837000</v>
      </c>
      <c r="M31" s="47" t="s">
        <v>2024</v>
      </c>
      <c r="N31" s="20">
        <v>0.50856095012686842</v>
      </c>
      <c r="O31" s="21">
        <v>0.50856095012686842</v>
      </c>
      <c r="P31" s="21">
        <v>0.25772404528881215</v>
      </c>
      <c r="Q31" s="21">
        <v>3.7810671455883207</v>
      </c>
      <c r="R31" s="21">
        <v>0.64100707655769096</v>
      </c>
      <c r="S31" s="21">
        <v>8.345248770084579E-2</v>
      </c>
      <c r="T31" s="21">
        <v>0.55755458885684517</v>
      </c>
      <c r="U31" s="21">
        <v>3.0646978738195934</v>
      </c>
      <c r="V31" s="21">
        <v>0.39899194716412723</v>
      </c>
      <c r="W31" s="21">
        <v>2.6657059266554661</v>
      </c>
      <c r="X31" s="22">
        <v>7.2252986937450012E-2</v>
      </c>
      <c r="Y31" s="22">
        <v>0.42269593858285071</v>
      </c>
      <c r="Z31" s="22">
        <v>0.92774701306255003</v>
      </c>
      <c r="AA31" s="22">
        <v>0.16667171558054431</v>
      </c>
      <c r="AB31" s="23">
        <v>0.2091583258609408</v>
      </c>
      <c r="AC31" s="24">
        <v>0.70728888052579941</v>
      </c>
      <c r="AD31" s="22">
        <v>0.53975080980094359</v>
      </c>
      <c r="AE31" s="22">
        <v>0.25604494563245117</v>
      </c>
      <c r="AF31" s="22">
        <v>0.16491713821050794</v>
      </c>
      <c r="AG31" s="22">
        <v>5.2092359579712024</v>
      </c>
      <c r="AH31" s="23">
        <v>2.4711376313399924</v>
      </c>
      <c r="AI31" s="24">
        <v>-0.16212683082997625</v>
      </c>
      <c r="AJ31" s="22">
        <v>0.79922812853152514</v>
      </c>
      <c r="AK31" s="22">
        <v>0.11370091541075336</v>
      </c>
      <c r="AL31" s="23">
        <v>0.17714166891147878</v>
      </c>
      <c r="AM31" s="24">
        <v>0.17771276287584728</v>
      </c>
      <c r="AN31" s="22">
        <v>1.0775882046231389</v>
      </c>
      <c r="AO31" s="22">
        <v>0.22538654484647264</v>
      </c>
      <c r="AP31" s="22">
        <v>-3.2280892051371053</v>
      </c>
      <c r="AQ31" s="22">
        <v>3.7170103967234566E-2</v>
      </c>
      <c r="AR31" s="22">
        <v>0.50379699197591432</v>
      </c>
      <c r="AS31" s="22">
        <v>-8.167900969072997E-2</v>
      </c>
      <c r="AT31" s="22">
        <v>0.11354906332549741</v>
      </c>
      <c r="AU31" s="22">
        <v>0.21296829356702701</v>
      </c>
      <c r="AV31" s="22">
        <v>4.7202491505158345E-2</v>
      </c>
      <c r="AW31" s="22">
        <v>0.2036555085275277</v>
      </c>
      <c r="AX31" s="22">
        <v>5.4267567141716155E-2</v>
      </c>
      <c r="AY31" s="22">
        <v>5.2691618108471534</v>
      </c>
      <c r="AZ31" s="22">
        <v>4.9681757059614524</v>
      </c>
      <c r="BA31" s="22">
        <v>0.81401792991035049</v>
      </c>
      <c r="BB31" s="22">
        <v>9.002878085435187E-2</v>
      </c>
      <c r="BC31" s="23">
        <v>6.7265761550820077E-2</v>
      </c>
    </row>
    <row r="32" spans="1:55" x14ac:dyDescent="0.2">
      <c r="A32" s="47" t="s">
        <v>93</v>
      </c>
      <c r="B32" s="47" t="s">
        <v>94</v>
      </c>
      <c r="C32" s="47" t="s">
        <v>45</v>
      </c>
      <c r="D32" s="47">
        <v>62747</v>
      </c>
      <c r="E32" s="47" t="s">
        <v>16</v>
      </c>
      <c r="F32" s="47">
        <v>2018</v>
      </c>
      <c r="G32" s="47" t="s">
        <v>17</v>
      </c>
      <c r="H32" s="48">
        <v>43465</v>
      </c>
      <c r="I32" s="48">
        <v>43497</v>
      </c>
      <c r="J32" s="48">
        <v>43497</v>
      </c>
      <c r="K32" s="47">
        <v>490000000</v>
      </c>
      <c r="L32" s="47">
        <v>501000000</v>
      </c>
      <c r="M32" s="47" t="s">
        <v>1632</v>
      </c>
      <c r="N32" s="20">
        <v>1.0981123247210891</v>
      </c>
      <c r="O32" s="21">
        <v>0.84699741194016753</v>
      </c>
      <c r="P32" s="21">
        <v>0.60314953721980957</v>
      </c>
      <c r="Q32" s="21">
        <v>2.734827435762015</v>
      </c>
      <c r="R32" s="21">
        <v>0.14445305198957256</v>
      </c>
      <c r="S32" s="21">
        <v>0</v>
      </c>
      <c r="T32" s="21">
        <v>0.14445305198957256</v>
      </c>
      <c r="U32" s="21">
        <v>0.53950722175021237</v>
      </c>
      <c r="V32" s="21">
        <v>0</v>
      </c>
      <c r="W32" s="21">
        <v>0.53950722175021237</v>
      </c>
      <c r="X32" s="22">
        <v>0.46173946190546455</v>
      </c>
      <c r="Y32" s="22">
        <v>0.29405131667792034</v>
      </c>
      <c r="Z32" s="22">
        <v>0.53826053809453545</v>
      </c>
      <c r="AA32" s="22">
        <v>8.9444690374305247E-2</v>
      </c>
      <c r="AB32" s="23">
        <v>0.26774998770350694</v>
      </c>
      <c r="AC32" s="24">
        <v>0.40247416128852193</v>
      </c>
      <c r="AD32" s="22">
        <v>5.3334879147397665E-2</v>
      </c>
      <c r="AE32" s="22">
        <v>5.3334879147397665E-2</v>
      </c>
      <c r="AF32" s="22">
        <v>4.3252736305590261E-2</v>
      </c>
      <c r="AG32" s="22">
        <v>12.713408393039918</v>
      </c>
      <c r="AH32" s="23">
        <v>12.713408393039918</v>
      </c>
      <c r="AI32" s="24">
        <v>-0.2501708817498291</v>
      </c>
      <c r="AJ32" s="22">
        <v>0.44922577532131419</v>
      </c>
      <c r="AK32" s="22">
        <v>1.307639923387955</v>
      </c>
      <c r="AL32" s="23">
        <v>1.307639923387955</v>
      </c>
      <c r="AM32" s="24">
        <v>0.231302670555007</v>
      </c>
      <c r="AN32" s="22">
        <v>5.3477002916255252</v>
      </c>
      <c r="AO32" s="22">
        <v>1.431846687324775</v>
      </c>
      <c r="AP32" s="22">
        <v>34.707451564828617</v>
      </c>
      <c r="AQ32" s="22">
        <v>6.1931287196891449E-2</v>
      </c>
      <c r="AR32" s="22">
        <v>0.13192234860683508</v>
      </c>
      <c r="AS32" s="22">
        <v>-3.3003130273480272E-2</v>
      </c>
      <c r="AT32" s="22">
        <v>0.18889257783680094</v>
      </c>
      <c r="AU32" s="22">
        <v>0.26836864499714874</v>
      </c>
      <c r="AV32" s="22">
        <v>0.78118748669929772</v>
      </c>
      <c r="AW32" s="22">
        <v>1.307639923387955</v>
      </c>
      <c r="AX32" s="22">
        <v>0.78118748669929772</v>
      </c>
      <c r="AY32" s="22">
        <v>1.8915546252314628</v>
      </c>
      <c r="AZ32" s="22">
        <v>-1.4294340230255214</v>
      </c>
      <c r="BA32" s="22">
        <v>1.822098679638638</v>
      </c>
      <c r="BB32" s="22">
        <v>0.52866567354756333</v>
      </c>
      <c r="BC32" s="23">
        <v>0.13177801118219337</v>
      </c>
    </row>
    <row r="33" spans="1:55" x14ac:dyDescent="0.2">
      <c r="A33" s="47" t="s">
        <v>152</v>
      </c>
      <c r="B33" s="47" t="s">
        <v>153</v>
      </c>
      <c r="C33" s="47" t="s">
        <v>34</v>
      </c>
      <c r="D33" s="47">
        <v>536189</v>
      </c>
      <c r="E33" s="47" t="s">
        <v>16</v>
      </c>
      <c r="F33" s="47">
        <v>2018</v>
      </c>
      <c r="G33" s="47" t="s">
        <v>17</v>
      </c>
      <c r="H33" s="48">
        <v>43465</v>
      </c>
      <c r="I33" s="48">
        <v>43511</v>
      </c>
      <c r="J33" s="48">
        <v>43511</v>
      </c>
      <c r="K33" s="47">
        <v>75492000</v>
      </c>
      <c r="L33" s="47">
        <v>87134000</v>
      </c>
      <c r="M33" s="47" t="s">
        <v>1633</v>
      </c>
      <c r="N33" s="20">
        <v>4.4761485497210245</v>
      </c>
      <c r="O33" s="21">
        <v>4.0399486235869837</v>
      </c>
      <c r="P33" s="21">
        <v>3.2252829330062127</v>
      </c>
      <c r="Q33" s="21">
        <v>0.4379018460951325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2">
        <v>0.88086209430746376</v>
      </c>
      <c r="Y33" s="22">
        <v>0.72175537573126347</v>
      </c>
      <c r="Z33" s="22">
        <v>0.11913790569253627</v>
      </c>
      <c r="AA33" s="22">
        <v>1.7418655456568059E-2</v>
      </c>
      <c r="AB33" s="23">
        <v>0.69545776209667609</v>
      </c>
      <c r="AC33" s="24">
        <v>0.63837351937301323</v>
      </c>
      <c r="AD33" s="22">
        <v>0.31530946109198377</v>
      </c>
      <c r="AE33" s="22">
        <v>0.31530946109198377</v>
      </c>
      <c r="AF33" s="22">
        <v>0.15251451517615064</v>
      </c>
      <c r="AG33" s="22">
        <v>251.14661236579045</v>
      </c>
      <c r="AH33" s="23">
        <v>251.14661236579045</v>
      </c>
      <c r="AI33" s="24">
        <v>8.5170705141328393E-2</v>
      </c>
      <c r="AJ33" s="22">
        <v>0.82953945893184544</v>
      </c>
      <c r="AK33" s="22" t="e">
        <v>#DIV/0!</v>
      </c>
      <c r="AL33" s="23" t="e">
        <v>#DIV/0!</v>
      </c>
      <c r="AM33" s="24">
        <v>0.15308233829696802</v>
      </c>
      <c r="AN33" s="22">
        <v>1.0037230759325535</v>
      </c>
      <c r="AO33" s="22">
        <v>0.69804700415284571</v>
      </c>
      <c r="AP33" s="22">
        <v>1.0204292751783666</v>
      </c>
      <c r="AQ33" s="22">
        <v>0.10646230040853567</v>
      </c>
      <c r="AR33" s="22">
        <v>0.23385992825963375</v>
      </c>
      <c r="AS33" s="22">
        <v>1.9918014994173477E-2</v>
      </c>
      <c r="AT33" s="22">
        <v>0.16324522231303676</v>
      </c>
      <c r="AU33" s="22">
        <v>-0.41548613034703813</v>
      </c>
      <c r="AV33" s="22" t="e">
        <v>#DIV/0!</v>
      </c>
      <c r="AW33" s="22" t="e">
        <v>#DIV/0!</v>
      </c>
      <c r="AX33" s="22" t="e">
        <v>#DIV/0!</v>
      </c>
      <c r="AY33" s="22">
        <v>0</v>
      </c>
      <c r="AZ33" s="22">
        <v>-2.8836966921059575</v>
      </c>
      <c r="BA33" s="22">
        <v>-0.76800512015604283</v>
      </c>
      <c r="BB33" s="22" t="e">
        <v>#DIV/0!</v>
      </c>
      <c r="BC33" s="23">
        <v>0.27402656213201565</v>
      </c>
    </row>
    <row r="34" spans="1:55" x14ac:dyDescent="0.2">
      <c r="A34" s="47" t="s">
        <v>130</v>
      </c>
      <c r="B34" s="47" t="s">
        <v>131</v>
      </c>
      <c r="C34" s="47" t="s">
        <v>34</v>
      </c>
      <c r="D34" s="47">
        <v>126145</v>
      </c>
      <c r="E34" s="47" t="s">
        <v>16</v>
      </c>
      <c r="F34" s="47">
        <v>2018</v>
      </c>
      <c r="G34" s="47" t="s">
        <v>17</v>
      </c>
      <c r="H34" s="48">
        <v>43465</v>
      </c>
      <c r="I34" s="48">
        <v>43524</v>
      </c>
      <c r="J34" s="48">
        <v>43587</v>
      </c>
      <c r="K34" s="47">
        <v>83698000</v>
      </c>
      <c r="L34" s="47">
        <v>85471000</v>
      </c>
      <c r="M34" s="47" t="s">
        <v>2025</v>
      </c>
      <c r="N34" s="20">
        <v>2.4985888975488169</v>
      </c>
      <c r="O34" s="21">
        <v>2.4985888975488169</v>
      </c>
      <c r="P34" s="21">
        <v>1.4813507709135674</v>
      </c>
      <c r="Q34" s="21">
        <v>0.23264995865330942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2">
        <v>0.40146707067193638</v>
      </c>
      <c r="Y34" s="22">
        <v>1.7875326280480113</v>
      </c>
      <c r="Z34" s="22">
        <v>0.59853292932806368</v>
      </c>
      <c r="AA34" s="22">
        <v>0.4814673401176498</v>
      </c>
      <c r="AB34" s="23">
        <v>0.81126032007701243</v>
      </c>
      <c r="AC34" s="24">
        <v>0.87949856064611687</v>
      </c>
      <c r="AD34" s="22">
        <v>0.37906258020030364</v>
      </c>
      <c r="AE34" s="22">
        <v>0.36839883862230177</v>
      </c>
      <c r="AF34" s="22">
        <v>0.32418315507608014</v>
      </c>
      <c r="AG34" s="22">
        <v>-42.943252473946927</v>
      </c>
      <c r="AH34" s="23">
        <v>-41.735178211752341</v>
      </c>
      <c r="AI34" s="24">
        <v>-0.53999798535062093</v>
      </c>
      <c r="AJ34" s="22">
        <v>0.92695805948163656</v>
      </c>
      <c r="AK34" s="22" t="e">
        <v>#DIV/0!</v>
      </c>
      <c r="AL34" s="23" t="e">
        <v>#DIV/0!</v>
      </c>
      <c r="AM34" s="24">
        <v>0.15828177420517545</v>
      </c>
      <c r="AN34" s="22">
        <v>0.48824799107168132</v>
      </c>
      <c r="AO34" s="22">
        <v>0.3960962215137705</v>
      </c>
      <c r="AP34" s="22">
        <v>1.6449892549687821</v>
      </c>
      <c r="AQ34" s="22">
        <v>0.12840772280404805</v>
      </c>
      <c r="AR34" s="22">
        <v>0.37602308531920881</v>
      </c>
      <c r="AS34" s="22">
        <v>-0.20305170851769741</v>
      </c>
      <c r="AT34" s="22">
        <v>0.14894132329688875</v>
      </c>
      <c r="AU34" s="22">
        <v>0.32920705760842434</v>
      </c>
      <c r="AV34" s="22" t="e">
        <v>#DIV/0!</v>
      </c>
      <c r="AW34" s="22" t="e">
        <v>#DIV/0!</v>
      </c>
      <c r="AX34" s="22" t="e">
        <v>#DIV/0!</v>
      </c>
      <c r="AY34" s="22">
        <v>0</v>
      </c>
      <c r="AZ34" s="22">
        <v>-1.5852633425032985</v>
      </c>
      <c r="BA34" s="22">
        <v>0.41193919523099853</v>
      </c>
      <c r="BB34" s="22" t="e">
        <v>#DIV/0!</v>
      </c>
      <c r="BC34" s="23">
        <v>0.17385616575532514</v>
      </c>
    </row>
    <row r="35" spans="1:55" x14ac:dyDescent="0.2">
      <c r="A35" s="47" t="s">
        <v>133</v>
      </c>
      <c r="B35" s="47" t="s">
        <v>134</v>
      </c>
      <c r="C35" s="47" t="s">
        <v>113</v>
      </c>
      <c r="D35" s="47">
        <v>67471</v>
      </c>
      <c r="E35" s="47" t="s">
        <v>16</v>
      </c>
      <c r="F35" s="47">
        <v>2018</v>
      </c>
      <c r="G35" s="47" t="s">
        <v>17</v>
      </c>
      <c r="H35" s="48">
        <v>43465</v>
      </c>
      <c r="I35" s="48">
        <v>43515</v>
      </c>
      <c r="J35" s="48">
        <v>43515</v>
      </c>
      <c r="K35" s="47">
        <v>242300000</v>
      </c>
      <c r="L35" s="47">
        <v>244800000</v>
      </c>
      <c r="M35" s="47" t="s">
        <v>1635</v>
      </c>
      <c r="N35" s="20">
        <v>1.0809265944645006</v>
      </c>
      <c r="O35" s="21">
        <v>1.0809265944645006</v>
      </c>
      <c r="P35" s="21">
        <v>6.2274368231046928E-2</v>
      </c>
      <c r="Q35" s="21">
        <v>5.2626214742830051</v>
      </c>
      <c r="R35" s="21">
        <v>0.23631821966543032</v>
      </c>
      <c r="S35" s="21">
        <v>9.4996593747634552E-3</v>
      </c>
      <c r="T35" s="21">
        <v>0.22681856029066688</v>
      </c>
      <c r="U35" s="21">
        <v>1.4799715572410523</v>
      </c>
      <c r="V35" s="21">
        <v>5.9492770798767483E-2</v>
      </c>
      <c r="W35" s="21">
        <v>1.420478786442285</v>
      </c>
      <c r="X35" s="22">
        <v>0.54394065551434412</v>
      </c>
      <c r="Y35" s="22">
        <v>0.2466962928312478</v>
      </c>
      <c r="Z35" s="22">
        <v>0.45605934448565588</v>
      </c>
      <c r="AA35" s="22">
        <v>0.30924986753463024</v>
      </c>
      <c r="AB35" s="23">
        <v>0.1596775414427371</v>
      </c>
      <c r="AC35" s="24">
        <v>0.43333333333333335</v>
      </c>
      <c r="AD35" s="22">
        <v>0.29405756731662025</v>
      </c>
      <c r="AE35" s="22">
        <v>0.2777158774373259</v>
      </c>
      <c r="AF35" s="22">
        <v>0.1052924791086351</v>
      </c>
      <c r="AG35" s="22">
        <v>11.6007326007326</v>
      </c>
      <c r="AH35" s="23">
        <v>10.956043956043956</v>
      </c>
      <c r="AI35" s="24">
        <v>-1.0077105575326215</v>
      </c>
      <c r="AJ35" s="22">
        <v>0.12680505415162455</v>
      </c>
      <c r="AK35" s="22">
        <v>0.20884048686739271</v>
      </c>
      <c r="AL35" s="23">
        <v>0.27001921844971172</v>
      </c>
      <c r="AM35" s="24">
        <v>0.26878407205498933</v>
      </c>
      <c r="AN35" s="22">
        <v>2.552737615548708</v>
      </c>
      <c r="AO35" s="22">
        <v>0.40761486639921279</v>
      </c>
      <c r="AP35" s="22">
        <v>10.009293680297398</v>
      </c>
      <c r="AQ35" s="22">
        <v>4.29187798047082E-2</v>
      </c>
      <c r="AR35" s="22">
        <v>0.15654596100278551</v>
      </c>
      <c r="AS35" s="22">
        <v>-0.15775301764159702</v>
      </c>
      <c r="AT35" s="22">
        <v>6.3810460979486797E-2</v>
      </c>
      <c r="AU35" s="22">
        <v>0.12913658243080625</v>
      </c>
      <c r="AV35" s="22">
        <v>0.27498398462524021</v>
      </c>
      <c r="AW35" s="22">
        <v>0.28132821625229432</v>
      </c>
      <c r="AX35" s="22">
        <v>0.28650091773736025</v>
      </c>
      <c r="AY35" s="22">
        <v>1.9715819387432902</v>
      </c>
      <c r="AZ35" s="22">
        <v>1.7101357751815598</v>
      </c>
      <c r="BA35" s="22">
        <v>1.5141093474426808</v>
      </c>
      <c r="BB35" s="22">
        <v>0.47901985906470212</v>
      </c>
      <c r="BC35" s="23">
        <v>0.22786835288739907</v>
      </c>
    </row>
    <row r="36" spans="1:55" x14ac:dyDescent="0.2">
      <c r="A36" s="47" t="s">
        <v>19</v>
      </c>
      <c r="B36" s="47" t="s">
        <v>20</v>
      </c>
      <c r="C36" s="47" t="s">
        <v>15</v>
      </c>
      <c r="D36" s="47">
        <v>445771</v>
      </c>
      <c r="E36" s="47" t="s">
        <v>16</v>
      </c>
      <c r="F36" s="47">
        <v>2018</v>
      </c>
      <c r="G36" s="47" t="s">
        <v>17</v>
      </c>
      <c r="H36" s="48">
        <v>43465</v>
      </c>
      <c r="I36" s="48">
        <v>43511</v>
      </c>
      <c r="J36" s="48">
        <v>43594</v>
      </c>
      <c r="K36" s="47">
        <v>169253885</v>
      </c>
      <c r="L36" s="47">
        <v>170610714</v>
      </c>
      <c r="M36" s="47" t="s">
        <v>2026</v>
      </c>
      <c r="N36" s="20">
        <v>2.0864637718069527</v>
      </c>
      <c r="O36" s="21">
        <v>1.6984591875716286</v>
      </c>
      <c r="P36" s="21">
        <v>0.82134216223099454</v>
      </c>
      <c r="Q36" s="21">
        <v>0.78887594641817127</v>
      </c>
      <c r="R36" s="21">
        <v>7.2082044603613865E-2</v>
      </c>
      <c r="S36" s="21">
        <v>0</v>
      </c>
      <c r="T36" s="21">
        <v>7.2082044603613865E-2</v>
      </c>
      <c r="U36" s="21">
        <v>0.12894583576004659</v>
      </c>
      <c r="V36" s="21">
        <v>0</v>
      </c>
      <c r="W36" s="21">
        <v>0.12894583576004659</v>
      </c>
      <c r="X36" s="22">
        <v>0.53345271040208364</v>
      </c>
      <c r="Y36" s="22">
        <v>0.7579235455107266</v>
      </c>
      <c r="Z36" s="22">
        <v>0.4665472895979163</v>
      </c>
      <c r="AA36" s="22">
        <v>0.16701937164251995</v>
      </c>
      <c r="AB36" s="23">
        <v>0.5590102555754517</v>
      </c>
      <c r="AC36" s="24">
        <v>0.40951723705260518</v>
      </c>
      <c r="AD36" s="22">
        <v>0.17306063552809059</v>
      </c>
      <c r="AE36" s="22">
        <v>0.17306063552809059</v>
      </c>
      <c r="AF36" s="22">
        <v>0.13933937701935442</v>
      </c>
      <c r="AG36" s="22">
        <v>65.678571428571431</v>
      </c>
      <c r="AH36" s="23">
        <v>65.678571428571431</v>
      </c>
      <c r="AI36" s="24">
        <v>-1.1652929382936066</v>
      </c>
      <c r="AJ36" s="22">
        <v>0.57162867693874952</v>
      </c>
      <c r="AK36" s="22">
        <v>1.4399277326106594</v>
      </c>
      <c r="AL36" s="23">
        <v>2.0275519421860886</v>
      </c>
      <c r="AM36" s="24">
        <v>0.25870704717530579</v>
      </c>
      <c r="AN36" s="22">
        <v>1.8566686080372743</v>
      </c>
      <c r="AO36" s="22">
        <v>1.0378967930978349</v>
      </c>
      <c r="AP36" s="22">
        <v>3.7364041256446319</v>
      </c>
      <c r="AQ36" s="22">
        <v>0.14461989256063812</v>
      </c>
      <c r="AR36" s="22">
        <v>0.14081370180996894</v>
      </c>
      <c r="AS36" s="22">
        <v>-0.16408921233413845</v>
      </c>
      <c r="AT36" s="22">
        <v>0.14615008953280156</v>
      </c>
      <c r="AU36" s="22">
        <v>0.55545651343435631</v>
      </c>
      <c r="AV36" s="22">
        <v>1.9701897018970189</v>
      </c>
      <c r="AW36" s="22">
        <v>2.0275519421860886</v>
      </c>
      <c r="AX36" s="22">
        <v>1.9701897018970189</v>
      </c>
      <c r="AY36" s="22">
        <v>0.40130505709624797</v>
      </c>
      <c r="AZ36" s="22">
        <v>-0.76780859162588366</v>
      </c>
      <c r="BA36" s="22">
        <v>0.98199009455200359</v>
      </c>
      <c r="BB36" s="22">
        <v>2.4918699186991868</v>
      </c>
      <c r="BC36" s="23">
        <v>0.241317470037617</v>
      </c>
    </row>
    <row r="37" spans="1:55" x14ac:dyDescent="0.2">
      <c r="A37" s="47" t="s">
        <v>136</v>
      </c>
      <c r="B37" s="47" t="s">
        <v>137</v>
      </c>
      <c r="C37" s="47" t="s">
        <v>138</v>
      </c>
      <c r="D37" s="47">
        <v>254576</v>
      </c>
      <c r="E37" s="47" t="s">
        <v>16</v>
      </c>
      <c r="F37" s="47">
        <v>2018</v>
      </c>
      <c r="G37" s="47" t="s">
        <v>17</v>
      </c>
      <c r="H37" s="48">
        <v>43465</v>
      </c>
      <c r="I37" s="48">
        <v>43525</v>
      </c>
      <c r="J37" s="48">
        <v>43525</v>
      </c>
      <c r="K37" s="47">
        <v>381000000</v>
      </c>
      <c r="L37" s="47">
        <v>382000000</v>
      </c>
      <c r="M37" s="47" t="s">
        <v>1637</v>
      </c>
      <c r="N37" s="20">
        <v>1.2208087233075875</v>
      </c>
      <c r="O37" s="21">
        <v>1.0386188096319855</v>
      </c>
      <c r="P37" s="21">
        <v>0.32439800090867787</v>
      </c>
      <c r="Q37" s="21">
        <v>1.4491602360417613</v>
      </c>
      <c r="R37" s="21">
        <v>0.38013159114076545</v>
      </c>
      <c r="S37" s="21">
        <v>6.9502363080344732E-3</v>
      </c>
      <c r="T37" s="21">
        <v>0.37318135483273096</v>
      </c>
      <c r="U37" s="21">
        <v>0.93100317748524741</v>
      </c>
      <c r="V37" s="21">
        <v>1.7022242396731731E-2</v>
      </c>
      <c r="W37" s="21">
        <v>0.91398093508851563</v>
      </c>
      <c r="X37" s="22">
        <v>0.12450189973125753</v>
      </c>
      <c r="Y37" s="22">
        <v>0.4083032156426652</v>
      </c>
      <c r="Z37" s="22">
        <v>0.87549810026874242</v>
      </c>
      <c r="AA37" s="22">
        <v>0</v>
      </c>
      <c r="AB37" s="23">
        <v>0.4083032156426652</v>
      </c>
      <c r="AC37" s="24">
        <v>1</v>
      </c>
      <c r="AD37" s="22">
        <v>0.60452586206896552</v>
      </c>
      <c r="AE37" s="22">
        <v>0.28057650862068967</v>
      </c>
      <c r="AF37" s="22">
        <v>5.387931034482759E-3</v>
      </c>
      <c r="AG37" s="22">
        <v>9.3891213389121333</v>
      </c>
      <c r="AH37" s="23">
        <v>4.3577405857740583</v>
      </c>
      <c r="AI37" s="24">
        <v>-0.20836642838231401</v>
      </c>
      <c r="AJ37" s="22">
        <v>1.7160381644706952</v>
      </c>
      <c r="AK37" s="22">
        <v>0.41382252559726962</v>
      </c>
      <c r="AL37" s="23">
        <v>0.46038517796196976</v>
      </c>
      <c r="AM37" s="24">
        <v>4.5392646391284614E-3</v>
      </c>
      <c r="AN37" s="22">
        <v>0.84248751702224245</v>
      </c>
      <c r="AO37" s="22">
        <v>0.34399036233898617</v>
      </c>
      <c r="AP37" s="22">
        <v>15.275720164609053</v>
      </c>
      <c r="AQ37" s="22">
        <v>1.8533963488091929E-3</v>
      </c>
      <c r="AR37" s="22">
        <v>0.50875538793103448</v>
      </c>
      <c r="AS37" s="22">
        <v>-0.10600754310344827</v>
      </c>
      <c r="AT37" s="22">
        <v>0.17500695023630802</v>
      </c>
      <c r="AU37" s="22">
        <v>-7.5874602453430265E-2</v>
      </c>
      <c r="AV37" s="22">
        <v>-2.0355923939541685E-2</v>
      </c>
      <c r="AW37" s="22">
        <v>0.46895952321827661</v>
      </c>
      <c r="AX37" s="22">
        <v>-2.0735038490191208E-2</v>
      </c>
      <c r="AY37" s="22">
        <v>1.8279857397504455</v>
      </c>
      <c r="AZ37" s="22">
        <v>1.6688948306595366</v>
      </c>
      <c r="BA37" s="22">
        <v>-4.1749999999999998</v>
      </c>
      <c r="BB37" s="22">
        <v>0.25390053632374454</v>
      </c>
      <c r="BC37" s="23">
        <v>0.10747639440689336</v>
      </c>
    </row>
    <row r="38" spans="1:55" x14ac:dyDescent="0.2">
      <c r="A38" s="47" t="s">
        <v>57</v>
      </c>
      <c r="B38" s="47" t="s">
        <v>58</v>
      </c>
      <c r="C38" s="47" t="s">
        <v>59</v>
      </c>
      <c r="D38" s="47">
        <v>185217</v>
      </c>
      <c r="E38" s="47" t="s">
        <v>16</v>
      </c>
      <c r="F38" s="47">
        <v>2018</v>
      </c>
      <c r="G38" s="47" t="s">
        <v>17</v>
      </c>
      <c r="H38" s="48">
        <v>43373</v>
      </c>
      <c r="I38" s="48">
        <v>43424</v>
      </c>
      <c r="J38" s="48">
        <v>43424</v>
      </c>
      <c r="K38" s="47">
        <v>219400000</v>
      </c>
      <c r="L38" s="47">
        <v>221100000</v>
      </c>
      <c r="M38" s="47" t="s">
        <v>1638</v>
      </c>
      <c r="N38" s="20">
        <v>2.1734593508104179</v>
      </c>
      <c r="O38" s="21">
        <v>2.0040627806526108</v>
      </c>
      <c r="P38" s="21">
        <v>1.2727194970705213</v>
      </c>
      <c r="Q38" s="21">
        <v>0.71597934915848715</v>
      </c>
      <c r="R38" s="21">
        <v>0.19879759937012145</v>
      </c>
      <c r="S38" s="21">
        <v>2.4032369918084502E-2</v>
      </c>
      <c r="T38" s="21">
        <v>0.17476522945203693</v>
      </c>
      <c r="U38" s="21">
        <v>0.34113257518141066</v>
      </c>
      <c r="V38" s="21">
        <v>4.1239050490770646E-2</v>
      </c>
      <c r="W38" s="21">
        <v>0.29989352469064001</v>
      </c>
      <c r="X38" s="22">
        <v>0.2649974189578847</v>
      </c>
      <c r="Y38" s="22">
        <v>0.62260388058537453</v>
      </c>
      <c r="Z38" s="22">
        <v>0.73500258104211535</v>
      </c>
      <c r="AA38" s="22">
        <v>4.1135032823555788E-2</v>
      </c>
      <c r="AB38" s="23">
        <v>0.58275759582444742</v>
      </c>
      <c r="AC38" s="24">
        <v>0.30690242099840986</v>
      </c>
      <c r="AD38" s="22">
        <v>0.2201070524736288</v>
      </c>
      <c r="AE38" s="22">
        <v>0.2201070524736288</v>
      </c>
      <c r="AF38" s="22">
        <v>0.16772300732346421</v>
      </c>
      <c r="AG38" s="22">
        <v>15.062068965517241</v>
      </c>
      <c r="AH38" s="23">
        <v>15.062068965517241</v>
      </c>
      <c r="AI38" s="24">
        <v>-0.53227384820135437</v>
      </c>
      <c r="AJ38" s="22">
        <v>1.0925458666552623</v>
      </c>
      <c r="AK38" s="22">
        <v>0.4345853223522006</v>
      </c>
      <c r="AL38" s="23">
        <v>0.67006767035618742</v>
      </c>
      <c r="AM38" s="24">
        <v>0.13401572971376932</v>
      </c>
      <c r="AN38" s="22">
        <v>0.79903009045927542</v>
      </c>
      <c r="AO38" s="22">
        <v>0.46564085450743808</v>
      </c>
      <c r="AP38" s="22">
        <v>3.2545646707241516</v>
      </c>
      <c r="AQ38" s="22">
        <v>7.8098684450655168E-2</v>
      </c>
      <c r="AR38" s="22">
        <v>0.28607422006226063</v>
      </c>
      <c r="AS38" s="22">
        <v>-0.15226982598374056</v>
      </c>
      <c r="AT38" s="22">
        <v>0.13320784428233995</v>
      </c>
      <c r="AU38" s="22">
        <v>0.38728991147414787</v>
      </c>
      <c r="AV38" s="22">
        <v>0.23752819598174474</v>
      </c>
      <c r="AW38" s="22">
        <v>0.76221022167855124</v>
      </c>
      <c r="AX38" s="22">
        <v>0.27019124623325474</v>
      </c>
      <c r="AY38" s="22">
        <v>1.9396621896621897</v>
      </c>
      <c r="AZ38" s="22">
        <v>0.42562067562067563</v>
      </c>
      <c r="BA38" s="22">
        <v>0.60462010949392442</v>
      </c>
      <c r="BB38" s="22">
        <v>0.51555369039500598</v>
      </c>
      <c r="BC38" s="23">
        <v>0.11672209026128266</v>
      </c>
    </row>
    <row r="39" spans="1:55" x14ac:dyDescent="0.2">
      <c r="A39" s="47" t="s">
        <v>124</v>
      </c>
      <c r="B39" s="47" t="s">
        <v>125</v>
      </c>
      <c r="C39" s="47" t="s">
        <v>34</v>
      </c>
      <c r="D39" s="47">
        <v>65820</v>
      </c>
      <c r="E39" s="47" t="s">
        <v>16</v>
      </c>
      <c r="F39" s="47">
        <v>2018</v>
      </c>
      <c r="G39" s="47" t="s">
        <v>17</v>
      </c>
      <c r="H39" s="48">
        <v>43465</v>
      </c>
      <c r="I39" s="48">
        <v>43509</v>
      </c>
      <c r="J39" s="48">
        <v>43509</v>
      </c>
      <c r="K39" s="47">
        <v>299800000</v>
      </c>
      <c r="L39" s="47">
        <v>309700000</v>
      </c>
      <c r="M39" s="47" t="s">
        <v>1639</v>
      </c>
      <c r="N39" s="20">
        <v>1.8649696079631215</v>
      </c>
      <c r="O39" s="21">
        <v>1.3616448415126667</v>
      </c>
      <c r="P39" s="21">
        <v>0.52694488638681514</v>
      </c>
      <c r="Q39" s="21">
        <v>1.4715565178878993</v>
      </c>
      <c r="R39" s="21">
        <v>0.35547392208981671</v>
      </c>
      <c r="S39" s="21">
        <v>7.6088363249011942E-2</v>
      </c>
      <c r="T39" s="21">
        <v>0.27938555884080479</v>
      </c>
      <c r="U39" s="21">
        <v>0.87857388908026179</v>
      </c>
      <c r="V39" s="21">
        <v>0.18805669012351756</v>
      </c>
      <c r="W39" s="21">
        <v>0.69051719895674424</v>
      </c>
      <c r="X39" s="22">
        <v>0.45511652679469183</v>
      </c>
      <c r="Y39" s="22">
        <v>0.74608069904908769</v>
      </c>
      <c r="Z39" s="22">
        <v>0.54488347320530817</v>
      </c>
      <c r="AA39" s="22">
        <v>0.40848589831655863</v>
      </c>
      <c r="AB39" s="23">
        <v>0.40460333104361418</v>
      </c>
      <c r="AC39" s="24">
        <v>0.32368934406242378</v>
      </c>
      <c r="AD39" s="22">
        <v>0.20670568154108754</v>
      </c>
      <c r="AE39" s="22">
        <v>0.20670568154108754</v>
      </c>
      <c r="AF39" s="22">
        <v>0.14691538649109973</v>
      </c>
      <c r="AG39" s="22">
        <v>16.670599803343165</v>
      </c>
      <c r="AH39" s="23">
        <v>16.670599803343165</v>
      </c>
      <c r="AI39" s="24">
        <v>-0.96171474791048805</v>
      </c>
      <c r="AJ39" s="22">
        <v>0.45392240851792925</v>
      </c>
      <c r="AK39" s="22">
        <v>0.24056907609152267</v>
      </c>
      <c r="AL39" s="23">
        <v>0.31161957039236005</v>
      </c>
      <c r="AM39" s="24">
        <v>0.29649131440381871</v>
      </c>
      <c r="AN39" s="22">
        <v>2.0181093450125487</v>
      </c>
      <c r="AO39" s="22">
        <v>0.81653376340232353</v>
      </c>
      <c r="AP39" s="22">
        <v>3.8683205206810358</v>
      </c>
      <c r="AQ39" s="22">
        <v>0.11996137343328456</v>
      </c>
      <c r="AR39" s="22">
        <v>0.13566203365032919</v>
      </c>
      <c r="AS39" s="22">
        <v>-0.13046817849305048</v>
      </c>
      <c r="AT39" s="22">
        <v>0.11077263088731595</v>
      </c>
      <c r="AU39" s="22">
        <v>0.27369151062701425</v>
      </c>
      <c r="AV39" s="22">
        <v>0.18789032962724395</v>
      </c>
      <c r="AW39" s="22">
        <v>0.39648660205245156</v>
      </c>
      <c r="AX39" s="22">
        <v>0.23906071835803877</v>
      </c>
      <c r="AY39" s="22">
        <v>2.106110652353427</v>
      </c>
      <c r="AZ39" s="22">
        <v>1.3442255514922732</v>
      </c>
      <c r="BA39" s="22">
        <v>0.55676348547717847</v>
      </c>
      <c r="BB39" s="22">
        <v>0.47480886100764558</v>
      </c>
      <c r="BC39" s="23">
        <v>0.22326696165191739</v>
      </c>
    </row>
    <row r="40" spans="1:55" x14ac:dyDescent="0.2">
      <c r="A40" s="47" t="s">
        <v>146</v>
      </c>
      <c r="B40" s="47" t="s">
        <v>147</v>
      </c>
      <c r="C40" s="47" t="s">
        <v>45</v>
      </c>
      <c r="D40" s="47">
        <v>378125</v>
      </c>
      <c r="E40" s="47" t="s">
        <v>16</v>
      </c>
      <c r="F40" s="47">
        <v>2018</v>
      </c>
      <c r="G40" s="47" t="s">
        <v>17</v>
      </c>
      <c r="H40" s="48">
        <v>43465</v>
      </c>
      <c r="I40" s="48">
        <v>43500</v>
      </c>
      <c r="J40" s="48">
        <v>43587</v>
      </c>
      <c r="K40" s="47">
        <v>262580000</v>
      </c>
      <c r="L40" s="47">
        <v>263630000</v>
      </c>
      <c r="M40" s="47" t="s">
        <v>2027</v>
      </c>
      <c r="N40" s="20">
        <v>1.2931781266919329</v>
      </c>
      <c r="O40" s="21">
        <v>0.94748240389821337</v>
      </c>
      <c r="P40" s="21">
        <v>0.15349214943151054</v>
      </c>
      <c r="Q40" s="21">
        <v>2.4005449591280654</v>
      </c>
      <c r="R40" s="21">
        <v>0.34807692307692306</v>
      </c>
      <c r="S40" s="21">
        <v>2.4519230769230769E-2</v>
      </c>
      <c r="T40" s="21">
        <v>0.32355769230769232</v>
      </c>
      <c r="U40" s="21">
        <v>1.1836512261580381</v>
      </c>
      <c r="V40" s="21">
        <v>8.3378746594005446E-2</v>
      </c>
      <c r="W40" s="21">
        <v>1.1002724795640326</v>
      </c>
      <c r="X40" s="22">
        <v>0.38277243589743587</v>
      </c>
      <c r="Y40" s="22">
        <v>0.42793843283582089</v>
      </c>
      <c r="Z40" s="22">
        <v>0.61722756410256407</v>
      </c>
      <c r="AA40" s="22">
        <v>0.20224358974358975</v>
      </c>
      <c r="AB40" s="23">
        <v>0.29407051282051283</v>
      </c>
      <c r="AC40" s="24">
        <v>0.1890543817111188</v>
      </c>
      <c r="AD40" s="22">
        <v>0.1202632490474541</v>
      </c>
      <c r="AE40" s="22">
        <v>0.10959473501905091</v>
      </c>
      <c r="AF40" s="22">
        <v>7.391756148250779E-2</v>
      </c>
      <c r="AG40" s="22">
        <v>12.312056737588652</v>
      </c>
      <c r="AH40" s="23">
        <v>11.219858156028369</v>
      </c>
      <c r="AI40" s="24">
        <v>-0.34090909090909088</v>
      </c>
      <c r="AJ40" s="22">
        <v>0.44071467244179752</v>
      </c>
      <c r="AK40" s="22">
        <v>0.32113259668508287</v>
      </c>
      <c r="AL40" s="23">
        <v>0.37476979742173111</v>
      </c>
      <c r="AM40" s="24">
        <v>0.2907356948228883</v>
      </c>
      <c r="AN40" s="22">
        <v>3.9332425068119892</v>
      </c>
      <c r="AO40" s="22">
        <v>1.156650641025641</v>
      </c>
      <c r="AP40" s="22">
        <v>13.328716528162511</v>
      </c>
      <c r="AQ40" s="22">
        <v>8.5496794871794873E-2</v>
      </c>
      <c r="AR40" s="22">
        <v>0.11278143401454797</v>
      </c>
      <c r="AS40" s="22">
        <v>-3.8448216141323176E-2</v>
      </c>
      <c r="AT40" s="22">
        <v>0.13044871794871796</v>
      </c>
      <c r="AU40" s="22">
        <v>-0.1136978884677856</v>
      </c>
      <c r="AV40" s="22">
        <v>-9.668508287292818E-2</v>
      </c>
      <c r="AW40" s="22">
        <v>0.40316988608221893</v>
      </c>
      <c r="AX40" s="22">
        <v>-0.10401188707280833</v>
      </c>
      <c r="AY40" s="22">
        <v>2.5023041474654377</v>
      </c>
      <c r="AZ40" s="22">
        <v>2.1756912442396312</v>
      </c>
      <c r="BA40" s="22">
        <v>-0.39362699156513592</v>
      </c>
      <c r="BB40" s="22">
        <v>0.36418047882136279</v>
      </c>
      <c r="BC40" s="23">
        <v>0.18005918506715229</v>
      </c>
    </row>
    <row r="41" spans="1:55" x14ac:dyDescent="0.2">
      <c r="A41" s="47" t="s">
        <v>70</v>
      </c>
      <c r="B41" s="47" t="s">
        <v>71</v>
      </c>
      <c r="C41" s="47" t="s">
        <v>72</v>
      </c>
      <c r="D41" s="47">
        <v>445788</v>
      </c>
      <c r="E41" s="47" t="s">
        <v>16</v>
      </c>
      <c r="F41" s="47">
        <v>2018</v>
      </c>
      <c r="G41" s="47" t="s">
        <v>17</v>
      </c>
      <c r="H41" s="48">
        <v>43465</v>
      </c>
      <c r="I41" s="48">
        <v>43501</v>
      </c>
      <c r="J41" s="48">
        <v>43501</v>
      </c>
      <c r="K41" s="47">
        <v>106125000</v>
      </c>
      <c r="L41" s="47">
        <v>105538000</v>
      </c>
      <c r="M41" s="47" t="s">
        <v>1641</v>
      </c>
      <c r="N41" s="20">
        <v>0.16367049939217454</v>
      </c>
      <c r="O41" s="21">
        <v>0.16367049939217454</v>
      </c>
      <c r="P41" s="21">
        <v>0.1359514529176202</v>
      </c>
      <c r="Q41" s="21">
        <v>0.83223306126099061</v>
      </c>
      <c r="R41" s="21">
        <v>0.37872600511194088</v>
      </c>
      <c r="S41" s="21">
        <v>4.3591352783928276E-2</v>
      </c>
      <c r="T41" s="21">
        <v>0.33513465232801259</v>
      </c>
      <c r="U41" s="21">
        <v>0.69391430772539697</v>
      </c>
      <c r="V41" s="21">
        <v>7.9869517755804711E-2</v>
      </c>
      <c r="W41" s="21">
        <v>0.61404478996959233</v>
      </c>
      <c r="X41" s="22">
        <v>1.9490415318235327E-2</v>
      </c>
      <c r="Y41" s="22">
        <v>0.54578209570772285</v>
      </c>
      <c r="Z41" s="22">
        <v>0.98050958468176463</v>
      </c>
      <c r="AA41" s="22">
        <v>0</v>
      </c>
      <c r="AB41" s="23">
        <v>0.54578209570772285</v>
      </c>
      <c r="AC41" s="24">
        <v>0.71289508753189368</v>
      </c>
      <c r="AD41" s="22">
        <v>0.64479128922249196</v>
      </c>
      <c r="AE41" s="22">
        <v>0.28496021346045342</v>
      </c>
      <c r="AF41" s="22">
        <v>0.27419528588076919</v>
      </c>
      <c r="AG41" s="22">
        <v>5.4346741166386234</v>
      </c>
      <c r="AH41" s="23">
        <v>2.4018095812565479</v>
      </c>
      <c r="AI41" s="24">
        <v>2.7850681787498313</v>
      </c>
      <c r="AJ41" s="22">
        <v>0.331104640024522</v>
      </c>
      <c r="AK41" s="22">
        <v>3.3678607512793765E-2</v>
      </c>
      <c r="AL41" s="23">
        <v>0.10410961154601237</v>
      </c>
      <c r="AM41" s="24">
        <v>4.6104646729444539E-2</v>
      </c>
      <c r="AN41" s="22">
        <v>0.16814529316704824</v>
      </c>
      <c r="AO41" s="22">
        <v>9.1770690488101034E-2</v>
      </c>
      <c r="AP41" s="22">
        <v>-0.92145874722165533</v>
      </c>
      <c r="AQ41" s="22">
        <v>2.5163090713860449E-2</v>
      </c>
      <c r="AR41" s="22">
        <v>0.4296471680104621</v>
      </c>
      <c r="AS41" s="22">
        <v>1.1965966557159204</v>
      </c>
      <c r="AT41" s="22">
        <v>3.942901727457726E-2</v>
      </c>
      <c r="AU41" s="22">
        <v>-0.92388365048237076</v>
      </c>
      <c r="AV41" s="22">
        <v>-0.290497795374622</v>
      </c>
      <c r="AW41" s="22">
        <v>0.11765126942464356</v>
      </c>
      <c r="AX41" s="22">
        <v>-0.3282831804225832</v>
      </c>
      <c r="AY41" s="22">
        <v>6.4003240904088399</v>
      </c>
      <c r="AZ41" s="22">
        <v>6.1267270607313185</v>
      </c>
      <c r="BA41" s="22">
        <v>-4.3722399123035967</v>
      </c>
      <c r="BB41" s="22">
        <v>6.9049907315376885E-2</v>
      </c>
      <c r="BC41" s="23">
        <v>2.9686114617770466E-2</v>
      </c>
    </row>
    <row r="42" spans="1:55" x14ac:dyDescent="0.2">
      <c r="A42" s="47" t="s">
        <v>161</v>
      </c>
      <c r="B42" s="47" t="s">
        <v>162</v>
      </c>
      <c r="C42" s="47" t="s">
        <v>52</v>
      </c>
      <c r="D42" s="47">
        <v>445830</v>
      </c>
      <c r="E42" s="47" t="s">
        <v>16</v>
      </c>
      <c r="F42" s="47">
        <v>2018</v>
      </c>
      <c r="G42" s="47" t="s">
        <v>17</v>
      </c>
      <c r="H42" s="48">
        <v>43373</v>
      </c>
      <c r="I42" s="48">
        <v>43417</v>
      </c>
      <c r="J42" s="48">
        <v>43417</v>
      </c>
      <c r="K42" s="47">
        <v>111927000</v>
      </c>
      <c r="L42" s="47">
        <v>111927000</v>
      </c>
      <c r="M42" s="47" t="s">
        <v>1642</v>
      </c>
      <c r="N42" s="20">
        <v>0.25003668156381992</v>
      </c>
      <c r="O42" s="21">
        <v>0.25003668156381992</v>
      </c>
      <c r="P42" s="21">
        <v>7.1906308236877794E-3</v>
      </c>
      <c r="Q42" s="21">
        <v>1.4894253630697674</v>
      </c>
      <c r="R42" s="21">
        <v>0.30691518258928824</v>
      </c>
      <c r="S42" s="21">
        <v>9.6912384140822844E-2</v>
      </c>
      <c r="T42" s="21">
        <v>0.21000279844846539</v>
      </c>
      <c r="U42" s="21">
        <v>0.76404243984896281</v>
      </c>
      <c r="V42" s="21">
        <v>0.24125614707572468</v>
      </c>
      <c r="W42" s="21">
        <v>0.52278629277323818</v>
      </c>
      <c r="X42" s="22">
        <v>4.0326375052560384E-2</v>
      </c>
      <c r="Y42" s="22">
        <v>0.42802793391037236</v>
      </c>
      <c r="Z42" s="22">
        <v>0.95967362494743957</v>
      </c>
      <c r="AA42" s="22">
        <v>6.1511884731882446E-2</v>
      </c>
      <c r="AB42" s="23">
        <v>0.40169912897765175</v>
      </c>
      <c r="AC42" s="24">
        <v>0.62515462779236775</v>
      </c>
      <c r="AD42" s="22">
        <v>0.34800224422942239</v>
      </c>
      <c r="AE42" s="22">
        <v>0.23210506280440091</v>
      </c>
      <c r="AF42" s="22">
        <v>0.19356607156498412</v>
      </c>
      <c r="AG42" s="22">
        <v>10.16650413517619</v>
      </c>
      <c r="AH42" s="23">
        <v>6.7806950096581211</v>
      </c>
      <c r="AI42" s="24">
        <v>0.2901013815706408</v>
      </c>
      <c r="AJ42" s="22">
        <v>0.58725068937842895</v>
      </c>
      <c r="AK42" s="22">
        <v>0.24962813267863831</v>
      </c>
      <c r="AL42" s="23">
        <v>0.30859623344569614</v>
      </c>
      <c r="AM42" s="24">
        <v>0.1264298102852629</v>
      </c>
      <c r="AN42" s="22">
        <v>0.65316100731433091</v>
      </c>
      <c r="AO42" s="22">
        <v>0.26237420772033232</v>
      </c>
      <c r="AP42" s="22">
        <v>-2.1691803397392428</v>
      </c>
      <c r="AQ42" s="22">
        <v>5.0786744668399858E-2</v>
      </c>
      <c r="AR42" s="22">
        <v>0.36098391742570968</v>
      </c>
      <c r="AS42" s="22">
        <v>0.10472193316998048</v>
      </c>
      <c r="AT42" s="22">
        <v>9.471286933435244E-2</v>
      </c>
      <c r="AU42" s="22">
        <v>-0.17696126270213369</v>
      </c>
      <c r="AV42" s="22">
        <v>-9.2991937043912037E-2</v>
      </c>
      <c r="AW42" s="22">
        <v>0.45100765339369964</v>
      </c>
      <c r="AX42" s="22">
        <v>-0.13590598576793594</v>
      </c>
      <c r="AY42" s="22">
        <v>3.3613612404158948</v>
      </c>
      <c r="AZ42" s="22">
        <v>3.3486599084869542</v>
      </c>
      <c r="BA42" s="22">
        <v>-0.56197020548399501</v>
      </c>
      <c r="BB42" s="22">
        <v>0.19842088438706032</v>
      </c>
      <c r="BC42" s="23">
        <v>7.2608874554110497E-2</v>
      </c>
    </row>
    <row r="43" spans="1:55" x14ac:dyDescent="0.2">
      <c r="A43" s="47" t="s">
        <v>36</v>
      </c>
      <c r="B43" s="47" t="s">
        <v>37</v>
      </c>
      <c r="C43" s="47" t="s">
        <v>38</v>
      </c>
      <c r="D43" s="47">
        <v>243</v>
      </c>
      <c r="E43" s="47" t="s">
        <v>16</v>
      </c>
      <c r="F43" s="47">
        <v>2018</v>
      </c>
      <c r="G43" s="47" t="s">
        <v>17</v>
      </c>
      <c r="H43" s="48">
        <v>43465</v>
      </c>
      <c r="I43" s="48">
        <v>43524</v>
      </c>
      <c r="J43" s="48">
        <v>43524</v>
      </c>
      <c r="K43" s="47">
        <v>765000000</v>
      </c>
      <c r="L43" s="47">
        <v>773000000</v>
      </c>
      <c r="M43" s="47" t="s">
        <v>1643</v>
      </c>
      <c r="N43" s="20">
        <v>2.3111279333838</v>
      </c>
      <c r="O43" s="21">
        <v>2.2948523845571538</v>
      </c>
      <c r="P43" s="21">
        <v>1.5991672975018925</v>
      </c>
      <c r="Q43" s="21">
        <v>0.5703971119133574</v>
      </c>
      <c r="R43" s="21">
        <v>0.14976170451359685</v>
      </c>
      <c r="S43" s="21">
        <v>0</v>
      </c>
      <c r="T43" s="21">
        <v>0.14976170451359685</v>
      </c>
      <c r="U43" s="21">
        <v>0.23518534824337414</v>
      </c>
      <c r="V43" s="21">
        <v>0</v>
      </c>
      <c r="W43" s="21">
        <v>0.23518534824337414</v>
      </c>
      <c r="X43" s="22">
        <v>0.34236052705354642</v>
      </c>
      <c r="Y43" s="22">
        <v>1.5476969201417279</v>
      </c>
      <c r="Z43" s="22">
        <v>0.65763947294645364</v>
      </c>
      <c r="AA43" s="22">
        <v>0.54735071488645926</v>
      </c>
      <c r="AB43" s="23">
        <v>0.63678160919540228</v>
      </c>
      <c r="AC43" s="24">
        <v>0.66439999999999999</v>
      </c>
      <c r="AD43" s="22">
        <v>0.26506666666666667</v>
      </c>
      <c r="AE43" s="22">
        <v>0.26506666666666667</v>
      </c>
      <c r="AF43" s="22">
        <v>0.24173333333333333</v>
      </c>
      <c r="AG43" s="22">
        <v>28</v>
      </c>
      <c r="AH43" s="23">
        <v>28</v>
      </c>
      <c r="AI43" s="24">
        <v>-1.1284916201117319</v>
      </c>
      <c r="AJ43" s="22">
        <v>0.67751703255109763</v>
      </c>
      <c r="AK43" s="22">
        <v>0.57319356046424563</v>
      </c>
      <c r="AL43" s="23">
        <v>0.67016098839385996</v>
      </c>
      <c r="AM43" s="24">
        <v>0.15963722814123449</v>
      </c>
      <c r="AN43" s="22">
        <v>0.6603856652284934</v>
      </c>
      <c r="AO43" s="22">
        <v>0.42052144659377627</v>
      </c>
      <c r="AP43" s="22">
        <v>2.1651270207852193</v>
      </c>
      <c r="AQ43" s="22">
        <v>0.10165405102326885</v>
      </c>
      <c r="AR43" s="22">
        <v>0.23866666666666667</v>
      </c>
      <c r="AS43" s="22">
        <v>-0.26933333333333331</v>
      </c>
      <c r="AT43" s="22">
        <v>0.10036445192038128</v>
      </c>
      <c r="AU43" s="22">
        <v>0.59046177138531419</v>
      </c>
      <c r="AV43" s="22">
        <v>0.58405091725945335</v>
      </c>
      <c r="AW43" s="22">
        <v>0.67016098839385996</v>
      </c>
      <c r="AX43" s="22">
        <v>0.58405091725945335</v>
      </c>
      <c r="AY43" s="22">
        <v>1.3435613682092555</v>
      </c>
      <c r="AZ43" s="22">
        <v>-0.78169014084507038</v>
      </c>
      <c r="BA43" s="22">
        <v>0.86045228902371762</v>
      </c>
      <c r="BB43" s="22">
        <v>0.7442905278921752</v>
      </c>
      <c r="BC43" s="23">
        <v>0.13084973342986903</v>
      </c>
    </row>
    <row r="44" spans="1:55" x14ac:dyDescent="0.2">
      <c r="A44" s="47" t="s">
        <v>173</v>
      </c>
      <c r="B44" s="47" t="s">
        <v>174</v>
      </c>
      <c r="C44" s="47" t="s">
        <v>72</v>
      </c>
      <c r="D44" s="47">
        <v>66223</v>
      </c>
      <c r="E44" s="47" t="s">
        <v>16</v>
      </c>
      <c r="F44" s="47">
        <v>2018</v>
      </c>
      <c r="G44" s="47" t="s">
        <v>17</v>
      </c>
      <c r="H44" s="48">
        <v>43465</v>
      </c>
      <c r="I44" s="48">
        <v>43518</v>
      </c>
      <c r="J44" s="48">
        <v>43518</v>
      </c>
      <c r="K44" s="47">
        <v>137925719</v>
      </c>
      <c r="L44" s="47">
        <v>138465720</v>
      </c>
      <c r="M44" s="47" t="s">
        <v>1644</v>
      </c>
      <c r="N44" s="20">
        <v>3.2683678463710029E-2</v>
      </c>
      <c r="O44" s="21">
        <v>3.2683678463710029E-2</v>
      </c>
      <c r="P44" s="21">
        <v>1.6163157634999183E-2</v>
      </c>
      <c r="Q44" s="21">
        <v>0.72813644419580947</v>
      </c>
      <c r="R44" s="21">
        <v>6.1711515652713246E-2</v>
      </c>
      <c r="S44" s="21">
        <v>6.1711515652713246E-2</v>
      </c>
      <c r="T44" s="21">
        <v>0</v>
      </c>
      <c r="U44" s="21">
        <v>0.10664591922601391</v>
      </c>
      <c r="V44" s="21">
        <v>0.10664591922601391</v>
      </c>
      <c r="W44" s="21">
        <v>0</v>
      </c>
      <c r="X44" s="22">
        <v>1.358418297951056E-2</v>
      </c>
      <c r="Y44" s="22">
        <v>0.57865801242641535</v>
      </c>
      <c r="Z44" s="22">
        <v>0.98641581702048942</v>
      </c>
      <c r="AA44" s="22">
        <v>0</v>
      </c>
      <c r="AB44" s="23">
        <v>0.57865801242641535</v>
      </c>
      <c r="AC44" s="24">
        <v>1</v>
      </c>
      <c r="AD44" s="22">
        <v>0.63803356044008952</v>
      </c>
      <c r="AE44" s="22">
        <v>0.36174276165609193</v>
      </c>
      <c r="AF44" s="22">
        <v>0.42657477342216249</v>
      </c>
      <c r="AG44" s="22">
        <v>6.5962963968611694</v>
      </c>
      <c r="AH44" s="23">
        <v>3.7398698489415043</v>
      </c>
      <c r="AI44" s="24">
        <v>-0.52916469079117767</v>
      </c>
      <c r="AJ44" s="22">
        <v>0.17031838180709796</v>
      </c>
      <c r="AK44" s="22">
        <v>0.43717280717994833</v>
      </c>
      <c r="AL44" s="23">
        <v>1.1470910806069101</v>
      </c>
      <c r="AM44" s="24">
        <v>9.1626433242289057E-2</v>
      </c>
      <c r="AN44" s="22">
        <v>0.21479571449390505</v>
      </c>
      <c r="AO44" s="22">
        <v>0.12429326122675488</v>
      </c>
      <c r="AP44" s="22">
        <v>-0.30915514180930054</v>
      </c>
      <c r="AQ44" s="22">
        <v>5.3020369745704614E-2</v>
      </c>
      <c r="AR44" s="22">
        <v>0.56952990433501782</v>
      </c>
      <c r="AS44" s="22">
        <v>-0.30137511572376874</v>
      </c>
      <c r="AT44" s="22">
        <v>7.0788729175961088E-2</v>
      </c>
      <c r="AU44" s="22">
        <v>9.221541224986049E-2</v>
      </c>
      <c r="AV44" s="22">
        <v>0.62106905763178077</v>
      </c>
      <c r="AW44" s="22" t="e">
        <v>#DIV/0!</v>
      </c>
      <c r="AX44" s="22" t="e">
        <v>#DIV/0!</v>
      </c>
      <c r="AY44" s="22">
        <v>0.7781711157305452</v>
      </c>
      <c r="AZ44" s="22">
        <v>0.69346052785038526</v>
      </c>
      <c r="BA44" s="22">
        <v>0.7228752469151638</v>
      </c>
      <c r="BB44" s="22">
        <v>0.72858666807726558</v>
      </c>
      <c r="BC44" s="23">
        <v>7.6940759132859568E-2</v>
      </c>
    </row>
    <row r="45" spans="1:55" x14ac:dyDescent="0.2">
      <c r="A45" s="47" t="s">
        <v>224</v>
      </c>
      <c r="B45" s="47" t="s">
        <v>225</v>
      </c>
      <c r="C45" s="47" t="s">
        <v>34</v>
      </c>
      <c r="D45" s="47">
        <v>686523</v>
      </c>
      <c r="E45" s="47" t="s">
        <v>16</v>
      </c>
      <c r="F45" s="47">
        <v>2018</v>
      </c>
      <c r="G45" s="47" t="s">
        <v>17</v>
      </c>
      <c r="H45" s="48">
        <v>43434</v>
      </c>
      <c r="I45" s="48">
        <v>43449</v>
      </c>
      <c r="J45" s="48">
        <v>43455</v>
      </c>
      <c r="K45" s="47">
        <v>411000000</v>
      </c>
      <c r="L45" s="47">
        <v>409000000</v>
      </c>
      <c r="M45" s="47" t="s">
        <v>1645</v>
      </c>
      <c r="N45" s="20">
        <v>3.8952095808383231</v>
      </c>
      <c r="O45" s="21">
        <v>3.4144568006843454</v>
      </c>
      <c r="P45" s="21">
        <v>1.8357570573139435</v>
      </c>
      <c r="Q45" s="21">
        <v>0.88033162021232692</v>
      </c>
      <c r="R45" s="21">
        <v>0.34899449365573376</v>
      </c>
      <c r="S45" s="21">
        <v>0</v>
      </c>
      <c r="T45" s="21">
        <v>0.34899449365573376</v>
      </c>
      <c r="U45" s="21">
        <v>0.65622538170086653</v>
      </c>
      <c r="V45" s="21">
        <v>0</v>
      </c>
      <c r="W45" s="21">
        <v>0.65622538170086653</v>
      </c>
      <c r="X45" s="22">
        <v>0.18168941026254887</v>
      </c>
      <c r="Y45" s="22">
        <v>2.1412964896778859</v>
      </c>
      <c r="Z45" s="22">
        <v>0.81831058973745108</v>
      </c>
      <c r="AA45" s="22">
        <v>0.53692841752453913</v>
      </c>
      <c r="AB45" s="23">
        <v>0.53182108371239323</v>
      </c>
      <c r="AC45" s="24">
        <v>0.51482156561780501</v>
      </c>
      <c r="AD45" s="22">
        <v>0.28343246354566387</v>
      </c>
      <c r="AE45" s="22">
        <v>0.28343246354566387</v>
      </c>
      <c r="AF45" s="22">
        <v>0.58801803530314656</v>
      </c>
      <c r="AG45" s="22">
        <v>9.4092356687898082</v>
      </c>
      <c r="AH45" s="23">
        <v>9.4092356687898082</v>
      </c>
      <c r="AI45" s="24">
        <v>-1.2520270270270271</v>
      </c>
      <c r="AJ45" s="22">
        <v>3.7981180496150557</v>
      </c>
      <c r="AK45" s="22">
        <v>0.33624878522837709</v>
      </c>
      <c r="AL45" s="23">
        <v>0.50763162407820273</v>
      </c>
      <c r="AM45" s="24">
        <v>0.45987920621225192</v>
      </c>
      <c r="AN45" s="22">
        <v>0.78208350527066062</v>
      </c>
      <c r="AO45" s="22">
        <v>0.41592849732662995</v>
      </c>
      <c r="AP45" s="22">
        <v>3.0799231791992909</v>
      </c>
      <c r="AQ45" s="22">
        <v>0.244573457824595</v>
      </c>
      <c r="AR45" s="22">
        <v>0.4259401381427475</v>
      </c>
      <c r="AS45" s="22">
        <v>-0.53328856485034537</v>
      </c>
      <c r="AT45" s="22">
        <v>0.17716064160881015</v>
      </c>
      <c r="AU45" s="22">
        <v>1.7989734816082121</v>
      </c>
      <c r="AV45" s="22">
        <v>0.24043903275595951</v>
      </c>
      <c r="AW45" s="22">
        <v>0.50763162407820273</v>
      </c>
      <c r="AX45" s="22">
        <v>0.24043903275595951</v>
      </c>
      <c r="AY45" s="22">
        <v>2.960399390759858</v>
      </c>
      <c r="AZ45" s="22">
        <v>2.2340497546116094</v>
      </c>
      <c r="BA45" s="22">
        <v>0.34309486907578107</v>
      </c>
      <c r="BB45" s="22">
        <v>0.33779225976104726</v>
      </c>
      <c r="BC45" s="23">
        <v>0.1236554639434144</v>
      </c>
    </row>
    <row r="46" spans="1:55" x14ac:dyDescent="0.2">
      <c r="A46" s="47" t="s">
        <v>176</v>
      </c>
      <c r="B46" s="47" t="s">
        <v>177</v>
      </c>
      <c r="C46" s="47" t="s">
        <v>59</v>
      </c>
      <c r="D46" s="47">
        <v>66346</v>
      </c>
      <c r="E46" s="47" t="s">
        <v>16</v>
      </c>
      <c r="F46" s="47">
        <v>2018</v>
      </c>
      <c r="G46" s="47" t="s">
        <v>17</v>
      </c>
      <c r="H46" s="48">
        <v>43465</v>
      </c>
      <c r="I46" s="48">
        <v>43523</v>
      </c>
      <c r="J46" s="48">
        <v>43585</v>
      </c>
      <c r="K46" s="47">
        <v>86000000</v>
      </c>
      <c r="L46" s="47">
        <v>87300000</v>
      </c>
      <c r="M46" s="47" t="s">
        <v>2028</v>
      </c>
      <c r="N46" s="20">
        <v>1.1524573721163491</v>
      </c>
      <c r="O46" s="21">
        <v>0.82577733199598802</v>
      </c>
      <c r="P46" s="21">
        <v>0.11634904714142427</v>
      </c>
      <c r="Q46" s="21">
        <v>4.4208983352528533</v>
      </c>
      <c r="R46" s="21">
        <v>0.4033413809753742</v>
      </c>
      <c r="S46" s="21">
        <v>3.7585707387735395E-2</v>
      </c>
      <c r="T46" s="21">
        <v>0.36575567358763883</v>
      </c>
      <c r="U46" s="21">
        <v>2.1864726206679928</v>
      </c>
      <c r="V46" s="21">
        <v>0.20374829860747565</v>
      </c>
      <c r="W46" s="21">
        <v>1.9827243220605173</v>
      </c>
      <c r="X46" s="22">
        <v>0.44384355383872526</v>
      </c>
      <c r="Y46" s="22">
        <v>0.23342376029523182</v>
      </c>
      <c r="Z46" s="22">
        <v>0.5561564461612748</v>
      </c>
      <c r="AA46" s="22">
        <v>0.18190246257846451</v>
      </c>
      <c r="AB46" s="23">
        <v>0.18447126991791404</v>
      </c>
      <c r="AC46" s="24">
        <v>0.26756530241653864</v>
      </c>
      <c r="AD46" s="22">
        <v>0.11007123899986032</v>
      </c>
      <c r="AE46" s="22">
        <v>0.11007123899986032</v>
      </c>
      <c r="AF46" s="22">
        <v>6.5288448107277547E-2</v>
      </c>
      <c r="AG46" s="22">
        <v>13.47008547008547</v>
      </c>
      <c r="AH46" s="23">
        <v>13.47008547008547</v>
      </c>
      <c r="AI46" s="24">
        <v>-0.41320178529480855</v>
      </c>
      <c r="AJ46" s="22">
        <v>0.21349047141424274</v>
      </c>
      <c r="AK46" s="22">
        <v>0.12004980127376334</v>
      </c>
      <c r="AL46" s="23">
        <v>0.20385002154862808</v>
      </c>
      <c r="AM46" s="24">
        <v>0.48937284054025759</v>
      </c>
      <c r="AN46" s="22">
        <v>7.4955502041671025</v>
      </c>
      <c r="AO46" s="22">
        <v>1.3827136648961855</v>
      </c>
      <c r="AP46" s="22">
        <v>23.549342105263158</v>
      </c>
      <c r="AQ46" s="22">
        <v>9.0275229357798165E-2</v>
      </c>
      <c r="AR46" s="22">
        <v>5.9463612236345859E-2</v>
      </c>
      <c r="AS46" s="22">
        <v>-2.4570470736136333E-2</v>
      </c>
      <c r="AT46" s="22">
        <v>8.2221149203283439E-2</v>
      </c>
      <c r="AU46" s="22">
        <v>9.6890672016048146E-2</v>
      </c>
      <c r="AV46" s="22">
        <v>9.251544318345066E-2</v>
      </c>
      <c r="AW46" s="22">
        <v>0.22479801446902889</v>
      </c>
      <c r="AX46" s="22">
        <v>0.10202249564344933</v>
      </c>
      <c r="AY46" s="22">
        <v>2.6501269035532995</v>
      </c>
      <c r="AZ46" s="22">
        <v>2.3557106598984769</v>
      </c>
      <c r="BA46" s="22">
        <v>0.41335044929396664</v>
      </c>
      <c r="BB46" s="22">
        <v>0.37734042043767657</v>
      </c>
      <c r="BC46" s="23">
        <v>0.24752630752316632</v>
      </c>
    </row>
    <row r="47" spans="1:55" x14ac:dyDescent="0.2">
      <c r="A47" s="47" t="s">
        <v>108</v>
      </c>
      <c r="B47" s="47" t="s">
        <v>109</v>
      </c>
      <c r="C47" s="47" t="s">
        <v>52</v>
      </c>
      <c r="D47" s="47">
        <v>168302</v>
      </c>
      <c r="E47" s="47" t="s">
        <v>16</v>
      </c>
      <c r="F47" s="47">
        <v>2018</v>
      </c>
      <c r="G47" s="47" t="s">
        <v>17</v>
      </c>
      <c r="H47" s="48">
        <v>43465</v>
      </c>
      <c r="I47" s="48">
        <v>43515</v>
      </c>
      <c r="J47" s="48">
        <v>43586</v>
      </c>
      <c r="K47" s="47">
        <v>182000000</v>
      </c>
      <c r="L47" s="47">
        <v>181000000</v>
      </c>
      <c r="M47" s="47" t="s">
        <v>2029</v>
      </c>
      <c r="N47" s="20">
        <v>0.37297039159503342</v>
      </c>
      <c r="O47" s="21">
        <v>0.35339063992359121</v>
      </c>
      <c r="P47" s="21">
        <v>6.2082139446036293E-2</v>
      </c>
      <c r="Q47" s="21">
        <v>2.6148867313915858</v>
      </c>
      <c r="R47" s="21">
        <v>0.4054092258398907</v>
      </c>
      <c r="S47" s="21">
        <v>4.8767846204589363E-2</v>
      </c>
      <c r="T47" s="21">
        <v>0.35664137963530135</v>
      </c>
      <c r="U47" s="21">
        <v>1.4655084312723556</v>
      </c>
      <c r="V47" s="21">
        <v>0.17629024016351558</v>
      </c>
      <c r="W47" s="21">
        <v>1.2892181911088401</v>
      </c>
      <c r="X47" s="22">
        <v>3.6799698440371294E-2</v>
      </c>
      <c r="Y47" s="22">
        <v>0.29880903908794787</v>
      </c>
      <c r="Z47" s="22">
        <v>0.96320030155962866</v>
      </c>
      <c r="AA47" s="22">
        <v>7.4211939876549032E-2</v>
      </c>
      <c r="AB47" s="23">
        <v>0.27663384064458368</v>
      </c>
      <c r="AC47" s="24">
        <v>1</v>
      </c>
      <c r="AD47" s="22">
        <v>0.48953488372093024</v>
      </c>
      <c r="AE47" s="22">
        <v>0.3311046511627907</v>
      </c>
      <c r="AF47" s="22">
        <v>0.16424418604651161</v>
      </c>
      <c r="AG47" s="22">
        <v>4.8114285714285714</v>
      </c>
      <c r="AH47" s="23">
        <v>3.2542857142857144</v>
      </c>
      <c r="AI47" s="24">
        <v>0.52380952380952384</v>
      </c>
      <c r="AJ47" s="22">
        <v>0.66189111747851004</v>
      </c>
      <c r="AK47" s="22">
        <v>0.12401208740120874</v>
      </c>
      <c r="AL47" s="23">
        <v>0.16108786610878661</v>
      </c>
      <c r="AM47" s="24">
        <v>9.6235734968489181E-2</v>
      </c>
      <c r="AN47" s="22">
        <v>0.58593084653381022</v>
      </c>
      <c r="AO47" s="22">
        <v>0.16208830042878009</v>
      </c>
      <c r="AP47" s="22">
        <v>-2.6199543031226198</v>
      </c>
      <c r="AQ47" s="22">
        <v>2.6622060971587428E-2</v>
      </c>
      <c r="AR47" s="22">
        <v>0.40290697674418607</v>
      </c>
      <c r="AS47" s="22">
        <v>0.21104651162790697</v>
      </c>
      <c r="AT47" s="22">
        <v>6.5306507091363139E-2</v>
      </c>
      <c r="AU47" s="22">
        <v>-0.3104106972301815</v>
      </c>
      <c r="AV47" s="22">
        <v>-7.5546257554625754E-2</v>
      </c>
      <c r="AW47" s="22">
        <v>0.18311533888228299</v>
      </c>
      <c r="AX47" s="22">
        <v>-8.5876601928920604E-2</v>
      </c>
      <c r="AY47" s="22">
        <v>5.1092636579572446</v>
      </c>
      <c r="AZ47" s="22">
        <v>5.0320665083135392</v>
      </c>
      <c r="BA47" s="22">
        <v>-1.1504424778761062</v>
      </c>
      <c r="BB47" s="22">
        <v>0.13238028823802883</v>
      </c>
      <c r="BC47" s="23">
        <v>5.9543102096293585E-2</v>
      </c>
    </row>
    <row r="48" spans="1:55" x14ac:dyDescent="0.2">
      <c r="A48" s="47" t="s">
        <v>170</v>
      </c>
      <c r="B48" s="47" t="s">
        <v>171</v>
      </c>
      <c r="C48" s="47" t="s">
        <v>45</v>
      </c>
      <c r="D48" s="47">
        <v>58197</v>
      </c>
      <c r="E48" s="47" t="s">
        <v>16</v>
      </c>
      <c r="F48" s="47">
        <v>2018</v>
      </c>
      <c r="G48" s="47" t="s">
        <v>17</v>
      </c>
      <c r="H48" s="48">
        <v>43343</v>
      </c>
      <c r="I48" s="48">
        <v>43397</v>
      </c>
      <c r="J48" s="48">
        <v>43766</v>
      </c>
      <c r="K48" s="47">
        <v>25961000</v>
      </c>
      <c r="L48" s="47">
        <v>26389000</v>
      </c>
      <c r="M48" s="47" t="s">
        <v>1293</v>
      </c>
      <c r="N48" s="20">
        <v>0.92188567936602062</v>
      </c>
      <c r="O48" s="21">
        <v>0.13765021086046222</v>
      </c>
      <c r="P48" s="21">
        <v>4.3316328874311173E-2</v>
      </c>
      <c r="Q48" s="21">
        <v>-7.1478930907584086</v>
      </c>
      <c r="R48" s="21">
        <v>0.53556656802518032</v>
      </c>
      <c r="S48" s="21">
        <v>0</v>
      </c>
      <c r="T48" s="21">
        <v>0.53556656802518032</v>
      </c>
      <c r="U48" s="21">
        <v>-3.2926060032031992</v>
      </c>
      <c r="V48" s="21">
        <v>0</v>
      </c>
      <c r="W48" s="21">
        <v>-3.2926060032031992</v>
      </c>
      <c r="X48" s="22">
        <v>0.49597506360343124</v>
      </c>
      <c r="Y48" s="22">
        <v>-0.16810025281018451</v>
      </c>
      <c r="Z48" s="22">
        <v>0.50402493639656876</v>
      </c>
      <c r="AA48" s="22">
        <v>3.2378907411805741E-2</v>
      </c>
      <c r="AB48" s="23">
        <v>-0.16265735028854239</v>
      </c>
      <c r="AC48" s="24">
        <v>0.53236832792431599</v>
      </c>
      <c r="AD48" s="22">
        <v>0.16137987467691381</v>
      </c>
      <c r="AE48" s="22">
        <v>0.16137987467691381</v>
      </c>
      <c r="AF48" s="22">
        <v>0.11919854038966135</v>
      </c>
      <c r="AG48" s="22">
        <v>10.375792857265639</v>
      </c>
      <c r="AH48" s="23">
        <v>10.375792857265639</v>
      </c>
      <c r="AI48" s="24">
        <v>-0.7845792802164312</v>
      </c>
      <c r="AJ48" s="22">
        <v>0.41368541770694939</v>
      </c>
      <c r="AK48" s="22">
        <v>0.41556553927042528</v>
      </c>
      <c r="AL48" s="23">
        <v>0.41556553927042528</v>
      </c>
      <c r="AM48" s="24">
        <v>-0.87975242624255523</v>
      </c>
      <c r="AN48" s="22">
        <v>-7.3805637499136711</v>
      </c>
      <c r="AO48" s="22">
        <v>1.2005029431966261</v>
      </c>
      <c r="AP48" s="22">
        <v>-28.56602395038848</v>
      </c>
      <c r="AQ48" s="22">
        <v>0.14309819856253037</v>
      </c>
      <c r="AR48" s="22">
        <v>0.18539147356354474</v>
      </c>
      <c r="AS48" s="22">
        <v>-0.14545430888674946</v>
      </c>
      <c r="AT48" s="22">
        <v>0.22256300965659495</v>
      </c>
      <c r="AU48" s="22">
        <v>0.30990870170527818</v>
      </c>
      <c r="AV48" s="22">
        <v>0.31131717782709706</v>
      </c>
      <c r="AW48" s="22">
        <v>0.41556553927042528</v>
      </c>
      <c r="AX48" s="22">
        <v>0.31131717782709706</v>
      </c>
      <c r="AY48" s="22">
        <v>2.7643998197537516</v>
      </c>
      <c r="AZ48" s="22">
        <v>2.6441119558926829</v>
      </c>
      <c r="BA48" s="22">
        <v>1.1651514426527585</v>
      </c>
      <c r="BB48" s="22">
        <v>0.36174217378189466</v>
      </c>
      <c r="BC48" s="23">
        <v>0.41934474662361265</v>
      </c>
    </row>
    <row r="49" spans="1:55" x14ac:dyDescent="0.2">
      <c r="A49" s="47" t="s">
        <v>206</v>
      </c>
      <c r="B49" s="47" t="s">
        <v>207</v>
      </c>
      <c r="C49" s="47" t="s">
        <v>15</v>
      </c>
      <c r="D49" s="47">
        <v>70844</v>
      </c>
      <c r="E49" s="47" t="s">
        <v>16</v>
      </c>
      <c r="F49" s="47">
        <v>2018</v>
      </c>
      <c r="G49" s="47" t="s">
        <v>17</v>
      </c>
      <c r="H49" s="48">
        <v>43465</v>
      </c>
      <c r="I49" s="48">
        <v>43504</v>
      </c>
      <c r="J49" s="48">
        <v>43504</v>
      </c>
      <c r="K49" s="47">
        <v>571400000</v>
      </c>
      <c r="L49" s="47">
        <v>560300000</v>
      </c>
      <c r="M49" s="47" t="s">
        <v>1648</v>
      </c>
      <c r="N49" s="20">
        <v>1.0764799607795073</v>
      </c>
      <c r="O49" s="21">
        <v>0.30963353352126488</v>
      </c>
      <c r="P49" s="21">
        <v>0.10496384360828533</v>
      </c>
      <c r="Q49" s="21">
        <v>285.24146341463415</v>
      </c>
      <c r="R49" s="21">
        <v>0.11798839458413926</v>
      </c>
      <c r="S49" s="21">
        <v>2.7181554035054831E-2</v>
      </c>
      <c r="T49" s="21">
        <v>9.080684054908443E-2</v>
      </c>
      <c r="U49" s="21">
        <v>33.773170731707317</v>
      </c>
      <c r="V49" s="21">
        <v>7.7804878048780486</v>
      </c>
      <c r="W49" s="21">
        <v>25.992682926829268</v>
      </c>
      <c r="X49" s="22">
        <v>0.74838742661406454</v>
      </c>
      <c r="Y49" s="22">
        <v>3.8646432274483931E-3</v>
      </c>
      <c r="Z49" s="22">
        <v>0.25161257338593546</v>
      </c>
      <c r="AA49" s="22">
        <v>6.6803568537564223E-2</v>
      </c>
      <c r="AB49" s="23">
        <v>3.4935539668879251E-3</v>
      </c>
      <c r="AC49" s="24">
        <v>0.19418157366479774</v>
      </c>
      <c r="AD49" s="22">
        <v>0.11669484905119305</v>
      </c>
      <c r="AE49" s="22">
        <v>0.11669484905119305</v>
      </c>
      <c r="AF49" s="22">
        <v>0.10343429548982962</v>
      </c>
      <c r="AG49" s="22">
        <v>24.844210526315788</v>
      </c>
      <c r="AH49" s="23">
        <v>24.844210526315788</v>
      </c>
      <c r="AI49" s="24">
        <v>-0.76504372797284947</v>
      </c>
      <c r="AJ49" s="22">
        <v>0.18779262164480942</v>
      </c>
      <c r="AK49" s="22">
        <v>0.82154979417924456</v>
      </c>
      <c r="AL49" s="23">
        <v>1.1065212681447245</v>
      </c>
      <c r="AM49" s="24">
        <v>25.512195121951219</v>
      </c>
      <c r="AN49" s="22">
        <v>246.65121951219513</v>
      </c>
      <c r="AO49" s="22">
        <v>0.86168934636457362</v>
      </c>
      <c r="AP49" s="22">
        <v>16.206250000000001</v>
      </c>
      <c r="AQ49" s="22">
        <v>8.9128230472311457E-2</v>
      </c>
      <c r="AR49" s="22">
        <v>0.15151245463624946</v>
      </c>
      <c r="AS49" s="22">
        <v>-0.11591365312923353</v>
      </c>
      <c r="AT49" s="22">
        <v>0.13055666800160193</v>
      </c>
      <c r="AU49" s="22">
        <v>0.13115577889447236</v>
      </c>
      <c r="AV49" s="22">
        <v>0.77280277316386226</v>
      </c>
      <c r="AW49" s="22">
        <v>1.4377404522848831</v>
      </c>
      <c r="AX49" s="22">
        <v>1.0041287416721403</v>
      </c>
      <c r="AY49" s="22">
        <v>1.1733751377001949</v>
      </c>
      <c r="AZ49" s="22">
        <v>0.44767392593847977</v>
      </c>
      <c r="BA49" s="22">
        <v>1.0230401529636712</v>
      </c>
      <c r="BB49" s="22">
        <v>0.85224236296670763</v>
      </c>
      <c r="BC49" s="23">
        <v>0.32992255864016329</v>
      </c>
    </row>
    <row r="50" spans="1:55" x14ac:dyDescent="0.2">
      <c r="A50" s="47" t="s">
        <v>185</v>
      </c>
      <c r="B50" s="47" t="s">
        <v>186</v>
      </c>
      <c r="C50" s="47" t="s">
        <v>24</v>
      </c>
      <c r="D50" s="47">
        <v>254808</v>
      </c>
      <c r="E50" s="47" t="s">
        <v>16</v>
      </c>
      <c r="F50" s="47">
        <v>2018</v>
      </c>
      <c r="G50" s="47" t="s">
        <v>17</v>
      </c>
      <c r="H50" s="48">
        <v>43465</v>
      </c>
      <c r="I50" s="48">
        <v>43517</v>
      </c>
      <c r="J50" s="48">
        <v>43517</v>
      </c>
      <c r="K50" s="47">
        <v>528000000</v>
      </c>
      <c r="L50" s="47">
        <v>540000000</v>
      </c>
      <c r="M50" s="47" t="s">
        <v>1649</v>
      </c>
      <c r="N50" s="20">
        <v>2.0870944992947815</v>
      </c>
      <c r="O50" s="21">
        <v>1.504231311706629</v>
      </c>
      <c r="P50" s="21">
        <v>0.64598025387870239</v>
      </c>
      <c r="Q50" s="21">
        <v>1.0011514841351075</v>
      </c>
      <c r="R50" s="21">
        <v>0.22230036442682694</v>
      </c>
      <c r="S50" s="21">
        <v>2.5573812416085926E-4</v>
      </c>
      <c r="T50" s="21">
        <v>0.22204462630266608</v>
      </c>
      <c r="U50" s="21">
        <v>0.44485670419651996</v>
      </c>
      <c r="V50" s="21">
        <v>5.1177072671443195E-4</v>
      </c>
      <c r="W50" s="21">
        <v>0.44434493346980553</v>
      </c>
      <c r="X50" s="22">
        <v>0.37842848922703154</v>
      </c>
      <c r="Y50" s="22">
        <v>0.6926007975188303</v>
      </c>
      <c r="Z50" s="22">
        <v>0.62157151077296846</v>
      </c>
      <c r="AA50" s="22">
        <v>0.18911834281695544</v>
      </c>
      <c r="AB50" s="23">
        <v>0.49971229461031902</v>
      </c>
      <c r="AC50" s="24">
        <v>0.42967556394356071</v>
      </c>
      <c r="AD50" s="22">
        <v>0.14370450256133729</v>
      </c>
      <c r="AE50" s="22">
        <v>0.14370450256133729</v>
      </c>
      <c r="AF50" s="22">
        <v>0.14595128965579221</v>
      </c>
      <c r="AG50" s="22">
        <v>35.533333333333331</v>
      </c>
      <c r="AH50" s="23">
        <v>35.533333333333331</v>
      </c>
      <c r="AI50" s="24">
        <v>-1.2418893129770991</v>
      </c>
      <c r="AJ50" s="22">
        <v>0.73906911142454157</v>
      </c>
      <c r="AK50" s="22">
        <v>0.49467932125395458</v>
      </c>
      <c r="AL50" s="23">
        <v>0.60281852171412131</v>
      </c>
      <c r="AM50" s="24">
        <v>0.20777891504605936</v>
      </c>
      <c r="AN50" s="22">
        <v>1.423618219037871</v>
      </c>
      <c r="AO50" s="22">
        <v>0.71139952688447028</v>
      </c>
      <c r="AP50" s="22">
        <v>3.6091469348037624</v>
      </c>
      <c r="AQ50" s="22">
        <v>0.10382967840930887</v>
      </c>
      <c r="AR50" s="22">
        <v>0.18837062999910129</v>
      </c>
      <c r="AS50" s="22">
        <v>-0.23393547227464725</v>
      </c>
      <c r="AT50" s="22">
        <v>0.13400677706029027</v>
      </c>
      <c r="AU50" s="22">
        <v>0.40832157968970378</v>
      </c>
      <c r="AV50" s="22">
        <v>0.33304572907679031</v>
      </c>
      <c r="AW50" s="22">
        <v>0.60351281312985894</v>
      </c>
      <c r="AX50" s="22">
        <v>0.33342931183414914</v>
      </c>
      <c r="AY50" s="22">
        <v>2.1744840525328328</v>
      </c>
      <c r="AZ50" s="22">
        <v>1.0287679799874923</v>
      </c>
      <c r="BA50" s="22">
        <v>0.71305418719211822</v>
      </c>
      <c r="BB50" s="22">
        <v>0.45987920621225192</v>
      </c>
      <c r="BC50" s="23">
        <v>0.12487309644670051</v>
      </c>
    </row>
    <row r="51" spans="1:55" x14ac:dyDescent="0.2">
      <c r="A51" s="47" t="s">
        <v>194</v>
      </c>
      <c r="B51" s="47" t="s">
        <v>195</v>
      </c>
      <c r="C51" s="47" t="s">
        <v>45</v>
      </c>
      <c r="D51" s="47">
        <v>71192</v>
      </c>
      <c r="E51" s="47" t="s">
        <v>16</v>
      </c>
      <c r="F51" s="47">
        <v>2018</v>
      </c>
      <c r="G51" s="47" t="s">
        <v>17</v>
      </c>
      <c r="H51" s="48">
        <v>43524</v>
      </c>
      <c r="I51" s="48">
        <v>43552</v>
      </c>
      <c r="J51" s="48">
        <v>43714</v>
      </c>
      <c r="K51" s="47">
        <v>269700000</v>
      </c>
      <c r="L51" s="47">
        <v>274300000</v>
      </c>
      <c r="M51" s="47" t="s">
        <v>2030</v>
      </c>
      <c r="N51" s="20">
        <v>1.180620258219087</v>
      </c>
      <c r="O51" s="21">
        <v>0.4606681751630507</v>
      </c>
      <c r="P51" s="21">
        <v>0.26354319180087848</v>
      </c>
      <c r="Q51" s="21">
        <v>2.9022988505747125</v>
      </c>
      <c r="R51" s="21">
        <v>0.10758855902643207</v>
      </c>
      <c r="S51" s="21">
        <v>4.3407487791644059E-3</v>
      </c>
      <c r="T51" s="21">
        <v>0.10324781024726766</v>
      </c>
      <c r="U51" s="21">
        <v>0.41984271022383546</v>
      </c>
      <c r="V51" s="21">
        <v>1.6938898971566849E-2</v>
      </c>
      <c r="W51" s="21">
        <v>0.4029038112522686</v>
      </c>
      <c r="X51" s="22">
        <v>0.68754360127121927</v>
      </c>
      <c r="Y51" s="22">
        <v>0.27582179209077257</v>
      </c>
      <c r="Z51" s="22">
        <v>0.31245639872878073</v>
      </c>
      <c r="AA51" s="22">
        <v>7.0924734516704127E-2</v>
      </c>
      <c r="AB51" s="23">
        <v>0.25625920471281294</v>
      </c>
      <c r="AC51" s="24">
        <v>0.23230485785582686</v>
      </c>
      <c r="AD51" s="22">
        <v>4.5383521070920495E-2</v>
      </c>
      <c r="AE51" s="22">
        <v>4.5383521070920495E-2</v>
      </c>
      <c r="AF51" s="22">
        <v>3.4142587280486948E-2</v>
      </c>
      <c r="AG51" s="22">
        <v>26.657534246575342</v>
      </c>
      <c r="AH51" s="23">
        <v>26.657534246575342</v>
      </c>
      <c r="AI51" s="24">
        <v>-0.83803986710963452</v>
      </c>
      <c r="AJ51" s="22">
        <v>0.32051111406894717</v>
      </c>
      <c r="AK51" s="22">
        <v>1.3768011527377522</v>
      </c>
      <c r="AL51" s="23">
        <v>1.7348703170028819</v>
      </c>
      <c r="AM51" s="24">
        <v>0.44283121597096187</v>
      </c>
      <c r="AN51" s="22">
        <v>12.970054446460979</v>
      </c>
      <c r="AO51" s="22">
        <v>3.3236958375319743</v>
      </c>
      <c r="AP51" s="22">
        <v>31.598378776713339</v>
      </c>
      <c r="AQ51" s="22">
        <v>0.11347957522672661</v>
      </c>
      <c r="AR51" s="22">
        <v>5.6158026073369248E-2</v>
      </c>
      <c r="AS51" s="22">
        <v>-4.7062664707665756E-2</v>
      </c>
      <c r="AT51" s="22">
        <v>0.18665219750406944</v>
      </c>
      <c r="AU51" s="22">
        <v>0.38812724610674831</v>
      </c>
      <c r="AV51" s="22">
        <v>2.1008645533141213</v>
      </c>
      <c r="AW51" s="22">
        <v>1.8078078078078077</v>
      </c>
      <c r="AX51" s="22">
        <v>2.189189189189189</v>
      </c>
      <c r="AY51" s="22">
        <v>0.71325796505652617</v>
      </c>
      <c r="AZ51" s="22">
        <v>-0.30421377183967113</v>
      </c>
      <c r="BA51" s="22">
        <v>1.9918032786885247</v>
      </c>
      <c r="BB51" s="22">
        <v>1.4020172910662825</v>
      </c>
      <c r="BC51" s="23">
        <v>0.36117297698589457</v>
      </c>
    </row>
    <row r="52" spans="1:55" x14ac:dyDescent="0.2">
      <c r="A52" s="47" t="s">
        <v>188</v>
      </c>
      <c r="B52" s="47" t="s">
        <v>189</v>
      </c>
      <c r="C52" s="47" t="s">
        <v>24</v>
      </c>
      <c r="D52" s="47">
        <v>71373</v>
      </c>
      <c r="E52" s="47" t="s">
        <v>16</v>
      </c>
      <c r="F52" s="47">
        <v>2018</v>
      </c>
      <c r="G52" s="47" t="s">
        <v>17</v>
      </c>
      <c r="H52" s="48">
        <v>43373</v>
      </c>
      <c r="I52" s="48">
        <v>43425</v>
      </c>
      <c r="J52" s="48">
        <v>43425</v>
      </c>
      <c r="K52" s="47">
        <v>268201000</v>
      </c>
      <c r="L52" s="47">
        <v>287180000</v>
      </c>
      <c r="M52" s="47" t="s">
        <v>1651</v>
      </c>
      <c r="N52" s="20">
        <v>1.0271656271656271</v>
      </c>
      <c r="O52" s="21">
        <v>0.68745668745668742</v>
      </c>
      <c r="P52" s="21">
        <v>0.16036036036036036</v>
      </c>
      <c r="Q52" s="21">
        <v>1.5674954748975898</v>
      </c>
      <c r="R52" s="21">
        <v>0.3987570726277711</v>
      </c>
      <c r="S52" s="21">
        <v>4.8251553659215289E-2</v>
      </c>
      <c r="T52" s="21">
        <v>0.35050551896855581</v>
      </c>
      <c r="U52" s="21">
        <v>1.0238639611317519</v>
      </c>
      <c r="V52" s="21">
        <v>0.12389254072592169</v>
      </c>
      <c r="W52" s="21">
        <v>0.89997142040583022</v>
      </c>
      <c r="X52" s="22">
        <v>0.13748260829236619</v>
      </c>
      <c r="Y52" s="22">
        <v>1.5142815926139643</v>
      </c>
      <c r="Z52" s="22">
        <v>0.86251739170763375</v>
      </c>
      <c r="AA52" s="22">
        <v>0.43780725350153049</v>
      </c>
      <c r="AB52" s="23">
        <v>0.38948462023672592</v>
      </c>
      <c r="AC52" s="24">
        <v>0.45435775511480947</v>
      </c>
      <c r="AD52" s="22">
        <v>0.1402114746918601</v>
      </c>
      <c r="AE52" s="22">
        <v>0.1402114746918601</v>
      </c>
      <c r="AF52" s="22">
        <v>1.0010636301069888E-2</v>
      </c>
      <c r="AG52" s="22">
        <v>3.4960998439937598</v>
      </c>
      <c r="AH52" s="23">
        <v>3.4960998439937598</v>
      </c>
      <c r="AI52" s="24">
        <v>-1.9895287958115182E-2</v>
      </c>
      <c r="AJ52" s="22">
        <v>0.39708939708939711</v>
      </c>
      <c r="AK52" s="22">
        <v>9.0160502442428472E-2</v>
      </c>
      <c r="AL52" s="23">
        <v>0.1332868108862526</v>
      </c>
      <c r="AM52" s="24">
        <v>7.6212251119367434E-3</v>
      </c>
      <c r="AN52" s="22">
        <v>0.76131275602553106</v>
      </c>
      <c r="AO52" s="22">
        <v>0.29650310731843055</v>
      </c>
      <c r="AP52" s="22">
        <v>81.545918367346943</v>
      </c>
      <c r="AQ52" s="22">
        <v>2.9681847695019014E-3</v>
      </c>
      <c r="AR52" s="22">
        <v>0.17925295626603266</v>
      </c>
      <c r="AS52" s="22">
        <v>-3.5662891822561471E-3</v>
      </c>
      <c r="AT52" s="22">
        <v>5.3149058528893421E-2</v>
      </c>
      <c r="AU52" s="22">
        <v>-1.7968121968121968</v>
      </c>
      <c r="AV52" s="22">
        <v>-0.60311700395440804</v>
      </c>
      <c r="AW52" s="22">
        <v>0.15163543982216576</v>
      </c>
      <c r="AX52" s="22">
        <v>-0.68614374933841427</v>
      </c>
      <c r="AY52" s="22">
        <v>9.5917001338688088</v>
      </c>
      <c r="AZ52" s="22">
        <v>9.0754127621597505</v>
      </c>
      <c r="BA52" s="22">
        <v>-81.025000000000006</v>
      </c>
      <c r="BB52" s="22">
        <v>0.10425680390788555</v>
      </c>
      <c r="BC52" s="23">
        <v>4.7997429856500323E-2</v>
      </c>
    </row>
    <row r="53" spans="1:55" x14ac:dyDescent="0.2">
      <c r="A53" s="47" t="s">
        <v>230</v>
      </c>
      <c r="B53" s="47" t="s">
        <v>231</v>
      </c>
      <c r="C53" s="47" t="s">
        <v>91</v>
      </c>
      <c r="D53" s="47">
        <v>185450</v>
      </c>
      <c r="E53" s="47" t="s">
        <v>16</v>
      </c>
      <c r="F53" s="47">
        <v>2019</v>
      </c>
      <c r="G53" s="47" t="s">
        <v>17</v>
      </c>
      <c r="H53" s="48">
        <v>43585</v>
      </c>
      <c r="I53" s="48">
        <v>43629</v>
      </c>
      <c r="J53" s="48">
        <v>43705</v>
      </c>
      <c r="K53" s="47">
        <v>477123000</v>
      </c>
      <c r="L53" s="47">
        <v>480137000</v>
      </c>
      <c r="M53" s="47" t="s">
        <v>2031</v>
      </c>
      <c r="N53" s="20">
        <v>3.8677098150782361</v>
      </c>
      <c r="O53" s="21">
        <v>3.1337126600284493</v>
      </c>
      <c r="P53" s="21">
        <v>0.43669985775248932</v>
      </c>
      <c r="Q53" s="21">
        <v>2.1202185792349728</v>
      </c>
      <c r="R53" s="21">
        <v>0.47480054485308426</v>
      </c>
      <c r="S53" s="21">
        <v>2.918855808523059E-2</v>
      </c>
      <c r="T53" s="21">
        <v>0.44561198676785368</v>
      </c>
      <c r="U53" s="21">
        <v>1.4814814814814814</v>
      </c>
      <c r="V53" s="21">
        <v>9.107468123861566E-2</v>
      </c>
      <c r="W53" s="21">
        <v>1.3904068002428658</v>
      </c>
      <c r="X53" s="22">
        <v>0.52909126289161312</v>
      </c>
      <c r="Y53" s="22">
        <v>0.44025661587810744</v>
      </c>
      <c r="Z53" s="22">
        <v>0.47090873710838682</v>
      </c>
      <c r="AA53" s="22">
        <v>0.14652656158785757</v>
      </c>
      <c r="AB53" s="23">
        <v>0.3204903677758319</v>
      </c>
      <c r="AC53" s="24">
        <v>0.65162454873646214</v>
      </c>
      <c r="AD53" s="22">
        <v>0.33965102286401927</v>
      </c>
      <c r="AE53" s="22">
        <v>0.33965102286401927</v>
      </c>
      <c r="AF53" s="22">
        <v>0.25120336943441635</v>
      </c>
      <c r="AG53" s="22">
        <v>14.112500000000001</v>
      </c>
      <c r="AH53" s="23">
        <v>14.112500000000001</v>
      </c>
      <c r="AI53" s="24">
        <v>-0.74875000000000003</v>
      </c>
      <c r="AJ53" s="22">
        <v>1.1379800853485065</v>
      </c>
      <c r="AK53" s="22">
        <v>0.20081967213114754</v>
      </c>
      <c r="AL53" s="23">
        <v>0.32786885245901637</v>
      </c>
      <c r="AM53" s="24">
        <v>0.50698239222829389</v>
      </c>
      <c r="AN53" s="22">
        <v>2.0182149362477233</v>
      </c>
      <c r="AO53" s="22">
        <v>0.64681844716870984</v>
      </c>
      <c r="AP53" s="22">
        <v>1.6488095238095237</v>
      </c>
      <c r="AQ53" s="22">
        <v>0.16248297334111694</v>
      </c>
      <c r="AR53" s="22">
        <v>0.24067388688327315</v>
      </c>
      <c r="AS53" s="22">
        <v>-0.18020457280385077</v>
      </c>
      <c r="AT53" s="22">
        <v>0.15567230978789648</v>
      </c>
      <c r="AU53" s="22">
        <v>0.96870554765291605</v>
      </c>
      <c r="AV53" s="22">
        <v>0.27909836065573773</v>
      </c>
      <c r="AW53" s="22">
        <v>0.34934497816593885</v>
      </c>
      <c r="AX53" s="22">
        <v>0.29737991266375546</v>
      </c>
      <c r="AY53" s="22">
        <v>2.1612046058458811</v>
      </c>
      <c r="AZ53" s="22">
        <v>1.8892825509300266</v>
      </c>
      <c r="BA53" s="22">
        <v>0.81556886227544911</v>
      </c>
      <c r="BB53" s="22">
        <v>0.4627049180327869</v>
      </c>
      <c r="BC53" s="23">
        <v>0.25450856627592428</v>
      </c>
    </row>
    <row r="54" spans="1:55" x14ac:dyDescent="0.2">
      <c r="A54" s="47" t="s">
        <v>179</v>
      </c>
      <c r="B54" s="47" t="s">
        <v>180</v>
      </c>
      <c r="C54" s="47" t="s">
        <v>138</v>
      </c>
      <c r="D54" s="47">
        <v>679135</v>
      </c>
      <c r="E54" s="47" t="s">
        <v>16</v>
      </c>
      <c r="F54" s="47">
        <v>2018</v>
      </c>
      <c r="G54" s="47" t="s">
        <v>17</v>
      </c>
      <c r="H54" s="48">
        <v>43465</v>
      </c>
      <c r="I54" s="48">
        <v>43515</v>
      </c>
      <c r="J54" s="48">
        <v>43515</v>
      </c>
      <c r="K54" s="47">
        <v>461000000</v>
      </c>
      <c r="L54" s="47">
        <v>466000000</v>
      </c>
      <c r="M54" s="47" t="s">
        <v>1653</v>
      </c>
      <c r="N54" s="20">
        <v>1.6597560975609755</v>
      </c>
      <c r="O54" s="21">
        <v>1.147560975609756</v>
      </c>
      <c r="P54" s="21">
        <v>0.41274944567627492</v>
      </c>
      <c r="Q54" s="21">
        <v>0.49770085396852598</v>
      </c>
      <c r="R54" s="21">
        <v>0.13781727340338298</v>
      </c>
      <c r="S54" s="21">
        <v>1.796372928545548E-2</v>
      </c>
      <c r="T54" s="21">
        <v>0.11985354411792749</v>
      </c>
      <c r="U54" s="21">
        <v>0.20640904806786051</v>
      </c>
      <c r="V54" s="21">
        <v>2.6904292691286094E-2</v>
      </c>
      <c r="W54" s="21">
        <v>0.17950475537657443</v>
      </c>
      <c r="X54" s="22">
        <v>0.2854936211598238</v>
      </c>
      <c r="Y54" s="22">
        <v>1.3464984809445064</v>
      </c>
      <c r="Z54" s="22">
        <v>0.7145063788401762</v>
      </c>
      <c r="AA54" s="22">
        <v>0.39506855584583994</v>
      </c>
      <c r="AB54" s="23">
        <v>0.66769007799538516</v>
      </c>
      <c r="AC54" s="24">
        <v>0.17423613236001223</v>
      </c>
      <c r="AD54" s="22">
        <v>5.6257376404248806E-2</v>
      </c>
      <c r="AE54" s="22">
        <v>5.6257376404248806E-2</v>
      </c>
      <c r="AF54" s="22">
        <v>8.5238449097346687E-3</v>
      </c>
      <c r="AG54" s="22">
        <v>5.7713004484304928</v>
      </c>
      <c r="AH54" s="23">
        <v>5.7713004484304928</v>
      </c>
      <c r="AI54" s="24">
        <v>-2.4761634506242904</v>
      </c>
      <c r="AJ54" s="22">
        <v>0.19534368070953437</v>
      </c>
      <c r="AK54" s="22">
        <v>0.20022139200221392</v>
      </c>
      <c r="AL54" s="23">
        <v>0.24380794243807943</v>
      </c>
      <c r="AM54" s="24">
        <v>5.5693599520178216E-3</v>
      </c>
      <c r="AN54" s="22">
        <v>0.6533858852426242</v>
      </c>
      <c r="AO54" s="22">
        <v>0.43625927267873149</v>
      </c>
      <c r="AP54" s="22">
        <v>3.8442278608637204</v>
      </c>
      <c r="AQ54" s="22">
        <v>3.718606380747154E-3</v>
      </c>
      <c r="AR54" s="22">
        <v>7.7020588363858902E-2</v>
      </c>
      <c r="AS54" s="22">
        <v>-0.19071556585216592</v>
      </c>
      <c r="AT54" s="22">
        <v>3.3600945860905049E-2</v>
      </c>
      <c r="AU54" s="22">
        <v>0.13126385809312638</v>
      </c>
      <c r="AV54" s="22">
        <v>0.16383008163830082</v>
      </c>
      <c r="AW54" s="22">
        <v>0.28035003977724743</v>
      </c>
      <c r="AX54" s="22">
        <v>0.18838504375497214</v>
      </c>
      <c r="AY54" s="22">
        <v>5.615384615384615</v>
      </c>
      <c r="AZ54" s="22">
        <v>2.7226107226107228</v>
      </c>
      <c r="BA54" s="22">
        <v>6.0717948717948715</v>
      </c>
      <c r="BB54" s="22">
        <v>0.17808219178082191</v>
      </c>
      <c r="BC54" s="23">
        <v>2.9641401229876321E-2</v>
      </c>
    </row>
    <row r="55" spans="1:55" x14ac:dyDescent="0.2">
      <c r="A55" s="47" t="s">
        <v>200</v>
      </c>
      <c r="B55" s="47" t="s">
        <v>201</v>
      </c>
      <c r="C55" s="47" t="s">
        <v>24</v>
      </c>
      <c r="D55" s="47">
        <v>71079</v>
      </c>
      <c r="E55" s="47" t="s">
        <v>16</v>
      </c>
      <c r="F55" s="47">
        <v>2018</v>
      </c>
      <c r="G55" s="47" t="s">
        <v>17</v>
      </c>
      <c r="H55" s="48">
        <v>43465</v>
      </c>
      <c r="I55" s="48">
        <v>43502</v>
      </c>
      <c r="J55" s="48">
        <v>43502</v>
      </c>
      <c r="K55" s="47">
        <v>199700000</v>
      </c>
      <c r="L55" s="47">
        <v>200300000</v>
      </c>
      <c r="M55" s="47" t="s">
        <v>1654</v>
      </c>
      <c r="N55" s="20">
        <v>2.3187970381160476</v>
      </c>
      <c r="O55" s="21">
        <v>2.0365986890021852</v>
      </c>
      <c r="P55" s="21">
        <v>1.0736829327506676</v>
      </c>
      <c r="Q55" s="21">
        <v>0.9405828908192394</v>
      </c>
      <c r="R55" s="21">
        <v>0.23474726065586088</v>
      </c>
      <c r="S55" s="21">
        <v>0</v>
      </c>
      <c r="T55" s="21">
        <v>0.23474726065586088</v>
      </c>
      <c r="U55" s="21">
        <v>0.45554651769544796</v>
      </c>
      <c r="V55" s="21">
        <v>0</v>
      </c>
      <c r="W55" s="21">
        <v>0.45554651769544796</v>
      </c>
      <c r="X55" s="22">
        <v>0.30214441909296175</v>
      </c>
      <c r="Y55" s="22">
        <v>0.79159301442672736</v>
      </c>
      <c r="Z55" s="22">
        <v>0.69785558090703825</v>
      </c>
      <c r="AA55" s="22">
        <v>0.22564840700860853</v>
      </c>
      <c r="AB55" s="23">
        <v>0.51530908817702625</v>
      </c>
      <c r="AC55" s="24">
        <v>0.86498821815370663</v>
      </c>
      <c r="AD55" s="22">
        <v>0.50160931843691692</v>
      </c>
      <c r="AE55" s="22">
        <v>0.44605995733261972</v>
      </c>
      <c r="AF55" s="22">
        <v>0.32934906228396849</v>
      </c>
      <c r="AG55" s="22" t="e">
        <v>#DIV/0!</v>
      </c>
      <c r="AH55" s="23" t="e">
        <v>#DIV/0!</v>
      </c>
      <c r="AI55" s="24">
        <v>-0.72272411396803338</v>
      </c>
      <c r="AJ55" s="22">
        <v>1.8777919397912115</v>
      </c>
      <c r="AK55" s="22">
        <v>1.0423144950728545</v>
      </c>
      <c r="AL55" s="23">
        <v>1.0423144950728545</v>
      </c>
      <c r="AM55" s="24">
        <v>0.33999662359188432</v>
      </c>
      <c r="AN55" s="22">
        <v>1.0323291077074188</v>
      </c>
      <c r="AO55" s="22">
        <v>0.53196857119131313</v>
      </c>
      <c r="AP55" s="22">
        <v>3.0956807879052857</v>
      </c>
      <c r="AQ55" s="22">
        <v>0.17520335008640153</v>
      </c>
      <c r="AR55" s="22">
        <v>0.45995287261482654</v>
      </c>
      <c r="AS55" s="22">
        <v>-0.33241903232760223</v>
      </c>
      <c r="AT55" s="22">
        <v>0.24468047246024935</v>
      </c>
      <c r="AU55" s="22">
        <v>1.2567977664481671</v>
      </c>
      <c r="AV55" s="22">
        <v>0.69761644066369077</v>
      </c>
      <c r="AW55" s="22">
        <v>1.0423144950728545</v>
      </c>
      <c r="AX55" s="22">
        <v>0.69761644066369077</v>
      </c>
      <c r="AY55" s="22">
        <v>0.87972910893436673</v>
      </c>
      <c r="AZ55" s="22">
        <v>0.35543338124805501</v>
      </c>
      <c r="BA55" s="22">
        <v>0.93470557699686285</v>
      </c>
      <c r="BB55" s="22">
        <v>1.0108312979028047</v>
      </c>
      <c r="BC55" s="23">
        <v>0.27284176832456569</v>
      </c>
    </row>
    <row r="56" spans="1:55" x14ac:dyDescent="0.2">
      <c r="A56" s="47" t="s">
        <v>197</v>
      </c>
      <c r="B56" s="47" t="s">
        <v>198</v>
      </c>
      <c r="C56" s="47" t="s">
        <v>24</v>
      </c>
      <c r="D56" s="47">
        <v>130356</v>
      </c>
      <c r="E56" s="47" t="s">
        <v>16</v>
      </c>
      <c r="F56" s="47">
        <v>2018</v>
      </c>
      <c r="G56" s="47" t="s">
        <v>17</v>
      </c>
      <c r="H56" s="48">
        <v>43465</v>
      </c>
      <c r="I56" s="48">
        <v>43556</v>
      </c>
      <c r="J56" s="48">
        <v>43556</v>
      </c>
      <c r="K56" s="47">
        <v>29880000</v>
      </c>
      <c r="L56" s="47">
        <v>30230000</v>
      </c>
      <c r="M56" s="47" t="s">
        <v>1655</v>
      </c>
      <c r="N56" s="20">
        <v>4.4886877627302875</v>
      </c>
      <c r="O56" s="21">
        <v>3.1936090684235627</v>
      </c>
      <c r="P56" s="21">
        <v>1.8740136869308666</v>
      </c>
      <c r="Q56" s="21">
        <v>0.39567314233579276</v>
      </c>
      <c r="R56" s="21">
        <v>7.8226997070789381E-2</v>
      </c>
      <c r="S56" s="21">
        <v>0</v>
      </c>
      <c r="T56" s="21">
        <v>7.8226997070789381E-2</v>
      </c>
      <c r="U56" s="21">
        <v>0.10917931881728146</v>
      </c>
      <c r="V56" s="21">
        <v>0</v>
      </c>
      <c r="W56" s="21">
        <v>0.10917931881728146</v>
      </c>
      <c r="X56" s="22">
        <v>0.36062261230838766</v>
      </c>
      <c r="Y56" s="22">
        <v>0.76458676251741331</v>
      </c>
      <c r="Z56" s="22">
        <v>0.63937738769161234</v>
      </c>
      <c r="AA56" s="22">
        <v>3.916723162150236E-2</v>
      </c>
      <c r="AB56" s="23">
        <v>0.71650013865453066</v>
      </c>
      <c r="AC56" s="24">
        <v>0.53426355641069878</v>
      </c>
      <c r="AD56" s="22">
        <v>8.2628968535630287E-2</v>
      </c>
      <c r="AE56" s="22">
        <v>8.2628968535630287E-2</v>
      </c>
      <c r="AF56" s="22">
        <v>0.15969756466171489</v>
      </c>
      <c r="AG56" s="22">
        <v>7.8946665553793505</v>
      </c>
      <c r="AH56" s="23">
        <v>7.8946665553793505</v>
      </c>
      <c r="AI56" s="24">
        <v>-0.17051146433900538</v>
      </c>
      <c r="AJ56" s="22">
        <v>0.63331225945274461</v>
      </c>
      <c r="AK56" s="22">
        <v>0.65042135887382468</v>
      </c>
      <c r="AL56" s="23">
        <v>0.65042135887382468</v>
      </c>
      <c r="AM56" s="24">
        <v>9.0941268268707229E-2</v>
      </c>
      <c r="AN56" s="22">
        <v>0.56945933058745657</v>
      </c>
      <c r="AO56" s="22">
        <v>0.40801768932402888</v>
      </c>
      <c r="AP56" s="22">
        <v>1.4557383783000135</v>
      </c>
      <c r="AQ56" s="22">
        <v>6.5159431323947595E-2</v>
      </c>
      <c r="AR56" s="22">
        <v>0.12470172511318393</v>
      </c>
      <c r="AS56" s="22">
        <v>-2.1263073754649114E-2</v>
      </c>
      <c r="AT56" s="22">
        <v>5.0880509735401529E-2</v>
      </c>
      <c r="AU56" s="22">
        <v>0.21853836000842955</v>
      </c>
      <c r="AV56" s="22">
        <v>0.22444223202874217</v>
      </c>
      <c r="AW56" s="22">
        <v>0.65042135887382468</v>
      </c>
      <c r="AX56" s="22">
        <v>0.22444223202874217</v>
      </c>
      <c r="AY56" s="22">
        <v>2.3203063878375234</v>
      </c>
      <c r="AZ56" s="22">
        <v>-2.1454496437104855</v>
      </c>
      <c r="BA56" s="22">
        <v>0.26945357672299203</v>
      </c>
      <c r="BB56" s="22">
        <v>0.430977566256661</v>
      </c>
      <c r="BC56" s="23">
        <v>3.6659300777303838E-2</v>
      </c>
    </row>
    <row r="57" spans="1:55" x14ac:dyDescent="0.2">
      <c r="A57" s="47" t="s">
        <v>209</v>
      </c>
      <c r="B57" s="47" t="s">
        <v>210</v>
      </c>
      <c r="C57" s="47" t="s">
        <v>45</v>
      </c>
      <c r="D57" s="47">
        <v>261036</v>
      </c>
      <c r="E57" s="47" t="s">
        <v>16</v>
      </c>
      <c r="F57" s="47">
        <v>2018</v>
      </c>
      <c r="G57" s="47" t="s">
        <v>17</v>
      </c>
      <c r="H57" s="48">
        <v>43465</v>
      </c>
      <c r="I57" s="48">
        <v>43523</v>
      </c>
      <c r="J57" s="48">
        <v>43523</v>
      </c>
      <c r="K57" s="47">
        <v>46112000</v>
      </c>
      <c r="L57" s="47">
        <v>46562000</v>
      </c>
      <c r="M57" s="47" t="s">
        <v>1656</v>
      </c>
      <c r="N57" s="20">
        <v>2.3648382559774963</v>
      </c>
      <c r="O57" s="21">
        <v>2.3648382559774963</v>
      </c>
      <c r="P57" s="21">
        <v>1.7676511954992968</v>
      </c>
      <c r="Q57" s="21">
        <v>1.5824701195219124</v>
      </c>
      <c r="R57" s="21">
        <v>0.43262661436064709</v>
      </c>
      <c r="S57" s="21">
        <v>0</v>
      </c>
      <c r="T57" s="21">
        <v>0.43262661436064709</v>
      </c>
      <c r="U57" s="21">
        <v>1.1172453044963004</v>
      </c>
      <c r="V57" s="21">
        <v>0</v>
      </c>
      <c r="W57" s="21">
        <v>1.1172453044963004</v>
      </c>
      <c r="X57" s="22">
        <v>0.37056464054304228</v>
      </c>
      <c r="Y57" s="22">
        <v>0.49767731701790163</v>
      </c>
      <c r="Z57" s="22">
        <v>0.62943535945695772</v>
      </c>
      <c r="AA57" s="22">
        <v>0.12826728963723719</v>
      </c>
      <c r="AB57" s="23">
        <v>0.38722616476396177</v>
      </c>
      <c r="AC57" s="24">
        <v>1</v>
      </c>
      <c r="AD57" s="22">
        <v>0.39698492462311558</v>
      </c>
      <c r="AE57" s="22">
        <v>0.36766021890273282</v>
      </c>
      <c r="AF57" s="22">
        <v>0.27521167481241826</v>
      </c>
      <c r="AG57" s="22">
        <v>70.329268292682926</v>
      </c>
      <c r="AH57" s="23">
        <v>65.134146341463421</v>
      </c>
      <c r="AI57" s="24">
        <v>-1.3920944173847882</v>
      </c>
      <c r="AJ57" s="22">
        <v>1.5015471167369903</v>
      </c>
      <c r="AK57" s="22">
        <v>0.54386143657666841</v>
      </c>
      <c r="AL57" s="23">
        <v>0.54386143657666841</v>
      </c>
      <c r="AM57" s="24">
        <v>0.45509391007398975</v>
      </c>
      <c r="AN57" s="22">
        <v>1.6536141149686967</v>
      </c>
      <c r="AO57" s="22">
        <v>0.64032265173888125</v>
      </c>
      <c r="AP57" s="22">
        <v>2.9940230832646333</v>
      </c>
      <c r="AQ57" s="22">
        <v>0.17622426940538635</v>
      </c>
      <c r="AR57" s="22">
        <v>0.36745370689061746</v>
      </c>
      <c r="AS57" s="22">
        <v>-0.51153025400977492</v>
      </c>
      <c r="AT57" s="22">
        <v>0.23528893198748183</v>
      </c>
      <c r="AU57" s="22">
        <v>2.1246132208157524</v>
      </c>
      <c r="AV57" s="22">
        <v>0.76953642384105958</v>
      </c>
      <c r="AW57" s="22">
        <v>0.54386143657666841</v>
      </c>
      <c r="AX57" s="22">
        <v>0.76953642384105958</v>
      </c>
      <c r="AY57" s="22">
        <v>1.7019247442344374</v>
      </c>
      <c r="AZ57" s="22">
        <v>0.61227674700884338</v>
      </c>
      <c r="BA57" s="22">
        <v>1.8891945972986492</v>
      </c>
      <c r="BB57" s="22">
        <v>0.54416709118695872</v>
      </c>
      <c r="BC57" s="23">
        <v>0.2791657955258206</v>
      </c>
    </row>
    <row r="58" spans="1:55" x14ac:dyDescent="0.2">
      <c r="A58" s="47" t="s">
        <v>203</v>
      </c>
      <c r="B58" s="47" t="s">
        <v>204</v>
      </c>
      <c r="C58" s="47" t="s">
        <v>113</v>
      </c>
      <c r="D58" s="47">
        <v>914</v>
      </c>
      <c r="E58" s="47" t="s">
        <v>16</v>
      </c>
      <c r="F58" s="47">
        <v>2018</v>
      </c>
      <c r="G58" s="47" t="s">
        <v>17</v>
      </c>
      <c r="H58" s="48">
        <v>43524</v>
      </c>
      <c r="I58" s="48">
        <v>43524</v>
      </c>
      <c r="J58" s="48">
        <v>43685</v>
      </c>
      <c r="K58" s="47">
        <v>158831980</v>
      </c>
      <c r="L58" s="47">
        <v>161335813</v>
      </c>
      <c r="M58" s="47" t="s">
        <v>2032</v>
      </c>
      <c r="N58" s="20">
        <v>1.2116457637550575</v>
      </c>
      <c r="O58" s="21">
        <v>1.2116457637550575</v>
      </c>
      <c r="P58" s="21">
        <v>6.5463277805244732E-2</v>
      </c>
      <c r="Q58" s="21">
        <v>3.7576923076923077</v>
      </c>
      <c r="R58" s="21">
        <v>3.9286094765405177E-2</v>
      </c>
      <c r="S58" s="21">
        <v>0</v>
      </c>
      <c r="T58" s="21">
        <v>3.9286094765405177E-2</v>
      </c>
      <c r="U58" s="21">
        <v>0.18691115086463925</v>
      </c>
      <c r="V58" s="21">
        <v>0</v>
      </c>
      <c r="W58" s="21">
        <v>0.18691115086463925</v>
      </c>
      <c r="X58" s="22">
        <v>0.75253959003089499</v>
      </c>
      <c r="Y58" s="22">
        <v>0.26160614002246352</v>
      </c>
      <c r="Z58" s="22">
        <v>0.24746040996910504</v>
      </c>
      <c r="AA58" s="22">
        <v>8.4763713159494394E-2</v>
      </c>
      <c r="AB58" s="23">
        <v>0.21018593371059013</v>
      </c>
      <c r="AC58" s="24">
        <v>1</v>
      </c>
      <c r="AD58" s="22">
        <v>0.3869157550788464</v>
      </c>
      <c r="AE58" s="22">
        <v>0.38336411422076999</v>
      </c>
      <c r="AF58" s="22">
        <v>0.30579627788038072</v>
      </c>
      <c r="AG58" s="22">
        <v>68.087500000000006</v>
      </c>
      <c r="AH58" s="23">
        <v>67.462500000000006</v>
      </c>
      <c r="AI58" s="24">
        <v>-0.89918699186991868</v>
      </c>
      <c r="AJ58" s="22">
        <v>3.1026445630568365E-2</v>
      </c>
      <c r="AK58" s="22">
        <v>0.17658318711118201</v>
      </c>
      <c r="AL58" s="23">
        <v>0.49050885308661668</v>
      </c>
      <c r="AM58" s="24">
        <v>0.12835420393559929</v>
      </c>
      <c r="AN58" s="22">
        <v>0.41973762671437093</v>
      </c>
      <c r="AO58" s="22">
        <v>8.822294498442719E-2</v>
      </c>
      <c r="AP58" s="22">
        <v>0.67114797864225784</v>
      </c>
      <c r="AQ58" s="22">
        <v>2.6978248199883439E-2</v>
      </c>
      <c r="AR58" s="22">
        <v>0.21842591277170054</v>
      </c>
      <c r="AS58" s="22">
        <v>-0.19640573945162665</v>
      </c>
      <c r="AT58" s="22">
        <v>1.9270177285631029E-2</v>
      </c>
      <c r="AU58" s="22">
        <v>2.2873805607966986E-2</v>
      </c>
      <c r="AV58" s="22">
        <v>0.36162067315361301</v>
      </c>
      <c r="AW58" s="22">
        <v>0.49050885308661668</v>
      </c>
      <c r="AX58" s="22">
        <v>0.36162067315361301</v>
      </c>
      <c r="AY58" s="22">
        <v>1.1509087571140078</v>
      </c>
      <c r="AZ58" s="22">
        <v>-4.0205617771250229E-2</v>
      </c>
      <c r="BA58" s="22">
        <v>0.52659698025551682</v>
      </c>
      <c r="BB58" s="22">
        <v>0.86090285531982769</v>
      </c>
      <c r="BC58" s="23">
        <v>8.9259724794919296E-2</v>
      </c>
    </row>
    <row r="59" spans="1:55" x14ac:dyDescent="0.2">
      <c r="A59" s="47" t="s">
        <v>182</v>
      </c>
      <c r="B59" s="47" t="s">
        <v>183</v>
      </c>
      <c r="C59" s="47" t="s">
        <v>59</v>
      </c>
      <c r="D59" s="47">
        <v>247618</v>
      </c>
      <c r="E59" s="47" t="s">
        <v>16</v>
      </c>
      <c r="F59" s="47">
        <v>2018</v>
      </c>
      <c r="G59" s="47" t="s">
        <v>17</v>
      </c>
      <c r="H59" s="48">
        <v>43465</v>
      </c>
      <c r="I59" s="48">
        <v>43518</v>
      </c>
      <c r="J59" s="48">
        <v>43518</v>
      </c>
      <c r="K59" s="47">
        <v>337766000</v>
      </c>
      <c r="L59" s="47">
        <v>347119000</v>
      </c>
      <c r="M59" s="47" t="s">
        <v>1658</v>
      </c>
      <c r="N59" s="20">
        <v>0.96214896214896217</v>
      </c>
      <c r="O59" s="21">
        <v>0.65177045177045179</v>
      </c>
      <c r="P59" s="21">
        <v>0.17606837606837608</v>
      </c>
      <c r="Q59" s="21">
        <v>3.6473891072431219</v>
      </c>
      <c r="R59" s="21">
        <v>0.40648785791953607</v>
      </c>
      <c r="S59" s="21">
        <v>1.3229430953243929E-2</v>
      </c>
      <c r="T59" s="21">
        <v>0.39325842696629215</v>
      </c>
      <c r="U59" s="21">
        <v>1.8891072431218416</v>
      </c>
      <c r="V59" s="21">
        <v>6.1482313307130824E-2</v>
      </c>
      <c r="W59" s="21">
        <v>1.8276249298147109</v>
      </c>
      <c r="X59" s="22">
        <v>0.23800894043735654</v>
      </c>
      <c r="Y59" s="22">
        <v>0.41994812544211269</v>
      </c>
      <c r="Z59" s="22">
        <v>0.76199105956264346</v>
      </c>
      <c r="AA59" s="22">
        <v>0.27032741331400267</v>
      </c>
      <c r="AB59" s="23">
        <v>0.21517458016189442</v>
      </c>
      <c r="AC59" s="24">
        <v>0.19819510098839707</v>
      </c>
      <c r="AD59" s="22">
        <v>0.15711216158143532</v>
      </c>
      <c r="AE59" s="22">
        <v>9.6776966050709068E-2</v>
      </c>
      <c r="AF59" s="22">
        <v>3.9020197679415558E-2</v>
      </c>
      <c r="AG59" s="22">
        <v>6.073089700996678</v>
      </c>
      <c r="AH59" s="23">
        <v>3.7408637873754151</v>
      </c>
      <c r="AI59" s="24">
        <v>-0.66411238825031926</v>
      </c>
      <c r="AJ59" s="22">
        <v>0.38241758241758239</v>
      </c>
      <c r="AK59" s="22">
        <v>0.21236439292614059</v>
      </c>
      <c r="AL59" s="23">
        <v>0.23272403031654035</v>
      </c>
      <c r="AM59" s="24">
        <v>0.12745648512071869</v>
      </c>
      <c r="AN59" s="22">
        <v>3.2664233576642334</v>
      </c>
      <c r="AO59" s="22">
        <v>0.70285127461640695</v>
      </c>
      <c r="AP59" s="22">
        <v>-75.064516129032256</v>
      </c>
      <c r="AQ59" s="22">
        <v>2.7425395674761387E-2</v>
      </c>
      <c r="AR59" s="22">
        <v>0.13459389772238933</v>
      </c>
      <c r="AS59" s="22">
        <v>-8.9385474860335198E-2</v>
      </c>
      <c r="AT59" s="22">
        <v>9.4599492569771654E-2</v>
      </c>
      <c r="AU59" s="22">
        <v>0.3321123321123321</v>
      </c>
      <c r="AV59" s="22">
        <v>0.20211026898499035</v>
      </c>
      <c r="AW59" s="22">
        <v>0.24055299539170508</v>
      </c>
      <c r="AX59" s="22">
        <v>0.20890937019969277</v>
      </c>
      <c r="AY59" s="22">
        <v>3.6810722100656457</v>
      </c>
      <c r="AZ59" s="22">
        <v>3.2866520787746172</v>
      </c>
      <c r="BA59" s="22">
        <v>2.9955947136563879</v>
      </c>
      <c r="BB59" s="22">
        <v>0.16733541388021994</v>
      </c>
      <c r="BC59" s="23">
        <v>9.0376434705835146E-2</v>
      </c>
    </row>
    <row r="60" spans="1:55" x14ac:dyDescent="0.2">
      <c r="A60" s="47" t="s">
        <v>221</v>
      </c>
      <c r="B60" s="47" t="s">
        <v>222</v>
      </c>
      <c r="C60" s="47" t="s">
        <v>24</v>
      </c>
      <c r="D60" s="47">
        <v>255210</v>
      </c>
      <c r="E60" s="47" t="s">
        <v>16</v>
      </c>
      <c r="F60" s="47">
        <v>2018</v>
      </c>
      <c r="G60" s="47" t="s">
        <v>17</v>
      </c>
      <c r="H60" s="48">
        <v>43465</v>
      </c>
      <c r="I60" s="48">
        <v>43521</v>
      </c>
      <c r="J60" s="48">
        <v>43521</v>
      </c>
      <c r="K60" s="47">
        <v>1634000000</v>
      </c>
      <c r="L60" s="47">
        <v>1636000000</v>
      </c>
      <c r="M60" s="47" t="s">
        <v>1659</v>
      </c>
      <c r="N60" s="20">
        <v>1.6106626619110194</v>
      </c>
      <c r="O60" s="21">
        <v>1.4984982166322507</v>
      </c>
      <c r="P60" s="21">
        <v>0.83386521494274446</v>
      </c>
      <c r="Q60" s="21">
        <v>1.476534296028881</v>
      </c>
      <c r="R60" s="21">
        <v>0.21005545075172927</v>
      </c>
      <c r="S60" s="21">
        <v>4.8676613502543875E-2</v>
      </c>
      <c r="T60" s="21">
        <v>0.16137883724918539</v>
      </c>
      <c r="U60" s="21">
        <v>0.52020952785446306</v>
      </c>
      <c r="V60" s="21">
        <v>0.12054930275359241</v>
      </c>
      <c r="W60" s="21">
        <v>0.39966022510087068</v>
      </c>
      <c r="X60" s="22">
        <v>0.49048190704853367</v>
      </c>
      <c r="Y60" s="22">
        <v>0.51639434148481189</v>
      </c>
      <c r="Z60" s="22">
        <v>0.50951809295146633</v>
      </c>
      <c r="AA60" s="22">
        <v>0.18687474989995997</v>
      </c>
      <c r="AB60" s="23">
        <v>0.40379008746355682</v>
      </c>
      <c r="AC60" s="24">
        <v>0.70980896236868929</v>
      </c>
      <c r="AD60" s="22">
        <v>0.22685164664686849</v>
      </c>
      <c r="AE60" s="22">
        <v>0.22685164664686849</v>
      </c>
      <c r="AF60" s="22">
        <v>0.21807543991844333</v>
      </c>
      <c r="AG60" s="22" t="e">
        <v>#DIV/0!</v>
      </c>
      <c r="AH60" s="23" t="e">
        <v>#DIV/0!</v>
      </c>
      <c r="AI60" s="24">
        <v>-0.59511784511784516</v>
      </c>
      <c r="AJ60" s="22">
        <v>0.55753707527689134</v>
      </c>
      <c r="AK60" s="22">
        <v>0.45271465505510955</v>
      </c>
      <c r="AL60" s="23">
        <v>0.80827323445366717</v>
      </c>
      <c r="AM60" s="24">
        <v>0.34826927160755999</v>
      </c>
      <c r="AN60" s="22">
        <v>1.5970128123451546</v>
      </c>
      <c r="AO60" s="22">
        <v>0.64485794317727085</v>
      </c>
      <c r="AP60" s="22">
        <v>3.4677221026744545</v>
      </c>
      <c r="AQ60" s="22">
        <v>0.14062767964328587</v>
      </c>
      <c r="AR60" s="22">
        <v>0.26328620185275475</v>
      </c>
      <c r="AS60" s="22">
        <v>-0.15668631709587341</v>
      </c>
      <c r="AT60" s="22">
        <v>0.1697821985937232</v>
      </c>
      <c r="AU60" s="22">
        <v>0.47550215881359115</v>
      </c>
      <c r="AV60" s="22">
        <v>0.68934548918220162</v>
      </c>
      <c r="AW60" s="22">
        <v>1.0520722635494155</v>
      </c>
      <c r="AX60" s="22">
        <v>0.89727240524264962</v>
      </c>
      <c r="AY60" s="22">
        <v>1.4359124658069558</v>
      </c>
      <c r="AZ60" s="22">
        <v>-0.2999218444704963</v>
      </c>
      <c r="BA60" s="22">
        <v>1.0296747967479676</v>
      </c>
      <c r="BB60" s="22">
        <v>0.69642128180704854</v>
      </c>
      <c r="BC60" s="23">
        <v>0.21034029261877363</v>
      </c>
    </row>
    <row r="61" spans="1:55" x14ac:dyDescent="0.2">
      <c r="A61" s="47" t="s">
        <v>227</v>
      </c>
      <c r="B61" s="47" t="s">
        <v>228</v>
      </c>
      <c r="C61" s="47" t="s">
        <v>34</v>
      </c>
      <c r="D61" s="47">
        <v>143497</v>
      </c>
      <c r="E61" s="47" t="s">
        <v>16</v>
      </c>
      <c r="F61" s="47">
        <v>2019</v>
      </c>
      <c r="G61" s="47" t="s">
        <v>17</v>
      </c>
      <c r="H61" s="48">
        <v>43646</v>
      </c>
      <c r="I61" s="48">
        <v>43683</v>
      </c>
      <c r="J61" s="48">
        <v>43775</v>
      </c>
      <c r="K61" s="47">
        <v>115200000</v>
      </c>
      <c r="L61" s="47">
        <v>117900000</v>
      </c>
      <c r="M61" s="47" t="s">
        <v>2033</v>
      </c>
      <c r="N61" s="20">
        <v>1.2987789683528532</v>
      </c>
      <c r="O61" s="21">
        <v>1.2987789683528532</v>
      </c>
      <c r="P61" s="21">
        <v>0.34039372040867183</v>
      </c>
      <c r="Q61" s="21">
        <v>2.4416459737495564</v>
      </c>
      <c r="R61" s="21">
        <v>0.37890071378874945</v>
      </c>
      <c r="S61" s="21">
        <v>0</v>
      </c>
      <c r="T61" s="21">
        <v>0.37890071378874945</v>
      </c>
      <c r="U61" s="21">
        <v>1.3040085136573254</v>
      </c>
      <c r="V61" s="21">
        <v>0</v>
      </c>
      <c r="W61" s="21">
        <v>1.3040085136573254</v>
      </c>
      <c r="X61" s="22">
        <v>0.26861133300693174</v>
      </c>
      <c r="Y61" s="22">
        <v>0.61803233762674703</v>
      </c>
      <c r="Z61" s="22">
        <v>0.73138866699306826</v>
      </c>
      <c r="AA61" s="22">
        <v>0.38652820367459478</v>
      </c>
      <c r="AB61" s="23">
        <v>0.29055864770150486</v>
      </c>
      <c r="AC61" s="24">
        <v>0.28203658704323509</v>
      </c>
      <c r="AD61" s="22">
        <v>0.14964925954793454</v>
      </c>
      <c r="AE61" s="22">
        <v>0.14964925954793454</v>
      </c>
      <c r="AF61" s="22">
        <v>0.11051762871945349</v>
      </c>
      <c r="AG61" s="22">
        <v>15.617224880382775</v>
      </c>
      <c r="AH61" s="23">
        <v>15.617224880382775</v>
      </c>
      <c r="AI61" s="24">
        <v>-0.28043443021559411</v>
      </c>
      <c r="AJ61" s="22">
        <v>0.76862696237229011</v>
      </c>
      <c r="AK61" s="22">
        <v>0.27591131664853102</v>
      </c>
      <c r="AL61" s="23">
        <v>0.41954570184983681</v>
      </c>
      <c r="AM61" s="24">
        <v>0.4275452288045406</v>
      </c>
      <c r="AN61" s="22">
        <v>3.8685704150407947</v>
      </c>
      <c r="AO61" s="22">
        <v>1.124075553379545</v>
      </c>
      <c r="AP61" s="22">
        <v>18.190992493744787</v>
      </c>
      <c r="AQ61" s="22">
        <v>0.12423016466101476</v>
      </c>
      <c r="AR61" s="22">
        <v>0.14141946724130025</v>
      </c>
      <c r="AS61" s="22">
        <v>-3.9658887717206916E-2</v>
      </c>
      <c r="AT61" s="22">
        <v>0.15896616589790502</v>
      </c>
      <c r="AU61" s="22">
        <v>0.22838275604286071</v>
      </c>
      <c r="AV61" s="22">
        <v>0.12465995647442872</v>
      </c>
      <c r="AW61" s="22">
        <v>0.41954570184983681</v>
      </c>
      <c r="AX61" s="22">
        <v>0.12465995647442872</v>
      </c>
      <c r="AY61" s="22">
        <v>2.2524509803921569</v>
      </c>
      <c r="AZ61" s="22">
        <v>1.8339460784313726</v>
      </c>
      <c r="BA61" s="22">
        <v>0.38021157436216552</v>
      </c>
      <c r="BB61" s="22">
        <v>0.44396082698585421</v>
      </c>
      <c r="BC61" s="23">
        <v>0.2120788798284656</v>
      </c>
    </row>
    <row r="62" spans="1:55" x14ac:dyDescent="0.2">
      <c r="A62" s="47" t="s">
        <v>191</v>
      </c>
      <c r="B62" s="47" t="s">
        <v>192</v>
      </c>
      <c r="C62" s="47" t="s">
        <v>113</v>
      </c>
      <c r="D62" s="47">
        <v>71306</v>
      </c>
      <c r="E62" s="47" t="s">
        <v>16</v>
      </c>
      <c r="F62" s="47">
        <v>2018</v>
      </c>
      <c r="G62" s="47" t="s">
        <v>17</v>
      </c>
      <c r="H62" s="48">
        <v>43465</v>
      </c>
      <c r="I62" s="48">
        <v>43521</v>
      </c>
      <c r="J62" s="48">
        <v>43521</v>
      </c>
      <c r="K62" s="47">
        <v>4948912</v>
      </c>
      <c r="L62" s="47">
        <v>4948912</v>
      </c>
      <c r="M62" s="47" t="s">
        <v>1661</v>
      </c>
      <c r="N62" s="20">
        <v>2.1820291103058138</v>
      </c>
      <c r="O62" s="21">
        <v>1.9539664884647123</v>
      </c>
      <c r="P62" s="21">
        <v>1.3379139607477306</v>
      </c>
      <c r="Q62" s="21">
        <v>1.0079262411347518</v>
      </c>
      <c r="R62" s="21">
        <v>0.13773781637029983</v>
      </c>
      <c r="S62" s="21">
        <v>0</v>
      </c>
      <c r="T62" s="21">
        <v>0.13773781637029983</v>
      </c>
      <c r="U62" s="21">
        <v>0.2765673758865248</v>
      </c>
      <c r="V62" s="21">
        <v>0</v>
      </c>
      <c r="W62" s="21">
        <v>0.2765673758865248</v>
      </c>
      <c r="X62" s="22">
        <v>0.2577670904246151</v>
      </c>
      <c r="Y62" s="22">
        <v>0.59216825978127574</v>
      </c>
      <c r="Z62" s="22">
        <v>0.7422329095753849</v>
      </c>
      <c r="AA62" s="22">
        <v>0.11447539820908344</v>
      </c>
      <c r="AB62" s="23">
        <v>0.49802626187845617</v>
      </c>
      <c r="AC62" s="24">
        <v>0.18907991946319558</v>
      </c>
      <c r="AD62" s="22">
        <v>0.11549123012302441</v>
      </c>
      <c r="AE62" s="22">
        <v>0.11549123012302441</v>
      </c>
      <c r="AF62" s="22">
        <v>1.6224373277597775E-2</v>
      </c>
      <c r="AG62" s="22" t="e">
        <v>#DIV/0!</v>
      </c>
      <c r="AH62" s="23" t="e">
        <v>#DIV/0!</v>
      </c>
      <c r="AI62" s="24">
        <v>-0.15540106951871657</v>
      </c>
      <c r="AJ62" s="22">
        <v>0.44729886500902971</v>
      </c>
      <c r="AK62" s="22">
        <v>0.38362909016309366</v>
      </c>
      <c r="AL62" s="23">
        <v>0.38362909016309366</v>
      </c>
      <c r="AM62" s="24">
        <v>1.140709219858156E-2</v>
      </c>
      <c r="AN62" s="22">
        <v>0.70308368794326237</v>
      </c>
      <c r="AO62" s="22">
        <v>0.35015414089410196</v>
      </c>
      <c r="AP62" s="22">
        <v>2.5076340898282963</v>
      </c>
      <c r="AQ62" s="22">
        <v>5.6810314865624748E-3</v>
      </c>
      <c r="AR62" s="22">
        <v>0.15090563555885522</v>
      </c>
      <c r="AS62" s="22">
        <v>-2.3450897162247769E-2</v>
      </c>
      <c r="AT62" s="22">
        <v>5.2840233175189391E-2</v>
      </c>
      <c r="AU62" s="22">
        <v>5.4429335151232466E-2</v>
      </c>
      <c r="AV62" s="22">
        <v>4.6681710944712275E-2</v>
      </c>
      <c r="AW62" s="22">
        <v>0.38362909016309366</v>
      </c>
      <c r="AX62" s="22">
        <v>4.6681710944712275E-2</v>
      </c>
      <c r="AY62" s="22">
        <v>3.4060021660902073</v>
      </c>
      <c r="AZ62" s="22">
        <v>-0.50228836949306499</v>
      </c>
      <c r="BA62" s="22">
        <v>1.1318080079582193</v>
      </c>
      <c r="BB62" s="22">
        <v>0.29359934352241257</v>
      </c>
      <c r="BC62" s="23">
        <v>4.5856890869795781E-2</v>
      </c>
    </row>
    <row r="63" spans="1:55" x14ac:dyDescent="0.2">
      <c r="A63" s="47" t="s">
        <v>218</v>
      </c>
      <c r="B63" s="47" t="s">
        <v>219</v>
      </c>
      <c r="C63" s="47" t="s">
        <v>24</v>
      </c>
      <c r="D63" s="47">
        <v>239516</v>
      </c>
      <c r="E63" s="47" t="s">
        <v>16</v>
      </c>
      <c r="F63" s="47">
        <v>2018</v>
      </c>
      <c r="G63" s="47" t="s">
        <v>17</v>
      </c>
      <c r="H63" s="48">
        <v>43465</v>
      </c>
      <c r="I63" s="48">
        <v>43515</v>
      </c>
      <c r="J63" s="48">
        <v>43515</v>
      </c>
      <c r="K63" s="47">
        <v>1384200000</v>
      </c>
      <c r="L63" s="47">
        <v>1406000000</v>
      </c>
      <c r="M63" s="47" t="s">
        <v>1662</v>
      </c>
      <c r="N63" s="20">
        <v>0.76083650190114072</v>
      </c>
      <c r="O63" s="21">
        <v>0.53916349809885933</v>
      </c>
      <c r="P63" s="21">
        <v>2.7756653992395436E-2</v>
      </c>
      <c r="Q63" s="21">
        <v>1.4066475644699141</v>
      </c>
      <c r="R63" s="21">
        <v>0.33601600076194105</v>
      </c>
      <c r="S63" s="21">
        <v>0.10729082337254155</v>
      </c>
      <c r="T63" s="21">
        <v>0.22872517738939949</v>
      </c>
      <c r="U63" s="21">
        <v>0.80871060171919773</v>
      </c>
      <c r="V63" s="21">
        <v>0.25822349570200576</v>
      </c>
      <c r="W63" s="21">
        <v>0.55048710601719197</v>
      </c>
      <c r="X63" s="22">
        <v>0.19058050383351588</v>
      </c>
      <c r="Y63" s="22">
        <v>1.2991363907087552</v>
      </c>
      <c r="Z63" s="22">
        <v>0.80941949616648412</v>
      </c>
      <c r="AA63" s="22">
        <v>0.37673222534406398</v>
      </c>
      <c r="AB63" s="23">
        <v>0.41551576340603869</v>
      </c>
      <c r="AC63" s="24">
        <v>0.71363127354168787</v>
      </c>
      <c r="AD63" s="22">
        <v>0.23699480810343074</v>
      </c>
      <c r="AE63" s="22">
        <v>0.1760154738878143</v>
      </c>
      <c r="AF63" s="22">
        <v>0.17000916217041637</v>
      </c>
      <c r="AG63" s="22">
        <v>9.6597510373443978</v>
      </c>
      <c r="AH63" s="23">
        <v>7.1742738589211621</v>
      </c>
      <c r="AI63" s="24">
        <v>4.6012861736334409</v>
      </c>
      <c r="AJ63" s="22">
        <v>5.9125475285171106E-2</v>
      </c>
      <c r="AK63" s="22">
        <v>4.407596371882086E-2</v>
      </c>
      <c r="AL63" s="23">
        <v>4.407596371882086E-2</v>
      </c>
      <c r="AM63" s="24">
        <v>0.19140401146131805</v>
      </c>
      <c r="AN63" s="22">
        <v>1.1258452722063037</v>
      </c>
      <c r="AO63" s="22">
        <v>0.4677841801990571</v>
      </c>
      <c r="AP63" s="22">
        <v>-7.8084260731319555</v>
      </c>
      <c r="AQ63" s="22">
        <v>7.9527596552216778E-2</v>
      </c>
      <c r="AR63" s="22">
        <v>3.1660388883233227E-2</v>
      </c>
      <c r="AS63" s="22">
        <v>0.14567850962027895</v>
      </c>
      <c r="AT63" s="22">
        <v>1.4810229058526596E-2</v>
      </c>
      <c r="AU63" s="22">
        <v>-0.30627376425855513</v>
      </c>
      <c r="AV63" s="22">
        <v>-0.22831632653061223</v>
      </c>
      <c r="AW63" s="22">
        <v>6.47511971684364E-2</v>
      </c>
      <c r="AX63" s="22">
        <v>-0.33541536539662709</v>
      </c>
      <c r="AY63" s="22">
        <v>3.0309278350515463</v>
      </c>
      <c r="AZ63" s="22">
        <v>2.9682130584192441</v>
      </c>
      <c r="BA63" s="22">
        <v>-0.96467065868263469</v>
      </c>
      <c r="BB63" s="22">
        <v>0.24503968253968253</v>
      </c>
      <c r="BC63" s="23">
        <v>0.10985450155664274</v>
      </c>
    </row>
    <row r="64" spans="1:55" x14ac:dyDescent="0.2">
      <c r="A64" s="47" t="s">
        <v>212</v>
      </c>
      <c r="B64" s="47" t="s">
        <v>213</v>
      </c>
      <c r="C64" s="47" t="s">
        <v>45</v>
      </c>
      <c r="D64" s="47">
        <v>70746</v>
      </c>
      <c r="E64" s="47" t="s">
        <v>16</v>
      </c>
      <c r="F64" s="47">
        <v>2018</v>
      </c>
      <c r="G64" s="47" t="s">
        <v>17</v>
      </c>
      <c r="H64" s="48">
        <v>43465</v>
      </c>
      <c r="I64" s="48">
        <v>43515</v>
      </c>
      <c r="J64" s="48">
        <v>43515</v>
      </c>
      <c r="K64" s="47">
        <v>207272000</v>
      </c>
      <c r="L64" s="47">
        <v>208623000</v>
      </c>
      <c r="M64" s="47" t="s">
        <v>1663</v>
      </c>
      <c r="N64" s="20">
        <v>1.5663845929384301</v>
      </c>
      <c r="O64" s="21">
        <v>1.240902080120055</v>
      </c>
      <c r="P64" s="21">
        <v>0.30822460294301557</v>
      </c>
      <c r="Q64" s="21">
        <v>1.3235361811821027</v>
      </c>
      <c r="R64" s="21">
        <v>0.20933503709647064</v>
      </c>
      <c r="S64" s="21">
        <v>1.709706497082801E-2</v>
      </c>
      <c r="T64" s="21">
        <v>0.19223797212564261</v>
      </c>
      <c r="U64" s="21">
        <v>0.48639753268274721</v>
      </c>
      <c r="V64" s="21">
        <v>3.972564905174001E-2</v>
      </c>
      <c r="W64" s="21">
        <v>0.44667188363100718</v>
      </c>
      <c r="X64" s="22">
        <v>0.3722128119025685</v>
      </c>
      <c r="Y64" s="22">
        <v>0.55685430124064395</v>
      </c>
      <c r="Z64" s="22">
        <v>0.6277871880974315</v>
      </c>
      <c r="AA64" s="22">
        <v>0.18359038364387389</v>
      </c>
      <c r="AB64" s="23">
        <v>0.43037849296207148</v>
      </c>
      <c r="AC64" s="24">
        <v>0.21172694119434737</v>
      </c>
      <c r="AD64" s="22">
        <v>0.11300524236438231</v>
      </c>
      <c r="AE64" s="22">
        <v>0.11300524236438231</v>
      </c>
      <c r="AF64" s="22">
        <v>8.8388922656131283E-2</v>
      </c>
      <c r="AG64" s="22">
        <v>22.751434034416825</v>
      </c>
      <c r="AH64" s="23">
        <v>22.751434034416825</v>
      </c>
      <c r="AI64" s="24">
        <v>-0.34567243675099868</v>
      </c>
      <c r="AJ64" s="22">
        <v>0.46959022885489182</v>
      </c>
      <c r="AK64" s="22">
        <v>0.4660956797425827</v>
      </c>
      <c r="AL64" s="23">
        <v>0.53305257180712629</v>
      </c>
      <c r="AM64" s="24">
        <v>0.21421009022279505</v>
      </c>
      <c r="AN64" s="22">
        <v>2.4234947523476338</v>
      </c>
      <c r="AO64" s="22">
        <v>1.0430200192168633</v>
      </c>
      <c r="AP64" s="22">
        <v>7.7497608007654373</v>
      </c>
      <c r="AQ64" s="22">
        <v>9.2191415807355903E-2</v>
      </c>
      <c r="AR64" s="22">
        <v>0.10698412095426227</v>
      </c>
      <c r="AS64" s="22">
        <v>-3.6981461783923412E-2</v>
      </c>
      <c r="AT64" s="22">
        <v>0.11158657989361385</v>
      </c>
      <c r="AU64" s="22">
        <v>0.25761807495101924</v>
      </c>
      <c r="AV64" s="22">
        <v>0.29243363459991484</v>
      </c>
      <c r="AW64" s="22">
        <v>0.5804606585252744</v>
      </c>
      <c r="AX64" s="22">
        <v>0.31844179935074973</v>
      </c>
      <c r="AY64" s="22">
        <v>1.7760315992940583</v>
      </c>
      <c r="AZ64" s="22">
        <v>1.1546348432641398</v>
      </c>
      <c r="BA64" s="22">
        <v>0.66401633179327391</v>
      </c>
      <c r="BB64" s="22">
        <v>0.56305304500070974</v>
      </c>
      <c r="BC64" s="23">
        <v>0.15460475027285484</v>
      </c>
    </row>
    <row r="65" spans="1:55" x14ac:dyDescent="0.2">
      <c r="A65" s="47" t="s">
        <v>215</v>
      </c>
      <c r="B65" s="47" t="s">
        <v>216</v>
      </c>
      <c r="C65" s="47" t="s">
        <v>72</v>
      </c>
      <c r="D65" s="47">
        <v>70579</v>
      </c>
      <c r="E65" s="47" t="s">
        <v>16</v>
      </c>
      <c r="F65" s="47">
        <v>2018</v>
      </c>
      <c r="G65" s="47" t="s">
        <v>17</v>
      </c>
      <c r="H65" s="48">
        <v>43465</v>
      </c>
      <c r="I65" s="48">
        <v>43524</v>
      </c>
      <c r="J65" s="48">
        <v>43593</v>
      </c>
      <c r="K65" s="47">
        <v>154468000</v>
      </c>
      <c r="L65" s="47">
        <v>154774000</v>
      </c>
      <c r="M65" s="47" t="s">
        <v>2034</v>
      </c>
      <c r="N65" s="20">
        <v>6.5742536770983018E-2</v>
      </c>
      <c r="O65" s="21">
        <v>6.5742536770983018E-2</v>
      </c>
      <c r="P65" s="21">
        <v>4.9215985623572558E-2</v>
      </c>
      <c r="Q65" s="21">
        <v>1.4661012801608186</v>
      </c>
      <c r="R65" s="21">
        <v>0.54341920513905828</v>
      </c>
      <c r="S65" s="21">
        <v>0.51881038131315449</v>
      </c>
      <c r="T65" s="21">
        <v>2.4608823825903757E-2</v>
      </c>
      <c r="U65" s="21">
        <v>1.3401265989835851</v>
      </c>
      <c r="V65" s="21">
        <v>1.2794387560311897</v>
      </c>
      <c r="W65" s="21">
        <v>6.0687842952395238E-2</v>
      </c>
      <c r="X65" s="22">
        <v>3.5831359396507015E-2</v>
      </c>
      <c r="Y65" s="22">
        <v>0.40549841003918058</v>
      </c>
      <c r="Z65" s="22">
        <v>0.96416864060349294</v>
      </c>
      <c r="AA65" s="22">
        <v>0</v>
      </c>
      <c r="AB65" s="23">
        <v>0.40549834998455064</v>
      </c>
      <c r="AC65" s="24">
        <v>0.62716758750951396</v>
      </c>
      <c r="AD65" s="22">
        <v>0.57883916386586165</v>
      </c>
      <c r="AE65" s="22">
        <v>0.34121275959892178</v>
      </c>
      <c r="AF65" s="22">
        <v>0.21064813792473969</v>
      </c>
      <c r="AG65" s="22">
        <v>4.1588659008694551</v>
      </c>
      <c r="AH65" s="23">
        <v>2.4515585665630089</v>
      </c>
      <c r="AI65" s="24">
        <v>7.1682989276197678E-2</v>
      </c>
      <c r="AJ65" s="22">
        <v>0.10418607473803916</v>
      </c>
      <c r="AK65" s="22">
        <v>5.1110957482073775E-2</v>
      </c>
      <c r="AL65" s="23">
        <v>0.10449403997562809</v>
      </c>
      <c r="AM65" s="24">
        <v>6.9679721177389534E-2</v>
      </c>
      <c r="AN65" s="22">
        <v>0.33078726384130058</v>
      </c>
      <c r="AO65" s="22">
        <v>0.13413370954885831</v>
      </c>
      <c r="AP65" s="22">
        <v>-0.26342351013788579</v>
      </c>
      <c r="AQ65" s="22">
        <v>2.8255016149404878E-2</v>
      </c>
      <c r="AR65" s="22">
        <v>0.42333928090344181</v>
      </c>
      <c r="AS65" s="22">
        <v>3.0346225133194654E-2</v>
      </c>
      <c r="AT65" s="22">
        <v>5.6784068145324801E-2</v>
      </c>
      <c r="AU65" s="22">
        <v>4.6528648011669978E-3</v>
      </c>
      <c r="AV65" s="22">
        <v>4.6666182765480744E-3</v>
      </c>
      <c r="AW65" s="22">
        <v>2.3074677825745051</v>
      </c>
      <c r="AX65" s="22">
        <v>0.10304962205710068</v>
      </c>
      <c r="AY65" s="22">
        <v>6.9990507073597206</v>
      </c>
      <c r="AZ65" s="22">
        <v>6.6535673183913531</v>
      </c>
      <c r="BA65" s="22">
        <v>8.9751496906596867E-2</v>
      </c>
      <c r="BB65" s="22">
        <v>8.4222516903307371E-2</v>
      </c>
      <c r="BC65" s="23">
        <v>0.10059494287166081</v>
      </c>
    </row>
    <row r="66" spans="1:55" x14ac:dyDescent="0.2">
      <c r="A66" s="47" t="s">
        <v>322</v>
      </c>
      <c r="B66" s="47" t="s">
        <v>323</v>
      </c>
      <c r="C66" s="47" t="s">
        <v>91</v>
      </c>
      <c r="D66" s="47">
        <v>326285</v>
      </c>
      <c r="E66" s="47" t="s">
        <v>16</v>
      </c>
      <c r="F66" s="47">
        <v>2019</v>
      </c>
      <c r="G66" s="47" t="s">
        <v>17</v>
      </c>
      <c r="H66" s="48">
        <v>43616</v>
      </c>
      <c r="I66" s="48">
        <v>43665</v>
      </c>
      <c r="J66" s="48">
        <v>43739</v>
      </c>
      <c r="K66" s="47">
        <v>478200000</v>
      </c>
      <c r="L66" s="47">
        <v>479100000</v>
      </c>
      <c r="M66" s="47" t="s">
        <v>2035</v>
      </c>
      <c r="N66" s="20">
        <v>1.275926444506674</v>
      </c>
      <c r="O66" s="21">
        <v>0.54629888920003733</v>
      </c>
      <c r="P66" s="21">
        <v>0.11042658452347615</v>
      </c>
      <c r="Q66" s="21">
        <v>1.9762450259254793</v>
      </c>
      <c r="R66" s="21">
        <v>0.48066067039407934</v>
      </c>
      <c r="S66" s="21">
        <v>9.7236852767198763E-4</v>
      </c>
      <c r="T66" s="21">
        <v>0.47968830186640737</v>
      </c>
      <c r="U66" s="21">
        <v>1.4305639294183849</v>
      </c>
      <c r="V66" s="21">
        <v>2.8940069938502349E-3</v>
      </c>
      <c r="W66" s="21">
        <v>1.4276699224245348</v>
      </c>
      <c r="X66" s="22">
        <v>0.12306764263655925</v>
      </c>
      <c r="Y66" s="22">
        <v>1.2049497917406606</v>
      </c>
      <c r="Z66" s="22">
        <v>0.87693235736344077</v>
      </c>
      <c r="AA66" s="22">
        <v>0.5159000261098956</v>
      </c>
      <c r="AB66" s="23">
        <v>0.33599384166599139</v>
      </c>
      <c r="AC66" s="24">
        <v>0.27813889121865304</v>
      </c>
      <c r="AD66" s="22">
        <v>0.12734840224775643</v>
      </c>
      <c r="AE66" s="22">
        <v>0.12734840224775643</v>
      </c>
      <c r="AF66" s="22">
        <v>7.1112555564874613E-2</v>
      </c>
      <c r="AG66" s="22">
        <v>3.1034747061829329</v>
      </c>
      <c r="AH66" s="23">
        <v>3.1034747061829329</v>
      </c>
      <c r="AI66" s="24">
        <v>3.6870724122612173</v>
      </c>
      <c r="AJ66" s="22">
        <v>0.52529636889760101</v>
      </c>
      <c r="AK66" s="22">
        <v>7.2050050106300279E-2</v>
      </c>
      <c r="AL66" s="23">
        <v>0.10541054386408549</v>
      </c>
      <c r="AM66" s="24">
        <v>9.087985851521363E-2</v>
      </c>
      <c r="AN66" s="22">
        <v>1.2779720513954205</v>
      </c>
      <c r="AO66" s="22">
        <v>0.42939073909011516</v>
      </c>
      <c r="AP66" s="22">
        <v>16.133964817320702</v>
      </c>
      <c r="AQ66" s="22">
        <v>3.0535072792588391E-2</v>
      </c>
      <c r="AR66" s="22">
        <v>0.1179967290111549</v>
      </c>
      <c r="AS66" s="22">
        <v>0.43506248427409211</v>
      </c>
      <c r="AT66" s="22">
        <v>5.0666702680315839E-2</v>
      </c>
      <c r="AU66" s="22">
        <v>-1.8857929618220852</v>
      </c>
      <c r="AV66" s="22">
        <v>-0.37841963792344507</v>
      </c>
      <c r="AW66" s="22">
        <v>0.10562421990108581</v>
      </c>
      <c r="AX66" s="22">
        <v>-0.37918672635303169</v>
      </c>
      <c r="AY66" s="22">
        <v>8.7900716226228699</v>
      </c>
      <c r="AZ66" s="22">
        <v>8.5952910183584432</v>
      </c>
      <c r="BA66" s="22">
        <v>-5.9568037741412354</v>
      </c>
      <c r="BB66" s="22">
        <v>0.11376471579893793</v>
      </c>
      <c r="BC66" s="23">
        <v>6.0519550400573954E-2</v>
      </c>
    </row>
    <row r="67" spans="1:55" x14ac:dyDescent="0.2">
      <c r="A67" s="47" t="s">
        <v>245</v>
      </c>
      <c r="B67" s="47" t="s">
        <v>246</v>
      </c>
      <c r="C67" s="47" t="s">
        <v>24</v>
      </c>
      <c r="D67" s="47">
        <v>159950</v>
      </c>
      <c r="E67" s="47" t="s">
        <v>16</v>
      </c>
      <c r="F67" s="47">
        <v>2019</v>
      </c>
      <c r="G67" s="47" t="s">
        <v>17</v>
      </c>
      <c r="H67" s="48">
        <v>43646</v>
      </c>
      <c r="I67" s="48">
        <v>43697</v>
      </c>
      <c r="J67" s="48">
        <v>43776</v>
      </c>
      <c r="K67" s="47">
        <v>298000000</v>
      </c>
      <c r="L67" s="47">
        <v>299000000</v>
      </c>
      <c r="M67" s="47" t="s">
        <v>2036</v>
      </c>
      <c r="N67" s="20">
        <v>1.0679414326600025</v>
      </c>
      <c r="O67" s="21">
        <v>0.53610684806503794</v>
      </c>
      <c r="P67" s="21">
        <v>0.10498154216267784</v>
      </c>
      <c r="Q67" s="21">
        <v>5.471248025276461</v>
      </c>
      <c r="R67" s="21">
        <v>0.19605497644215511</v>
      </c>
      <c r="S67" s="21">
        <v>1.1034348070209702E-2</v>
      </c>
      <c r="T67" s="21">
        <v>0.18502062837194541</v>
      </c>
      <c r="U67" s="21">
        <v>1.2687203791469195</v>
      </c>
      <c r="V67" s="21">
        <v>7.1406003159557668E-2</v>
      </c>
      <c r="W67" s="21">
        <v>1.1973143759873617</v>
      </c>
      <c r="X67" s="22">
        <v>0.62854283133559552</v>
      </c>
      <c r="Y67" s="22">
        <v>0.21711541759560968</v>
      </c>
      <c r="Z67" s="22">
        <v>0.37145716866440448</v>
      </c>
      <c r="AA67" s="22">
        <v>0.28826013719698262</v>
      </c>
      <c r="AB67" s="23">
        <v>0.15452969753191906</v>
      </c>
      <c r="AC67" s="24">
        <v>4.6958099138345678E-2</v>
      </c>
      <c r="AD67" s="22">
        <v>1.1907870325834513E-2</v>
      </c>
      <c r="AE67" s="22">
        <v>1.1907870325834513E-2</v>
      </c>
      <c r="AF67" s="22">
        <v>9.3655090906592277E-3</v>
      </c>
      <c r="AG67" s="22">
        <v>5.8945578231292517</v>
      </c>
      <c r="AH67" s="23">
        <v>5.8945578231292517</v>
      </c>
      <c r="AI67" s="24">
        <v>-0.84239529757531229</v>
      </c>
      <c r="AJ67" s="22">
        <v>0.11290389481106641</v>
      </c>
      <c r="AK67" s="22">
        <v>0.26709002614867389</v>
      </c>
      <c r="AL67" s="23">
        <v>0.33893662059519364</v>
      </c>
      <c r="AM67" s="24">
        <v>0.21532385466034756</v>
      </c>
      <c r="AN67" s="22">
        <v>22.991153238546602</v>
      </c>
      <c r="AO67" s="22">
        <v>3.5528159558626076</v>
      </c>
      <c r="AP67" s="22">
        <v>88.848595848595849</v>
      </c>
      <c r="AQ67" s="22">
        <v>3.3273930132070403E-2</v>
      </c>
      <c r="AR67" s="22">
        <v>1.8703533194992236E-2</v>
      </c>
      <c r="AS67" s="22">
        <v>-1.5755768411505215E-2</v>
      </c>
      <c r="AT67" s="22">
        <v>6.6450211166174347E-2</v>
      </c>
      <c r="AU67" s="22">
        <v>0.12692355551868598</v>
      </c>
      <c r="AV67" s="22">
        <v>0.38102353380649984</v>
      </c>
      <c r="AW67" s="22">
        <v>0.35915028367858559</v>
      </c>
      <c r="AX67" s="22">
        <v>0.40374719620002641</v>
      </c>
      <c r="AY67" s="22">
        <v>4.6341604154645122</v>
      </c>
      <c r="AZ67" s="22">
        <v>3.1736872475476052</v>
      </c>
      <c r="BA67" s="22">
        <v>2.2450476889214968</v>
      </c>
      <c r="BB67" s="22">
        <v>0.21578881832897523</v>
      </c>
      <c r="BC67" s="23">
        <v>0.10282425536964519</v>
      </c>
    </row>
    <row r="68" spans="1:55" x14ac:dyDescent="0.2">
      <c r="A68" s="47" t="s">
        <v>254</v>
      </c>
      <c r="B68" s="47" t="s">
        <v>255</v>
      </c>
      <c r="C68" s="47" t="s">
        <v>15</v>
      </c>
      <c r="D68" s="47">
        <v>253953</v>
      </c>
      <c r="E68" s="47" t="s">
        <v>16</v>
      </c>
      <c r="F68" s="47">
        <v>2018</v>
      </c>
      <c r="G68" s="47" t="s">
        <v>17</v>
      </c>
      <c r="H68" s="48">
        <v>43465</v>
      </c>
      <c r="I68" s="48">
        <v>43510</v>
      </c>
      <c r="J68" s="48">
        <v>43510</v>
      </c>
      <c r="K68" s="47">
        <v>579300000</v>
      </c>
      <c r="L68" s="47">
        <v>586000000</v>
      </c>
      <c r="M68" s="47" t="s">
        <v>1667</v>
      </c>
      <c r="N68" s="20">
        <v>1.3680275001771918</v>
      </c>
      <c r="O68" s="21">
        <v>0.95945850166560354</v>
      </c>
      <c r="P68" s="21">
        <v>0.27843929406761642</v>
      </c>
      <c r="Q68" s="21">
        <v>4.5759232954545457</v>
      </c>
      <c r="R68" s="21">
        <v>0.36349972614604698</v>
      </c>
      <c r="S68" s="21">
        <v>0.14702772930492045</v>
      </c>
      <c r="T68" s="21">
        <v>0.2164719968411265</v>
      </c>
      <c r="U68" s="21">
        <v>2.0268465909090909</v>
      </c>
      <c r="V68" s="21">
        <v>0.81981534090909092</v>
      </c>
      <c r="W68" s="21">
        <v>1.20703125</v>
      </c>
      <c r="X68" s="22">
        <v>0.49170158835292771</v>
      </c>
      <c r="Y68" s="22">
        <v>0.20001420555437177</v>
      </c>
      <c r="Z68" s="22">
        <v>0.50829841164707235</v>
      </c>
      <c r="AA68" s="22">
        <v>7.9188373307518878E-2</v>
      </c>
      <c r="AB68" s="23">
        <v>0.17934249576481678</v>
      </c>
      <c r="AC68" s="24">
        <v>0.32390994481195862</v>
      </c>
      <c r="AD68" s="22">
        <v>0.1647417857534447</v>
      </c>
      <c r="AE68" s="22">
        <v>0.1647417857534447</v>
      </c>
      <c r="AF68" s="22">
        <v>0.1123314206352107</v>
      </c>
      <c r="AG68" s="22">
        <v>8.0062166962699823</v>
      </c>
      <c r="AH68" s="23">
        <v>8.0062166962699823</v>
      </c>
      <c r="AI68" s="24">
        <v>-0.55657212564806346</v>
      </c>
      <c r="AJ68" s="22">
        <v>0.23240484796938124</v>
      </c>
      <c r="AK68" s="22">
        <v>0.16143387763683509</v>
      </c>
      <c r="AL68" s="23">
        <v>0.22979886467166585</v>
      </c>
      <c r="AM68" s="24">
        <v>0.43657670454545455</v>
      </c>
      <c r="AN68" s="22">
        <v>3.886505681818182</v>
      </c>
      <c r="AO68" s="22">
        <v>0.69701562878141354</v>
      </c>
      <c r="AP68" s="22">
        <v>5.2693307655272026</v>
      </c>
      <c r="AQ68" s="22">
        <v>7.8296755785960848E-2</v>
      </c>
      <c r="AR68" s="22">
        <v>0.11984211103395344</v>
      </c>
      <c r="AS68" s="22">
        <v>-6.6700778480318704E-2</v>
      </c>
      <c r="AT68" s="22">
        <v>8.3531824376823036E-2</v>
      </c>
      <c r="AU68" s="22">
        <v>0.11857679495357573</v>
      </c>
      <c r="AV68" s="22">
        <v>0.11724717919966361</v>
      </c>
      <c r="AW68" s="22">
        <v>0.3858781994704325</v>
      </c>
      <c r="AX68" s="22">
        <v>0.19688143571638717</v>
      </c>
      <c r="AY68" s="22">
        <v>3.1656128674431505</v>
      </c>
      <c r="AZ68" s="22">
        <v>2.2940654464780921</v>
      </c>
      <c r="BA68" s="22">
        <v>0.54433056775662925</v>
      </c>
      <c r="BB68" s="22">
        <v>0.31589459667811337</v>
      </c>
      <c r="BC68" s="23">
        <v>0.17925672585552088</v>
      </c>
    </row>
    <row r="69" spans="1:55" x14ac:dyDescent="0.2">
      <c r="A69" s="47" t="s">
        <v>260</v>
      </c>
      <c r="B69" s="47" t="s">
        <v>261</v>
      </c>
      <c r="C69" s="47" t="s">
        <v>72</v>
      </c>
      <c r="D69" s="47">
        <v>378105</v>
      </c>
      <c r="E69" s="47" t="s">
        <v>16</v>
      </c>
      <c r="F69" s="47">
        <v>2018</v>
      </c>
      <c r="G69" s="47" t="s">
        <v>17</v>
      </c>
      <c r="H69" s="48">
        <v>43465</v>
      </c>
      <c r="I69" s="48">
        <v>43525</v>
      </c>
      <c r="J69" s="48">
        <v>43686</v>
      </c>
      <c r="K69" s="47">
        <v>339835254</v>
      </c>
      <c r="L69" s="47">
        <v>342695694</v>
      </c>
      <c r="M69" s="47" t="s">
        <v>2037</v>
      </c>
      <c r="N69" s="20">
        <v>1.1638407273002973</v>
      </c>
      <c r="O69" s="21">
        <v>1.1638407273002973</v>
      </c>
      <c r="P69" s="21">
        <v>0.13392522977988688</v>
      </c>
      <c r="Q69" s="21">
        <v>1.6860391680316302</v>
      </c>
      <c r="R69" s="21">
        <v>0.2303050214118624</v>
      </c>
      <c r="S69" s="21">
        <v>9.8976554071984316E-2</v>
      </c>
      <c r="T69" s="21">
        <v>0.13132846733987807</v>
      </c>
      <c r="U69" s="21">
        <v>0.61860830810662559</v>
      </c>
      <c r="V69" s="21">
        <v>0.26585490095415037</v>
      </c>
      <c r="W69" s="21">
        <v>0.35275340715247522</v>
      </c>
      <c r="X69" s="22">
        <v>0.50191825050738315</v>
      </c>
      <c r="Y69" s="22">
        <v>0.59904299514921122</v>
      </c>
      <c r="Z69" s="22">
        <v>0.49808174949261685</v>
      </c>
      <c r="AA69" s="22">
        <v>0.27141006033161097</v>
      </c>
      <c r="AB69" s="23">
        <v>0.37229539014236157</v>
      </c>
      <c r="AC69" s="24">
        <v>0.22918724608820731</v>
      </c>
      <c r="AD69" s="22">
        <v>7.146657502068407E-2</v>
      </c>
      <c r="AE69" s="22">
        <v>5.028634371142237E-2</v>
      </c>
      <c r="AF69" s="22">
        <v>4.9822615539354853E-2</v>
      </c>
      <c r="AG69" s="22">
        <v>15.454253432639206</v>
      </c>
      <c r="AH69" s="23">
        <v>10.874145006839946</v>
      </c>
      <c r="AI69" s="24">
        <v>-0.4478236002860555</v>
      </c>
      <c r="AJ69" s="22">
        <v>0.19492933428450318</v>
      </c>
      <c r="AK69" s="22">
        <v>0.36501711588952773</v>
      </c>
      <c r="AL69" s="23">
        <v>0.36501711588952773</v>
      </c>
      <c r="AM69" s="24">
        <v>0.21222351255573463</v>
      </c>
      <c r="AN69" s="22">
        <v>4.2595819239577937</v>
      </c>
      <c r="AO69" s="22">
        <v>1.585822714223218</v>
      </c>
      <c r="AP69" s="22">
        <v>22.443641870786575</v>
      </c>
      <c r="AQ69" s="22">
        <v>7.9009835404319592E-2</v>
      </c>
      <c r="AR69" s="22">
        <v>5.3010512421504542E-2</v>
      </c>
      <c r="AS69" s="22">
        <v>-2.3739358525606831E-2</v>
      </c>
      <c r="AT69" s="22">
        <v>8.4065274690633948E-2</v>
      </c>
      <c r="AU69" s="22">
        <v>9.8315981376370321E-2</v>
      </c>
      <c r="AV69" s="22">
        <v>0.18410269598250109</v>
      </c>
      <c r="AW69" s="22">
        <v>0.64011464074329749</v>
      </c>
      <c r="AX69" s="22">
        <v>0.3228528909158811</v>
      </c>
      <c r="AY69" s="22">
        <v>2.032103405474909</v>
      </c>
      <c r="AZ69" s="22">
        <v>1.5224860222555461</v>
      </c>
      <c r="BA69" s="22">
        <v>0.53663920603375226</v>
      </c>
      <c r="BB69" s="22">
        <v>0.34625917222272951</v>
      </c>
      <c r="BC69" s="23">
        <v>0.14021391502065811</v>
      </c>
    </row>
    <row r="70" spans="1:55" x14ac:dyDescent="0.2">
      <c r="A70" s="47" t="s">
        <v>257</v>
      </c>
      <c r="B70" s="47" t="s">
        <v>258</v>
      </c>
      <c r="C70" s="47" t="s">
        <v>113</v>
      </c>
      <c r="D70" s="47">
        <v>120616</v>
      </c>
      <c r="E70" s="47" t="s">
        <v>16</v>
      </c>
      <c r="F70" s="47">
        <v>2018</v>
      </c>
      <c r="G70" s="47" t="s">
        <v>17</v>
      </c>
      <c r="H70" s="48">
        <v>43465</v>
      </c>
      <c r="I70" s="48">
        <v>43518</v>
      </c>
      <c r="J70" s="48">
        <v>43518</v>
      </c>
      <c r="K70" s="47">
        <v>111400000</v>
      </c>
      <c r="L70" s="47">
        <v>112000000</v>
      </c>
      <c r="M70" s="47" t="s">
        <v>1669</v>
      </c>
      <c r="N70" s="20">
        <v>1.1473401577445881</v>
      </c>
      <c r="O70" s="21">
        <v>1.1473401577445881</v>
      </c>
      <c r="P70" s="21">
        <v>0.52156402080886055</v>
      </c>
      <c r="Q70" s="21">
        <v>0.63702928870292885</v>
      </c>
      <c r="R70" s="21">
        <v>0.22841571133245631</v>
      </c>
      <c r="S70" s="21">
        <v>5.6342792708137565E-2</v>
      </c>
      <c r="T70" s="21">
        <v>0.17207291862431873</v>
      </c>
      <c r="U70" s="21">
        <v>0.37392320945114449</v>
      </c>
      <c r="V70" s="21">
        <v>9.2234801870539007E-2</v>
      </c>
      <c r="W70" s="21">
        <v>0.28168840758060548</v>
      </c>
      <c r="X70" s="22">
        <v>0.12849088517196017</v>
      </c>
      <c r="Y70" s="22">
        <v>3.5742247635803825</v>
      </c>
      <c r="Z70" s="22">
        <v>0.87150911482803983</v>
      </c>
      <c r="AA70" s="22">
        <v>0.50580717910167261</v>
      </c>
      <c r="AB70" s="23">
        <v>0.61086261980830669</v>
      </c>
      <c r="AC70" s="24">
        <v>0.43950447847442936</v>
      </c>
      <c r="AD70" s="22">
        <v>0.30099682172782433</v>
      </c>
      <c r="AE70" s="22">
        <v>0.22731869401906962</v>
      </c>
      <c r="AF70" s="22">
        <v>0.15244871424443801</v>
      </c>
      <c r="AG70" s="22">
        <v>21.816753926701569</v>
      </c>
      <c r="AH70" s="23">
        <v>16.476439790575917</v>
      </c>
      <c r="AI70" s="24">
        <v>-0.69272795779954788</v>
      </c>
      <c r="AJ70" s="22">
        <v>0.89075348212787375</v>
      </c>
      <c r="AK70" s="22">
        <v>0.3295211453019582</v>
      </c>
      <c r="AL70" s="23">
        <v>0.43672864900444297</v>
      </c>
      <c r="AM70" s="24">
        <v>0.12986094019197636</v>
      </c>
      <c r="AN70" s="22">
        <v>0.85183362047747968</v>
      </c>
      <c r="AO70" s="22">
        <v>0.52035331704566812</v>
      </c>
      <c r="AP70" s="22">
        <v>31.535307517084281</v>
      </c>
      <c r="AQ70" s="22">
        <v>7.9327194136440515E-2</v>
      </c>
      <c r="AR70" s="22">
        <v>0.19170759895983819</v>
      </c>
      <c r="AS70" s="22">
        <v>-0.13280121352210345</v>
      </c>
      <c r="AT70" s="22">
        <v>9.9755685021612472E-2</v>
      </c>
      <c r="AU70" s="22">
        <v>0.84779325390166138</v>
      </c>
      <c r="AV70" s="22">
        <v>0.41566562448576599</v>
      </c>
      <c r="AW70" s="22">
        <v>0.57972913936216686</v>
      </c>
      <c r="AX70" s="22">
        <v>0.5517693315858454</v>
      </c>
      <c r="AY70" s="22">
        <v>1.4583633309335253</v>
      </c>
      <c r="AZ70" s="22">
        <v>1.0854331653467724</v>
      </c>
      <c r="BA70" s="22">
        <v>1.1968727789623312</v>
      </c>
      <c r="BB70" s="22">
        <v>0.51785420437715979</v>
      </c>
      <c r="BC70" s="23">
        <v>0.13320353008401939</v>
      </c>
    </row>
    <row r="71" spans="1:55" x14ac:dyDescent="0.2">
      <c r="A71" s="47" t="s">
        <v>349</v>
      </c>
      <c r="B71" s="47" t="s">
        <v>350</v>
      </c>
      <c r="C71" s="47" t="s">
        <v>72</v>
      </c>
      <c r="D71" s="47">
        <v>378122</v>
      </c>
      <c r="E71" s="47" t="s">
        <v>16</v>
      </c>
      <c r="F71" s="47">
        <v>2018</v>
      </c>
      <c r="G71" s="47" t="s">
        <v>17</v>
      </c>
      <c r="H71" s="48">
        <v>43465</v>
      </c>
      <c r="I71" s="48">
        <v>43521</v>
      </c>
      <c r="J71" s="48">
        <v>43521</v>
      </c>
      <c r="K71" s="47">
        <v>413000000</v>
      </c>
      <c r="L71" s="47">
        <v>418000000</v>
      </c>
      <c r="M71" s="47" t="s">
        <v>1670</v>
      </c>
      <c r="N71" s="20">
        <v>0.86732533521524346</v>
      </c>
      <c r="O71" s="21">
        <v>0.86732533521524346</v>
      </c>
      <c r="P71" s="21">
        <v>0.19548341566690192</v>
      </c>
      <c r="Q71" s="21">
        <v>1.7243643011467509</v>
      </c>
      <c r="R71" s="21">
        <v>0.50883025773982005</v>
      </c>
      <c r="S71" s="21">
        <v>3.2636876620405673E-3</v>
      </c>
      <c r="T71" s="21">
        <v>0.5055665700777795</v>
      </c>
      <c r="U71" s="21">
        <v>1.3862389895296658</v>
      </c>
      <c r="V71" s="21">
        <v>8.891474156556424E-3</v>
      </c>
      <c r="W71" s="21">
        <v>1.3773475153731096</v>
      </c>
      <c r="X71" s="22">
        <v>3.7486655482690256E-2</v>
      </c>
      <c r="Y71" s="22">
        <v>0.53723214285714282</v>
      </c>
      <c r="Z71" s="22">
        <v>0.96251334451730974</v>
      </c>
      <c r="AA71" s="22">
        <v>0.30739667530883025</v>
      </c>
      <c r="AB71" s="23">
        <v>0.36705810584108584</v>
      </c>
      <c r="AC71" s="24">
        <v>0.65941360870366961</v>
      </c>
      <c r="AD71" s="22">
        <v>0.55559653328416003</v>
      </c>
      <c r="AE71" s="22">
        <v>0.2738336713995943</v>
      </c>
      <c r="AF71" s="22">
        <v>0.10289507652590817</v>
      </c>
      <c r="AG71" s="22">
        <v>4.7299843014128724</v>
      </c>
      <c r="AH71" s="23">
        <v>2.3312401883830454</v>
      </c>
      <c r="AI71" s="24">
        <v>-0.29296562749800159</v>
      </c>
      <c r="AJ71" s="22">
        <v>1.7657021877205363</v>
      </c>
      <c r="AK71" s="22">
        <v>3.638652439755425E-2</v>
      </c>
      <c r="AL71" s="23">
        <v>0.1499820165447788</v>
      </c>
      <c r="AM71" s="24">
        <v>4.6368622236995179E-2</v>
      </c>
      <c r="AN71" s="22">
        <v>0.45063985374771481</v>
      </c>
      <c r="AO71" s="22">
        <v>0.16541101113314016</v>
      </c>
      <c r="AP71" s="22">
        <v>-28.845744680851062</v>
      </c>
      <c r="AQ71" s="22">
        <v>1.7019978648772305E-2</v>
      </c>
      <c r="AR71" s="22">
        <v>0.46136824635810436</v>
      </c>
      <c r="AS71" s="22">
        <v>-0.13516503780195463</v>
      </c>
      <c r="AT71" s="22">
        <v>7.6315388134817752E-2</v>
      </c>
      <c r="AU71" s="22">
        <v>0.49894142554693016</v>
      </c>
      <c r="AV71" s="22">
        <v>4.2381009471286417E-2</v>
      </c>
      <c r="AW71" s="22">
        <v>0.1509502262443439</v>
      </c>
      <c r="AX71" s="22">
        <v>4.2654600301659122E-2</v>
      </c>
      <c r="AY71" s="22">
        <v>5.5366744108861603</v>
      </c>
      <c r="AZ71" s="22">
        <v>5.4447394623299035</v>
      </c>
      <c r="BA71" s="22">
        <v>1.2670250896057347</v>
      </c>
      <c r="BB71" s="22">
        <v>8.9018103344922675E-2</v>
      </c>
      <c r="BC71" s="23">
        <v>4.7341239479724559E-2</v>
      </c>
    </row>
    <row r="72" spans="1:55" x14ac:dyDescent="0.2">
      <c r="A72" s="47" t="s">
        <v>251</v>
      </c>
      <c r="B72" s="47" t="s">
        <v>252</v>
      </c>
      <c r="C72" s="47" t="s">
        <v>45</v>
      </c>
      <c r="D72" s="47">
        <v>288836</v>
      </c>
      <c r="E72" s="47" t="s">
        <v>16</v>
      </c>
      <c r="F72" s="47">
        <v>2018</v>
      </c>
      <c r="G72" s="47" t="s">
        <v>17</v>
      </c>
      <c r="H72" s="48">
        <v>43434</v>
      </c>
      <c r="I72" s="48">
        <v>43493</v>
      </c>
      <c r="J72" s="48">
        <v>43493</v>
      </c>
      <c r="K72" s="47">
        <v>699000000</v>
      </c>
      <c r="L72" s="47">
        <v>699000000</v>
      </c>
      <c r="M72" s="47" t="s">
        <v>1671</v>
      </c>
      <c r="N72" s="20">
        <v>0.24182509505703423</v>
      </c>
      <c r="O72" s="21">
        <v>0.19293862031504616</v>
      </c>
      <c r="P72" s="21">
        <v>0.1066811515480717</v>
      </c>
      <c r="Q72" s="21">
        <v>0.73468886797856237</v>
      </c>
      <c r="R72" s="21">
        <v>0.24346123912171883</v>
      </c>
      <c r="S72" s="21">
        <v>5.7215631706799365E-2</v>
      </c>
      <c r="T72" s="21">
        <v>0.18624560741491947</v>
      </c>
      <c r="U72" s="21">
        <v>0.42232950128871249</v>
      </c>
      <c r="V72" s="21">
        <v>9.9251319396146134E-2</v>
      </c>
      <c r="W72" s="21">
        <v>0.32307818189256637</v>
      </c>
      <c r="X72" s="22">
        <v>5.2498761821655152E-2</v>
      </c>
      <c r="Y72" s="22">
        <v>0.63819843342036553</v>
      </c>
      <c r="Z72" s="22">
        <v>0.94750123817834486</v>
      </c>
      <c r="AA72" s="22">
        <v>6.8984222070234191E-2</v>
      </c>
      <c r="AB72" s="23">
        <v>0.57647225301290062</v>
      </c>
      <c r="AC72" s="24">
        <v>0.41263704252952704</v>
      </c>
      <c r="AD72" s="22">
        <v>0.28287696626238018</v>
      </c>
      <c r="AE72" s="22">
        <v>0.17604999735183519</v>
      </c>
      <c r="AF72" s="22">
        <v>0.1669403103649171</v>
      </c>
      <c r="AG72" s="22">
        <v>29.672222222222221</v>
      </c>
      <c r="AH72" s="23">
        <v>18.466666666666665</v>
      </c>
      <c r="AI72" s="24">
        <v>-0.26293025770409084</v>
      </c>
      <c r="AJ72" s="22">
        <v>0.60282455187398154</v>
      </c>
      <c r="AK72" s="22">
        <v>0.40627724498692241</v>
      </c>
      <c r="AL72" s="23">
        <v>0.53753753753753752</v>
      </c>
      <c r="AM72" s="24">
        <v>0.12895307449985682</v>
      </c>
      <c r="AN72" s="22">
        <v>0.77245019023851413</v>
      </c>
      <c r="AO72" s="22">
        <v>0.44529610150703991</v>
      </c>
      <c r="AP72" s="22">
        <v>-2.7054019200458517</v>
      </c>
      <c r="AQ72" s="22">
        <v>7.4337869389872885E-2</v>
      </c>
      <c r="AR72" s="22">
        <v>0.29389333192097877</v>
      </c>
      <c r="AS72" s="22">
        <v>-7.7273449499496855E-2</v>
      </c>
      <c r="AT72" s="22">
        <v>0.13086955496332633</v>
      </c>
      <c r="AU72" s="22">
        <v>0.2224877783813145</v>
      </c>
      <c r="AV72" s="22">
        <v>0.19839194032742419</v>
      </c>
      <c r="AW72" s="22">
        <v>0.70267190072179309</v>
      </c>
      <c r="AX72" s="22">
        <v>0.25933898948967965</v>
      </c>
      <c r="AY72" s="22">
        <v>1.9327841228234413</v>
      </c>
      <c r="AZ72" s="22">
        <v>1.7489234225800412</v>
      </c>
      <c r="BA72" s="22">
        <v>0.64974619289340096</v>
      </c>
      <c r="BB72" s="22">
        <v>0.32199941877361232</v>
      </c>
      <c r="BC72" s="23">
        <v>0.10013254608989035</v>
      </c>
    </row>
    <row r="73" spans="1:55" x14ac:dyDescent="0.2">
      <c r="A73" s="47" t="s">
        <v>239</v>
      </c>
      <c r="B73" s="47" t="s">
        <v>240</v>
      </c>
      <c r="C73" s="47" t="s">
        <v>34</v>
      </c>
      <c r="D73" s="47">
        <v>107614</v>
      </c>
      <c r="E73" s="47" t="s">
        <v>16</v>
      </c>
      <c r="F73" s="47">
        <v>2018</v>
      </c>
      <c r="G73" s="47" t="s">
        <v>17</v>
      </c>
      <c r="H73" s="48">
        <v>43465</v>
      </c>
      <c r="I73" s="48">
        <v>43523</v>
      </c>
      <c r="J73" s="48">
        <v>43577</v>
      </c>
      <c r="K73" s="47">
        <v>273863000</v>
      </c>
      <c r="L73" s="47">
        <v>280505000</v>
      </c>
      <c r="M73" s="47" t="s">
        <v>2038</v>
      </c>
      <c r="N73" s="20">
        <v>1.3414896287917042</v>
      </c>
      <c r="O73" s="21">
        <v>1.3017678869139131</v>
      </c>
      <c r="P73" s="21">
        <v>0.75220245365890814</v>
      </c>
      <c r="Q73" s="21">
        <v>0.9160602948926615</v>
      </c>
      <c r="R73" s="21">
        <v>0.13987014786195232</v>
      </c>
      <c r="S73" s="21">
        <v>0</v>
      </c>
      <c r="T73" s="21">
        <v>0.13987014786195232</v>
      </c>
      <c r="U73" s="21">
        <v>0.26799963675905247</v>
      </c>
      <c r="V73" s="21">
        <v>0</v>
      </c>
      <c r="W73" s="21">
        <v>0.26799963675905247</v>
      </c>
      <c r="X73" s="22">
        <v>0.38526743723502765</v>
      </c>
      <c r="Y73" s="22">
        <v>0.81496655439062571</v>
      </c>
      <c r="Z73" s="22">
        <v>0.61473256276497235</v>
      </c>
      <c r="AA73" s="22">
        <v>0.26827250801448888</v>
      </c>
      <c r="AB73" s="23">
        <v>0.5219042441751659</v>
      </c>
      <c r="AC73" s="24">
        <v>0.87897832669635767</v>
      </c>
      <c r="AD73" s="22">
        <v>0.19709058185556558</v>
      </c>
      <c r="AE73" s="22">
        <v>0.19050224927526471</v>
      </c>
      <c r="AF73" s="22">
        <v>0.16172752198059701</v>
      </c>
      <c r="AG73" s="22">
        <v>18.210985781580881</v>
      </c>
      <c r="AH73" s="23">
        <v>17.602230001296512</v>
      </c>
      <c r="AI73" s="24">
        <v>-0.93912866617831137</v>
      </c>
      <c r="AJ73" s="22">
        <v>0.85298498410396884</v>
      </c>
      <c r="AK73" s="22">
        <v>1.7514241610699381</v>
      </c>
      <c r="AL73" s="23">
        <v>1.7514241610699381</v>
      </c>
      <c r="AM73" s="24">
        <v>0.2683768485122256</v>
      </c>
      <c r="AN73" s="22">
        <v>1.6594383270425901</v>
      </c>
      <c r="AO73" s="22">
        <v>0.86606790583046467</v>
      </c>
      <c r="AP73" s="22">
        <v>8.8307876585023344</v>
      </c>
      <c r="AQ73" s="22">
        <v>0.14006701627688611</v>
      </c>
      <c r="AR73" s="22">
        <v>0.28285536818610846</v>
      </c>
      <c r="AS73" s="22">
        <v>-0.26563758464599524</v>
      </c>
      <c r="AT73" s="22">
        <v>0.24497195637784802</v>
      </c>
      <c r="AU73" s="22">
        <v>0.60778129769161982</v>
      </c>
      <c r="AV73" s="22">
        <v>1.2479502796192197</v>
      </c>
      <c r="AW73" s="22">
        <v>1.7514241610699381</v>
      </c>
      <c r="AX73" s="22">
        <v>1.2479502796192197</v>
      </c>
      <c r="AY73" s="22">
        <v>0.81942124048373932</v>
      </c>
      <c r="AZ73" s="22">
        <v>-0.44616549275720008</v>
      </c>
      <c r="BA73" s="22">
        <v>1.2461962478707376</v>
      </c>
      <c r="BB73" s="22">
        <v>1.1795789638305081</v>
      </c>
      <c r="BC73" s="23">
        <v>0.23146245436649557</v>
      </c>
    </row>
    <row r="74" spans="1:55" x14ac:dyDescent="0.2">
      <c r="A74" s="47" t="s">
        <v>263</v>
      </c>
      <c r="B74" s="47" t="s">
        <v>263</v>
      </c>
      <c r="C74" s="47" t="s">
        <v>34</v>
      </c>
      <c r="D74" s="47">
        <v>683318</v>
      </c>
      <c r="E74" s="47" t="s">
        <v>16</v>
      </c>
      <c r="F74" s="47">
        <v>2018</v>
      </c>
      <c r="G74" s="47" t="s">
        <v>17</v>
      </c>
      <c r="H74" s="48">
        <v>43465</v>
      </c>
      <c r="I74" s="48">
        <v>43523</v>
      </c>
      <c r="J74" s="48">
        <v>43586</v>
      </c>
      <c r="K74" s="47">
        <v>148900000</v>
      </c>
      <c r="L74" s="47">
        <v>152000000</v>
      </c>
      <c r="M74" s="47" t="s">
        <v>2039</v>
      </c>
      <c r="N74" s="20">
        <v>1.3545003745852806</v>
      </c>
      <c r="O74" s="21">
        <v>1.1924298098533765</v>
      </c>
      <c r="P74" s="21">
        <v>7.3418714994113662E-2</v>
      </c>
      <c r="Q74" s="21">
        <v>6.3499794913863825</v>
      </c>
      <c r="R74" s="21">
        <v>0.44764708344378251</v>
      </c>
      <c r="S74" s="21">
        <v>3.5297236212453089E-3</v>
      </c>
      <c r="T74" s="21">
        <v>0.44411735982253719</v>
      </c>
      <c r="U74" s="21">
        <v>3.2901968826907302</v>
      </c>
      <c r="V74" s="21">
        <v>2.5943396226415096E-2</v>
      </c>
      <c r="W74" s="21">
        <v>3.2642534864643151</v>
      </c>
      <c r="X74" s="22">
        <v>0.52970966976854506</v>
      </c>
      <c r="Y74" s="22">
        <v>0.24424574849099606</v>
      </c>
      <c r="Z74" s="22">
        <v>0.470290330231455</v>
      </c>
      <c r="AA74" s="22">
        <v>0.34359696973924692</v>
      </c>
      <c r="AB74" s="23">
        <v>0.13605480140072826</v>
      </c>
      <c r="AC74" s="24">
        <v>0.16667590283550382</v>
      </c>
      <c r="AD74" s="22">
        <v>6.0792463286228872E-2</v>
      </c>
      <c r="AE74" s="22">
        <v>6.0792463286228872E-2</v>
      </c>
      <c r="AF74" s="22">
        <v>3.9592377081986395E-2</v>
      </c>
      <c r="AG74" s="22">
        <v>6.6440107671601618</v>
      </c>
      <c r="AH74" s="23">
        <v>6.6440107671601618</v>
      </c>
      <c r="AI74" s="24">
        <v>-0.83320454796335142</v>
      </c>
      <c r="AJ74" s="22">
        <v>0.32317791017088221</v>
      </c>
      <c r="AK74" s="22">
        <v>0.23888923518045255</v>
      </c>
      <c r="AL74" s="23">
        <v>0.28233497475534503</v>
      </c>
      <c r="AM74" s="24">
        <v>0.65935192780968011</v>
      </c>
      <c r="AN74" s="22">
        <v>16.653506972928628</v>
      </c>
      <c r="AO74" s="22">
        <v>2.265789583827448</v>
      </c>
      <c r="AP74" s="22">
        <v>16.343463822079098</v>
      </c>
      <c r="AQ74" s="22">
        <v>8.9707995591333342E-2</v>
      </c>
      <c r="AR74" s="22">
        <v>5.5780302330593272E-2</v>
      </c>
      <c r="AS74" s="22">
        <v>-4.6476401588621041E-2</v>
      </c>
      <c r="AT74" s="22">
        <v>0.12638642800340416</v>
      </c>
      <c r="AU74" s="22">
        <v>0.29246191716314079</v>
      </c>
      <c r="AV74" s="22">
        <v>0.25550084148849966</v>
      </c>
      <c r="AW74" s="22">
        <v>0.28457889611409543</v>
      </c>
      <c r="AX74" s="22">
        <v>0.25753149247636103</v>
      </c>
      <c r="AY74" s="22">
        <v>3.2498733920794085</v>
      </c>
      <c r="AZ74" s="22">
        <v>3.0414261116175427</v>
      </c>
      <c r="BA74" s="22">
        <v>1.2749611197511663</v>
      </c>
      <c r="BB74" s="22">
        <v>0.30770429470797234</v>
      </c>
      <c r="BC74" s="23">
        <v>0.22620629610960913</v>
      </c>
    </row>
    <row r="75" spans="1:55" x14ac:dyDescent="0.2">
      <c r="A75" s="47" t="s">
        <v>265</v>
      </c>
      <c r="B75" s="47" t="s">
        <v>266</v>
      </c>
      <c r="C75" s="47" t="s">
        <v>59</v>
      </c>
      <c r="D75" s="47">
        <v>109593</v>
      </c>
      <c r="E75" s="47" t="s">
        <v>16</v>
      </c>
      <c r="F75" s="47">
        <v>2018</v>
      </c>
      <c r="G75" s="47" t="s">
        <v>17</v>
      </c>
      <c r="H75" s="48">
        <v>43465</v>
      </c>
      <c r="I75" s="48">
        <v>43503</v>
      </c>
      <c r="J75" s="48">
        <v>43503</v>
      </c>
      <c r="K75" s="47">
        <v>131195612</v>
      </c>
      <c r="L75" s="47">
        <v>133475149</v>
      </c>
      <c r="M75" s="47" t="s">
        <v>1674</v>
      </c>
      <c r="N75" s="20">
        <v>1.615514333895447</v>
      </c>
      <c r="O75" s="21">
        <v>1.0275435637998875</v>
      </c>
      <c r="P75" s="21">
        <v>0.26419336706014612</v>
      </c>
      <c r="Q75" s="21">
        <v>1.7561408700799053</v>
      </c>
      <c r="R75" s="21">
        <v>0.37914742832599591</v>
      </c>
      <c r="S75" s="21">
        <v>6.0238376463008697E-2</v>
      </c>
      <c r="T75" s="21">
        <v>0.31890905186298724</v>
      </c>
      <c r="U75" s="21">
        <v>1.044983722994969</v>
      </c>
      <c r="V75" s="21">
        <v>0.16602545131695767</v>
      </c>
      <c r="W75" s="21">
        <v>0.87895827167801122</v>
      </c>
      <c r="X75" s="22">
        <v>0.30860088048963813</v>
      </c>
      <c r="Y75" s="22">
        <v>0.42524540649383336</v>
      </c>
      <c r="Z75" s="22">
        <v>0.69139911951036181</v>
      </c>
      <c r="AA75" s="22">
        <v>0.11349726189197895</v>
      </c>
      <c r="AB75" s="23">
        <v>0.36282615698485987</v>
      </c>
      <c r="AC75" s="24">
        <v>0.27561146051712088</v>
      </c>
      <c r="AD75" s="22">
        <v>0.19049615653389237</v>
      </c>
      <c r="AE75" s="22">
        <v>0.18714185883997206</v>
      </c>
      <c r="AF75" s="22">
        <v>0.16869322152341021</v>
      </c>
      <c r="AG75" s="22">
        <v>11.453781512605042</v>
      </c>
      <c r="AH75" s="23">
        <v>11.252100840336135</v>
      </c>
      <c r="AI75" s="24">
        <v>-0.74775353016688062</v>
      </c>
      <c r="AJ75" s="22">
        <v>0.87577290612703762</v>
      </c>
      <c r="AK75" s="22">
        <v>0.36193712829226848</v>
      </c>
      <c r="AL75" s="23">
        <v>0.44123477768337582</v>
      </c>
      <c r="AM75" s="24">
        <v>0.35720627404557559</v>
      </c>
      <c r="AN75" s="22">
        <v>2.1174903817697546</v>
      </c>
      <c r="AO75" s="22">
        <v>0.7682808976699238</v>
      </c>
      <c r="AP75" s="22">
        <v>6.5342465753424657</v>
      </c>
      <c r="AQ75" s="22">
        <v>0.1296037796628369</v>
      </c>
      <c r="AR75" s="22">
        <v>0.2177498252969951</v>
      </c>
      <c r="AS75" s="22">
        <v>-0.16282320055904961</v>
      </c>
      <c r="AT75" s="22">
        <v>0.16729303124664446</v>
      </c>
      <c r="AU75" s="22">
        <v>0.59078133783024167</v>
      </c>
      <c r="AV75" s="22">
        <v>0.29764939110733502</v>
      </c>
      <c r="AW75" s="22">
        <v>0.52457912457912459</v>
      </c>
      <c r="AX75" s="22">
        <v>0.35387205387205389</v>
      </c>
      <c r="AY75" s="22">
        <v>2.5906089508437269</v>
      </c>
      <c r="AZ75" s="22">
        <v>2.2457813646368305</v>
      </c>
      <c r="BA75" s="22">
        <v>0.87075393537696766</v>
      </c>
      <c r="BB75" s="22">
        <v>0.37921268762390259</v>
      </c>
      <c r="BC75" s="23">
        <v>0.17772763472259093</v>
      </c>
    </row>
    <row r="76" spans="1:55" x14ac:dyDescent="0.2">
      <c r="A76" s="47" t="s">
        <v>277</v>
      </c>
      <c r="B76" s="47" t="s">
        <v>278</v>
      </c>
      <c r="C76" s="47" t="s">
        <v>24</v>
      </c>
      <c r="D76" s="47">
        <v>259186</v>
      </c>
      <c r="E76" s="47" t="s">
        <v>16</v>
      </c>
      <c r="F76" s="47">
        <v>2018</v>
      </c>
      <c r="G76" s="47" t="s">
        <v>17</v>
      </c>
      <c r="H76" s="48">
        <v>43465</v>
      </c>
      <c r="I76" s="48">
        <v>43504</v>
      </c>
      <c r="J76" s="48">
        <v>43504</v>
      </c>
      <c r="K76" s="47">
        <v>328393000</v>
      </c>
      <c r="L76" s="47">
        <v>331255000</v>
      </c>
      <c r="M76" s="47" t="s">
        <v>1675</v>
      </c>
      <c r="N76" s="20">
        <v>2.4086715349697201</v>
      </c>
      <c r="O76" s="21">
        <v>2.3826725114003469</v>
      </c>
      <c r="P76" s="21">
        <v>0.80546281772948713</v>
      </c>
      <c r="Q76" s="21">
        <v>0.3612229067145471</v>
      </c>
      <c r="R76" s="21">
        <v>6.6141015848825299E-2</v>
      </c>
      <c r="S76" s="21">
        <v>7.3248869069658868E-4</v>
      </c>
      <c r="T76" s="21">
        <v>6.5408527158128713E-2</v>
      </c>
      <c r="U76" s="21">
        <v>9.0032665846790913E-2</v>
      </c>
      <c r="V76" s="21">
        <v>9.970803846855432E-4</v>
      </c>
      <c r="W76" s="21">
        <v>8.9035585462105368E-2</v>
      </c>
      <c r="X76" s="22">
        <v>0.3456446288038284</v>
      </c>
      <c r="Y76" s="22">
        <v>0.90333236983042042</v>
      </c>
      <c r="Z76" s="22">
        <v>0.6543553711961716</v>
      </c>
      <c r="AA76" s="22">
        <v>0.12633626269184972</v>
      </c>
      <c r="AB76" s="23">
        <v>0.7346335380247192</v>
      </c>
      <c r="AC76" s="24">
        <v>0.82532776155003662</v>
      </c>
      <c r="AD76" s="22">
        <v>0.16065911028497157</v>
      </c>
      <c r="AE76" s="22">
        <v>0.16065911028497157</v>
      </c>
      <c r="AF76" s="22">
        <v>0.11740977298244143</v>
      </c>
      <c r="AG76" s="22" t="e">
        <v>#DIV/0!</v>
      </c>
      <c r="AH76" s="23" t="e">
        <v>#DIV/0!</v>
      </c>
      <c r="AI76" s="24">
        <v>-0.41938323627983043</v>
      </c>
      <c r="AJ76" s="22">
        <v>1.5103605522026822</v>
      </c>
      <c r="AK76" s="22">
        <v>3.2768910744710582</v>
      </c>
      <c r="AL76" s="23">
        <v>3.2768910744710582</v>
      </c>
      <c r="AM76" s="24">
        <v>0.1278427900070388</v>
      </c>
      <c r="AN76" s="22">
        <v>1.0888598688131153</v>
      </c>
      <c r="AO76" s="22">
        <v>0.79991297783931037</v>
      </c>
      <c r="AP76" s="22">
        <v>3.9571341347408846</v>
      </c>
      <c r="AQ76" s="22">
        <v>9.3917601133822137E-2</v>
      </c>
      <c r="AR76" s="22">
        <v>0.27095060399808063</v>
      </c>
      <c r="AS76" s="22">
        <v>-0.11363214117668982</v>
      </c>
      <c r="AT76" s="22">
        <v>0.21673690449146443</v>
      </c>
      <c r="AU76" s="22">
        <v>0.64929728157558508</v>
      </c>
      <c r="AV76" s="22">
        <v>1.4087208935445195</v>
      </c>
      <c r="AW76" s="22">
        <v>3.3135879052511155</v>
      </c>
      <c r="AX76" s="22">
        <v>1.424496697827266</v>
      </c>
      <c r="AY76" s="22">
        <v>0.51466277870762478</v>
      </c>
      <c r="AZ76" s="22">
        <v>-0.38473048162208623</v>
      </c>
      <c r="BA76" s="22">
        <v>0.99208486824249797</v>
      </c>
      <c r="BB76" s="22">
        <v>1.9430198595498021</v>
      </c>
      <c r="BC76" s="23">
        <v>0.15004474459035988</v>
      </c>
    </row>
    <row r="77" spans="1:55" x14ac:dyDescent="0.2">
      <c r="A77" s="47" t="s">
        <v>280</v>
      </c>
      <c r="B77" s="47" t="s">
        <v>281</v>
      </c>
      <c r="C77" s="47" t="s">
        <v>59</v>
      </c>
      <c r="D77" s="47">
        <v>119051</v>
      </c>
      <c r="E77" s="47" t="s">
        <v>16</v>
      </c>
      <c r="F77" s="47">
        <v>2018</v>
      </c>
      <c r="G77" s="47" t="s">
        <v>17</v>
      </c>
      <c r="H77" s="48">
        <v>43465</v>
      </c>
      <c r="I77" s="48">
        <v>43518</v>
      </c>
      <c r="J77" s="48">
        <v>43518</v>
      </c>
      <c r="K77" s="47">
        <v>229000000</v>
      </c>
      <c r="L77" s="47">
        <v>230300000</v>
      </c>
      <c r="M77" s="47" t="s">
        <v>1676</v>
      </c>
      <c r="N77" s="20">
        <v>1.8070921985815602</v>
      </c>
      <c r="O77" s="21">
        <v>1.3687943262411348</v>
      </c>
      <c r="P77" s="21">
        <v>0.96737588652482265</v>
      </c>
      <c r="Q77" s="21">
        <v>1.2092130518234165</v>
      </c>
      <c r="R77" s="21">
        <v>0.37106073769844405</v>
      </c>
      <c r="S77" s="21">
        <v>0</v>
      </c>
      <c r="T77" s="21">
        <v>0.37106073769844405</v>
      </c>
      <c r="U77" s="21">
        <v>0.81975222474262777</v>
      </c>
      <c r="V77" s="21">
        <v>0</v>
      </c>
      <c r="W77" s="21">
        <v>0.81975222474262777</v>
      </c>
      <c r="X77" s="22">
        <v>0.10062396335202591</v>
      </c>
      <c r="Y77" s="22">
        <v>0.55597594101668601</v>
      </c>
      <c r="Z77" s="22">
        <v>0.89937603664797405</v>
      </c>
      <c r="AA77" s="22">
        <v>0.18584629966037439</v>
      </c>
      <c r="AB77" s="23">
        <v>0.45264986967854037</v>
      </c>
      <c r="AC77" s="24">
        <v>0.20704447956649358</v>
      </c>
      <c r="AD77" s="22">
        <v>0.1648227590878302</v>
      </c>
      <c r="AE77" s="22">
        <v>0.1648227590878302</v>
      </c>
      <c r="AF77" s="22">
        <v>6.5477534432151721E-2</v>
      </c>
      <c r="AG77" s="22">
        <v>3.2017543859649122</v>
      </c>
      <c r="AH77" s="23">
        <v>3.2017543859649122</v>
      </c>
      <c r="AI77" s="24">
        <v>-0.84836339345357381</v>
      </c>
      <c r="AJ77" s="22">
        <v>2.1234042553191488</v>
      </c>
      <c r="AK77" s="22">
        <v>0.25904640272456364</v>
      </c>
      <c r="AL77" s="23">
        <v>0.31864623243933587</v>
      </c>
      <c r="AM77" s="24">
        <v>5.0601989181643693E-2</v>
      </c>
      <c r="AN77" s="22">
        <v>0.77281451753620656</v>
      </c>
      <c r="AO77" s="22">
        <v>0.34981439064844799</v>
      </c>
      <c r="AP77" s="22">
        <v>7.7838312829525487</v>
      </c>
      <c r="AQ77" s="22">
        <v>2.2904983808545928E-2</v>
      </c>
      <c r="AR77" s="22">
        <v>0.33799954843079699</v>
      </c>
      <c r="AS77" s="22">
        <v>-0.28674644389252651</v>
      </c>
      <c r="AT77" s="22">
        <v>0.11823710607376985</v>
      </c>
      <c r="AU77" s="22">
        <v>1.5914893617021277</v>
      </c>
      <c r="AV77" s="22">
        <v>0.2388250319284802</v>
      </c>
      <c r="AW77" s="22">
        <v>0.31864623243933587</v>
      </c>
      <c r="AX77" s="22">
        <v>0.2388250319284802</v>
      </c>
      <c r="AY77" s="22">
        <v>6.4356164383561643</v>
      </c>
      <c r="AZ77" s="22">
        <v>5.5013698630136982</v>
      </c>
      <c r="BA77" s="22">
        <v>3.8689655172413793</v>
      </c>
      <c r="BB77" s="22">
        <v>0.15538527032779906</v>
      </c>
      <c r="BC77" s="23">
        <v>6.1057209769153561E-2</v>
      </c>
    </row>
    <row r="78" spans="1:55" x14ac:dyDescent="0.2">
      <c r="A78" s="47" t="s">
        <v>292</v>
      </c>
      <c r="B78" s="47" t="s">
        <v>293</v>
      </c>
      <c r="C78" s="47" t="s">
        <v>91</v>
      </c>
      <c r="D78" s="47">
        <v>378113</v>
      </c>
      <c r="E78" s="47" t="s">
        <v>16</v>
      </c>
      <c r="F78" s="47">
        <v>2018</v>
      </c>
      <c r="G78" s="47" t="s">
        <v>17</v>
      </c>
      <c r="H78" s="48">
        <v>43465</v>
      </c>
      <c r="I78" s="48">
        <v>43517</v>
      </c>
      <c r="J78" s="48">
        <v>43517</v>
      </c>
      <c r="K78" s="47">
        <v>246600000</v>
      </c>
      <c r="L78" s="47">
        <v>252400000</v>
      </c>
      <c r="M78" s="47" t="s">
        <v>1677</v>
      </c>
      <c r="N78" s="20">
        <v>0.81293824926487224</v>
      </c>
      <c r="O78" s="21">
        <v>0.52431576566387694</v>
      </c>
      <c r="P78" s="21">
        <v>0.2387845887054211</v>
      </c>
      <c r="Q78" s="21">
        <v>1.4733882141983863</v>
      </c>
      <c r="R78" s="21">
        <v>0.34717919989454954</v>
      </c>
      <c r="S78" s="21">
        <v>9.8579713965596782E-2</v>
      </c>
      <c r="T78" s="21">
        <v>0.24859948592895276</v>
      </c>
      <c r="U78" s="21">
        <v>0.85870894123400443</v>
      </c>
      <c r="V78" s="21">
        <v>0.24382590268155513</v>
      </c>
      <c r="W78" s="21">
        <v>0.6148830385524493</v>
      </c>
      <c r="X78" s="22">
        <v>0.17765109075331181</v>
      </c>
      <c r="Y78" s="22">
        <v>1.3614825500749044</v>
      </c>
      <c r="Z78" s="22">
        <v>0.82234890924668824</v>
      </c>
      <c r="AA78" s="22">
        <v>0.3283628814341264</v>
      </c>
      <c r="AB78" s="23">
        <v>0.40430369735714755</v>
      </c>
      <c r="AC78" s="24">
        <v>0.44400492052389107</v>
      </c>
      <c r="AD78" s="22">
        <v>0.19095974336091079</v>
      </c>
      <c r="AE78" s="22">
        <v>0.19095974336091079</v>
      </c>
      <c r="AF78" s="22">
        <v>0.13714754335608673</v>
      </c>
      <c r="AG78" s="22">
        <v>9.9710327455919394</v>
      </c>
      <c r="AH78" s="23">
        <v>9.9710327455919394</v>
      </c>
      <c r="AI78" s="24">
        <v>-0.79753797799895232</v>
      </c>
      <c r="AJ78" s="22">
        <v>0.57573701274221523</v>
      </c>
      <c r="AK78" s="22">
        <v>0.26116463385695982</v>
      </c>
      <c r="AL78" s="23">
        <v>0.3623938113995539</v>
      </c>
      <c r="AM78" s="24">
        <v>0.2317222267503464</v>
      </c>
      <c r="AN78" s="22">
        <v>1.68958350313799</v>
      </c>
      <c r="AO78" s="22">
        <v>0.68310485731233106</v>
      </c>
      <c r="AP78" s="22">
        <v>-16.710600564288594</v>
      </c>
      <c r="AQ78" s="22">
        <v>9.3686153034996375E-2</v>
      </c>
      <c r="AR78" s="22">
        <v>0.18418196290310909</v>
      </c>
      <c r="AS78" s="22">
        <v>-0.14689211027762367</v>
      </c>
      <c r="AT78" s="22">
        <v>0.12581559348843341</v>
      </c>
      <c r="AU78" s="22">
        <v>0.49121616527180878</v>
      </c>
      <c r="AV78" s="22">
        <v>0.30919272934364767</v>
      </c>
      <c r="AW78" s="22">
        <v>0.50609756097560976</v>
      </c>
      <c r="AX78" s="22">
        <v>0.43180010604453872</v>
      </c>
      <c r="AY78" s="22">
        <v>2.6614879373500062</v>
      </c>
      <c r="AZ78" s="22">
        <v>2.2614626752557787</v>
      </c>
      <c r="BA78" s="22">
        <v>1.1457966936334858</v>
      </c>
      <c r="BB78" s="22">
        <v>0.37572967585781408</v>
      </c>
      <c r="BC78" s="23">
        <v>0.16692319045309831</v>
      </c>
    </row>
    <row r="79" spans="1:55" x14ac:dyDescent="0.2">
      <c r="A79" s="47" t="s">
        <v>233</v>
      </c>
      <c r="B79" s="47" t="s">
        <v>234</v>
      </c>
      <c r="C79" s="47" t="s">
        <v>15</v>
      </c>
      <c r="D79" s="47">
        <v>378101</v>
      </c>
      <c r="E79" s="47" t="s">
        <v>16</v>
      </c>
      <c r="F79" s="47">
        <v>2018</v>
      </c>
      <c r="G79" s="47" t="s">
        <v>17</v>
      </c>
      <c r="H79" s="48">
        <v>43465</v>
      </c>
      <c r="I79" s="48">
        <v>43521</v>
      </c>
      <c r="J79" s="48">
        <v>43593</v>
      </c>
      <c r="K79" s="47">
        <v>137747000</v>
      </c>
      <c r="L79" s="47">
        <v>139579000</v>
      </c>
      <c r="M79" s="47" t="s">
        <v>2040</v>
      </c>
      <c r="N79" s="20">
        <v>1.9207631496878232</v>
      </c>
      <c r="O79" s="21">
        <v>1.9207631496878232</v>
      </c>
      <c r="P79" s="21">
        <v>0.26415190435093833</v>
      </c>
      <c r="Q79" s="21">
        <v>1.7756554971609699</v>
      </c>
      <c r="R79" s="21">
        <v>0.304094581665316</v>
      </c>
      <c r="S79" s="21">
        <v>1.1293279234008491E-3</v>
      </c>
      <c r="T79" s="21">
        <v>0.30296525374191513</v>
      </c>
      <c r="U79" s="21">
        <v>0.84406179725619979</v>
      </c>
      <c r="V79" s="21">
        <v>3.1346252586849496E-3</v>
      </c>
      <c r="W79" s="21">
        <v>0.84092717199751488</v>
      </c>
      <c r="X79" s="22">
        <v>0.62182466867777386</v>
      </c>
      <c r="Y79" s="22">
        <v>0.52132682369459693</v>
      </c>
      <c r="Z79" s="22">
        <v>0.37817533132222619</v>
      </c>
      <c r="AA79" s="22">
        <v>0.28434715359672874</v>
      </c>
      <c r="AB79" s="23">
        <v>0.36027525787073805</v>
      </c>
      <c r="AC79" s="24">
        <v>0.16266051484525565</v>
      </c>
      <c r="AD79" s="22">
        <v>5.4841775432302668E-2</v>
      </c>
      <c r="AE79" s="22">
        <v>5.4841775432302668E-2</v>
      </c>
      <c r="AF79" s="22">
        <v>3.9955392199659774E-2</v>
      </c>
      <c r="AG79" s="22">
        <v>28.672838729959132</v>
      </c>
      <c r="AH79" s="23">
        <v>28.672838729959132</v>
      </c>
      <c r="AI79" s="24">
        <v>-0.82630887279037857</v>
      </c>
      <c r="AJ79" s="22">
        <v>0.55318724390803753</v>
      </c>
      <c r="AK79" s="22">
        <v>0.39193093633759968</v>
      </c>
      <c r="AL79" s="23">
        <v>0.58892176785862838</v>
      </c>
      <c r="AM79" s="24">
        <v>0.41659483150448845</v>
      </c>
      <c r="AN79" s="22">
        <v>10.426498366546777</v>
      </c>
      <c r="AO79" s="22">
        <v>3.7564093876964693</v>
      </c>
      <c r="AP79" s="22">
        <v>12.601749875544705</v>
      </c>
      <c r="AQ79" s="22">
        <v>0.15008881034789626</v>
      </c>
      <c r="AR79" s="22">
        <v>4.7675293118248072E-2</v>
      </c>
      <c r="AS79" s="22">
        <v>-3.9394517716490454E-2</v>
      </c>
      <c r="AT79" s="22">
        <v>0.17908791863056792</v>
      </c>
      <c r="AU79" s="22">
        <v>0.5023905986298971</v>
      </c>
      <c r="AV79" s="22">
        <v>0.53484378528052101</v>
      </c>
      <c r="AW79" s="22">
        <v>0.59111702222831886</v>
      </c>
      <c r="AX79" s="22">
        <v>0.53683745951845596</v>
      </c>
      <c r="AY79" s="22">
        <v>1.4761288172238711</v>
      </c>
      <c r="AZ79" s="22">
        <v>1.061018569581935</v>
      </c>
      <c r="BA79" s="22">
        <v>1.0836457212511568</v>
      </c>
      <c r="BB79" s="22">
        <v>0.67744765113432448</v>
      </c>
      <c r="BC79" s="23">
        <v>0.3046278851430268</v>
      </c>
    </row>
    <row r="80" spans="1:55" x14ac:dyDescent="0.2">
      <c r="A80" s="47" t="s">
        <v>283</v>
      </c>
      <c r="B80" s="47" t="s">
        <v>284</v>
      </c>
      <c r="C80" s="47" t="s">
        <v>38</v>
      </c>
      <c r="D80" s="47">
        <v>378110</v>
      </c>
      <c r="E80" s="47" t="s">
        <v>16</v>
      </c>
      <c r="F80" s="47">
        <v>2018</v>
      </c>
      <c r="G80" s="47" t="s">
        <v>17</v>
      </c>
      <c r="H80" s="48">
        <v>43465</v>
      </c>
      <c r="I80" s="48">
        <v>43496</v>
      </c>
      <c r="J80" s="48">
        <v>43496</v>
      </c>
      <c r="K80" s="47">
        <v>226867963</v>
      </c>
      <c r="L80" s="47">
        <v>229999202</v>
      </c>
      <c r="M80" s="47" t="s">
        <v>1679</v>
      </c>
      <c r="N80" s="20">
        <v>0.225713104588673</v>
      </c>
      <c r="O80" s="21">
        <v>0.225713104588673</v>
      </c>
      <c r="P80" s="21">
        <v>4.5556014882182722E-2</v>
      </c>
      <c r="Q80" s="21">
        <v>2.3007318395374052</v>
      </c>
      <c r="R80" s="21">
        <v>0.49837131321426126</v>
      </c>
      <c r="S80" s="21">
        <v>2.2514199685211799E-2</v>
      </c>
      <c r="T80" s="21">
        <v>0.47585711352904947</v>
      </c>
      <c r="U80" s="21">
        <v>1.644990061438381</v>
      </c>
      <c r="V80" s="21">
        <v>7.4313335742681605E-2</v>
      </c>
      <c r="W80" s="21">
        <v>1.5706767256956993</v>
      </c>
      <c r="X80" s="22">
        <v>1.8681995483473619E-2</v>
      </c>
      <c r="Y80" s="22">
        <v>0.41371447795086486</v>
      </c>
      <c r="Z80" s="22">
        <v>0.9813180045165264</v>
      </c>
      <c r="AA80" s="22">
        <v>0.20224457674673235</v>
      </c>
      <c r="AB80" s="23">
        <v>0.30296311503455825</v>
      </c>
      <c r="AC80" s="24">
        <v>1</v>
      </c>
      <c r="AD80" s="22">
        <v>0.35612137324105053</v>
      </c>
      <c r="AE80" s="22">
        <v>0.11965439794655544</v>
      </c>
      <c r="AF80" s="22">
        <v>2.8189026905624054E-2</v>
      </c>
      <c r="AG80" s="22">
        <v>4.3895480225988699</v>
      </c>
      <c r="AH80" s="23">
        <v>1.474858757062147</v>
      </c>
      <c r="AI80" s="24">
        <v>-0.16036372907283081</v>
      </c>
      <c r="AJ80" s="22">
        <v>0.97288135593220337</v>
      </c>
      <c r="AK80" s="22">
        <v>0.16157469070537026</v>
      </c>
      <c r="AL80" s="23">
        <v>0.16157469070537026</v>
      </c>
      <c r="AM80" s="24">
        <v>2.778279725334297E-2</v>
      </c>
      <c r="AN80" s="22">
        <v>0.98558908565233105</v>
      </c>
      <c r="AO80" s="22">
        <v>0.29859713953329226</v>
      </c>
      <c r="AP80" s="22">
        <v>-4.6592632140950343</v>
      </c>
      <c r="AQ80" s="22">
        <v>8.4171628002463559E-3</v>
      </c>
      <c r="AR80" s="22">
        <v>0.26967502406380345</v>
      </c>
      <c r="AS80" s="22">
        <v>-4.3246092496676901E-2</v>
      </c>
      <c r="AT80" s="22">
        <v>8.0524190789023467E-2</v>
      </c>
      <c r="AU80" s="22">
        <v>0.16792062835882596</v>
      </c>
      <c r="AV80" s="22">
        <v>2.7888008568250786E-2</v>
      </c>
      <c r="AW80" s="22">
        <v>0.16921926456418884</v>
      </c>
      <c r="AX80" s="22">
        <v>2.9207472280943957E-2</v>
      </c>
      <c r="AY80" s="22">
        <v>4.6867237273955853</v>
      </c>
      <c r="AZ80" s="22">
        <v>4.6512645601390048</v>
      </c>
      <c r="BA80" s="22">
        <v>1.6512195121951219</v>
      </c>
      <c r="BB80" s="22">
        <v>7.1690444478009527E-2</v>
      </c>
      <c r="BC80" s="23">
        <v>3.8952512403476705E-2</v>
      </c>
    </row>
    <row r="81" spans="1:55" x14ac:dyDescent="0.2">
      <c r="A81" s="47" t="s">
        <v>316</v>
      </c>
      <c r="B81" s="47" t="s">
        <v>317</v>
      </c>
      <c r="C81" s="47" t="s">
        <v>91</v>
      </c>
      <c r="D81" s="47">
        <v>255327</v>
      </c>
      <c r="E81" s="47" t="s">
        <v>16</v>
      </c>
      <c r="F81" s="47">
        <v>2018</v>
      </c>
      <c r="G81" s="47" t="s">
        <v>17</v>
      </c>
      <c r="H81" s="48">
        <v>43465</v>
      </c>
      <c r="I81" s="48">
        <v>43517</v>
      </c>
      <c r="J81" s="48">
        <v>43517</v>
      </c>
      <c r="K81" s="47">
        <v>866500000</v>
      </c>
      <c r="L81" s="47">
        <v>867000000</v>
      </c>
      <c r="M81" s="47" t="s">
        <v>1680</v>
      </c>
      <c r="N81" s="20">
        <v>1.1352888356779407</v>
      </c>
      <c r="O81" s="21">
        <v>0.76114935648009574</v>
      </c>
      <c r="P81" s="21">
        <v>0.21730020951810836</v>
      </c>
      <c r="Q81" s="21">
        <v>60.730964467005073</v>
      </c>
      <c r="R81" s="21">
        <v>0.52347668777238709</v>
      </c>
      <c r="S81" s="21">
        <v>9.8676095715812852E-4</v>
      </c>
      <c r="T81" s="21">
        <v>0.52248992681522899</v>
      </c>
      <c r="U81" s="21">
        <v>32.314720812182742</v>
      </c>
      <c r="V81" s="21">
        <v>6.0913705583756347E-2</v>
      </c>
      <c r="W81" s="21">
        <v>32.253807106598984</v>
      </c>
      <c r="X81" s="22">
        <v>0.31189869254173175</v>
      </c>
      <c r="Y81" s="22">
        <v>2.4643482611958971E-2</v>
      </c>
      <c r="Z81" s="22">
        <v>0.68810130745826825</v>
      </c>
      <c r="AA81" s="22">
        <v>0.20804210180083874</v>
      </c>
      <c r="AB81" s="23">
        <v>1.6199325713345942E-2</v>
      </c>
      <c r="AC81" s="24">
        <v>0.59386258363355637</v>
      </c>
      <c r="AD81" s="22">
        <v>0.2376479670612455</v>
      </c>
      <c r="AE81" s="22">
        <v>0.2376479670612455</v>
      </c>
      <c r="AF81" s="22">
        <v>0.15440041173443128</v>
      </c>
      <c r="AG81" s="22">
        <v>25.832167832167833</v>
      </c>
      <c r="AH81" s="23">
        <v>25.832167832167833</v>
      </c>
      <c r="AI81" s="24">
        <v>-0.87663612565445026</v>
      </c>
      <c r="AJ81" s="22">
        <v>0.91469619874289132</v>
      </c>
      <c r="AK81" s="22">
        <v>0.23012880929940308</v>
      </c>
      <c r="AL81" s="23">
        <v>0.48005026704366949</v>
      </c>
      <c r="AM81" s="24">
        <v>12.182741116751268</v>
      </c>
      <c r="AN81" s="22">
        <v>78.903553299492387</v>
      </c>
      <c r="AO81" s="22">
        <v>1.2781843598388289</v>
      </c>
      <c r="AP81" s="22">
        <v>34.389380530973455</v>
      </c>
      <c r="AQ81" s="22">
        <v>0.19735219143162569</v>
      </c>
      <c r="AR81" s="22">
        <v>0.1966031909418425</v>
      </c>
      <c r="AS81" s="22">
        <v>-0.17234945959855894</v>
      </c>
      <c r="AT81" s="22">
        <v>0.25129512375627006</v>
      </c>
      <c r="AU81" s="22">
        <v>0.56450164621370846</v>
      </c>
      <c r="AV81" s="22">
        <v>0.29626138862708135</v>
      </c>
      <c r="AW81" s="22">
        <v>0.48095687755744415</v>
      </c>
      <c r="AX81" s="22">
        <v>0.29682090022033364</v>
      </c>
      <c r="AY81" s="22">
        <v>1.7233351380617217</v>
      </c>
      <c r="AZ81" s="22">
        <v>1.5268002165674066</v>
      </c>
      <c r="BA81" s="22">
        <v>0.78583333333333338</v>
      </c>
      <c r="BB81" s="22">
        <v>0.58027018535972352</v>
      </c>
      <c r="BC81" s="23">
        <v>0.41882086167800453</v>
      </c>
    </row>
    <row r="82" spans="1:55" x14ac:dyDescent="0.2">
      <c r="A82" s="47" t="s">
        <v>1126</v>
      </c>
      <c r="B82" s="47" t="s">
        <v>1127</v>
      </c>
      <c r="C82" s="47" t="s">
        <v>91</v>
      </c>
      <c r="D82" s="47">
        <v>218764</v>
      </c>
      <c r="E82" s="47" t="s">
        <v>16</v>
      </c>
      <c r="F82" s="47">
        <v>2019</v>
      </c>
      <c r="G82" s="47" t="s">
        <v>17</v>
      </c>
      <c r="H82" s="48">
        <v>43646</v>
      </c>
      <c r="I82" s="48">
        <v>43691</v>
      </c>
      <c r="J82" s="48">
        <v>43769</v>
      </c>
      <c r="K82" s="47">
        <v>126661000</v>
      </c>
      <c r="L82" s="47">
        <v>128862000</v>
      </c>
      <c r="M82" s="47" t="s">
        <v>2041</v>
      </c>
      <c r="N82" s="20">
        <v>0.90625</v>
      </c>
      <c r="O82" s="21">
        <v>0.55069444444444449</v>
      </c>
      <c r="P82" s="21">
        <v>7.7083333333333337E-2</v>
      </c>
      <c r="Q82" s="21">
        <v>8.1520572450805009</v>
      </c>
      <c r="R82" s="21">
        <v>0.52443315089914</v>
      </c>
      <c r="S82" s="21">
        <v>7.7404222048475371E-2</v>
      </c>
      <c r="T82" s="21">
        <v>0.44702892885066459</v>
      </c>
      <c r="U82" s="21">
        <v>4.799642218246869</v>
      </c>
      <c r="V82" s="21">
        <v>0.70840787119856885</v>
      </c>
      <c r="W82" s="21">
        <v>4.0912343470483004</v>
      </c>
      <c r="X82" s="22">
        <v>0.25508209538702109</v>
      </c>
      <c r="Y82" s="22">
        <v>0.21393034825870647</v>
      </c>
      <c r="Z82" s="22">
        <v>0.74491790461297891</v>
      </c>
      <c r="AA82" s="22">
        <v>0.31098514464425331</v>
      </c>
      <c r="AB82" s="23">
        <v>0.10926505082095388</v>
      </c>
      <c r="AC82" s="24">
        <v>0.43900869005471516</v>
      </c>
      <c r="AD82" s="22">
        <v>0.18039909880914065</v>
      </c>
      <c r="AE82" s="22">
        <v>0.18039909880914065</v>
      </c>
      <c r="AF82" s="22">
        <v>0.13196009011908594</v>
      </c>
      <c r="AG82" s="22">
        <v>11.556701030927835</v>
      </c>
      <c r="AH82" s="23">
        <v>11.556701030927835</v>
      </c>
      <c r="AI82" s="24">
        <v>-0.82157258064516125</v>
      </c>
      <c r="AJ82" s="22">
        <v>0.68888888888888888</v>
      </c>
      <c r="AK82" s="22">
        <v>0.18710398807305256</v>
      </c>
      <c r="AL82" s="23">
        <v>0.36973537085352215</v>
      </c>
      <c r="AM82" s="24">
        <v>1.4669051878354205</v>
      </c>
      <c r="AN82" s="22">
        <v>11.116279069767442</v>
      </c>
      <c r="AO82" s="22">
        <v>1.2146207974980454</v>
      </c>
      <c r="AP82" s="22">
        <v>-46.029629629629632</v>
      </c>
      <c r="AQ82" s="22">
        <v>0.16028146989835809</v>
      </c>
      <c r="AR82" s="22">
        <v>0.15963952365626005</v>
      </c>
      <c r="AS82" s="22">
        <v>-0.13115545542323784</v>
      </c>
      <c r="AT82" s="22">
        <v>0.19390148553557468</v>
      </c>
      <c r="AU82" s="22">
        <v>0.55277777777777781</v>
      </c>
      <c r="AV82" s="22">
        <v>0.29668281774133431</v>
      </c>
      <c r="AW82" s="22">
        <v>0.43375601224311328</v>
      </c>
      <c r="AX82" s="22">
        <v>0.34805421950153037</v>
      </c>
      <c r="AY82" s="22">
        <v>2.3933987511150758</v>
      </c>
      <c r="AZ82" s="22">
        <v>2.2943800178412133</v>
      </c>
      <c r="BA82" s="22">
        <v>0.97073170731707314</v>
      </c>
      <c r="BB82" s="22">
        <v>0.41781587774878864</v>
      </c>
      <c r="BC82" s="23">
        <v>0.30495103373231774</v>
      </c>
    </row>
    <row r="83" spans="1:55" x14ac:dyDescent="0.2">
      <c r="A83" s="47" t="s">
        <v>319</v>
      </c>
      <c r="B83" s="47" t="s">
        <v>320</v>
      </c>
      <c r="C83" s="47" t="s">
        <v>38</v>
      </c>
      <c r="D83" s="47">
        <v>106366</v>
      </c>
      <c r="E83" s="47" t="s">
        <v>16</v>
      </c>
      <c r="F83" s="47">
        <v>2018</v>
      </c>
      <c r="G83" s="47" t="s">
        <v>17</v>
      </c>
      <c r="H83" s="48">
        <v>43465</v>
      </c>
      <c r="I83" s="48">
        <v>43496</v>
      </c>
      <c r="J83" s="48">
        <v>43496</v>
      </c>
      <c r="K83" s="47">
        <v>4541000000</v>
      </c>
      <c r="L83" s="47">
        <v>4593000000</v>
      </c>
      <c r="M83" s="47" t="s">
        <v>1682</v>
      </c>
      <c r="N83" s="20">
        <v>0.79150816940187663</v>
      </c>
      <c r="O83" s="21">
        <v>0.79150816940187663</v>
      </c>
      <c r="P83" s="21">
        <v>0.13817338695069376</v>
      </c>
      <c r="Q83" s="21">
        <v>2.4095207131052048</v>
      </c>
      <c r="R83" s="21">
        <v>0.44398134168242714</v>
      </c>
      <c r="S83" s="21">
        <v>1.7474293161265714E-2</v>
      </c>
      <c r="T83" s="21">
        <v>0.42650704852116145</v>
      </c>
      <c r="U83" s="21">
        <v>1.5137635806984746</v>
      </c>
      <c r="V83" s="21">
        <v>5.957896448020808E-2</v>
      </c>
      <c r="W83" s="21">
        <v>1.4541846162182666</v>
      </c>
      <c r="X83" s="22">
        <v>8.680726625450963E-2</v>
      </c>
      <c r="Y83" s="22">
        <v>0.84068468345348324</v>
      </c>
      <c r="Z83" s="22">
        <v>0.91319273374549037</v>
      </c>
      <c r="AA83" s="22">
        <v>0.2628454728945821</v>
      </c>
      <c r="AB83" s="23">
        <v>0.29329635574768359</v>
      </c>
      <c r="AC83" s="24">
        <v>0.68582221422751755</v>
      </c>
      <c r="AD83" s="22">
        <v>0.31771191551948536</v>
      </c>
      <c r="AE83" s="22">
        <v>0.20113854000232786</v>
      </c>
      <c r="AF83" s="22">
        <v>0.12412837144338515</v>
      </c>
      <c r="AG83" s="22">
        <v>8.4771315640880864</v>
      </c>
      <c r="AH83" s="23">
        <v>5.3667419536984751</v>
      </c>
      <c r="AI83" s="24">
        <v>1.1170103304934766</v>
      </c>
      <c r="AJ83" s="22">
        <v>0.88023040973807198</v>
      </c>
      <c r="AK83" s="22">
        <v>0.18743903421243388</v>
      </c>
      <c r="AL83" s="23">
        <v>0.2174364389715687</v>
      </c>
      <c r="AM83" s="24">
        <v>0.15891787910807662</v>
      </c>
      <c r="AN83" s="22">
        <v>1.280270394754667</v>
      </c>
      <c r="AO83" s="22">
        <v>0.37549864115319209</v>
      </c>
      <c r="AP83" s="22">
        <v>-16.421720243266723</v>
      </c>
      <c r="AQ83" s="22">
        <v>4.6610034805549816E-2</v>
      </c>
      <c r="AR83" s="22">
        <v>0.25709206725427747</v>
      </c>
      <c r="AS83" s="22">
        <v>0.28717449501095155</v>
      </c>
      <c r="AT83" s="22">
        <v>9.653772190524626E-2</v>
      </c>
      <c r="AU83" s="22">
        <v>-0.96210556823533677</v>
      </c>
      <c r="AV83" s="22">
        <v>-0.23766141950726219</v>
      </c>
      <c r="AW83" s="22">
        <v>0.22634496250407565</v>
      </c>
      <c r="AX83" s="22">
        <v>-0.2473985746890866</v>
      </c>
      <c r="AY83" s="22">
        <v>3.7215413308465997</v>
      </c>
      <c r="AZ83" s="22">
        <v>3.5945180843269169</v>
      </c>
      <c r="BA83" s="22">
        <v>-2.2638308754581877</v>
      </c>
      <c r="BB83" s="22">
        <v>0.17011356416061857</v>
      </c>
      <c r="BC83" s="23">
        <v>8.4830931672029306E-2</v>
      </c>
    </row>
    <row r="84" spans="1:55" x14ac:dyDescent="0.2">
      <c r="A84" s="47" t="s">
        <v>304</v>
      </c>
      <c r="B84" s="47" t="s">
        <v>305</v>
      </c>
      <c r="C84" s="47" t="s">
        <v>113</v>
      </c>
      <c r="D84" s="47">
        <v>378116</v>
      </c>
      <c r="E84" s="47" t="s">
        <v>16</v>
      </c>
      <c r="F84" s="47">
        <v>2018</v>
      </c>
      <c r="G84" s="47" t="s">
        <v>17</v>
      </c>
      <c r="H84" s="48">
        <v>43465</v>
      </c>
      <c r="I84" s="48">
        <v>43524</v>
      </c>
      <c r="J84" s="48">
        <v>43524</v>
      </c>
      <c r="K84" s="47">
        <v>351020000</v>
      </c>
      <c r="L84" s="47">
        <v>352294000</v>
      </c>
      <c r="M84" s="47" t="s">
        <v>1683</v>
      </c>
      <c r="N84" s="20">
        <v>23.051400583347093</v>
      </c>
      <c r="O84" s="21">
        <v>23.051400583347093</v>
      </c>
      <c r="P84" s="21">
        <v>0.79654394364646963</v>
      </c>
      <c r="Q84" s="21">
        <v>1.9838168632752173</v>
      </c>
      <c r="R84" s="21">
        <v>5.6804907861432684E-2</v>
      </c>
      <c r="S84" s="21">
        <v>7.4113560768085994E-3</v>
      </c>
      <c r="T84" s="21">
        <v>4.9393551784624082E-2</v>
      </c>
      <c r="U84" s="21">
        <v>0.16949544199373778</v>
      </c>
      <c r="V84" s="21">
        <v>2.2114129241718756E-2</v>
      </c>
      <c r="W84" s="21">
        <v>0.14738131275201904</v>
      </c>
      <c r="X84" s="22">
        <v>0.54064306614848268</v>
      </c>
      <c r="Y84" s="22">
        <v>0.59018752130923968</v>
      </c>
      <c r="Z84" s="22">
        <v>0.45935693385151732</v>
      </c>
      <c r="AA84" s="22">
        <v>0.13946695544538482</v>
      </c>
      <c r="AB84" s="23">
        <v>0.3351412120187362</v>
      </c>
      <c r="AC84" s="24">
        <v>0.73868752030445073</v>
      </c>
      <c r="AD84" s="22">
        <v>0.6628068872696895</v>
      </c>
      <c r="AE84" s="22">
        <v>0.60509583700747205</v>
      </c>
      <c r="AF84" s="22">
        <v>0.45533020838167726</v>
      </c>
      <c r="AG84" s="22">
        <v>18.112238427393784</v>
      </c>
      <c r="AH84" s="23">
        <v>16.535193405199745</v>
      </c>
      <c r="AI84" s="24">
        <v>-0.4301868239921337</v>
      </c>
      <c r="AJ84" s="22">
        <v>1.3432392273402673</v>
      </c>
      <c r="AK84" s="22">
        <v>6.6098613951374688E-2</v>
      </c>
      <c r="AL84" s="23">
        <v>0.55460122699386505</v>
      </c>
      <c r="AM84" s="24">
        <v>7.5570087770986658E-2</v>
      </c>
      <c r="AN84" s="22">
        <v>0.1659676568343135</v>
      </c>
      <c r="AO84" s="22">
        <v>5.5622601667361507E-2</v>
      </c>
      <c r="AP84" s="22">
        <v>0.10754786671192126</v>
      </c>
      <c r="AQ84" s="22">
        <v>2.5326650807930746E-2</v>
      </c>
      <c r="AR84" s="22">
        <v>0.56638975263377733</v>
      </c>
      <c r="AS84" s="22">
        <v>-0.24365340882721492</v>
      </c>
      <c r="AT84" s="22">
        <v>3.1504071599224012E-2</v>
      </c>
      <c r="AU84" s="22">
        <v>0.27543888613725165</v>
      </c>
      <c r="AV84" s="22">
        <v>0.11372415360145421</v>
      </c>
      <c r="AW84" s="22">
        <v>0.63781749764816553</v>
      </c>
      <c r="AX84" s="22">
        <v>0.13078812584927355</v>
      </c>
      <c r="AY84" s="22">
        <v>1.5408045373385149</v>
      </c>
      <c r="AZ84" s="22">
        <v>1.0340650491895109</v>
      </c>
      <c r="BA84" s="22">
        <v>0.25507083885434717</v>
      </c>
      <c r="BB84" s="22">
        <v>0.59250170415814585</v>
      </c>
      <c r="BC84" s="23">
        <v>3.4465348288231612E-2</v>
      </c>
    </row>
    <row r="85" spans="1:55" x14ac:dyDescent="0.2">
      <c r="A85" s="47" t="s">
        <v>289</v>
      </c>
      <c r="B85" s="47" t="s">
        <v>290</v>
      </c>
      <c r="C85" s="47" t="s">
        <v>45</v>
      </c>
      <c r="D85" s="47">
        <v>80874</v>
      </c>
      <c r="E85" s="47" t="s">
        <v>16</v>
      </c>
      <c r="F85" s="47">
        <v>2018</v>
      </c>
      <c r="G85" s="47" t="s">
        <v>17</v>
      </c>
      <c r="H85" s="48">
        <v>43465</v>
      </c>
      <c r="I85" s="48">
        <v>43504</v>
      </c>
      <c r="J85" s="48">
        <v>43504</v>
      </c>
      <c r="K85" s="47">
        <v>27760000</v>
      </c>
      <c r="L85" s="47">
        <v>27946000</v>
      </c>
      <c r="M85" s="47" t="s">
        <v>1684</v>
      </c>
      <c r="N85" s="20">
        <v>1.8106935709682437</v>
      </c>
      <c r="O85" s="21">
        <v>1.7627925065001444</v>
      </c>
      <c r="P85" s="21">
        <v>1.5040289784217427</v>
      </c>
      <c r="Q85" s="21">
        <v>0.57181481941444723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2">
        <v>0.35965019920389069</v>
      </c>
      <c r="Y85" s="22">
        <v>0.64242845917170732</v>
      </c>
      <c r="Z85" s="22">
        <v>0.64034980079610937</v>
      </c>
      <c r="AA85" s="22">
        <v>9.6838780358399264E-3</v>
      </c>
      <c r="AB85" s="23">
        <v>0.63620726032633601</v>
      </c>
      <c r="AC85" s="24">
        <v>0.32703554070567536</v>
      </c>
      <c r="AD85" s="22">
        <v>0.10832222504283158</v>
      </c>
      <c r="AE85" s="22">
        <v>6.6805344723570581E-2</v>
      </c>
      <c r="AF85" s="22">
        <v>3.6290553824934714E-2</v>
      </c>
      <c r="AG85" s="22" t="e">
        <v>#DIV/0!</v>
      </c>
      <c r="AH85" s="23" t="e">
        <v>#DIV/0!</v>
      </c>
      <c r="AI85" s="24">
        <v>-0.26793413905835717</v>
      </c>
      <c r="AJ85" s="22">
        <v>1.381257361274695</v>
      </c>
      <c r="AK85" s="22" t="e">
        <v>#DIV/0!</v>
      </c>
      <c r="AL85" s="23" t="e">
        <v>#DIV/0!</v>
      </c>
      <c r="AM85" s="24">
        <v>0.1224923491281371</v>
      </c>
      <c r="AN85" s="22">
        <v>3.3753232237523583</v>
      </c>
      <c r="AO85" s="22">
        <v>2.1474051408993442</v>
      </c>
      <c r="AP85" s="22">
        <v>13.335887216148945</v>
      </c>
      <c r="AQ85" s="22">
        <v>7.7930521849749149E-2</v>
      </c>
      <c r="AR85" s="22">
        <v>0.12776031169674726</v>
      </c>
      <c r="AS85" s="22">
        <v>-3.4231349120295337E-2</v>
      </c>
      <c r="AT85" s="22">
        <v>0.27435315014049766</v>
      </c>
      <c r="AU85" s="22">
        <v>0.51995377675059451</v>
      </c>
      <c r="AV85" s="22" t="e">
        <v>#DIV/0!</v>
      </c>
      <c r="AW85" s="22" t="e">
        <v>#DIV/0!</v>
      </c>
      <c r="AX85" s="22" t="e">
        <v>#DIV/0!</v>
      </c>
      <c r="AY85" s="22">
        <v>0</v>
      </c>
      <c r="AZ85" s="22">
        <v>-1.2842807968333125</v>
      </c>
      <c r="BA85" s="22">
        <v>1.3252337824902438</v>
      </c>
      <c r="BB85" s="22" t="e">
        <v>#DIV/0!</v>
      </c>
      <c r="BC85" s="23">
        <v>0.17901514049907244</v>
      </c>
    </row>
    <row r="86" spans="1:55" x14ac:dyDescent="0.2">
      <c r="A86" s="47" t="s">
        <v>355</v>
      </c>
      <c r="B86" s="47" t="s">
        <v>356</v>
      </c>
      <c r="C86" s="47" t="s">
        <v>15</v>
      </c>
      <c r="D86" s="47">
        <v>120498</v>
      </c>
      <c r="E86" s="47" t="s">
        <v>16</v>
      </c>
      <c r="F86" s="47">
        <v>2018</v>
      </c>
      <c r="G86" s="47" t="s">
        <v>17</v>
      </c>
      <c r="H86" s="48">
        <v>43465</v>
      </c>
      <c r="I86" s="48">
        <v>43507</v>
      </c>
      <c r="J86" s="48">
        <v>43507</v>
      </c>
      <c r="K86" s="47">
        <v>158691324</v>
      </c>
      <c r="L86" s="47">
        <v>159293388</v>
      </c>
      <c r="M86" s="59" t="s">
        <v>1685</v>
      </c>
      <c r="N86" s="20">
        <v>1.537907268170426</v>
      </c>
      <c r="O86" s="21">
        <v>0.94909147869674182</v>
      </c>
      <c r="P86" s="21">
        <v>0.23887844611528822</v>
      </c>
      <c r="Q86" s="21">
        <v>1.3080276062477298</v>
      </c>
      <c r="R86" s="21">
        <v>0.1298919315916483</v>
      </c>
      <c r="S86" s="21">
        <v>4.6112684922883222E-2</v>
      </c>
      <c r="T86" s="21">
        <v>8.3779246668765087E-2</v>
      </c>
      <c r="U86" s="21">
        <v>0.29979416394236591</v>
      </c>
      <c r="V86" s="21">
        <v>0.10642934980021794</v>
      </c>
      <c r="W86" s="21">
        <v>0.19336481414214796</v>
      </c>
      <c r="X86" s="22">
        <v>0.51505613261987204</v>
      </c>
      <c r="Y86" s="22">
        <v>0.48505315087801726</v>
      </c>
      <c r="Z86" s="22">
        <v>0.48494386738012801</v>
      </c>
      <c r="AA86" s="22">
        <v>5.9070401846605815E-2</v>
      </c>
      <c r="AB86" s="23">
        <v>0.43327038086244885</v>
      </c>
      <c r="AC86" s="24">
        <v>0.24134449539354677</v>
      </c>
      <c r="AD86" s="22">
        <v>0.1006268141853519</v>
      </c>
      <c r="AE86" s="22">
        <v>0.1006268141853519</v>
      </c>
      <c r="AF86" s="22">
        <v>9.0067729586470913E-2</v>
      </c>
      <c r="AG86" s="22">
        <v>30.278481012658229</v>
      </c>
      <c r="AH86" s="23">
        <v>30.278481012658229</v>
      </c>
      <c r="AI86" s="24">
        <v>-0.58873002523128681</v>
      </c>
      <c r="AJ86" s="22">
        <v>0.3724937343358396</v>
      </c>
      <c r="AK86" s="22">
        <v>0.67043618739903066</v>
      </c>
      <c r="AL86" s="23">
        <v>0.9604200323101777</v>
      </c>
      <c r="AM86" s="24">
        <v>0.25923235258505872</v>
      </c>
      <c r="AN86" s="22">
        <v>2.878193485894176</v>
      </c>
      <c r="AO86" s="22">
        <v>1.247035987829189</v>
      </c>
      <c r="AP86" s="22">
        <v>6.9222481071636572</v>
      </c>
      <c r="AQ86" s="22">
        <v>0.11231770013639703</v>
      </c>
      <c r="AR86" s="22">
        <v>0.1000378612595179</v>
      </c>
      <c r="AS86" s="22">
        <v>-5.8895292583399941E-2</v>
      </c>
      <c r="AT86" s="22">
        <v>0.12475081313608226</v>
      </c>
      <c r="AU86" s="22">
        <v>0.21992481203007519</v>
      </c>
      <c r="AV86" s="22">
        <v>0.56704361873990305</v>
      </c>
      <c r="AW86" s="22">
        <v>1.4890419536631183</v>
      </c>
      <c r="AX86" s="22">
        <v>0.87914840325610522</v>
      </c>
      <c r="AY86" s="22">
        <v>1.0351170568561874</v>
      </c>
      <c r="AZ86" s="22">
        <v>0.39757525083612039</v>
      </c>
      <c r="BA86" s="22">
        <v>0.65576833255488087</v>
      </c>
      <c r="BB86" s="22">
        <v>0.96607431340872374</v>
      </c>
      <c r="BC86" s="23">
        <v>0.18867329231740021</v>
      </c>
    </row>
    <row r="87" spans="1:55" x14ac:dyDescent="0.2">
      <c r="A87" s="47" t="s">
        <v>307</v>
      </c>
      <c r="B87" s="47" t="s">
        <v>308</v>
      </c>
      <c r="C87" s="47" t="s">
        <v>52</v>
      </c>
      <c r="D87" s="47">
        <v>378117</v>
      </c>
      <c r="E87" s="47" t="s">
        <v>16</v>
      </c>
      <c r="F87" s="47">
        <v>2018</v>
      </c>
      <c r="G87" s="47" t="s">
        <v>17</v>
      </c>
      <c r="H87" s="48">
        <v>43465</v>
      </c>
      <c r="I87" s="48">
        <v>43501</v>
      </c>
      <c r="J87" s="48">
        <v>43501</v>
      </c>
      <c r="K87" s="47">
        <v>283600000</v>
      </c>
      <c r="L87" s="47">
        <v>283600000</v>
      </c>
      <c r="M87" s="47" t="s">
        <v>1686</v>
      </c>
      <c r="N87" s="20">
        <v>0.94054878048780488</v>
      </c>
      <c r="O87" s="21">
        <v>0.88605182926829273</v>
      </c>
      <c r="P87" s="21">
        <v>5.8307926829268296E-2</v>
      </c>
      <c r="Q87" s="21">
        <v>4.1187395659432386</v>
      </c>
      <c r="R87" s="21">
        <v>0.47617106282359656</v>
      </c>
      <c r="S87" s="21">
        <v>4.0604998165436827E-2</v>
      </c>
      <c r="T87" s="21">
        <v>0.43556606465815972</v>
      </c>
      <c r="U87" s="21">
        <v>2.4373956594323873</v>
      </c>
      <c r="V87" s="21">
        <v>0.20784641068447413</v>
      </c>
      <c r="W87" s="21">
        <v>2.2295492487479134</v>
      </c>
      <c r="X87" s="22">
        <v>0.10061559786375311</v>
      </c>
      <c r="Y87" s="22">
        <v>0.1953605935831057</v>
      </c>
      <c r="Z87" s="22">
        <v>0.89938440213624693</v>
      </c>
      <c r="AA87" s="22">
        <v>0</v>
      </c>
      <c r="AB87" s="23">
        <v>0.1953605935831057</v>
      </c>
      <c r="AC87" s="24">
        <v>0.55507056598283133</v>
      </c>
      <c r="AD87" s="22">
        <v>0.30481594645715115</v>
      </c>
      <c r="AE87" s="22">
        <v>0.1690673650516514</v>
      </c>
      <c r="AF87" s="22">
        <v>9.5591444783937149E-2</v>
      </c>
      <c r="AG87" s="22">
        <v>4.6868008948545858</v>
      </c>
      <c r="AH87" s="23">
        <v>2.5995525727069353</v>
      </c>
      <c r="AI87" s="24">
        <v>0.51321197886083381</v>
      </c>
      <c r="AJ87" s="22">
        <v>0.64900914634146345</v>
      </c>
      <c r="AK87" s="22">
        <v>0.11095890410958904</v>
      </c>
      <c r="AL87" s="23">
        <v>0.14580479452054795</v>
      </c>
      <c r="AM87" s="24">
        <v>0.13710350584307179</v>
      </c>
      <c r="AN87" s="22">
        <v>1.4342654424040067</v>
      </c>
      <c r="AO87" s="22">
        <v>0.28019894818378244</v>
      </c>
      <c r="AP87" s="22">
        <v>-44.057692307692307</v>
      </c>
      <c r="AQ87" s="22">
        <v>2.6784622283827306E-2</v>
      </c>
      <c r="AR87" s="22">
        <v>0.24778117270478683</v>
      </c>
      <c r="AS87" s="22">
        <v>0.12716426596828168</v>
      </c>
      <c r="AT87" s="22">
        <v>6.9428023971625424E-2</v>
      </c>
      <c r="AU87" s="22">
        <v>-0.3441310975609756</v>
      </c>
      <c r="AV87" s="22">
        <v>-7.7311643835616436E-2</v>
      </c>
      <c r="AW87" s="22">
        <v>0.15939722950205915</v>
      </c>
      <c r="AX87" s="22">
        <v>-8.4518906776488212E-2</v>
      </c>
      <c r="AY87" s="22">
        <v>5.5751789976133654</v>
      </c>
      <c r="AZ87" s="22">
        <v>5.5021479713603823</v>
      </c>
      <c r="BA87" s="22">
        <v>-1.3744292237442923</v>
      </c>
      <c r="BB87" s="22">
        <v>9.9486301369863014E-2</v>
      </c>
      <c r="BC87" s="23">
        <v>5.3047249486418625E-2</v>
      </c>
    </row>
    <row r="88" spans="1:55" x14ac:dyDescent="0.2">
      <c r="A88" s="47" t="s">
        <v>268</v>
      </c>
      <c r="B88" s="47" t="s">
        <v>269</v>
      </c>
      <c r="C88" s="47" t="s">
        <v>24</v>
      </c>
      <c r="D88" s="47">
        <v>378107</v>
      </c>
      <c r="E88" s="47" t="s">
        <v>16</v>
      </c>
      <c r="F88" s="47">
        <v>2018</v>
      </c>
      <c r="G88" s="47" t="s">
        <v>17</v>
      </c>
      <c r="H88" s="48">
        <v>43465</v>
      </c>
      <c r="I88" s="48">
        <v>43515</v>
      </c>
      <c r="J88" s="48">
        <v>43515</v>
      </c>
      <c r="K88" s="47">
        <v>411524000</v>
      </c>
      <c r="L88" s="47">
        <v>420698000</v>
      </c>
      <c r="M88" s="59" t="s">
        <v>1687</v>
      </c>
      <c r="N88" s="20">
        <v>1.0022554506724584</v>
      </c>
      <c r="O88" s="21">
        <v>1.0022554506724584</v>
      </c>
      <c r="P88" s="21">
        <v>0.50655751399214766</v>
      </c>
      <c r="Q88" s="21">
        <v>1.8033203302186338</v>
      </c>
      <c r="R88" s="21">
        <v>0.21636840231707713</v>
      </c>
      <c r="S88" s="21">
        <v>1.2297336655771659E-3</v>
      </c>
      <c r="T88" s="21">
        <v>0.21513866865149994</v>
      </c>
      <c r="U88" s="21">
        <v>0.6065499410323868</v>
      </c>
      <c r="V88" s="21">
        <v>3.4473373854667514E-3</v>
      </c>
      <c r="W88" s="21">
        <v>0.60310260364692003</v>
      </c>
      <c r="X88" s="22">
        <v>0.38827222419986407</v>
      </c>
      <c r="Y88" s="22">
        <v>0.50921605765233058</v>
      </c>
      <c r="Z88" s="22">
        <v>0.61172777580013593</v>
      </c>
      <c r="AA88" s="22">
        <v>0.22701530694799521</v>
      </c>
      <c r="AB88" s="23">
        <v>0.35671984725413419</v>
      </c>
      <c r="AC88" s="24">
        <v>0.19417459578148913</v>
      </c>
      <c r="AD88" s="22">
        <v>2.4253110652738039E-2</v>
      </c>
      <c r="AE88" s="22">
        <v>2.4253110652738039E-2</v>
      </c>
      <c r="AF88" s="22">
        <v>1.4971055958480271E-2</v>
      </c>
      <c r="AG88" s="22">
        <v>4.2507288629737605</v>
      </c>
      <c r="AH88" s="23">
        <v>4.2507288629737605</v>
      </c>
      <c r="AI88" s="24">
        <v>3.7374392220421395</v>
      </c>
      <c r="AJ88" s="22">
        <v>0.10308244925235988</v>
      </c>
      <c r="AK88" s="22">
        <v>0.18456476218965001</v>
      </c>
      <c r="AL88" s="23">
        <v>0.18456476218965001</v>
      </c>
      <c r="AM88" s="24">
        <v>8.1647464392633581E-2</v>
      </c>
      <c r="AN88" s="22">
        <v>5.453687743808401</v>
      </c>
      <c r="AO88" s="22">
        <v>1.9454386589430763</v>
      </c>
      <c r="AP88" s="22">
        <v>2226.5185185185187</v>
      </c>
      <c r="AQ88" s="22">
        <v>2.9125271026827611E-2</v>
      </c>
      <c r="AR88" s="22">
        <v>2.0526981169738504E-2</v>
      </c>
      <c r="AS88" s="22">
        <v>7.6718344533901126E-2</v>
      </c>
      <c r="AT88" s="22">
        <v>3.9933982719005855E-2</v>
      </c>
      <c r="AU88" s="22">
        <v>-0.27992648901511985</v>
      </c>
      <c r="AV88" s="22">
        <v>-0.50119653006281784</v>
      </c>
      <c r="AW88" s="22">
        <v>0.18561973525872444</v>
      </c>
      <c r="AX88" s="22">
        <v>-0.50406137184115518</v>
      </c>
      <c r="AY88" s="22">
        <v>4.5857338820301781</v>
      </c>
      <c r="AZ88" s="22">
        <v>0.42661179698216734</v>
      </c>
      <c r="BA88" s="22">
        <v>-3.7233333333333332</v>
      </c>
      <c r="BB88" s="22">
        <v>0.21806760394854921</v>
      </c>
      <c r="BC88" s="23">
        <v>7.7020602218700482E-2</v>
      </c>
    </row>
    <row r="89" spans="1:55" x14ac:dyDescent="0.2">
      <c r="A89" s="47" t="s">
        <v>271</v>
      </c>
      <c r="B89" s="47" t="s">
        <v>272</v>
      </c>
      <c r="C89" s="47" t="s">
        <v>52</v>
      </c>
      <c r="D89" s="47">
        <v>378108</v>
      </c>
      <c r="E89" s="47" t="s">
        <v>16</v>
      </c>
      <c r="F89" s="47">
        <v>2018</v>
      </c>
      <c r="G89" s="47" t="s">
        <v>17</v>
      </c>
      <c r="H89" s="48">
        <v>43465</v>
      </c>
      <c r="I89" s="48">
        <v>43524</v>
      </c>
      <c r="J89" s="48">
        <v>43684</v>
      </c>
      <c r="K89" s="47">
        <v>501008000</v>
      </c>
      <c r="L89" s="47">
        <v>509438000</v>
      </c>
      <c r="M89" s="47" t="s">
        <v>2042</v>
      </c>
      <c r="N89" s="20">
        <v>2.1274984857662025</v>
      </c>
      <c r="O89" s="21">
        <v>2.0081768625075713</v>
      </c>
      <c r="P89" s="21">
        <v>1.4448818897637796</v>
      </c>
      <c r="Q89" s="21">
        <v>2.3518242740134028</v>
      </c>
      <c r="R89" s="21">
        <v>0.30312118182827946</v>
      </c>
      <c r="S89" s="21">
        <v>1.7845903217446037E-2</v>
      </c>
      <c r="T89" s="21">
        <v>0.2852752786108334</v>
      </c>
      <c r="U89" s="21">
        <v>1.0160089352196575</v>
      </c>
      <c r="V89" s="21">
        <v>5.9816331595929514E-2</v>
      </c>
      <c r="W89" s="21">
        <v>0.95619260362372793</v>
      </c>
      <c r="X89" s="22">
        <v>0.26009848568995519</v>
      </c>
      <c r="Y89" s="22">
        <v>0.30900793802968135</v>
      </c>
      <c r="Z89" s="22">
        <v>0.73990151431004481</v>
      </c>
      <c r="AA89" s="22">
        <v>3.2100410974119739E-2</v>
      </c>
      <c r="AB89" s="23">
        <v>0.298344996112407</v>
      </c>
      <c r="AC89" s="24">
        <v>0.4547171593162716</v>
      </c>
      <c r="AD89" s="22">
        <v>0.19586363207101709</v>
      </c>
      <c r="AE89" s="22">
        <v>7.8477665501935967E-2</v>
      </c>
      <c r="AF89" s="22">
        <v>3.144772877514402E-2</v>
      </c>
      <c r="AG89" s="22">
        <v>5.7451523545706369</v>
      </c>
      <c r="AH89" s="23">
        <v>2.3019390581717452</v>
      </c>
      <c r="AI89" s="24">
        <v>1.4293071161048689</v>
      </c>
      <c r="AJ89" s="22">
        <v>0.64688067837674135</v>
      </c>
      <c r="AK89" s="22">
        <v>0.19860754855258336</v>
      </c>
      <c r="AL89" s="23">
        <v>0.26090142909490655</v>
      </c>
      <c r="AM89" s="24">
        <v>4.1325390915860016E-2</v>
      </c>
      <c r="AN89" s="22">
        <v>1.3140977910151401</v>
      </c>
      <c r="AO89" s="22">
        <v>0.39205450035173461</v>
      </c>
      <c r="AP89" s="22">
        <v>2.844211657265646</v>
      </c>
      <c r="AQ89" s="22">
        <v>1.2329223592135955E-2</v>
      </c>
      <c r="AR89" s="22">
        <v>0.20171876475587874</v>
      </c>
      <c r="AS89" s="22">
        <v>0.28831806591746151</v>
      </c>
      <c r="AT89" s="22">
        <v>7.9084749527935136E-2</v>
      </c>
      <c r="AU89" s="22">
        <v>0.28134463961235617</v>
      </c>
      <c r="AV89" s="22">
        <v>0.113472578478075</v>
      </c>
      <c r="AW89" s="22">
        <v>0.27722258273848149</v>
      </c>
      <c r="AX89" s="22">
        <v>0.12057105775470474</v>
      </c>
      <c r="AY89" s="22">
        <v>3.9474445515911283</v>
      </c>
      <c r="AZ89" s="22">
        <v>1.6470588235294117</v>
      </c>
      <c r="BA89" s="22">
        <v>2.7897897897897899</v>
      </c>
      <c r="BB89" s="22">
        <v>0.10150238182484426</v>
      </c>
      <c r="BC89" s="23">
        <v>3.5052937950816217E-2</v>
      </c>
    </row>
    <row r="90" spans="1:55" x14ac:dyDescent="0.2">
      <c r="A90" s="47" t="s">
        <v>236</v>
      </c>
      <c r="B90" s="47" t="s">
        <v>237</v>
      </c>
      <c r="C90" s="47" t="s">
        <v>138</v>
      </c>
      <c r="D90" s="47">
        <v>378102</v>
      </c>
      <c r="E90" s="47" t="s">
        <v>16</v>
      </c>
      <c r="F90" s="47">
        <v>2018</v>
      </c>
      <c r="G90" s="47" t="s">
        <v>17</v>
      </c>
      <c r="H90" s="48">
        <v>43465</v>
      </c>
      <c r="I90" s="48">
        <v>43522</v>
      </c>
      <c r="J90" s="48">
        <v>43522</v>
      </c>
      <c r="K90" s="47">
        <v>430610000</v>
      </c>
      <c r="L90" s="47">
        <v>432499000</v>
      </c>
      <c r="M90" s="47" t="s">
        <v>1689</v>
      </c>
      <c r="N90" s="20">
        <v>1.8956256266013145</v>
      </c>
      <c r="O90" s="21">
        <v>1.8570687590509078</v>
      </c>
      <c r="P90" s="21">
        <v>7.9613178121866988E-3</v>
      </c>
      <c r="Q90" s="21">
        <v>1.0107803093538374</v>
      </c>
      <c r="R90" s="21">
        <v>0.29201093924044058</v>
      </c>
      <c r="S90" s="21">
        <v>0</v>
      </c>
      <c r="T90" s="21">
        <v>0.29201093924044058</v>
      </c>
      <c r="U90" s="21">
        <v>0.5871698467405978</v>
      </c>
      <c r="V90" s="21">
        <v>0</v>
      </c>
      <c r="W90" s="21">
        <v>0.5871698467405978</v>
      </c>
      <c r="X90" s="22">
        <v>0.12968973016048047</v>
      </c>
      <c r="Y90" s="22">
        <v>0.49731937166290885</v>
      </c>
      <c r="Z90" s="22">
        <v>0.87031026983951953</v>
      </c>
      <c r="AA90" s="22">
        <v>0</v>
      </c>
      <c r="AB90" s="23">
        <v>0.49731937166290885</v>
      </c>
      <c r="AC90" s="24">
        <v>0.64663404851956996</v>
      </c>
      <c r="AD90" s="22">
        <v>0.55045179759321583</v>
      </c>
      <c r="AE90" s="22">
        <v>0.35966077248888101</v>
      </c>
      <c r="AF90" s="22">
        <v>0.25457281682957461</v>
      </c>
      <c r="AG90" s="22">
        <v>16.454283411428804</v>
      </c>
      <c r="AH90" s="23">
        <v>10.751096296498682</v>
      </c>
      <c r="AI90" s="24">
        <v>-1.166871662037301</v>
      </c>
      <c r="AJ90" s="22">
        <v>3.8462981786788459</v>
      </c>
      <c r="AK90" s="22">
        <v>0.81031788494287593</v>
      </c>
      <c r="AL90" s="23">
        <v>0.90114949465950689</v>
      </c>
      <c r="AM90" s="24">
        <v>0.26676273214827034</v>
      </c>
      <c r="AN90" s="22">
        <v>1.0478838057829887</v>
      </c>
      <c r="AO90" s="22">
        <v>0.52113291586773358</v>
      </c>
      <c r="AP90" s="22">
        <v>8.5048954256241238</v>
      </c>
      <c r="AQ90" s="22">
        <v>0.13266627433505865</v>
      </c>
      <c r="AR90" s="22">
        <v>0.5049489339843557</v>
      </c>
      <c r="AS90" s="22">
        <v>-0.58921060184228857</v>
      </c>
      <c r="AT90" s="22">
        <v>0.26314551033157102</v>
      </c>
      <c r="AU90" s="22">
        <v>2.8249972151052689</v>
      </c>
      <c r="AV90" s="22">
        <v>0.66186881373847573</v>
      </c>
      <c r="AW90" s="22">
        <v>0.90114949465950689</v>
      </c>
      <c r="AX90" s="22">
        <v>0.66186881373847573</v>
      </c>
      <c r="AY90" s="22">
        <v>1.0179614270176924</v>
      </c>
      <c r="AZ90" s="22">
        <v>1.0160626665670378</v>
      </c>
      <c r="BA90" s="22">
        <v>1.4568354687160596</v>
      </c>
      <c r="BB90" s="22">
        <v>0.64186316984529856</v>
      </c>
      <c r="BC90" s="23">
        <v>0.20119594075517089</v>
      </c>
    </row>
    <row r="91" spans="1:55" x14ac:dyDescent="0.2">
      <c r="A91" s="47" t="s">
        <v>1129</v>
      </c>
      <c r="B91" s="47" t="s">
        <v>1130</v>
      </c>
      <c r="C91" s="47" t="s">
        <v>24</v>
      </c>
      <c r="D91" s="47">
        <v>186450</v>
      </c>
      <c r="E91" s="47" t="s">
        <v>16</v>
      </c>
      <c r="F91" s="47">
        <v>2018</v>
      </c>
      <c r="G91" s="47" t="s">
        <v>17</v>
      </c>
      <c r="H91" s="48">
        <v>43404</v>
      </c>
      <c r="I91" s="48">
        <v>43455</v>
      </c>
      <c r="J91" s="48">
        <v>43455</v>
      </c>
      <c r="K91" s="47">
        <v>49300000</v>
      </c>
      <c r="L91" s="47">
        <v>50600000</v>
      </c>
      <c r="M91" s="47" t="s">
        <v>1690</v>
      </c>
      <c r="N91" s="20">
        <v>2.0333643988816403</v>
      </c>
      <c r="O91" s="21">
        <v>1.1595526561043803</v>
      </c>
      <c r="P91" s="21">
        <v>0.14482758620689656</v>
      </c>
      <c r="Q91" s="21">
        <v>0.8479956466533648</v>
      </c>
      <c r="R91" s="21">
        <v>0.33091218426907471</v>
      </c>
      <c r="S91" s="21">
        <v>6.0692317759455565E-3</v>
      </c>
      <c r="T91" s="21">
        <v>0.32484295249312917</v>
      </c>
      <c r="U91" s="21">
        <v>0.61152427595380621</v>
      </c>
      <c r="V91" s="21">
        <v>1.1215913900477659E-2</v>
      </c>
      <c r="W91" s="21">
        <v>0.60030836205332849</v>
      </c>
      <c r="X91" s="22">
        <v>0.17846158879727783</v>
      </c>
      <c r="Y91" s="22">
        <v>1.503955624261162</v>
      </c>
      <c r="Z91" s="22">
        <v>0.8215384112027222</v>
      </c>
      <c r="AA91" s="22">
        <v>0.39132639706844652</v>
      </c>
      <c r="AB91" s="23">
        <v>0.54112681586179823</v>
      </c>
      <c r="AC91" s="24">
        <v>0.64446462413139605</v>
      </c>
      <c r="AD91" s="22">
        <v>0.22670562223626026</v>
      </c>
      <c r="AE91" s="22">
        <v>0.16878553379658875</v>
      </c>
      <c r="AF91" s="22">
        <v>5.5235312697409979E-2</v>
      </c>
      <c r="AG91" s="22">
        <v>6.9431680773881501</v>
      </c>
      <c r="AH91" s="23">
        <v>5.1692865779927448</v>
      </c>
      <c r="AI91" s="24">
        <v>1.2623710569591868</v>
      </c>
      <c r="AJ91" s="22">
        <v>1.246784715750233</v>
      </c>
      <c r="AK91" s="22">
        <v>0.32924658888669173</v>
      </c>
      <c r="AL91" s="23">
        <v>0.33068024520466682</v>
      </c>
      <c r="AM91" s="24">
        <v>4.2293971824173167E-2</v>
      </c>
      <c r="AN91" s="22">
        <v>0.76570530261805425</v>
      </c>
      <c r="AO91" s="22">
        <v>0.41434367229420233</v>
      </c>
      <c r="AP91" s="22">
        <v>4.5685425685425685</v>
      </c>
      <c r="AQ91" s="22">
        <v>2.2886402303363435E-2</v>
      </c>
      <c r="AR91" s="22">
        <v>0.26409507264687304</v>
      </c>
      <c r="AS91" s="22">
        <v>0.33338597599494629</v>
      </c>
      <c r="AT91" s="22">
        <v>0.10942612223530951</v>
      </c>
      <c r="AU91" s="22">
        <v>-1.5817334575955266</v>
      </c>
      <c r="AV91" s="22">
        <v>-0.41951750049436426</v>
      </c>
      <c r="AW91" s="22">
        <v>0.33685853855063708</v>
      </c>
      <c r="AX91" s="22">
        <v>-0.42735559248627686</v>
      </c>
      <c r="AY91" s="22">
        <v>3.5228143504005573</v>
      </c>
      <c r="AZ91" s="22">
        <v>3.3874956461163359</v>
      </c>
      <c r="BA91" s="22">
        <v>-6.0657612580414586</v>
      </c>
      <c r="BB91" s="22">
        <v>0.21134071583943048</v>
      </c>
      <c r="BC91" s="23">
        <v>7.666373760378746E-2</v>
      </c>
    </row>
    <row r="92" spans="1:55" x14ac:dyDescent="0.2">
      <c r="A92" s="47" t="s">
        <v>328</v>
      </c>
      <c r="B92" s="47" t="s">
        <v>329</v>
      </c>
      <c r="C92" s="47" t="s">
        <v>138</v>
      </c>
      <c r="D92" s="47">
        <v>378120</v>
      </c>
      <c r="E92" s="47" t="s">
        <v>16</v>
      </c>
      <c r="F92" s="47">
        <v>2018</v>
      </c>
      <c r="G92" s="47" t="s">
        <v>17</v>
      </c>
      <c r="H92" s="48">
        <v>43465</v>
      </c>
      <c r="I92" s="48">
        <v>43515</v>
      </c>
      <c r="J92" s="48">
        <v>43515</v>
      </c>
      <c r="K92" s="47">
        <v>1150793000</v>
      </c>
      <c r="L92" s="47">
        <v>1161837000</v>
      </c>
      <c r="M92" s="47" t="s">
        <v>1691</v>
      </c>
      <c r="N92" s="20">
        <v>1.7949966193373901</v>
      </c>
      <c r="O92" s="21">
        <v>1.6588235294117648</v>
      </c>
      <c r="P92" s="21">
        <v>1.0311020960108181</v>
      </c>
      <c r="Q92" s="21">
        <v>1.1825099800399201</v>
      </c>
      <c r="R92" s="21">
        <v>0.21388968276650472</v>
      </c>
      <c r="S92" s="21">
        <v>1.6004572735067162E-3</v>
      </c>
      <c r="T92" s="21">
        <v>0.212289225492998</v>
      </c>
      <c r="U92" s="21">
        <v>0.46681636726546905</v>
      </c>
      <c r="V92" s="21">
        <v>3.4930139720558881E-3</v>
      </c>
      <c r="W92" s="21">
        <v>0.46332335329341318</v>
      </c>
      <c r="X92" s="22">
        <v>0.18968276650471563</v>
      </c>
      <c r="Y92" s="22">
        <v>0.45818805372963706</v>
      </c>
      <c r="Z92" s="22">
        <v>0.81031723349528439</v>
      </c>
      <c r="AA92" s="22">
        <v>0</v>
      </c>
      <c r="AB92" s="23">
        <v>0.45818805372963706</v>
      </c>
      <c r="AC92" s="24">
        <v>0.60749100694730485</v>
      </c>
      <c r="AD92" s="22">
        <v>0.41442183595573495</v>
      </c>
      <c r="AE92" s="22">
        <v>0.25087184556663095</v>
      </c>
      <c r="AF92" s="22">
        <v>0.17181536095779443</v>
      </c>
      <c r="AG92" s="22">
        <v>20.533333333333335</v>
      </c>
      <c r="AH92" s="23">
        <v>12.429931972789115</v>
      </c>
      <c r="AI92" s="24">
        <v>-0.72359672181846302</v>
      </c>
      <c r="AJ92" s="22">
        <v>1.7490196078431373</v>
      </c>
      <c r="AK92" s="22">
        <v>0.7730491715660075</v>
      </c>
      <c r="AL92" s="23">
        <v>0.86411010154997325</v>
      </c>
      <c r="AM92" s="24">
        <v>0.19514096806387227</v>
      </c>
      <c r="AN92" s="22">
        <v>1.1357597305389222</v>
      </c>
      <c r="AO92" s="22">
        <v>0.5203915404401257</v>
      </c>
      <c r="AP92" s="22">
        <v>6.1944208198673243</v>
      </c>
      <c r="AQ92" s="22">
        <v>8.9411260360102884E-2</v>
      </c>
      <c r="AR92" s="22">
        <v>0.35516379712771506</v>
      </c>
      <c r="AS92" s="22">
        <v>-0.25699535931021228</v>
      </c>
      <c r="AT92" s="22">
        <v>0.18482423549585597</v>
      </c>
      <c r="AU92" s="22">
        <v>1.2293441514536849</v>
      </c>
      <c r="AV92" s="22">
        <v>0.60736237306253338</v>
      </c>
      <c r="AW92" s="22">
        <v>0.87062466343564893</v>
      </c>
      <c r="AX92" s="22">
        <v>0.61194130317716744</v>
      </c>
      <c r="AY92" s="22">
        <v>0.99178372647760404</v>
      </c>
      <c r="AZ92" s="22">
        <v>0.48654916512059371</v>
      </c>
      <c r="BA92" s="22">
        <v>1.4529327153587981</v>
      </c>
      <c r="BB92" s="22">
        <v>0.61036878674505612</v>
      </c>
      <c r="BC92" s="23">
        <v>0.14597747063992969</v>
      </c>
    </row>
    <row r="93" spans="1:55" x14ac:dyDescent="0.2">
      <c r="A93" s="47" t="s">
        <v>343</v>
      </c>
      <c r="B93" s="47" t="s">
        <v>344</v>
      </c>
      <c r="C93" s="47" t="s">
        <v>91</v>
      </c>
      <c r="D93" s="47">
        <v>217867</v>
      </c>
      <c r="E93" s="47" t="s">
        <v>16</v>
      </c>
      <c r="F93" s="47">
        <v>2018</v>
      </c>
      <c r="G93" s="47" t="s">
        <v>17</v>
      </c>
      <c r="H93" s="48">
        <v>43373</v>
      </c>
      <c r="I93" s="48">
        <v>43399</v>
      </c>
      <c r="J93" s="48">
        <v>43399</v>
      </c>
      <c r="K93" s="47">
        <v>438333000</v>
      </c>
      <c r="L93" s="47">
        <v>443202000</v>
      </c>
      <c r="M93" s="47" t="s">
        <v>1692</v>
      </c>
      <c r="N93" s="20">
        <v>1.0182174043962662</v>
      </c>
      <c r="O93" s="21">
        <v>0.46416741945197232</v>
      </c>
      <c r="P93" s="21">
        <v>0.36429790223828162</v>
      </c>
      <c r="Q93" s="21">
        <v>2.1160802869571853</v>
      </c>
      <c r="R93" s="21">
        <v>0.15887827577761449</v>
      </c>
      <c r="S93" s="21">
        <v>0</v>
      </c>
      <c r="T93" s="21">
        <v>0.15887827577761449</v>
      </c>
      <c r="U93" s="21">
        <v>0.4950774631763718</v>
      </c>
      <c r="V93" s="21">
        <v>0</v>
      </c>
      <c r="W93" s="21">
        <v>0.4950774631763718</v>
      </c>
      <c r="X93" s="22">
        <v>0.49691403379867743</v>
      </c>
      <c r="Y93" s="22">
        <v>0.32091599314229735</v>
      </c>
      <c r="Z93" s="22">
        <v>0.50308596620132251</v>
      </c>
      <c r="AA93" s="22">
        <v>0</v>
      </c>
      <c r="AB93" s="23">
        <v>0.32091599314229735</v>
      </c>
      <c r="AC93" s="24">
        <v>0.13013505113861107</v>
      </c>
      <c r="AD93" s="22">
        <v>3.164378143188111E-2</v>
      </c>
      <c r="AE93" s="22">
        <v>3.164378143188111E-2</v>
      </c>
      <c r="AF93" s="22">
        <v>2.2136520314177545E-2</v>
      </c>
      <c r="AG93" s="22">
        <v>28.176100628930818</v>
      </c>
      <c r="AH93" s="23">
        <v>28.176100628930818</v>
      </c>
      <c r="AI93" s="24">
        <v>-0.22185659854520262</v>
      </c>
      <c r="AJ93" s="22">
        <v>0.28977215698082909</v>
      </c>
      <c r="AK93" s="22">
        <v>0.78387544319408042</v>
      </c>
      <c r="AL93" s="23">
        <v>0.89008786804377982</v>
      </c>
      <c r="AM93" s="24">
        <v>0.23918186674807296</v>
      </c>
      <c r="AN93" s="22">
        <v>10.804853850263299</v>
      </c>
      <c r="AO93" s="22">
        <v>3.4674504041146217</v>
      </c>
      <c r="AP93" s="22">
        <v>390.01652892561981</v>
      </c>
      <c r="AQ93" s="22">
        <v>7.6757286309086459E-2</v>
      </c>
      <c r="AR93" s="22">
        <v>4.0783748657964629E-2</v>
      </c>
      <c r="AS93" s="22">
        <v>-9.0481437531785055E-3</v>
      </c>
      <c r="AT93" s="22">
        <v>0.14141562576536859</v>
      </c>
      <c r="AU93" s="22">
        <v>0.14187493726789119</v>
      </c>
      <c r="AV93" s="22">
        <v>0.4357946662555881</v>
      </c>
      <c r="AW93" s="22">
        <v>0.89008786804377982</v>
      </c>
      <c r="AX93" s="22">
        <v>0.4357946662555881</v>
      </c>
      <c r="AY93" s="22">
        <v>1.4479910714285715</v>
      </c>
      <c r="AZ93" s="22">
        <v>-0.17232142857142857</v>
      </c>
      <c r="BA93" s="22">
        <v>0.90204211869814932</v>
      </c>
      <c r="BB93" s="22">
        <v>0.69061199321720368</v>
      </c>
      <c r="BC93" s="23">
        <v>0.21431305013394567</v>
      </c>
    </row>
    <row r="94" spans="1:55" x14ac:dyDescent="0.2">
      <c r="A94" s="47" t="s">
        <v>346</v>
      </c>
      <c r="B94" s="47" t="s">
        <v>347</v>
      </c>
      <c r="C94" s="47" t="s">
        <v>91</v>
      </c>
      <c r="D94" s="47">
        <v>376164</v>
      </c>
      <c r="E94" s="47" t="s">
        <v>16</v>
      </c>
      <c r="F94" s="47">
        <v>2019</v>
      </c>
      <c r="G94" s="47" t="s">
        <v>17</v>
      </c>
      <c r="H94" s="48">
        <v>43646</v>
      </c>
      <c r="I94" s="48">
        <v>43705</v>
      </c>
      <c r="J94" s="48">
        <v>43705</v>
      </c>
      <c r="K94" s="47">
        <v>751500000</v>
      </c>
      <c r="L94" s="47">
        <v>751500000</v>
      </c>
      <c r="M94" s="47" t="s">
        <v>1693</v>
      </c>
      <c r="N94" s="20">
        <v>0.94121538063328636</v>
      </c>
      <c r="O94" s="21">
        <v>0.60953093094820399</v>
      </c>
      <c r="P94" s="21">
        <v>9.7897673348480055E-2</v>
      </c>
      <c r="Q94" s="21">
        <v>2.5014270990248155</v>
      </c>
      <c r="R94" s="21">
        <v>0.43382544408844409</v>
      </c>
      <c r="S94" s="21">
        <v>1.0970597891924326E-2</v>
      </c>
      <c r="T94" s="21">
        <v>0.42285484619651975</v>
      </c>
      <c r="U94" s="21">
        <v>1.519008166177753</v>
      </c>
      <c r="V94" s="21">
        <v>3.8412748751288354E-2</v>
      </c>
      <c r="W94" s="21">
        <v>1.4805954174264648</v>
      </c>
      <c r="X94" s="22">
        <v>0.18526045263622676</v>
      </c>
      <c r="Y94" s="22">
        <v>0.97599288104772408</v>
      </c>
      <c r="Z94" s="22">
        <v>0.8147395473637733</v>
      </c>
      <c r="AA94" s="22">
        <v>0.28721681931912102</v>
      </c>
      <c r="AB94" s="23">
        <v>0.28559783531649441</v>
      </c>
      <c r="AC94" s="24">
        <v>0.61767936636410936</v>
      </c>
      <c r="AD94" s="22">
        <v>8.9969358848355205E-2</v>
      </c>
      <c r="AE94" s="22">
        <v>4.9095218824073542E-2</v>
      </c>
      <c r="AF94" s="22">
        <v>-0.4375556454876568</v>
      </c>
      <c r="AG94" s="22">
        <v>2.8222705839680811</v>
      </c>
      <c r="AH94" s="23">
        <v>1.5400797968806674</v>
      </c>
      <c r="AI94" s="24">
        <v>-0.25062539086929331</v>
      </c>
      <c r="AJ94" s="22">
        <v>0.18394639210836616</v>
      </c>
      <c r="AK94" s="22">
        <v>3.8284379607761265E-2</v>
      </c>
      <c r="AL94" s="23">
        <v>8.3458381721622718E-2</v>
      </c>
      <c r="AM94" s="24">
        <v>-0.75005946245936728</v>
      </c>
      <c r="AN94" s="22">
        <v>1.7142035994608738</v>
      </c>
      <c r="AO94" s="22">
        <v>0.48957283729776851</v>
      </c>
      <c r="AP94" s="22">
        <v>-42.311643835616437</v>
      </c>
      <c r="AQ94" s="22">
        <v>-0.2142153588370487</v>
      </c>
      <c r="AR94" s="22">
        <v>7.3955021101925186E-2</v>
      </c>
      <c r="AS94" s="22">
        <v>-1.8535006070416835E-2</v>
      </c>
      <c r="AT94" s="22">
        <v>3.620636951328586E-2</v>
      </c>
      <c r="AU94" s="22">
        <v>5.3377814845704752E-2</v>
      </c>
      <c r="AV94" s="22">
        <v>2.4218066991140048E-2</v>
      </c>
      <c r="AW94" s="22">
        <v>8.5623636193255595E-2</v>
      </c>
      <c r="AX94" s="22">
        <v>2.4846383485722701E-2</v>
      </c>
      <c r="AY94" s="22">
        <v>9.8492481686158584</v>
      </c>
      <c r="AZ94" s="22">
        <v>9.4117722657756069</v>
      </c>
      <c r="BA94" s="22">
        <v>-4.9046033507742719E-2</v>
      </c>
      <c r="BB94" s="22">
        <v>5.5404047653222335E-2</v>
      </c>
      <c r="BC94" s="23">
        <v>2.9926065842983303E-2</v>
      </c>
    </row>
    <row r="95" spans="1:55" x14ac:dyDescent="0.2">
      <c r="A95" s="47" t="s">
        <v>242</v>
      </c>
      <c r="B95" s="47" t="s">
        <v>243</v>
      </c>
      <c r="C95" s="47" t="s">
        <v>91</v>
      </c>
      <c r="D95" s="47">
        <v>249099</v>
      </c>
      <c r="E95" s="47" t="s">
        <v>16</v>
      </c>
      <c r="F95" s="47">
        <v>2018</v>
      </c>
      <c r="G95" s="47" t="s">
        <v>17</v>
      </c>
      <c r="H95" s="48">
        <v>43312</v>
      </c>
      <c r="I95" s="48">
        <v>43370</v>
      </c>
      <c r="J95" s="48">
        <v>43734</v>
      </c>
      <c r="K95" s="47">
        <v>301000000</v>
      </c>
      <c r="L95" s="47">
        <v>304000000</v>
      </c>
      <c r="M95" s="47" t="s">
        <v>1294</v>
      </c>
      <c r="N95" s="20">
        <v>0.63884251530328329</v>
      </c>
      <c r="O95" s="21">
        <v>0.39204229271007235</v>
      </c>
      <c r="P95" s="21">
        <v>1.3633834168057874E-2</v>
      </c>
      <c r="Q95" s="21">
        <v>9.5819373634377278</v>
      </c>
      <c r="R95" s="21">
        <v>0.65496593020854843</v>
      </c>
      <c r="S95" s="21">
        <v>0.1049624888154725</v>
      </c>
      <c r="T95" s="21">
        <v>0.55000344139307589</v>
      </c>
      <c r="U95" s="21">
        <v>6.9308084486525852</v>
      </c>
      <c r="V95" s="21">
        <v>1.110706482155863</v>
      </c>
      <c r="W95" s="21">
        <v>5.8201019664967228</v>
      </c>
      <c r="X95" s="22">
        <v>0.15802877004611468</v>
      </c>
      <c r="Y95" s="22">
        <v>0.19611484073703755</v>
      </c>
      <c r="Z95" s="22">
        <v>0.84197122995388529</v>
      </c>
      <c r="AA95" s="22">
        <v>0.26595085690687592</v>
      </c>
      <c r="AB95" s="23">
        <v>9.4500653864684425E-2</v>
      </c>
      <c r="AC95" s="24">
        <v>0.35888133030990171</v>
      </c>
      <c r="AD95" s="22">
        <v>0.16099773242630386</v>
      </c>
      <c r="AE95" s="22">
        <v>0.16099773242630386</v>
      </c>
      <c r="AF95" s="22">
        <v>3.9455782312925167E-2</v>
      </c>
      <c r="AG95" s="22">
        <v>5.916666666666667</v>
      </c>
      <c r="AH95" s="23">
        <v>5.916666666666667</v>
      </c>
      <c r="AI95" s="24">
        <v>4.4498084291187743</v>
      </c>
      <c r="AJ95" s="22">
        <v>0.36310517529215358</v>
      </c>
      <c r="AK95" s="22">
        <v>9.2370744010088268E-2</v>
      </c>
      <c r="AL95" s="23">
        <v>0.13713745271122321</v>
      </c>
      <c r="AM95" s="24">
        <v>0.19009468317552805</v>
      </c>
      <c r="AN95" s="22">
        <v>4.8179169701383833</v>
      </c>
      <c r="AO95" s="22">
        <v>0.45529630394383647</v>
      </c>
      <c r="AP95" s="22">
        <v>-5.0963020030816644</v>
      </c>
      <c r="AQ95" s="22">
        <v>1.7964071856287425E-2</v>
      </c>
      <c r="AR95" s="22">
        <v>0.19727891156462585</v>
      </c>
      <c r="AS95" s="22">
        <v>0.87785336356764931</v>
      </c>
      <c r="AT95" s="22">
        <v>8.9820359281437126E-2</v>
      </c>
      <c r="AU95" s="22">
        <v>-1.639398998330551</v>
      </c>
      <c r="AV95" s="22">
        <v>-0.6191677175283733</v>
      </c>
      <c r="AW95" s="22">
        <v>0.16330872231260168</v>
      </c>
      <c r="AX95" s="22">
        <v>-0.73732949568264294</v>
      </c>
      <c r="AY95" s="22">
        <v>8.9352112676056343</v>
      </c>
      <c r="AZ95" s="22">
        <v>8.8892018779342727</v>
      </c>
      <c r="BA95" s="22">
        <v>-22.574712643678161</v>
      </c>
      <c r="BB95" s="22">
        <v>0.11191677175283733</v>
      </c>
      <c r="BC95" s="23">
        <v>9.7393689986282575E-2</v>
      </c>
    </row>
    <row r="96" spans="1:55" x14ac:dyDescent="0.2">
      <c r="A96" s="47" t="s">
        <v>337</v>
      </c>
      <c r="B96" s="47" t="s">
        <v>338</v>
      </c>
      <c r="C96" s="47" t="s">
        <v>15</v>
      </c>
      <c r="D96" s="47">
        <v>287342</v>
      </c>
      <c r="E96" s="47" t="s">
        <v>16</v>
      </c>
      <c r="F96" s="47">
        <v>2018</v>
      </c>
      <c r="G96" s="47" t="s">
        <v>17</v>
      </c>
      <c r="H96" s="48">
        <v>43312</v>
      </c>
      <c r="I96" s="48">
        <v>43374</v>
      </c>
      <c r="J96" s="48">
        <v>43374</v>
      </c>
      <c r="K96" s="47">
        <v>232990000</v>
      </c>
      <c r="L96" s="47">
        <v>244397000</v>
      </c>
      <c r="M96" s="47" t="s">
        <v>1694</v>
      </c>
      <c r="N96" s="20">
        <v>2.5576218368583548</v>
      </c>
      <c r="O96" s="21">
        <v>2.4972660645756988</v>
      </c>
      <c r="P96" s="21">
        <v>0.99013186369276052</v>
      </c>
      <c r="Q96" s="21">
        <v>0.4595531336114943</v>
      </c>
      <c r="R96" s="21">
        <v>0.1732887058878588</v>
      </c>
      <c r="S96" s="21">
        <v>4.9876543637859024E-4</v>
      </c>
      <c r="T96" s="21">
        <v>0.17278994045148022</v>
      </c>
      <c r="U96" s="21">
        <v>0.25292407369810493</v>
      </c>
      <c r="V96" s="21">
        <v>7.2797465560347585E-4</v>
      </c>
      <c r="W96" s="21">
        <v>0.25219609904250145</v>
      </c>
      <c r="X96" s="22">
        <v>0.30728284203565631</v>
      </c>
      <c r="Y96" s="22">
        <v>0.82972452876329461</v>
      </c>
      <c r="Z96" s="22">
        <v>0.69271715796434363</v>
      </c>
      <c r="AA96" s="22">
        <v>0.14613480620081137</v>
      </c>
      <c r="AB96" s="23">
        <v>0.68514120998501538</v>
      </c>
      <c r="AC96" s="24">
        <v>0.42220087002511497</v>
      </c>
      <c r="AD96" s="22">
        <v>0.32423858957354368</v>
      </c>
      <c r="AE96" s="22">
        <v>0.32423858957354368</v>
      </c>
      <c r="AF96" s="22">
        <v>0.23141615832131118</v>
      </c>
      <c r="AG96" s="22">
        <v>30.693368283093054</v>
      </c>
      <c r="AH96" s="23">
        <v>30.693368283093054</v>
      </c>
      <c r="AI96" s="24">
        <v>-0.34021406584945119</v>
      </c>
      <c r="AJ96" s="22">
        <v>1.9298734743341894</v>
      </c>
      <c r="AK96" s="22">
        <v>1.3380136934918405</v>
      </c>
      <c r="AL96" s="23">
        <v>1.3380136934918405</v>
      </c>
      <c r="AM96" s="24">
        <v>0.26428895344314302</v>
      </c>
      <c r="AN96" s="22">
        <v>1.1420505610338125</v>
      </c>
      <c r="AO96" s="22">
        <v>0.78246590325077203</v>
      </c>
      <c r="AP96" s="22">
        <v>4.1812045570323715</v>
      </c>
      <c r="AQ96" s="22">
        <v>0.18107525334770841</v>
      </c>
      <c r="AR96" s="22">
        <v>0.2963230224373441</v>
      </c>
      <c r="AS96" s="22">
        <v>-0.10081326026820697</v>
      </c>
      <c r="AT96" s="22">
        <v>0.23186266140543521</v>
      </c>
      <c r="AU96" s="22">
        <v>0.88940545921458869</v>
      </c>
      <c r="AV96" s="22">
        <v>0.61663974313449932</v>
      </c>
      <c r="AW96" s="22">
        <v>1.3418759263392577</v>
      </c>
      <c r="AX96" s="22">
        <v>0.61841969970933952</v>
      </c>
      <c r="AY96" s="22">
        <v>0.68303055974967375</v>
      </c>
      <c r="AZ96" s="22">
        <v>0.21414712131667224</v>
      </c>
      <c r="BA96" s="22">
        <v>0.59012317316275276</v>
      </c>
      <c r="BB96" s="22">
        <v>1.4640633361507185</v>
      </c>
      <c r="BC96" s="23">
        <v>0.28834903927322231</v>
      </c>
    </row>
    <row r="97" spans="1:55" x14ac:dyDescent="0.2">
      <c r="A97" s="47" t="s">
        <v>1039</v>
      </c>
      <c r="B97" s="47" t="s">
        <v>1040</v>
      </c>
      <c r="C97" s="47" t="s">
        <v>34</v>
      </c>
      <c r="D97" s="47">
        <v>85017</v>
      </c>
      <c r="E97" s="47" t="s">
        <v>16</v>
      </c>
      <c r="F97" s="47">
        <v>2018</v>
      </c>
      <c r="G97" s="47" t="s">
        <v>17</v>
      </c>
      <c r="H97" s="48">
        <v>43496</v>
      </c>
      <c r="I97" s="48">
        <v>43532</v>
      </c>
      <c r="J97" s="48">
        <v>43532</v>
      </c>
      <c r="K97" s="47">
        <v>768000000</v>
      </c>
      <c r="L97" s="47">
        <v>787000000</v>
      </c>
      <c r="M97" s="47" t="s">
        <v>1695</v>
      </c>
      <c r="N97" s="20">
        <v>0.94943121222893712</v>
      </c>
      <c r="O97" s="21">
        <v>0.94943121222893712</v>
      </c>
      <c r="P97" s="21">
        <v>0.38588695343050122</v>
      </c>
      <c r="Q97" s="21">
        <v>0.96968920217878884</v>
      </c>
      <c r="R97" s="21">
        <v>0.10332823632755311</v>
      </c>
      <c r="S97" s="21">
        <v>0</v>
      </c>
      <c r="T97" s="21">
        <v>0.10332823632755311</v>
      </c>
      <c r="U97" s="21">
        <v>0.20352451137455943</v>
      </c>
      <c r="V97" s="21">
        <v>0</v>
      </c>
      <c r="W97" s="21">
        <v>0.20352451137455943</v>
      </c>
      <c r="X97" s="22">
        <v>0.34756157074535576</v>
      </c>
      <c r="Y97" s="22">
        <v>0.98697109607235467</v>
      </c>
      <c r="Z97" s="22">
        <v>0.65243842925464424</v>
      </c>
      <c r="AA97" s="22">
        <v>0.41809545498910106</v>
      </c>
      <c r="AB97" s="23">
        <v>0.50769430978950447</v>
      </c>
      <c r="AC97" s="24">
        <v>0.74017467248908297</v>
      </c>
      <c r="AD97" s="22">
        <v>4.0280078301460624E-2</v>
      </c>
      <c r="AE97" s="22">
        <v>4.0280078301460624E-2</v>
      </c>
      <c r="AF97" s="22">
        <v>8.3571751242282791E-2</v>
      </c>
      <c r="AG97" s="22">
        <v>3.4740259740259742</v>
      </c>
      <c r="AH97" s="23">
        <v>3.4740259740259742</v>
      </c>
      <c r="AI97" s="24">
        <v>0.59152442613301948</v>
      </c>
      <c r="AJ97" s="22">
        <v>0.30199075719872021</v>
      </c>
      <c r="AK97" s="22">
        <v>1.0698992443324937</v>
      </c>
      <c r="AL97" s="23">
        <v>1.0698992443324937</v>
      </c>
      <c r="AM97" s="24">
        <v>7.1131047741108622E-2</v>
      </c>
      <c r="AN97" s="22">
        <v>0.85113745594360779</v>
      </c>
      <c r="AO97" s="22">
        <v>0.43211764323128476</v>
      </c>
      <c r="AP97" s="22">
        <v>-23.342706502636204</v>
      </c>
      <c r="AQ97" s="22">
        <v>3.6112828187526431E-2</v>
      </c>
      <c r="AR97" s="22">
        <v>0.25583496461376298</v>
      </c>
      <c r="AS97" s="22">
        <v>0.15133263062791749</v>
      </c>
      <c r="AT97" s="22">
        <v>0.1105508019650584</v>
      </c>
      <c r="AU97" s="22">
        <v>-0.16974760042659082</v>
      </c>
      <c r="AV97" s="22">
        <v>-0.6013853904282116</v>
      </c>
      <c r="AW97" s="22">
        <v>1.0698992443324937</v>
      </c>
      <c r="AX97" s="22">
        <v>-0.6013853904282116</v>
      </c>
      <c r="AY97" s="22">
        <v>5.9364485981308412</v>
      </c>
      <c r="AZ97" s="22">
        <v>-2.1794392523364485</v>
      </c>
      <c r="BA97" s="22">
        <v>-1.7207207207207207</v>
      </c>
      <c r="BB97" s="22">
        <v>0.16845088161209068</v>
      </c>
      <c r="BC97" s="23">
        <v>2.7457018219142929E-2</v>
      </c>
    </row>
    <row r="98" spans="1:55" x14ac:dyDescent="0.2">
      <c r="A98" s="47" t="s">
        <v>298</v>
      </c>
      <c r="B98" s="47" t="s">
        <v>299</v>
      </c>
      <c r="C98" s="47" t="s">
        <v>34</v>
      </c>
      <c r="D98" s="47">
        <v>82202</v>
      </c>
      <c r="E98" s="47" t="s">
        <v>16</v>
      </c>
      <c r="F98" s="47">
        <v>2019</v>
      </c>
      <c r="G98" s="47" t="s">
        <v>17</v>
      </c>
      <c r="H98" s="48">
        <v>43677</v>
      </c>
      <c r="I98" s="48">
        <v>43713</v>
      </c>
      <c r="J98" s="48">
        <v>43788</v>
      </c>
      <c r="K98" s="47">
        <v>4271000000</v>
      </c>
      <c r="L98" s="47">
        <v>4278000000</v>
      </c>
      <c r="M98" s="47" t="s">
        <v>2043</v>
      </c>
      <c r="N98" s="20">
        <v>1.5058968213925328</v>
      </c>
      <c r="O98" s="21">
        <v>1.4622855701311805</v>
      </c>
      <c r="P98" s="21">
        <v>1.0536390010090817</v>
      </c>
      <c r="Q98" s="21">
        <v>1.9130201662148878</v>
      </c>
      <c r="R98" s="21">
        <v>0.25222664198869038</v>
      </c>
      <c r="S98" s="21">
        <v>0.10420991277494299</v>
      </c>
      <c r="T98" s="21">
        <v>0.14801672921374739</v>
      </c>
      <c r="U98" s="21">
        <v>0.73474129456971793</v>
      </c>
      <c r="V98" s="21">
        <v>0.30356557743290341</v>
      </c>
      <c r="W98" s="21">
        <v>0.43117571713681452</v>
      </c>
      <c r="X98" s="22">
        <v>0.48832738539568271</v>
      </c>
      <c r="Y98" s="22">
        <v>0.54091809935065982</v>
      </c>
      <c r="Z98" s="22">
        <v>0.51167261460431723</v>
      </c>
      <c r="AA98" s="22">
        <v>0.34285685069483501</v>
      </c>
      <c r="AB98" s="23">
        <v>0.34328632928737229</v>
      </c>
      <c r="AC98" s="24">
        <v>0.62935419235511714</v>
      </c>
      <c r="AD98" s="22">
        <v>0.28015181874229345</v>
      </c>
      <c r="AE98" s="22">
        <v>0.28015181874229345</v>
      </c>
      <c r="AF98" s="22">
        <v>0.22389411220715166</v>
      </c>
      <c r="AG98" s="22">
        <v>-32.385300668151444</v>
      </c>
      <c r="AH98" s="23">
        <v>-32.385300668151444</v>
      </c>
      <c r="AI98" s="24">
        <v>-1.7616701408628641</v>
      </c>
      <c r="AJ98" s="22">
        <v>0.4992116548940464</v>
      </c>
      <c r="AK98" s="22">
        <v>0.39941620043784964</v>
      </c>
      <c r="AL98" s="23">
        <v>0.6418146436390173</v>
      </c>
      <c r="AM98" s="24">
        <v>0.34616186589616038</v>
      </c>
      <c r="AN98" s="22">
        <v>1.5460963331446784</v>
      </c>
      <c r="AO98" s="22">
        <v>0.53075373492990296</v>
      </c>
      <c r="AP98" s="22">
        <v>3.2353051174967273</v>
      </c>
      <c r="AQ98" s="22">
        <v>0.11883263628276053</v>
      </c>
      <c r="AR98" s="22">
        <v>0.30500539457459924</v>
      </c>
      <c r="AS98" s="22">
        <v>-0.53731889642416775</v>
      </c>
      <c r="AT98" s="22">
        <v>0.16188275234423732</v>
      </c>
      <c r="AU98" s="22">
        <v>0.96707870837537846</v>
      </c>
      <c r="AV98" s="22">
        <v>1.2433309008351576</v>
      </c>
      <c r="AW98" s="22">
        <v>1.0936787564766839</v>
      </c>
      <c r="AX98" s="22">
        <v>2.1186873920552678</v>
      </c>
      <c r="AY98" s="22">
        <v>1.6963069940169178</v>
      </c>
      <c r="AZ98" s="22">
        <v>-0.60154047176947945</v>
      </c>
      <c r="BA98" s="22">
        <v>2.6390155752516997</v>
      </c>
      <c r="BB98" s="22">
        <v>0.58951593286305037</v>
      </c>
      <c r="BC98" s="23">
        <v>0.22004812275843283</v>
      </c>
    </row>
    <row r="99" spans="1:55" x14ac:dyDescent="0.2">
      <c r="A99" s="47" t="s">
        <v>352</v>
      </c>
      <c r="B99" s="47" t="s">
        <v>353</v>
      </c>
      <c r="C99" s="47" t="s">
        <v>15</v>
      </c>
      <c r="D99" s="47">
        <v>248102</v>
      </c>
      <c r="E99" s="47" t="s">
        <v>16</v>
      </c>
      <c r="F99" s="47">
        <v>2018</v>
      </c>
      <c r="G99" s="47" t="s">
        <v>17</v>
      </c>
      <c r="H99" s="48">
        <v>43465</v>
      </c>
      <c r="I99" s="48">
        <v>43502</v>
      </c>
      <c r="J99" s="48">
        <v>43502</v>
      </c>
      <c r="K99" s="47">
        <v>829000000</v>
      </c>
      <c r="L99" s="47">
        <v>834000000</v>
      </c>
      <c r="M99" s="47" t="s">
        <v>1697</v>
      </c>
      <c r="N99" s="20">
        <v>1.3394255874673628</v>
      </c>
      <c r="O99" s="21">
        <v>1.2020887728459531</v>
      </c>
      <c r="P99" s="21">
        <v>0.58015665796344651</v>
      </c>
      <c r="Q99" s="21">
        <v>1.9196343402225755</v>
      </c>
      <c r="R99" s="21">
        <v>0.40178060932777915</v>
      </c>
      <c r="S99" s="21">
        <v>4.9007596177407496E-4</v>
      </c>
      <c r="T99" s="21">
        <v>0.40129053336600506</v>
      </c>
      <c r="U99" s="21">
        <v>1.1730524642289348</v>
      </c>
      <c r="V99" s="21">
        <v>1.4308426073131955E-3</v>
      </c>
      <c r="W99" s="21">
        <v>1.1716216216216215</v>
      </c>
      <c r="X99" s="22">
        <v>6.9835824552805681E-2</v>
      </c>
      <c r="Y99" s="22">
        <v>0.34250864439543682</v>
      </c>
      <c r="Z99" s="22">
        <v>0.93016417544719432</v>
      </c>
      <c r="AA99" s="22">
        <v>0</v>
      </c>
      <c r="AB99" s="23">
        <v>0.34250864439543682</v>
      </c>
      <c r="AC99" s="24">
        <v>0.49828571428571428</v>
      </c>
      <c r="AD99" s="22">
        <v>0.49828571428571428</v>
      </c>
      <c r="AE99" s="22">
        <v>0.38963265306122447</v>
      </c>
      <c r="AF99" s="22">
        <v>0.27012244897959181</v>
      </c>
      <c r="AG99" s="22">
        <v>9.5524256651017208</v>
      </c>
      <c r="AH99" s="23">
        <v>7.469483568075117</v>
      </c>
      <c r="AI99" s="24">
        <v>-0.53867700926524453</v>
      </c>
      <c r="AJ99" s="22">
        <v>2.4234986945169714</v>
      </c>
      <c r="AK99" s="22">
        <v>0.26360371349190215</v>
      </c>
      <c r="AL99" s="23">
        <v>0.31449481601951618</v>
      </c>
      <c r="AM99" s="24">
        <v>0.26303656597774244</v>
      </c>
      <c r="AN99" s="22">
        <v>0.97376788553259142</v>
      </c>
      <c r="AO99" s="22">
        <v>0.33352391842957879</v>
      </c>
      <c r="AP99" s="22">
        <v>18.846153846153847</v>
      </c>
      <c r="AQ99" s="22">
        <v>9.0092297639467453E-2</v>
      </c>
      <c r="AR99" s="22">
        <v>0.37885714285714284</v>
      </c>
      <c r="AS99" s="22">
        <v>-0.20408163265306123</v>
      </c>
      <c r="AT99" s="22">
        <v>0.12635791881074901</v>
      </c>
      <c r="AU99" s="22">
        <v>1.5441253263707573</v>
      </c>
      <c r="AV99" s="22">
        <v>0.2003794809243071</v>
      </c>
      <c r="AW99" s="22">
        <v>0.31487889273356401</v>
      </c>
      <c r="AX99" s="22">
        <v>0.20062419431440395</v>
      </c>
      <c r="AY99" s="22">
        <v>2.41759501965924</v>
      </c>
      <c r="AZ99" s="22">
        <v>2.2355832241153344</v>
      </c>
      <c r="BA99" s="22">
        <v>0.89362345119371411</v>
      </c>
      <c r="BB99" s="22">
        <v>0.32343972352104089</v>
      </c>
      <c r="BC99" s="23">
        <v>0.13710001723444593</v>
      </c>
    </row>
    <row r="100" spans="1:55" x14ac:dyDescent="0.2">
      <c r="A100" s="47" t="s">
        <v>295</v>
      </c>
      <c r="B100" s="47" t="s">
        <v>296</v>
      </c>
      <c r="C100" s="47" t="s">
        <v>15</v>
      </c>
      <c r="D100" s="47">
        <v>331923</v>
      </c>
      <c r="E100" s="47" t="s">
        <v>16</v>
      </c>
      <c r="F100" s="47">
        <v>2019</v>
      </c>
      <c r="G100" s="47" t="s">
        <v>17</v>
      </c>
      <c r="H100" s="48">
        <v>43616</v>
      </c>
      <c r="I100" s="48">
        <v>43672</v>
      </c>
      <c r="J100" s="48">
        <v>43746</v>
      </c>
      <c r="K100" s="47">
        <v>105930000</v>
      </c>
      <c r="L100" s="47">
        <v>109296000</v>
      </c>
      <c r="M100" s="47" t="s">
        <v>2044</v>
      </c>
      <c r="N100" s="20">
        <v>1.9829871077639831</v>
      </c>
      <c r="O100" s="21">
        <v>1.686295426311015</v>
      </c>
      <c r="P100" s="21">
        <v>8.5698476501086696E-2</v>
      </c>
      <c r="Q100" s="21">
        <v>1.4766410199282585</v>
      </c>
      <c r="R100" s="21">
        <v>0.38320566404658435</v>
      </c>
      <c r="S100" s="21">
        <v>4.1989806717045899E-2</v>
      </c>
      <c r="T100" s="21">
        <v>0.34121585732953846</v>
      </c>
      <c r="U100" s="21">
        <v>0.94906286664661821</v>
      </c>
      <c r="V100" s="21">
        <v>0.10399367773429499</v>
      </c>
      <c r="W100" s="21">
        <v>0.84506918891232319</v>
      </c>
      <c r="X100" s="22">
        <v>0.30071018421974804</v>
      </c>
      <c r="Y100" s="22">
        <v>0.65358653839247172</v>
      </c>
      <c r="Z100" s="22">
        <v>0.69928981578025196</v>
      </c>
      <c r="AA100" s="22">
        <v>0.38222000677185541</v>
      </c>
      <c r="AB100" s="23">
        <v>0.40377268726210763</v>
      </c>
      <c r="AC100" s="24">
        <v>0.45392490724798373</v>
      </c>
      <c r="AD100" s="22">
        <v>0.16655448839089054</v>
      </c>
      <c r="AE100" s="22">
        <v>0.16655448839089054</v>
      </c>
      <c r="AF100" s="22">
        <v>0.12840134857681099</v>
      </c>
      <c r="AG100" s="22">
        <v>11.421419190512198</v>
      </c>
      <c r="AH100" s="23">
        <v>11.421419190512198</v>
      </c>
      <c r="AI100" s="24">
        <v>-0.8178069825501797</v>
      </c>
      <c r="AJ100" s="22">
        <v>0.94691030589687453</v>
      </c>
      <c r="AK100" s="22">
        <v>0.29725125281996345</v>
      </c>
      <c r="AL100" s="23">
        <v>0.37471853001521876</v>
      </c>
      <c r="AM100" s="24">
        <v>0.29472634986733698</v>
      </c>
      <c r="AN100" s="22">
        <v>2.2953524486623964</v>
      </c>
      <c r="AO100" s="22">
        <v>0.92680062641007488</v>
      </c>
      <c r="AP100" s="22">
        <v>6.2174206416146545</v>
      </c>
      <c r="AQ100" s="22">
        <v>0.11900245029288678</v>
      </c>
      <c r="AR100" s="22">
        <v>0.15493544030202966</v>
      </c>
      <c r="AS100" s="22">
        <v>-0.12670728492348637</v>
      </c>
      <c r="AT100" s="22">
        <v>0.14359426312504187</v>
      </c>
      <c r="AU100" s="22">
        <v>0.73796191119706522</v>
      </c>
      <c r="AV100" s="22">
        <v>0.29203188607084568</v>
      </c>
      <c r="AW100" s="22">
        <v>0.4208311543574067</v>
      </c>
      <c r="AX100" s="22">
        <v>0.32796914451861608</v>
      </c>
      <c r="AY100" s="22">
        <v>2.4825000174224527</v>
      </c>
      <c r="AZ100" s="22">
        <v>2.3983103705407234</v>
      </c>
      <c r="BA100" s="22">
        <v>0.94038629077912406</v>
      </c>
      <c r="BB100" s="22">
        <v>0.40281973534013787</v>
      </c>
      <c r="BC100" s="23">
        <v>0.18195544758864776</v>
      </c>
    </row>
    <row r="101" spans="1:55" x14ac:dyDescent="0.2">
      <c r="A101" s="47" t="s">
        <v>274</v>
      </c>
      <c r="B101" s="47" t="s">
        <v>275</v>
      </c>
      <c r="C101" s="47" t="s">
        <v>38</v>
      </c>
      <c r="D101" s="47">
        <v>373834</v>
      </c>
      <c r="E101" s="47" t="s">
        <v>16</v>
      </c>
      <c r="F101" s="47">
        <v>2018</v>
      </c>
      <c r="G101" s="47" t="s">
        <v>17</v>
      </c>
      <c r="H101" s="48">
        <v>43465</v>
      </c>
      <c r="I101" s="48">
        <v>43535</v>
      </c>
      <c r="J101" s="48">
        <v>43595</v>
      </c>
      <c r="K101" s="47">
        <v>1066053000</v>
      </c>
      <c r="L101" s="47">
        <v>1053111000</v>
      </c>
      <c r="M101" s="47" t="s">
        <v>2045</v>
      </c>
      <c r="N101" s="20">
        <v>0.69065268486711262</v>
      </c>
      <c r="O101" s="21">
        <v>0.69065268486711262</v>
      </c>
      <c r="P101" s="21">
        <v>8.8229976496112819E-2</v>
      </c>
      <c r="Q101" s="21">
        <v>2.5432721404075047</v>
      </c>
      <c r="R101" s="21">
        <v>0.51328000455477107</v>
      </c>
      <c r="S101" s="21">
        <v>9.2803461626053286E-3</v>
      </c>
      <c r="T101" s="21">
        <v>0.50399965839216576</v>
      </c>
      <c r="U101" s="21">
        <v>1.8186907403671575</v>
      </c>
      <c r="V101" s="21">
        <v>3.2882792011297159E-2</v>
      </c>
      <c r="W101" s="21">
        <v>1.7858079483558604</v>
      </c>
      <c r="X101" s="22">
        <v>5.4372580277841039E-2</v>
      </c>
      <c r="Y101" s="22">
        <v>0.63054124530941935</v>
      </c>
      <c r="Z101" s="22">
        <v>0.94562741972215891</v>
      </c>
      <c r="AA101" s="22">
        <v>0.39898371669323618</v>
      </c>
      <c r="AB101" s="23">
        <v>0.28222500569346393</v>
      </c>
      <c r="AC101" s="24">
        <v>0.5366633963229962</v>
      </c>
      <c r="AD101" s="22">
        <v>0.35899842170370688</v>
      </c>
      <c r="AE101" s="22">
        <v>0.14059634005886618</v>
      </c>
      <c r="AF101" s="22">
        <v>-7.3923985837990022E-2</v>
      </c>
      <c r="AG101" s="22">
        <v>3.8658704639412034</v>
      </c>
      <c r="AH101" s="23">
        <v>1.5140101056499771</v>
      </c>
      <c r="AI101" s="24">
        <v>-0.57209897610921501</v>
      </c>
      <c r="AJ101" s="22">
        <v>1.2713794973784125</v>
      </c>
      <c r="AK101" s="22">
        <v>0.13088932641912315</v>
      </c>
      <c r="AL101" s="23">
        <v>0.19500291173289702</v>
      </c>
      <c r="AM101" s="24">
        <v>-8.7401654226346576E-2</v>
      </c>
      <c r="AN101" s="22">
        <v>1.1823179342344159</v>
      </c>
      <c r="AO101" s="22">
        <v>0.33367968572079254</v>
      </c>
      <c r="AP101" s="22">
        <v>-13.70134424313267</v>
      </c>
      <c r="AQ101" s="22">
        <v>-2.4666932361648828E-2</v>
      </c>
      <c r="AR101" s="22">
        <v>0.29996160900908586</v>
      </c>
      <c r="AS101" s="22">
        <v>-0.17160772938617072</v>
      </c>
      <c r="AT101" s="22">
        <v>0.10009109542245502</v>
      </c>
      <c r="AU101" s="22">
        <v>0.71487976857711077</v>
      </c>
      <c r="AV101" s="22">
        <v>0.10964754166551122</v>
      </c>
      <c r="AW101" s="22">
        <v>0.19859357790392274</v>
      </c>
      <c r="AX101" s="22">
        <v>0.11166652545962891</v>
      </c>
      <c r="AY101" s="22">
        <v>4.2848146387832697</v>
      </c>
      <c r="AZ101" s="22">
        <v>4.2268298479087454</v>
      </c>
      <c r="BA101" s="22">
        <v>-2.2815926139642237</v>
      </c>
      <c r="BB101" s="22">
        <v>9.1400682177421588E-2</v>
      </c>
      <c r="BC101" s="23">
        <v>5.0923136346079569E-2</v>
      </c>
    </row>
    <row r="102" spans="1:55" x14ac:dyDescent="0.2">
      <c r="A102" s="47" t="s">
        <v>313</v>
      </c>
      <c r="B102" s="47" t="s">
        <v>314</v>
      </c>
      <c r="C102" s="47" t="s">
        <v>34</v>
      </c>
      <c r="D102" s="47">
        <v>128066</v>
      </c>
      <c r="E102" s="47" t="s">
        <v>16</v>
      </c>
      <c r="F102" s="47">
        <v>2018</v>
      </c>
      <c r="G102" s="47" t="s">
        <v>17</v>
      </c>
      <c r="H102" s="48">
        <v>43465</v>
      </c>
      <c r="I102" s="48">
        <v>43515</v>
      </c>
      <c r="J102" s="48">
        <v>43515</v>
      </c>
      <c r="K102" s="47">
        <v>577000000</v>
      </c>
      <c r="L102" s="47">
        <v>581000000</v>
      </c>
      <c r="M102" s="47" t="s">
        <v>1700</v>
      </c>
      <c r="N102" s="20">
        <v>3.1245948865682389</v>
      </c>
      <c r="O102" s="21">
        <v>3.1245948865682389</v>
      </c>
      <c r="P102" s="21">
        <v>1.6244148361541231</v>
      </c>
      <c r="Q102" s="21">
        <v>0.39294467787114845</v>
      </c>
      <c r="R102" s="21">
        <v>4.681706780619619E-2</v>
      </c>
      <c r="S102" s="21">
        <v>5.6557531577955129E-4</v>
      </c>
      <c r="T102" s="21">
        <v>4.6251492490416643E-2</v>
      </c>
      <c r="U102" s="21">
        <v>6.5213585434173674E-2</v>
      </c>
      <c r="V102" s="21">
        <v>7.8781512605042019E-4</v>
      </c>
      <c r="W102" s="21">
        <v>6.4425770308123242E-2</v>
      </c>
      <c r="X102" s="22">
        <v>0.54527744611324069</v>
      </c>
      <c r="Y102" s="22">
        <v>1.0125864208473674</v>
      </c>
      <c r="Z102" s="22">
        <v>0.45472255388675925</v>
      </c>
      <c r="AA102" s="22">
        <v>0.21875196380317979</v>
      </c>
      <c r="AB102" s="23">
        <v>0.71790360082951044</v>
      </c>
      <c r="AC102" s="24">
        <v>0.38989147286821707</v>
      </c>
      <c r="AD102" s="22">
        <v>0.20223255813953489</v>
      </c>
      <c r="AE102" s="22">
        <v>0.17370542635658914</v>
      </c>
      <c r="AF102" s="22">
        <v>0.13029457364341085</v>
      </c>
      <c r="AG102" s="22">
        <v>-21.74</v>
      </c>
      <c r="AH102" s="23">
        <v>-18.673333333333332</v>
      </c>
      <c r="AI102" s="24">
        <v>-0.65316358024691357</v>
      </c>
      <c r="AJ102" s="22">
        <v>0.93338134677709761</v>
      </c>
      <c r="AK102" s="22">
        <v>2.8510067114093958</v>
      </c>
      <c r="AL102" s="23">
        <v>3.4791946308724833</v>
      </c>
      <c r="AM102" s="24">
        <v>0.18391106442577032</v>
      </c>
      <c r="AN102" s="22">
        <v>1.4115021008403361</v>
      </c>
      <c r="AO102" s="22">
        <v>1.0133224407716961</v>
      </c>
      <c r="AP102" s="22">
        <v>2.7330508474576272</v>
      </c>
      <c r="AQ102" s="22">
        <v>0.1320304153836486</v>
      </c>
      <c r="AR102" s="22">
        <v>0.16074418604651164</v>
      </c>
      <c r="AS102" s="22">
        <v>-0.1049922480620155</v>
      </c>
      <c r="AT102" s="22">
        <v>0.16288569094451077</v>
      </c>
      <c r="AU102" s="22">
        <v>0.34749729924378825</v>
      </c>
      <c r="AV102" s="22">
        <v>1.2953020134228188</v>
      </c>
      <c r="AW102" s="22">
        <v>3.5217391304347827</v>
      </c>
      <c r="AX102" s="22">
        <v>1.3111413043478262</v>
      </c>
      <c r="AY102" s="22">
        <v>0.22845752836553204</v>
      </c>
      <c r="AZ102" s="22">
        <v>-1.1548604722477767</v>
      </c>
      <c r="BA102" s="22">
        <v>0.45930509281294624</v>
      </c>
      <c r="BB102" s="22">
        <v>3.7597315436241612</v>
      </c>
      <c r="BC102" s="23">
        <v>0.21323081607795372</v>
      </c>
    </row>
    <row r="103" spans="1:55" x14ac:dyDescent="0.2">
      <c r="A103" s="47" t="s">
        <v>301</v>
      </c>
      <c r="B103" s="47" t="s">
        <v>302</v>
      </c>
      <c r="C103" s="47" t="s">
        <v>34</v>
      </c>
      <c r="D103" s="47">
        <v>131663</v>
      </c>
      <c r="E103" s="47" t="s">
        <v>16</v>
      </c>
      <c r="F103" s="47">
        <v>2018</v>
      </c>
      <c r="G103" s="47" t="s">
        <v>17</v>
      </c>
      <c r="H103" s="48">
        <v>43465</v>
      </c>
      <c r="I103" s="48">
        <v>43511</v>
      </c>
      <c r="J103" s="48">
        <v>43511</v>
      </c>
      <c r="K103" s="47">
        <v>133824000</v>
      </c>
      <c r="L103" s="47">
        <v>144333000</v>
      </c>
      <c r="M103" s="47" t="s">
        <v>1701</v>
      </c>
      <c r="N103" s="20">
        <v>1.1886466612936757</v>
      </c>
      <c r="O103" s="21">
        <v>1.1761701206644661</v>
      </c>
      <c r="P103" s="21">
        <v>0.68484617202874076</v>
      </c>
      <c r="Q103" s="21">
        <v>8.3125513354934277</v>
      </c>
      <c r="R103" s="21">
        <v>0.3694026283627746</v>
      </c>
      <c r="S103" s="21">
        <v>0</v>
      </c>
      <c r="T103" s="21">
        <v>0.3694026283627746</v>
      </c>
      <c r="U103" s="21">
        <v>3.4400809400945387</v>
      </c>
      <c r="V103" s="21">
        <v>0</v>
      </c>
      <c r="W103" s="21">
        <v>3.4400809400945387</v>
      </c>
      <c r="X103" s="22">
        <v>0.40632419978859236</v>
      </c>
      <c r="Y103" s="22">
        <v>0.17419000490178738</v>
      </c>
      <c r="Z103" s="22">
        <v>0.59367580021140764</v>
      </c>
      <c r="AA103" s="22">
        <v>0.35098380097230381</v>
      </c>
      <c r="AB103" s="23">
        <v>0.10738195838863687</v>
      </c>
      <c r="AC103" s="24">
        <v>0.85413007754456016</v>
      </c>
      <c r="AD103" s="22">
        <v>0.23359369824772361</v>
      </c>
      <c r="AE103" s="22">
        <v>0.23359369824772361</v>
      </c>
      <c r="AF103" s="22">
        <v>0.1935728905751129</v>
      </c>
      <c r="AG103" s="22">
        <v>17.310001993421707</v>
      </c>
      <c r="AH103" s="23">
        <v>17.310001993421707</v>
      </c>
      <c r="AI103" s="24">
        <v>-1.6014381679536773</v>
      </c>
      <c r="AJ103" s="22">
        <v>0.58970664039027276</v>
      </c>
      <c r="AK103" s="22">
        <v>0.52103601490562756</v>
      </c>
      <c r="AL103" s="23">
        <v>0.54570250939507814</v>
      </c>
      <c r="AM103" s="24">
        <v>1.0437845296354251</v>
      </c>
      <c r="AN103" s="22">
        <v>5.3922040763781487</v>
      </c>
      <c r="AO103" s="22">
        <v>0.57902543375267645</v>
      </c>
      <c r="AP103" s="22">
        <v>8.979013061357584</v>
      </c>
      <c r="AQ103" s="22">
        <v>0.11208362692801412</v>
      </c>
      <c r="AR103" s="22">
        <v>0.34814350030918961</v>
      </c>
      <c r="AS103" s="22">
        <v>-0.55753028932012916</v>
      </c>
      <c r="AT103" s="22">
        <v>0.20158394127470358</v>
      </c>
      <c r="AU103" s="22">
        <v>0.66499306542423375</v>
      </c>
      <c r="AV103" s="22">
        <v>0.6153710331160035</v>
      </c>
      <c r="AW103" s="22">
        <v>0.54570250939507814</v>
      </c>
      <c r="AX103" s="22">
        <v>0.6153710331160035</v>
      </c>
      <c r="AY103" s="22">
        <v>2.7311227390831814</v>
      </c>
      <c r="AZ103" s="22">
        <v>1.000293658276773</v>
      </c>
      <c r="BA103" s="22">
        <v>2.028125635132811</v>
      </c>
      <c r="BB103" s="22">
        <v>0.3661497836364882</v>
      </c>
      <c r="BC103" s="23">
        <v>0.20550658303834451</v>
      </c>
    </row>
    <row r="104" spans="1:55" x14ac:dyDescent="0.2">
      <c r="A104" s="47" t="s">
        <v>358</v>
      </c>
      <c r="B104" s="47" t="s">
        <v>359</v>
      </c>
      <c r="C104" s="47" t="s">
        <v>24</v>
      </c>
      <c r="D104" s="47">
        <v>256275</v>
      </c>
      <c r="E104" s="47" t="s">
        <v>16</v>
      </c>
      <c r="F104" s="47">
        <v>2018</v>
      </c>
      <c r="G104" s="47" t="s">
        <v>17</v>
      </c>
      <c r="H104" s="48">
        <v>43465</v>
      </c>
      <c r="I104" s="48">
        <v>43524</v>
      </c>
      <c r="J104" s="48">
        <v>43586</v>
      </c>
      <c r="K104" s="47">
        <v>1122000000</v>
      </c>
      <c r="L104" s="47">
        <v>1117000000</v>
      </c>
      <c r="M104" s="47" t="s">
        <v>2046</v>
      </c>
      <c r="N104" s="20">
        <v>1.0280397191483561</v>
      </c>
      <c r="O104" s="21">
        <v>0.6542525392533346</v>
      </c>
      <c r="P104" s="21">
        <v>0.14953759458292623</v>
      </c>
      <c r="Q104" s="21">
        <v>2.3557555984490035</v>
      </c>
      <c r="R104" s="21">
        <v>0.38872826485319867</v>
      </c>
      <c r="S104" s="21">
        <v>2.5064136498757991E-2</v>
      </c>
      <c r="T104" s="21">
        <v>0.36366412835444067</v>
      </c>
      <c r="U104" s="21">
        <v>1.3044770510564885</v>
      </c>
      <c r="V104" s="21">
        <v>8.4109116375997134E-2</v>
      </c>
      <c r="W104" s="21">
        <v>1.2203679346804912</v>
      </c>
      <c r="X104" s="22">
        <v>0.23029584232601702</v>
      </c>
      <c r="Y104" s="22">
        <v>0.72049376030718493</v>
      </c>
      <c r="Z104" s="22">
        <v>0.76970415767398292</v>
      </c>
      <c r="AA104" s="22">
        <v>0.40048662295883047</v>
      </c>
      <c r="AB104" s="23">
        <v>0.29799547990389708</v>
      </c>
      <c r="AC104" s="24">
        <v>0.16208326695069869</v>
      </c>
      <c r="AD104" s="22">
        <v>2.0665128302643141E-2</v>
      </c>
      <c r="AE104" s="22">
        <v>2.0665128302643141E-2</v>
      </c>
      <c r="AF104" s="22">
        <v>-3.0527446435637969E-3</v>
      </c>
      <c r="AG104" s="22">
        <v>1.5353188239786177</v>
      </c>
      <c r="AH104" s="23">
        <v>1.5353188239786177</v>
      </c>
      <c r="AI104" s="24">
        <v>4.1029892836999435</v>
      </c>
      <c r="AJ104" s="22">
        <v>0.20143606989479423</v>
      </c>
      <c r="AK104" s="22">
        <v>8.9396082128640267E-2</v>
      </c>
      <c r="AL104" s="23">
        <v>0.11608265241986172</v>
      </c>
      <c r="AM104" s="24">
        <v>-1.0146388124967973E-2</v>
      </c>
      <c r="AN104" s="22">
        <v>3.323693695232564</v>
      </c>
      <c r="AO104" s="22">
        <v>0.99044569776438485</v>
      </c>
      <c r="AP104" s="22">
        <v>157.68152350081039</v>
      </c>
      <c r="AQ104" s="22">
        <v>-3.0235777985910331E-3</v>
      </c>
      <c r="AR104" s="22">
        <v>4.5559901119853634E-2</v>
      </c>
      <c r="AS104" s="22">
        <v>0.18693178606118852</v>
      </c>
      <c r="AT104" s="22">
        <v>4.5124608054729815E-2</v>
      </c>
      <c r="AU104" s="22">
        <v>-0.77197845895157813</v>
      </c>
      <c r="AV104" s="22">
        <v>-0.44487219777917453</v>
      </c>
      <c r="AW104" s="22">
        <v>0.12408319802922568</v>
      </c>
      <c r="AX104" s="22">
        <v>-0.47553328481048096</v>
      </c>
      <c r="AY104" s="22">
        <v>18.992290475006218</v>
      </c>
      <c r="AZ104" s="22">
        <v>17.355632927132554</v>
      </c>
      <c r="BA104" s="22">
        <v>57.195286195286194</v>
      </c>
      <c r="BB104" s="22">
        <v>5.2652943641315737E-2</v>
      </c>
      <c r="BC104" s="23">
        <v>2.6376379987799039E-2</v>
      </c>
    </row>
    <row r="105" spans="1:55" x14ac:dyDescent="0.2">
      <c r="A105" s="47" t="s">
        <v>286</v>
      </c>
      <c r="B105" s="47" t="s">
        <v>287</v>
      </c>
      <c r="C105" s="47" t="s">
        <v>138</v>
      </c>
      <c r="D105" s="47">
        <v>248396</v>
      </c>
      <c r="E105" s="47" t="s">
        <v>16</v>
      </c>
      <c r="F105" s="47">
        <v>2018</v>
      </c>
      <c r="G105" s="47" t="s">
        <v>17</v>
      </c>
      <c r="H105" s="48">
        <v>43465</v>
      </c>
      <c r="I105" s="48">
        <v>43518</v>
      </c>
      <c r="J105" s="48">
        <v>43518</v>
      </c>
      <c r="K105" s="47">
        <v>1894918000</v>
      </c>
      <c r="L105" s="47">
        <v>1906359000</v>
      </c>
      <c r="M105" s="47" t="s">
        <v>1703</v>
      </c>
      <c r="N105" s="20">
        <v>1.2521070258731737</v>
      </c>
      <c r="O105" s="21">
        <v>1.042177321408855</v>
      </c>
      <c r="P105" s="21">
        <v>0.34577306687276876</v>
      </c>
      <c r="Q105" s="21">
        <v>0.63107001966050291</v>
      </c>
      <c r="R105" s="21">
        <v>0.13573856765263154</v>
      </c>
      <c r="S105" s="21">
        <v>2.2555472833772548E-2</v>
      </c>
      <c r="T105" s="21">
        <v>0.11318309481885899</v>
      </c>
      <c r="U105" s="21">
        <v>0.22139910820986622</v>
      </c>
      <c r="V105" s="21">
        <v>3.6789555518433326E-2</v>
      </c>
      <c r="W105" s="21">
        <v>0.18460955269143289</v>
      </c>
      <c r="X105" s="22">
        <v>0.13401322760701639</v>
      </c>
      <c r="Y105" s="22">
        <v>0.62420341294190784</v>
      </c>
      <c r="Z105" s="22">
        <v>0.86598677239298361</v>
      </c>
      <c r="AA105" s="22">
        <v>1.7797000744496048E-2</v>
      </c>
      <c r="AB105" s="23">
        <v>0.61309446433706372</v>
      </c>
      <c r="AC105" s="24">
        <v>0.27551572667430241</v>
      </c>
      <c r="AD105" s="22">
        <v>0.20959459289373325</v>
      </c>
      <c r="AE105" s="22">
        <v>8.738719462310103E-2</v>
      </c>
      <c r="AF105" s="22">
        <v>9.3290204025122406E-2</v>
      </c>
      <c r="AG105" s="22">
        <v>44.525401069518715</v>
      </c>
      <c r="AH105" s="23">
        <v>18.564171122994651</v>
      </c>
      <c r="AI105" s="24">
        <v>-0.44741655235482397</v>
      </c>
      <c r="AJ105" s="22">
        <v>1.1268631997350116</v>
      </c>
      <c r="AK105" s="22">
        <v>0.64180620447488324</v>
      </c>
      <c r="AL105" s="23">
        <v>0.88853420006384398</v>
      </c>
      <c r="AM105" s="24">
        <v>9.5244214286632142E-2</v>
      </c>
      <c r="AN105" s="22">
        <v>1.0209455031418255</v>
      </c>
      <c r="AO105" s="22">
        <v>0.62593603636607142</v>
      </c>
      <c r="AP105" s="22">
        <v>23.197372262773722</v>
      </c>
      <c r="AQ105" s="22">
        <v>5.8393700539267242E-2</v>
      </c>
      <c r="AR105" s="22">
        <v>0.19268479943613046</v>
      </c>
      <c r="AS105" s="22">
        <v>-8.6210368654894218E-2</v>
      </c>
      <c r="AT105" s="22">
        <v>0.12060835962704293</v>
      </c>
      <c r="AU105" s="22">
        <v>0.67454271097861696</v>
      </c>
      <c r="AV105" s="22">
        <v>0.53187846426187646</v>
      </c>
      <c r="AW105" s="22">
        <v>1.0656040093272543</v>
      </c>
      <c r="AX105" s="22">
        <v>0.63787282915115029</v>
      </c>
      <c r="AY105" s="22">
        <v>1.0346494520342291</v>
      </c>
      <c r="AZ105" s="22">
        <v>0.75255967572436566</v>
      </c>
      <c r="BA105" s="22">
        <v>1.2363734484619535</v>
      </c>
      <c r="BB105" s="22">
        <v>0.40297164746510344</v>
      </c>
      <c r="BC105" s="23">
        <v>6.1254918567924761E-2</v>
      </c>
    </row>
    <row r="106" spans="1:55" x14ac:dyDescent="0.2">
      <c r="A106" s="47" t="s">
        <v>325</v>
      </c>
      <c r="B106" s="47" t="s">
        <v>326</v>
      </c>
      <c r="C106" s="47" t="s">
        <v>138</v>
      </c>
      <c r="D106" s="47">
        <v>378119</v>
      </c>
      <c r="E106" s="47" t="s">
        <v>16</v>
      </c>
      <c r="F106" s="47">
        <v>2018</v>
      </c>
      <c r="G106" s="47" t="s">
        <v>17</v>
      </c>
      <c r="H106" s="48">
        <v>43465</v>
      </c>
      <c r="I106" s="48">
        <v>43516</v>
      </c>
      <c r="J106" s="48">
        <v>43516</v>
      </c>
      <c r="K106" s="47">
        <v>198884000</v>
      </c>
      <c r="L106" s="47">
        <v>199153000</v>
      </c>
      <c r="M106" s="47" t="s">
        <v>1704</v>
      </c>
      <c r="N106" s="20">
        <v>1.0132743362831858</v>
      </c>
      <c r="O106" s="21">
        <v>1.0132743362831858</v>
      </c>
      <c r="P106" s="21">
        <v>0</v>
      </c>
      <c r="Q106" s="21">
        <v>0.40100170502983801</v>
      </c>
      <c r="R106" s="21">
        <v>0.1595040693694379</v>
      </c>
      <c r="S106" s="21">
        <v>0</v>
      </c>
      <c r="T106" s="21">
        <v>0.1595040693694379</v>
      </c>
      <c r="U106" s="21">
        <v>0.22346547314578005</v>
      </c>
      <c r="V106" s="21">
        <v>0</v>
      </c>
      <c r="W106" s="21">
        <v>0.22346547314578005</v>
      </c>
      <c r="X106" s="22">
        <v>5.2255267361375216E-2</v>
      </c>
      <c r="Y106" s="22">
        <v>0.78034177373082203</v>
      </c>
      <c r="Z106" s="22">
        <v>0.9477447326386248</v>
      </c>
      <c r="AA106" s="22">
        <v>8.4582033924089139E-2</v>
      </c>
      <c r="AB106" s="23">
        <v>0.71377500570472352</v>
      </c>
      <c r="AC106" s="24">
        <v>0.85786557456034696</v>
      </c>
      <c r="AD106" s="22">
        <v>0.68055890146952547</v>
      </c>
      <c r="AE106" s="22">
        <v>0.32450012045290294</v>
      </c>
      <c r="AF106" s="22">
        <v>0.55071067212719826</v>
      </c>
      <c r="AG106" s="22">
        <v>18.959731543624162</v>
      </c>
      <c r="AH106" s="23">
        <v>9.0402684563758395</v>
      </c>
      <c r="AI106" s="24">
        <v>-0.12319884726224783</v>
      </c>
      <c r="AJ106" s="22">
        <v>2.0471976401179943</v>
      </c>
      <c r="AK106" s="22">
        <v>0.66189794945159752</v>
      </c>
      <c r="AL106" s="23">
        <v>0.66189794945159752</v>
      </c>
      <c r="AM106" s="24">
        <v>0.12180306905370844</v>
      </c>
      <c r="AN106" s="22">
        <v>0.22117433930093777</v>
      </c>
      <c r="AO106" s="22">
        <v>0.15786871529626531</v>
      </c>
      <c r="AP106" s="22">
        <v>230.61111111111111</v>
      </c>
      <c r="AQ106" s="22">
        <v>8.6939986308663578E-2</v>
      </c>
      <c r="AR106" s="22">
        <v>0.66875451698385935</v>
      </c>
      <c r="AS106" s="22">
        <v>-8.2389785593832809E-2</v>
      </c>
      <c r="AT106" s="22">
        <v>0.10557541644481631</v>
      </c>
      <c r="AU106" s="22">
        <v>0.25221238938053098</v>
      </c>
      <c r="AV106" s="22">
        <v>8.15450643776824E-2</v>
      </c>
      <c r="AW106" s="22">
        <v>0.66189794945159752</v>
      </c>
      <c r="AX106" s="22">
        <v>8.15450643776824E-2</v>
      </c>
      <c r="AY106" s="22">
        <v>1.4846017699115044</v>
      </c>
      <c r="AZ106" s="22">
        <v>1.4846017699115044</v>
      </c>
      <c r="BA106" s="22">
        <v>0.14960629921259844</v>
      </c>
      <c r="BB106" s="22">
        <v>0.32117310443490699</v>
      </c>
      <c r="BC106" s="23">
        <v>5.4013954607426418E-2</v>
      </c>
    </row>
    <row r="107" spans="1:55" x14ac:dyDescent="0.2">
      <c r="A107" s="47" t="s">
        <v>397</v>
      </c>
      <c r="B107" s="47" t="s">
        <v>398</v>
      </c>
      <c r="C107" s="47" t="s">
        <v>52</v>
      </c>
      <c r="D107" s="47">
        <v>189087</v>
      </c>
      <c r="E107" s="47" t="s">
        <v>16</v>
      </c>
      <c r="F107" s="47">
        <v>2018</v>
      </c>
      <c r="G107" s="47" t="s">
        <v>17</v>
      </c>
      <c r="H107" s="48">
        <v>43465</v>
      </c>
      <c r="I107" s="48">
        <v>43497</v>
      </c>
      <c r="J107" s="48">
        <v>43524</v>
      </c>
      <c r="K107" s="47">
        <v>659600000</v>
      </c>
      <c r="L107" s="47">
        <v>661100000</v>
      </c>
      <c r="M107" s="47" t="s">
        <v>1705</v>
      </c>
      <c r="N107" s="20">
        <v>0.67490519157839679</v>
      </c>
      <c r="O107" s="21">
        <v>0.48947299594612265</v>
      </c>
      <c r="P107" s="21">
        <v>3.5046423434026412E-2</v>
      </c>
      <c r="Q107" s="21">
        <v>2.5338352685050798</v>
      </c>
      <c r="R107" s="21">
        <v>0.45052237081910823</v>
      </c>
      <c r="S107" s="21">
        <v>5.0799599558487563E-2</v>
      </c>
      <c r="T107" s="21">
        <v>0.39972277126062067</v>
      </c>
      <c r="U107" s="21">
        <v>1.5920718432510885</v>
      </c>
      <c r="V107" s="21">
        <v>0.17951741654571843</v>
      </c>
      <c r="W107" s="21">
        <v>1.41255442670537</v>
      </c>
      <c r="X107" s="22">
        <v>6.6239700182252226E-2</v>
      </c>
      <c r="Y107" s="22">
        <v>0.31126295281926758</v>
      </c>
      <c r="Z107" s="22">
        <v>0.93376029981774777</v>
      </c>
      <c r="AA107" s="22">
        <v>8.2270195343583957E-2</v>
      </c>
      <c r="AB107" s="23">
        <v>0.2829786687886644</v>
      </c>
      <c r="AC107" s="24">
        <v>0.73208140056860693</v>
      </c>
      <c r="AD107" s="22">
        <v>0.42076911566661679</v>
      </c>
      <c r="AE107" s="22">
        <v>0.27113571749214427</v>
      </c>
      <c r="AF107" s="22">
        <v>0.18307646266646715</v>
      </c>
      <c r="AG107" s="22">
        <v>3.7669122572002678</v>
      </c>
      <c r="AH107" s="23">
        <v>2.4273275284661753</v>
      </c>
      <c r="AI107" s="24">
        <v>-0.4514980096375445</v>
      </c>
      <c r="AJ107" s="22">
        <v>0.62416633974107494</v>
      </c>
      <c r="AK107" s="22">
        <v>7.3727992706968268E-2</v>
      </c>
      <c r="AL107" s="23">
        <v>0.13597515811064897</v>
      </c>
      <c r="AM107" s="24">
        <v>0.11098512336719885</v>
      </c>
      <c r="AN107" s="22">
        <v>0.60622278664731499</v>
      </c>
      <c r="AO107" s="22">
        <v>0.17154811715481172</v>
      </c>
      <c r="AP107" s="22">
        <v>-5.3765084473049072</v>
      </c>
      <c r="AQ107" s="22">
        <v>3.1406422465795621E-2</v>
      </c>
      <c r="AR107" s="22">
        <v>0.35710010474337872</v>
      </c>
      <c r="AS107" s="22">
        <v>-0.16122998653299417</v>
      </c>
      <c r="AT107" s="22">
        <v>6.1259850604512667E-2</v>
      </c>
      <c r="AU107" s="22">
        <v>0.30874852883483717</v>
      </c>
      <c r="AV107" s="22">
        <v>6.7261124722238053E-2</v>
      </c>
      <c r="AW107" s="22">
        <v>0.15325584382224505</v>
      </c>
      <c r="AX107" s="22">
        <v>7.5809144618546112E-2</v>
      </c>
      <c r="AY107" s="22">
        <v>6.2414651493598861</v>
      </c>
      <c r="AZ107" s="22">
        <v>6.1938122332859171</v>
      </c>
      <c r="BA107" s="22">
        <v>0.96485492439722109</v>
      </c>
      <c r="BB107" s="22">
        <v>0.10324198051393083</v>
      </c>
      <c r="BC107" s="23">
        <v>5.157470789986765E-2</v>
      </c>
    </row>
    <row r="108" spans="1:55" x14ac:dyDescent="0.2">
      <c r="A108" s="47" t="s">
        <v>373</v>
      </c>
      <c r="B108" s="47" t="s">
        <v>374</v>
      </c>
      <c r="C108" s="47" t="s">
        <v>15</v>
      </c>
      <c r="D108" s="47">
        <v>231789</v>
      </c>
      <c r="E108" s="47" t="s">
        <v>16</v>
      </c>
      <c r="F108" s="47">
        <v>2018</v>
      </c>
      <c r="G108" s="47" t="s">
        <v>17</v>
      </c>
      <c r="H108" s="48">
        <v>43465</v>
      </c>
      <c r="I108" s="48">
        <v>43511</v>
      </c>
      <c r="J108" s="48">
        <v>43511</v>
      </c>
      <c r="K108" s="47">
        <v>679000000</v>
      </c>
      <c r="L108" s="47">
        <v>685000000</v>
      </c>
      <c r="M108" s="47" t="s">
        <v>1706</v>
      </c>
      <c r="N108" s="20">
        <v>0.34126386048013779</v>
      </c>
      <c r="O108" s="21">
        <v>0.28447626224566691</v>
      </c>
      <c r="P108" s="21">
        <v>9.516632576165357E-2</v>
      </c>
      <c r="Q108" s="21">
        <v>3.4031562796814496</v>
      </c>
      <c r="R108" s="21">
        <v>0.19581521919490261</v>
      </c>
      <c r="S108" s="21">
        <v>5.8872332658547105E-2</v>
      </c>
      <c r="T108" s="21">
        <v>0.1369428865363555</v>
      </c>
      <c r="U108" s="21">
        <v>0.86220501205523492</v>
      </c>
      <c r="V108" s="21">
        <v>0.25922408124497698</v>
      </c>
      <c r="W108" s="21">
        <v>0.60298093081025794</v>
      </c>
      <c r="X108" s="22">
        <v>0.10520027876414562</v>
      </c>
      <c r="Y108" s="22">
        <v>0.29979191764319352</v>
      </c>
      <c r="Z108" s="22">
        <v>0.89479972123585438</v>
      </c>
      <c r="AA108" s="22">
        <v>0.16229714930474895</v>
      </c>
      <c r="AB108" s="23">
        <v>0.22710981316165002</v>
      </c>
      <c r="AC108" s="24">
        <v>0.28259597641658041</v>
      </c>
      <c r="AD108" s="22">
        <v>0.17086727575498448</v>
      </c>
      <c r="AE108" s="22">
        <v>0.11845717629056213</v>
      </c>
      <c r="AF108" s="22">
        <v>8.8550339799270891E-2</v>
      </c>
      <c r="AG108" s="22">
        <v>24.414790996784564</v>
      </c>
      <c r="AH108" s="23">
        <v>16.926045016077172</v>
      </c>
      <c r="AI108" s="24">
        <v>-0.24607927003136584</v>
      </c>
      <c r="AJ108" s="22">
        <v>0.37754333082140168</v>
      </c>
      <c r="AK108" s="22">
        <v>0.51732903991187185</v>
      </c>
      <c r="AL108" s="23">
        <v>0.5943564104736887</v>
      </c>
      <c r="AM108" s="24">
        <v>0.2874990867246292</v>
      </c>
      <c r="AN108" s="22">
        <v>3.2467304741725727</v>
      </c>
      <c r="AO108" s="22">
        <v>0.73736435137556833</v>
      </c>
      <c r="AP108" s="22">
        <v>-3.6311488805360352</v>
      </c>
      <c r="AQ108" s="22">
        <v>6.529386387017555E-2</v>
      </c>
      <c r="AR108" s="22">
        <v>0.15783788649354155</v>
      </c>
      <c r="AS108" s="22">
        <v>-3.8840631891624289E-2</v>
      </c>
      <c r="AT108" s="22">
        <v>0.11638403079680085</v>
      </c>
      <c r="AU108" s="22">
        <v>0.14108084831521153</v>
      </c>
      <c r="AV108" s="22">
        <v>0.22209982204897891</v>
      </c>
      <c r="AW108" s="22">
        <v>0.84987277353689572</v>
      </c>
      <c r="AX108" s="22">
        <v>0.31758148552041682</v>
      </c>
      <c r="AY108" s="22">
        <v>1.5541946529698407</v>
      </c>
      <c r="AZ108" s="22">
        <v>1.32134861056236</v>
      </c>
      <c r="BA108" s="22">
        <v>0.66607369758576873</v>
      </c>
      <c r="BB108" s="22">
        <v>0.44606389289043302</v>
      </c>
      <c r="BC108" s="23">
        <v>0.12627134906927653</v>
      </c>
    </row>
    <row r="109" spans="1:55" x14ac:dyDescent="0.2">
      <c r="A109" s="47" t="s">
        <v>418</v>
      </c>
      <c r="B109" s="47" t="s">
        <v>419</v>
      </c>
      <c r="C109" s="47" t="s">
        <v>59</v>
      </c>
      <c r="D109" s="47">
        <v>546332</v>
      </c>
      <c r="E109" s="47" t="s">
        <v>16</v>
      </c>
      <c r="F109" s="47">
        <v>2018</v>
      </c>
      <c r="G109" s="47" t="s">
        <v>17</v>
      </c>
      <c r="H109" s="48">
        <v>43465</v>
      </c>
      <c r="I109" s="48">
        <v>43507</v>
      </c>
      <c r="J109" s="48">
        <v>43507</v>
      </c>
      <c r="K109" s="47">
        <v>2281900000</v>
      </c>
      <c r="L109" s="47">
        <v>2292800000</v>
      </c>
      <c r="M109" s="47" t="s">
        <v>2009</v>
      </c>
      <c r="N109" s="20">
        <v>2.0069997976937084</v>
      </c>
      <c r="O109" s="21">
        <v>1.3344932227392272</v>
      </c>
      <c r="P109" s="21">
        <v>0.55092049362735185</v>
      </c>
      <c r="Q109" s="21">
        <v>0.95500057185040399</v>
      </c>
      <c r="R109" s="21">
        <v>0.2151997021751848</v>
      </c>
      <c r="S109" s="21">
        <v>1.4901877359995746E-2</v>
      </c>
      <c r="T109" s="21">
        <v>0.20029782481518907</v>
      </c>
      <c r="U109" s="21">
        <v>0.42071554081452295</v>
      </c>
      <c r="V109" s="21">
        <v>2.9133178760436269E-2</v>
      </c>
      <c r="W109" s="21">
        <v>0.39158236205408664</v>
      </c>
      <c r="X109" s="22">
        <v>0.26380364835398606</v>
      </c>
      <c r="Y109" s="22">
        <v>0.98108800097926208</v>
      </c>
      <c r="Z109" s="22">
        <v>0.73619635164601394</v>
      </c>
      <c r="AA109" s="22">
        <v>0.31394990161144498</v>
      </c>
      <c r="AB109" s="23">
        <v>0.51150880178694891</v>
      </c>
      <c r="AC109" s="24">
        <v>0.24011072728753038</v>
      </c>
      <c r="AD109" s="22">
        <v>0.12648731637530969</v>
      </c>
      <c r="AE109" s="22">
        <v>0.1043534898868302</v>
      </c>
      <c r="AF109" s="22">
        <v>4.4709631645672682E-2</v>
      </c>
      <c r="AG109" s="22">
        <v>7.2307180851063828</v>
      </c>
      <c r="AH109" s="23">
        <v>5.9654255319148932</v>
      </c>
      <c r="AI109" s="24">
        <v>-0.40541111815683789</v>
      </c>
      <c r="AJ109" s="22">
        <v>0.19142221323083147</v>
      </c>
      <c r="AK109" s="22">
        <v>3.0644523527085805E-2</v>
      </c>
      <c r="AL109" s="23">
        <v>0.11691874258600238</v>
      </c>
      <c r="AM109" s="24">
        <v>3.9967144594973955E-2</v>
      </c>
      <c r="AN109" s="22">
        <v>0.89392694871021738</v>
      </c>
      <c r="AO109" s="22">
        <v>0.45725150241982665</v>
      </c>
      <c r="AP109" s="22">
        <v>3.4545564127290262</v>
      </c>
      <c r="AQ109" s="22">
        <v>2.0443546242620857E-2</v>
      </c>
      <c r="AR109" s="22">
        <v>5.5026344254858861E-2</v>
      </c>
      <c r="AS109" s="22">
        <v>-2.2308291752445423E-2</v>
      </c>
      <c r="AT109" s="22">
        <v>2.5160878583204808E-2</v>
      </c>
      <c r="AU109" s="22">
        <v>9.1806595185110251E-2</v>
      </c>
      <c r="AV109" s="22">
        <v>5.6074535389482011E-2</v>
      </c>
      <c r="AW109" s="22">
        <v>0.12561733312091763</v>
      </c>
      <c r="AX109" s="22">
        <v>6.0246402209123251E-2</v>
      </c>
      <c r="AY109" s="22">
        <v>3.7208275862068967</v>
      </c>
      <c r="AZ109" s="22">
        <v>2.4687816091954025</v>
      </c>
      <c r="BA109" s="22">
        <v>0.590270551508845</v>
      </c>
      <c r="BB109" s="22">
        <v>0.22172795571372084</v>
      </c>
      <c r="BC109" s="23">
        <v>5.4936778618008143E-2</v>
      </c>
    </row>
    <row r="110" spans="1:55" x14ac:dyDescent="0.2">
      <c r="A110" s="47" t="s">
        <v>370</v>
      </c>
      <c r="B110" s="47" t="s">
        <v>371</v>
      </c>
      <c r="C110" s="47" t="s">
        <v>15</v>
      </c>
      <c r="D110" s="47">
        <v>373449</v>
      </c>
      <c r="E110" s="47" t="s">
        <v>16</v>
      </c>
      <c r="F110" s="47">
        <v>2018</v>
      </c>
      <c r="G110" s="47" t="s">
        <v>17</v>
      </c>
      <c r="H110" s="48">
        <v>43404</v>
      </c>
      <c r="I110" s="48">
        <v>43451</v>
      </c>
      <c r="J110" s="48">
        <v>43451</v>
      </c>
      <c r="K110" s="47">
        <v>319900000</v>
      </c>
      <c r="L110" s="47">
        <v>329200000</v>
      </c>
      <c r="M110" s="47" t="s">
        <v>1707</v>
      </c>
      <c r="N110" s="20">
        <v>1.5326908577112914</v>
      </c>
      <c r="O110" s="21">
        <v>1.3378921223871707</v>
      </c>
      <c r="P110" s="21">
        <v>0.13920621946815184</v>
      </c>
      <c r="Q110" s="21">
        <v>5.2013940487563248</v>
      </c>
      <c r="R110" s="21">
        <v>0.60272864722998798</v>
      </c>
      <c r="S110" s="21">
        <v>0.21422234267130713</v>
      </c>
      <c r="T110" s="21">
        <v>0.3885063045586809</v>
      </c>
      <c r="U110" s="21">
        <v>3.737757845946998</v>
      </c>
      <c r="V110" s="21">
        <v>1.3284771609524821</v>
      </c>
      <c r="W110" s="21">
        <v>2.4092806849945156</v>
      </c>
      <c r="X110" s="22">
        <v>0.69007816511667708</v>
      </c>
      <c r="Y110" s="22">
        <v>0.1727437890500253</v>
      </c>
      <c r="Z110" s="22">
        <v>0.30992183488332287</v>
      </c>
      <c r="AA110" s="22">
        <v>4.4227477605979344E-2</v>
      </c>
      <c r="AB110" s="23">
        <v>0.1612540651566155</v>
      </c>
      <c r="AC110" s="24">
        <v>0.31550389879462598</v>
      </c>
      <c r="AD110" s="22">
        <v>0.14118374525198285</v>
      </c>
      <c r="AE110" s="22">
        <v>0.14118374525198285</v>
      </c>
      <c r="AF110" s="22">
        <v>6.3397907258744515E-2</v>
      </c>
      <c r="AG110" s="22">
        <v>4.3821036889332001</v>
      </c>
      <c r="AH110" s="23">
        <v>4.3821036889332001</v>
      </c>
      <c r="AI110" s="24">
        <v>0.48145910014832721</v>
      </c>
      <c r="AJ110" s="22">
        <v>5.7667572722031088E-2</v>
      </c>
      <c r="AK110" s="22">
        <v>2.4008368022605021E-2</v>
      </c>
      <c r="AL110" s="23">
        <v>4.3077804151353295E-2</v>
      </c>
      <c r="AM110" s="24">
        <v>0.20949651487810919</v>
      </c>
      <c r="AN110" s="22">
        <v>3.3044705091462334</v>
      </c>
      <c r="AO110" s="22">
        <v>0.53285930278998117</v>
      </c>
      <c r="AP110" s="22">
        <v>2.2217418196091492</v>
      </c>
      <c r="AQ110" s="22">
        <v>3.3782164660238492E-2</v>
      </c>
      <c r="AR110" s="22">
        <v>4.8726233146044858E-2</v>
      </c>
      <c r="AS110" s="22">
        <v>2.3459688364112351E-2</v>
      </c>
      <c r="AT110" s="22">
        <v>2.5964226621783534E-2</v>
      </c>
      <c r="AU110" s="22">
        <v>-0.20066591901258973</v>
      </c>
      <c r="AV110" s="22">
        <v>-0.14989788456577866</v>
      </c>
      <c r="AW110" s="22">
        <v>6.6830901627908681E-2</v>
      </c>
      <c r="AX110" s="22">
        <v>-0.23255156512736164</v>
      </c>
      <c r="AY110" s="22">
        <v>8.0116982348368495</v>
      </c>
      <c r="AZ110" s="22">
        <v>7.1785829399161978</v>
      </c>
      <c r="BA110" s="22">
        <v>-2.6744215504137814</v>
      </c>
      <c r="BB110" s="22">
        <v>0.12481748197301691</v>
      </c>
      <c r="BC110" s="23">
        <v>0.13684338887360997</v>
      </c>
    </row>
    <row r="111" spans="1:55" x14ac:dyDescent="0.2">
      <c r="A111" s="47" t="s">
        <v>391</v>
      </c>
      <c r="B111" s="47" t="s">
        <v>392</v>
      </c>
      <c r="C111" s="47" t="s">
        <v>45</v>
      </c>
      <c r="D111" s="47">
        <v>80798</v>
      </c>
      <c r="E111" s="47" t="s">
        <v>16</v>
      </c>
      <c r="F111" s="47">
        <v>2018</v>
      </c>
      <c r="G111" s="47" t="s">
        <v>17</v>
      </c>
      <c r="H111" s="48">
        <v>43524</v>
      </c>
      <c r="I111" s="48">
        <v>43546</v>
      </c>
      <c r="J111" s="48">
        <v>43546</v>
      </c>
      <c r="K111" s="47">
        <v>261406000</v>
      </c>
      <c r="L111" s="47">
        <v>262537000</v>
      </c>
      <c r="M111" s="47" t="s">
        <v>1708</v>
      </c>
      <c r="N111" s="20">
        <v>1.5461674741209546</v>
      </c>
      <c r="O111" s="21">
        <v>0.18767998615318962</v>
      </c>
      <c r="P111" s="21">
        <v>7.8082946240488199E-2</v>
      </c>
      <c r="Q111" s="21">
        <v>1.0575392530892218</v>
      </c>
      <c r="R111" s="21">
        <v>0.21695560100629824</v>
      </c>
      <c r="S111" s="21">
        <v>1.4768209543171567E-4</v>
      </c>
      <c r="T111" s="21">
        <v>0.21680791891086651</v>
      </c>
      <c r="U111" s="21">
        <v>0.44639466524802207</v>
      </c>
      <c r="V111" s="21">
        <v>3.038617083292234E-4</v>
      </c>
      <c r="W111" s="21">
        <v>0.44609080353969283</v>
      </c>
      <c r="X111" s="22">
        <v>0.35315105878974296</v>
      </c>
      <c r="Y111" s="22">
        <v>0.83720792795312649</v>
      </c>
      <c r="Z111" s="22">
        <v>0.64684894121025704</v>
      </c>
      <c r="AA111" s="22">
        <v>0.32858046909589322</v>
      </c>
      <c r="AB111" s="23">
        <v>0.48601745920452516</v>
      </c>
      <c r="AC111" s="24">
        <v>0.3045407572584366</v>
      </c>
      <c r="AD111" s="22">
        <v>8.2587412633805146E-2</v>
      </c>
      <c r="AE111" s="22">
        <v>8.2587412633805146E-2</v>
      </c>
      <c r="AF111" s="22">
        <v>6.202807152362632E-2</v>
      </c>
      <c r="AG111" s="22">
        <v>21.190395610337337</v>
      </c>
      <c r="AH111" s="23">
        <v>21.190395610337337</v>
      </c>
      <c r="AI111" s="24">
        <v>-0.67360266847052785</v>
      </c>
      <c r="AJ111" s="22">
        <v>0.71075982714034514</v>
      </c>
      <c r="AK111" s="22">
        <v>0.64126554705744776</v>
      </c>
      <c r="AL111" s="23">
        <v>0.74826595547860331</v>
      </c>
      <c r="AM111" s="24">
        <v>0.24768188577511149</v>
      </c>
      <c r="AN111" s="22">
        <v>3.9930612010204145</v>
      </c>
      <c r="AO111" s="22">
        <v>1.9406974593681114</v>
      </c>
      <c r="AP111" s="22">
        <v>15.557077836255429</v>
      </c>
      <c r="AQ111" s="22">
        <v>0.12037772081540511</v>
      </c>
      <c r="AR111" s="22">
        <v>8.3650591337544294E-2</v>
      </c>
      <c r="AS111" s="22">
        <v>-5.6347261544107456E-2</v>
      </c>
      <c r="AT111" s="22">
        <v>0.16234049008341236</v>
      </c>
      <c r="AU111" s="22">
        <v>0.46817438625239854</v>
      </c>
      <c r="AV111" s="22">
        <v>0.49287950877756409</v>
      </c>
      <c r="AW111" s="22">
        <v>0.74877564850457956</v>
      </c>
      <c r="AX111" s="22">
        <v>0.49321524134221062</v>
      </c>
      <c r="AY111" s="22">
        <v>1.3536274999929121</v>
      </c>
      <c r="AZ111" s="22">
        <v>1.2423548390450152</v>
      </c>
      <c r="BA111" s="22">
        <v>0.88831196774778043</v>
      </c>
      <c r="BB111" s="22">
        <v>0.7387556768795227</v>
      </c>
      <c r="BC111" s="23">
        <v>0.20772167278928397</v>
      </c>
    </row>
    <row r="112" spans="1:55" x14ac:dyDescent="0.2">
      <c r="A112" s="47" t="s">
        <v>1000</v>
      </c>
      <c r="B112" s="47" t="s">
        <v>1001</v>
      </c>
      <c r="C112" s="47" t="s">
        <v>24</v>
      </c>
      <c r="D112" s="47">
        <v>341807</v>
      </c>
      <c r="E112" s="47" t="s">
        <v>16</v>
      </c>
      <c r="F112" s="47">
        <v>2018</v>
      </c>
      <c r="G112" s="47" t="s">
        <v>17</v>
      </c>
      <c r="H112" s="48">
        <v>43465</v>
      </c>
      <c r="I112" s="48">
        <v>43517</v>
      </c>
      <c r="J112" s="48">
        <v>43517</v>
      </c>
      <c r="K112" s="47">
        <v>136000000</v>
      </c>
      <c r="L112" s="47">
        <v>139000000</v>
      </c>
      <c r="M112" s="47" t="s">
        <v>1709</v>
      </c>
      <c r="N112" s="20">
        <v>0.93602693602693599</v>
      </c>
      <c r="O112" s="21">
        <v>0.86936026936026933</v>
      </c>
      <c r="P112" s="21">
        <v>9.0909090909090912E-2</v>
      </c>
      <c r="Q112" s="21">
        <v>1.058944610778443</v>
      </c>
      <c r="R112" s="21">
        <v>0.35381259656457331</v>
      </c>
      <c r="S112" s="21">
        <v>4.2170317186221939E-2</v>
      </c>
      <c r="T112" s="21">
        <v>0.31164227937835137</v>
      </c>
      <c r="U112" s="21">
        <v>0.7284805389221557</v>
      </c>
      <c r="V112" s="21">
        <v>8.6826347305389226E-2</v>
      </c>
      <c r="W112" s="21">
        <v>0.64165419161676651</v>
      </c>
      <c r="X112" s="22">
        <v>0.12632918295010451</v>
      </c>
      <c r="Y112" s="22">
        <v>1.6529539127745128</v>
      </c>
      <c r="Z112" s="22">
        <v>0.87367081704989547</v>
      </c>
      <c r="AA112" s="22">
        <v>0.59647368899391073</v>
      </c>
      <c r="AB112" s="23">
        <v>0.48568572207579752</v>
      </c>
      <c r="AC112" s="24">
        <v>0.34590359845969992</v>
      </c>
      <c r="AD112" s="22">
        <v>0.15867746647191608</v>
      </c>
      <c r="AE112" s="22">
        <v>0.14672686230248308</v>
      </c>
      <c r="AF112" s="22">
        <v>9.7729385207807731E-2</v>
      </c>
      <c r="AG112" s="22">
        <v>7.1556886227544911</v>
      </c>
      <c r="AH112" s="23">
        <v>6.6167664670658679</v>
      </c>
      <c r="AI112" s="24">
        <v>-0.33416666666666667</v>
      </c>
      <c r="AJ112" s="22">
        <v>0.80808080808080807</v>
      </c>
      <c r="AK112" s="22">
        <v>0.23991780118160802</v>
      </c>
      <c r="AL112" s="23">
        <v>0.30824556896994604</v>
      </c>
      <c r="AM112" s="24">
        <v>0.1377245508982036</v>
      </c>
      <c r="AN112" s="22">
        <v>1.4092440119760479</v>
      </c>
      <c r="AO112" s="22">
        <v>0.68444969553758062</v>
      </c>
      <c r="AP112" s="22">
        <v>-79.273684210526312</v>
      </c>
      <c r="AQ112" s="22">
        <v>6.689084795055894E-2</v>
      </c>
      <c r="AR112" s="22">
        <v>0.15934138892577346</v>
      </c>
      <c r="AS112" s="22">
        <v>-5.3246580799362633E-2</v>
      </c>
      <c r="AT112" s="22">
        <v>0.10906116513678088</v>
      </c>
      <c r="AU112" s="22">
        <v>0.2686868686868687</v>
      </c>
      <c r="AV112" s="22">
        <v>0.10249165168250707</v>
      </c>
      <c r="AW112" s="22">
        <v>0.34995625546806647</v>
      </c>
      <c r="AX112" s="22">
        <v>0.1163604549431321</v>
      </c>
      <c r="AY112" s="22">
        <v>3.2577405857740587</v>
      </c>
      <c r="AZ112" s="22">
        <v>3.1447698744769874</v>
      </c>
      <c r="BA112" s="22">
        <v>0.54211956521739135</v>
      </c>
      <c r="BB112" s="22">
        <v>0.28384279475982532</v>
      </c>
      <c r="BC112" s="23">
        <v>0.11609581844925404</v>
      </c>
    </row>
    <row r="113" spans="1:55" x14ac:dyDescent="0.2">
      <c r="A113" s="47" t="s">
        <v>361</v>
      </c>
      <c r="B113" s="47" t="s">
        <v>362</v>
      </c>
      <c r="C113" s="47" t="s">
        <v>24</v>
      </c>
      <c r="D113" s="47">
        <v>89750</v>
      </c>
      <c r="E113" s="47" t="s">
        <v>16</v>
      </c>
      <c r="F113" s="47">
        <v>2018</v>
      </c>
      <c r="G113" s="47" t="s">
        <v>17</v>
      </c>
      <c r="H113" s="48">
        <v>43465</v>
      </c>
      <c r="I113" s="48">
        <v>43517</v>
      </c>
      <c r="J113" s="48">
        <v>43573</v>
      </c>
      <c r="K113" s="47">
        <v>702200000</v>
      </c>
      <c r="L113" s="47">
        <v>711200000</v>
      </c>
      <c r="M113" s="47" t="s">
        <v>2047</v>
      </c>
      <c r="N113" s="20">
        <v>1.4652070639264692</v>
      </c>
      <c r="O113" s="21">
        <v>1.0706805742022101</v>
      </c>
      <c r="P113" s="21">
        <v>0.16271816585768872</v>
      </c>
      <c r="Q113" s="21">
        <v>0.69458349718528911</v>
      </c>
      <c r="R113" s="21">
        <v>0.20363351277896827</v>
      </c>
      <c r="S113" s="21">
        <v>1.0829456959180475E-3</v>
      </c>
      <c r="T113" s="21">
        <v>0.20255056708305022</v>
      </c>
      <c r="U113" s="21">
        <v>0.34507399022910934</v>
      </c>
      <c r="V113" s="21">
        <v>1.8351419046505613E-3</v>
      </c>
      <c r="W113" s="21">
        <v>0.34323884832445878</v>
      </c>
      <c r="X113" s="22">
        <v>0.14830502273558774</v>
      </c>
      <c r="Y113" s="22">
        <v>2.7529112294458424</v>
      </c>
      <c r="Z113" s="22">
        <v>0.85169497726441223</v>
      </c>
      <c r="AA113" s="22">
        <v>0.54159828568441959</v>
      </c>
      <c r="AB113" s="23">
        <v>0.59011550723880202</v>
      </c>
      <c r="AC113" s="24">
        <v>0.55834213039762726</v>
      </c>
      <c r="AD113" s="22">
        <v>0.17110541396471121</v>
      </c>
      <c r="AE113" s="22">
        <v>0.17110541396471121</v>
      </c>
      <c r="AF113" s="22">
        <v>0.13325792992509927</v>
      </c>
      <c r="AG113" s="22">
        <v>22.967611336032387</v>
      </c>
      <c r="AH113" s="23">
        <v>22.967611336032387</v>
      </c>
      <c r="AI113" s="24">
        <v>-0.19825957235206365</v>
      </c>
      <c r="AJ113" s="22">
        <v>0.83073427656717957</v>
      </c>
      <c r="AK113" s="22">
        <v>0.36842807716394771</v>
      </c>
      <c r="AL113" s="23">
        <v>0.41292362658234344</v>
      </c>
      <c r="AM113" s="24">
        <v>9.3914626931238865E-2</v>
      </c>
      <c r="AN113" s="22">
        <v>0.70475826079562964</v>
      </c>
      <c r="AO113" s="22">
        <v>0.41588877855014894</v>
      </c>
      <c r="AP113" s="22">
        <v>8.8323047551391909</v>
      </c>
      <c r="AQ113" s="22">
        <v>5.5420477708670882E-2</v>
      </c>
      <c r="AR113" s="22">
        <v>0.20218167194490524</v>
      </c>
      <c r="AS113" s="22">
        <v>-4.0084451817222137E-2</v>
      </c>
      <c r="AT113" s="22">
        <v>8.4085088590393556E-2</v>
      </c>
      <c r="AU113" s="22">
        <v>0.22154291025508624</v>
      </c>
      <c r="AV113" s="22">
        <v>0.11011981150477912</v>
      </c>
      <c r="AW113" s="22">
        <v>0.41513134128090001</v>
      </c>
      <c r="AX113" s="22">
        <v>0.11070857201837229</v>
      </c>
      <c r="AY113" s="22">
        <v>2.8615958634467362</v>
      </c>
      <c r="AZ113" s="22">
        <v>2.6301486573829251</v>
      </c>
      <c r="BA113" s="22">
        <v>0.40461729978497868</v>
      </c>
      <c r="BB113" s="22">
        <v>0.34945535558453023</v>
      </c>
      <c r="BC113" s="23">
        <v>7.917471098602033E-2</v>
      </c>
    </row>
    <row r="114" spans="1:55" x14ac:dyDescent="0.2">
      <c r="A114" s="47" t="s">
        <v>1138</v>
      </c>
      <c r="B114" s="47" t="s">
        <v>1139</v>
      </c>
      <c r="C114" s="47" t="s">
        <v>38</v>
      </c>
      <c r="D114" s="47">
        <v>261356</v>
      </c>
      <c r="E114" s="47" t="s">
        <v>16</v>
      </c>
      <c r="F114" s="47">
        <v>2018</v>
      </c>
      <c r="G114" s="47" t="s">
        <v>17</v>
      </c>
      <c r="H114" s="48">
        <v>43404</v>
      </c>
      <c r="I114" s="48">
        <v>43425</v>
      </c>
      <c r="J114" s="48">
        <v>43425</v>
      </c>
      <c r="K114" s="47">
        <v>1490000000</v>
      </c>
      <c r="L114" s="47">
        <v>1499000000</v>
      </c>
      <c r="M114" s="47" t="s">
        <v>1711</v>
      </c>
      <c r="N114" s="20">
        <v>0.94204927211646139</v>
      </c>
      <c r="O114" s="21">
        <v>0.86410974244120942</v>
      </c>
      <c r="P114" s="21">
        <v>0.23236282194848823</v>
      </c>
      <c r="Q114" s="21">
        <v>0.82741173199888796</v>
      </c>
      <c r="R114" s="21">
        <v>0.21170814823830097</v>
      </c>
      <c r="S114" s="21">
        <v>3.8438913568226533E-2</v>
      </c>
      <c r="T114" s="21">
        <v>0.17326923467007443</v>
      </c>
      <c r="U114" s="21">
        <v>0.38687795385043089</v>
      </c>
      <c r="V114" s="21">
        <v>7.0243721619868416E-2</v>
      </c>
      <c r="W114" s="21">
        <v>0.31663423223056253</v>
      </c>
      <c r="X114" s="22">
        <v>0.1706424065396864</v>
      </c>
      <c r="Y114" s="22">
        <v>0.89156765867442211</v>
      </c>
      <c r="Z114" s="22">
        <v>0.82935759346031357</v>
      </c>
      <c r="AA114" s="22">
        <v>0.31713625022819936</v>
      </c>
      <c r="AB114" s="23">
        <v>0.54722205318566297</v>
      </c>
      <c r="AC114" s="24">
        <v>0.44937241309688059</v>
      </c>
      <c r="AD114" s="22">
        <v>0.30029949187333849</v>
      </c>
      <c r="AE114" s="22">
        <v>0.24963825419793384</v>
      </c>
      <c r="AF114" s="22">
        <v>0.21196621462462564</v>
      </c>
      <c r="AG114" s="22">
        <v>31.094076655052266</v>
      </c>
      <c r="AH114" s="23">
        <v>25.848432055749129</v>
      </c>
      <c r="AI114" s="24">
        <v>-0.61860790486183981</v>
      </c>
      <c r="AJ114" s="22">
        <v>0.80039193729003355</v>
      </c>
      <c r="AK114" s="22">
        <v>0.56433841142090635</v>
      </c>
      <c r="AL114" s="23">
        <v>0.68482322506467375</v>
      </c>
      <c r="AM114" s="24">
        <v>0.2334908720229821</v>
      </c>
      <c r="AN114" s="22">
        <v>1.1015475859512556</v>
      </c>
      <c r="AO114" s="22">
        <v>0.60279113166595666</v>
      </c>
      <c r="AP114" s="22">
        <v>-57.42415458937198</v>
      </c>
      <c r="AQ114" s="22">
        <v>0.12777135438852716</v>
      </c>
      <c r="AR114" s="22">
        <v>0.24051889490863815</v>
      </c>
      <c r="AS114" s="22">
        <v>-0.14878688965911768</v>
      </c>
      <c r="AT114" s="22">
        <v>0.14498265684902331</v>
      </c>
      <c r="AU114" s="22">
        <v>0.50162374020156775</v>
      </c>
      <c r="AV114" s="22">
        <v>0.42919421289642617</v>
      </c>
      <c r="AW114" s="22">
        <v>0.8367478342308593</v>
      </c>
      <c r="AX114" s="22">
        <v>0.52440880355888553</v>
      </c>
      <c r="AY114" s="22">
        <v>1.1695428059166293</v>
      </c>
      <c r="AZ114" s="22">
        <v>0.93702375616315559</v>
      </c>
      <c r="BA114" s="22">
        <v>0.71114462613113194</v>
      </c>
      <c r="BB114" s="22">
        <v>0.71078854076842002</v>
      </c>
      <c r="BC114" s="23">
        <v>0.18376724714508658</v>
      </c>
    </row>
    <row r="115" spans="1:55" x14ac:dyDescent="0.2">
      <c r="A115" s="47" t="s">
        <v>385</v>
      </c>
      <c r="B115" s="47" t="s">
        <v>386</v>
      </c>
      <c r="C115" s="47" t="s">
        <v>38</v>
      </c>
      <c r="D115" s="47">
        <v>120376</v>
      </c>
      <c r="E115" s="47" t="s">
        <v>16</v>
      </c>
      <c r="F115" s="47">
        <v>2018</v>
      </c>
      <c r="G115" s="47" t="s">
        <v>17</v>
      </c>
      <c r="H115" s="48">
        <v>43465</v>
      </c>
      <c r="I115" s="48">
        <v>43525</v>
      </c>
      <c r="J115" s="48">
        <v>43683</v>
      </c>
      <c r="K115" s="47">
        <v>25000000</v>
      </c>
      <c r="L115" s="47">
        <v>6000000</v>
      </c>
      <c r="M115" s="47" t="s">
        <v>2048</v>
      </c>
      <c r="N115" s="20">
        <v>1.0585439079309482</v>
      </c>
      <c r="O115" s="21">
        <v>1.0585439079309482</v>
      </c>
      <c r="P115" s="21">
        <v>0.24668501376032023</v>
      </c>
      <c r="Q115" s="21">
        <v>2.0949890653228107</v>
      </c>
      <c r="R115" s="21">
        <v>0.51591397849462362</v>
      </c>
      <c r="S115" s="21">
        <v>5.5883256528417816E-2</v>
      </c>
      <c r="T115" s="21">
        <v>0.46003072196620581</v>
      </c>
      <c r="U115" s="21">
        <v>1.5967481220880479</v>
      </c>
      <c r="V115" s="21">
        <v>0.17295806789008272</v>
      </c>
      <c r="W115" s="21">
        <v>1.4237900541979651</v>
      </c>
      <c r="X115" s="22">
        <v>0.12998463901689708</v>
      </c>
      <c r="Y115" s="22">
        <v>1.0655521783181359</v>
      </c>
      <c r="Z115" s="22">
        <v>0.87001536098310295</v>
      </c>
      <c r="AA115" s="22">
        <v>0.3995698924731183</v>
      </c>
      <c r="AB115" s="23">
        <v>0.32310291858678958</v>
      </c>
      <c r="AC115" s="24">
        <v>0.62712025016582962</v>
      </c>
      <c r="AD115" s="22">
        <v>0.378849616222875</v>
      </c>
      <c r="AE115" s="22">
        <v>0.24637543826400077</v>
      </c>
      <c r="AF115" s="22">
        <v>5.6287311664929403E-2</v>
      </c>
      <c r="AG115" s="22">
        <v>5.4842249657064475</v>
      </c>
      <c r="AH115" s="23">
        <v>3.5665294924554183</v>
      </c>
      <c r="AI115" s="24">
        <v>-0.10986024844720498</v>
      </c>
      <c r="AJ115" s="22">
        <v>0.64448336252189142</v>
      </c>
      <c r="AK115" s="22">
        <v>0.15339724885368905</v>
      </c>
      <c r="AL115" s="23">
        <v>0.15339724885368905</v>
      </c>
      <c r="AM115" s="24">
        <v>5.6479984786536083E-2</v>
      </c>
      <c r="AN115" s="22">
        <v>1.0034230293810023</v>
      </c>
      <c r="AO115" s="22">
        <v>0.32420890937019969</v>
      </c>
      <c r="AP115" s="22">
        <v>45.098290598290596</v>
      </c>
      <c r="AQ115" s="22">
        <v>1.824884792626728E-2</v>
      </c>
      <c r="AR115" s="22">
        <v>0.24410120344925615</v>
      </c>
      <c r="AS115" s="22">
        <v>-2.6817018857197006E-2</v>
      </c>
      <c r="AT115" s="22">
        <v>7.9139784946236566E-2</v>
      </c>
      <c r="AU115" s="22">
        <v>-1.5053790342757067</v>
      </c>
      <c r="AV115" s="22">
        <v>-0.35830405526112069</v>
      </c>
      <c r="AW115" s="22">
        <v>0.17203152130359289</v>
      </c>
      <c r="AX115" s="22">
        <v>-0.40182983838653669</v>
      </c>
      <c r="AY115" s="22">
        <v>4.2003501750875438</v>
      </c>
      <c r="AZ115" s="22">
        <v>3.953726863431716</v>
      </c>
      <c r="BA115" s="22">
        <v>-10.12962962962963</v>
      </c>
      <c r="BB115" s="22">
        <v>0.15482641576847497</v>
      </c>
      <c r="BC115" s="23">
        <v>9.1058732882709353E-2</v>
      </c>
    </row>
    <row r="116" spans="1:55" x14ac:dyDescent="0.2">
      <c r="A116" s="47" t="s">
        <v>388</v>
      </c>
      <c r="B116" s="47" t="s">
        <v>389</v>
      </c>
      <c r="C116" s="47" t="s">
        <v>38</v>
      </c>
      <c r="D116" s="47">
        <v>741324</v>
      </c>
      <c r="E116" s="47" t="s">
        <v>16</v>
      </c>
      <c r="F116" s="47">
        <v>2018</v>
      </c>
      <c r="G116" s="47" t="s">
        <v>17</v>
      </c>
      <c r="H116" s="48">
        <v>43465</v>
      </c>
      <c r="I116" s="48">
        <v>43509</v>
      </c>
      <c r="J116" s="48">
        <v>43509</v>
      </c>
      <c r="K116" s="47">
        <v>467763000</v>
      </c>
      <c r="L116" s="47">
        <v>526175000</v>
      </c>
      <c r="M116" s="47" t="s">
        <v>1713</v>
      </c>
      <c r="N116" s="20">
        <v>0.6886754804934202</v>
      </c>
      <c r="O116" s="21">
        <v>0.62780341916848192</v>
      </c>
      <c r="P116" s="21">
        <v>0.43315741692231285</v>
      </c>
      <c r="Q116" s="21">
        <v>2.3781912751095975</v>
      </c>
      <c r="R116" s="21">
        <v>0.49539906022857022</v>
      </c>
      <c r="S116" s="21">
        <v>4.3874602723535078E-2</v>
      </c>
      <c r="T116" s="21">
        <v>0.45152445750503517</v>
      </c>
      <c r="U116" s="21">
        <v>1.6735527829616499</v>
      </c>
      <c r="V116" s="21">
        <v>0.14821680011954597</v>
      </c>
      <c r="W116" s="21">
        <v>1.525335982842104</v>
      </c>
      <c r="X116" s="22">
        <v>0.10753600253597834</v>
      </c>
      <c r="Y116" s="22">
        <v>0.2960163941479475</v>
      </c>
      <c r="Z116" s="22">
        <v>0.89246399746402161</v>
      </c>
      <c r="AA116" s="22">
        <v>0</v>
      </c>
      <c r="AB116" s="23">
        <v>0.2960163941479475</v>
      </c>
      <c r="AC116" s="24">
        <v>0.94352177200094378</v>
      </c>
      <c r="AD116" s="22">
        <v>0.20993918202533063</v>
      </c>
      <c r="AE116" s="22">
        <v>0.15766635230611581</v>
      </c>
      <c r="AF116" s="22">
        <v>0.11563439383401088</v>
      </c>
      <c r="AG116" s="22">
        <v>-96.112828958424359</v>
      </c>
      <c r="AH116" s="23">
        <v>-72.181662353376126</v>
      </c>
      <c r="AI116" s="24">
        <v>-0.45060232159218949</v>
      </c>
      <c r="AJ116" s="22">
        <v>0.52717156895998685</v>
      </c>
      <c r="AK116" s="22">
        <v>0.16616366755743847</v>
      </c>
      <c r="AL116" s="23">
        <v>0.16616366755743847</v>
      </c>
      <c r="AM116" s="24">
        <v>0.17396137529562061</v>
      </c>
      <c r="AN116" s="22">
        <v>1.5044085892415027</v>
      </c>
      <c r="AO116" s="22">
        <v>0.44532960591247028</v>
      </c>
      <c r="AP116" s="22">
        <v>-9.1607066116897471</v>
      </c>
      <c r="AQ116" s="22">
        <v>5.1495419036027446E-2</v>
      </c>
      <c r="AR116" s="22">
        <v>0.18484583925971246</v>
      </c>
      <c r="AS116" s="22">
        <v>-8.3291964307083133E-2</v>
      </c>
      <c r="AT116" s="22">
        <v>8.2317324752087584E-2</v>
      </c>
      <c r="AU116" s="22">
        <v>0.11359987538032869</v>
      </c>
      <c r="AV116" s="22">
        <v>3.5806505962570429E-2</v>
      </c>
      <c r="AW116" s="22">
        <v>0.18230978053092425</v>
      </c>
      <c r="AX116" s="22">
        <v>3.9285821862104282E-2</v>
      </c>
      <c r="AY116" s="22">
        <v>5.2988314983153506</v>
      </c>
      <c r="AZ116" s="22">
        <v>4.5753791117428912</v>
      </c>
      <c r="BA116" s="22">
        <v>0.34446771646844532</v>
      </c>
      <c r="BB116" s="22">
        <v>0.14173118234367205</v>
      </c>
      <c r="BC116" s="23">
        <v>8.3206035594292016E-2</v>
      </c>
    </row>
    <row r="117" spans="1:55" x14ac:dyDescent="0.2">
      <c r="A117" s="47" t="s">
        <v>394</v>
      </c>
      <c r="B117" s="47" t="s">
        <v>395</v>
      </c>
      <c r="C117" s="47" t="s">
        <v>45</v>
      </c>
      <c r="D117" s="47">
        <v>378128</v>
      </c>
      <c r="E117" s="47" t="s">
        <v>16</v>
      </c>
      <c r="F117" s="47">
        <v>2018</v>
      </c>
      <c r="G117" s="47" t="s">
        <v>17</v>
      </c>
      <c r="H117" s="48">
        <v>43524</v>
      </c>
      <c r="I117" s="48">
        <v>43551</v>
      </c>
      <c r="J117" s="48">
        <v>43706</v>
      </c>
      <c r="K117" s="47">
        <v>238300000</v>
      </c>
      <c r="L117" s="47">
        <v>239000000</v>
      </c>
      <c r="M117" s="47" t="s">
        <v>2049</v>
      </c>
      <c r="N117" s="20">
        <v>2.048623371665792</v>
      </c>
      <c r="O117" s="21">
        <v>0.36135897313546789</v>
      </c>
      <c r="P117" s="21">
        <v>0.20141241589922221</v>
      </c>
      <c r="Q117" s="21">
        <v>1.3925995498768364</v>
      </c>
      <c r="R117" s="21">
        <v>0.32175658459988743</v>
      </c>
      <c r="S117" s="21">
        <v>0</v>
      </c>
      <c r="T117" s="21">
        <v>0.32175658459988743</v>
      </c>
      <c r="U117" s="21">
        <v>0.76983465948359886</v>
      </c>
      <c r="V117" s="21">
        <v>0</v>
      </c>
      <c r="W117" s="21">
        <v>0.76983465948359886</v>
      </c>
      <c r="X117" s="22">
        <v>0.31799395609279174</v>
      </c>
      <c r="Y117" s="22">
        <v>0.72197699561150985</v>
      </c>
      <c r="Z117" s="22">
        <v>0.6820060439072082</v>
      </c>
      <c r="AA117" s="22">
        <v>0.17010339821645484</v>
      </c>
      <c r="AB117" s="23">
        <v>0.41795544099783721</v>
      </c>
      <c r="AC117" s="24">
        <v>0.30440383292512474</v>
      </c>
      <c r="AD117" s="22">
        <v>7.831908619700044E-2</v>
      </c>
      <c r="AE117" s="22">
        <v>7.831908619700044E-2</v>
      </c>
      <c r="AF117" s="22">
        <v>-6.970070059982561E-2</v>
      </c>
      <c r="AG117" s="22">
        <v>4.8310810810810807</v>
      </c>
      <c r="AH117" s="23">
        <v>4.8310810810810807</v>
      </c>
      <c r="AI117" s="24">
        <v>-0.90594563986409971</v>
      </c>
      <c r="AJ117" s="22">
        <v>0.84267786419811996</v>
      </c>
      <c r="AK117" s="22">
        <v>0.40652839483437303</v>
      </c>
      <c r="AL117" s="23">
        <v>0.40652839483437303</v>
      </c>
      <c r="AM117" s="24">
        <v>-0.28191178294848396</v>
      </c>
      <c r="AN117" s="22">
        <v>4.0446047245210792</v>
      </c>
      <c r="AO117" s="22">
        <v>1.6904645512991439</v>
      </c>
      <c r="AP117" s="22">
        <v>10.385556971241353</v>
      </c>
      <c r="AQ117" s="22">
        <v>-0.11782656356472017</v>
      </c>
      <c r="AR117" s="22">
        <v>7.7377066418966578E-2</v>
      </c>
      <c r="AS117" s="22">
        <v>-7.0099415947737623E-2</v>
      </c>
      <c r="AT117" s="22">
        <v>0.1308031878647824</v>
      </c>
      <c r="AU117" s="22">
        <v>0.45297513957150354</v>
      </c>
      <c r="AV117" s="22">
        <v>0.21852627701940563</v>
      </c>
      <c r="AW117" s="22">
        <v>0.40652839483437303</v>
      </c>
      <c r="AX117" s="22">
        <v>0.21852627701940563</v>
      </c>
      <c r="AY117" s="22">
        <v>2.4302657342657343</v>
      </c>
      <c r="AZ117" s="22">
        <v>2.194125874125874</v>
      </c>
      <c r="BA117" s="22">
        <v>-0.59674377671611767</v>
      </c>
      <c r="BB117" s="22">
        <v>0.41147763633433854</v>
      </c>
      <c r="BC117" s="23">
        <v>0.15672263381701809</v>
      </c>
    </row>
    <row r="118" spans="1:55" x14ac:dyDescent="0.2">
      <c r="A118" s="47" t="s">
        <v>403</v>
      </c>
      <c r="B118" s="47" t="s">
        <v>404</v>
      </c>
      <c r="C118" s="47" t="s">
        <v>15</v>
      </c>
      <c r="D118" s="47">
        <v>336327</v>
      </c>
      <c r="E118" s="47" t="s">
        <v>16</v>
      </c>
      <c r="F118" s="47">
        <v>2018</v>
      </c>
      <c r="G118" s="47" t="s">
        <v>17</v>
      </c>
      <c r="H118" s="48">
        <v>43465</v>
      </c>
      <c r="I118" s="48">
        <v>43511</v>
      </c>
      <c r="J118" s="48">
        <v>43511</v>
      </c>
      <c r="K118" s="47">
        <v>109112240</v>
      </c>
      <c r="L118" s="47">
        <v>110659580</v>
      </c>
      <c r="M118" s="47" t="s">
        <v>1715</v>
      </c>
      <c r="N118" s="20">
        <v>1.3701024558653971</v>
      </c>
      <c r="O118" s="21">
        <v>0.96034684946709048</v>
      </c>
      <c r="P118" s="21">
        <v>0.21681976950029577</v>
      </c>
      <c r="Q118" s="21">
        <v>2.0215890974209239</v>
      </c>
      <c r="R118" s="21">
        <v>0.37820518873873071</v>
      </c>
      <c r="S118" s="21">
        <v>2.6335647963588771E-2</v>
      </c>
      <c r="T118" s="21">
        <v>0.35186954077514193</v>
      </c>
      <c r="U118" s="21">
        <v>1.1427806748809715</v>
      </c>
      <c r="V118" s="21">
        <v>7.9575506760295386E-2</v>
      </c>
      <c r="W118" s="21">
        <v>1.0632051681206762</v>
      </c>
      <c r="X118" s="22">
        <v>0.2992855051853559</v>
      </c>
      <c r="Y118" s="22">
        <v>0.77898714952252091</v>
      </c>
      <c r="Z118" s="22">
        <v>0.7007144948146441</v>
      </c>
      <c r="AA118" s="22">
        <v>0.43956833147835389</v>
      </c>
      <c r="AB118" s="23">
        <v>0.33095168395118635</v>
      </c>
      <c r="AC118" s="24">
        <v>0.36606304413054813</v>
      </c>
      <c r="AD118" s="22">
        <v>0.12058034489692537</v>
      </c>
      <c r="AE118" s="22">
        <v>0.12058034489692537</v>
      </c>
      <c r="AF118" s="22">
        <v>8.1558549212127143E-2</v>
      </c>
      <c r="AG118" s="22">
        <v>6.9056031976148935</v>
      </c>
      <c r="AH118" s="23">
        <v>6.9056031976148935</v>
      </c>
      <c r="AI118" s="24">
        <v>-1.1376659448322526</v>
      </c>
      <c r="AJ118" s="22">
        <v>0.43186162356676433</v>
      </c>
      <c r="AK118" s="22">
        <v>0.15980610484649388</v>
      </c>
      <c r="AL118" s="23">
        <v>0.24943062183112524</v>
      </c>
      <c r="AM118" s="24">
        <v>0.20597175679551091</v>
      </c>
      <c r="AN118" s="22">
        <v>2.5254465507937756</v>
      </c>
      <c r="AO118" s="22">
        <v>0.83580078871391528</v>
      </c>
      <c r="AP118" s="22">
        <v>10.33827715045695</v>
      </c>
      <c r="AQ118" s="22">
        <v>6.8166699757858537E-2</v>
      </c>
      <c r="AR118" s="22">
        <v>0.11286894757782978</v>
      </c>
      <c r="AS118" s="22">
        <v>-0.12840715788835372</v>
      </c>
      <c r="AT118" s="22">
        <v>9.4335955406859684E-2</v>
      </c>
      <c r="AU118" s="22">
        <v>0.29753023523315097</v>
      </c>
      <c r="AV118" s="22">
        <v>0.17184474734021538</v>
      </c>
      <c r="AW118" s="22">
        <v>0.26809923700427357</v>
      </c>
      <c r="AX118" s="22">
        <v>0.18470645387035187</v>
      </c>
      <c r="AY118" s="22">
        <v>3.7527374773458329</v>
      </c>
      <c r="AZ118" s="22">
        <v>3.2827868658019339</v>
      </c>
      <c r="BA118" s="22">
        <v>0.95343584671741477</v>
      </c>
      <c r="BB118" s="22">
        <v>0.26647214361161803</v>
      </c>
      <c r="BC118" s="23">
        <v>0.12894874089028577</v>
      </c>
    </row>
    <row r="119" spans="1:55" x14ac:dyDescent="0.2">
      <c r="A119" s="47" t="s">
        <v>406</v>
      </c>
      <c r="B119" s="47" t="s">
        <v>407</v>
      </c>
      <c r="C119" s="47" t="s">
        <v>59</v>
      </c>
      <c r="D119" s="47">
        <v>378129</v>
      </c>
      <c r="E119" s="47" t="s">
        <v>16</v>
      </c>
      <c r="F119" s="47">
        <v>2018</v>
      </c>
      <c r="G119" s="47" t="s">
        <v>17</v>
      </c>
      <c r="H119" s="48">
        <v>43465</v>
      </c>
      <c r="I119" s="48">
        <v>43507</v>
      </c>
      <c r="J119" s="48">
        <v>43507</v>
      </c>
      <c r="K119" s="47">
        <v>747200000</v>
      </c>
      <c r="L119" s="47">
        <v>747200000</v>
      </c>
      <c r="M119" s="47" t="s">
        <v>1716</v>
      </c>
      <c r="N119" s="20">
        <v>1.8366412213740457</v>
      </c>
      <c r="O119" s="21">
        <v>1.1634314794620138</v>
      </c>
      <c r="P119" s="21">
        <v>0.20130861504907308</v>
      </c>
      <c r="Q119" s="21">
        <v>1.7665629804426328</v>
      </c>
      <c r="R119" s="21">
        <v>0.2571661195688697</v>
      </c>
      <c r="S119" s="21">
        <v>8.33570265450128E-3</v>
      </c>
      <c r="T119" s="21">
        <v>0.24883041691436841</v>
      </c>
      <c r="U119" s="21">
        <v>0.71146626622331866</v>
      </c>
      <c r="V119" s="21">
        <v>2.3061246379920627E-2</v>
      </c>
      <c r="W119" s="21">
        <v>0.68840501984339808</v>
      </c>
      <c r="X119" s="22">
        <v>0.32648814908630358</v>
      </c>
      <c r="Y119" s="22">
        <v>0.47714826756742923</v>
      </c>
      <c r="Z119" s="22">
        <v>0.67351185091369636</v>
      </c>
      <c r="AA119" s="22">
        <v>0.17896559745664142</v>
      </c>
      <c r="AB119" s="23">
        <v>0.36145932952518806</v>
      </c>
      <c r="AC119" s="24">
        <v>0.20858356282557483</v>
      </c>
      <c r="AD119" s="22">
        <v>0.13588705663757922</v>
      </c>
      <c r="AE119" s="22">
        <v>0.12556820067022795</v>
      </c>
      <c r="AF119" s="22">
        <v>7.4637512857095453E-2</v>
      </c>
      <c r="AG119" s="22">
        <v>7.326475849731664</v>
      </c>
      <c r="AH119" s="23">
        <v>6.7701252236135954</v>
      </c>
      <c r="AI119" s="24">
        <v>-1.3261427837699025</v>
      </c>
      <c r="AJ119" s="22">
        <v>0.28309705561613957</v>
      </c>
      <c r="AK119" s="22">
        <v>9.1964420322629276E-3</v>
      </c>
      <c r="AL119" s="23">
        <v>0.19568822553897181</v>
      </c>
      <c r="AM119" s="24">
        <v>0.16085666273374094</v>
      </c>
      <c r="AN119" s="22">
        <v>2.1551717973470628</v>
      </c>
      <c r="AO119" s="22">
        <v>0.77900695288066379</v>
      </c>
      <c r="AP119" s="22">
        <v>5.2379214459506427</v>
      </c>
      <c r="AQ119" s="22">
        <v>5.8143141461397298E-2</v>
      </c>
      <c r="AR119" s="22">
        <v>6.4600683499784331E-2</v>
      </c>
      <c r="AS119" s="22">
        <v>-8.5669730249842396E-2</v>
      </c>
      <c r="AT119" s="22">
        <v>5.0324381607175166E-2</v>
      </c>
      <c r="AU119" s="22">
        <v>0.12838967648127952</v>
      </c>
      <c r="AV119" s="22">
        <v>8.8748178300417105E-2</v>
      </c>
      <c r="AW119" s="22">
        <v>0.20224368962293549</v>
      </c>
      <c r="AX119" s="22">
        <v>9.1721200789446344E-2</v>
      </c>
      <c r="AY119" s="22">
        <v>2.4293737028445856</v>
      </c>
      <c r="AZ119" s="22">
        <v>2.0913197411793432</v>
      </c>
      <c r="BA119" s="22">
        <v>0.39253167370526781</v>
      </c>
      <c r="BB119" s="22">
        <v>0.38037087290818633</v>
      </c>
      <c r="BC119" s="23">
        <v>0.11896641151784731</v>
      </c>
    </row>
    <row r="120" spans="1:55" x14ac:dyDescent="0.2">
      <c r="A120" s="47" t="s">
        <v>400</v>
      </c>
      <c r="B120" s="47" t="s">
        <v>401</v>
      </c>
      <c r="C120" s="47" t="s">
        <v>45</v>
      </c>
      <c r="D120" s="47">
        <v>338660</v>
      </c>
      <c r="E120" s="47" t="s">
        <v>16</v>
      </c>
      <c r="F120" s="47">
        <v>2018</v>
      </c>
      <c r="G120" s="47" t="s">
        <v>17</v>
      </c>
      <c r="H120" s="48">
        <v>43465</v>
      </c>
      <c r="I120" s="48">
        <v>43517</v>
      </c>
      <c r="J120" s="48">
        <v>43579</v>
      </c>
      <c r="K120" s="47">
        <v>40971988</v>
      </c>
      <c r="L120" s="47">
        <v>42297416</v>
      </c>
      <c r="M120" s="47" t="s">
        <v>2050</v>
      </c>
      <c r="N120" s="20">
        <v>1.4929860458257296</v>
      </c>
      <c r="O120" s="21">
        <v>1.3719173230316293</v>
      </c>
      <c r="P120" s="21">
        <v>6.6987409906173384E-2</v>
      </c>
      <c r="Q120" s="21">
        <v>-1.2984896646985233</v>
      </c>
      <c r="R120" s="21">
        <v>3.892045823988715</v>
      </c>
      <c r="S120" s="21">
        <v>3.9556527824462603E-2</v>
      </c>
      <c r="T120" s="21">
        <v>3.8524892961642521</v>
      </c>
      <c r="U120" s="21">
        <v>-1.1617354529936799</v>
      </c>
      <c r="V120" s="21">
        <v>-1.1807214726961654E-2</v>
      </c>
      <c r="W120" s="21">
        <v>-1.1499282382667182</v>
      </c>
      <c r="X120" s="22">
        <v>0.62481857205045266</v>
      </c>
      <c r="Y120" s="22">
        <v>-3.6684913058116928</v>
      </c>
      <c r="Z120" s="22">
        <v>0.37518142794954734</v>
      </c>
      <c r="AA120" s="22">
        <v>1.6441752949409569E-2</v>
      </c>
      <c r="AB120" s="23">
        <v>-3.3501997498305571</v>
      </c>
      <c r="AC120" s="24">
        <v>0.37947260992051252</v>
      </c>
      <c r="AD120" s="22">
        <v>0.27097321276938491</v>
      </c>
      <c r="AE120" s="22">
        <v>0.27097321276938491</v>
      </c>
      <c r="AF120" s="22">
        <v>0.10544305969325349</v>
      </c>
      <c r="AG120" s="22">
        <v>6.5044996538727791</v>
      </c>
      <c r="AH120" s="23">
        <v>6.5044996538727791</v>
      </c>
      <c r="AI120" s="24">
        <v>-0.81894152537857934</v>
      </c>
      <c r="AJ120" s="22">
        <v>1.0379941170739158</v>
      </c>
      <c r="AK120" s="22">
        <v>8.5515451423497216E-2</v>
      </c>
      <c r="AL120" s="23">
        <v>0.11161308919736866</v>
      </c>
      <c r="AM120" s="24">
        <v>-0.11907283116896787</v>
      </c>
      <c r="AN120" s="22">
        <v>-1.1292619117404696</v>
      </c>
      <c r="AO120" s="22">
        <v>3.7832529742060976</v>
      </c>
      <c r="AP120" s="22">
        <v>18.337181103371652</v>
      </c>
      <c r="AQ120" s="22">
        <v>0.39891776919389232</v>
      </c>
      <c r="AR120" s="22">
        <v>0.11482268319745566</v>
      </c>
      <c r="AS120" s="22">
        <v>-9.4033063325785704E-2</v>
      </c>
      <c r="AT120" s="22">
        <v>0.43440325771309862</v>
      </c>
      <c r="AU120" s="22">
        <v>0.80558166970819733</v>
      </c>
      <c r="AV120" s="22">
        <v>8.6622320182671575E-2</v>
      </c>
      <c r="AW120" s="22">
        <v>0.11275910828502862</v>
      </c>
      <c r="AX120" s="22">
        <v>8.7511739452943632E-2</v>
      </c>
      <c r="AY120" s="22">
        <v>3.7965244593991714</v>
      </c>
      <c r="AZ120" s="22">
        <v>3.7691780932365098</v>
      </c>
      <c r="BA120" s="22">
        <v>0.84513166764280112</v>
      </c>
      <c r="BB120" s="22">
        <v>0.26339880348308292</v>
      </c>
      <c r="BC120" s="23">
        <v>1.7629661778251162</v>
      </c>
    </row>
    <row r="121" spans="1:55" x14ac:dyDescent="0.2">
      <c r="A121" s="47" t="s">
        <v>415</v>
      </c>
      <c r="B121" s="47" t="s">
        <v>416</v>
      </c>
      <c r="C121" s="47" t="s">
        <v>72</v>
      </c>
      <c r="D121" s="47">
        <v>446513</v>
      </c>
      <c r="E121" s="47" t="s">
        <v>16</v>
      </c>
      <c r="F121" s="47">
        <v>2018</v>
      </c>
      <c r="G121" s="47" t="s">
        <v>17</v>
      </c>
      <c r="H121" s="48">
        <v>43465</v>
      </c>
      <c r="I121" s="48">
        <v>43518</v>
      </c>
      <c r="J121" s="48">
        <v>43581</v>
      </c>
      <c r="K121" s="47">
        <v>358584000</v>
      </c>
      <c r="L121" s="47">
        <v>368637000</v>
      </c>
      <c r="M121" s="47" t="s">
        <v>2051</v>
      </c>
      <c r="N121" s="20">
        <v>0.1697279541038216</v>
      </c>
      <c r="O121" s="21">
        <v>0.1697279541038216</v>
      </c>
      <c r="P121" s="21">
        <v>4.1410659757564541E-2</v>
      </c>
      <c r="Q121" s="21">
        <v>0.65576525547271802</v>
      </c>
      <c r="R121" s="21">
        <v>0.3406577170956932</v>
      </c>
      <c r="S121" s="21">
        <v>0</v>
      </c>
      <c r="T121" s="21">
        <v>0.3406577170956932</v>
      </c>
      <c r="U121" s="21">
        <v>0.56404921197570335</v>
      </c>
      <c r="V121" s="21">
        <v>0</v>
      </c>
      <c r="W121" s="21">
        <v>0.56404921197570335</v>
      </c>
      <c r="X121" s="22">
        <v>9.4015600157047186E-3</v>
      </c>
      <c r="Y121" s="22">
        <v>0.60395034664168123</v>
      </c>
      <c r="Z121" s="22">
        <v>0.99059843998429531</v>
      </c>
      <c r="AA121" s="22">
        <v>0</v>
      </c>
      <c r="AB121" s="23">
        <v>0.60395034664168123</v>
      </c>
      <c r="AC121" s="24">
        <v>0.92290609471763008</v>
      </c>
      <c r="AD121" s="22">
        <v>0.79243883654931579</v>
      </c>
      <c r="AE121" s="22">
        <v>0.46305084030510513</v>
      </c>
      <c r="AF121" s="22">
        <v>0.40483294122611752</v>
      </c>
      <c r="AG121" s="22">
        <v>8.8361880337858505</v>
      </c>
      <c r="AH121" s="23">
        <v>5.1633061195680305</v>
      </c>
      <c r="AI121" s="24">
        <v>0.19822174328612097</v>
      </c>
      <c r="AJ121" s="22">
        <v>1.1205861941334321</v>
      </c>
      <c r="AK121" s="22">
        <v>7.2561567590157014E-2</v>
      </c>
      <c r="AL121" s="23">
        <v>0.18221057656175416</v>
      </c>
      <c r="AM121" s="24">
        <v>8.1415068138858959E-2</v>
      </c>
      <c r="AN121" s="22">
        <v>0.20110781472544487</v>
      </c>
      <c r="AO121" s="22">
        <v>0.12145913441578345</v>
      </c>
      <c r="AP121" s="22">
        <v>-2.640968487921763</v>
      </c>
      <c r="AQ121" s="22">
        <v>4.9170658624319963E-2</v>
      </c>
      <c r="AR121" s="22">
        <v>0.51104792851340375</v>
      </c>
      <c r="AS121" s="22">
        <v>0.10130081129268781</v>
      </c>
      <c r="AT121" s="22">
        <v>6.2071439042217194E-2</v>
      </c>
      <c r="AU121" s="22">
        <v>-0.61101600814287038</v>
      </c>
      <c r="AV121" s="22">
        <v>-9.9352981247703129E-2</v>
      </c>
      <c r="AW121" s="22">
        <v>0.18221057656175416</v>
      </c>
      <c r="AX121" s="22">
        <v>-9.9352981247703129E-2</v>
      </c>
      <c r="AY121" s="22">
        <v>3.5393401133493714</v>
      </c>
      <c r="AZ121" s="22">
        <v>3.5155079886410991</v>
      </c>
      <c r="BA121" s="22">
        <v>-0.68832431220991896</v>
      </c>
      <c r="BB121" s="22">
        <v>0.16509754933325207</v>
      </c>
      <c r="BC121" s="23">
        <v>5.9539777832762507E-2</v>
      </c>
    </row>
    <row r="122" spans="1:55" x14ac:dyDescent="0.2">
      <c r="A122" s="47" t="s">
        <v>364</v>
      </c>
      <c r="B122" s="47" t="s">
        <v>365</v>
      </c>
      <c r="C122" s="47" t="s">
        <v>45</v>
      </c>
      <c r="D122" s="47">
        <v>108420</v>
      </c>
      <c r="E122" s="47" t="s">
        <v>16</v>
      </c>
      <c r="F122" s="47">
        <v>2019</v>
      </c>
      <c r="G122" s="47" t="s">
        <v>17</v>
      </c>
      <c r="H122" s="48">
        <v>43616</v>
      </c>
      <c r="I122" s="48">
        <v>43665</v>
      </c>
      <c r="J122" s="48">
        <v>43739</v>
      </c>
      <c r="K122" s="47">
        <v>123000000</v>
      </c>
      <c r="L122" s="47">
        <v>125000000</v>
      </c>
      <c r="M122" s="47" t="s">
        <v>2052</v>
      </c>
      <c r="N122" s="20">
        <v>0.60552201343192458</v>
      </c>
      <c r="O122" s="21">
        <v>0.46489383352554103</v>
      </c>
      <c r="P122" s="21">
        <v>0.31022318702937385</v>
      </c>
      <c r="Q122" s="21">
        <v>1.4629273593580205</v>
      </c>
      <c r="R122" s="21">
        <v>0.15742940537605213</v>
      </c>
      <c r="S122" s="21">
        <v>0</v>
      </c>
      <c r="T122" s="21">
        <v>0.15742940537605213</v>
      </c>
      <c r="U122" s="21">
        <v>0.38773718966814347</v>
      </c>
      <c r="V122" s="21">
        <v>0</v>
      </c>
      <c r="W122" s="21">
        <v>0.38773718966814347</v>
      </c>
      <c r="X122" s="22">
        <v>0.15147298398045073</v>
      </c>
      <c r="Y122" s="22">
        <v>0.63661761966846708</v>
      </c>
      <c r="Z122" s="22">
        <v>0.84852701601954927</v>
      </c>
      <c r="AA122" s="22">
        <v>0.2008722508824328</v>
      </c>
      <c r="AB122" s="23">
        <v>0.40602090686939996</v>
      </c>
      <c r="AC122" s="24">
        <v>0.21726358338033466</v>
      </c>
      <c r="AD122" s="22">
        <v>0.13961740928746005</v>
      </c>
      <c r="AE122" s="22">
        <v>0.10005405151344238</v>
      </c>
      <c r="AF122" s="22">
        <v>8.3826847151720243E-2</v>
      </c>
      <c r="AG122" s="22">
        <v>23.669322709163346</v>
      </c>
      <c r="AH122" s="23">
        <v>16.96215139442231</v>
      </c>
      <c r="AI122" s="24">
        <v>-0.3819816976964342</v>
      </c>
      <c r="AJ122" s="22">
        <v>0.85991452411641001</v>
      </c>
      <c r="AK122" s="22">
        <v>0.96669181847580032</v>
      </c>
      <c r="AL122" s="23">
        <v>1.3663899967661959</v>
      </c>
      <c r="AM122" s="24">
        <v>0.29816935551283125</v>
      </c>
      <c r="AN122" s="22">
        <v>3.5569673158906627</v>
      </c>
      <c r="AO122" s="22">
        <v>1.4442030953027423</v>
      </c>
      <c r="AP122" s="22">
        <v>-14.635253654342218</v>
      </c>
      <c r="AQ122" s="22">
        <v>0.12106299212598425</v>
      </c>
      <c r="AR122" s="22">
        <v>0.14894717052077458</v>
      </c>
      <c r="AS122" s="22">
        <v>-5.6895093062605755E-2</v>
      </c>
      <c r="AT122" s="22">
        <v>0.21510996470268803</v>
      </c>
      <c r="AU122" s="22">
        <v>0.54609592293602871</v>
      </c>
      <c r="AV122" s="22">
        <v>0.86773741511264413</v>
      </c>
      <c r="AW122" s="22">
        <v>1.3663899967661959</v>
      </c>
      <c r="AX122" s="22">
        <v>0.86773741511264413</v>
      </c>
      <c r="AY122" s="22">
        <v>0.78076081467766367</v>
      </c>
      <c r="AZ122" s="22">
        <v>0.39589294731526681</v>
      </c>
      <c r="BA122" s="22">
        <v>1.1283992150266331</v>
      </c>
      <c r="BB122" s="22">
        <v>0.91786137760051745</v>
      </c>
      <c r="BC122" s="23">
        <v>0.19270373639305677</v>
      </c>
    </row>
    <row r="123" spans="1:55" x14ac:dyDescent="0.2">
      <c r="A123" s="47" t="s">
        <v>409</v>
      </c>
      <c r="B123" s="47" t="s">
        <v>410</v>
      </c>
      <c r="C123" s="47" t="s">
        <v>52</v>
      </c>
      <c r="D123" s="47">
        <v>378131</v>
      </c>
      <c r="E123" s="47" t="s">
        <v>16</v>
      </c>
      <c r="F123" s="47">
        <v>2018</v>
      </c>
      <c r="G123" s="47" t="s">
        <v>17</v>
      </c>
      <c r="H123" s="48">
        <v>43465</v>
      </c>
      <c r="I123" s="48">
        <v>43503</v>
      </c>
      <c r="J123" s="48">
        <v>43503</v>
      </c>
      <c r="K123" s="47">
        <v>181000000</v>
      </c>
      <c r="L123" s="47">
        <v>181000000</v>
      </c>
      <c r="M123" s="47" t="s">
        <v>1720</v>
      </c>
      <c r="N123" s="20">
        <v>0.7345651194231636</v>
      </c>
      <c r="O123" s="21">
        <v>0.64330779630464174</v>
      </c>
      <c r="P123" s="21">
        <v>1.5998197386210004E-2</v>
      </c>
      <c r="Q123" s="21">
        <v>2.3860222077073807</v>
      </c>
      <c r="R123" s="21">
        <v>0.39247134038800707</v>
      </c>
      <c r="S123" s="21">
        <v>5.8090828924162258E-2</v>
      </c>
      <c r="T123" s="21">
        <v>0.33438051146384479</v>
      </c>
      <c r="U123" s="21">
        <v>1.3289166744424745</v>
      </c>
      <c r="V123" s="21">
        <v>0.19669683680134367</v>
      </c>
      <c r="W123" s="21">
        <v>1.132219837641131</v>
      </c>
      <c r="X123" s="22">
        <v>8.9836860670194002E-2</v>
      </c>
      <c r="Y123" s="22">
        <v>0.3233270982924033</v>
      </c>
      <c r="Z123" s="22">
        <v>0.91016313932980597</v>
      </c>
      <c r="AA123" s="22">
        <v>6.3188932980599646E-2</v>
      </c>
      <c r="AB123" s="23">
        <v>0.29533179012345678</v>
      </c>
      <c r="AC123" s="24">
        <v>0.39410357444413174</v>
      </c>
      <c r="AD123" s="22">
        <v>0.19314663664508866</v>
      </c>
      <c r="AE123" s="22">
        <v>0.11405854207711792</v>
      </c>
      <c r="AF123" s="22">
        <v>7.8806642274134531E-2</v>
      </c>
      <c r="AG123" s="22">
        <v>5.0182815356489945</v>
      </c>
      <c r="AH123" s="23">
        <v>2.963436928702011</v>
      </c>
      <c r="AI123" s="24">
        <v>0.24402985074626865</v>
      </c>
      <c r="AJ123" s="22">
        <v>0.60387561964849035</v>
      </c>
      <c r="AK123" s="22">
        <v>0.14464260637550905</v>
      </c>
      <c r="AL123" s="23">
        <v>0.18817581800308944</v>
      </c>
      <c r="AM123" s="24">
        <v>0.10450685826257348</v>
      </c>
      <c r="AN123" s="22">
        <v>1.3261173835961557</v>
      </c>
      <c r="AO123" s="22">
        <v>0.39164462081128748</v>
      </c>
      <c r="AP123" s="22">
        <v>-12.064516129032258</v>
      </c>
      <c r="AQ123" s="22">
        <v>3.0864197530864196E-2</v>
      </c>
      <c r="AR123" s="22">
        <v>0.18857303687025048</v>
      </c>
      <c r="AS123" s="22">
        <v>4.6017450042217842E-2</v>
      </c>
      <c r="AT123" s="22">
        <v>7.385361552028219E-2</v>
      </c>
      <c r="AU123" s="22">
        <v>-0.15029292474087427</v>
      </c>
      <c r="AV123" s="22">
        <v>-4.6833309928380848E-2</v>
      </c>
      <c r="AW123" s="22">
        <v>0.22086698533047636</v>
      </c>
      <c r="AX123" s="22">
        <v>-5.4969507169935719E-2</v>
      </c>
      <c r="AY123" s="22">
        <v>5.1883424408014571</v>
      </c>
      <c r="AZ123" s="22">
        <v>5.1624772313296905</v>
      </c>
      <c r="BA123" s="22">
        <v>-0.59553571428571428</v>
      </c>
      <c r="BB123" s="22">
        <v>0.11381828394888359</v>
      </c>
      <c r="BC123" s="23">
        <v>5.0894819466248041E-2</v>
      </c>
    </row>
    <row r="124" spans="1:55" x14ac:dyDescent="0.2">
      <c r="A124" s="47" t="s">
        <v>412</v>
      </c>
      <c r="B124" s="47" t="s">
        <v>413</v>
      </c>
      <c r="C124" s="47" t="s">
        <v>52</v>
      </c>
      <c r="D124" s="47">
        <v>191249</v>
      </c>
      <c r="E124" s="47" t="s">
        <v>16</v>
      </c>
      <c r="F124" s="47">
        <v>2018</v>
      </c>
      <c r="G124" s="47" t="s">
        <v>17</v>
      </c>
      <c r="H124" s="48">
        <v>43465</v>
      </c>
      <c r="I124" s="48">
        <v>43524</v>
      </c>
      <c r="J124" s="48">
        <v>43524</v>
      </c>
      <c r="K124" s="47">
        <v>715000000</v>
      </c>
      <c r="L124" s="47">
        <v>713000000</v>
      </c>
      <c r="M124" s="47" t="s">
        <v>1721</v>
      </c>
      <c r="N124" s="20">
        <v>0.64583471843627416</v>
      </c>
      <c r="O124" s="21">
        <v>0.44079515989628348</v>
      </c>
      <c r="P124" s="21">
        <v>2.9386343993085567E-2</v>
      </c>
      <c r="Q124" s="21">
        <v>2.3168773098508009</v>
      </c>
      <c r="R124" s="21">
        <v>0.39850198085176625</v>
      </c>
      <c r="S124" s="21">
        <v>4.6880158468141302E-2</v>
      </c>
      <c r="T124" s="21">
        <v>0.35162182238362494</v>
      </c>
      <c r="U124" s="21">
        <v>1.3217821782178218</v>
      </c>
      <c r="V124" s="21">
        <v>0.15549573390518776</v>
      </c>
      <c r="W124" s="21">
        <v>1.166286444312634</v>
      </c>
      <c r="X124" s="22">
        <v>6.6812479366127428E-2</v>
      </c>
      <c r="Y124" s="22">
        <v>0.30148839000770333</v>
      </c>
      <c r="Z124" s="22">
        <v>0.93318752063387256</v>
      </c>
      <c r="AA124" s="22">
        <v>0</v>
      </c>
      <c r="AB124" s="23">
        <v>0.30148839000770333</v>
      </c>
      <c r="AC124" s="24">
        <v>0.42942783736389217</v>
      </c>
      <c r="AD124" s="22">
        <v>0.37722768239468213</v>
      </c>
      <c r="AE124" s="22">
        <v>0.21108437665674321</v>
      </c>
      <c r="AF124" s="22">
        <v>0.10872313527180784</v>
      </c>
      <c r="AG124" s="22">
        <v>4.4173829990448903</v>
      </c>
      <c r="AH124" s="23">
        <v>2.4718242597898756</v>
      </c>
      <c r="AI124" s="24">
        <v>0.41191205121068747</v>
      </c>
      <c r="AJ124" s="22">
        <v>0.47776078718170334</v>
      </c>
      <c r="AK124" s="22">
        <v>8.137869138231589E-2</v>
      </c>
      <c r="AL124" s="23">
        <v>0.12402699390738535</v>
      </c>
      <c r="AM124" s="24">
        <v>6.0820367751060818E-2</v>
      </c>
      <c r="AN124" s="22">
        <v>0.55940594059405946</v>
      </c>
      <c r="AO124" s="22">
        <v>0.16865439639044788</v>
      </c>
      <c r="AP124" s="22">
        <v>-4.603153745072273</v>
      </c>
      <c r="AQ124" s="22">
        <v>1.8336634752943767E-2</v>
      </c>
      <c r="AR124" s="22">
        <v>0.2930549325068309</v>
      </c>
      <c r="AS124" s="22">
        <v>0.12071285836629828</v>
      </c>
      <c r="AT124" s="22">
        <v>4.9425002751183007E-2</v>
      </c>
      <c r="AU124" s="22">
        <v>-0.191077720896217</v>
      </c>
      <c r="AV124" s="22">
        <v>-4.9603893750323619E-2</v>
      </c>
      <c r="AW124" s="22">
        <v>0.14056295600805899</v>
      </c>
      <c r="AX124" s="22">
        <v>-5.621735813625961E-2</v>
      </c>
      <c r="AY124" s="22">
        <v>6.2636756756756755</v>
      </c>
      <c r="AZ124" s="22">
        <v>6.215891891891892</v>
      </c>
      <c r="BA124" s="22">
        <v>-1.0780195048762191</v>
      </c>
      <c r="BB124" s="22">
        <v>8.9335335438996188E-2</v>
      </c>
      <c r="BC124" s="23">
        <v>3.9708172549500965E-2</v>
      </c>
    </row>
    <row r="125" spans="1:55" x14ac:dyDescent="0.2">
      <c r="A125" s="47" t="s">
        <v>367</v>
      </c>
      <c r="B125" s="47" t="s">
        <v>368</v>
      </c>
      <c r="C125" s="47" t="s">
        <v>24</v>
      </c>
      <c r="D125" s="47">
        <v>349826</v>
      </c>
      <c r="E125" s="47" t="s">
        <v>16</v>
      </c>
      <c r="F125" s="47">
        <v>2018</v>
      </c>
      <c r="G125" s="47" t="s">
        <v>17</v>
      </c>
      <c r="H125" s="48">
        <v>43465</v>
      </c>
      <c r="I125" s="48">
        <v>43518</v>
      </c>
      <c r="J125" s="48">
        <v>43518</v>
      </c>
      <c r="K125" s="47">
        <v>165798131</v>
      </c>
      <c r="L125" s="47">
        <v>166255893</v>
      </c>
      <c r="M125" s="47" t="s">
        <v>1722</v>
      </c>
      <c r="N125" s="20">
        <v>1.7034354420146873</v>
      </c>
      <c r="O125" s="21">
        <v>1.6814813497245338</v>
      </c>
      <c r="P125" s="21">
        <v>6.6645322041126845E-2</v>
      </c>
      <c r="Q125" s="21">
        <v>2.7969608421472594</v>
      </c>
      <c r="R125" s="21">
        <v>0.52862808925805893</v>
      </c>
      <c r="S125" s="21">
        <v>0.10095989315054558</v>
      </c>
      <c r="T125" s="21">
        <v>0.42766819610751339</v>
      </c>
      <c r="U125" s="21">
        <v>2.0071801549719761</v>
      </c>
      <c r="V125" s="21">
        <v>0.38334076091999286</v>
      </c>
      <c r="W125" s="21">
        <v>1.6238393940519833</v>
      </c>
      <c r="X125" s="22">
        <v>0.43598467461339602</v>
      </c>
      <c r="Y125" s="22">
        <v>0.41426078193194982</v>
      </c>
      <c r="Z125" s="22">
        <v>0.56401532538660404</v>
      </c>
      <c r="AA125" s="22">
        <v>0.3580256293846884</v>
      </c>
      <c r="AB125" s="23">
        <v>0.26336853119466974</v>
      </c>
      <c r="AC125" s="24">
        <v>0.28140113360534041</v>
      </c>
      <c r="AD125" s="22">
        <v>0.18248234895835114</v>
      </c>
      <c r="AE125" s="22">
        <v>0.13065922562250046</v>
      </c>
      <c r="AF125" s="22">
        <v>1.3975982676143686E-2</v>
      </c>
      <c r="AG125" s="22">
        <v>4.2696646732384833</v>
      </c>
      <c r="AH125" s="23">
        <v>3.0571235139044179</v>
      </c>
      <c r="AI125" s="24">
        <v>-0.3529802894493238</v>
      </c>
      <c r="AJ125" s="22">
        <v>0.36221257079863045</v>
      </c>
      <c r="AK125" s="22">
        <v>0.1753714234579819</v>
      </c>
      <c r="AL125" s="23">
        <v>0.1753714234579819</v>
      </c>
      <c r="AM125" s="24">
        <v>3.1669534052885341E-2</v>
      </c>
      <c r="AN125" s="22">
        <v>2.2659969453842899</v>
      </c>
      <c r="AO125" s="22">
        <v>0.59679228719746868</v>
      </c>
      <c r="AP125" s="22">
        <v>3.314770087681973</v>
      </c>
      <c r="AQ125" s="22">
        <v>8.3407586671279902E-3</v>
      </c>
      <c r="AR125" s="22">
        <v>0.15534091589622698</v>
      </c>
      <c r="AS125" s="22">
        <v>-5.4832281456373255E-2</v>
      </c>
      <c r="AT125" s="22">
        <v>9.2706260493058912E-2</v>
      </c>
      <c r="AU125" s="22">
        <v>0.15660842078189616</v>
      </c>
      <c r="AV125" s="22">
        <v>7.5824650749894876E-2</v>
      </c>
      <c r="AW125" s="22">
        <v>0.21677146286967075</v>
      </c>
      <c r="AX125" s="22">
        <v>9.3724622521380863E-2</v>
      </c>
      <c r="AY125" s="22">
        <v>4.8540715285145382</v>
      </c>
      <c r="AZ125" s="22">
        <v>4.6974428978888936</v>
      </c>
      <c r="BA125" s="22">
        <v>4.8056827735046488</v>
      </c>
      <c r="BB125" s="22">
        <v>0.14750714100747797</v>
      </c>
      <c r="BC125" s="23">
        <v>0.10479917457452097</v>
      </c>
    </row>
    <row r="126" spans="1:55" x14ac:dyDescent="0.2">
      <c r="A126" s="47" t="s">
        <v>379</v>
      </c>
      <c r="B126" s="47" t="s">
        <v>380</v>
      </c>
      <c r="C126" s="47" t="s">
        <v>138</v>
      </c>
      <c r="D126" s="47">
        <v>122079</v>
      </c>
      <c r="E126" s="47" t="s">
        <v>16</v>
      </c>
      <c r="F126" s="47">
        <v>2018</v>
      </c>
      <c r="G126" s="47" t="s">
        <v>17</v>
      </c>
      <c r="H126" s="48">
        <v>43465</v>
      </c>
      <c r="I126" s="48">
        <v>43516</v>
      </c>
      <c r="J126" s="48">
        <v>43586</v>
      </c>
      <c r="K126" s="47">
        <v>455000000</v>
      </c>
      <c r="L126" s="47">
        <v>464000000</v>
      </c>
      <c r="M126" s="47" t="s">
        <v>2053</v>
      </c>
      <c r="N126" s="20">
        <v>1.9932614555256065</v>
      </c>
      <c r="O126" s="21">
        <v>1.9932614555256065</v>
      </c>
      <c r="P126" s="21">
        <v>1.0844564240790655</v>
      </c>
      <c r="Q126" s="21">
        <v>1.1299804049640758</v>
      </c>
      <c r="R126" s="21">
        <v>0.30394561995297964</v>
      </c>
      <c r="S126" s="21">
        <v>8.2796688132474698E-3</v>
      </c>
      <c r="T126" s="21">
        <v>0.29566595113973221</v>
      </c>
      <c r="U126" s="21">
        <v>0.64739821467450465</v>
      </c>
      <c r="V126" s="21">
        <v>1.7635532331809273E-2</v>
      </c>
      <c r="W126" s="21">
        <v>0.62976268234269539</v>
      </c>
      <c r="X126" s="22">
        <v>0.22677092916283348</v>
      </c>
      <c r="Y126" s="22">
        <v>0.49057409879839786</v>
      </c>
      <c r="Z126" s="22">
        <v>0.77322907083716652</v>
      </c>
      <c r="AA126" s="22">
        <v>4.2982725135439027E-2</v>
      </c>
      <c r="AB126" s="23">
        <v>0.46948788715118062</v>
      </c>
      <c r="AC126" s="24">
        <v>0.7927147382150177</v>
      </c>
      <c r="AD126" s="22">
        <v>0.30920439724240728</v>
      </c>
      <c r="AE126" s="22">
        <v>0.15474194149431714</v>
      </c>
      <c r="AF126" s="22">
        <v>0.28544810881311722</v>
      </c>
      <c r="AG126" s="22">
        <v>5.5875420875420874</v>
      </c>
      <c r="AH126" s="23">
        <v>2.7962962962962963</v>
      </c>
      <c r="AI126" s="24">
        <v>-1.9685816876122082</v>
      </c>
      <c r="AJ126" s="22">
        <v>1.0008984725965857</v>
      </c>
      <c r="AK126" s="22">
        <v>0.34958802757692953</v>
      </c>
      <c r="AL126" s="23">
        <v>0.37464267697998993</v>
      </c>
      <c r="AM126" s="24">
        <v>0.33355105595471368</v>
      </c>
      <c r="AN126" s="22">
        <v>1.1685173089483998</v>
      </c>
      <c r="AO126" s="22">
        <v>0.54860472247776759</v>
      </c>
      <c r="AP126" s="22">
        <v>4.854816824966079</v>
      </c>
      <c r="AQ126" s="22">
        <v>0.15659818051722377</v>
      </c>
      <c r="AR126" s="22">
        <v>0.20756474753120924</v>
      </c>
      <c r="AS126" s="22">
        <v>-0.40860816098378983</v>
      </c>
      <c r="AT126" s="22">
        <v>0.11387100071552693</v>
      </c>
      <c r="AU126" s="22">
        <v>0.330188679245283</v>
      </c>
      <c r="AV126" s="22">
        <v>0.12359172692113671</v>
      </c>
      <c r="AW126" s="22">
        <v>0.38513396715643905</v>
      </c>
      <c r="AX126" s="22">
        <v>0.12705272255834055</v>
      </c>
      <c r="AY126" s="22">
        <v>1.7918047604700211</v>
      </c>
      <c r="AZ126" s="22">
        <v>1.0644772521843928</v>
      </c>
      <c r="BA126" s="22">
        <v>0.23988250652741513</v>
      </c>
      <c r="BB126" s="22">
        <v>0.27930048764082732</v>
      </c>
      <c r="BC126" s="23">
        <v>9.579008073817763E-2</v>
      </c>
    </row>
    <row r="127" spans="1:55" x14ac:dyDescent="0.2">
      <c r="A127" s="47" t="s">
        <v>421</v>
      </c>
      <c r="B127" s="47" t="s">
        <v>422</v>
      </c>
      <c r="C127" s="47" t="s">
        <v>34</v>
      </c>
      <c r="D127" s="47">
        <v>740485</v>
      </c>
      <c r="E127" s="47" t="s">
        <v>16</v>
      </c>
      <c r="F127" s="47">
        <v>2018</v>
      </c>
      <c r="G127" s="47" t="s">
        <v>17</v>
      </c>
      <c r="H127" s="48">
        <v>43555</v>
      </c>
      <c r="I127" s="48">
        <v>43629</v>
      </c>
      <c r="J127" s="48">
        <v>43686</v>
      </c>
      <c r="K127" s="47">
        <v>268690000</v>
      </c>
      <c r="L127" s="47">
        <v>271650000</v>
      </c>
      <c r="M127" s="47" t="s">
        <v>2054</v>
      </c>
      <c r="N127" s="20">
        <v>0.95906061567756273</v>
      </c>
      <c r="O127" s="21">
        <v>0.95906061567756273</v>
      </c>
      <c r="P127" s="21">
        <v>0.30667512958849041</v>
      </c>
      <c r="Q127" s="21">
        <v>1.5223027718550106</v>
      </c>
      <c r="R127" s="21">
        <v>0.25062554946912829</v>
      </c>
      <c r="S127" s="21">
        <v>6.5665787516061405E-2</v>
      </c>
      <c r="T127" s="21">
        <v>0.18495976195306688</v>
      </c>
      <c r="U127" s="21">
        <v>0.63215351812366738</v>
      </c>
      <c r="V127" s="21">
        <v>0.16562899786780383</v>
      </c>
      <c r="W127" s="21">
        <v>0.46652452025586355</v>
      </c>
      <c r="X127" s="22">
        <v>0.30655305335767902</v>
      </c>
      <c r="Y127" s="22">
        <v>0.73148668039178988</v>
      </c>
      <c r="Z127" s="22">
        <v>0.69344694664232098</v>
      </c>
      <c r="AA127" s="22">
        <v>0.25718536552377086</v>
      </c>
      <c r="AB127" s="23">
        <v>0.39646310948806385</v>
      </c>
      <c r="AC127" s="24">
        <v>0.2798149665108659</v>
      </c>
      <c r="AD127" s="22">
        <v>0.20016383173517083</v>
      </c>
      <c r="AE127" s="22">
        <v>0.10533416855394401</v>
      </c>
      <c r="AF127" s="22">
        <v>6.0569556208740903E-2</v>
      </c>
      <c r="AG127" s="22">
        <v>20.16504854368932</v>
      </c>
      <c r="AH127" s="23">
        <v>10.611650485436893</v>
      </c>
      <c r="AI127" s="24">
        <v>-0.93269770050476719</v>
      </c>
      <c r="AJ127" s="22">
        <v>0.18861737014704327</v>
      </c>
      <c r="AK127" s="22">
        <v>0.21222342147868323</v>
      </c>
      <c r="AL127" s="23">
        <v>0.24055585536967081</v>
      </c>
      <c r="AM127" s="24">
        <v>0.10720682302771856</v>
      </c>
      <c r="AN127" s="22">
        <v>1.7699786780383795</v>
      </c>
      <c r="AO127" s="22">
        <v>0.7017312504226686</v>
      </c>
      <c r="AP127" s="22">
        <v>-53.625322997416021</v>
      </c>
      <c r="AQ127" s="22">
        <v>4.2503550415905866E-2</v>
      </c>
      <c r="AR127" s="22">
        <v>8.5915289355755792E-2</v>
      </c>
      <c r="AS127" s="22">
        <v>-8.0132992820315135E-2</v>
      </c>
      <c r="AT127" s="22">
        <v>6.0289443430039898E-2</v>
      </c>
      <c r="AU127" s="22">
        <v>0.19591664022003596</v>
      </c>
      <c r="AV127" s="22">
        <v>0.24986508364813814</v>
      </c>
      <c r="AW127" s="22">
        <v>0.32595978062157221</v>
      </c>
      <c r="AX127" s="22">
        <v>0.33857404021937842</v>
      </c>
      <c r="AY127" s="22">
        <v>1.7843042850264805</v>
      </c>
      <c r="AZ127" s="22">
        <v>1.0864227250842562</v>
      </c>
      <c r="BA127" s="22">
        <v>1.4733492442322991</v>
      </c>
      <c r="BB127" s="22">
        <v>0.29492714516999458</v>
      </c>
      <c r="BC127" s="23">
        <v>0.10864271159485116</v>
      </c>
    </row>
    <row r="128" spans="1:55" x14ac:dyDescent="0.2">
      <c r="A128" s="47" t="s">
        <v>382</v>
      </c>
      <c r="B128" s="47" t="s">
        <v>383</v>
      </c>
      <c r="C128" s="47" t="s">
        <v>24</v>
      </c>
      <c r="D128" s="47">
        <v>352596</v>
      </c>
      <c r="E128" s="47" t="s">
        <v>16</v>
      </c>
      <c r="F128" s="47">
        <v>2018</v>
      </c>
      <c r="G128" s="47" t="s">
        <v>17</v>
      </c>
      <c r="H128" s="48">
        <v>43465</v>
      </c>
      <c r="I128" s="48">
        <v>43517</v>
      </c>
      <c r="J128" s="48">
        <v>43586</v>
      </c>
      <c r="K128" s="47">
        <v>88800000</v>
      </c>
      <c r="L128" s="47">
        <v>85800000</v>
      </c>
      <c r="M128" s="47" t="s">
        <v>2055</v>
      </c>
      <c r="N128" s="20">
        <v>7.6416366906474824</v>
      </c>
      <c r="O128" s="21">
        <v>7.3237410071942444</v>
      </c>
      <c r="P128" s="21">
        <v>6.2302158273381298</v>
      </c>
      <c r="Q128" s="21">
        <v>1.8885873661993064</v>
      </c>
      <c r="R128" s="21">
        <v>0.52729645093945721</v>
      </c>
      <c r="S128" s="21">
        <v>0</v>
      </c>
      <c r="T128" s="21">
        <v>0.52729645093945721</v>
      </c>
      <c r="U128" s="21">
        <v>1.5231418664254486</v>
      </c>
      <c r="V128" s="21">
        <v>0</v>
      </c>
      <c r="W128" s="21">
        <v>1.5231418664254486</v>
      </c>
      <c r="X128" s="22">
        <v>0.88700417536534448</v>
      </c>
      <c r="Y128" s="22">
        <v>0.34960206609392297</v>
      </c>
      <c r="Z128" s="22">
        <v>0.11299582463465553</v>
      </c>
      <c r="AA128" s="22">
        <v>9.7599164926931107E-3</v>
      </c>
      <c r="AB128" s="23">
        <v>0.34618997912317329</v>
      </c>
      <c r="AC128" s="24">
        <v>0.64356339666537421</v>
      </c>
      <c r="AD128" s="22">
        <v>3.0438154323381157E-2</v>
      </c>
      <c r="AE128" s="22">
        <v>3.0438154323381157E-2</v>
      </c>
      <c r="AF128" s="22">
        <v>-0.12320666925164793</v>
      </c>
      <c r="AG128" s="22">
        <v>1.3832599118942732</v>
      </c>
      <c r="AH128" s="23">
        <v>1.3832599118942732</v>
      </c>
      <c r="AI128" s="24">
        <v>5.7662337662337659</v>
      </c>
      <c r="AJ128" s="22">
        <v>0.5539568345323741</v>
      </c>
      <c r="AK128" s="22">
        <v>0.12194397703652381</v>
      </c>
      <c r="AL128" s="23">
        <v>0.12194397703652381</v>
      </c>
      <c r="AM128" s="24">
        <v>-0.19161766922960952</v>
      </c>
      <c r="AN128" s="22">
        <v>1.5552540328659732</v>
      </c>
      <c r="AO128" s="22">
        <v>0.53841336116910232</v>
      </c>
      <c r="AP128" s="22">
        <v>0.69839550470516554</v>
      </c>
      <c r="AQ128" s="22">
        <v>-6.6336116910229642E-2</v>
      </c>
      <c r="AR128" s="22">
        <v>0.11942613416052733</v>
      </c>
      <c r="AS128" s="22">
        <v>0.68863900736719663</v>
      </c>
      <c r="AT128" s="22">
        <v>6.430062630480167E-2</v>
      </c>
      <c r="AU128" s="22">
        <v>-7.4640287769784167E-2</v>
      </c>
      <c r="AV128" s="22">
        <v>-1.6430763139661488E-2</v>
      </c>
      <c r="AW128" s="22">
        <v>0.12194397703652381</v>
      </c>
      <c r="AX128" s="22">
        <v>-1.6430763139661488E-2</v>
      </c>
      <c r="AY128" s="22">
        <v>32.175159235668787</v>
      </c>
      <c r="AZ128" s="22">
        <v>-11.952229299363058</v>
      </c>
      <c r="BA128" s="22">
        <v>0.13060582218725414</v>
      </c>
      <c r="BB128" s="22">
        <v>3.1079877264178955E-2</v>
      </c>
      <c r="BC128" s="23">
        <v>1.8540387340576288E-2</v>
      </c>
    </row>
    <row r="129" spans="1:55" x14ac:dyDescent="0.2">
      <c r="A129" s="47" t="s">
        <v>442</v>
      </c>
      <c r="B129" s="47" t="s">
        <v>443</v>
      </c>
      <c r="C129" s="47" t="s">
        <v>38</v>
      </c>
      <c r="D129" s="47">
        <v>372651</v>
      </c>
      <c r="E129" s="47" t="s">
        <v>16</v>
      </c>
      <c r="F129" s="47">
        <v>2018</v>
      </c>
      <c r="G129" s="47" t="s">
        <v>17</v>
      </c>
      <c r="H129" s="48">
        <v>43555</v>
      </c>
      <c r="I129" s="48">
        <v>43609</v>
      </c>
      <c r="J129" s="48">
        <v>43775</v>
      </c>
      <c r="K129" s="47">
        <v>299000000</v>
      </c>
      <c r="L129" s="47">
        <v>303000000</v>
      </c>
      <c r="M129" s="47" t="s">
        <v>2056</v>
      </c>
      <c r="N129" s="20">
        <v>2.8172185430463577</v>
      </c>
      <c r="O129" s="21">
        <v>2.8172185430463577</v>
      </c>
      <c r="P129" s="21">
        <v>2.4039735099337749</v>
      </c>
      <c r="Q129" s="21">
        <v>0.68017257550178201</v>
      </c>
      <c r="R129" s="21">
        <v>0.1109746566930892</v>
      </c>
      <c r="S129" s="21">
        <v>0</v>
      </c>
      <c r="T129" s="21">
        <v>0.1109746566930892</v>
      </c>
      <c r="U129" s="21">
        <v>0.18645657475145377</v>
      </c>
      <c r="V129" s="21">
        <v>0</v>
      </c>
      <c r="W129" s="21">
        <v>0.18645657475145377</v>
      </c>
      <c r="X129" s="22">
        <v>0.71240370659819141</v>
      </c>
      <c r="Y129" s="22">
        <v>0.76397248495270853</v>
      </c>
      <c r="Z129" s="22">
        <v>0.28759629340180864</v>
      </c>
      <c r="AA129" s="22">
        <v>0.21123143909791225</v>
      </c>
      <c r="AB129" s="23">
        <v>0.59517695657028025</v>
      </c>
      <c r="AC129" s="24">
        <v>0.73292929292929287</v>
      </c>
      <c r="AD129" s="22">
        <v>0.2086868686868687</v>
      </c>
      <c r="AE129" s="22">
        <v>0.20404040404040405</v>
      </c>
      <c r="AF129" s="22">
        <v>0.20585858585858585</v>
      </c>
      <c r="AG129" s="22" t="e">
        <v>#DIV/0!</v>
      </c>
      <c r="AH129" s="23" t="e">
        <v>#DIV/0!</v>
      </c>
      <c r="AI129" s="24">
        <v>-0.80995475113122173</v>
      </c>
      <c r="AJ129" s="22">
        <v>0.68300220750551877</v>
      </c>
      <c r="AK129" s="22">
        <v>1.556338028169014</v>
      </c>
      <c r="AL129" s="23">
        <v>1.556338028169014</v>
      </c>
      <c r="AM129" s="24">
        <v>0.19114612643031326</v>
      </c>
      <c r="AN129" s="22">
        <v>0.92853123241418123</v>
      </c>
      <c r="AO129" s="22">
        <v>0.55264039298872392</v>
      </c>
      <c r="AP129" s="22">
        <v>1.2026239067055393</v>
      </c>
      <c r="AQ129" s="22">
        <v>0.11376576978899185</v>
      </c>
      <c r="AR129" s="22">
        <v>0.31252525252525254</v>
      </c>
      <c r="AS129" s="22">
        <v>-0.25313131313131315</v>
      </c>
      <c r="AT129" s="22">
        <v>0.17271407837445574</v>
      </c>
      <c r="AU129" s="22">
        <v>0.75761589403973506</v>
      </c>
      <c r="AV129" s="22">
        <v>1.7263581488933601</v>
      </c>
      <c r="AW129" s="22">
        <v>1.556338028169014</v>
      </c>
      <c r="AX129" s="22">
        <v>1.7263581488933601</v>
      </c>
      <c r="AY129" s="22">
        <v>0.96224588576960313</v>
      </c>
      <c r="AZ129" s="22">
        <v>-4.3088092933204258</v>
      </c>
      <c r="BA129" s="22">
        <v>1.6840039254170756</v>
      </c>
      <c r="BB129" s="22">
        <v>1.0160965794768613</v>
      </c>
      <c r="BC129" s="23">
        <v>0.15092647937836223</v>
      </c>
    </row>
    <row r="130" spans="1:55" x14ac:dyDescent="0.2">
      <c r="A130" s="47" t="s">
        <v>430</v>
      </c>
      <c r="B130" s="47" t="s">
        <v>431</v>
      </c>
      <c r="C130" s="47" t="s">
        <v>45</v>
      </c>
      <c r="D130" s="47">
        <v>104109</v>
      </c>
      <c r="E130" s="47" t="s">
        <v>16</v>
      </c>
      <c r="F130" s="47">
        <v>2018</v>
      </c>
      <c r="G130" s="47" t="s">
        <v>17</v>
      </c>
      <c r="H130" s="48">
        <v>43465</v>
      </c>
      <c r="I130" s="48">
        <v>43495</v>
      </c>
      <c r="J130" s="48">
        <v>43495</v>
      </c>
      <c r="K130" s="47">
        <v>944000000</v>
      </c>
      <c r="L130" s="47">
        <v>948000000</v>
      </c>
      <c r="M130" s="47" t="s">
        <v>1727</v>
      </c>
      <c r="N130" s="20">
        <v>1.5999101930848676</v>
      </c>
      <c r="O130" s="21">
        <v>1.5999101930848676</v>
      </c>
      <c r="P130" s="21">
        <v>1.1035024696901661</v>
      </c>
      <c r="Q130" s="21">
        <v>2.6330202197102373</v>
      </c>
      <c r="R130" s="21">
        <v>0.40453131162627637</v>
      </c>
      <c r="S130" s="21">
        <v>6.7750558744905556E-2</v>
      </c>
      <c r="T130" s="21">
        <v>0.33678075288137077</v>
      </c>
      <c r="U130" s="21">
        <v>1.4696704346441649</v>
      </c>
      <c r="V130" s="21">
        <v>0.24613914981690813</v>
      </c>
      <c r="W130" s="21">
        <v>1.2235312848272568</v>
      </c>
      <c r="X130" s="22">
        <v>0.31228362329637582</v>
      </c>
      <c r="Y130" s="22">
        <v>0.3575453976205385</v>
      </c>
      <c r="Z130" s="22">
        <v>0.68771637670362418</v>
      </c>
      <c r="AA130" s="22">
        <v>0.2261273500153381</v>
      </c>
      <c r="AB130" s="23">
        <v>0.2752530785748718</v>
      </c>
      <c r="AC130" s="24">
        <v>0.77833612506979344</v>
      </c>
      <c r="AD130" s="22">
        <v>0.2333891680625349</v>
      </c>
      <c r="AE130" s="22">
        <v>0.2333891680625349</v>
      </c>
      <c r="AF130" s="22">
        <v>0.23543644146659223</v>
      </c>
      <c r="AG130" s="22">
        <v>-5.056451612903226</v>
      </c>
      <c r="AH130" s="23">
        <v>-5.056451612903226</v>
      </c>
      <c r="AI130" s="24">
        <v>-2.0308502633559069</v>
      </c>
      <c r="AJ130" s="22">
        <v>0.59676695105523125</v>
      </c>
      <c r="AK130" s="22">
        <v>0.28794280142996426</v>
      </c>
      <c r="AL130" s="23">
        <v>0.28794280142996426</v>
      </c>
      <c r="AM130" s="24">
        <v>0.40280210157618213</v>
      </c>
      <c r="AN130" s="22">
        <v>1.7108740646393887</v>
      </c>
      <c r="AO130" s="22">
        <v>0.47092335334589597</v>
      </c>
      <c r="AP130" s="22">
        <v>4.0217065868263475</v>
      </c>
      <c r="AQ130" s="22">
        <v>0.11087251851527236</v>
      </c>
      <c r="AR130" s="22">
        <v>0.24734785036292575</v>
      </c>
      <c r="AS130" s="22">
        <v>-0.50232644705006513</v>
      </c>
      <c r="AT130" s="22">
        <v>0.11648187913580788</v>
      </c>
      <c r="AU130" s="22">
        <v>1.246519982038617</v>
      </c>
      <c r="AV130" s="22">
        <v>0.60145163037590732</v>
      </c>
      <c r="AW130" s="22">
        <v>0.34586857514638908</v>
      </c>
      <c r="AX130" s="22">
        <v>0.72244632400780739</v>
      </c>
      <c r="AY130" s="22">
        <v>3.6806220095693778</v>
      </c>
      <c r="AZ130" s="22">
        <v>1.7208931419457736</v>
      </c>
      <c r="BA130" s="22">
        <v>2.1944664031620555</v>
      </c>
      <c r="BB130" s="22">
        <v>0.27169320766980826</v>
      </c>
      <c r="BC130" s="23">
        <v>0.13656411652600053</v>
      </c>
    </row>
    <row r="131" spans="1:55" x14ac:dyDescent="0.2">
      <c r="A131" s="47" t="s">
        <v>433</v>
      </c>
      <c r="B131" s="47" t="s">
        <v>434</v>
      </c>
      <c r="C131" s="47" t="s">
        <v>59</v>
      </c>
      <c r="D131" s="47">
        <v>378133</v>
      </c>
      <c r="E131" s="47" t="s">
        <v>16</v>
      </c>
      <c r="F131" s="47">
        <v>2018</v>
      </c>
      <c r="G131" s="47" t="s">
        <v>17</v>
      </c>
      <c r="H131" s="48">
        <v>43465</v>
      </c>
      <c r="I131" s="48">
        <v>43525</v>
      </c>
      <c r="J131" s="48">
        <v>43525</v>
      </c>
      <c r="K131" s="47">
        <v>288200000</v>
      </c>
      <c r="L131" s="47">
        <v>291800000</v>
      </c>
      <c r="M131" s="47" t="s">
        <v>1728</v>
      </c>
      <c r="N131" s="20">
        <v>1.2691827653570653</v>
      </c>
      <c r="O131" s="21">
        <v>0.84960386368569563</v>
      </c>
      <c r="P131" s="21">
        <v>3.1121120034729759E-2</v>
      </c>
      <c r="Q131" s="21">
        <v>1.4926119996026621</v>
      </c>
      <c r="R131" s="21">
        <v>0.35095270118807442</v>
      </c>
      <c r="S131" s="21">
        <v>3.7042018481157686E-2</v>
      </c>
      <c r="T131" s="21">
        <v>0.31391068270691674</v>
      </c>
      <c r="U131" s="21">
        <v>0.87478891427436178</v>
      </c>
      <c r="V131" s="21">
        <v>9.2331379755637225E-2</v>
      </c>
      <c r="W131" s="21">
        <v>0.78245753451872457</v>
      </c>
      <c r="X131" s="22">
        <v>0.23301701163167202</v>
      </c>
      <c r="Y131" s="22">
        <v>0.8755055007174849</v>
      </c>
      <c r="Z131" s="22">
        <v>0.76698298836832801</v>
      </c>
      <c r="AA131" s="22">
        <v>0.35258661485964782</v>
      </c>
      <c r="AB131" s="23">
        <v>0.40118558370071483</v>
      </c>
      <c r="AC131" s="24">
        <v>0.41193193438867753</v>
      </c>
      <c r="AD131" s="22">
        <v>0.14137385636956137</v>
      </c>
      <c r="AE131" s="22">
        <v>0.14137385636956137</v>
      </c>
      <c r="AF131" s="22">
        <v>9.7428450661976251E-2</v>
      </c>
      <c r="AG131" s="22">
        <v>9.3283850652271703</v>
      </c>
      <c r="AH131" s="23">
        <v>9.3283850652271703</v>
      </c>
      <c r="AI131" s="24">
        <v>-0.51486148307503188</v>
      </c>
      <c r="AJ131" s="22">
        <v>0.61799978293900582</v>
      </c>
      <c r="AK131" s="22">
        <v>0.2528246181797536</v>
      </c>
      <c r="AL131" s="23">
        <v>0.32329813206154545</v>
      </c>
      <c r="AM131" s="24">
        <v>0.1774485944174034</v>
      </c>
      <c r="AN131" s="22">
        <v>1.8213221416509386</v>
      </c>
      <c r="AO131" s="22">
        <v>0.7306881865052679</v>
      </c>
      <c r="AP131" s="22">
        <v>14.78500151194436</v>
      </c>
      <c r="AQ131" s="22">
        <v>7.1189817928217394E-2</v>
      </c>
      <c r="AR131" s="22">
        <v>0.15528149329842789</v>
      </c>
      <c r="AS131" s="22">
        <v>-7.9948459933734201E-2</v>
      </c>
      <c r="AT131" s="22">
        <v>0.11346235273605819</v>
      </c>
      <c r="AU131" s="22">
        <v>0.33853375298458865</v>
      </c>
      <c r="AV131" s="22">
        <v>0.17709930165218873</v>
      </c>
      <c r="AW131" s="22">
        <v>0.36144788625111085</v>
      </c>
      <c r="AX131" s="22">
        <v>0.19799733401041006</v>
      </c>
      <c r="AY131" s="22">
        <v>3.397405603510633</v>
      </c>
      <c r="AZ131" s="22">
        <v>3.3420938419250614</v>
      </c>
      <c r="BA131" s="22">
        <v>0.87306696522286753</v>
      </c>
      <c r="BB131" s="22">
        <v>0.29434224720376995</v>
      </c>
      <c r="BC131" s="23">
        <v>0.12653076167405988</v>
      </c>
    </row>
    <row r="132" spans="1:55" x14ac:dyDescent="0.2">
      <c r="A132" s="47" t="s">
        <v>331</v>
      </c>
      <c r="B132" s="47" t="s">
        <v>332</v>
      </c>
      <c r="C132" s="47" t="s">
        <v>52</v>
      </c>
      <c r="D132" s="47">
        <v>378121</v>
      </c>
      <c r="E132" s="47" t="s">
        <v>16</v>
      </c>
      <c r="F132" s="47">
        <v>2018</v>
      </c>
      <c r="G132" s="47" t="s">
        <v>17</v>
      </c>
      <c r="H132" s="48">
        <v>43465</v>
      </c>
      <c r="I132" s="48">
        <v>43517</v>
      </c>
      <c r="J132" s="48">
        <v>43517</v>
      </c>
      <c r="K132" s="47">
        <v>314500000</v>
      </c>
      <c r="L132" s="47">
        <v>315800000</v>
      </c>
      <c r="M132" s="47" t="s">
        <v>1729</v>
      </c>
      <c r="N132" s="20">
        <v>0.62252295795070078</v>
      </c>
      <c r="O132" s="21">
        <v>0.62252295795070078</v>
      </c>
      <c r="P132" s="21">
        <v>0.14419204124375704</v>
      </c>
      <c r="Q132" s="21">
        <v>2.2020903854148108</v>
      </c>
      <c r="R132" s="21">
        <v>0.35181750741839762</v>
      </c>
      <c r="S132" s="21">
        <v>2.7355341246290802E-2</v>
      </c>
      <c r="T132" s="21">
        <v>0.32446216617210683</v>
      </c>
      <c r="U132" s="21">
        <v>1.1265514579250548</v>
      </c>
      <c r="V132" s="21">
        <v>8.759427519448898E-2</v>
      </c>
      <c r="W132" s="21">
        <v>1.0389571827305659</v>
      </c>
      <c r="X132" s="22">
        <v>7.1661721068249265E-2</v>
      </c>
      <c r="Y132" s="22">
        <v>0.32491413576197276</v>
      </c>
      <c r="Z132" s="22">
        <v>0.92833827893175069</v>
      </c>
      <c r="AA132" s="22">
        <v>8.1602373887240363E-3</v>
      </c>
      <c r="AB132" s="23">
        <v>0.31229599406528191</v>
      </c>
      <c r="AC132" s="24">
        <v>0.7610440139418011</v>
      </c>
      <c r="AD132" s="22">
        <v>0.32187727972764851</v>
      </c>
      <c r="AE132" s="22">
        <v>0.20531733808867633</v>
      </c>
      <c r="AF132" s="22">
        <v>0.11202075058766313</v>
      </c>
      <c r="AG132" s="22">
        <v>4.8485958485958482</v>
      </c>
      <c r="AH132" s="23">
        <v>3.0927960927960929</v>
      </c>
      <c r="AI132" s="24">
        <v>1.0901669758812615</v>
      </c>
      <c r="AJ132" s="22">
        <v>0.43418720799097793</v>
      </c>
      <c r="AK132" s="22">
        <v>9.7785977859778592E-2</v>
      </c>
      <c r="AL132" s="23">
        <v>0.14206642066420663</v>
      </c>
      <c r="AM132" s="24">
        <v>8.2071381911039853E-2</v>
      </c>
      <c r="AN132" s="22">
        <v>0.73264445632163433</v>
      </c>
      <c r="AO132" s="22">
        <v>0.22880192878338279</v>
      </c>
      <c r="AP132" s="22">
        <v>-5.2654716175842937</v>
      </c>
      <c r="AQ132" s="22">
        <v>2.5630563798219586E-2</v>
      </c>
      <c r="AR132" s="22">
        <v>0.218448569344249</v>
      </c>
      <c r="AS132" s="22">
        <v>0.23814541622760801</v>
      </c>
      <c r="AT132" s="22">
        <v>4.998145400593472E-2</v>
      </c>
      <c r="AU132" s="22">
        <v>-0.44723699049460286</v>
      </c>
      <c r="AV132" s="22">
        <v>-0.14633632050606221</v>
      </c>
      <c r="AW132" s="22">
        <v>0.15404401257502143</v>
      </c>
      <c r="AX132" s="22">
        <v>-0.15867390683052301</v>
      </c>
      <c r="AY132" s="22">
        <v>4.7771342231176028</v>
      </c>
      <c r="AZ132" s="22">
        <v>4.5517501888693026</v>
      </c>
      <c r="BA132" s="22">
        <v>-2.008683068017366</v>
      </c>
      <c r="BB132" s="22">
        <v>0.13352662098049553</v>
      </c>
      <c r="BC132" s="23">
        <v>5.3088256869197076E-2</v>
      </c>
    </row>
    <row r="133" spans="1:55" x14ac:dyDescent="0.2">
      <c r="A133" s="47" t="s">
        <v>454</v>
      </c>
      <c r="B133" s="47" t="s">
        <v>455</v>
      </c>
      <c r="C133" s="47" t="s">
        <v>15</v>
      </c>
      <c r="D133" s="47">
        <v>378137</v>
      </c>
      <c r="E133" s="47" t="s">
        <v>16</v>
      </c>
      <c r="F133" s="47">
        <v>2018</v>
      </c>
      <c r="G133" s="47" t="s">
        <v>17</v>
      </c>
      <c r="H133" s="48">
        <v>43465</v>
      </c>
      <c r="I133" s="48">
        <v>43517</v>
      </c>
      <c r="J133" s="48">
        <v>43517</v>
      </c>
      <c r="K133" s="47">
        <v>120600000</v>
      </c>
      <c r="L133" s="47">
        <v>121300000</v>
      </c>
      <c r="M133" s="47" t="s">
        <v>1730</v>
      </c>
      <c r="N133" s="20">
        <v>1.091315916787615</v>
      </c>
      <c r="O133" s="21">
        <v>1.091315916787615</v>
      </c>
      <c r="P133" s="21">
        <v>0.27044025157232704</v>
      </c>
      <c r="Q133" s="21">
        <v>1.2667553949995247</v>
      </c>
      <c r="R133" s="21">
        <v>0.36843650394229155</v>
      </c>
      <c r="S133" s="21">
        <v>6.8500810825924063E-4</v>
      </c>
      <c r="T133" s="21">
        <v>0.36775149583403233</v>
      </c>
      <c r="U133" s="21">
        <v>0.83515543302595308</v>
      </c>
      <c r="V133" s="21">
        <v>1.5527458250150521E-3</v>
      </c>
      <c r="W133" s="21">
        <v>0.833602687200938</v>
      </c>
      <c r="X133" s="22">
        <v>0.12613935022088016</v>
      </c>
      <c r="Y133" s="22">
        <v>1.724897512981689</v>
      </c>
      <c r="Z133" s="22">
        <v>0.87386064977911981</v>
      </c>
      <c r="AA133" s="22">
        <v>0.57732203768942569</v>
      </c>
      <c r="AB133" s="23">
        <v>0.44115920147626236</v>
      </c>
      <c r="AC133" s="24">
        <v>0.57785527973974971</v>
      </c>
      <c r="AD133" s="22">
        <v>0.22226781161161749</v>
      </c>
      <c r="AE133" s="22">
        <v>0.13129744145833944</v>
      </c>
      <c r="AF133" s="22">
        <v>8.7863778904486975E-2</v>
      </c>
      <c r="AG133" s="22">
        <v>7.327536231884058</v>
      </c>
      <c r="AH133" s="23">
        <v>4.3285024154589369</v>
      </c>
      <c r="AI133" s="24">
        <v>-0.46265992264207079</v>
      </c>
      <c r="AJ133" s="22">
        <v>0.81301402999516204</v>
      </c>
      <c r="AK133" s="22">
        <v>0.18376019730601403</v>
      </c>
      <c r="AL133" s="23">
        <v>0.25505596660975149</v>
      </c>
      <c r="AM133" s="24">
        <v>9.5002693538676047E-2</v>
      </c>
      <c r="AN133" s="22">
        <v>1.0812498019456855</v>
      </c>
      <c r="AO133" s="22">
        <v>0.4770032992227255</v>
      </c>
      <c r="AP133" s="22">
        <v>45.193377483443712</v>
      </c>
      <c r="AQ133" s="22">
        <v>4.1911312419616396E-2</v>
      </c>
      <c r="AR133" s="22">
        <v>0.19700477711673164</v>
      </c>
      <c r="AS133" s="22">
        <v>-9.1146214940945464E-2</v>
      </c>
      <c r="AT133" s="22">
        <v>9.3971928647318681E-2</v>
      </c>
      <c r="AU133" s="22">
        <v>0.25483792936623123</v>
      </c>
      <c r="AV133" s="22">
        <v>7.9946879150066402E-2</v>
      </c>
      <c r="AW133" s="22">
        <v>0.25553105755340988</v>
      </c>
      <c r="AX133" s="22">
        <v>8.0095795635976588E-2</v>
      </c>
      <c r="AY133" s="22">
        <v>3.4750791139240507</v>
      </c>
      <c r="AZ133" s="22">
        <v>3.1802478902953588</v>
      </c>
      <c r="BA133" s="22">
        <v>0.70280186791194132</v>
      </c>
      <c r="BB133" s="22">
        <v>0.16998671978751659</v>
      </c>
      <c r="BC133" s="23">
        <v>7.0814365199797669E-2</v>
      </c>
    </row>
    <row r="134" spans="1:55" x14ac:dyDescent="0.2">
      <c r="A134" s="47" t="s">
        <v>436</v>
      </c>
      <c r="B134" s="47" t="s">
        <v>437</v>
      </c>
      <c r="C134" s="47" t="s">
        <v>52</v>
      </c>
      <c r="D134" s="47">
        <v>378134</v>
      </c>
      <c r="E134" s="47" t="s">
        <v>16</v>
      </c>
      <c r="F134" s="47">
        <v>2018</v>
      </c>
      <c r="G134" s="47" t="s">
        <v>17</v>
      </c>
      <c r="H134" s="48">
        <v>43465</v>
      </c>
      <c r="I134" s="48">
        <v>43524</v>
      </c>
      <c r="J134" s="48">
        <v>43585</v>
      </c>
      <c r="K134" s="47">
        <v>326000000</v>
      </c>
      <c r="L134" s="47">
        <v>323000000</v>
      </c>
      <c r="M134" s="47" t="s">
        <v>2057</v>
      </c>
      <c r="N134" s="20">
        <v>0.62261353104726602</v>
      </c>
      <c r="O134" s="21">
        <v>0.57034291010194627</v>
      </c>
      <c r="P134" s="21">
        <v>2.6691380908248376E-2</v>
      </c>
      <c r="Q134" s="21">
        <v>3.4826904837179891</v>
      </c>
      <c r="R134" s="21">
        <v>0.27207969672926036</v>
      </c>
      <c r="S134" s="21">
        <v>1.4087983778541832E-2</v>
      </c>
      <c r="T134" s="21">
        <v>0.25799171295071849</v>
      </c>
      <c r="U134" s="21">
        <v>1.2196490673411318</v>
      </c>
      <c r="V134" s="21">
        <v>6.3152070818842873E-2</v>
      </c>
      <c r="W134" s="21">
        <v>1.1564969965222889</v>
      </c>
      <c r="X134" s="22">
        <v>5.9225954333068855E-2</v>
      </c>
      <c r="Y134" s="22">
        <v>0.2230803138499515</v>
      </c>
      <c r="Z134" s="22">
        <v>0.94077404566693112</v>
      </c>
      <c r="AA134" s="22">
        <v>0</v>
      </c>
      <c r="AB134" s="23">
        <v>0.2230803138499515</v>
      </c>
      <c r="AC134" s="24">
        <v>0.57288456980327096</v>
      </c>
      <c r="AD134" s="22">
        <v>0.32069210713439206</v>
      </c>
      <c r="AE134" s="22">
        <v>0.17286876827052225</v>
      </c>
      <c r="AF134" s="22">
        <v>-3.3420241763451056E-2</v>
      </c>
      <c r="AG134" s="22">
        <v>5.5299727520435971</v>
      </c>
      <c r="AH134" s="23">
        <v>2.980926430517711</v>
      </c>
      <c r="AI134" s="24">
        <v>6.6414856783128737E-2</v>
      </c>
      <c r="AJ134" s="22">
        <v>0.58887859128822984</v>
      </c>
      <c r="AK134" s="22">
        <v>0.15481822305748169</v>
      </c>
      <c r="AL134" s="23">
        <v>0.2058842589592379</v>
      </c>
      <c r="AM134" s="24">
        <v>-3.343344925703446E-2</v>
      </c>
      <c r="AN134" s="22">
        <v>1.0003951944356624</v>
      </c>
      <c r="AO134" s="22">
        <v>0.22316847394869083</v>
      </c>
      <c r="AP134" s="22">
        <v>-6.2166011787819251</v>
      </c>
      <c r="AQ134" s="22">
        <v>-7.4583443533456761E-3</v>
      </c>
      <c r="AR134" s="22">
        <v>0.25100734771272815</v>
      </c>
      <c r="AS134" s="22">
        <v>1.6670617049853835E-2</v>
      </c>
      <c r="AT134" s="22">
        <v>5.6016926738957945E-2</v>
      </c>
      <c r="AU134" s="22">
        <v>-0.22075996292863762</v>
      </c>
      <c r="AV134" s="22">
        <v>-7.7182295379431012E-2</v>
      </c>
      <c r="AW134" s="22">
        <v>0.21712684527063969</v>
      </c>
      <c r="AX134" s="22">
        <v>-8.1396938217605255E-2</v>
      </c>
      <c r="AY134" s="22">
        <v>3.8016752894801673</v>
      </c>
      <c r="AZ134" s="22">
        <v>3.7661985710766199</v>
      </c>
      <c r="BA134" s="22">
        <v>2.8156028368794326</v>
      </c>
      <c r="BB134" s="22">
        <v>0.14179249562568855</v>
      </c>
      <c r="BC134" s="23">
        <v>4.26344505066251E-2</v>
      </c>
    </row>
    <row r="135" spans="1:55" x14ac:dyDescent="0.2">
      <c r="A135" s="47" t="s">
        <v>466</v>
      </c>
      <c r="B135" s="47" t="s">
        <v>467</v>
      </c>
      <c r="C135" s="47" t="s">
        <v>91</v>
      </c>
      <c r="D135" s="47">
        <v>172930</v>
      </c>
      <c r="E135" s="47" t="s">
        <v>16</v>
      </c>
      <c r="F135" s="47">
        <v>2019</v>
      </c>
      <c r="G135" s="47" t="s">
        <v>17</v>
      </c>
      <c r="H135" s="48">
        <v>43646</v>
      </c>
      <c r="I135" s="48">
        <v>43700</v>
      </c>
      <c r="J135" s="48">
        <v>43769</v>
      </c>
      <c r="K135" s="47">
        <v>362000000</v>
      </c>
      <c r="L135" s="47">
        <v>369000000</v>
      </c>
      <c r="M135" s="47" t="s">
        <v>2058</v>
      </c>
      <c r="N135" s="20">
        <v>1.5661237785016286</v>
      </c>
      <c r="O135" s="21">
        <v>1.1305103148751356</v>
      </c>
      <c r="P135" s="21">
        <v>0.64864277958740502</v>
      </c>
      <c r="Q135" s="21">
        <v>1.9825436408977557</v>
      </c>
      <c r="R135" s="21">
        <v>0.25934934630586803</v>
      </c>
      <c r="S135" s="21">
        <v>3.9221647917300088E-2</v>
      </c>
      <c r="T135" s="21">
        <v>0.22012769838856797</v>
      </c>
      <c r="U135" s="21">
        <v>0.77352074359555656</v>
      </c>
      <c r="V135" s="21">
        <v>0.11698027658127409</v>
      </c>
      <c r="W135" s="21">
        <v>0.65654046701428248</v>
      </c>
      <c r="X135" s="22">
        <v>0.5481909394952873</v>
      </c>
      <c r="Y135" s="22">
        <v>0.43738225086762517</v>
      </c>
      <c r="Z135" s="22">
        <v>0.4518090605047127</v>
      </c>
      <c r="AA135" s="22">
        <v>0.14198844633627242</v>
      </c>
      <c r="AB135" s="23">
        <v>0.33528428093645485</v>
      </c>
      <c r="AC135" s="24">
        <v>0.77211868398035388</v>
      </c>
      <c r="AD135" s="22">
        <v>0.17620937899481934</v>
      </c>
      <c r="AE135" s="22">
        <v>0.17620937899481934</v>
      </c>
      <c r="AF135" s="22">
        <v>0.12009688488192155</v>
      </c>
      <c r="AG135" s="22">
        <v>19.69172932330827</v>
      </c>
      <c r="AH135" s="23">
        <v>19.69172932330827</v>
      </c>
      <c r="AI135" s="24">
        <v>-0.8633293603496226</v>
      </c>
      <c r="AJ135" s="22">
        <v>0.54657980456026056</v>
      </c>
      <c r="AK135" s="22">
        <v>0.5592028135990621</v>
      </c>
      <c r="AL135" s="23">
        <v>0.73769050410316528</v>
      </c>
      <c r="AM135" s="24">
        <v>0.40467014282475627</v>
      </c>
      <c r="AN135" s="22">
        <v>3.3695307186579009</v>
      </c>
      <c r="AO135" s="22">
        <v>1.1297506840985101</v>
      </c>
      <c r="AP135" s="22">
        <v>5.7011891062523974</v>
      </c>
      <c r="AQ135" s="22">
        <v>0.13567953785345091</v>
      </c>
      <c r="AR135" s="22">
        <v>0.16934669985870954</v>
      </c>
      <c r="AS135" s="22">
        <v>-0.14620197806633922</v>
      </c>
      <c r="AT135" s="22">
        <v>0.19131955001520218</v>
      </c>
      <c r="AU135" s="22">
        <v>0.64929424538545055</v>
      </c>
      <c r="AV135" s="22">
        <v>0.87631887456037516</v>
      </c>
      <c r="AW135" s="22">
        <v>0.8691298342541437</v>
      </c>
      <c r="AX135" s="22">
        <v>1.0324585635359116</v>
      </c>
      <c r="AY135" s="22">
        <v>1.3027873234058802</v>
      </c>
      <c r="AZ135" s="22">
        <v>0.16227567773959525</v>
      </c>
      <c r="BA135" s="22">
        <v>1.6750700280112045</v>
      </c>
      <c r="BB135" s="22">
        <v>0.76758499413833525</v>
      </c>
      <c r="BC135" s="23">
        <v>0.30627996725529177</v>
      </c>
    </row>
    <row r="136" spans="1:55" x14ac:dyDescent="0.2">
      <c r="A136" s="47" t="s">
        <v>424</v>
      </c>
      <c r="B136" s="47" t="s">
        <v>425</v>
      </c>
      <c r="C136" s="47" t="s">
        <v>59</v>
      </c>
      <c r="D136" s="47">
        <v>122948</v>
      </c>
      <c r="E136" s="47" t="s">
        <v>16</v>
      </c>
      <c r="F136" s="47">
        <v>2018</v>
      </c>
      <c r="G136" s="47" t="s">
        <v>17</v>
      </c>
      <c r="H136" s="48">
        <v>43465</v>
      </c>
      <c r="I136" s="48">
        <v>43523</v>
      </c>
      <c r="J136" s="48">
        <v>43523</v>
      </c>
      <c r="K136" s="47">
        <v>139500000</v>
      </c>
      <c r="L136" s="47">
        <v>140400000</v>
      </c>
      <c r="M136" s="47" t="s">
        <v>1733</v>
      </c>
      <c r="N136" s="20">
        <v>1.8179362506753107</v>
      </c>
      <c r="O136" s="21">
        <v>0.96272285251215561</v>
      </c>
      <c r="P136" s="21">
        <v>0.12209616423554835</v>
      </c>
      <c r="Q136" s="21">
        <v>1.7211636611092209</v>
      </c>
      <c r="R136" s="21">
        <v>0.38562050640825257</v>
      </c>
      <c r="S136" s="21">
        <v>1.5192247577367927E-2</v>
      </c>
      <c r="T136" s="21">
        <v>0.37042825883088465</v>
      </c>
      <c r="U136" s="21">
        <v>1.0493365090166724</v>
      </c>
      <c r="V136" s="21">
        <v>4.13405920381082E-2</v>
      </c>
      <c r="W136" s="21">
        <v>1.0079959169785642</v>
      </c>
      <c r="X136" s="22">
        <v>0.21037824320100032</v>
      </c>
      <c r="Y136" s="22">
        <v>0.62913411109921868</v>
      </c>
      <c r="Z136" s="22">
        <v>0.78962175679899971</v>
      </c>
      <c r="AA136" s="22">
        <v>0.27927477336667711</v>
      </c>
      <c r="AB136" s="23">
        <v>0.36748984057517975</v>
      </c>
      <c r="AC136" s="24">
        <v>0.24421239286769778</v>
      </c>
      <c r="AD136" s="22">
        <v>0.15210324105999409</v>
      </c>
      <c r="AE136" s="22">
        <v>0.15210324105999409</v>
      </c>
      <c r="AF136" s="22">
        <v>0.10639345877253473</v>
      </c>
      <c r="AG136" s="22">
        <v>6.5702127659574465</v>
      </c>
      <c r="AH136" s="23">
        <v>6.5702127659574465</v>
      </c>
      <c r="AI136" s="24">
        <v>-0.67401166558651981</v>
      </c>
      <c r="AJ136" s="22">
        <v>0.83360345759049159</v>
      </c>
      <c r="AK136" s="22">
        <v>0.19860570687418935</v>
      </c>
      <c r="AL136" s="23">
        <v>0.2501621271076524</v>
      </c>
      <c r="AM136" s="24">
        <v>0.18373596461381422</v>
      </c>
      <c r="AN136" s="22">
        <v>1.7269479414766928</v>
      </c>
      <c r="AO136" s="22">
        <v>0.63463582369490468</v>
      </c>
      <c r="AP136" s="22">
        <v>6.7047556142668432</v>
      </c>
      <c r="AQ136" s="22">
        <v>6.7521100343857457E-2</v>
      </c>
      <c r="AR136" s="22">
        <v>0.15200472859816766</v>
      </c>
      <c r="AS136" s="22">
        <v>-0.10245296029947788</v>
      </c>
      <c r="AT136" s="22">
        <v>9.6467646139418564E-2</v>
      </c>
      <c r="AU136" s="22">
        <v>0.58346839546191243</v>
      </c>
      <c r="AV136" s="22">
        <v>0.17509727626459143</v>
      </c>
      <c r="AW136" s="22">
        <v>0.26042194092827003</v>
      </c>
      <c r="AX136" s="22">
        <v>0.18227848101265823</v>
      </c>
      <c r="AY136" s="22">
        <v>3.9948186528497409</v>
      </c>
      <c r="AZ136" s="22">
        <v>3.8484455958549222</v>
      </c>
      <c r="BA136" s="22">
        <v>1</v>
      </c>
      <c r="BB136" s="22">
        <v>0.2503242542153048</v>
      </c>
      <c r="BC136" s="23">
        <v>0.10916289592760181</v>
      </c>
    </row>
    <row r="137" spans="1:55" x14ac:dyDescent="0.2">
      <c r="A137" s="47" t="s">
        <v>445</v>
      </c>
      <c r="B137" s="47" t="s">
        <v>446</v>
      </c>
      <c r="C137" s="47" t="s">
        <v>15</v>
      </c>
      <c r="D137" s="47">
        <v>255983</v>
      </c>
      <c r="E137" s="47" t="s">
        <v>16</v>
      </c>
      <c r="F137" s="47">
        <v>2018</v>
      </c>
      <c r="G137" s="47" t="s">
        <v>17</v>
      </c>
      <c r="H137" s="48">
        <v>43373</v>
      </c>
      <c r="I137" s="48">
        <v>43423</v>
      </c>
      <c r="J137" s="48">
        <v>43423</v>
      </c>
      <c r="K137" s="47">
        <v>627800000</v>
      </c>
      <c r="L137" s="47">
        <v>631800000</v>
      </c>
      <c r="M137" s="47" t="s">
        <v>1734</v>
      </c>
      <c r="N137" s="20">
        <v>1.0738157040882543</v>
      </c>
      <c r="O137" s="21">
        <v>0.77968851395197925</v>
      </c>
      <c r="P137" s="21">
        <v>0.17731992212848799</v>
      </c>
      <c r="Q137" s="21">
        <v>1.2680756395995552</v>
      </c>
      <c r="R137" s="21">
        <v>0.23344776851397744</v>
      </c>
      <c r="S137" s="21">
        <v>7.9597842079450712E-2</v>
      </c>
      <c r="T137" s="21">
        <v>0.15384992643452672</v>
      </c>
      <c r="U137" s="21">
        <v>0.52947719688542827</v>
      </c>
      <c r="V137" s="21">
        <v>0.18053392658509454</v>
      </c>
      <c r="W137" s="21">
        <v>0.34894327030033373</v>
      </c>
      <c r="X137" s="22">
        <v>0.32461991172143206</v>
      </c>
      <c r="Y137" s="22">
        <v>0.80382689556509301</v>
      </c>
      <c r="Z137" s="22">
        <v>0.67538008827856788</v>
      </c>
      <c r="AA137" s="22">
        <v>0.31657675331044632</v>
      </c>
      <c r="AB137" s="23">
        <v>0.44090240313879353</v>
      </c>
      <c r="AC137" s="24">
        <v>0.42853860294117646</v>
      </c>
      <c r="AD137" s="22">
        <v>0.18393841911764705</v>
      </c>
      <c r="AE137" s="22">
        <v>0.18393841911764705</v>
      </c>
      <c r="AF137" s="22">
        <v>0.12655101102941177</v>
      </c>
      <c r="AG137" s="22">
        <v>20.138364779874212</v>
      </c>
      <c r="AH137" s="23">
        <v>20.138364779874212</v>
      </c>
      <c r="AI137" s="24">
        <v>-0.72337482710926693</v>
      </c>
      <c r="AJ137" s="22">
        <v>0.46917585983127841</v>
      </c>
      <c r="AK137" s="22">
        <v>0.34936974789915964</v>
      </c>
      <c r="AL137" s="23">
        <v>0.60756302521008398</v>
      </c>
      <c r="AM137" s="24">
        <v>0.2450500556173526</v>
      </c>
      <c r="AN137" s="22">
        <v>1.9363737486095662</v>
      </c>
      <c r="AO137" s="22">
        <v>0.85375183913683172</v>
      </c>
      <c r="AP137" s="22">
        <v>38.259340659340658</v>
      </c>
      <c r="AQ137" s="22">
        <v>0.10804315841098577</v>
      </c>
      <c r="AR137" s="22">
        <v>0.16613051470588236</v>
      </c>
      <c r="AS137" s="22">
        <v>-0.12017463235294118</v>
      </c>
      <c r="AT137" s="22">
        <v>0.14183423246689553</v>
      </c>
      <c r="AU137" s="22">
        <v>2.7903958468526932E-2</v>
      </c>
      <c r="AV137" s="22">
        <v>3.6134453781512609E-2</v>
      </c>
      <c r="AW137" s="22">
        <v>0.92189990436722979</v>
      </c>
      <c r="AX137" s="22">
        <v>5.4829454893210075E-2</v>
      </c>
      <c r="AY137" s="22">
        <v>1.4865708931917552</v>
      </c>
      <c r="AZ137" s="22">
        <v>1.1452217364147408</v>
      </c>
      <c r="BA137" s="22">
        <v>7.8075351793009534E-2</v>
      </c>
      <c r="BB137" s="22">
        <v>0.67268907563025215</v>
      </c>
      <c r="BC137" s="23">
        <v>0.22508083790243216</v>
      </c>
    </row>
    <row r="138" spans="1:55" x14ac:dyDescent="0.2">
      <c r="A138" s="47" t="s">
        <v>451</v>
      </c>
      <c r="B138" s="47" t="s">
        <v>452</v>
      </c>
      <c r="C138" s="47" t="s">
        <v>138</v>
      </c>
      <c r="D138" s="47">
        <v>100699</v>
      </c>
      <c r="E138" s="47" t="s">
        <v>16</v>
      </c>
      <c r="F138" s="47">
        <v>2018</v>
      </c>
      <c r="G138" s="47" t="s">
        <v>17</v>
      </c>
      <c r="H138" s="48">
        <v>43465</v>
      </c>
      <c r="I138" s="48">
        <v>43522</v>
      </c>
      <c r="J138" s="48">
        <v>43522</v>
      </c>
      <c r="K138" s="47">
        <v>577148000</v>
      </c>
      <c r="L138" s="47">
        <v>580104000</v>
      </c>
      <c r="M138" s="47" t="s">
        <v>1735</v>
      </c>
      <c r="N138" s="20">
        <v>1.3564635856370246</v>
      </c>
      <c r="O138" s="21">
        <v>1.1259713375625342</v>
      </c>
      <c r="P138" s="21">
        <v>0.41724305888588131</v>
      </c>
      <c r="Q138" s="21">
        <v>0.7524346489509397</v>
      </c>
      <c r="R138" s="21">
        <v>0.17926495633909045</v>
      </c>
      <c r="S138" s="21">
        <v>2.690753361905654E-2</v>
      </c>
      <c r="T138" s="21">
        <v>0.15235742272003391</v>
      </c>
      <c r="U138" s="21">
        <v>0.31415012083129951</v>
      </c>
      <c r="V138" s="21">
        <v>4.7153694231846954E-2</v>
      </c>
      <c r="W138" s="21">
        <v>0.26699642659945255</v>
      </c>
      <c r="X138" s="22">
        <v>0.14903398826809575</v>
      </c>
      <c r="Y138" s="22">
        <v>0.57063468848817278</v>
      </c>
      <c r="Z138" s="22">
        <v>0.85096601173190423</v>
      </c>
      <c r="AA138" s="22">
        <v>0</v>
      </c>
      <c r="AB138" s="23">
        <v>0.57063468848817278</v>
      </c>
      <c r="AC138" s="24">
        <v>1</v>
      </c>
      <c r="AD138" s="22">
        <v>0.47766045808840651</v>
      </c>
      <c r="AE138" s="22">
        <v>0.27879917563698531</v>
      </c>
      <c r="AF138" s="22">
        <v>0.1979138079531477</v>
      </c>
      <c r="AG138" s="22">
        <v>33.673567242870902</v>
      </c>
      <c r="AH138" s="23">
        <v>19.654469255504953</v>
      </c>
      <c r="AI138" s="24">
        <v>-0.10801201450761835</v>
      </c>
      <c r="AJ138" s="22">
        <v>2.0836506306787643</v>
      </c>
      <c r="AK138" s="22">
        <v>1.2050381851052938</v>
      </c>
      <c r="AL138" s="23">
        <v>1.2770464267361821</v>
      </c>
      <c r="AM138" s="24">
        <v>0.17656511081177273</v>
      </c>
      <c r="AN138" s="22">
        <v>0.89213134059636268</v>
      </c>
      <c r="AO138" s="22">
        <v>0.50908108963174148</v>
      </c>
      <c r="AP138" s="22">
        <v>12.998541036819445</v>
      </c>
      <c r="AQ138" s="22">
        <v>0.10075417700595565</v>
      </c>
      <c r="AR138" s="22">
        <v>0.44969195791078398</v>
      </c>
      <c r="AS138" s="22">
        <v>-4.8572134281818904E-2</v>
      </c>
      <c r="AT138" s="22">
        <v>0.22892967193185312</v>
      </c>
      <c r="AU138" s="22">
        <v>0.42872584329212493</v>
      </c>
      <c r="AV138" s="22">
        <v>0.26276132772187027</v>
      </c>
      <c r="AW138" s="22">
        <v>1.5025829910008743</v>
      </c>
      <c r="AX138" s="22">
        <v>0.30916706978050429</v>
      </c>
      <c r="AY138" s="22">
        <v>0.7372064798179786</v>
      </c>
      <c r="AZ138" s="22">
        <v>0.54868534345640785</v>
      </c>
      <c r="BA138" s="22">
        <v>0.46751310309326594</v>
      </c>
      <c r="BB138" s="22">
        <v>0.79174084561868285</v>
      </c>
      <c r="BC138" s="23">
        <v>0.15945009138879518</v>
      </c>
    </row>
    <row r="139" spans="1:55" x14ac:dyDescent="0.2">
      <c r="A139" s="47" t="s">
        <v>457</v>
      </c>
      <c r="B139" s="47" t="s">
        <v>458</v>
      </c>
      <c r="C139" s="47" t="s">
        <v>72</v>
      </c>
      <c r="D139" s="47">
        <v>378138</v>
      </c>
      <c r="E139" s="47" t="s">
        <v>16</v>
      </c>
      <c r="F139" s="47">
        <v>2018</v>
      </c>
      <c r="G139" s="47" t="s">
        <v>17</v>
      </c>
      <c r="H139" s="48">
        <v>43465</v>
      </c>
      <c r="I139" s="48">
        <v>43518</v>
      </c>
      <c r="J139" s="48">
        <v>43518</v>
      </c>
      <c r="K139" s="47">
        <v>80524000</v>
      </c>
      <c r="L139" s="47">
        <v>81104000</v>
      </c>
      <c r="M139" s="47" t="s">
        <v>1736</v>
      </c>
      <c r="N139" s="20">
        <v>1.0004032814303752</v>
      </c>
      <c r="O139" s="21">
        <v>1.0004032814303752</v>
      </c>
      <c r="P139" s="21">
        <v>0.40308738006337658</v>
      </c>
      <c r="Q139" s="21">
        <v>0.91883591256851938</v>
      </c>
      <c r="R139" s="21">
        <v>0.55977770508912039</v>
      </c>
      <c r="S139" s="21">
        <v>2.2325516514545729E-2</v>
      </c>
      <c r="T139" s="21">
        <v>0.53745218857457466</v>
      </c>
      <c r="U139" s="21">
        <v>1.0741215635801939</v>
      </c>
      <c r="V139" s="21">
        <v>4.2839002854751902E-2</v>
      </c>
      <c r="W139" s="21">
        <v>1.0312825607254419</v>
      </c>
      <c r="X139" s="22">
        <v>7.4868318218384536E-2</v>
      </c>
      <c r="Y139" s="22">
        <v>0.80692283888723437</v>
      </c>
      <c r="Z139" s="22">
        <v>0.92513168178161542</v>
      </c>
      <c r="AA139" s="22">
        <v>0.23889723293644471</v>
      </c>
      <c r="AB139" s="23">
        <v>0.52114930383047597</v>
      </c>
      <c r="AC139" s="24">
        <v>0.48626720198183865</v>
      </c>
      <c r="AD139" s="22">
        <v>0.1983145932273771</v>
      </c>
      <c r="AE139" s="22">
        <v>0.1983145932273771</v>
      </c>
      <c r="AF139" s="22">
        <v>7.2039417515469314E-2</v>
      </c>
      <c r="AG139" s="22">
        <v>1.9837459468414949</v>
      </c>
      <c r="AH139" s="23">
        <v>1.9837459468414949</v>
      </c>
      <c r="AI139" s="24">
        <v>0.25939476464477207</v>
      </c>
      <c r="AJ139" s="22">
        <v>1.1982448347305177</v>
      </c>
      <c r="AK139" s="22">
        <v>9.5021070819608422E-2</v>
      </c>
      <c r="AL139" s="23">
        <v>0.16019646861587522</v>
      </c>
      <c r="AM139" s="24">
        <v>3.4629612551240564E-2</v>
      </c>
      <c r="AN139" s="22">
        <v>0.48070367231667871</v>
      </c>
      <c r="AO139" s="22">
        <v>0.25051838417659039</v>
      </c>
      <c r="AP139" s="22">
        <v>8300.57937806874</v>
      </c>
      <c r="AQ139" s="22">
        <v>1.8047198472998134E-2</v>
      </c>
      <c r="AR139" s="22">
        <v>0.35795541257349178</v>
      </c>
      <c r="AS139" s="22">
        <v>9.2851759997823191E-2</v>
      </c>
      <c r="AT139" s="22">
        <v>8.9674411565175929E-2</v>
      </c>
      <c r="AU139" s="22">
        <v>-0.83171151715002134</v>
      </c>
      <c r="AV139" s="22">
        <v>-0.11119367602744568</v>
      </c>
      <c r="AW139" s="22">
        <v>0.1668509561808828</v>
      </c>
      <c r="AX139" s="22">
        <v>-0.11581261014519061</v>
      </c>
      <c r="AY139" s="22">
        <v>11.267337984436006</v>
      </c>
      <c r="AZ139" s="22">
        <v>10.66014339077117</v>
      </c>
      <c r="BA139" s="22">
        <v>-3.4489419995128081</v>
      </c>
      <c r="BB139" s="22">
        <v>8.8752108207043864E-2</v>
      </c>
      <c r="BC139" s="23">
        <v>5.370028041758787E-2</v>
      </c>
    </row>
    <row r="140" spans="1:55" x14ac:dyDescent="0.2">
      <c r="A140" s="47" t="s">
        <v>460</v>
      </c>
      <c r="B140" s="47" t="s">
        <v>461</v>
      </c>
      <c r="C140" s="47" t="s">
        <v>72</v>
      </c>
      <c r="D140" s="47">
        <v>421306</v>
      </c>
      <c r="E140" s="47" t="s">
        <v>16</v>
      </c>
      <c r="F140" s="47">
        <v>2017</v>
      </c>
      <c r="G140" s="47" t="s">
        <v>17</v>
      </c>
      <c r="H140" s="48">
        <v>43100</v>
      </c>
      <c r="I140" s="48">
        <v>43153</v>
      </c>
      <c r="J140" s="48">
        <v>43517</v>
      </c>
      <c r="K140" s="47">
        <v>367451000</v>
      </c>
      <c r="L140" s="47">
        <v>382795000</v>
      </c>
      <c r="M140" s="47" t="s">
        <v>1295</v>
      </c>
      <c r="N140" s="20">
        <v>2.1781857171268234E-2</v>
      </c>
      <c r="O140" s="21">
        <v>2.1781857171268234E-2</v>
      </c>
      <c r="P140" s="21">
        <v>1.0948430163684943E-2</v>
      </c>
      <c r="Q140" s="21">
        <v>0.89751354556455054</v>
      </c>
      <c r="R140" s="21">
        <v>0.43544142783591278</v>
      </c>
      <c r="S140" s="21">
        <v>0.19048929980113852</v>
      </c>
      <c r="T140" s="21">
        <v>0.24495212803477429</v>
      </c>
      <c r="U140" s="21">
        <v>0.82625600761861329</v>
      </c>
      <c r="V140" s="21">
        <v>0.36145602665776699</v>
      </c>
      <c r="W140" s="21">
        <v>0.46479998096084629</v>
      </c>
      <c r="X140" s="22">
        <v>4.8983503105573152E-3</v>
      </c>
      <c r="Y140" s="22">
        <v>0.52700546056048247</v>
      </c>
      <c r="Z140" s="22">
        <v>0.9951016496894427</v>
      </c>
      <c r="AA140" s="22">
        <v>0</v>
      </c>
      <c r="AB140" s="23">
        <v>0.52700546056048247</v>
      </c>
      <c r="AC140" s="24">
        <v>0.80141911122656495</v>
      </c>
      <c r="AD140" s="22">
        <v>0.64453715820063562</v>
      </c>
      <c r="AE140" s="22">
        <v>0.34359550798209604</v>
      </c>
      <c r="AF140" s="22">
        <v>0.24292366369588808</v>
      </c>
      <c r="AG140" s="22">
        <v>4.1493995675844646</v>
      </c>
      <c r="AH140" s="23">
        <v>2.2119982286592514</v>
      </c>
      <c r="AI140" s="24">
        <v>-0.62397336678811932</v>
      </c>
      <c r="AJ140" s="22">
        <v>0.27362709578120004</v>
      </c>
      <c r="AK140" s="22">
        <v>5.7499080916317225E-2</v>
      </c>
      <c r="AL140" s="23">
        <v>0.14131370745909672</v>
      </c>
      <c r="AM140" s="24">
        <v>5.5379861556572575E-2</v>
      </c>
      <c r="AN140" s="22">
        <v>0.22797228032054409</v>
      </c>
      <c r="AO140" s="22">
        <v>0.12014263658535175</v>
      </c>
      <c r="AP140" s="22">
        <v>-0.54614317428762238</v>
      </c>
      <c r="AQ140" s="22">
        <v>2.9185489445397287E-2</v>
      </c>
      <c r="AR140" s="22">
        <v>0.51217323256478298</v>
      </c>
      <c r="AS140" s="22">
        <v>-0.31958245630220206</v>
      </c>
      <c r="AT140" s="22">
        <v>6.1533842548775558E-2</v>
      </c>
      <c r="AU140" s="22">
        <v>0.14515732950565938</v>
      </c>
      <c r="AV140" s="22">
        <v>7.4965969063637658E-2</v>
      </c>
      <c r="AW140" s="22">
        <v>0.2512076259245235</v>
      </c>
      <c r="AX140" s="22">
        <v>0.13326395189977319</v>
      </c>
      <c r="AY140" s="22">
        <v>5.6232141993944431</v>
      </c>
      <c r="AZ140" s="22">
        <v>5.5914189914954555</v>
      </c>
      <c r="BA140" s="22">
        <v>1.1184766549570844</v>
      </c>
      <c r="BB140" s="22">
        <v>9.4801430477138682E-2</v>
      </c>
      <c r="BC140" s="23">
        <v>5.3257022626852828E-2</v>
      </c>
    </row>
    <row r="141" spans="1:55" x14ac:dyDescent="0.2">
      <c r="A141" s="47" t="s">
        <v>472</v>
      </c>
      <c r="B141" s="47" t="s">
        <v>473</v>
      </c>
      <c r="C141" s="47" t="s">
        <v>52</v>
      </c>
      <c r="D141" s="47">
        <v>378141</v>
      </c>
      <c r="E141" s="47" t="s">
        <v>16</v>
      </c>
      <c r="F141" s="47">
        <v>2018</v>
      </c>
      <c r="G141" s="47" t="s">
        <v>17</v>
      </c>
      <c r="H141" s="48">
        <v>43465</v>
      </c>
      <c r="I141" s="48">
        <v>43522</v>
      </c>
      <c r="J141" s="48">
        <v>43592</v>
      </c>
      <c r="K141" s="47">
        <v>317379718</v>
      </c>
      <c r="L141" s="47">
        <v>318130239</v>
      </c>
      <c r="M141" s="47" t="s">
        <v>2059</v>
      </c>
      <c r="N141" s="20">
        <v>0.55732792722961666</v>
      </c>
      <c r="O141" s="21">
        <v>0.49945075010661621</v>
      </c>
      <c r="P141" s="21">
        <v>2.6275492464894447E-2</v>
      </c>
      <c r="Q141" s="21">
        <v>2.284657690901359</v>
      </c>
      <c r="R141" s="21">
        <v>0.34219749476847727</v>
      </c>
      <c r="S141" s="21">
        <v>2.1895698195686878E-2</v>
      </c>
      <c r="T141" s="21">
        <v>0.3203017965727904</v>
      </c>
      <c r="U141" s="21">
        <v>1.1240016329984563</v>
      </c>
      <c r="V141" s="21">
        <v>7.1919873476117918E-2</v>
      </c>
      <c r="W141" s="21">
        <v>1.0520817595223384</v>
      </c>
      <c r="X141" s="22">
        <v>5.994112745669232E-2</v>
      </c>
      <c r="Y141" s="22">
        <v>0.3443068091047522</v>
      </c>
      <c r="Z141" s="22">
        <v>0.94005887254330767</v>
      </c>
      <c r="AA141" s="22">
        <v>0.1157719819662827</v>
      </c>
      <c r="AB141" s="23">
        <v>0.30444572741020848</v>
      </c>
      <c r="AC141" s="24">
        <v>0.62844527491710955</v>
      </c>
      <c r="AD141" s="22">
        <v>0.3840185620583601</v>
      </c>
      <c r="AE141" s="22">
        <v>0.28696476326735126</v>
      </c>
      <c r="AF141" s="22">
        <v>0.12227455289001765</v>
      </c>
      <c r="AG141" s="22">
        <v>6.5040767434167659</v>
      </c>
      <c r="AH141" s="23">
        <v>4.8602880885315907</v>
      </c>
      <c r="AI141" s="24">
        <v>0.40916255693736131</v>
      </c>
      <c r="AJ141" s="22">
        <v>0.43375375223505075</v>
      </c>
      <c r="AK141" s="22">
        <v>8.6836589953494026E-2</v>
      </c>
      <c r="AL141" s="23">
        <v>0.13632657402968135</v>
      </c>
      <c r="AM141" s="24">
        <v>8.8727509229851231E-2</v>
      </c>
      <c r="AN141" s="22">
        <v>0.72564165750545828</v>
      </c>
      <c r="AO141" s="22">
        <v>0.22091850225839862</v>
      </c>
      <c r="AP141" s="22">
        <v>-4.6401910737766237</v>
      </c>
      <c r="AQ141" s="22">
        <v>2.7012711088778046E-2</v>
      </c>
      <c r="AR141" s="22">
        <v>0.21116661405191473</v>
      </c>
      <c r="AS141" s="22">
        <v>8.6401471745286368E-2</v>
      </c>
      <c r="AT141" s="22">
        <v>4.6650612103326314E-2</v>
      </c>
      <c r="AU141" s="22">
        <v>-0.14746423554091753</v>
      </c>
      <c r="AV141" s="22">
        <v>-4.6347250991169077E-2</v>
      </c>
      <c r="AW141" s="22">
        <v>0.14564580218557938</v>
      </c>
      <c r="AX141" s="22">
        <v>-4.9515529879270062E-2</v>
      </c>
      <c r="AY141" s="22">
        <v>4.033597121814303</v>
      </c>
      <c r="AZ141" s="22">
        <v>4.0002866596018949</v>
      </c>
      <c r="BA141" s="22">
        <v>-0.58712778315585668</v>
      </c>
      <c r="BB141" s="22">
        <v>0.18526092876527714</v>
      </c>
      <c r="BC141" s="23">
        <v>7.1035789750780398E-2</v>
      </c>
    </row>
    <row r="142" spans="1:55" x14ac:dyDescent="0.2">
      <c r="A142" s="47" t="s">
        <v>463</v>
      </c>
      <c r="B142" s="47" t="s">
        <v>464</v>
      </c>
      <c r="C142" s="47" t="s">
        <v>72</v>
      </c>
      <c r="D142" s="47">
        <v>378140</v>
      </c>
      <c r="E142" s="47" t="s">
        <v>16</v>
      </c>
      <c r="F142" s="47">
        <v>2018</v>
      </c>
      <c r="G142" s="47" t="s">
        <v>17</v>
      </c>
      <c r="H142" s="48">
        <v>43465</v>
      </c>
      <c r="I142" s="48">
        <v>43517</v>
      </c>
      <c r="J142" s="48">
        <v>43581</v>
      </c>
      <c r="K142" s="47">
        <v>66020351</v>
      </c>
      <c r="L142" s="47">
        <v>66057678</v>
      </c>
      <c r="M142" s="59" t="s">
        <v>2060</v>
      </c>
      <c r="N142" s="20">
        <v>2.5426260820583253E-2</v>
      </c>
      <c r="O142" s="21">
        <v>2.5426260820583253E-2</v>
      </c>
      <c r="P142" s="21">
        <v>2.2582926524916461E-2</v>
      </c>
      <c r="Q142" s="21">
        <v>0.92611316999514259</v>
      </c>
      <c r="R142" s="21">
        <v>0.45269096310958462</v>
      </c>
      <c r="S142" s="21">
        <v>0.45269096310958462</v>
      </c>
      <c r="T142" s="21">
        <v>0</v>
      </c>
      <c r="U142" s="21">
        <v>0.87193402598315628</v>
      </c>
      <c r="V142" s="21">
        <v>0.87193402598315628</v>
      </c>
      <c r="W142" s="21">
        <v>0</v>
      </c>
      <c r="X142" s="22">
        <v>1.2225447277188306E-2</v>
      </c>
      <c r="Y142" s="22">
        <v>0.51918029302635516</v>
      </c>
      <c r="Z142" s="22">
        <v>0.98777455272281167</v>
      </c>
      <c r="AA142" s="22">
        <v>0</v>
      </c>
      <c r="AB142" s="23">
        <v>0.51918029302635516</v>
      </c>
      <c r="AC142" s="24">
        <v>0.81081359062835479</v>
      </c>
      <c r="AD142" s="22">
        <v>0.66440770456547005</v>
      </c>
      <c r="AE142" s="22">
        <v>0.32164639481505342</v>
      </c>
      <c r="AF142" s="22">
        <v>0.27867016462948191</v>
      </c>
      <c r="AG142" s="22">
        <v>4.2187743773016706</v>
      </c>
      <c r="AH142" s="23">
        <v>2.0423507428840955</v>
      </c>
      <c r="AI142" s="24">
        <v>-0.8183276591729034</v>
      </c>
      <c r="AJ142" s="22">
        <v>0.13881685383464692</v>
      </c>
      <c r="AK142" s="22">
        <v>6.1073054269915744E-2</v>
      </c>
      <c r="AL142" s="23">
        <v>0.14744248156688028</v>
      </c>
      <c r="AM142" s="24">
        <v>6.0683409860360013E-2</v>
      </c>
      <c r="AN142" s="22">
        <v>0.21776069907248341</v>
      </c>
      <c r="AO142" s="22">
        <v>0.1130570635540759</v>
      </c>
      <c r="AP142" s="22">
        <v>-0.2412685627589877</v>
      </c>
      <c r="AQ142" s="22">
        <v>3.1505630513140127E-2</v>
      </c>
      <c r="AR142" s="22">
        <v>0.59037336443691779</v>
      </c>
      <c r="AS142" s="22">
        <v>-0.48311885335769433</v>
      </c>
      <c r="AT142" s="22">
        <v>6.674587898377822E-2</v>
      </c>
      <c r="AU142" s="22">
        <v>0.12875803393090379</v>
      </c>
      <c r="AV142" s="22">
        <v>0.13675863931521232</v>
      </c>
      <c r="AW142" s="22" t="e">
        <v>#DIV/0!</v>
      </c>
      <c r="AX142" s="22" t="e">
        <v>#DIV/0!</v>
      </c>
      <c r="AY142" s="22">
        <v>6.0265597082796711</v>
      </c>
      <c r="AZ142" s="22">
        <v>5.8820057062629134</v>
      </c>
      <c r="BA142" s="22">
        <v>1.9650265408698639</v>
      </c>
      <c r="BB142" s="22">
        <v>8.0329407617845489E-2</v>
      </c>
      <c r="BC142" s="23">
        <v>7.0041943789070041E-2</v>
      </c>
    </row>
    <row r="143" spans="1:55" x14ac:dyDescent="0.2">
      <c r="A143" s="47" t="s">
        <v>427</v>
      </c>
      <c r="B143" s="47" t="s">
        <v>428</v>
      </c>
      <c r="C143" s="47" t="s">
        <v>15</v>
      </c>
      <c r="D143" s="47">
        <v>124922</v>
      </c>
      <c r="E143" s="47" t="s">
        <v>16</v>
      </c>
      <c r="F143" s="47">
        <v>2018</v>
      </c>
      <c r="G143" s="47" t="s">
        <v>17</v>
      </c>
      <c r="H143" s="48">
        <v>43465</v>
      </c>
      <c r="I143" s="48">
        <v>43523</v>
      </c>
      <c r="J143" s="48">
        <v>43523</v>
      </c>
      <c r="K143" s="47">
        <v>429700000</v>
      </c>
      <c r="L143" s="47">
        <v>432300000</v>
      </c>
      <c r="M143" s="47" t="s">
        <v>1739</v>
      </c>
      <c r="N143" s="20">
        <v>1.4726426076833528</v>
      </c>
      <c r="O143" s="21">
        <v>0.93228560341482347</v>
      </c>
      <c r="P143" s="21">
        <v>8.5370585952658132E-2</v>
      </c>
      <c r="Q143" s="21">
        <v>0.92579746051409106</v>
      </c>
      <c r="R143" s="21">
        <v>0.24189502122732537</v>
      </c>
      <c r="S143" s="21">
        <v>2.4218448475492087E-2</v>
      </c>
      <c r="T143" s="21">
        <v>0.21767657275183327</v>
      </c>
      <c r="U143" s="21">
        <v>0.46584081759058532</v>
      </c>
      <c r="V143" s="21">
        <v>4.6639826571694021E-2</v>
      </c>
      <c r="W143" s="21">
        <v>0.4192009910188913</v>
      </c>
      <c r="X143" s="22">
        <v>0.2441142416055577</v>
      </c>
      <c r="Y143" s="22">
        <v>1.2498064715900294</v>
      </c>
      <c r="Z143" s="22">
        <v>0.75588575839444228</v>
      </c>
      <c r="AA143" s="22">
        <v>0.42866332175479221</v>
      </c>
      <c r="AB143" s="23">
        <v>0.51926540589219095</v>
      </c>
      <c r="AC143" s="24">
        <v>0.32847424684159376</v>
      </c>
      <c r="AD143" s="22">
        <v>0.13725762413809062</v>
      </c>
      <c r="AE143" s="22">
        <v>0.13725762413809062</v>
      </c>
      <c r="AF143" s="22">
        <v>9.9264195474108016E-2</v>
      </c>
      <c r="AG143" s="22">
        <v>10.944649446494465</v>
      </c>
      <c r="AH143" s="23">
        <v>10.944649446494465</v>
      </c>
      <c r="AI143" s="24">
        <v>-0.97103085026335589</v>
      </c>
      <c r="AJ143" s="22">
        <v>0.51571594877764848</v>
      </c>
      <c r="AK143" s="22">
        <v>0.20063821300358994</v>
      </c>
      <c r="AL143" s="23">
        <v>0.35341045073793381</v>
      </c>
      <c r="AM143" s="24">
        <v>0.13285847011458657</v>
      </c>
      <c r="AN143" s="22">
        <v>1.3384329513781357</v>
      </c>
      <c r="AO143" s="22">
        <v>0.6950019297568506</v>
      </c>
      <c r="AP143" s="22">
        <v>8.8706896551724146</v>
      </c>
      <c r="AQ143" s="22">
        <v>6.8988807410266306E-2</v>
      </c>
      <c r="AR143" s="22">
        <v>0.12300430376232126</v>
      </c>
      <c r="AS143" s="22">
        <v>-0.11944097366837891</v>
      </c>
      <c r="AT143" s="22">
        <v>8.5488228483211109E-2</v>
      </c>
      <c r="AU143" s="22">
        <v>0.43849437330228946</v>
      </c>
      <c r="AV143" s="22">
        <v>0.30049195585693395</v>
      </c>
      <c r="AW143" s="22">
        <v>0.39273049645390073</v>
      </c>
      <c r="AX143" s="22">
        <v>0.3339243498817967</v>
      </c>
      <c r="AY143" s="22">
        <v>2.5357383681726229</v>
      </c>
      <c r="AZ143" s="22">
        <v>2.3873904248145652</v>
      </c>
      <c r="BA143" s="22">
        <v>1.0536130536130537</v>
      </c>
      <c r="BB143" s="22">
        <v>0.3943624518016221</v>
      </c>
      <c r="BC143" s="23">
        <v>0.11434960289922122</v>
      </c>
    </row>
    <row r="144" spans="1:55" x14ac:dyDescent="0.2">
      <c r="A144" s="47" t="s">
        <v>448</v>
      </c>
      <c r="B144" s="47" t="s">
        <v>449</v>
      </c>
      <c r="C144" s="47" t="s">
        <v>52</v>
      </c>
      <c r="D144" s="47">
        <v>354347</v>
      </c>
      <c r="E144" s="47" t="s">
        <v>16</v>
      </c>
      <c r="F144" s="47">
        <v>2018</v>
      </c>
      <c r="G144" s="47" t="s">
        <v>17</v>
      </c>
      <c r="H144" s="48">
        <v>43465</v>
      </c>
      <c r="I144" s="48">
        <v>43522</v>
      </c>
      <c r="J144" s="48">
        <v>43588</v>
      </c>
      <c r="K144" s="47">
        <v>183130813</v>
      </c>
      <c r="L144" s="47">
        <v>185485402</v>
      </c>
      <c r="M144" s="47" t="s">
        <v>2061</v>
      </c>
      <c r="N144" s="20">
        <v>0.54340775053898716</v>
      </c>
      <c r="O144" s="21">
        <v>0.38355839504558059</v>
      </c>
      <c r="P144" s="21">
        <v>8.8356960098053772E-2</v>
      </c>
      <c r="Q144" s="21">
        <v>4.3261944588455918</v>
      </c>
      <c r="R144" s="21">
        <v>0.37515538559802281</v>
      </c>
      <c r="S144" s="21">
        <v>5.3699522647985609E-2</v>
      </c>
      <c r="T144" s="21">
        <v>0.3214558629500372</v>
      </c>
      <c r="U144" s="21">
        <v>1.9981505359782703</v>
      </c>
      <c r="V144" s="21">
        <v>0.28601409997035432</v>
      </c>
      <c r="W144" s="21">
        <v>1.7121364360079159</v>
      </c>
      <c r="X144" s="22">
        <v>6.1275193285080125E-2</v>
      </c>
      <c r="Y144" s="22">
        <v>0.18922976028966951</v>
      </c>
      <c r="Z144" s="22">
        <v>0.93872480671491987</v>
      </c>
      <c r="AA144" s="22">
        <v>7.8129774074260205E-3</v>
      </c>
      <c r="AB144" s="23">
        <v>0.1877513124477137</v>
      </c>
      <c r="AC144" s="24">
        <v>0.65424328113697217</v>
      </c>
      <c r="AD144" s="22">
        <v>0.21537202759955718</v>
      </c>
      <c r="AE144" s="22">
        <v>9.098418340894715E-2</v>
      </c>
      <c r="AF144" s="22">
        <v>7.7084763165323755E-2</v>
      </c>
      <c r="AG144" s="22">
        <v>3.0861123331103366</v>
      </c>
      <c r="AH144" s="23">
        <v>1.3037320290190832</v>
      </c>
      <c r="AI144" s="24">
        <v>0.59551149210123733</v>
      </c>
      <c r="AJ144" s="22">
        <v>0.43817906128801382</v>
      </c>
      <c r="AK144" s="22">
        <v>9.5157153655050827E-2</v>
      </c>
      <c r="AL144" s="23">
        <v>0.131704100531781</v>
      </c>
      <c r="AM144" s="24">
        <v>9.3632881115861308E-2</v>
      </c>
      <c r="AN144" s="22">
        <v>1.214674304895337</v>
      </c>
      <c r="AO144" s="22">
        <v>0.22805669494061387</v>
      </c>
      <c r="AP144" s="22">
        <v>-4.4295073788563979</v>
      </c>
      <c r="AQ144" s="22">
        <v>1.757969631776371E-2</v>
      </c>
      <c r="AR144" s="22">
        <v>0.21665447108539099</v>
      </c>
      <c r="AS144" s="22">
        <v>0.12902022734646557</v>
      </c>
      <c r="AT144" s="22">
        <v>4.9409502619841061E-2</v>
      </c>
      <c r="AU144" s="22">
        <v>-0.31610656586958791</v>
      </c>
      <c r="AV144" s="22">
        <v>-9.5012597835384266E-2</v>
      </c>
      <c r="AW144" s="22">
        <v>0.15370540193731236</v>
      </c>
      <c r="AX144" s="22">
        <v>-0.11088454710544059</v>
      </c>
      <c r="AY144" s="22">
        <v>7.6379895981996757</v>
      </c>
      <c r="AZ144" s="22">
        <v>7.4351431048851007</v>
      </c>
      <c r="BA144" s="22">
        <v>-2.0275940569909539</v>
      </c>
      <c r="BB144" s="22">
        <v>5.5309221076591891E-2</v>
      </c>
      <c r="BC144" s="23">
        <v>2.3386654343032685E-2</v>
      </c>
    </row>
    <row r="145" spans="1:55" x14ac:dyDescent="0.2">
      <c r="A145" s="47" t="s">
        <v>439</v>
      </c>
      <c r="B145" s="47" t="s">
        <v>440</v>
      </c>
      <c r="C145" s="47" t="s">
        <v>24</v>
      </c>
      <c r="D145" s="47">
        <v>108955</v>
      </c>
      <c r="E145" s="47" t="s">
        <v>16</v>
      </c>
      <c r="F145" s="47">
        <v>2018</v>
      </c>
      <c r="G145" s="47" t="s">
        <v>17</v>
      </c>
      <c r="H145" s="48">
        <v>43465</v>
      </c>
      <c r="I145" s="48">
        <v>43511</v>
      </c>
      <c r="J145" s="48">
        <v>43511</v>
      </c>
      <c r="K145" s="47">
        <v>624300000</v>
      </c>
      <c r="L145" s="47">
        <v>636300000</v>
      </c>
      <c r="M145" s="47" t="s">
        <v>1741</v>
      </c>
      <c r="N145" s="20">
        <v>2.6088295687885008</v>
      </c>
      <c r="O145" s="21">
        <v>1.9163814738763405</v>
      </c>
      <c r="P145" s="21">
        <v>1.0911476157882729</v>
      </c>
      <c r="Q145" s="21">
        <v>0.69522990701821419</v>
      </c>
      <c r="R145" s="21">
        <v>0.11153896725961268</v>
      </c>
      <c r="S145" s="21">
        <v>0</v>
      </c>
      <c r="T145" s="21">
        <v>0.11153896725961268</v>
      </c>
      <c r="U145" s="21">
        <v>0.18908419309642083</v>
      </c>
      <c r="V145" s="21">
        <v>0</v>
      </c>
      <c r="W145" s="21">
        <v>0.18908419309642083</v>
      </c>
      <c r="X145" s="22">
        <v>0.42956966019873394</v>
      </c>
      <c r="Y145" s="22">
        <v>0.81182948582064474</v>
      </c>
      <c r="Z145" s="22">
        <v>0.57043033980126601</v>
      </c>
      <c r="AA145" s="22">
        <v>0.20891485245224187</v>
      </c>
      <c r="AB145" s="23">
        <v>0.58989048969701519</v>
      </c>
      <c r="AC145" s="24">
        <v>0.74766304931771788</v>
      </c>
      <c r="AD145" s="22">
        <v>0.23065971849145805</v>
      </c>
      <c r="AE145" s="22">
        <v>0.23065971849145805</v>
      </c>
      <c r="AF145" s="22">
        <v>0.19399376813151392</v>
      </c>
      <c r="AG145" s="22">
        <v>-408.90476190476193</v>
      </c>
      <c r="AH145" s="23">
        <v>-408.90476190476193</v>
      </c>
      <c r="AI145" s="24">
        <v>-1.1881743634009494</v>
      </c>
      <c r="AJ145" s="22">
        <v>1.057266712297513</v>
      </c>
      <c r="AK145" s="22">
        <v>1.5607948804311216</v>
      </c>
      <c r="AL145" s="23">
        <v>1.5607948804311216</v>
      </c>
      <c r="AM145" s="24">
        <v>0.22997070436887021</v>
      </c>
      <c r="AN145" s="22">
        <v>1.1854540822825117</v>
      </c>
      <c r="AO145" s="22">
        <v>0.69928808911095663</v>
      </c>
      <c r="AP145" s="22">
        <v>2.6397220449549743</v>
      </c>
      <c r="AQ145" s="22">
        <v>0.13565753141612036</v>
      </c>
      <c r="AR145" s="22">
        <v>0.24895240141828731</v>
      </c>
      <c r="AS145" s="22">
        <v>-0.29579886107231118</v>
      </c>
      <c r="AT145" s="22">
        <v>0.17408944906737794</v>
      </c>
      <c r="AU145" s="22">
        <v>1.1447638603696098</v>
      </c>
      <c r="AV145" s="22">
        <v>1.68996295048838</v>
      </c>
      <c r="AW145" s="22">
        <v>1.5607948804311216</v>
      </c>
      <c r="AX145" s="22">
        <v>1.68996295048838</v>
      </c>
      <c r="AY145" s="22">
        <v>0.69151042273203678</v>
      </c>
      <c r="AZ145" s="22">
        <v>-0.42238267148014441</v>
      </c>
      <c r="BA145" s="22">
        <v>1.3895042924397674</v>
      </c>
      <c r="BB145" s="22">
        <v>1.4461098012798923</v>
      </c>
      <c r="BC145" s="23">
        <v>0.19309212745384632</v>
      </c>
    </row>
    <row r="146" spans="1:55" x14ac:dyDescent="0.2">
      <c r="A146" s="47" t="s">
        <v>475</v>
      </c>
      <c r="B146" s="47" t="s">
        <v>476</v>
      </c>
      <c r="C146" s="47" t="s">
        <v>52</v>
      </c>
      <c r="D146" s="47">
        <v>378142</v>
      </c>
      <c r="E146" s="47" t="s">
        <v>16</v>
      </c>
      <c r="F146" s="47">
        <v>2018</v>
      </c>
      <c r="G146" s="47" t="s">
        <v>17</v>
      </c>
      <c r="H146" s="48">
        <v>43465</v>
      </c>
      <c r="I146" s="48">
        <v>43504</v>
      </c>
      <c r="J146" s="48">
        <v>43504</v>
      </c>
      <c r="K146" s="47">
        <v>967000000</v>
      </c>
      <c r="L146" s="47">
        <v>969000000</v>
      </c>
      <c r="M146" s="59" t="s">
        <v>1742</v>
      </c>
      <c r="N146" s="20">
        <v>1.1715187653454928</v>
      </c>
      <c r="O146" s="21">
        <v>1.0237635917222028</v>
      </c>
      <c r="P146" s="21">
        <v>0.11829182742897229</v>
      </c>
      <c r="Q146" s="21">
        <v>2.6185666767462958</v>
      </c>
      <c r="R146" s="21">
        <v>0.30199054033727207</v>
      </c>
      <c r="S146" s="21">
        <v>1.7239650360169136E-2</v>
      </c>
      <c r="T146" s="21">
        <v>0.28475088997710296</v>
      </c>
      <c r="U146" s="21">
        <v>1.0927729059570608</v>
      </c>
      <c r="V146" s="21">
        <v>6.2382824312065314E-2</v>
      </c>
      <c r="W146" s="21">
        <v>1.0303900816449956</v>
      </c>
      <c r="X146" s="22">
        <v>0.11164407601156552</v>
      </c>
      <c r="Y146" s="22">
        <v>0.29268335855702765</v>
      </c>
      <c r="Z146" s="22">
        <v>0.88835592398843444</v>
      </c>
      <c r="AA146" s="22">
        <v>5.5796968228235252E-2</v>
      </c>
      <c r="AB146" s="23">
        <v>0.27635251449868803</v>
      </c>
      <c r="AC146" s="24">
        <v>0.5367514242045297</v>
      </c>
      <c r="AD146" s="22">
        <v>0.22773377796304015</v>
      </c>
      <c r="AE146" s="22">
        <v>0.10676670835070168</v>
      </c>
      <c r="AF146" s="22">
        <v>5.5856606919549814E-2</v>
      </c>
      <c r="AG146" s="22">
        <v>5.2734877734877736</v>
      </c>
      <c r="AH146" s="23">
        <v>2.4723294723294722</v>
      </c>
      <c r="AI146" s="24">
        <v>-2.5335492827394723E-2</v>
      </c>
      <c r="AJ146" s="22">
        <v>0.75797965626096109</v>
      </c>
      <c r="AK146" s="22">
        <v>0.20233549172616083</v>
      </c>
      <c r="AL146" s="23">
        <v>0.23919420001106867</v>
      </c>
      <c r="AM146" s="24">
        <v>6.0780163289990925E-2</v>
      </c>
      <c r="AN146" s="22">
        <v>1.0881463562140914</v>
      </c>
      <c r="AO146" s="22">
        <v>0.30071198168234919</v>
      </c>
      <c r="AP146" s="22">
        <v>18.39723926380368</v>
      </c>
      <c r="AQ146" s="22">
        <v>1.6796750956829844E-2</v>
      </c>
      <c r="AR146" s="22">
        <v>0.2402111991107406</v>
      </c>
      <c r="AS146" s="22">
        <v>-6.0858691121300542E-3</v>
      </c>
      <c r="AT146" s="22">
        <v>7.223438570688416E-2</v>
      </c>
      <c r="AU146" s="22">
        <v>7.1027709575587517E-2</v>
      </c>
      <c r="AV146" s="22">
        <v>2.2414079362443964E-2</v>
      </c>
      <c r="AW146" s="22">
        <v>0.25367571533382244</v>
      </c>
      <c r="AX146" s="22">
        <v>2.3771093176815847E-2</v>
      </c>
      <c r="AY146" s="22">
        <v>4.4097620500305066</v>
      </c>
      <c r="AZ146" s="22">
        <v>4.2451494813910919</v>
      </c>
      <c r="BA146" s="22">
        <v>0.40298507462686567</v>
      </c>
      <c r="BB146" s="22">
        <v>0.10631468260556755</v>
      </c>
      <c r="BC146" s="23">
        <v>3.5487982856403907E-2</v>
      </c>
    </row>
    <row r="147" spans="1:55" x14ac:dyDescent="0.2">
      <c r="A147" s="47" t="s">
        <v>481</v>
      </c>
      <c r="B147" s="47" t="s">
        <v>482</v>
      </c>
      <c r="C147" s="47" t="s">
        <v>15</v>
      </c>
      <c r="D147" s="47">
        <v>378143</v>
      </c>
      <c r="E147" s="47" t="s">
        <v>16</v>
      </c>
      <c r="F147" s="47">
        <v>2018</v>
      </c>
      <c r="G147" s="47" t="s">
        <v>17</v>
      </c>
      <c r="H147" s="48">
        <v>43465</v>
      </c>
      <c r="I147" s="48">
        <v>43518</v>
      </c>
      <c r="J147" s="48">
        <v>43593</v>
      </c>
      <c r="K147" s="47">
        <v>172484000</v>
      </c>
      <c r="L147" s="47">
        <v>176140000</v>
      </c>
      <c r="M147" s="47" t="s">
        <v>2062</v>
      </c>
      <c r="N147" s="20">
        <v>2.0611513529523928</v>
      </c>
      <c r="O147" s="21">
        <v>2.0611513529523928</v>
      </c>
      <c r="P147" s="21">
        <v>0.6961922282959726</v>
      </c>
      <c r="Q147" s="21">
        <v>0.66751806089388843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2">
        <v>0.82509196547715702</v>
      </c>
      <c r="Y147" s="22">
        <v>0.60113130218300681</v>
      </c>
      <c r="Z147" s="22">
        <v>0.17490803452284301</v>
      </c>
      <c r="AA147" s="22">
        <v>2.3915700399359313E-3</v>
      </c>
      <c r="AB147" s="23">
        <v>0.59969365457063817</v>
      </c>
      <c r="AC147" s="24">
        <v>0.32197781741172826</v>
      </c>
      <c r="AD147" s="22">
        <v>0.10451509609116819</v>
      </c>
      <c r="AE147" s="22">
        <v>9.7877522082138124E-2</v>
      </c>
      <c r="AF147" s="22">
        <v>7.5961080634746658E-2</v>
      </c>
      <c r="AG147" s="22">
        <v>-44.409857463582732</v>
      </c>
      <c r="AH147" s="23">
        <v>-41.589463791573124</v>
      </c>
      <c r="AI147" s="24">
        <v>-1.0959036598906433</v>
      </c>
      <c r="AJ147" s="22">
        <v>0.43170573068774737</v>
      </c>
      <c r="AK147" s="22" t="e">
        <v>#DIV/0!</v>
      </c>
      <c r="AL147" s="23" t="e">
        <v>#DIV/0!</v>
      </c>
      <c r="AM147" s="24">
        <v>0.31100909584850983</v>
      </c>
      <c r="AN147" s="22">
        <v>4.0943216348379048</v>
      </c>
      <c r="AO147" s="22">
        <v>2.455338704183573</v>
      </c>
      <c r="AP147" s="22">
        <v>5.7801831990153252</v>
      </c>
      <c r="AQ147" s="22">
        <v>0.18651018129410277</v>
      </c>
      <c r="AR147" s="22">
        <v>7.0383178930903192E-2</v>
      </c>
      <c r="AS147" s="22">
        <v>-7.7133183385114823E-2</v>
      </c>
      <c r="AT147" s="22">
        <v>0.17281454335252441</v>
      </c>
      <c r="AU147" s="22">
        <v>0.39522881072986249</v>
      </c>
      <c r="AV147" s="22" t="e">
        <v>#DIV/0!</v>
      </c>
      <c r="AW147" s="22" t="e">
        <v>#DIV/0!</v>
      </c>
      <c r="AX147" s="22" t="e">
        <v>#DIV/0!</v>
      </c>
      <c r="AY147" s="22">
        <v>0</v>
      </c>
      <c r="AZ147" s="22">
        <v>-1.086003465862198</v>
      </c>
      <c r="BA147" s="22">
        <v>0.84827862872634863</v>
      </c>
      <c r="BB147" s="22" t="e">
        <v>#DIV/0!</v>
      </c>
      <c r="BC147" s="23">
        <v>0.40074205622522285</v>
      </c>
    </row>
    <row r="148" spans="1:55" x14ac:dyDescent="0.2">
      <c r="A148" s="47" t="s">
        <v>478</v>
      </c>
      <c r="B148" s="47" t="s">
        <v>479</v>
      </c>
      <c r="C148" s="47" t="s">
        <v>45</v>
      </c>
      <c r="D148" s="47">
        <v>112653</v>
      </c>
      <c r="E148" s="47" t="s">
        <v>16</v>
      </c>
      <c r="F148" s="47">
        <v>2018</v>
      </c>
      <c r="G148" s="47" t="s">
        <v>17</v>
      </c>
      <c r="H148" s="48">
        <v>43465</v>
      </c>
      <c r="I148" s="48">
        <v>43504</v>
      </c>
      <c r="J148" s="48">
        <v>43504</v>
      </c>
      <c r="K148" s="47">
        <v>148469000</v>
      </c>
      <c r="L148" s="47">
        <v>153969000</v>
      </c>
      <c r="M148" s="47" t="s">
        <v>1744</v>
      </c>
      <c r="N148" s="20">
        <v>0.64478908188585604</v>
      </c>
      <c r="O148" s="21">
        <v>0.64478908188585604</v>
      </c>
      <c r="P148" s="21">
        <v>0.30657568238213401</v>
      </c>
      <c r="Q148" s="21">
        <v>2.1742650941735611</v>
      </c>
      <c r="R148" s="21">
        <v>0.20612210946597903</v>
      </c>
      <c r="S148" s="21">
        <v>0</v>
      </c>
      <c r="T148" s="21">
        <v>0.20612210946597903</v>
      </c>
      <c r="U148" s="21">
        <v>0.65428621721527902</v>
      </c>
      <c r="V148" s="21">
        <v>0</v>
      </c>
      <c r="W148" s="21">
        <v>0.65428621721527902</v>
      </c>
      <c r="X148" s="22">
        <v>0.288193866799756</v>
      </c>
      <c r="Y148" s="22">
        <v>0.7172074233051382</v>
      </c>
      <c r="Z148" s="22">
        <v>0.711806133200244</v>
      </c>
      <c r="AA148" s="22">
        <v>0.45028558753396553</v>
      </c>
      <c r="AB148" s="23">
        <v>0.31503354960350466</v>
      </c>
      <c r="AC148" s="24">
        <v>0.82491312483293233</v>
      </c>
      <c r="AD148" s="22">
        <v>8.8835427247616505E-2</v>
      </c>
      <c r="AE148" s="22">
        <v>6.3619353114140603E-2</v>
      </c>
      <c r="AF148" s="22">
        <v>3.6175710594315243E-2</v>
      </c>
      <c r="AG148" s="22">
        <v>8.3781512605042021</v>
      </c>
      <c r="AH148" s="23">
        <v>6</v>
      </c>
      <c r="AI148" s="24">
        <v>-0.75392405063291135</v>
      </c>
      <c r="AJ148" s="22">
        <v>0.24503722084367247</v>
      </c>
      <c r="AK148" s="22">
        <v>0.48130212536992201</v>
      </c>
      <c r="AL148" s="23">
        <v>0.53134248049502286</v>
      </c>
      <c r="AM148" s="24">
        <v>7.1466291145925009E-2</v>
      </c>
      <c r="AN148" s="22">
        <v>1.9755324766766413</v>
      </c>
      <c r="AO148" s="22">
        <v>0.62235900848444514</v>
      </c>
      <c r="AP148" s="22">
        <v>-3.9200139713587148</v>
      </c>
      <c r="AQ148" s="22">
        <v>2.2514279376698275E-2</v>
      </c>
      <c r="AR148" s="22">
        <v>0.17597790252160742</v>
      </c>
      <c r="AS148" s="22">
        <v>-0.1326739730909739</v>
      </c>
      <c r="AT148" s="22">
        <v>0.10952143292851993</v>
      </c>
      <c r="AU148" s="22">
        <v>0.17568238213399504</v>
      </c>
      <c r="AV148" s="22">
        <v>0.38095238095238093</v>
      </c>
      <c r="AW148" s="22">
        <v>0.53134248049502286</v>
      </c>
      <c r="AX148" s="22">
        <v>0.38095238095238093</v>
      </c>
      <c r="AY148" s="22">
        <v>3.728184553660983</v>
      </c>
      <c r="AZ148" s="22">
        <v>1.2497492477432297</v>
      </c>
      <c r="BA148" s="22">
        <v>3.4876847290640396</v>
      </c>
      <c r="BB148" s="22">
        <v>0.19209039548022599</v>
      </c>
      <c r="BC148" s="23">
        <v>7.1593301915170965E-2</v>
      </c>
    </row>
    <row r="149" spans="1:55" x14ac:dyDescent="0.2">
      <c r="A149" s="47" t="s">
        <v>484</v>
      </c>
      <c r="B149" s="47" t="s">
        <v>485</v>
      </c>
      <c r="C149" s="47" t="s">
        <v>72</v>
      </c>
      <c r="D149" s="47">
        <v>130051</v>
      </c>
      <c r="E149" s="47" t="s">
        <v>16</v>
      </c>
      <c r="F149" s="47">
        <v>2018</v>
      </c>
      <c r="G149" s="47" t="s">
        <v>17</v>
      </c>
      <c r="H149" s="48">
        <v>43465</v>
      </c>
      <c r="I149" s="48">
        <v>43522</v>
      </c>
      <c r="J149" s="48">
        <v>43592</v>
      </c>
      <c r="K149" s="47">
        <v>126236542</v>
      </c>
      <c r="L149" s="47">
        <v>132940070</v>
      </c>
      <c r="M149" s="47" t="s">
        <v>2063</v>
      </c>
      <c r="N149" s="20">
        <v>1.631655325438806E-2</v>
      </c>
      <c r="O149" s="21">
        <v>1.631655325438806E-2</v>
      </c>
      <c r="P149" s="21">
        <v>1.2905991827132975E-2</v>
      </c>
      <c r="Q149" s="21">
        <v>1.8175184945046028</v>
      </c>
      <c r="R149" s="21">
        <v>8.1979587608426024E-2</v>
      </c>
      <c r="S149" s="21">
        <v>1.0321129850262067E-2</v>
      </c>
      <c r="T149" s="21">
        <v>7.1658457758163943E-2</v>
      </c>
      <c r="U149" s="21">
        <v>0.23097900425860068</v>
      </c>
      <c r="V149" s="21">
        <v>2.9079974237296899E-2</v>
      </c>
      <c r="W149" s="21">
        <v>0.20189903002130377</v>
      </c>
      <c r="X149" s="22">
        <v>9.2622583804388842E-3</v>
      </c>
      <c r="Y149" s="22">
        <v>0.35492224876267492</v>
      </c>
      <c r="Z149" s="22">
        <v>0.99073774161956107</v>
      </c>
      <c r="AA149" s="22">
        <v>0</v>
      </c>
      <c r="AB149" s="23">
        <v>0.35492224876267492</v>
      </c>
      <c r="AC149" s="24">
        <v>0.75623096696985803</v>
      </c>
      <c r="AD149" s="22">
        <v>0.66684216332220181</v>
      </c>
      <c r="AE149" s="22">
        <v>0.49213942122874399</v>
      </c>
      <c r="AF149" s="22">
        <v>0.34705633609782349</v>
      </c>
      <c r="AG149" s="22">
        <v>4.6085685903063345</v>
      </c>
      <c r="AH149" s="23">
        <v>3.4011920713394632</v>
      </c>
      <c r="AI149" s="24">
        <v>-0.36478728819185741</v>
      </c>
      <c r="AJ149" s="22">
        <v>0.15214304874202719</v>
      </c>
      <c r="AK149" s="22">
        <v>0.39306530882503798</v>
      </c>
      <c r="AL149" s="23">
        <v>1.0535007631641937</v>
      </c>
      <c r="AM149" s="24">
        <v>0.14909374593867644</v>
      </c>
      <c r="AN149" s="22">
        <v>0.42959522829933849</v>
      </c>
      <c r="AO149" s="22">
        <v>0.15247290448571593</v>
      </c>
      <c r="AP149" s="22">
        <v>-0.27305418736073223</v>
      </c>
      <c r="AQ149" s="22">
        <v>5.2916687585005971E-2</v>
      </c>
      <c r="AR149" s="22">
        <v>0.56643216970693733</v>
      </c>
      <c r="AS149" s="22">
        <v>-0.20662725513202362</v>
      </c>
      <c r="AT149" s="22">
        <v>8.6365558109362695E-2</v>
      </c>
      <c r="AU149" s="22">
        <v>5.2502309210917655E-2</v>
      </c>
      <c r="AV149" s="22">
        <v>0.3635474855993559</v>
      </c>
      <c r="AW149" s="22">
        <v>1.2052388623940651</v>
      </c>
      <c r="AX149" s="22">
        <v>0.41591005274070281</v>
      </c>
      <c r="AY149" s="22">
        <v>0.8062876435247498</v>
      </c>
      <c r="AZ149" s="22">
        <v>0.73423264230912866</v>
      </c>
      <c r="BA149" s="22">
        <v>0.56321501412269526</v>
      </c>
      <c r="BB149" s="22">
        <v>0.91532452352752836</v>
      </c>
      <c r="BC149" s="23">
        <v>0.17356239756462805</v>
      </c>
    </row>
    <row r="150" spans="1:55" x14ac:dyDescent="0.2">
      <c r="A150" s="47" t="s">
        <v>523</v>
      </c>
      <c r="B150" s="47" t="s">
        <v>524</v>
      </c>
      <c r="C150" s="47" t="s">
        <v>45</v>
      </c>
      <c r="D150" s="47">
        <v>249937</v>
      </c>
      <c r="E150" s="47" t="s">
        <v>16</v>
      </c>
      <c r="F150" s="47">
        <v>2018</v>
      </c>
      <c r="G150" s="47" t="s">
        <v>17</v>
      </c>
      <c r="H150" s="48">
        <v>43465</v>
      </c>
      <c r="I150" s="48">
        <v>43517</v>
      </c>
      <c r="J150" s="48">
        <v>43517</v>
      </c>
      <c r="K150" s="47">
        <v>3969000000</v>
      </c>
      <c r="L150" s="47">
        <v>3996000000</v>
      </c>
      <c r="M150" s="47" t="s">
        <v>1746</v>
      </c>
      <c r="N150" s="20">
        <v>1.1996463288304784</v>
      </c>
      <c r="O150" s="21">
        <v>1.0822442423798513</v>
      </c>
      <c r="P150" s="21">
        <v>0.35525117977586873</v>
      </c>
      <c r="Q150" s="21">
        <v>6.1130704818943045</v>
      </c>
      <c r="R150" s="21">
        <v>0.60112652997583227</v>
      </c>
      <c r="S150" s="21">
        <v>0.20851719030170734</v>
      </c>
      <c r="T150" s="21">
        <v>0.39260933967412487</v>
      </c>
      <c r="U150" s="21">
        <v>4.2758553762546443</v>
      </c>
      <c r="V150" s="21">
        <v>1.4831974713026119</v>
      </c>
      <c r="W150" s="21">
        <v>2.7926579049520326</v>
      </c>
      <c r="X150" s="22">
        <v>0.44690496608715991</v>
      </c>
      <c r="Y150" s="22">
        <v>0.14058626335074453</v>
      </c>
      <c r="Z150" s="22">
        <v>0.55309503391284009</v>
      </c>
      <c r="AA150" s="22">
        <v>0</v>
      </c>
      <c r="AB150" s="23">
        <v>0.14058626335074453</v>
      </c>
      <c r="AC150" s="24">
        <v>9.109506168219636E-2</v>
      </c>
      <c r="AD150" s="22">
        <v>1.9976549539098654E-2</v>
      </c>
      <c r="AE150" s="22">
        <v>1.9976549539098654E-2</v>
      </c>
      <c r="AF150" s="22">
        <v>2.2932804450598112E-2</v>
      </c>
      <c r="AG150" s="22">
        <v>2.6083061889250816</v>
      </c>
      <c r="AH150" s="23">
        <v>2.6083061889250816</v>
      </c>
      <c r="AI150" s="24">
        <v>-8.1840745958274633E-3</v>
      </c>
      <c r="AJ150" s="22">
        <v>0.15598154213186285</v>
      </c>
      <c r="AK150" s="22">
        <v>7.7827420515780121E-2</v>
      </c>
      <c r="AL150" s="23">
        <v>9.6665002302010861E-2</v>
      </c>
      <c r="AM150" s="24">
        <v>0.10195197693118173</v>
      </c>
      <c r="AN150" s="22">
        <v>4.4456829146564631</v>
      </c>
      <c r="AO150" s="22">
        <v>0.62500194901379902</v>
      </c>
      <c r="AP150" s="22">
        <v>8.4034591194968549</v>
      </c>
      <c r="AQ150" s="22">
        <v>1.4333047477976145E-2</v>
      </c>
      <c r="AR150" s="22">
        <v>9.2972345919245594E-2</v>
      </c>
      <c r="AS150" s="22">
        <v>-7.6089261435218099E-4</v>
      </c>
      <c r="AT150" s="22">
        <v>5.8107897403913616E-2</v>
      </c>
      <c r="AU150" s="22">
        <v>-1.4167774068997269E-2</v>
      </c>
      <c r="AV150" s="22">
        <v>-8.7800639375409332E-3</v>
      </c>
      <c r="AW150" s="22">
        <v>0.14800436854646545</v>
      </c>
      <c r="AX150" s="22">
        <v>-1.3443208895949165E-2</v>
      </c>
      <c r="AY150" s="22">
        <v>48.146425226350296</v>
      </c>
      <c r="AZ150" s="22">
        <v>37.546674992194816</v>
      </c>
      <c r="BA150" s="22">
        <v>-0.36823497416372042</v>
      </c>
      <c r="BB150" s="22">
        <v>2.0769973997004143E-2</v>
      </c>
      <c r="BC150" s="23">
        <v>1.9897994048617453E-2</v>
      </c>
    </row>
    <row r="151" spans="1:55" x14ac:dyDescent="0.2">
      <c r="A151" s="47" t="s">
        <v>496</v>
      </c>
      <c r="B151" s="47" t="s">
        <v>497</v>
      </c>
      <c r="C151" s="47" t="s">
        <v>15</v>
      </c>
      <c r="D151" s="47">
        <v>339017</v>
      </c>
      <c r="E151" s="47" t="s">
        <v>16</v>
      </c>
      <c r="F151" s="47">
        <v>2018</v>
      </c>
      <c r="G151" s="47" t="s">
        <v>17</v>
      </c>
      <c r="H151" s="48">
        <v>43465</v>
      </c>
      <c r="I151" s="48">
        <v>43502</v>
      </c>
      <c r="J151" s="48">
        <v>43502</v>
      </c>
      <c r="K151" s="47">
        <v>572155062</v>
      </c>
      <c r="L151" s="47">
        <v>572509168</v>
      </c>
      <c r="M151" s="47" t="s">
        <v>1747</v>
      </c>
      <c r="N151" s="20">
        <v>5.2953818015546412</v>
      </c>
      <c r="O151" s="21">
        <v>2.3719707361682669</v>
      </c>
      <c r="P151" s="21">
        <v>0.38225880201188844</v>
      </c>
      <c r="Q151" s="21">
        <v>0.44243713901072657</v>
      </c>
      <c r="R151" s="21">
        <v>0.15053439710973957</v>
      </c>
      <c r="S151" s="21">
        <v>9.0320638265843742E-4</v>
      </c>
      <c r="T151" s="21">
        <v>0.14963119072708114</v>
      </c>
      <c r="U151" s="21">
        <v>0.21713640508967733</v>
      </c>
      <c r="V151" s="21">
        <v>1.302818430538064E-3</v>
      </c>
      <c r="W151" s="21">
        <v>0.21583358665913926</v>
      </c>
      <c r="X151" s="22">
        <v>0.69733554117115759</v>
      </c>
      <c r="Y151" s="22">
        <v>0.69327111244919459</v>
      </c>
      <c r="Z151" s="22">
        <v>0.30266445882884241</v>
      </c>
      <c r="AA151" s="22">
        <v>0</v>
      </c>
      <c r="AB151" s="23">
        <v>0.69327111244919459</v>
      </c>
      <c r="AC151" s="24">
        <v>0.48315240377837304</v>
      </c>
      <c r="AD151" s="22">
        <v>0.20114398501540753</v>
      </c>
      <c r="AE151" s="22">
        <v>0.20114398501540753</v>
      </c>
      <c r="AF151" s="22">
        <v>0.15143703047269944</v>
      </c>
      <c r="AG151" s="22">
        <v>81.860655737704917</v>
      </c>
      <c r="AH151" s="23">
        <v>81.860655737704917</v>
      </c>
      <c r="AI151" s="24">
        <v>-0.66226638979531294</v>
      </c>
      <c r="AJ151" s="22">
        <v>1.5413808870598995</v>
      </c>
      <c r="AK151" s="22">
        <v>0.46460000000000001</v>
      </c>
      <c r="AL151" s="23">
        <v>1.3484</v>
      </c>
      <c r="AM151" s="24">
        <v>0.32652972597385677</v>
      </c>
      <c r="AN151" s="22">
        <v>2.1562079298215138</v>
      </c>
      <c r="AO151" s="22">
        <v>1.494836670179136</v>
      </c>
      <c r="AP151" s="22">
        <v>2.6426974664679581</v>
      </c>
      <c r="AQ151" s="22">
        <v>0.22637362637362637</v>
      </c>
      <c r="AR151" s="22">
        <v>0.13578779883587441</v>
      </c>
      <c r="AS151" s="22">
        <v>-8.9927695313286746E-2</v>
      </c>
      <c r="AT151" s="22">
        <v>0.20298058106277284</v>
      </c>
      <c r="AU151" s="22">
        <v>1.1438042981252858</v>
      </c>
      <c r="AV151" s="22">
        <v>1.0005999999999999</v>
      </c>
      <c r="AW151" s="22">
        <v>1.3565392354124748</v>
      </c>
      <c r="AX151" s="22">
        <v>1.0066398390342053</v>
      </c>
      <c r="AY151" s="22">
        <v>0.50065084609992994</v>
      </c>
      <c r="AZ151" s="22">
        <v>0.33323320316411337</v>
      </c>
      <c r="BA151" s="22">
        <v>0.66538103471206278</v>
      </c>
      <c r="BB151" s="22">
        <v>1.9974000000000001</v>
      </c>
      <c r="BC151" s="23">
        <v>0.34627786831247181</v>
      </c>
    </row>
    <row r="152" spans="1:55" x14ac:dyDescent="0.2">
      <c r="A152" s="47" t="s">
        <v>493</v>
      </c>
      <c r="B152" s="47" t="s">
        <v>494</v>
      </c>
      <c r="C152" s="47" t="s">
        <v>38</v>
      </c>
      <c r="D152" s="47">
        <v>121021</v>
      </c>
      <c r="E152" s="47" t="s">
        <v>16</v>
      </c>
      <c r="F152" s="47">
        <v>2018</v>
      </c>
      <c r="G152" s="47" t="s">
        <v>17</v>
      </c>
      <c r="H152" s="48">
        <v>43465</v>
      </c>
      <c r="I152" s="48">
        <v>43496</v>
      </c>
      <c r="J152" s="48">
        <v>43496</v>
      </c>
      <c r="K152" s="47">
        <v>2874000000</v>
      </c>
      <c r="L152" s="47">
        <v>2896000000</v>
      </c>
      <c r="M152" s="47" t="s">
        <v>1748</v>
      </c>
      <c r="N152" s="20">
        <v>7.1939575317087074</v>
      </c>
      <c r="O152" s="21">
        <v>7.1939575317087074</v>
      </c>
      <c r="P152" s="21">
        <v>5.8591990879293148</v>
      </c>
      <c r="Q152" s="21">
        <v>0.15698883830399277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2">
        <v>0.51862658474941947</v>
      </c>
      <c r="Y152" s="22">
        <v>1.08217239738098</v>
      </c>
      <c r="Z152" s="22">
        <v>0.48137341525058047</v>
      </c>
      <c r="AA152" s="22">
        <v>0.18802268477613168</v>
      </c>
      <c r="AB152" s="23">
        <v>0.86431257320155341</v>
      </c>
      <c r="AC152" s="24">
        <v>0.8324617643898421</v>
      </c>
      <c r="AD152" s="22">
        <v>0.44616569361366809</v>
      </c>
      <c r="AE152" s="22">
        <v>0.44616569361366809</v>
      </c>
      <c r="AF152" s="22">
        <v>0.39598481320964218</v>
      </c>
      <c r="AG152" s="22" t="e">
        <v>#DIV/0!</v>
      </c>
      <c r="AH152" s="23" t="e">
        <v>#DIV/0!</v>
      </c>
      <c r="AI152" s="24">
        <v>-0.53193960511033678</v>
      </c>
      <c r="AJ152" s="22">
        <v>4.1718683197947843</v>
      </c>
      <c r="AK152" s="22" t="e">
        <v>#DIV/0!</v>
      </c>
      <c r="AL152" s="23" t="e">
        <v>#DIV/0!</v>
      </c>
      <c r="AM152" s="24">
        <v>0.2628288183341852</v>
      </c>
      <c r="AN152" s="22">
        <v>0.66373459174819027</v>
      </c>
      <c r="AO152" s="22">
        <v>0.57367415291676083</v>
      </c>
      <c r="AP152" s="22">
        <v>1.2847249384533972</v>
      </c>
      <c r="AQ152" s="22">
        <v>0.22716625228594325</v>
      </c>
      <c r="AR152" s="22">
        <v>0.52426662846090477</v>
      </c>
      <c r="AS152" s="22">
        <v>-0.27887818331602132</v>
      </c>
      <c r="AT152" s="22">
        <v>0.30075821398483571</v>
      </c>
      <c r="AU152" s="22">
        <v>2.5183126692318654</v>
      </c>
      <c r="AV152" s="22" t="e">
        <v>#DIV/0!</v>
      </c>
      <c r="AW152" s="22" t="e">
        <v>#DIV/0!</v>
      </c>
      <c r="AX152" s="22" t="e">
        <v>#DIV/0!</v>
      </c>
      <c r="AY152" s="22">
        <v>0</v>
      </c>
      <c r="AZ152" s="22">
        <v>-1.6503030546301127</v>
      </c>
      <c r="BA152" s="22">
        <v>0.79919497082899915</v>
      </c>
      <c r="BB152" s="22" t="e">
        <v>#DIV/0!</v>
      </c>
      <c r="BC152" s="23">
        <v>0.27583954294318896</v>
      </c>
    </row>
    <row r="153" spans="1:55" x14ac:dyDescent="0.2">
      <c r="A153" s="47" t="s">
        <v>532</v>
      </c>
      <c r="B153" s="47" t="s">
        <v>533</v>
      </c>
      <c r="C153" s="47" t="s">
        <v>15</v>
      </c>
      <c r="D153" s="47">
        <v>378152</v>
      </c>
      <c r="E153" s="47" t="s">
        <v>16</v>
      </c>
      <c r="F153" s="47">
        <v>2018</v>
      </c>
      <c r="G153" s="47" t="s">
        <v>17</v>
      </c>
      <c r="H153" s="48">
        <v>43465</v>
      </c>
      <c r="I153" s="48">
        <v>43521</v>
      </c>
      <c r="J153" s="48">
        <v>43679</v>
      </c>
      <c r="K153" s="47">
        <v>141200000</v>
      </c>
      <c r="L153" s="47">
        <v>142600000</v>
      </c>
      <c r="M153" s="47" t="s">
        <v>2064</v>
      </c>
      <c r="N153" s="20">
        <v>1.1300180953019234</v>
      </c>
      <c r="O153" s="21">
        <v>0.67502178138194491</v>
      </c>
      <c r="P153" s="21">
        <v>0.17619462502513236</v>
      </c>
      <c r="Q153" s="21">
        <v>1.7360550458715596</v>
      </c>
      <c r="R153" s="21">
        <v>0.3913087214565939</v>
      </c>
      <c r="S153" s="21">
        <v>8.8019313952318684E-2</v>
      </c>
      <c r="T153" s="21">
        <v>0.30328940750427524</v>
      </c>
      <c r="U153" s="21">
        <v>1.0706422018348625</v>
      </c>
      <c r="V153" s="21">
        <v>0.24082568807339449</v>
      </c>
      <c r="W153" s="21">
        <v>0.82981651376146792</v>
      </c>
      <c r="X153" s="22">
        <v>0.28268450524762767</v>
      </c>
      <c r="Y153" s="22">
        <v>0.82654028436018956</v>
      </c>
      <c r="Z153" s="22">
        <v>0.71731549475237233</v>
      </c>
      <c r="AA153" s="22">
        <v>0.34877443583811152</v>
      </c>
      <c r="AB153" s="23">
        <v>0.36548972269724711</v>
      </c>
      <c r="AC153" s="24">
        <v>0.35722229312136516</v>
      </c>
      <c r="AD153" s="22">
        <v>0.13090007474795354</v>
      </c>
      <c r="AE153" s="22">
        <v>0.12431860859419154</v>
      </c>
      <c r="AF153" s="22">
        <v>7.1028787077719646E-2</v>
      </c>
      <c r="AG153" s="22">
        <v>9.6375838926174495</v>
      </c>
      <c r="AH153" s="23">
        <v>9.1530201342281874</v>
      </c>
      <c r="AI153" s="24">
        <v>-1.1258278145695364E-2</v>
      </c>
      <c r="AJ153" s="22">
        <v>0.40479860599155554</v>
      </c>
      <c r="AK153" s="22">
        <v>0.20942587832047987</v>
      </c>
      <c r="AL153" s="23">
        <v>0.25878320479862899</v>
      </c>
      <c r="AM153" s="24">
        <v>0.17871559633027523</v>
      </c>
      <c r="AN153" s="22">
        <v>2.5161009174311926</v>
      </c>
      <c r="AO153" s="22">
        <v>0.91960902659021559</v>
      </c>
      <c r="AP153" s="22">
        <v>28.273711340206187</v>
      </c>
      <c r="AQ153" s="22">
        <v>6.5318713744425438E-2</v>
      </c>
      <c r="AR153" s="22">
        <v>0.11011649742028404</v>
      </c>
      <c r="AS153" s="22">
        <v>-1.2397221563873039E-3</v>
      </c>
      <c r="AT153" s="22">
        <v>0.10126412500419139</v>
      </c>
      <c r="AU153" s="22">
        <v>-2.0306949936331344E-2</v>
      </c>
      <c r="AV153" s="22">
        <v>-1.2982005141388175E-2</v>
      </c>
      <c r="AW153" s="22">
        <v>0.33388612493090103</v>
      </c>
      <c r="AX153" s="22">
        <v>-1.6749585406301823E-2</v>
      </c>
      <c r="AY153" s="22">
        <v>3.2506963788300838</v>
      </c>
      <c r="AZ153" s="22">
        <v>2.8845403899721447</v>
      </c>
      <c r="BA153" s="22">
        <v>-7.7772073921971246E-2</v>
      </c>
      <c r="BB153" s="22">
        <v>0.29215938303341904</v>
      </c>
      <c r="BC153" s="23">
        <v>0.15246506428172163</v>
      </c>
    </row>
    <row r="154" spans="1:55" x14ac:dyDescent="0.2">
      <c r="A154" s="47" t="s">
        <v>538</v>
      </c>
      <c r="B154" s="47" t="s">
        <v>539</v>
      </c>
      <c r="C154" s="47" t="s">
        <v>59</v>
      </c>
      <c r="D154" s="47">
        <v>378154</v>
      </c>
      <c r="E154" s="47" t="s">
        <v>16</v>
      </c>
      <c r="F154" s="47">
        <v>2018</v>
      </c>
      <c r="G154" s="47" t="s">
        <v>17</v>
      </c>
      <c r="H154" s="48">
        <v>43465</v>
      </c>
      <c r="I154" s="48">
        <v>43502</v>
      </c>
      <c r="J154" s="48">
        <v>43592</v>
      </c>
      <c r="K154" s="47">
        <v>1448000000</v>
      </c>
      <c r="L154" s="47">
        <v>1458000000</v>
      </c>
      <c r="M154" s="47" t="s">
        <v>2065</v>
      </c>
      <c r="N154" s="20">
        <v>3.2201862421147491</v>
      </c>
      <c r="O154" s="21">
        <v>2.3247221387804147</v>
      </c>
      <c r="P154" s="21">
        <v>1.2667467708020426</v>
      </c>
      <c r="Q154" s="21">
        <v>1.3594902749832327</v>
      </c>
      <c r="R154" s="21">
        <v>0.26390468068978584</v>
      </c>
      <c r="S154" s="21">
        <v>4.0269092287284442E-4</v>
      </c>
      <c r="T154" s="21">
        <v>0.26350198976691303</v>
      </c>
      <c r="U154" s="21">
        <v>0.62268052761010506</v>
      </c>
      <c r="V154" s="21">
        <v>9.501453163424994E-4</v>
      </c>
      <c r="W154" s="21">
        <v>0.62173038229376254</v>
      </c>
      <c r="X154" s="22">
        <v>0.2539321584233466</v>
      </c>
      <c r="Y154" s="22">
        <v>0.42382035247299604</v>
      </c>
      <c r="Z154" s="22">
        <v>0.7460678415766534</v>
      </c>
      <c r="AA154" s="22">
        <v>0</v>
      </c>
      <c r="AB154" s="23">
        <v>0.42382035247299604</v>
      </c>
      <c r="AC154" s="24">
        <v>0.27823706248657937</v>
      </c>
      <c r="AD154" s="22">
        <v>0.24881898217736739</v>
      </c>
      <c r="AE154" s="22">
        <v>0.24881898217736739</v>
      </c>
      <c r="AF154" s="22">
        <v>0.13968219884045524</v>
      </c>
      <c r="AG154" s="22">
        <v>4.9047619047619051</v>
      </c>
      <c r="AH154" s="23">
        <v>4.9047619047619051</v>
      </c>
      <c r="AI154" s="24">
        <v>0.23297954957287081</v>
      </c>
      <c r="AJ154" s="22">
        <v>1.1604085310904175</v>
      </c>
      <c r="AK154" s="22">
        <v>0.327169912934207</v>
      </c>
      <c r="AL154" s="23">
        <v>0.34673727672560811</v>
      </c>
      <c r="AM154" s="24">
        <v>0.14542812430136373</v>
      </c>
      <c r="AN154" s="22">
        <v>1.0411357031075341</v>
      </c>
      <c r="AO154" s="22">
        <v>0.44125450066325561</v>
      </c>
      <c r="AP154" s="22">
        <v>2.5203626031660127</v>
      </c>
      <c r="AQ154" s="22">
        <v>6.1635398900890655E-2</v>
      </c>
      <c r="AR154" s="22">
        <v>0.20737599312862356</v>
      </c>
      <c r="AS154" s="22">
        <v>4.8314365471333477E-2</v>
      </c>
      <c r="AT154" s="22">
        <v>9.1505590297517522E-2</v>
      </c>
      <c r="AU154" s="22">
        <v>-0.34695103634725144</v>
      </c>
      <c r="AV154" s="22">
        <v>-0.10367112467462526</v>
      </c>
      <c r="AW154" s="22">
        <v>0.34726717008270408</v>
      </c>
      <c r="AX154" s="22">
        <v>-0.10382955771305286</v>
      </c>
      <c r="AY154" s="22">
        <v>2.4036677454153184</v>
      </c>
      <c r="AZ154" s="22">
        <v>1.4938511326860842</v>
      </c>
      <c r="BA154" s="22">
        <v>-0.4438893159108378</v>
      </c>
      <c r="BB154" s="22">
        <v>0.41603087694102864</v>
      </c>
      <c r="BC154" s="23">
        <v>0.1191915035873171</v>
      </c>
    </row>
    <row r="155" spans="1:55" x14ac:dyDescent="0.2">
      <c r="A155" s="47" t="s">
        <v>502</v>
      </c>
      <c r="B155" s="47" t="s">
        <v>503</v>
      </c>
      <c r="C155" s="47" t="s">
        <v>15</v>
      </c>
      <c r="D155" s="47">
        <v>259098</v>
      </c>
      <c r="E155" s="47" t="s">
        <v>16</v>
      </c>
      <c r="F155" s="47">
        <v>2019</v>
      </c>
      <c r="G155" s="47" t="s">
        <v>17</v>
      </c>
      <c r="H155" s="48">
        <v>43616</v>
      </c>
      <c r="I155" s="48">
        <v>43662</v>
      </c>
      <c r="J155" s="48">
        <v>43725</v>
      </c>
      <c r="K155" s="47">
        <v>260000000</v>
      </c>
      <c r="L155" s="47">
        <v>262000000</v>
      </c>
      <c r="M155" s="47" t="s">
        <v>2066</v>
      </c>
      <c r="N155" s="20">
        <v>1.4519028070564739</v>
      </c>
      <c r="O155" s="21">
        <v>1.4519028070564739</v>
      </c>
      <c r="P155" s="21">
        <v>0.25729501830689006</v>
      </c>
      <c r="Q155" s="21">
        <v>2.0637495072365826</v>
      </c>
      <c r="R155" s="21">
        <v>0.32316232560704372</v>
      </c>
      <c r="S155" s="21">
        <v>1.7719611050861166E-2</v>
      </c>
      <c r="T155" s="21">
        <v>0.30544271455618255</v>
      </c>
      <c r="U155" s="21">
        <v>0.99008841583600837</v>
      </c>
      <c r="V155" s="21">
        <v>5.42884496254998E-2</v>
      </c>
      <c r="W155" s="21">
        <v>0.93579996621050854</v>
      </c>
      <c r="X155" s="22">
        <v>0.24053820561366102</v>
      </c>
      <c r="Y155" s="22">
        <v>0.37368210610492647</v>
      </c>
      <c r="Z155" s="22">
        <v>0.75946179438633898</v>
      </c>
      <c r="AA155" s="22">
        <v>0.12653713949598366</v>
      </c>
      <c r="AB155" s="23">
        <v>0.32639744131757442</v>
      </c>
      <c r="AC155" s="24">
        <v>0.26085833584434592</v>
      </c>
      <c r="AD155" s="22">
        <v>0.11678360810985321</v>
      </c>
      <c r="AE155" s="22">
        <v>6.8672607005007671E-2</v>
      </c>
      <c r="AF155" s="22">
        <v>7.7482674013172057E-3</v>
      </c>
      <c r="AG155" s="22">
        <v>15.38563327032136</v>
      </c>
      <c r="AH155" s="23">
        <v>9.0472589792060489</v>
      </c>
      <c r="AI155" s="24">
        <v>-0.18510600391947266</v>
      </c>
      <c r="AJ155" s="22">
        <v>0.62276711416842334</v>
      </c>
      <c r="AK155" s="22">
        <v>0.28041635856890962</v>
      </c>
      <c r="AL155" s="23">
        <v>0.31926511574995736</v>
      </c>
      <c r="AM155" s="24">
        <v>3.0410542321338063E-2</v>
      </c>
      <c r="AN155" s="22">
        <v>3.9248183814833588</v>
      </c>
      <c r="AO155" s="22">
        <v>1.2810506773523518</v>
      </c>
      <c r="AP155" s="22">
        <v>17.110974711514853</v>
      </c>
      <c r="AQ155" s="22">
        <v>9.9259232027645531E-3</v>
      </c>
      <c r="AR155" s="22">
        <v>8.0538935043691626E-2</v>
      </c>
      <c r="AS155" s="22">
        <v>-1.4908240425867735E-2</v>
      </c>
      <c r="AT155" s="22">
        <v>0.10317445729095821</v>
      </c>
      <c r="AU155" s="22">
        <v>1.5533118828359036E-2</v>
      </c>
      <c r="AV155" s="22">
        <v>7.9631420283260337E-3</v>
      </c>
      <c r="AW155" s="22">
        <v>0.33778660408015887</v>
      </c>
      <c r="AX155" s="22">
        <v>8.4251068183185899E-3</v>
      </c>
      <c r="AY155" s="22">
        <v>2.1600933775648112</v>
      </c>
      <c r="AZ155" s="22">
        <v>1.8751689396731785</v>
      </c>
      <c r="BA155" s="22">
        <v>0.25925925925925924</v>
      </c>
      <c r="BB155" s="22">
        <v>0.27222569819691711</v>
      </c>
      <c r="BC155" s="23">
        <v>0.10544172725269883</v>
      </c>
    </row>
    <row r="156" spans="1:55" x14ac:dyDescent="0.2">
      <c r="A156" s="47" t="s">
        <v>490</v>
      </c>
      <c r="B156" s="47" t="s">
        <v>491</v>
      </c>
      <c r="C156" s="47" t="s">
        <v>34</v>
      </c>
      <c r="D156" s="47">
        <v>60283</v>
      </c>
      <c r="E156" s="47" t="s">
        <v>16</v>
      </c>
      <c r="F156" s="47">
        <v>2018</v>
      </c>
      <c r="G156" s="47" t="s">
        <v>17</v>
      </c>
      <c r="H156" s="48">
        <v>43373</v>
      </c>
      <c r="I156" s="48">
        <v>43425</v>
      </c>
      <c r="J156" s="48">
        <v>43588</v>
      </c>
      <c r="K156" s="47">
        <v>60463000</v>
      </c>
      <c r="L156" s="47">
        <v>61810000</v>
      </c>
      <c r="M156" s="47" t="s">
        <v>2067</v>
      </c>
      <c r="N156" s="20">
        <v>1.4853405110678277</v>
      </c>
      <c r="O156" s="21">
        <v>1.4533131188883872</v>
      </c>
      <c r="P156" s="21">
        <v>1.0890361083491455</v>
      </c>
      <c r="Q156" s="21">
        <v>1.0268317500225594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2">
        <v>0.54410710365399639</v>
      </c>
      <c r="Y156" s="22">
        <v>0.6272188829432972</v>
      </c>
      <c r="Z156" s="22">
        <v>0.45589289634600355</v>
      </c>
      <c r="AA156" s="22">
        <v>0.21338327430381243</v>
      </c>
      <c r="AB156" s="23">
        <v>0.49338086399567682</v>
      </c>
      <c r="AC156" s="24">
        <v>0.83275662566096986</v>
      </c>
      <c r="AD156" s="22">
        <v>0.2819112735361734</v>
      </c>
      <c r="AE156" s="22">
        <v>0.2819112735361734</v>
      </c>
      <c r="AF156" s="22">
        <v>0.20990447426144174</v>
      </c>
      <c r="AG156" s="22" t="e">
        <v>#DIV/0!</v>
      </c>
      <c r="AH156" s="23" t="e">
        <v>#DIV/0!</v>
      </c>
      <c r="AI156" s="24">
        <v>-0.72432818092470053</v>
      </c>
      <c r="AJ156" s="22">
        <v>0.79740327503344921</v>
      </c>
      <c r="AK156" s="22" t="e">
        <v>#DIV/0!</v>
      </c>
      <c r="AL156" s="23" t="e">
        <v>#DIV/0!</v>
      </c>
      <c r="AM156" s="24">
        <v>0.35293023993926059</v>
      </c>
      <c r="AN156" s="22">
        <v>1.681385026122294</v>
      </c>
      <c r="AO156" s="22">
        <v>0.82956319689761104</v>
      </c>
      <c r="AP156" s="22">
        <v>4.6659981650385882</v>
      </c>
      <c r="AQ156" s="22">
        <v>0.17412902671143393</v>
      </c>
      <c r="AR156" s="22">
        <v>0.35211693123969712</v>
      </c>
      <c r="AS156" s="22">
        <v>-0.25504821627763768</v>
      </c>
      <c r="AT156" s="22">
        <v>0.29210324716097941</v>
      </c>
      <c r="AU156" s="22">
        <v>0.31964632404789023</v>
      </c>
      <c r="AV156" s="22" t="e">
        <v>#DIV/0!</v>
      </c>
      <c r="AW156" s="22" t="e">
        <v>#DIV/0!</v>
      </c>
      <c r="AX156" s="22" t="e">
        <v>#DIV/0!</v>
      </c>
      <c r="AY156" s="22">
        <v>0</v>
      </c>
      <c r="AZ156" s="22">
        <v>-1.7058417100890328</v>
      </c>
      <c r="BA156" s="22">
        <v>0.67244522128594697</v>
      </c>
      <c r="BB156" s="22" t="e">
        <v>#DIV/0!</v>
      </c>
      <c r="BC156" s="23">
        <v>0.36905459155212794</v>
      </c>
    </row>
    <row r="157" spans="1:55" x14ac:dyDescent="0.2">
      <c r="A157" s="47" t="s">
        <v>505</v>
      </c>
      <c r="B157" s="47" t="s">
        <v>506</v>
      </c>
      <c r="C157" s="47" t="s">
        <v>34</v>
      </c>
      <c r="D157" s="47">
        <v>88558</v>
      </c>
      <c r="E157" s="47" t="s">
        <v>16</v>
      </c>
      <c r="F157" s="47">
        <v>2018</v>
      </c>
      <c r="G157" s="47" t="s">
        <v>17</v>
      </c>
      <c r="H157" s="48">
        <v>43465</v>
      </c>
      <c r="I157" s="48">
        <v>43517</v>
      </c>
      <c r="J157" s="48">
        <v>43517</v>
      </c>
      <c r="K157" s="47">
        <v>325000000</v>
      </c>
      <c r="L157" s="47">
        <v>330000000</v>
      </c>
      <c r="M157" s="47" t="s">
        <v>1753</v>
      </c>
      <c r="N157" s="20">
        <v>1.1945600000000001</v>
      </c>
      <c r="O157" s="21">
        <v>1.1945600000000001</v>
      </c>
      <c r="P157" s="21">
        <v>0.22495999999999999</v>
      </c>
      <c r="Q157" s="21">
        <v>1.3253766386225787</v>
      </c>
      <c r="R157" s="21">
        <v>0.37799747580984433</v>
      </c>
      <c r="S157" s="21">
        <v>1.3251998317206562E-2</v>
      </c>
      <c r="T157" s="21">
        <v>0.3647454774926378</v>
      </c>
      <c r="U157" s="21">
        <v>0.87898649970651532</v>
      </c>
      <c r="V157" s="21">
        <v>3.0815887301897868E-2</v>
      </c>
      <c r="W157" s="21">
        <v>0.84817061240461744</v>
      </c>
      <c r="X157" s="22">
        <v>0.15704669751787967</v>
      </c>
      <c r="Y157" s="22">
        <v>1.9294073235183089</v>
      </c>
      <c r="Z157" s="22">
        <v>0.8429533024821203</v>
      </c>
      <c r="AA157" s="22">
        <v>0.56983592763988222</v>
      </c>
      <c r="AB157" s="23">
        <v>0.43003786285233486</v>
      </c>
      <c r="AC157" s="24">
        <v>0.33883414460406031</v>
      </c>
      <c r="AD157" s="22">
        <v>0.18437611302386323</v>
      </c>
      <c r="AE157" s="22">
        <v>0.18437611302386323</v>
      </c>
      <c r="AF157" s="22">
        <v>0.10043927341802208</v>
      </c>
      <c r="AG157" s="22">
        <v>5.2289562289562292</v>
      </c>
      <c r="AH157" s="23">
        <v>5.2289562289562292</v>
      </c>
      <c r="AI157" s="24">
        <v>-0.62017059708981437</v>
      </c>
      <c r="AJ157" s="22">
        <v>0.63775999999999999</v>
      </c>
      <c r="AK157" s="22">
        <v>0.17495826377295493</v>
      </c>
      <c r="AL157" s="23">
        <v>0.2218141346688926</v>
      </c>
      <c r="AM157" s="24">
        <v>8.2762668753668556E-2</v>
      </c>
      <c r="AN157" s="22">
        <v>0.82400704363138333</v>
      </c>
      <c r="AO157" s="22">
        <v>0.35435422801851074</v>
      </c>
      <c r="AP157" s="22">
        <v>13.853618421052632</v>
      </c>
      <c r="AQ157" s="22">
        <v>3.5591081194783339E-2</v>
      </c>
      <c r="AR157" s="22">
        <v>0.23661403300486764</v>
      </c>
      <c r="AS157" s="22">
        <v>-0.1467410661284578</v>
      </c>
      <c r="AT157" s="22">
        <v>8.3845183003786281E-2</v>
      </c>
      <c r="AU157" s="22">
        <v>0.42399999999999999</v>
      </c>
      <c r="AV157" s="22">
        <v>0.14746800222593212</v>
      </c>
      <c r="AW157" s="22">
        <v>0.22987312572087659</v>
      </c>
      <c r="AX157" s="22">
        <v>0.15282583621683968</v>
      </c>
      <c r="AY157" s="22">
        <v>5.7855763039278818</v>
      </c>
      <c r="AZ157" s="22">
        <v>5.3329040566645203</v>
      </c>
      <c r="BA157" s="22">
        <v>1.5661938534278961</v>
      </c>
      <c r="BB157" s="22">
        <v>0.17284362826933777</v>
      </c>
      <c r="BC157" s="23">
        <v>7.5224025187696775E-2</v>
      </c>
    </row>
    <row r="158" spans="1:55" x14ac:dyDescent="0.2">
      <c r="A158" s="47" t="s">
        <v>508</v>
      </c>
      <c r="B158" s="47" t="s">
        <v>509</v>
      </c>
      <c r="C158" s="47" t="s">
        <v>34</v>
      </c>
      <c r="D158" s="47">
        <v>378146</v>
      </c>
      <c r="E158" s="47" t="s">
        <v>16</v>
      </c>
      <c r="F158" s="47">
        <v>2018</v>
      </c>
      <c r="G158" s="47" t="s">
        <v>17</v>
      </c>
      <c r="H158" s="48">
        <v>43465</v>
      </c>
      <c r="I158" s="48">
        <v>43517</v>
      </c>
      <c r="J158" s="48">
        <v>43517</v>
      </c>
      <c r="K158" s="47">
        <v>396700000</v>
      </c>
      <c r="L158" s="47">
        <v>404800000</v>
      </c>
      <c r="M158" s="47" t="s">
        <v>1754</v>
      </c>
      <c r="N158" s="20">
        <v>1.1064676616915423</v>
      </c>
      <c r="O158" s="21">
        <v>1.1064676616915423</v>
      </c>
      <c r="P158" s="21">
        <v>0.20646766169154229</v>
      </c>
      <c r="Q158" s="21">
        <v>3.911469690361971</v>
      </c>
      <c r="R158" s="21">
        <v>0.52912448943349322</v>
      </c>
      <c r="S158" s="21">
        <v>3.551767004084532E-4</v>
      </c>
      <c r="T158" s="21">
        <v>0.5287693127330847</v>
      </c>
      <c r="U158" s="21">
        <v>2.5987788922808548</v>
      </c>
      <c r="V158" s="21">
        <v>1.7444395987788923E-3</v>
      </c>
      <c r="W158" s="21">
        <v>2.5970344526820757</v>
      </c>
      <c r="X158" s="22">
        <v>0.19747824542709999</v>
      </c>
      <c r="Y158" s="22">
        <v>0.67105648229441028</v>
      </c>
      <c r="Z158" s="22">
        <v>0.80252175457289998</v>
      </c>
      <c r="AA158" s="22">
        <v>0.50630438643225006</v>
      </c>
      <c r="AB158" s="23">
        <v>0.20360504350914579</v>
      </c>
      <c r="AC158" s="24">
        <v>0.47295208655332305</v>
      </c>
      <c r="AD158" s="22">
        <v>0.26206422806113688</v>
      </c>
      <c r="AE158" s="22">
        <v>0.26206422806113688</v>
      </c>
      <c r="AF158" s="22">
        <v>0.20384681435686072</v>
      </c>
      <c r="AG158" s="22">
        <v>7.9067357512953365</v>
      </c>
      <c r="AH158" s="23">
        <v>7.9067357512953365</v>
      </c>
      <c r="AI158" s="24">
        <v>-0.54252577319587625</v>
      </c>
      <c r="AJ158" s="22">
        <v>0.77213930348258708</v>
      </c>
      <c r="AK158" s="22">
        <v>0.26044638362141298</v>
      </c>
      <c r="AL158" s="23">
        <v>0.26044638362141298</v>
      </c>
      <c r="AM158" s="24">
        <v>0.5176624509376363</v>
      </c>
      <c r="AN158" s="22">
        <v>2.5394679459223726</v>
      </c>
      <c r="AO158" s="22">
        <v>0.5170484816196057</v>
      </c>
      <c r="AP158" s="22">
        <v>27.210280373831775</v>
      </c>
      <c r="AQ158" s="22">
        <v>0.10539868584620848</v>
      </c>
      <c r="AR158" s="22">
        <v>0.26652928043963592</v>
      </c>
      <c r="AS158" s="22">
        <v>-0.14459900394985403</v>
      </c>
      <c r="AT158" s="22">
        <v>0.13780855975847983</v>
      </c>
      <c r="AU158" s="22">
        <v>0.44228855721393034</v>
      </c>
      <c r="AV158" s="22">
        <v>0.14918610505118307</v>
      </c>
      <c r="AW158" s="22">
        <v>0.26062132661628884</v>
      </c>
      <c r="AX158" s="22">
        <v>0.1492863140218304</v>
      </c>
      <c r="AY158" s="22">
        <v>3.9049803407601571</v>
      </c>
      <c r="AZ158" s="22">
        <v>3.6330275229357798</v>
      </c>
      <c r="BA158" s="22">
        <v>0.74894692502106153</v>
      </c>
      <c r="BB158" s="22">
        <v>0.25608323544218831</v>
      </c>
      <c r="BC158" s="23">
        <v>0.16493731085170774</v>
      </c>
    </row>
    <row r="159" spans="1:55" x14ac:dyDescent="0.2">
      <c r="A159" s="47" t="s">
        <v>514</v>
      </c>
      <c r="B159" s="47" t="s">
        <v>515</v>
      </c>
      <c r="C159" s="47" t="s">
        <v>34</v>
      </c>
      <c r="D159" s="47">
        <v>367930</v>
      </c>
      <c r="E159" s="47" t="s">
        <v>16</v>
      </c>
      <c r="F159" s="47">
        <v>2018</v>
      </c>
      <c r="G159" s="47" t="s">
        <v>17</v>
      </c>
      <c r="H159" s="48">
        <v>43465</v>
      </c>
      <c r="I159" s="48">
        <v>43524</v>
      </c>
      <c r="J159" s="48">
        <v>43587</v>
      </c>
      <c r="K159" s="47">
        <v>136817000</v>
      </c>
      <c r="L159" s="47">
        <v>139366000</v>
      </c>
      <c r="M159" s="47" t="s">
        <v>2068</v>
      </c>
      <c r="N159" s="20">
        <v>4.0904738397665925</v>
      </c>
      <c r="O159" s="21">
        <v>2.976260545418874</v>
      </c>
      <c r="P159" s="21">
        <v>1.6206370603834008</v>
      </c>
      <c r="Q159" s="21">
        <v>0.48191749085937341</v>
      </c>
      <c r="R159" s="21">
        <v>0.15171207683473786</v>
      </c>
      <c r="S159" s="21">
        <v>0</v>
      </c>
      <c r="T159" s="21">
        <v>0.15171207683473786</v>
      </c>
      <c r="U159" s="21">
        <v>0.22482478023599919</v>
      </c>
      <c r="V159" s="21">
        <v>0</v>
      </c>
      <c r="W159" s="21">
        <v>0.22482478023599919</v>
      </c>
      <c r="X159" s="22">
        <v>0.46477329193216554</v>
      </c>
      <c r="Y159" s="22">
        <v>1.0849565216385926</v>
      </c>
      <c r="Z159" s="22">
        <v>0.53522670806783446</v>
      </c>
      <c r="AA159" s="22">
        <v>0.32523994675759965</v>
      </c>
      <c r="AB159" s="23">
        <v>0.67480140167594194</v>
      </c>
      <c r="AC159" s="24">
        <v>0.5070254538246064</v>
      </c>
      <c r="AD159" s="22">
        <v>0.18988041804688441</v>
      </c>
      <c r="AE159" s="22">
        <v>0.18988041804688441</v>
      </c>
      <c r="AF159" s="22">
        <v>0.1590512061254073</v>
      </c>
      <c r="AG159" s="22">
        <v>27.532908704883226</v>
      </c>
      <c r="AH159" s="23">
        <v>27.532908704883226</v>
      </c>
      <c r="AI159" s="24">
        <v>-0.85243360407529456</v>
      </c>
      <c r="AJ159" s="22">
        <v>1.1839886840456435</v>
      </c>
      <c r="AK159" s="22">
        <v>0.67788921857669671</v>
      </c>
      <c r="AL159" s="23">
        <v>0.88673722828405399</v>
      </c>
      <c r="AM159" s="24">
        <v>0.15048332628227193</v>
      </c>
      <c r="AN159" s="22">
        <v>0.94613131172120846</v>
      </c>
      <c r="AO159" s="22">
        <v>0.63845073531896901</v>
      </c>
      <c r="AP159" s="22">
        <v>1.8181712065842544</v>
      </c>
      <c r="AQ159" s="22">
        <v>0.10154635950413521</v>
      </c>
      <c r="AR159" s="22">
        <v>0.21071124061348684</v>
      </c>
      <c r="AS159" s="22">
        <v>-0.17961734225533119</v>
      </c>
      <c r="AT159" s="22">
        <v>0.13452874650965288</v>
      </c>
      <c r="AU159" s="22">
        <v>1.044437904649794</v>
      </c>
      <c r="AV159" s="22">
        <v>0.78222197995961584</v>
      </c>
      <c r="AW159" s="22">
        <v>0.88673722828405399</v>
      </c>
      <c r="AX159" s="22">
        <v>0.78222197995961584</v>
      </c>
      <c r="AY159" s="22">
        <v>1.2514473496891758</v>
      </c>
      <c r="AZ159" s="22">
        <v>-0.26751055853461775</v>
      </c>
      <c r="BA159" s="22">
        <v>1.1686536248561565</v>
      </c>
      <c r="BB159" s="22">
        <v>0.79907476750689654</v>
      </c>
      <c r="BC159" s="23">
        <v>0.13676949961626267</v>
      </c>
    </row>
    <row r="160" spans="1:55" x14ac:dyDescent="0.2">
      <c r="A160" s="47" t="s">
        <v>517</v>
      </c>
      <c r="B160" s="47" t="s">
        <v>518</v>
      </c>
      <c r="C160" s="47" t="s">
        <v>15</v>
      </c>
      <c r="D160" s="47">
        <v>378147</v>
      </c>
      <c r="E160" s="47" t="s">
        <v>16</v>
      </c>
      <c r="F160" s="47">
        <v>2018</v>
      </c>
      <c r="G160" s="47" t="s">
        <v>17</v>
      </c>
      <c r="H160" s="48">
        <v>43465</v>
      </c>
      <c r="I160" s="48">
        <v>43516</v>
      </c>
      <c r="J160" s="48">
        <v>43677</v>
      </c>
      <c r="K160" s="47">
        <v>130844000</v>
      </c>
      <c r="L160" s="47">
        <v>131413000</v>
      </c>
      <c r="M160" s="47" t="s">
        <v>2069</v>
      </c>
      <c r="N160" s="20">
        <v>2.2046254538726613</v>
      </c>
      <c r="O160" s="21">
        <v>1.6182372395291289</v>
      </c>
      <c r="P160" s="21">
        <v>0.57326302643446891</v>
      </c>
      <c r="Q160" s="21">
        <v>1.7795836895916377</v>
      </c>
      <c r="R160" s="21">
        <v>0.32126473346378476</v>
      </c>
      <c r="S160" s="21">
        <v>1.4777709396554843E-2</v>
      </c>
      <c r="T160" s="21">
        <v>0.30648702406722994</v>
      </c>
      <c r="U160" s="21">
        <v>0.89298221317694093</v>
      </c>
      <c r="V160" s="21">
        <v>4.1075880008188924E-2</v>
      </c>
      <c r="W160" s="21">
        <v>0.85190633316875208</v>
      </c>
      <c r="X160" s="22">
        <v>0.51624826673096091</v>
      </c>
      <c r="Y160" s="22">
        <v>0.51447807943218382</v>
      </c>
      <c r="Z160" s="22">
        <v>0.48375173326903909</v>
      </c>
      <c r="AA160" s="22">
        <v>0.25943850423187342</v>
      </c>
      <c r="AB160" s="23">
        <v>0.35976610589009284</v>
      </c>
      <c r="AC160" s="24">
        <v>0.30992421463284303</v>
      </c>
      <c r="AD160" s="22">
        <v>6.3695088484099577E-2</v>
      </c>
      <c r="AE160" s="22">
        <v>6.3695088484099577E-2</v>
      </c>
      <c r="AF160" s="22">
        <v>3.1223957422848742E-2</v>
      </c>
      <c r="AG160" s="22">
        <v>4.7223522584389208</v>
      </c>
      <c r="AH160" s="23">
        <v>4.7223522584389208</v>
      </c>
      <c r="AI160" s="24">
        <v>-0.90804953073662031</v>
      </c>
      <c r="AJ160" s="22">
        <v>0.17653599759476399</v>
      </c>
      <c r="AK160" s="22">
        <v>6.1639988483170122E-2</v>
      </c>
      <c r="AL160" s="23">
        <v>0.12867495096244422</v>
      </c>
      <c r="AM160" s="24">
        <v>7.2057105697322946E-2</v>
      </c>
      <c r="AN160" s="22">
        <v>2.3077505750310094</v>
      </c>
      <c r="AO160" s="22">
        <v>0.83025043774452878</v>
      </c>
      <c r="AP160" s="22">
        <v>2.9432915825122681</v>
      </c>
      <c r="AQ160" s="22">
        <v>2.5923704318436696E-2</v>
      </c>
      <c r="AR160" s="22">
        <v>4.9790667905838915E-2</v>
      </c>
      <c r="AS160" s="22">
        <v>-4.5212392626959926E-2</v>
      </c>
      <c r="AT160" s="22">
        <v>4.1338723824415217E-2</v>
      </c>
      <c r="AU160" s="22">
        <v>0.10117255255671963</v>
      </c>
      <c r="AV160" s="22">
        <v>7.3743448454431995E-2</v>
      </c>
      <c r="AW160" s="22">
        <v>0.13487919741537671</v>
      </c>
      <c r="AX160" s="22">
        <v>7.72990940954702E-2</v>
      </c>
      <c r="AY160" s="22">
        <v>6.075023963428122</v>
      </c>
      <c r="AZ160" s="22">
        <v>3.536608744807924</v>
      </c>
      <c r="BA160" s="22">
        <v>0.91388055585730876</v>
      </c>
      <c r="BB160" s="22">
        <v>0.16460840418408856</v>
      </c>
      <c r="BC160" s="23">
        <v>6.9052658019032043E-2</v>
      </c>
    </row>
    <row r="161" spans="1:55" x14ac:dyDescent="0.2">
      <c r="A161" s="47" t="s">
        <v>511</v>
      </c>
      <c r="B161" s="47" t="s">
        <v>512</v>
      </c>
      <c r="C161" s="47" t="s">
        <v>34</v>
      </c>
      <c r="D161" s="47">
        <v>740486</v>
      </c>
      <c r="E161" s="47" t="s">
        <v>16</v>
      </c>
      <c r="F161" s="47">
        <v>2018</v>
      </c>
      <c r="G161" s="47" t="s">
        <v>17</v>
      </c>
      <c r="H161" s="48">
        <v>43465</v>
      </c>
      <c r="I161" s="48">
        <v>43525</v>
      </c>
      <c r="J161" s="48">
        <v>43595</v>
      </c>
      <c r="K161" s="47">
        <v>87610000</v>
      </c>
      <c r="L161" s="47">
        <v>90571000</v>
      </c>
      <c r="M161" s="47" t="s">
        <v>2070</v>
      </c>
      <c r="N161" s="20">
        <v>0.86224746191114854</v>
      </c>
      <c r="O161" s="21">
        <v>0.86224746191114854</v>
      </c>
      <c r="P161" s="21">
        <v>0.22938735049929782</v>
      </c>
      <c r="Q161" s="21">
        <v>2.3538542833020974</v>
      </c>
      <c r="R161" s="21">
        <v>0.32443101646180572</v>
      </c>
      <c r="S161" s="21">
        <v>7.9089651333361363E-2</v>
      </c>
      <c r="T161" s="21">
        <v>0.24534136512844437</v>
      </c>
      <c r="U161" s="21">
        <v>1.0880943541964805</v>
      </c>
      <c r="V161" s="21">
        <v>0.26525516588926346</v>
      </c>
      <c r="W161" s="21">
        <v>0.82283918830721703</v>
      </c>
      <c r="X161" s="22">
        <v>0.34599365836680585</v>
      </c>
      <c r="Y161" s="22">
        <v>0.78546396196301793</v>
      </c>
      <c r="Z161" s="22">
        <v>0.65400634163319415</v>
      </c>
      <c r="AA161" s="22">
        <v>0.40545265123061625</v>
      </c>
      <c r="AB161" s="23">
        <v>0.29816441488788598</v>
      </c>
      <c r="AC161" s="24">
        <v>0.79959046506008646</v>
      </c>
      <c r="AD161" s="22">
        <v>0.56104848505768667</v>
      </c>
      <c r="AE161" s="22">
        <v>0.44820282951413032</v>
      </c>
      <c r="AF161" s="22">
        <v>0.33346442067613125</v>
      </c>
      <c r="AG161" s="22">
        <v>9.8582393461088564</v>
      </c>
      <c r="AH161" s="23">
        <v>7.8754169855733824</v>
      </c>
      <c r="AI161" s="24">
        <v>-0.63961314261298097</v>
      </c>
      <c r="AJ161" s="22">
        <v>0.20096533801624084</v>
      </c>
      <c r="AK161" s="22">
        <v>0.24856215457110067</v>
      </c>
      <c r="AL161" s="23">
        <v>0.24856215457110067</v>
      </c>
      <c r="AM161" s="24">
        <v>0.24294588914369883</v>
      </c>
      <c r="AN161" s="22">
        <v>0.7285511559257285</v>
      </c>
      <c r="AO161" s="22">
        <v>0.21722802912248781</v>
      </c>
      <c r="AP161" s="22">
        <v>-3.9298867781928113</v>
      </c>
      <c r="AQ161" s="22">
        <v>7.2437818885948177E-2</v>
      </c>
      <c r="AR161" s="22">
        <v>0.37122867056887798</v>
      </c>
      <c r="AS161" s="22">
        <v>-0.23744273661059909</v>
      </c>
      <c r="AT161" s="22">
        <v>8.0641272461438665E-2</v>
      </c>
      <c r="AU161" s="22">
        <v>0.19512134352699192</v>
      </c>
      <c r="AV161" s="22">
        <v>0.24133406302114416</v>
      </c>
      <c r="AW161" s="22">
        <v>0.32869007808455081</v>
      </c>
      <c r="AX161" s="22">
        <v>0.31913189743530035</v>
      </c>
      <c r="AY161" s="22">
        <v>2.6619881096339504</v>
      </c>
      <c r="AZ161" s="22">
        <v>1.9067403887916783</v>
      </c>
      <c r="BA161" s="22">
        <v>1.0808753849433692</v>
      </c>
      <c r="BB161" s="22">
        <v>0.30010144641623404</v>
      </c>
      <c r="BC161" s="23">
        <v>0.16261444308737513</v>
      </c>
    </row>
    <row r="162" spans="1:55" x14ac:dyDescent="0.2">
      <c r="A162" s="47" t="s">
        <v>520</v>
      </c>
      <c r="B162" s="47" t="s">
        <v>521</v>
      </c>
      <c r="C162" s="47" t="s">
        <v>59</v>
      </c>
      <c r="D162" s="47">
        <v>378149</v>
      </c>
      <c r="E162" s="47" t="s">
        <v>16</v>
      </c>
      <c r="F162" s="47">
        <v>2018</v>
      </c>
      <c r="G162" s="47" t="s">
        <v>17</v>
      </c>
      <c r="H162" s="48">
        <v>43465</v>
      </c>
      <c r="I162" s="48">
        <v>43524</v>
      </c>
      <c r="J162" s="48">
        <v>43593</v>
      </c>
      <c r="K162" s="47">
        <v>153828648</v>
      </c>
      <c r="L162" s="47">
        <v>155373668</v>
      </c>
      <c r="M162" s="47" t="s">
        <v>2071</v>
      </c>
      <c r="N162" s="20">
        <v>1.3463619963920626</v>
      </c>
      <c r="O162" s="21">
        <v>1.0037749716041959</v>
      </c>
      <c r="P162" s="21">
        <v>4.4898777310082183E-2</v>
      </c>
      <c r="Q162" s="21">
        <v>2.1068714178918513</v>
      </c>
      <c r="R162" s="21">
        <v>0.26996380698394873</v>
      </c>
      <c r="S162" s="21">
        <v>5.4911121582466943E-2</v>
      </c>
      <c r="T162" s="21">
        <v>0.21505268540148181</v>
      </c>
      <c r="U162" s="21">
        <v>0.83874283578370301</v>
      </c>
      <c r="V162" s="21">
        <v>0.17060179416895091</v>
      </c>
      <c r="W162" s="21">
        <v>0.66814104161475207</v>
      </c>
      <c r="X162" s="22">
        <v>0.4040584301655254</v>
      </c>
      <c r="Y162" s="22">
        <v>0.55325015509753916</v>
      </c>
      <c r="Z162" s="22">
        <v>0.59594156983447455</v>
      </c>
      <c r="AA162" s="22">
        <v>0.14718827386383004</v>
      </c>
      <c r="AB162" s="23">
        <v>0.32186719870066072</v>
      </c>
      <c r="AC162" s="24">
        <v>0.44141038114979481</v>
      </c>
      <c r="AD162" s="22">
        <v>0.19971233977748637</v>
      </c>
      <c r="AE162" s="22">
        <v>0.19971233977748637</v>
      </c>
      <c r="AF162" s="22">
        <v>0.10620161597360295</v>
      </c>
      <c r="AG162" s="22">
        <v>7.0939143501126969</v>
      </c>
      <c r="AH162" s="23">
        <v>7.0939143501126969</v>
      </c>
      <c r="AI162" s="24">
        <v>-0.98615635179153094</v>
      </c>
      <c r="AJ162" s="22">
        <v>0.12307075566245741</v>
      </c>
      <c r="AK162" s="22">
        <v>0.10368774835666802</v>
      </c>
      <c r="AL162" s="23">
        <v>0.13681434990901326</v>
      </c>
      <c r="AM162" s="24">
        <v>0.15639795664091702</v>
      </c>
      <c r="AN162" s="22">
        <v>1.472651383005233</v>
      </c>
      <c r="AO162" s="22">
        <v>0.47399817531054811</v>
      </c>
      <c r="AP162" s="22">
        <v>4.5599922839506171</v>
      </c>
      <c r="AQ162" s="22">
        <v>5.0339372186519356E-2</v>
      </c>
      <c r="AR162" s="22">
        <v>7.792207792207792E-2</v>
      </c>
      <c r="AS162" s="22">
        <v>-7.6843352087651765E-2</v>
      </c>
      <c r="AT162" s="22">
        <v>3.6934922751471283E-2</v>
      </c>
      <c r="AU162" s="22">
        <v>7.9341217344825285E-2</v>
      </c>
      <c r="AV162" s="22">
        <v>8.8201433505403493E-2</v>
      </c>
      <c r="AW162" s="22">
        <v>0.17174825174825176</v>
      </c>
      <c r="AX162" s="22">
        <v>0.11072261072261072</v>
      </c>
      <c r="AY162" s="22">
        <v>2.8518322389324298</v>
      </c>
      <c r="AZ162" s="22">
        <v>2.7094895149332769</v>
      </c>
      <c r="BA162" s="22">
        <v>0.47301334395538736</v>
      </c>
      <c r="BB162" s="22">
        <v>0.35065176217179783</v>
      </c>
      <c r="BC162" s="23">
        <v>0.13525476657737542</v>
      </c>
    </row>
    <row r="163" spans="1:55" x14ac:dyDescent="0.2">
      <c r="A163" s="47" t="s">
        <v>535</v>
      </c>
      <c r="B163" s="47" t="s">
        <v>536</v>
      </c>
      <c r="C163" s="47" t="s">
        <v>38</v>
      </c>
      <c r="D163" s="47">
        <v>885908</v>
      </c>
      <c r="E163" s="47" t="s">
        <v>16</v>
      </c>
      <c r="F163" s="47">
        <v>2019</v>
      </c>
      <c r="G163" s="47" t="s">
        <v>17</v>
      </c>
      <c r="H163" s="48">
        <v>43646</v>
      </c>
      <c r="I163" s="48">
        <v>43683</v>
      </c>
      <c r="J163" s="48">
        <v>43775</v>
      </c>
      <c r="K163" s="47">
        <v>621000000</v>
      </c>
      <c r="L163" s="47">
        <v>621000000</v>
      </c>
      <c r="M163" s="47" t="s">
        <v>2072</v>
      </c>
      <c r="N163" s="20">
        <v>3.7838785046728973</v>
      </c>
      <c r="O163" s="21">
        <v>3.1244158878504673</v>
      </c>
      <c r="P163" s="21">
        <v>1.889018691588785</v>
      </c>
      <c r="Q163" s="21">
        <v>0.92263723267960973</v>
      </c>
      <c r="R163" s="21">
        <v>0.34604541493669588</v>
      </c>
      <c r="S163" s="21">
        <v>0</v>
      </c>
      <c r="T163" s="21">
        <v>0.34604541493669588</v>
      </c>
      <c r="U163" s="21">
        <v>0.66531979895535631</v>
      </c>
      <c r="V163" s="21">
        <v>0</v>
      </c>
      <c r="W163" s="21">
        <v>0.66531979895535631</v>
      </c>
      <c r="X163" s="22">
        <v>0.33205187349428467</v>
      </c>
      <c r="Y163" s="22">
        <v>0.72649817426791718</v>
      </c>
      <c r="Z163" s="22">
        <v>0.66794812650571533</v>
      </c>
      <c r="AA163" s="22">
        <v>0.13793633707519606</v>
      </c>
      <c r="AB163" s="23">
        <v>0.52011891947306377</v>
      </c>
      <c r="AC163" s="24">
        <v>1</v>
      </c>
      <c r="AD163" s="22">
        <v>0.23206602862411099</v>
      </c>
      <c r="AE163" s="22">
        <v>0.21345157608218457</v>
      </c>
      <c r="AF163" s="22">
        <v>0.14004741417156905</v>
      </c>
      <c r="AG163" s="22">
        <v>16.314814814814813</v>
      </c>
      <c r="AH163" s="23">
        <v>15.006172839506172</v>
      </c>
      <c r="AI163" s="24">
        <v>-0.45681458003169573</v>
      </c>
      <c r="AJ163" s="22">
        <v>1.4742990654205608</v>
      </c>
      <c r="AK163" s="22">
        <v>0.34602281143534291</v>
      </c>
      <c r="AL163" s="23">
        <v>0.37387053769811879</v>
      </c>
      <c r="AM163" s="24">
        <v>0.15718931703951908</v>
      </c>
      <c r="AN163" s="22">
        <v>1.1224007095693309</v>
      </c>
      <c r="AO163" s="22">
        <v>0.58378184427700031</v>
      </c>
      <c r="AP163" s="22">
        <v>2.3896349139739823</v>
      </c>
      <c r="AQ163" s="22">
        <v>8.1757137731303497E-2</v>
      </c>
      <c r="AR163" s="22">
        <v>0.22161735007463343</v>
      </c>
      <c r="AS163" s="22">
        <v>-0.10123803670208095</v>
      </c>
      <c r="AT163" s="22">
        <v>0.12937618535035111</v>
      </c>
      <c r="AU163" s="22">
        <v>1.1022196261682242</v>
      </c>
      <c r="AV163" s="22">
        <v>0.27951414605243668</v>
      </c>
      <c r="AW163" s="22">
        <v>0.37387053769811879</v>
      </c>
      <c r="AX163" s="22">
        <v>0.27951414605243668</v>
      </c>
      <c r="AY163" s="22">
        <v>2.5542943624668939</v>
      </c>
      <c r="AZ163" s="22">
        <v>1.3306848278471435</v>
      </c>
      <c r="BA163" s="22">
        <v>1.1830721003134796</v>
      </c>
      <c r="BB163" s="22">
        <v>0.36009480077025624</v>
      </c>
      <c r="BC163" s="23">
        <v>0.13659605551497445</v>
      </c>
    </row>
    <row r="164" spans="1:55" x14ac:dyDescent="0.2">
      <c r="A164" s="47" t="s">
        <v>499</v>
      </c>
      <c r="B164" s="47" t="s">
        <v>500</v>
      </c>
      <c r="C164" s="47" t="s">
        <v>72</v>
      </c>
      <c r="D164" s="47">
        <v>378144</v>
      </c>
      <c r="E164" s="47" t="s">
        <v>16</v>
      </c>
      <c r="F164" s="47">
        <v>2018</v>
      </c>
      <c r="G164" s="47" t="s">
        <v>17</v>
      </c>
      <c r="H164" s="48">
        <v>43465</v>
      </c>
      <c r="I164" s="48">
        <v>43509</v>
      </c>
      <c r="J164" s="48">
        <v>43509</v>
      </c>
      <c r="K164" s="47">
        <v>73801000</v>
      </c>
      <c r="L164" s="47">
        <v>73807000</v>
      </c>
      <c r="M164" s="47" t="s">
        <v>1760</v>
      </c>
      <c r="N164" s="20">
        <v>6.0437973480687586E-2</v>
      </c>
      <c r="O164" s="21">
        <v>6.0437973480687586E-2</v>
      </c>
      <c r="P164" s="21">
        <v>1.8772844683395171E-2</v>
      </c>
      <c r="Q164" s="21">
        <v>1.4158064910133825</v>
      </c>
      <c r="R164" s="21">
        <v>0.46905309744080903</v>
      </c>
      <c r="S164" s="21">
        <v>0.45768218360212437</v>
      </c>
      <c r="T164" s="21">
        <v>1.137091383868467E-2</v>
      </c>
      <c r="U164" s="21">
        <v>1.1331415174274391</v>
      </c>
      <c r="V164" s="21">
        <v>1.1056715899671907</v>
      </c>
      <c r="W164" s="21">
        <v>2.7469927460248324E-2</v>
      </c>
      <c r="X164" s="22">
        <v>3.280376441019555E-2</v>
      </c>
      <c r="Y164" s="22">
        <v>0.41394043923630652</v>
      </c>
      <c r="Z164" s="22">
        <v>0.9671962355898045</v>
      </c>
      <c r="AA164" s="22">
        <v>0</v>
      </c>
      <c r="AB164" s="23">
        <v>0.41394043923630652</v>
      </c>
      <c r="AC164" s="24">
        <v>0.81091632839433891</v>
      </c>
      <c r="AD164" s="22">
        <v>0.64883399822598198</v>
      </c>
      <c r="AE164" s="22">
        <v>0.38202670640001046</v>
      </c>
      <c r="AF164" s="22">
        <v>0.2554684325283253</v>
      </c>
      <c r="AG164" s="22">
        <v>5.4386514302457609</v>
      </c>
      <c r="AH164" s="23">
        <v>3.2022213676152802</v>
      </c>
      <c r="AI164" s="24">
        <v>-0.46703039358374882</v>
      </c>
      <c r="AJ164" s="22">
        <v>0.15135212404659423</v>
      </c>
      <c r="AK164" s="22">
        <v>0.17513796629829328</v>
      </c>
      <c r="AL164" s="23">
        <v>0.17513796629829328</v>
      </c>
      <c r="AM164" s="24">
        <v>8.982584467751191E-2</v>
      </c>
      <c r="AN164" s="22">
        <v>0.35161230602357252</v>
      </c>
      <c r="AO164" s="22">
        <v>0.14554655239628825</v>
      </c>
      <c r="AP164" s="22">
        <v>-0.28540572223140215</v>
      </c>
      <c r="AQ164" s="22">
        <v>3.7182549600581524E-2</v>
      </c>
      <c r="AR164" s="22">
        <v>0.56441739236822674</v>
      </c>
      <c r="AS164" s="22">
        <v>-0.26360007690324611</v>
      </c>
      <c r="AT164" s="22">
        <v>8.2149005571698491E-2</v>
      </c>
      <c r="AU164" s="22">
        <v>9.5037690981406714E-2</v>
      </c>
      <c r="AV164" s="22">
        <v>0.10997340159590424</v>
      </c>
      <c r="AW164" s="22">
        <v>7.2244858009759643</v>
      </c>
      <c r="AX164" s="22">
        <v>4.5364308785078089</v>
      </c>
      <c r="AY164" s="22">
        <v>4.9669122475023819</v>
      </c>
      <c r="AZ164" s="22">
        <v>4.8590154992036583</v>
      </c>
      <c r="BA164" s="22">
        <v>1.3873003655955358</v>
      </c>
      <c r="BB164" s="22">
        <v>0.11854237898268477</v>
      </c>
      <c r="BC164" s="23">
        <v>0.12160697955025158</v>
      </c>
    </row>
    <row r="165" spans="1:55" x14ac:dyDescent="0.2">
      <c r="A165" s="47" t="s">
        <v>1117</v>
      </c>
      <c r="B165" s="47" t="s">
        <v>1118</v>
      </c>
      <c r="C165" s="47" t="s">
        <v>138</v>
      </c>
      <c r="D165" s="47">
        <v>637893</v>
      </c>
      <c r="E165" s="47" t="s">
        <v>16</v>
      </c>
      <c r="F165" s="47">
        <v>2018</v>
      </c>
      <c r="G165" s="47" t="s">
        <v>17</v>
      </c>
      <c r="H165" s="48">
        <v>43465</v>
      </c>
      <c r="I165" s="48">
        <v>43535</v>
      </c>
      <c r="J165" s="48">
        <v>43535</v>
      </c>
      <c r="K165" s="47">
        <v>451800000</v>
      </c>
      <c r="L165" s="47">
        <v>444000000</v>
      </c>
      <c r="M165" s="47" t="s">
        <v>1761</v>
      </c>
      <c r="N165" s="20">
        <v>1.2897617796461727</v>
      </c>
      <c r="O165" s="21">
        <v>1.1320174286214748</v>
      </c>
      <c r="P165" s="21">
        <v>0.60649851112278863</v>
      </c>
      <c r="Q165" s="21">
        <v>1.3673276405524672</v>
      </c>
      <c r="R165" s="21">
        <v>0.16912586495592002</v>
      </c>
      <c r="S165" s="21">
        <v>2.7194415864754181E-3</v>
      </c>
      <c r="T165" s="21">
        <v>0.16640642336944461</v>
      </c>
      <c r="U165" s="21">
        <v>0.40037633484249335</v>
      </c>
      <c r="V165" s="21">
        <v>6.4378092345311099E-3</v>
      </c>
      <c r="W165" s="21">
        <v>0.39393852560796228</v>
      </c>
      <c r="X165" s="22">
        <v>0.475345478020537</v>
      </c>
      <c r="Y165" s="22">
        <v>0.65432932088348894</v>
      </c>
      <c r="Z165" s="22">
        <v>0.52465452197946294</v>
      </c>
      <c r="AA165" s="22">
        <v>0.3069499082087595</v>
      </c>
      <c r="AB165" s="23">
        <v>0.42241723657931368</v>
      </c>
      <c r="AC165" s="24">
        <v>0.19304702499024129</v>
      </c>
      <c r="AD165" s="22">
        <v>8.7111344788853573E-2</v>
      </c>
      <c r="AE165" s="22">
        <v>8.7111344788853573E-2</v>
      </c>
      <c r="AF165" s="22">
        <v>-0.15308016474280844</v>
      </c>
      <c r="AG165" s="22">
        <v>3.0299251870324189</v>
      </c>
      <c r="AH165" s="23">
        <v>3.0299251870324189</v>
      </c>
      <c r="AI165" s="24">
        <v>2.3991370010787487</v>
      </c>
      <c r="AJ165" s="22">
        <v>-2.0296899632159748E-2</v>
      </c>
      <c r="AK165" s="22">
        <v>-0.10103299377340935</v>
      </c>
      <c r="AL165" s="23">
        <v>-4.423026457046067E-2</v>
      </c>
      <c r="AM165" s="24">
        <v>-0.18354442470437657</v>
      </c>
      <c r="AN165" s="22">
        <v>1.1990085391712992</v>
      </c>
      <c r="AO165" s="22">
        <v>0.50648187375174003</v>
      </c>
      <c r="AP165" s="22">
        <v>4.7426703944385675</v>
      </c>
      <c r="AQ165" s="22">
        <v>-7.7532328673162662E-2</v>
      </c>
      <c r="AR165" s="22">
        <v>-1.4769495495064885E-2</v>
      </c>
      <c r="AS165" s="22">
        <v>-3.543404312947606E-2</v>
      </c>
      <c r="AT165" s="22">
        <v>-7.4804817527083459E-3</v>
      </c>
      <c r="AU165" s="22">
        <v>-7.0677877036258538E-2</v>
      </c>
      <c r="AV165" s="22">
        <v>-0.15401865591526112</v>
      </c>
      <c r="AW165" s="22">
        <v>-4.4953082947409261E-2</v>
      </c>
      <c r="AX165" s="22">
        <v>-0.15653565453531509</v>
      </c>
      <c r="AY165" s="22">
        <v>3.8332876085962506</v>
      </c>
      <c r="AZ165" s="22">
        <v>-1.233013260173754</v>
      </c>
      <c r="BA165" s="22">
        <v>0.33597002497918399</v>
      </c>
      <c r="BB165" s="22">
        <v>0.2608726769568433</v>
      </c>
      <c r="BC165" s="23">
        <v>6.9871758007936047E-2</v>
      </c>
    </row>
    <row r="166" spans="1:55" x14ac:dyDescent="0.2">
      <c r="A166" s="47" t="s">
        <v>526</v>
      </c>
      <c r="B166" s="47" t="s">
        <v>527</v>
      </c>
      <c r="C166" s="47" t="s">
        <v>34</v>
      </c>
      <c r="D166" s="47">
        <v>130256</v>
      </c>
      <c r="E166" s="47" t="s">
        <v>16</v>
      </c>
      <c r="F166" s="47">
        <v>2018</v>
      </c>
      <c r="G166" s="47" t="s">
        <v>17</v>
      </c>
      <c r="H166" s="48">
        <v>43465</v>
      </c>
      <c r="I166" s="48">
        <v>43523</v>
      </c>
      <c r="J166" s="48">
        <v>43593</v>
      </c>
      <c r="K166" s="47">
        <v>170300000</v>
      </c>
      <c r="L166" s="47">
        <v>175800000</v>
      </c>
      <c r="M166" s="47" t="s">
        <v>2073</v>
      </c>
      <c r="N166" s="20">
        <v>1.7676695319961795</v>
      </c>
      <c r="O166" s="21">
        <v>1.6960362941738301</v>
      </c>
      <c r="P166" s="21">
        <v>1.3129576567971983</v>
      </c>
      <c r="Q166" s="21">
        <v>2.0469214017026331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2">
        <v>0.72153996101364526</v>
      </c>
      <c r="Y166" s="22">
        <v>0.33475825960168343</v>
      </c>
      <c r="Z166" s="22">
        <v>0.2784600389863548</v>
      </c>
      <c r="AA166" s="22">
        <v>1.2410656270305393E-2</v>
      </c>
      <c r="AB166" s="23">
        <v>0.32820012995451592</v>
      </c>
      <c r="AC166" s="24">
        <v>0.74994448145680659</v>
      </c>
      <c r="AD166" s="22">
        <v>0.12824783477681545</v>
      </c>
      <c r="AE166" s="22">
        <v>0.12824783477681545</v>
      </c>
      <c r="AF166" s="22">
        <v>0.18443260048856319</v>
      </c>
      <c r="AG166" s="22">
        <v>-8.7169811320754711</v>
      </c>
      <c r="AH166" s="23">
        <v>-8.7169811320754711</v>
      </c>
      <c r="AI166" s="24">
        <v>-0.31710752856472063</v>
      </c>
      <c r="AJ166" s="22">
        <v>0.50851639605221266</v>
      </c>
      <c r="AK166" s="22" t="e">
        <v>#DIV/0!</v>
      </c>
      <c r="AL166" s="23" t="e">
        <v>#DIV/0!</v>
      </c>
      <c r="AM166" s="24">
        <v>0.3288457731142348</v>
      </c>
      <c r="AN166" s="22">
        <v>1.7830132647000594</v>
      </c>
      <c r="AO166" s="22">
        <v>0.58518518518518514</v>
      </c>
      <c r="AP166" s="22">
        <v>1.8674961119751166</v>
      </c>
      <c r="AQ166" s="22">
        <v>0.10792722547108512</v>
      </c>
      <c r="AR166" s="22">
        <v>0.35470797246280256</v>
      </c>
      <c r="AS166" s="22">
        <v>-0.11248056850988231</v>
      </c>
      <c r="AT166" s="22">
        <v>0.2075698505523067</v>
      </c>
      <c r="AU166" s="22">
        <v>0.40114613180515757</v>
      </c>
      <c r="AV166" s="22" t="e">
        <v>#DIV/0!</v>
      </c>
      <c r="AW166" s="22" t="e">
        <v>#DIV/0!</v>
      </c>
      <c r="AX166" s="22" t="e">
        <v>#DIV/0!</v>
      </c>
      <c r="AY166" s="22">
        <v>0</v>
      </c>
      <c r="AZ166" s="22">
        <v>-7.1411255411255414</v>
      </c>
      <c r="BA166" s="22">
        <v>1.5171583383503913</v>
      </c>
      <c r="BB166" s="22" t="e">
        <v>#DIV/0!</v>
      </c>
      <c r="BC166" s="23">
        <v>0.12681159420289856</v>
      </c>
    </row>
    <row r="167" spans="1:55" x14ac:dyDescent="0.2">
      <c r="A167" s="47" t="s">
        <v>529</v>
      </c>
      <c r="B167" s="47" t="s">
        <v>530</v>
      </c>
      <c r="C167" s="47" t="s">
        <v>15</v>
      </c>
      <c r="D167" s="47">
        <v>378151</v>
      </c>
      <c r="E167" s="47" t="s">
        <v>16</v>
      </c>
      <c r="F167" s="47">
        <v>2018</v>
      </c>
      <c r="G167" s="47" t="s">
        <v>17</v>
      </c>
      <c r="H167" s="48">
        <v>43465</v>
      </c>
      <c r="I167" s="48">
        <v>43524</v>
      </c>
      <c r="J167" s="48">
        <v>43580</v>
      </c>
      <c r="K167" s="47">
        <v>334300000</v>
      </c>
      <c r="L167" s="47">
        <v>338100000</v>
      </c>
      <c r="M167" s="47" t="s">
        <v>2074</v>
      </c>
      <c r="N167" s="20">
        <v>1.4466493316910725</v>
      </c>
      <c r="O167" s="21">
        <v>1.1845718717211806</v>
      </c>
      <c r="P167" s="21">
        <v>0.53756671684685919</v>
      </c>
      <c r="Q167" s="21">
        <v>0.95157948857536023</v>
      </c>
      <c r="R167" s="21">
        <v>0.26579934292090257</v>
      </c>
      <c r="S167" s="21">
        <v>3.5302504339201589E-2</v>
      </c>
      <c r="T167" s="21">
        <v>0.23049683858170097</v>
      </c>
      <c r="U167" s="21">
        <v>0.51872854572124183</v>
      </c>
      <c r="V167" s="21">
        <v>6.889564336372847E-2</v>
      </c>
      <c r="W167" s="21">
        <v>0.44983290235751333</v>
      </c>
      <c r="X167" s="22">
        <v>0.24572278700719069</v>
      </c>
      <c r="Y167" s="22">
        <v>1.5392439830547926</v>
      </c>
      <c r="Z167" s="22">
        <v>0.75427721299280936</v>
      </c>
      <c r="AA167" s="22">
        <v>0.47522780808331266</v>
      </c>
      <c r="AB167" s="23">
        <v>0.5124054673939995</v>
      </c>
      <c r="AC167" s="24">
        <v>0.51471477056116044</v>
      </c>
      <c r="AD167" s="22">
        <v>0.18262122832302757</v>
      </c>
      <c r="AE167" s="22">
        <v>0.18262122832302757</v>
      </c>
      <c r="AF167" s="22">
        <v>0.44615432299657509</v>
      </c>
      <c r="AG167" s="22">
        <v>12.148453608247422</v>
      </c>
      <c r="AH167" s="23">
        <v>12.148453608247422</v>
      </c>
      <c r="AI167" s="24">
        <v>0.6538976495090747</v>
      </c>
      <c r="AJ167" s="22">
        <v>0.61329318917932574</v>
      </c>
      <c r="AK167" s="22">
        <v>0.36375827187126492</v>
      </c>
      <c r="AL167" s="23">
        <v>0.39191907413345772</v>
      </c>
      <c r="AM167" s="24">
        <v>0.43534606602247122</v>
      </c>
      <c r="AN167" s="22">
        <v>0.97577462232908407</v>
      </c>
      <c r="AO167" s="22">
        <v>0.49999225142573767</v>
      </c>
      <c r="AP167" s="22">
        <v>6.590440200183842</v>
      </c>
      <c r="AQ167" s="22">
        <v>0.22307370443838334</v>
      </c>
      <c r="AR167" s="22">
        <v>0.20834689354843708</v>
      </c>
      <c r="AS167" s="22">
        <v>0.13623754397384041</v>
      </c>
      <c r="AT167" s="22">
        <v>0.10417183238284156</v>
      </c>
      <c r="AU167" s="22">
        <v>-0.28383741617626934</v>
      </c>
      <c r="AV167" s="22">
        <v>-0.18138355245896862</v>
      </c>
      <c r="AW167" s="22">
        <v>0.45194473392274853</v>
      </c>
      <c r="AX167" s="22">
        <v>-0.20916394930581236</v>
      </c>
      <c r="AY167" s="22">
        <v>2.910980991174474</v>
      </c>
      <c r="AZ167" s="22">
        <v>1.910980991174474</v>
      </c>
      <c r="BA167" s="22">
        <v>-0.21612421410955573</v>
      </c>
      <c r="BB167" s="22">
        <v>0.34352680523569368</v>
      </c>
      <c r="BC167" s="23">
        <v>0.10999206608484623</v>
      </c>
    </row>
    <row r="168" spans="1:55" x14ac:dyDescent="0.2">
      <c r="A168" s="47" t="s">
        <v>550</v>
      </c>
      <c r="B168" s="47" t="s">
        <v>551</v>
      </c>
      <c r="C168" s="47" t="s">
        <v>15</v>
      </c>
      <c r="D168" s="47">
        <v>234391</v>
      </c>
      <c r="E168" s="47" t="s">
        <v>16</v>
      </c>
      <c r="F168" s="47">
        <v>2018</v>
      </c>
      <c r="G168" s="47" t="s">
        <v>17</v>
      </c>
      <c r="H168" s="48">
        <v>43465</v>
      </c>
      <c r="I168" s="48">
        <v>43509</v>
      </c>
      <c r="J168" s="48">
        <v>43509</v>
      </c>
      <c r="K168" s="47">
        <v>293157000</v>
      </c>
      <c r="L168" s="47">
        <v>296310000</v>
      </c>
      <c r="M168" s="47" t="s">
        <v>1764</v>
      </c>
      <c r="N168" s="20">
        <v>1.2340728679014858</v>
      </c>
      <c r="O168" s="21">
        <v>0.82855010516317251</v>
      </c>
      <c r="P168" s="21">
        <v>6.533686138815388E-2</v>
      </c>
      <c r="Q168" s="21">
        <v>2.8704398227071257</v>
      </c>
      <c r="R168" s="21">
        <v>0.27345401691331922</v>
      </c>
      <c r="S168" s="21">
        <v>2.1427942212825932E-2</v>
      </c>
      <c r="T168" s="21">
        <v>0.25202607470049332</v>
      </c>
      <c r="U168" s="21">
        <v>1.0583873167405387</v>
      </c>
      <c r="V168" s="21">
        <v>8.2935560859188545E-2</v>
      </c>
      <c r="W168" s="21">
        <v>0.97545175588135014</v>
      </c>
      <c r="X168" s="22">
        <v>0.40056818181818182</v>
      </c>
      <c r="Y168" s="22">
        <v>0.5050583322570924</v>
      </c>
      <c r="Z168" s="22">
        <v>0.59943181818181823</v>
      </c>
      <c r="AA168" s="22">
        <v>0.43150986610288938</v>
      </c>
      <c r="AB168" s="23">
        <v>0.25836856941508102</v>
      </c>
      <c r="AC168" s="24">
        <v>0.18553311413809301</v>
      </c>
      <c r="AD168" s="22">
        <v>0.12314535959992264</v>
      </c>
      <c r="AE168" s="22">
        <v>0.12314535959992264</v>
      </c>
      <c r="AF168" s="22">
        <v>9.2421186417263004E-2</v>
      </c>
      <c r="AG168" s="22">
        <v>12.519662921348315</v>
      </c>
      <c r="AH168" s="23">
        <v>12.519662921348315</v>
      </c>
      <c r="AI168" s="24">
        <v>1.6259590792838874</v>
      </c>
      <c r="AJ168" s="22">
        <v>0.21222606689734719</v>
      </c>
      <c r="AK168" s="22">
        <v>0.16533784327937506</v>
      </c>
      <c r="AL168" s="23">
        <v>0.25191270033019247</v>
      </c>
      <c r="AM168" s="24">
        <v>0.28511762700306853</v>
      </c>
      <c r="AN168" s="22">
        <v>3.0849812478690759</v>
      </c>
      <c r="AO168" s="22">
        <v>0.79706219168428472</v>
      </c>
      <c r="AP168" s="22">
        <v>10.49072463768116</v>
      </c>
      <c r="AQ168" s="22">
        <v>7.3665433403805491E-2</v>
      </c>
      <c r="AR168" s="22">
        <v>8.6425551902301556E-2</v>
      </c>
      <c r="AS168" s="22">
        <v>0.14052441079766806</v>
      </c>
      <c r="AT168" s="22">
        <v>6.8886539816772369E-2</v>
      </c>
      <c r="AU168" s="22">
        <v>-0.48212226066897346</v>
      </c>
      <c r="AV168" s="22">
        <v>-0.5722799387935894</v>
      </c>
      <c r="AW168" s="22">
        <v>0.27333100314575326</v>
      </c>
      <c r="AX168" s="22">
        <v>-0.62093673540720029</v>
      </c>
      <c r="AY168" s="22">
        <v>2.7859546780345523</v>
      </c>
      <c r="AZ168" s="22">
        <v>2.5698900605788646</v>
      </c>
      <c r="BA168" s="22">
        <v>-2.1243647234678624</v>
      </c>
      <c r="BB168" s="22">
        <v>0.3589433840702263</v>
      </c>
      <c r="BC168" s="23">
        <v>0.14532589911637159</v>
      </c>
    </row>
    <row r="169" spans="1:55" x14ac:dyDescent="0.2">
      <c r="A169" s="47" t="s">
        <v>553</v>
      </c>
      <c r="B169" s="47" t="s">
        <v>554</v>
      </c>
      <c r="C169" s="47" t="s">
        <v>15</v>
      </c>
      <c r="D169" s="47">
        <v>244314</v>
      </c>
      <c r="E169" s="47" t="s">
        <v>16</v>
      </c>
      <c r="F169" s="47">
        <v>2018</v>
      </c>
      <c r="G169" s="47" t="s">
        <v>17</v>
      </c>
      <c r="H169" s="48">
        <v>43465</v>
      </c>
      <c r="I169" s="48">
        <v>43522</v>
      </c>
      <c r="J169" s="48">
        <v>43522</v>
      </c>
      <c r="K169" s="47">
        <v>8699000000</v>
      </c>
      <c r="L169" s="47">
        <v>8675000000</v>
      </c>
      <c r="M169" s="47" t="s">
        <v>1765</v>
      </c>
      <c r="N169" s="20">
        <v>0.98657299472120641</v>
      </c>
      <c r="O169" s="21">
        <v>0.83631061450771549</v>
      </c>
      <c r="P169" s="21">
        <v>0.53688527785791706</v>
      </c>
      <c r="Q169" s="21">
        <v>4.9603964214098415</v>
      </c>
      <c r="R169" s="21">
        <v>0.3496372064736728</v>
      </c>
      <c r="S169" s="21">
        <v>4.1565171821472589E-2</v>
      </c>
      <c r="T169" s="21">
        <v>0.30807203465220023</v>
      </c>
      <c r="U169" s="21">
        <v>2.0839696128335645</v>
      </c>
      <c r="V169" s="21">
        <v>0.24774409995372512</v>
      </c>
      <c r="W169" s="21">
        <v>1.8362255128798395</v>
      </c>
      <c r="X169" s="22">
        <v>0.40930161841820084</v>
      </c>
      <c r="Y169" s="22">
        <v>0.22417400024205122</v>
      </c>
      <c r="Z169" s="22">
        <v>0.59069838158179921</v>
      </c>
      <c r="AA169" s="22">
        <v>0.19284505821194389</v>
      </c>
      <c r="AB169" s="23">
        <v>0.16777407563161129</v>
      </c>
      <c r="AC169" s="24">
        <v>0.23799695761213666</v>
      </c>
      <c r="AD169" s="22">
        <v>8.526086420260659E-2</v>
      </c>
      <c r="AE169" s="22">
        <v>8.526086420260659E-2</v>
      </c>
      <c r="AF169" s="22">
        <v>-0.18748509641080457</v>
      </c>
      <c r="AG169" s="22">
        <v>2.0496145483297092</v>
      </c>
      <c r="AH169" s="23">
        <v>2.0496145483297092</v>
      </c>
      <c r="AI169" s="24">
        <v>-7.3053201506591341</v>
      </c>
      <c r="AJ169" s="22">
        <v>3.3123065287058766E-2</v>
      </c>
      <c r="AK169" s="22">
        <v>-2.0909856314128956E-3</v>
      </c>
      <c r="AL169" s="23">
        <v>3.9303128151513191E-2</v>
      </c>
      <c r="AM169" s="24">
        <v>-0.43963057226592628</v>
      </c>
      <c r="AN169" s="22">
        <v>2.3448827703223816</v>
      </c>
      <c r="AO169" s="22">
        <v>0.39341181189729851</v>
      </c>
      <c r="AP169" s="22">
        <v>-70.624274099883863</v>
      </c>
      <c r="AQ169" s="22">
        <v>-7.3758851482714341E-2</v>
      </c>
      <c r="AR169" s="22">
        <v>3.4929901739094681E-2</v>
      </c>
      <c r="AS169" s="22">
        <v>-0.25517411503515192</v>
      </c>
      <c r="AT169" s="22">
        <v>1.3741835932571838E-2</v>
      </c>
      <c r="AU169" s="22">
        <v>0.17533080179962418</v>
      </c>
      <c r="AV169" s="22">
        <v>0.20804381817677156</v>
      </c>
      <c r="AW169" s="22">
        <v>4.4605918054476341E-2</v>
      </c>
      <c r="AX169" s="22">
        <v>0.23611315286557322</v>
      </c>
      <c r="AY169" s="22">
        <v>10.423666698813772</v>
      </c>
      <c r="AZ169" s="22">
        <v>3.7831999228469475</v>
      </c>
      <c r="BA169" s="22">
        <v>-0.98618481645541867</v>
      </c>
      <c r="BB169" s="22">
        <v>9.5935531027081036E-2</v>
      </c>
      <c r="BC169" s="23">
        <v>5.7325298540468819E-2</v>
      </c>
    </row>
    <row r="170" spans="1:55" x14ac:dyDescent="0.2">
      <c r="A170" s="47" t="s">
        <v>565</v>
      </c>
      <c r="B170" s="47" t="s">
        <v>566</v>
      </c>
      <c r="C170" s="47" t="s">
        <v>24</v>
      </c>
      <c r="D170" s="47">
        <v>239284</v>
      </c>
      <c r="E170" s="47" t="s">
        <v>16</v>
      </c>
      <c r="F170" s="47">
        <v>2018</v>
      </c>
      <c r="G170" s="47" t="s">
        <v>17</v>
      </c>
      <c r="H170" s="48">
        <v>43465</v>
      </c>
      <c r="I170" s="48">
        <v>43522</v>
      </c>
      <c r="J170" s="48">
        <v>43522</v>
      </c>
      <c r="K170" s="47">
        <v>1291000000</v>
      </c>
      <c r="L170" s="47">
        <v>1297000000</v>
      </c>
      <c r="M170" s="47" t="s">
        <v>1766</v>
      </c>
      <c r="N170" s="20">
        <v>3.3791607732201792</v>
      </c>
      <c r="O170" s="21">
        <v>3.3024045261669026</v>
      </c>
      <c r="P170" s="21">
        <v>2.8372465818010371</v>
      </c>
      <c r="Q170" s="21">
        <v>1.9569517971579826</v>
      </c>
      <c r="R170" s="21">
        <v>0.42908519827247743</v>
      </c>
      <c r="S170" s="21">
        <v>4.3156654888103649E-2</v>
      </c>
      <c r="T170" s="21">
        <v>0.38592854338437377</v>
      </c>
      <c r="U170" s="21">
        <v>1.2687842481656915</v>
      </c>
      <c r="V170" s="21">
        <v>0.12761214823070494</v>
      </c>
      <c r="W170" s="21">
        <v>1.1411720999349866</v>
      </c>
      <c r="X170" s="22">
        <v>0.56279544562230077</v>
      </c>
      <c r="Y170" s="22">
        <v>0.49141944317663167</v>
      </c>
      <c r="Z170" s="22">
        <v>0.43720455437769923</v>
      </c>
      <c r="AA170" s="22">
        <v>6.4656458578720058E-2</v>
      </c>
      <c r="AB170" s="23">
        <v>0.33818610129564192</v>
      </c>
      <c r="AC170" s="24">
        <v>0.78067519320287426</v>
      </c>
      <c r="AD170" s="22">
        <v>0.37058796944908934</v>
      </c>
      <c r="AE170" s="22">
        <v>0.37058796944908934</v>
      </c>
      <c r="AF170" s="22">
        <v>0.24653138699326616</v>
      </c>
      <c r="AG170" s="22">
        <v>7.6137418755803159</v>
      </c>
      <c r="AH170" s="23">
        <v>7.6137418755803159</v>
      </c>
      <c r="AI170" s="24">
        <v>-1.4664285714285714</v>
      </c>
      <c r="AJ170" s="22">
        <v>0.79207920792079212</v>
      </c>
      <c r="AK170" s="22">
        <v>0.19870434082424421</v>
      </c>
      <c r="AL170" s="23">
        <v>0.30744455017934263</v>
      </c>
      <c r="AM170" s="24">
        <v>0.25332033063991827</v>
      </c>
      <c r="AN170" s="22">
        <v>1.0275378471254759</v>
      </c>
      <c r="AO170" s="22">
        <v>0.34749901845308206</v>
      </c>
      <c r="AP170" s="22">
        <v>0.87697673496888751</v>
      </c>
      <c r="AQ170" s="22">
        <v>8.5669414998036902E-2</v>
      </c>
      <c r="AR170" s="22">
        <v>0.37962670041126229</v>
      </c>
      <c r="AS170" s="22">
        <v>-0.55669543996022963</v>
      </c>
      <c r="AT170" s="22">
        <v>0.13191990577149587</v>
      </c>
      <c r="AU170" s="22">
        <v>2.1456859971711455</v>
      </c>
      <c r="AV170" s="22">
        <v>0.8328453261108264</v>
      </c>
      <c r="AW170" s="22">
        <v>0.34182469276471067</v>
      </c>
      <c r="AX170" s="22">
        <v>0.92597867665011802</v>
      </c>
      <c r="AY170" s="22">
        <v>3.3319512195121952</v>
      </c>
      <c r="AZ170" s="22">
        <v>-0.33743902439024392</v>
      </c>
      <c r="BA170" s="22">
        <v>4.1714023831347387</v>
      </c>
      <c r="BB170" s="22">
        <v>0.30012444184173925</v>
      </c>
      <c r="BC170" s="23">
        <v>0.15451290748068588</v>
      </c>
    </row>
    <row r="171" spans="1:55" x14ac:dyDescent="0.2">
      <c r="A171" s="47" t="s">
        <v>556</v>
      </c>
      <c r="B171" s="47" t="s">
        <v>557</v>
      </c>
      <c r="C171" s="47" t="s">
        <v>91</v>
      </c>
      <c r="D171" s="47">
        <v>78526</v>
      </c>
      <c r="E171" s="47" t="s">
        <v>16</v>
      </c>
      <c r="F171" s="47">
        <v>2019</v>
      </c>
      <c r="G171" s="47" t="s">
        <v>17</v>
      </c>
      <c r="H171" s="48">
        <v>43616</v>
      </c>
      <c r="I171" s="48">
        <v>43644</v>
      </c>
      <c r="J171" s="48">
        <v>43726</v>
      </c>
      <c r="K171" s="47">
        <v>603800000</v>
      </c>
      <c r="L171" s="47">
        <v>609300000</v>
      </c>
      <c r="M171" s="47" t="s">
        <v>2075</v>
      </c>
      <c r="N171" s="20">
        <v>0.45914170715390268</v>
      </c>
      <c r="O171" s="21">
        <v>0.28813020256413069</v>
      </c>
      <c r="P171" s="21">
        <v>4.9352387010451741E-2</v>
      </c>
      <c r="Q171" s="21">
        <v>3.0869199343078573</v>
      </c>
      <c r="R171" s="21">
        <v>0.4812162916124233</v>
      </c>
      <c r="S171" s="21">
        <v>9.5153962645128723E-2</v>
      </c>
      <c r="T171" s="21">
        <v>0.38606232896729459</v>
      </c>
      <c r="U171" s="21">
        <v>1.9666924549045157</v>
      </c>
      <c r="V171" s="21">
        <v>0.38888662676276181</v>
      </c>
      <c r="W171" s="21">
        <v>1.577805828141754</v>
      </c>
      <c r="X171" s="22">
        <v>0.13903464491617737</v>
      </c>
      <c r="Y171" s="22">
        <v>0.45718381175769762</v>
      </c>
      <c r="Z171" s="22">
        <v>0.86096535508382266</v>
      </c>
      <c r="AA171" s="22">
        <v>0.46480379393713966</v>
      </c>
      <c r="AB171" s="23">
        <v>0.24468304152607667</v>
      </c>
      <c r="AC171" s="24">
        <v>0.34134193487180703</v>
      </c>
      <c r="AD171" s="22">
        <v>0.16726750942769728</v>
      </c>
      <c r="AE171" s="22">
        <v>0.16726750942769728</v>
      </c>
      <c r="AF171" s="22">
        <v>0.10392405663733606</v>
      </c>
      <c r="AG171" s="22">
        <v>5.4062859333077808</v>
      </c>
      <c r="AH171" s="23">
        <v>5.4062859333077808</v>
      </c>
      <c r="AI171" s="24">
        <v>-0.79661560384752406</v>
      </c>
      <c r="AJ171" s="22">
        <v>0.30784922297408451</v>
      </c>
      <c r="AK171" s="22">
        <v>0.11216701173222912</v>
      </c>
      <c r="AL171" s="23">
        <v>0.19371980676328501</v>
      </c>
      <c r="AM171" s="24">
        <v>0.2378897077785469</v>
      </c>
      <c r="AN171" s="22">
        <v>2.2890725735304098</v>
      </c>
      <c r="AO171" s="22">
        <v>0.56009723956534441</v>
      </c>
      <c r="AP171" s="22">
        <v>-3.4198231811176898</v>
      </c>
      <c r="AQ171" s="22">
        <v>5.8207577247004434E-2</v>
      </c>
      <c r="AR171" s="22">
        <v>0.16643739771837868</v>
      </c>
      <c r="AS171" s="22">
        <v>-0.13258662808623675</v>
      </c>
      <c r="AT171" s="22">
        <v>9.322112702250325E-2</v>
      </c>
      <c r="AU171" s="22">
        <v>0.25336418771454577</v>
      </c>
      <c r="AV171" s="22">
        <v>0.15943409247757073</v>
      </c>
      <c r="AW171" s="22">
        <v>0.24146651985410503</v>
      </c>
      <c r="AX171" s="22">
        <v>0.19873030073635675</v>
      </c>
      <c r="AY171" s="22">
        <v>5.1364764267990077</v>
      </c>
      <c r="AZ171" s="22">
        <v>4.9769585253456219</v>
      </c>
      <c r="BA171" s="22">
        <v>1.3180806755291836</v>
      </c>
      <c r="BB171" s="22">
        <v>0.19468599033816425</v>
      </c>
      <c r="BC171" s="23">
        <v>0.13437748593585511</v>
      </c>
    </row>
    <row r="172" spans="1:55" x14ac:dyDescent="0.2">
      <c r="A172" s="47" t="s">
        <v>340</v>
      </c>
      <c r="B172" s="47" t="s">
        <v>341</v>
      </c>
      <c r="C172" s="47" t="s">
        <v>34</v>
      </c>
      <c r="D172" s="47">
        <v>261761</v>
      </c>
      <c r="E172" s="47" t="s">
        <v>16</v>
      </c>
      <c r="F172" s="47">
        <v>2018</v>
      </c>
      <c r="G172" s="47" t="s">
        <v>17</v>
      </c>
      <c r="H172" s="48">
        <v>43465</v>
      </c>
      <c r="I172" s="48">
        <v>43508</v>
      </c>
      <c r="J172" s="48">
        <v>43508</v>
      </c>
      <c r="K172" s="47">
        <v>792000000</v>
      </c>
      <c r="L172" s="47">
        <v>1043000000</v>
      </c>
      <c r="M172" s="47" t="s">
        <v>1768</v>
      </c>
      <c r="N172" s="20">
        <v>2.1244337058290546</v>
      </c>
      <c r="O172" s="21">
        <v>1.5092117185140441</v>
      </c>
      <c r="P172" s="21">
        <v>0.71126547870733914</v>
      </c>
      <c r="Q172" s="21">
        <v>0.9807720005761198</v>
      </c>
      <c r="R172" s="21">
        <v>0.21806944191965097</v>
      </c>
      <c r="S172" s="21">
        <v>1.4542810398109434E-4</v>
      </c>
      <c r="T172" s="21">
        <v>0.21792401381566986</v>
      </c>
      <c r="U172" s="21">
        <v>0.43194584473570502</v>
      </c>
      <c r="V172" s="21">
        <v>2.8805991646262423E-4</v>
      </c>
      <c r="W172" s="21">
        <v>0.43165778481924238</v>
      </c>
      <c r="X172" s="22">
        <v>0.2557353208507544</v>
      </c>
      <c r="Y172" s="22">
        <v>0.57198171108456564</v>
      </c>
      <c r="Z172" s="22">
        <v>0.74426467914924554</v>
      </c>
      <c r="AA172" s="22">
        <v>7.0387202326849668E-2</v>
      </c>
      <c r="AB172" s="23">
        <v>0.50485366297036904</v>
      </c>
      <c r="AC172" s="24">
        <v>0.39512843224092115</v>
      </c>
      <c r="AD172" s="22">
        <v>0.14782993799822852</v>
      </c>
      <c r="AE172" s="22">
        <v>0.13950398582816653</v>
      </c>
      <c r="AF172" s="22">
        <v>9.4419840566873345E-2</v>
      </c>
      <c r="AG172" s="22">
        <v>10.908496732026144</v>
      </c>
      <c r="AH172" s="23">
        <v>10.294117647058824</v>
      </c>
      <c r="AI172" s="24">
        <v>-0.68345323741007191</v>
      </c>
      <c r="AJ172" s="22">
        <v>0.88160676532769555</v>
      </c>
      <c r="AK172" s="22">
        <v>0.37245748582860955</v>
      </c>
      <c r="AL172" s="23">
        <v>0.48666222074024673</v>
      </c>
      <c r="AM172" s="24">
        <v>7.6767967737289361E-2</v>
      </c>
      <c r="AN172" s="22">
        <v>0.81304911421575687</v>
      </c>
      <c r="AO172" s="22">
        <v>0.41047082348663877</v>
      </c>
      <c r="AP172" s="22">
        <v>3.0325006715014773</v>
      </c>
      <c r="AQ172" s="22">
        <v>3.8756589710961645E-2</v>
      </c>
      <c r="AR172" s="22">
        <v>0.25854738706820196</v>
      </c>
      <c r="AS172" s="22">
        <v>-0.1767050487156776</v>
      </c>
      <c r="AT172" s="22">
        <v>0.1061261588802036</v>
      </c>
      <c r="AU172" s="22">
        <v>9.6647538508003623E-3</v>
      </c>
      <c r="AV172" s="22">
        <v>5.3351117039013001E-3</v>
      </c>
      <c r="AW172" s="22">
        <v>0.486986986986987</v>
      </c>
      <c r="AX172" s="22">
        <v>5.3386720053386722E-3</v>
      </c>
      <c r="AY172" s="22">
        <v>3.5937687237866984</v>
      </c>
      <c r="AZ172" s="22">
        <v>2.1827441581785498</v>
      </c>
      <c r="BA172" s="22">
        <v>3.0018761726078799E-2</v>
      </c>
      <c r="BB172" s="22">
        <v>0.26258752917639211</v>
      </c>
      <c r="BC172" s="23">
        <v>6.5098784822683303E-2</v>
      </c>
    </row>
    <row r="173" spans="1:55" x14ac:dyDescent="0.2">
      <c r="A173" s="47" t="s">
        <v>559</v>
      </c>
      <c r="B173" s="47" t="s">
        <v>560</v>
      </c>
      <c r="C173" s="47" t="s">
        <v>45</v>
      </c>
      <c r="D173" s="47">
        <v>125620</v>
      </c>
      <c r="E173" s="47" t="s">
        <v>16</v>
      </c>
      <c r="F173" s="47">
        <v>2018</v>
      </c>
      <c r="G173" s="47" t="s">
        <v>17</v>
      </c>
      <c r="H173" s="48">
        <v>43465</v>
      </c>
      <c r="I173" s="48">
        <v>43502</v>
      </c>
      <c r="J173" s="48">
        <v>43502</v>
      </c>
      <c r="K173" s="47">
        <v>1414000000</v>
      </c>
      <c r="L173" s="47">
        <v>1432000000</v>
      </c>
      <c r="M173" s="47" t="s">
        <v>1769</v>
      </c>
      <c r="N173" s="20">
        <v>0.91556112212264551</v>
      </c>
      <c r="O173" s="21">
        <v>0.79619879129832072</v>
      </c>
      <c r="P173" s="21">
        <v>0.3260089740627698</v>
      </c>
      <c r="Q173" s="21">
        <v>4.31451480936017</v>
      </c>
      <c r="R173" s="21">
        <v>0.46164978292329956</v>
      </c>
      <c r="S173" s="21">
        <v>0.14027949449940397</v>
      </c>
      <c r="T173" s="21">
        <v>0.32137028842389559</v>
      </c>
      <c r="U173" s="21">
        <v>2.4534446080837835</v>
      </c>
      <c r="V173" s="21">
        <v>0.7455174509666409</v>
      </c>
      <c r="W173" s="21">
        <v>1.7079271571171424</v>
      </c>
      <c r="X173" s="22">
        <v>0.33119262423077428</v>
      </c>
      <c r="Y173" s="22">
        <v>0.19289772727272728</v>
      </c>
      <c r="Z173" s="22">
        <v>0.66880737576922566</v>
      </c>
      <c r="AA173" s="22">
        <v>0</v>
      </c>
      <c r="AB173" s="23">
        <v>0.18816393139760446</v>
      </c>
      <c r="AC173" s="24">
        <v>9.5852402940516432E-2</v>
      </c>
      <c r="AD173" s="22">
        <v>3.0228019231684677E-2</v>
      </c>
      <c r="AE173" s="22">
        <v>3.0228019231684677E-2</v>
      </c>
      <c r="AF173" s="22">
        <v>5.3832396004053068E-2</v>
      </c>
      <c r="AG173" s="22">
        <v>6.7862595419847329</v>
      </c>
      <c r="AH173" s="23">
        <v>6.7862595419847329</v>
      </c>
      <c r="AI173" s="24">
        <v>0.75078657577346619</v>
      </c>
      <c r="AJ173" s="22">
        <v>0.18551260381580068</v>
      </c>
      <c r="AK173" s="22">
        <v>0.12400072414745929</v>
      </c>
      <c r="AL173" s="23">
        <v>0.1453630741965298</v>
      </c>
      <c r="AM173" s="24">
        <v>0.18505271524417327</v>
      </c>
      <c r="AN173" s="22">
        <v>3.4375715922107677</v>
      </c>
      <c r="AO173" s="22">
        <v>0.64682698525110083</v>
      </c>
      <c r="AP173" s="22">
        <v>-21.17641129032258</v>
      </c>
      <c r="AQ173" s="22">
        <v>3.4820246416145055E-2</v>
      </c>
      <c r="AR173" s="22">
        <v>0.10374773034838727</v>
      </c>
      <c r="AS173" s="22">
        <v>7.78924032125346E-2</v>
      </c>
      <c r="AT173" s="22">
        <v>6.7106831647891468E-2</v>
      </c>
      <c r="AU173" s="22">
        <v>-6.6964991427216458E-2</v>
      </c>
      <c r="AV173" s="22">
        <v>-5.2472106030433251E-2</v>
      </c>
      <c r="AW173" s="22">
        <v>0.20881467287161237</v>
      </c>
      <c r="AX173" s="22">
        <v>-7.5376402956474131E-2</v>
      </c>
      <c r="AY173" s="22">
        <v>23.611023622047245</v>
      </c>
      <c r="AZ173" s="22">
        <v>17.579527559055119</v>
      </c>
      <c r="BA173" s="22">
        <v>-0.69567963617988882</v>
      </c>
      <c r="BB173" s="22">
        <v>4.2353098112452477E-2</v>
      </c>
      <c r="BC173" s="23">
        <v>3.0633623244338465E-2</v>
      </c>
    </row>
    <row r="174" spans="1:55" x14ac:dyDescent="0.2">
      <c r="A174" s="47" t="s">
        <v>86</v>
      </c>
      <c r="B174" s="47" t="s">
        <v>87</v>
      </c>
      <c r="C174" s="47" t="s">
        <v>38</v>
      </c>
      <c r="D174" s="47">
        <v>18</v>
      </c>
      <c r="E174" s="47" t="s">
        <v>16</v>
      </c>
      <c r="F174" s="47">
        <v>2018</v>
      </c>
      <c r="G174" s="47" t="s">
        <v>17</v>
      </c>
      <c r="H174" s="48">
        <v>43465</v>
      </c>
      <c r="I174" s="48">
        <v>43501</v>
      </c>
      <c r="J174" s="48">
        <v>43501</v>
      </c>
      <c r="K174" s="47">
        <v>695239000</v>
      </c>
      <c r="L174" s="47">
        <v>747600000</v>
      </c>
      <c r="M174" s="47" t="s">
        <v>1770</v>
      </c>
      <c r="N174" s="20">
        <v>3.919006354708261</v>
      </c>
      <c r="O174" s="21">
        <v>3.8870306181398036</v>
      </c>
      <c r="P174" s="21">
        <v>3.1525129982668978</v>
      </c>
      <c r="Q174" s="21">
        <v>0.31055914608057289</v>
      </c>
      <c r="R174" s="21">
        <v>1.7234269218873499E-2</v>
      </c>
      <c r="S174" s="21">
        <v>0</v>
      </c>
      <c r="T174" s="21">
        <v>1.7234269218873499E-2</v>
      </c>
      <c r="U174" s="21">
        <v>2.2586529150809557E-2</v>
      </c>
      <c r="V174" s="21">
        <v>0</v>
      </c>
      <c r="W174" s="21">
        <v>2.2586529150809557E-2</v>
      </c>
      <c r="X174" s="22">
        <v>0.58282071548850478</v>
      </c>
      <c r="Y174" s="22">
        <v>0.83517330875853379</v>
      </c>
      <c r="Z174" s="22">
        <v>0.41717928451149522</v>
      </c>
      <c r="AA174" s="22">
        <v>7.6841128561118938E-2</v>
      </c>
      <c r="AB174" s="23">
        <v>0.76303309392075325</v>
      </c>
      <c r="AC174" s="24">
        <v>0.5647607422945643</v>
      </c>
      <c r="AD174" s="22">
        <v>0.22944181729145804</v>
      </c>
      <c r="AE174" s="22">
        <v>0.22944181729145804</v>
      </c>
      <c r="AF174" s="22">
        <v>0.22464716157843576</v>
      </c>
      <c r="AG174" s="22" t="e">
        <v>#DIV/0!</v>
      </c>
      <c r="AH174" s="23" t="e">
        <v>#DIV/0!</v>
      </c>
      <c r="AI174" s="24">
        <v>-0.27472848179108211</v>
      </c>
      <c r="AJ174" s="22">
        <v>1.3856441363373773</v>
      </c>
      <c r="AK174" s="22">
        <v>11.956879361914257</v>
      </c>
      <c r="AL174" s="23">
        <v>11.956879361914257</v>
      </c>
      <c r="AM174" s="24">
        <v>0.17303578264687999</v>
      </c>
      <c r="AN174" s="22">
        <v>0.77025581552457945</v>
      </c>
      <c r="AO174" s="22">
        <v>0.58773067803017287</v>
      </c>
      <c r="AP174" s="22">
        <v>1.3538928910702976</v>
      </c>
      <c r="AQ174" s="22">
        <v>0.13203202859204782</v>
      </c>
      <c r="AR174" s="22">
        <v>0.35061650794114851</v>
      </c>
      <c r="AS174" s="22">
        <v>-9.6324340917562618E-2</v>
      </c>
      <c r="AT174" s="22">
        <v>0.20606807794082271</v>
      </c>
      <c r="AU174" s="22">
        <v>0.56230502599653376</v>
      </c>
      <c r="AV174" s="22">
        <v>4.8521934197407779</v>
      </c>
      <c r="AW174" s="22">
        <v>11.956879361914257</v>
      </c>
      <c r="AX174" s="22">
        <v>4.8521934197407779</v>
      </c>
      <c r="AY174" s="22">
        <v>0.12780326197757391</v>
      </c>
      <c r="AZ174" s="22">
        <v>-3.3488786952089704</v>
      </c>
      <c r="BA174" s="22">
        <v>0.63336153045288912</v>
      </c>
      <c r="BB174" s="22">
        <v>7.8245264207377865</v>
      </c>
      <c r="BC174" s="23">
        <v>0.15840784772823607</v>
      </c>
    </row>
    <row r="175" spans="1:55" x14ac:dyDescent="0.2">
      <c r="A175" s="47" t="s">
        <v>562</v>
      </c>
      <c r="B175" s="47" t="s">
        <v>563</v>
      </c>
      <c r="C175" s="47" t="s">
        <v>45</v>
      </c>
      <c r="D175" s="47">
        <v>115285</v>
      </c>
      <c r="E175" s="47" t="s">
        <v>16</v>
      </c>
      <c r="F175" s="47">
        <v>2018</v>
      </c>
      <c r="G175" s="47" t="s">
        <v>17</v>
      </c>
      <c r="H175" s="48">
        <v>43465</v>
      </c>
      <c r="I175" s="48">
        <v>43521</v>
      </c>
      <c r="J175" s="48">
        <v>43521</v>
      </c>
      <c r="K175" s="47">
        <v>146390000</v>
      </c>
      <c r="L175" s="47">
        <v>146929000</v>
      </c>
      <c r="M175" s="47" t="s">
        <v>1771</v>
      </c>
      <c r="N175" s="20">
        <v>1.283855751480367</v>
      </c>
      <c r="O175" s="21">
        <v>0.67217089809011865</v>
      </c>
      <c r="P175" s="21">
        <v>5.6526367147945858E-2</v>
      </c>
      <c r="Q175" s="21">
        <v>2.6529587778309334</v>
      </c>
      <c r="R175" s="21">
        <v>0.2478333270256973</v>
      </c>
      <c r="S175" s="21">
        <v>5.607070544601294E-2</v>
      </c>
      <c r="T175" s="21">
        <v>0.19176262157968438</v>
      </c>
      <c r="U175" s="21">
        <v>0.9053249273975652</v>
      </c>
      <c r="V175" s="21">
        <v>0.20482397563818569</v>
      </c>
      <c r="W175" s="21">
        <v>0.70050095175937954</v>
      </c>
      <c r="X175" s="22">
        <v>0.59730868939938686</v>
      </c>
      <c r="Y175" s="22">
        <v>0.37975878254618861</v>
      </c>
      <c r="Z175" s="22">
        <v>0.40269131060061308</v>
      </c>
      <c r="AA175" s="22">
        <v>0.16784430231237937</v>
      </c>
      <c r="AB175" s="23">
        <v>0.27375069383996264</v>
      </c>
      <c r="AC175" s="24">
        <v>0.3193895748364578</v>
      </c>
      <c r="AD175" s="22">
        <v>7.3044658005869526E-2</v>
      </c>
      <c r="AE175" s="22">
        <v>6.0147190245802618E-2</v>
      </c>
      <c r="AF175" s="22">
        <v>4.325971935097344E-2</v>
      </c>
      <c r="AG175" s="22">
        <v>13.426509688496443</v>
      </c>
      <c r="AH175" s="23">
        <v>11.055795928378711</v>
      </c>
      <c r="AI175" s="24">
        <v>-0.53165310820109613</v>
      </c>
      <c r="AJ175" s="22">
        <v>0.19407148230567287</v>
      </c>
      <c r="AK175" s="22">
        <v>0.23198092438471915</v>
      </c>
      <c r="AL175" s="23">
        <v>0.36432134585528492</v>
      </c>
      <c r="AM175" s="24">
        <v>0.23343205670752026</v>
      </c>
      <c r="AN175" s="22">
        <v>5.3960603584513898</v>
      </c>
      <c r="AO175" s="22">
        <v>1.4771752671283855</v>
      </c>
      <c r="AP175" s="22">
        <v>11.185405356674828</v>
      </c>
      <c r="AQ175" s="22">
        <v>6.3902187488173182E-2</v>
      </c>
      <c r="AR175" s="22">
        <v>6.1124074616629463E-2</v>
      </c>
      <c r="AS175" s="22">
        <v>-3.2496804255846772E-2</v>
      </c>
      <c r="AT175" s="22">
        <v>9.0290971249795002E-2</v>
      </c>
      <c r="AU175" s="22">
        <v>0.10999311441476847</v>
      </c>
      <c r="AV175" s="22">
        <v>0.20648494566185641</v>
      </c>
      <c r="AW175" s="22">
        <v>0.47084760578471652</v>
      </c>
      <c r="AX175" s="22">
        <v>0.26686040607154299</v>
      </c>
      <c r="AY175" s="22">
        <v>2.2968848305842102</v>
      </c>
      <c r="AZ175" s="22">
        <v>2.0531524731146651</v>
      </c>
      <c r="BA175" s="22">
        <v>0.80081532535281819</v>
      </c>
      <c r="BB175" s="22">
        <v>0.3584987656206256</v>
      </c>
      <c r="BC175" s="23">
        <v>0.16614730061614727</v>
      </c>
    </row>
    <row r="176" spans="1:55" x14ac:dyDescent="0.2">
      <c r="A176" s="47" t="s">
        <v>568</v>
      </c>
      <c r="B176" s="47" t="s">
        <v>569</v>
      </c>
      <c r="C176" s="47" t="s">
        <v>34</v>
      </c>
      <c r="D176" s="47">
        <v>182201</v>
      </c>
      <c r="E176" s="47" t="s">
        <v>16</v>
      </c>
      <c r="F176" s="47">
        <v>2018</v>
      </c>
      <c r="G176" s="47" t="s">
        <v>17</v>
      </c>
      <c r="H176" s="48">
        <v>43465</v>
      </c>
      <c r="I176" s="48">
        <v>43517</v>
      </c>
      <c r="J176" s="48">
        <v>43517</v>
      </c>
      <c r="K176" s="47">
        <v>158196000</v>
      </c>
      <c r="L176" s="47">
        <v>158666000</v>
      </c>
      <c r="M176" s="47" t="s">
        <v>1772</v>
      </c>
      <c r="N176" s="20">
        <v>1.0329154199631649</v>
      </c>
      <c r="O176" s="21">
        <v>1.0329154199631649</v>
      </c>
      <c r="P176" s="21">
        <v>0.37045542155405031</v>
      </c>
      <c r="Q176" s="21">
        <v>2.1604610515669642</v>
      </c>
      <c r="R176" s="21">
        <v>0.38775078464797297</v>
      </c>
      <c r="S176" s="21">
        <v>8.6975259346127442E-3</v>
      </c>
      <c r="T176" s="21">
        <v>0.37905325871336021</v>
      </c>
      <c r="U176" s="21">
        <v>1.2254712525944482</v>
      </c>
      <c r="V176" s="21">
        <v>2.7488191961337137E-2</v>
      </c>
      <c r="W176" s="21">
        <v>1.197983060633111</v>
      </c>
      <c r="X176" s="22">
        <v>0.25517841964498827</v>
      </c>
      <c r="Y176" s="22">
        <v>0.95126841681775653</v>
      </c>
      <c r="Z176" s="22">
        <v>0.74482158035501178</v>
      </c>
      <c r="AA176" s="22">
        <v>0.47928828653561767</v>
      </c>
      <c r="AB176" s="23">
        <v>0.31640953129423871</v>
      </c>
      <c r="AC176" s="24">
        <v>0.67471926700780605</v>
      </c>
      <c r="AD176" s="22">
        <v>0.21894678118778529</v>
      </c>
      <c r="AE176" s="22">
        <v>0.21894678118778529</v>
      </c>
      <c r="AF176" s="22">
        <v>0.1342851609123904</v>
      </c>
      <c r="AG176" s="22">
        <v>4.2141509433962261</v>
      </c>
      <c r="AH176" s="23">
        <v>4.2141509433962261</v>
      </c>
      <c r="AI176" s="24">
        <v>0.25941114673233989</v>
      </c>
      <c r="AJ176" s="22">
        <v>0.33839418470180077</v>
      </c>
      <c r="AK176" s="22">
        <v>0.21436606414160109</v>
      </c>
      <c r="AL176" s="23">
        <v>0.21560031366935251</v>
      </c>
      <c r="AM176" s="24">
        <v>0.10798279070778481</v>
      </c>
      <c r="AN176" s="22">
        <v>0.80413047855849362</v>
      </c>
      <c r="AO176" s="22">
        <v>0.25443454782010483</v>
      </c>
      <c r="AP176" s="22">
        <v>31.289418894300479</v>
      </c>
      <c r="AQ176" s="22">
        <v>3.4166784195694071E-2</v>
      </c>
      <c r="AR176" s="22">
        <v>0.3285685513696372</v>
      </c>
      <c r="AS176" s="22">
        <v>8.5234344690981317E-2</v>
      </c>
      <c r="AT176" s="22">
        <v>8.3599190795640529E-2</v>
      </c>
      <c r="AU176" s="22">
        <v>-0.11326033616633319</v>
      </c>
      <c r="AV176" s="22">
        <v>-7.2161299182124508E-2</v>
      </c>
      <c r="AW176" s="22">
        <v>0.2205473475664225</v>
      </c>
      <c r="AX176" s="22">
        <v>-7.38170685408744E-2</v>
      </c>
      <c r="AY176" s="22">
        <v>6.9604615666402099</v>
      </c>
      <c r="AZ176" s="22">
        <v>5.317601807192136</v>
      </c>
      <c r="BA176" s="22">
        <v>-0.81894158428325881</v>
      </c>
      <c r="BB176" s="22">
        <v>0.14366863324017984</v>
      </c>
      <c r="BC176" s="23">
        <v>7.398550554428289E-2</v>
      </c>
    </row>
    <row r="177" spans="1:55" x14ac:dyDescent="0.2">
      <c r="A177" s="47" t="s">
        <v>541</v>
      </c>
      <c r="B177" s="47" t="s">
        <v>542</v>
      </c>
      <c r="C177" s="47" t="s">
        <v>45</v>
      </c>
      <c r="D177" s="47">
        <v>250974</v>
      </c>
      <c r="E177" s="47" t="s">
        <v>16</v>
      </c>
      <c r="F177" s="47">
        <v>2018</v>
      </c>
      <c r="G177" s="47" t="s">
        <v>17</v>
      </c>
      <c r="H177" s="48">
        <v>43524</v>
      </c>
      <c r="I177" s="48">
        <v>43543</v>
      </c>
      <c r="J177" s="48">
        <v>43543</v>
      </c>
      <c r="K177" s="47">
        <v>380000000</v>
      </c>
      <c r="L177" s="47">
        <v>382000000</v>
      </c>
      <c r="M177" s="47" t="s">
        <v>1773</v>
      </c>
      <c r="N177" s="20">
        <v>1.9553817847286108</v>
      </c>
      <c r="O177" s="21">
        <v>0.97516099356025754</v>
      </c>
      <c r="P177" s="21">
        <v>0.62971481140754371</v>
      </c>
      <c r="Q177" s="21">
        <v>1.2654095130875316</v>
      </c>
      <c r="R177" s="21">
        <v>0.15517455584544665</v>
      </c>
      <c r="S177" s="21">
        <v>0</v>
      </c>
      <c r="T177" s="21">
        <v>0.15517455584544665</v>
      </c>
      <c r="U177" s="21">
        <v>0.35153391500140724</v>
      </c>
      <c r="V177" s="21">
        <v>0</v>
      </c>
      <c r="W177" s="21">
        <v>0.35153391500140724</v>
      </c>
      <c r="X177" s="22">
        <v>0.52814014163250089</v>
      </c>
      <c r="Y177" s="22">
        <v>0.44142129457075413</v>
      </c>
      <c r="Z177" s="22">
        <v>0.47185985836749905</v>
      </c>
      <c r="AA177" s="22">
        <v>0</v>
      </c>
      <c r="AB177" s="23">
        <v>0.44142129457075413</v>
      </c>
      <c r="AC177" s="24">
        <v>0.38130277442702049</v>
      </c>
      <c r="AD177" s="22">
        <v>8.2147165259348606E-2</v>
      </c>
      <c r="AE177" s="22">
        <v>8.2147165259348606E-2</v>
      </c>
      <c r="AF177" s="22">
        <v>6.0494571773220748E-2</v>
      </c>
      <c r="AG177" s="22">
        <v>34.049999999999997</v>
      </c>
      <c r="AH177" s="23">
        <v>34.049999999999997</v>
      </c>
      <c r="AI177" s="24">
        <v>-0.54236060825488774</v>
      </c>
      <c r="AJ177" s="22">
        <v>0.63523459061637533</v>
      </c>
      <c r="AK177" s="22">
        <v>0.80704563650920735</v>
      </c>
      <c r="AL177" s="23">
        <v>1.1056845476381105</v>
      </c>
      <c r="AM177" s="24">
        <v>0.28229665071770332</v>
      </c>
      <c r="AN177" s="22">
        <v>4.6664790318041094</v>
      </c>
      <c r="AO177" s="22">
        <v>2.0598832153062494</v>
      </c>
      <c r="AP177" s="22">
        <v>7.9826673086181996</v>
      </c>
      <c r="AQ177" s="22">
        <v>0.12461175301279662</v>
      </c>
      <c r="AR177" s="22">
        <v>8.3293124246079611E-2</v>
      </c>
      <c r="AS177" s="22">
        <v>-4.5174909529553678E-2</v>
      </c>
      <c r="AT177" s="22">
        <v>0.17157410858491737</v>
      </c>
      <c r="AU177" s="22">
        <v>0.17479300827966882</v>
      </c>
      <c r="AV177" s="22">
        <v>0.30424339471577261</v>
      </c>
      <c r="AW177" s="22">
        <v>1.1056845476381105</v>
      </c>
      <c r="AX177" s="22">
        <v>0.30424339471577261</v>
      </c>
      <c r="AY177" s="22">
        <v>0.91703377386196772</v>
      </c>
      <c r="AZ177" s="22">
        <v>-8.8105726872246701E-2</v>
      </c>
      <c r="BA177" s="22">
        <v>0.37886340977068794</v>
      </c>
      <c r="BB177" s="22">
        <v>1.0904723779023218</v>
      </c>
      <c r="BC177" s="23">
        <v>0.23182978723404254</v>
      </c>
    </row>
    <row r="178" spans="1:55" x14ac:dyDescent="0.2">
      <c r="A178" s="47" t="s">
        <v>544</v>
      </c>
      <c r="B178" s="47" t="s">
        <v>545</v>
      </c>
      <c r="C178" s="47" t="s">
        <v>45</v>
      </c>
      <c r="D178" s="47">
        <v>388839</v>
      </c>
      <c r="E178" s="47" t="s">
        <v>16</v>
      </c>
      <c r="F178" s="47">
        <v>2018</v>
      </c>
      <c r="G178" s="47" t="s">
        <v>17</v>
      </c>
      <c r="H178" s="48">
        <v>43465</v>
      </c>
      <c r="I178" s="48">
        <v>43516</v>
      </c>
      <c r="J178" s="48">
        <v>43516</v>
      </c>
      <c r="K178" s="47">
        <v>188877000</v>
      </c>
      <c r="L178" s="47">
        <v>190178000</v>
      </c>
      <c r="M178" s="47" t="s">
        <v>1774</v>
      </c>
      <c r="N178" s="20">
        <v>2.8930103016021698</v>
      </c>
      <c r="O178" s="21">
        <v>2.2831849762241498</v>
      </c>
      <c r="P178" s="21">
        <v>1.5029864986166481</v>
      </c>
      <c r="Q178" s="21">
        <v>0.29303185655255115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2">
        <v>0.49515851987921655</v>
      </c>
      <c r="Y178" s="22">
        <v>0.83833268422390206</v>
      </c>
      <c r="Z178" s="22">
        <v>0.50484148012078345</v>
      </c>
      <c r="AA178" s="22">
        <v>0</v>
      </c>
      <c r="AB178" s="23">
        <v>0.77337615073628174</v>
      </c>
      <c r="AC178" s="24">
        <v>0.59141213415370053</v>
      </c>
      <c r="AD178" s="22">
        <v>0.23251860225294285</v>
      </c>
      <c r="AE178" s="22">
        <v>0.23251860225294285</v>
      </c>
      <c r="AF178" s="22">
        <v>0.20734626180452906</v>
      </c>
      <c r="AG178" s="22">
        <v>-16.508855282414576</v>
      </c>
      <c r="AH178" s="23">
        <v>-16.508855282414576</v>
      </c>
      <c r="AI178" s="24">
        <v>-0.31120693405254918</v>
      </c>
      <c r="AJ178" s="22">
        <v>0.99805386443043786</v>
      </c>
      <c r="AK178" s="22" t="e">
        <v>#DIV/0!</v>
      </c>
      <c r="AL178" s="23" t="e">
        <v>#DIV/0!</v>
      </c>
      <c r="AM178" s="24">
        <v>0.16672696010112001</v>
      </c>
      <c r="AN178" s="22">
        <v>0.80409918486159171</v>
      </c>
      <c r="AO178" s="22">
        <v>0.62187113239843961</v>
      </c>
      <c r="AP178" s="22">
        <v>1.9193454334869027</v>
      </c>
      <c r="AQ178" s="22">
        <v>0.12894265462696583</v>
      </c>
      <c r="AR178" s="22">
        <v>0.27469316887750772</v>
      </c>
      <c r="AS178" s="22">
        <v>-8.5486418891548302E-2</v>
      </c>
      <c r="AT178" s="22">
        <v>0.17082375199197156</v>
      </c>
      <c r="AU178" s="22">
        <v>0.66428781532443371</v>
      </c>
      <c r="AV178" s="22" t="e">
        <v>#DIV/0!</v>
      </c>
      <c r="AW178" s="22" t="e">
        <v>#DIV/0!</v>
      </c>
      <c r="AX178" s="22" t="e">
        <v>#DIV/0!</v>
      </c>
      <c r="AY178" s="22">
        <v>0</v>
      </c>
      <c r="AZ178" s="22">
        <v>-1.7790627011484654</v>
      </c>
      <c r="BA178" s="22">
        <v>0.88176723144306135</v>
      </c>
      <c r="BB178" s="22" t="e">
        <v>#DIV/0!</v>
      </c>
      <c r="BC178" s="23">
        <v>0.1744559339869933</v>
      </c>
    </row>
    <row r="179" spans="1:55" x14ac:dyDescent="0.2">
      <c r="A179" s="47" t="s">
        <v>571</v>
      </c>
      <c r="B179" s="47" t="s">
        <v>572</v>
      </c>
      <c r="C179" s="47" t="s">
        <v>15</v>
      </c>
      <c r="D179" s="47">
        <v>504823</v>
      </c>
      <c r="E179" s="47" t="s">
        <v>16</v>
      </c>
      <c r="F179" s="47">
        <v>2018</v>
      </c>
      <c r="G179" s="47" t="s">
        <v>17</v>
      </c>
      <c r="H179" s="48">
        <v>43465</v>
      </c>
      <c r="I179" s="48">
        <v>43524</v>
      </c>
      <c r="J179" s="48">
        <v>43524</v>
      </c>
      <c r="K179" s="47">
        <v>55887954</v>
      </c>
      <c r="L179" s="47">
        <v>56376993</v>
      </c>
      <c r="M179" s="47" t="s">
        <v>1775</v>
      </c>
      <c r="N179" s="20">
        <v>2.3697534976682211</v>
      </c>
      <c r="O179" s="21">
        <v>1.3431045969353763</v>
      </c>
      <c r="P179" s="21">
        <v>0.35842771485676217</v>
      </c>
      <c r="Q179" s="21">
        <v>1.806020066889632</v>
      </c>
      <c r="R179" s="21">
        <v>0.37800102162438276</v>
      </c>
      <c r="S179" s="21">
        <v>2.2135194959986379E-2</v>
      </c>
      <c r="T179" s="21">
        <v>0.35586582666439637</v>
      </c>
      <c r="U179" s="21">
        <v>1.0606784519827999</v>
      </c>
      <c r="V179" s="21">
        <v>6.2111801242236024E-2</v>
      </c>
      <c r="W179" s="21">
        <v>0.99856665074056383</v>
      </c>
      <c r="X179" s="22">
        <v>0.60565298825131964</v>
      </c>
      <c r="Y179" s="22">
        <v>0.4195229504910804</v>
      </c>
      <c r="Z179" s="22">
        <v>0.39434701174868042</v>
      </c>
      <c r="AA179" s="22">
        <v>7.2194789715647883E-2</v>
      </c>
      <c r="AB179" s="23">
        <v>0.35637663885578069</v>
      </c>
      <c r="AC179" s="24">
        <v>0.38748774619017912</v>
      </c>
      <c r="AD179" s="22">
        <v>0.10319935834595848</v>
      </c>
      <c r="AE179" s="22">
        <v>0.10319935834595848</v>
      </c>
      <c r="AF179" s="22">
        <v>6.9690758399429648E-2</v>
      </c>
      <c r="AG179" s="22">
        <v>14.121951219512194</v>
      </c>
      <c r="AH179" s="23">
        <v>14.121951219512194</v>
      </c>
      <c r="AI179" s="24">
        <v>-0.63386944181646165</v>
      </c>
      <c r="AJ179" s="22">
        <v>0.70419720186542301</v>
      </c>
      <c r="AK179" s="22">
        <v>0.33378378378378376</v>
      </c>
      <c r="AL179" s="23">
        <v>0.47612612612612615</v>
      </c>
      <c r="AM179" s="24">
        <v>0.37362637362637363</v>
      </c>
      <c r="AN179" s="22">
        <v>5.3612040133779262</v>
      </c>
      <c r="AO179" s="22">
        <v>1.9106078665077473</v>
      </c>
      <c r="AP179" s="22">
        <v>5.4576848249027234</v>
      </c>
      <c r="AQ179" s="22">
        <v>0.13315171122084113</v>
      </c>
      <c r="AR179" s="22">
        <v>9.4198378041172801E-2</v>
      </c>
      <c r="AS179" s="22">
        <v>-5.9709473308974248E-2</v>
      </c>
      <c r="AT179" s="22">
        <v>0.1799761620977354</v>
      </c>
      <c r="AU179" s="22">
        <v>0.59360426382411724</v>
      </c>
      <c r="AV179" s="22">
        <v>0.40135135135135136</v>
      </c>
      <c r="AW179" s="22">
        <v>0.50574162679425838</v>
      </c>
      <c r="AX179" s="22">
        <v>0.4263157894736842</v>
      </c>
      <c r="AY179" s="22">
        <v>1.9170984455958548</v>
      </c>
      <c r="AZ179" s="22">
        <v>1.4525043177892918</v>
      </c>
      <c r="BA179" s="22">
        <v>1.1393861892583119</v>
      </c>
      <c r="BB179" s="22">
        <v>0.52162162162162162</v>
      </c>
      <c r="BC179" s="23">
        <v>0.26486733760292774</v>
      </c>
    </row>
    <row r="180" spans="1:55" x14ac:dyDescent="0.2">
      <c r="A180" s="47" t="s">
        <v>577</v>
      </c>
      <c r="B180" s="47" t="s">
        <v>578</v>
      </c>
      <c r="C180" s="47" t="s">
        <v>138</v>
      </c>
      <c r="D180" s="47">
        <v>378158</v>
      </c>
      <c r="E180" s="47" t="s">
        <v>16</v>
      </c>
      <c r="F180" s="47">
        <v>2018</v>
      </c>
      <c r="G180" s="47" t="s">
        <v>17</v>
      </c>
      <c r="H180" s="48">
        <v>43465</v>
      </c>
      <c r="I180" s="48">
        <v>43509</v>
      </c>
      <c r="J180" s="48">
        <v>43509</v>
      </c>
      <c r="K180" s="47">
        <v>871000000</v>
      </c>
      <c r="L180" s="47">
        <v>872000000</v>
      </c>
      <c r="M180" s="47" t="s">
        <v>1776</v>
      </c>
      <c r="N180" s="20">
        <v>2.3221574344023326</v>
      </c>
      <c r="O180" s="21">
        <v>1.6915868388171595</v>
      </c>
      <c r="P180" s="21">
        <v>0.41815910037484383</v>
      </c>
      <c r="Q180" s="21">
        <v>1.7223386420787929</v>
      </c>
      <c r="R180" s="21">
        <v>0.40247094142098377</v>
      </c>
      <c r="S180" s="21">
        <v>1.3855746285890232E-3</v>
      </c>
      <c r="T180" s="21">
        <v>0.40108536679239476</v>
      </c>
      <c r="U180" s="21">
        <v>1.0956621961441744</v>
      </c>
      <c r="V180" s="21">
        <v>3.7720033528918693E-3</v>
      </c>
      <c r="W180" s="21">
        <v>1.0918901927912825</v>
      </c>
      <c r="X180" s="22">
        <v>0.42918174120544994</v>
      </c>
      <c r="Y180" s="22">
        <v>0.41214319644168068</v>
      </c>
      <c r="Z180" s="22">
        <v>0.57081825879455006</v>
      </c>
      <c r="AA180" s="22">
        <v>0.10872912016011084</v>
      </c>
      <c r="AB180" s="23">
        <v>0.36733122931260104</v>
      </c>
      <c r="AC180" s="24">
        <v>0.12444259220670974</v>
      </c>
      <c r="AD180" s="22">
        <v>0.11385705355282351</v>
      </c>
      <c r="AE180" s="22">
        <v>0.11385705355282351</v>
      </c>
      <c r="AF180" s="22">
        <v>6.901437799541571E-2</v>
      </c>
      <c r="AG180" s="22">
        <v>4.9314079422382671</v>
      </c>
      <c r="AH180" s="23">
        <v>4.9314079422382671</v>
      </c>
      <c r="AI180" s="24">
        <v>-0.44947735191637633</v>
      </c>
      <c r="AJ180" s="22">
        <v>0.6574344023323615</v>
      </c>
      <c r="AK180" s="22">
        <v>0.24165630678014727</v>
      </c>
      <c r="AL180" s="23">
        <v>0.30190303146217845</v>
      </c>
      <c r="AM180" s="24">
        <v>0.17351215423302599</v>
      </c>
      <c r="AN180" s="22">
        <v>2.5141450125733447</v>
      </c>
      <c r="AO180" s="22">
        <v>0.92352397813871145</v>
      </c>
      <c r="AP180" s="22">
        <v>3.7793353283981728</v>
      </c>
      <c r="AQ180" s="22">
        <v>6.3736432915095065E-2</v>
      </c>
      <c r="AR180" s="22">
        <v>0.13156907689101896</v>
      </c>
      <c r="AS180" s="22">
        <v>-5.9137320275057303E-2</v>
      </c>
      <c r="AT180" s="22">
        <v>0.12150719729043184</v>
      </c>
      <c r="AU180" s="22">
        <v>0.24239900041649312</v>
      </c>
      <c r="AV180" s="22">
        <v>0.11131299607918141</v>
      </c>
      <c r="AW180" s="22">
        <v>0.30294597447461857</v>
      </c>
      <c r="AX180" s="22">
        <v>0.11169753382592841</v>
      </c>
      <c r="AY180" s="22">
        <v>3.8275988286969254</v>
      </c>
      <c r="AZ180" s="22">
        <v>3.0926061493411421</v>
      </c>
      <c r="BA180" s="22">
        <v>0.70289855072463769</v>
      </c>
      <c r="BB180" s="22">
        <v>0.2612603997322368</v>
      </c>
      <c r="BC180" s="23">
        <v>0.12898961284230406</v>
      </c>
    </row>
    <row r="181" spans="1:55" x14ac:dyDescent="0.2">
      <c r="A181" s="47" t="s">
        <v>583</v>
      </c>
      <c r="B181" s="47" t="s">
        <v>584</v>
      </c>
      <c r="C181" s="47" t="s">
        <v>45</v>
      </c>
      <c r="D181" s="47">
        <v>249756</v>
      </c>
      <c r="E181" s="47" t="s">
        <v>16</v>
      </c>
      <c r="F181" s="47">
        <v>2018</v>
      </c>
      <c r="G181" s="47" t="s">
        <v>17</v>
      </c>
      <c r="H181" s="48">
        <v>43465</v>
      </c>
      <c r="I181" s="48">
        <v>43522</v>
      </c>
      <c r="J181" s="48">
        <v>43522</v>
      </c>
      <c r="K181" s="47">
        <v>126583000</v>
      </c>
      <c r="L181" s="47">
        <v>126583000</v>
      </c>
      <c r="M181" s="47" t="s">
        <v>1777</v>
      </c>
      <c r="N181" s="20">
        <v>2.4189327047124594</v>
      </c>
      <c r="O181" s="21">
        <v>2.0709968579419362</v>
      </c>
      <c r="P181" s="21">
        <v>0.92784174197456848</v>
      </c>
      <c r="Q181" s="21">
        <v>1.9997321152747871</v>
      </c>
      <c r="R181" s="21">
        <v>0.32392853641315544</v>
      </c>
      <c r="S181" s="21">
        <v>1.8506597392963845E-3</v>
      </c>
      <c r="T181" s="21">
        <v>0.32207787667385901</v>
      </c>
      <c r="U181" s="21">
        <v>0.97169883373250054</v>
      </c>
      <c r="V181" s="21">
        <v>5.551483454413429E-3</v>
      </c>
      <c r="W181" s="21">
        <v>0.96614735027808718</v>
      </c>
      <c r="X181" s="22">
        <v>0.58569466622382571</v>
      </c>
      <c r="Y181" s="22">
        <v>0.42967723133325902</v>
      </c>
      <c r="Z181" s="22">
        <v>0.41430533377617429</v>
      </c>
      <c r="AA181" s="22">
        <v>9.2320370101546881E-2</v>
      </c>
      <c r="AB181" s="23">
        <v>0.33336310096089899</v>
      </c>
      <c r="AC181" s="24">
        <v>0.59589059940440814</v>
      </c>
      <c r="AD181" s="22">
        <v>8.814240227301412E-2</v>
      </c>
      <c r="AE181" s="22">
        <v>7.2287683371160136E-2</v>
      </c>
      <c r="AF181" s="22">
        <v>4.8133414678776479E-2</v>
      </c>
      <c r="AG181" s="22">
        <v>5.8955293636536243</v>
      </c>
      <c r="AH181" s="23">
        <v>4.8350640435817667</v>
      </c>
      <c r="AI181" s="24">
        <v>-1.1410285187082911</v>
      </c>
      <c r="AJ181" s="22">
        <v>0.50693308766059497</v>
      </c>
      <c r="AK181" s="22">
        <v>0.19752034218034387</v>
      </c>
      <c r="AL181" s="23">
        <v>0.37892120748554697</v>
      </c>
      <c r="AM181" s="24">
        <v>0.12564021599488398</v>
      </c>
      <c r="AN181" s="22">
        <v>2.6102493835801481</v>
      </c>
      <c r="AO181" s="22">
        <v>0.87016082879155343</v>
      </c>
      <c r="AP181" s="22">
        <v>2.5327378911391567</v>
      </c>
      <c r="AQ181" s="22">
        <v>4.1883812009451668E-2</v>
      </c>
      <c r="AR181" s="22">
        <v>0.14105828267075665</v>
      </c>
      <c r="AS181" s="22">
        <v>-0.16095152332734888</v>
      </c>
      <c r="AT181" s="22">
        <v>0.12274339215669881</v>
      </c>
      <c r="AU181" s="22">
        <v>0.28212605271500812</v>
      </c>
      <c r="AV181" s="22">
        <v>0.21088294917035813</v>
      </c>
      <c r="AW181" s="22">
        <v>0.38109848904956189</v>
      </c>
      <c r="AX181" s="22">
        <v>0.21209468276648111</v>
      </c>
      <c r="AY181" s="22">
        <v>4.2234251017561766</v>
      </c>
      <c r="AZ181" s="22">
        <v>1.2943063610306669</v>
      </c>
      <c r="BA181" s="22">
        <v>1.6309643702877052</v>
      </c>
      <c r="BB181" s="22">
        <v>0.1941845296193408</v>
      </c>
      <c r="BC181" s="23">
        <v>8.2998216946827311E-2</v>
      </c>
    </row>
    <row r="182" spans="1:55" x14ac:dyDescent="0.2">
      <c r="A182" s="47" t="s">
        <v>580</v>
      </c>
      <c r="B182" s="47" t="s">
        <v>581</v>
      </c>
      <c r="C182" s="47" t="s">
        <v>45</v>
      </c>
      <c r="D182" s="47">
        <v>331419</v>
      </c>
      <c r="E182" s="47" t="s">
        <v>16</v>
      </c>
      <c r="F182" s="47">
        <v>2018</v>
      </c>
      <c r="G182" s="47" t="s">
        <v>17</v>
      </c>
      <c r="H182" s="48">
        <v>43465</v>
      </c>
      <c r="I182" s="48">
        <v>43507</v>
      </c>
      <c r="J182" s="48">
        <v>43507</v>
      </c>
      <c r="K182" s="47">
        <v>366649000</v>
      </c>
      <c r="L182" s="47">
        <v>366837000</v>
      </c>
      <c r="M182" s="47" t="s">
        <v>1778</v>
      </c>
      <c r="N182" s="20">
        <v>1.7325959171369718</v>
      </c>
      <c r="O182" s="21">
        <v>0.7206682750135206</v>
      </c>
      <c r="P182" s="21">
        <v>0.21328590384791568</v>
      </c>
      <c r="Q182" s="21">
        <v>6.4781872917489025</v>
      </c>
      <c r="R182" s="21">
        <v>0.54859620190745317</v>
      </c>
      <c r="S182" s="21">
        <v>6.1522958098710057E-2</v>
      </c>
      <c r="T182" s="21">
        <v>0.48707324380874312</v>
      </c>
      <c r="U182" s="21">
        <v>4.1025051454060311</v>
      </c>
      <c r="V182" s="21">
        <v>0.46008020340457373</v>
      </c>
      <c r="W182" s="21">
        <v>3.6424249420014574</v>
      </c>
      <c r="X182" s="22">
        <v>0.48478629562078501</v>
      </c>
      <c r="Y182" s="22">
        <v>0.21760835192930914</v>
      </c>
      <c r="Z182" s="22">
        <v>0.51521370437921499</v>
      </c>
      <c r="AA182" s="22">
        <v>0.17113205451299471</v>
      </c>
      <c r="AB182" s="23">
        <v>0.13372224591156676</v>
      </c>
      <c r="AC182" s="24">
        <v>0.39043747349886943</v>
      </c>
      <c r="AD182" s="22">
        <v>0.12756565850303242</v>
      </c>
      <c r="AE182" s="22">
        <v>0.12756565850303242</v>
      </c>
      <c r="AF182" s="22">
        <v>8.1288603466660198E-2</v>
      </c>
      <c r="AG182" s="22">
        <v>4.4584615384615383</v>
      </c>
      <c r="AH182" s="23">
        <v>4.4584615384615383</v>
      </c>
      <c r="AI182" s="24">
        <v>-0.31162010686942221</v>
      </c>
      <c r="AJ182" s="22">
        <v>0.31690901872781668</v>
      </c>
      <c r="AK182" s="22">
        <v>0.10729210813168195</v>
      </c>
      <c r="AL182" s="23">
        <v>0.16163479242152737</v>
      </c>
      <c r="AM182" s="24">
        <v>0.57002338492996374</v>
      </c>
      <c r="AN182" s="22">
        <v>7.0123407294572822</v>
      </c>
      <c r="AO182" s="22">
        <v>0.93770595144018198</v>
      </c>
      <c r="AP182" s="22">
        <v>4.5745579209155629</v>
      </c>
      <c r="AQ182" s="22">
        <v>7.6224807254948276E-2</v>
      </c>
      <c r="AR182" s="22">
        <v>9.4562941700819594E-2</v>
      </c>
      <c r="AS182" s="22">
        <v>-2.9467713998696347E-2</v>
      </c>
      <c r="AT182" s="22">
        <v>8.8672233218549501E-2</v>
      </c>
      <c r="AU182" s="22">
        <v>0.11070158138783455</v>
      </c>
      <c r="AV182" s="22">
        <v>5.6461716363223453E-2</v>
      </c>
      <c r="AW182" s="22">
        <v>0.18205112751660002</v>
      </c>
      <c r="AX182" s="22">
        <v>6.3593481152503989E-2</v>
      </c>
      <c r="AY182" s="22">
        <v>4.5861932298021433</v>
      </c>
      <c r="AZ182" s="22">
        <v>4.0872917941220184</v>
      </c>
      <c r="BA182" s="22">
        <v>0.40635961264473391</v>
      </c>
      <c r="BB182" s="22">
        <v>0.21804576255133973</v>
      </c>
      <c r="BC182" s="23">
        <v>0.16609226372041649</v>
      </c>
    </row>
    <row r="183" spans="1:55" x14ac:dyDescent="0.2">
      <c r="A183" s="47" t="s">
        <v>586</v>
      </c>
      <c r="B183" s="47" t="s">
        <v>587</v>
      </c>
      <c r="C183" s="47" t="s">
        <v>24</v>
      </c>
      <c r="D183" s="47">
        <v>378161</v>
      </c>
      <c r="E183" s="47" t="s">
        <v>16</v>
      </c>
      <c r="F183" s="47">
        <v>2018</v>
      </c>
      <c r="G183" s="47" t="s">
        <v>17</v>
      </c>
      <c r="H183" s="48">
        <v>43465</v>
      </c>
      <c r="I183" s="48">
        <v>43517</v>
      </c>
      <c r="J183" s="48">
        <v>43588</v>
      </c>
      <c r="K183" s="47">
        <v>343900000</v>
      </c>
      <c r="L183" s="47">
        <v>352785000</v>
      </c>
      <c r="M183" s="47" t="s">
        <v>2076</v>
      </c>
      <c r="N183" s="20">
        <v>1.3493195930770248</v>
      </c>
      <c r="O183" s="21">
        <v>1.1204914783987316</v>
      </c>
      <c r="P183" s="21">
        <v>6.6323160258950978E-2</v>
      </c>
      <c r="Q183" s="21">
        <v>-14.436257710760795</v>
      </c>
      <c r="R183" s="21">
        <v>0.83712092228428592</v>
      </c>
      <c r="S183" s="21">
        <v>2.0098451807075268E-2</v>
      </c>
      <c r="T183" s="21">
        <v>0.81702247047721066</v>
      </c>
      <c r="U183" s="21">
        <v>-11.247772446881426</v>
      </c>
      <c r="V183" s="21">
        <v>-0.27004797806716929</v>
      </c>
      <c r="W183" s="21">
        <v>-10.977724468814257</v>
      </c>
      <c r="X183" s="22">
        <v>0.26048919835743617</v>
      </c>
      <c r="Y183" s="22">
        <v>-9.3364049401676585E-2</v>
      </c>
      <c r="Z183" s="22">
        <v>0.73951080164256378</v>
      </c>
      <c r="AA183" s="22">
        <v>0</v>
      </c>
      <c r="AB183" s="23">
        <v>-7.4425485244981757E-2</v>
      </c>
      <c r="AC183" s="24">
        <v>0.83452235576408085</v>
      </c>
      <c r="AD183" s="22">
        <v>0.1911005420228378</v>
      </c>
      <c r="AE183" s="22">
        <v>0.14229706279323864</v>
      </c>
      <c r="AF183" s="22">
        <v>8.113203504938192E-2</v>
      </c>
      <c r="AG183" s="22">
        <v>5.0826210826210829</v>
      </c>
      <c r="AH183" s="23">
        <v>3.7846153846153845</v>
      </c>
      <c r="AI183" s="24">
        <v>-0.45481437657151308</v>
      </c>
      <c r="AJ183" s="22">
        <v>0.89324877790989565</v>
      </c>
      <c r="AK183" s="22">
        <v>0.19115809999695316</v>
      </c>
      <c r="AL183" s="23">
        <v>0.20599616099448523</v>
      </c>
      <c r="AM183" s="24">
        <v>-1.2978067169294036</v>
      </c>
      <c r="AN183" s="22">
        <v>-15.996230294722412</v>
      </c>
      <c r="AO183" s="22">
        <v>1.1905272017751931</v>
      </c>
      <c r="AP183" s="22">
        <v>17.65393343419062</v>
      </c>
      <c r="AQ183" s="22">
        <v>9.6589894661667564E-2</v>
      </c>
      <c r="AR183" s="22">
        <v>0.14484649827538187</v>
      </c>
      <c r="AS183" s="22">
        <v>-6.5878269811684556E-2</v>
      </c>
      <c r="AT183" s="22">
        <v>0.17244369627872574</v>
      </c>
      <c r="AU183" s="22">
        <v>0.3778570484872506</v>
      </c>
      <c r="AV183" s="22">
        <v>8.7139331525547661E-2</v>
      </c>
      <c r="AW183" s="22">
        <v>0.21106359067211938</v>
      </c>
      <c r="AX183" s="22">
        <v>8.928292698155027E-2</v>
      </c>
      <c r="AY183" s="22">
        <v>3.6794843049327355</v>
      </c>
      <c r="AZ183" s="22">
        <v>3.6232062780269056</v>
      </c>
      <c r="BA183" s="22">
        <v>0.7552152099287035</v>
      </c>
      <c r="BB183" s="22">
        <v>0.20237043356387679</v>
      </c>
      <c r="BC183" s="23">
        <v>0.20993741703015362</v>
      </c>
    </row>
    <row r="184" spans="1:55" x14ac:dyDescent="0.2">
      <c r="A184" s="47" t="s">
        <v>589</v>
      </c>
      <c r="B184" s="47" t="s">
        <v>590</v>
      </c>
      <c r="C184" s="47" t="s">
        <v>72</v>
      </c>
      <c r="D184" s="47">
        <v>378162</v>
      </c>
      <c r="E184" s="47" t="s">
        <v>16</v>
      </c>
      <c r="F184" s="47">
        <v>2018</v>
      </c>
      <c r="G184" s="47" t="s">
        <v>17</v>
      </c>
      <c r="H184" s="48">
        <v>43465</v>
      </c>
      <c r="I184" s="48">
        <v>43510</v>
      </c>
      <c r="J184" s="48">
        <v>43587</v>
      </c>
      <c r="K184" s="47">
        <v>473011000</v>
      </c>
      <c r="L184" s="47">
        <v>491794000</v>
      </c>
      <c r="M184" s="47" t="s">
        <v>2077</v>
      </c>
      <c r="N184" s="20">
        <v>1.4566397280065946</v>
      </c>
      <c r="O184" s="21">
        <v>1.4566397280065946</v>
      </c>
      <c r="P184" s="21">
        <v>0.16726326262249591</v>
      </c>
      <c r="Q184" s="21">
        <v>0.95291751009697978</v>
      </c>
      <c r="R184" s="21">
        <v>0.43777841708879933</v>
      </c>
      <c r="S184" s="21">
        <v>6.2981221212821932E-3</v>
      </c>
      <c r="T184" s="21">
        <v>0.43148029496751716</v>
      </c>
      <c r="U184" s="21">
        <v>0.85494513627525515</v>
      </c>
      <c r="V184" s="21">
        <v>1.2299712971381129E-2</v>
      </c>
      <c r="W184" s="21">
        <v>0.84264542330387404</v>
      </c>
      <c r="X184" s="22">
        <v>7.586028064670565E-2</v>
      </c>
      <c r="Y184" s="22">
        <v>0.52463887224478822</v>
      </c>
      <c r="Z184" s="22">
        <v>0.92413971935329431</v>
      </c>
      <c r="AA184" s="22">
        <v>0</v>
      </c>
      <c r="AB184" s="23">
        <v>0.51205439801210095</v>
      </c>
      <c r="AC184" s="24">
        <v>0.61821508656844759</v>
      </c>
      <c r="AD184" s="22">
        <v>0.56585001589330963</v>
      </c>
      <c r="AE184" s="22">
        <v>0.26829097915241817</v>
      </c>
      <c r="AF184" s="22">
        <v>0.57314685905423168</v>
      </c>
      <c r="AG184" s="22">
        <v>3.9233206804759275</v>
      </c>
      <c r="AH184" s="23">
        <v>1.8601953120600128</v>
      </c>
      <c r="AI184" s="24">
        <v>-3.0876731600583947</v>
      </c>
      <c r="AJ184" s="22">
        <v>1.2813235522797715</v>
      </c>
      <c r="AK184" s="22">
        <v>2.726266310434727E-2</v>
      </c>
      <c r="AL184" s="23">
        <v>0.15242870392255045</v>
      </c>
      <c r="AM184" s="24">
        <v>0.16251964847784853</v>
      </c>
      <c r="AN184" s="22">
        <v>0.28355672880425009</v>
      </c>
      <c r="AO184" s="22">
        <v>0.14519647007014083</v>
      </c>
      <c r="AP184" s="22">
        <v>6.1054836278036397</v>
      </c>
      <c r="AQ184" s="22">
        <v>8.3218900766462975E-2</v>
      </c>
      <c r="AR184" s="22">
        <v>0.45958415304363648</v>
      </c>
      <c r="AS184" s="22">
        <v>-1.4190456541410059</v>
      </c>
      <c r="AT184" s="22">
        <v>6.6729996722111384E-2</v>
      </c>
      <c r="AU184" s="22">
        <v>4.0430454927691359</v>
      </c>
      <c r="AV184" s="22">
        <v>0.48096843554167923</v>
      </c>
      <c r="AW184" s="22">
        <v>0.15465363656325251</v>
      </c>
      <c r="AX184" s="22">
        <v>0.48798891360024638</v>
      </c>
      <c r="AY184" s="22">
        <v>5.3284016731917063</v>
      </c>
      <c r="AZ184" s="22">
        <v>5.2223773600434091</v>
      </c>
      <c r="BA184" s="22">
        <v>2.5301656047103998</v>
      </c>
      <c r="BB184" s="22">
        <v>8.8983151302068922E-2</v>
      </c>
      <c r="BC184" s="23">
        <v>4.1095092775624523E-2</v>
      </c>
    </row>
    <row r="185" spans="1:55" x14ac:dyDescent="0.2">
      <c r="A185" s="47" t="s">
        <v>610</v>
      </c>
      <c r="B185" s="47" t="s">
        <v>611</v>
      </c>
      <c r="C185" s="47" t="s">
        <v>45</v>
      </c>
      <c r="D185" s="47">
        <v>261673</v>
      </c>
      <c r="E185" s="47" t="s">
        <v>16</v>
      </c>
      <c r="F185" s="47">
        <v>2018</v>
      </c>
      <c r="G185" s="47" t="s">
        <v>17</v>
      </c>
      <c r="H185" s="48">
        <v>43524</v>
      </c>
      <c r="I185" s="48">
        <v>43552</v>
      </c>
      <c r="J185" s="48">
        <v>43704</v>
      </c>
      <c r="K185" s="47">
        <v>1032000000</v>
      </c>
      <c r="L185" s="47">
        <v>1038000000</v>
      </c>
      <c r="M185" s="47" t="s">
        <v>2078</v>
      </c>
      <c r="N185" s="20">
        <v>1.1084589614740368</v>
      </c>
      <c r="O185" s="21">
        <v>0.2754247427614262</v>
      </c>
      <c r="P185" s="21">
        <v>0.10636515912897822</v>
      </c>
      <c r="Q185" s="21">
        <v>-24.430777422790204</v>
      </c>
      <c r="R185" s="21">
        <v>0.6636365702338477</v>
      </c>
      <c r="S185" s="21">
        <v>5.4428107174510826E-2</v>
      </c>
      <c r="T185" s="21">
        <v>0.60920846305933685</v>
      </c>
      <c r="U185" s="21">
        <v>-15.549520766773163</v>
      </c>
      <c r="V185" s="21">
        <v>-1.2752928647497337</v>
      </c>
      <c r="W185" s="21">
        <v>-14.27422790202343</v>
      </c>
      <c r="X185" s="22">
        <v>0.42108492602777081</v>
      </c>
      <c r="Y185" s="22">
        <v>-4.4980958539915211E-2</v>
      </c>
      <c r="Z185" s="22">
        <v>0.57891507397222919</v>
      </c>
      <c r="AA185" s="22">
        <v>5.1178328750312481E-2</v>
      </c>
      <c r="AB185" s="23">
        <v>-4.2678908256255255E-2</v>
      </c>
      <c r="AC185" s="24">
        <v>0.34342855558533497</v>
      </c>
      <c r="AD185" s="22">
        <v>0.16309159635130263</v>
      </c>
      <c r="AE185" s="22">
        <v>0.14580926591684149</v>
      </c>
      <c r="AF185" s="22">
        <v>0.10277903570141309</v>
      </c>
      <c r="AG185" s="22">
        <v>18.420668058455114</v>
      </c>
      <c r="AH185" s="23">
        <v>16.468684759916492</v>
      </c>
      <c r="AI185" s="24">
        <v>-0.95260009203865625</v>
      </c>
      <c r="AJ185" s="22">
        <v>0.77997128499641066</v>
      </c>
      <c r="AK185" s="22">
        <v>0.28539141154715431</v>
      </c>
      <c r="AL185" s="23">
        <v>0.44647626874871582</v>
      </c>
      <c r="AM185" s="24">
        <v>-5.9217252396166131</v>
      </c>
      <c r="AN185" s="22">
        <v>-57.616080937167197</v>
      </c>
      <c r="AO185" s="22">
        <v>2.4589914324023363</v>
      </c>
      <c r="AP185" s="22">
        <v>59.681742967457254</v>
      </c>
      <c r="AQ185" s="22">
        <v>0.25273276822034862</v>
      </c>
      <c r="AR185" s="22">
        <v>0.12049573486871898</v>
      </c>
      <c r="AS185" s="22">
        <v>-0.11478424812620722</v>
      </c>
      <c r="AT185" s="22">
        <v>0.29629797968320343</v>
      </c>
      <c r="AU185" s="22">
        <v>0.63543910026322081</v>
      </c>
      <c r="AV185" s="22">
        <v>0.36374220943770974</v>
      </c>
      <c r="AW185" s="22">
        <v>0.4863655015481031</v>
      </c>
      <c r="AX185" s="22">
        <v>0.39623978811504457</v>
      </c>
      <c r="AY185" s="22">
        <v>1.6547855159517197</v>
      </c>
      <c r="AZ185" s="22">
        <v>1.5540318467728225</v>
      </c>
      <c r="BA185" s="22">
        <v>0.95512993435842097</v>
      </c>
      <c r="BB185" s="22">
        <v>0.54027121430039038</v>
      </c>
      <c r="BC185" s="23">
        <v>0.57818741525268447</v>
      </c>
    </row>
    <row r="186" spans="1:55" x14ac:dyDescent="0.2">
      <c r="A186" s="47" t="s">
        <v>595</v>
      </c>
      <c r="B186" s="47" t="s">
        <v>596</v>
      </c>
      <c r="C186" s="47" t="s">
        <v>138</v>
      </c>
      <c r="D186" s="47">
        <v>378163</v>
      </c>
      <c r="E186" s="47" t="s">
        <v>16</v>
      </c>
      <c r="F186" s="47">
        <v>2018</v>
      </c>
      <c r="G186" s="47" t="s">
        <v>17</v>
      </c>
      <c r="H186" s="48">
        <v>43465</v>
      </c>
      <c r="I186" s="48">
        <v>43517</v>
      </c>
      <c r="J186" s="48">
        <v>43683</v>
      </c>
      <c r="K186" s="47">
        <v>291500000</v>
      </c>
      <c r="L186" s="47">
        <v>291500000</v>
      </c>
      <c r="M186" s="59" t="s">
        <v>2079</v>
      </c>
      <c r="N186" s="20">
        <v>2.0240581025873809</v>
      </c>
      <c r="O186" s="21">
        <v>1.9128461189287336</v>
      </c>
      <c r="P186" s="21">
        <v>1.2228778937812075</v>
      </c>
      <c r="Q186" s="21">
        <v>0.96849742836149888</v>
      </c>
      <c r="R186" s="21">
        <v>0.31129566556245042</v>
      </c>
      <c r="S186" s="21">
        <v>3.1260206224047031E-3</v>
      </c>
      <c r="T186" s="21">
        <v>0.30816964494004573</v>
      </c>
      <c r="U186" s="21">
        <v>0.6127847171197649</v>
      </c>
      <c r="V186" s="21">
        <v>6.1535635562086702E-3</v>
      </c>
      <c r="W186" s="21">
        <v>0.60663115356355624</v>
      </c>
      <c r="X186" s="22">
        <v>0.20804367097466522</v>
      </c>
      <c r="Y186" s="22">
        <v>0.51668011199164809</v>
      </c>
      <c r="Z186" s="22">
        <v>0.79195632902533475</v>
      </c>
      <c r="AA186" s="22">
        <v>1.6796528717398403E-2</v>
      </c>
      <c r="AB186" s="23">
        <v>0.50800167965287168</v>
      </c>
      <c r="AC186" s="24">
        <v>1</v>
      </c>
      <c r="AD186" s="22">
        <v>0.38146449470188204</v>
      </c>
      <c r="AE186" s="22">
        <v>8.366281828246086E-2</v>
      </c>
      <c r="AF186" s="22">
        <v>-5.1874110390637357E-2</v>
      </c>
      <c r="AG186" s="22">
        <v>6.0451127819548871</v>
      </c>
      <c r="AH186" s="23">
        <v>1.3258145363408522</v>
      </c>
      <c r="AI186" s="24">
        <v>-1.3027333677153172</v>
      </c>
      <c r="AJ186" s="22">
        <v>0.88016341352700866</v>
      </c>
      <c r="AK186" s="22">
        <v>0.23890887290167867</v>
      </c>
      <c r="AL186" s="23">
        <v>0.29061750599520386</v>
      </c>
      <c r="AM186" s="24">
        <v>-3.0124908155767818E-2</v>
      </c>
      <c r="AN186" s="22">
        <v>0.58073108008817043</v>
      </c>
      <c r="AO186" s="22">
        <v>0.29501236411141696</v>
      </c>
      <c r="AP186" s="22">
        <v>2.8027482269503547</v>
      </c>
      <c r="AQ186" s="22">
        <v>-1.5303503942518545E-2</v>
      </c>
      <c r="AR186" s="22">
        <v>0.306658231851969</v>
      </c>
      <c r="AS186" s="22">
        <v>-0.39949391111814014</v>
      </c>
      <c r="AT186" s="22">
        <v>9.0467969952876412E-2</v>
      </c>
      <c r="AU186" s="22">
        <v>0.1693145710394916</v>
      </c>
      <c r="AV186" s="22">
        <v>5.5905275779376498E-2</v>
      </c>
      <c r="AW186" s="22">
        <v>0.29356548069644212</v>
      </c>
      <c r="AX186" s="22">
        <v>5.6472369417108252E-2</v>
      </c>
      <c r="AY186" s="22">
        <v>2.7661691542288556</v>
      </c>
      <c r="AZ186" s="22">
        <v>1.6492537313432836</v>
      </c>
      <c r="BA186" s="22">
        <v>-1.1371951219512195</v>
      </c>
      <c r="BB186" s="22">
        <v>7.9286570743405282E-2</v>
      </c>
      <c r="BC186" s="23">
        <v>2.750910036401456E-2</v>
      </c>
    </row>
    <row r="187" spans="1:55" x14ac:dyDescent="0.2">
      <c r="A187" s="47" t="s">
        <v>604</v>
      </c>
      <c r="B187" s="47" t="s">
        <v>605</v>
      </c>
      <c r="C187" s="47" t="s">
        <v>138</v>
      </c>
      <c r="D187" s="47">
        <v>684316</v>
      </c>
      <c r="E187" s="47" t="s">
        <v>16</v>
      </c>
      <c r="F187" s="47">
        <v>2016</v>
      </c>
      <c r="G187" s="47" t="s">
        <v>17</v>
      </c>
      <c r="H187" s="48">
        <v>42735</v>
      </c>
      <c r="I187" s="48">
        <v>42788</v>
      </c>
      <c r="J187" s="48">
        <v>43152</v>
      </c>
      <c r="K187" s="47">
        <v>175931000</v>
      </c>
      <c r="L187" s="47">
        <v>175762000</v>
      </c>
      <c r="M187" s="47" t="s">
        <v>1296</v>
      </c>
      <c r="N187" s="20">
        <v>2.6319540928095537</v>
      </c>
      <c r="O187" s="21">
        <v>1.5835368144685935</v>
      </c>
      <c r="P187" s="21">
        <v>1.0475411939672958</v>
      </c>
      <c r="Q187" s="21">
        <v>0.77964686810694483</v>
      </c>
      <c r="R187" s="21">
        <v>0.2368818676296234</v>
      </c>
      <c r="S187" s="21">
        <v>0</v>
      </c>
      <c r="T187" s="21">
        <v>0.2368818676296234</v>
      </c>
      <c r="U187" s="21">
        <v>0.42156607383838318</v>
      </c>
      <c r="V187" s="21">
        <v>0</v>
      </c>
      <c r="W187" s="21">
        <v>0.42156607383838318</v>
      </c>
      <c r="X187" s="22">
        <v>0.30215254659954399</v>
      </c>
      <c r="Y187" s="22">
        <v>0.74920687989213197</v>
      </c>
      <c r="Z187" s="22">
        <v>0.69784745340045595</v>
      </c>
      <c r="AA187" s="22">
        <v>0.21434248220659899</v>
      </c>
      <c r="AB187" s="23">
        <v>0.56190922925272535</v>
      </c>
      <c r="AC187" s="24">
        <v>0.19568808906859536</v>
      </c>
      <c r="AD187" s="22">
        <v>8.7058667198192816E-2</v>
      </c>
      <c r="AE187" s="22">
        <v>5.2601820477044717E-2</v>
      </c>
      <c r="AF187" s="22">
        <v>-2.4720996231859298E-2</v>
      </c>
      <c r="AG187" s="22">
        <v>13.159409477625859</v>
      </c>
      <c r="AH187" s="23">
        <v>7.9510623950875887</v>
      </c>
      <c r="AI187" s="24">
        <v>1.3818234840546473</v>
      </c>
      <c r="AJ187" s="22">
        <v>0.56031365482275675</v>
      </c>
      <c r="AK187" s="22">
        <v>0.16685509657797262</v>
      </c>
      <c r="AL187" s="23">
        <v>0.27154845541906381</v>
      </c>
      <c r="AM187" s="24">
        <v>-4.9123677264269888E-2</v>
      </c>
      <c r="AN187" s="22">
        <v>1.9871236904668723</v>
      </c>
      <c r="AO187" s="22">
        <v>1.1165831413400715</v>
      </c>
      <c r="AP187" s="22">
        <v>5.9598479448800186</v>
      </c>
      <c r="AQ187" s="22">
        <v>-2.7603047629625524E-2</v>
      </c>
      <c r="AR187" s="22">
        <v>5.7608701842307583E-2</v>
      </c>
      <c r="AS187" s="22">
        <v>7.9605057091602829E-2</v>
      </c>
      <c r="AT187" s="22">
        <v>6.4324905271607363E-2</v>
      </c>
      <c r="AU187" s="22">
        <v>-0.17969330584760931</v>
      </c>
      <c r="AV187" s="22">
        <v>-8.708593701415171E-2</v>
      </c>
      <c r="AW187" s="22">
        <v>0.27154845541906381</v>
      </c>
      <c r="AX187" s="22">
        <v>-8.708593701415171E-2</v>
      </c>
      <c r="AY187" s="22">
        <v>2.4368496681290504</v>
      </c>
      <c r="AZ187" s="22">
        <v>1.1997178442779517</v>
      </c>
      <c r="BA187" s="22">
        <v>0.74734789002238411</v>
      </c>
      <c r="BB187" s="22">
        <v>0.24794766495297604</v>
      </c>
      <c r="BC187" s="23">
        <v>6.6351572811367998E-2</v>
      </c>
    </row>
    <row r="188" spans="1:55" x14ac:dyDescent="0.2">
      <c r="A188" s="47" t="s">
        <v>625</v>
      </c>
      <c r="B188" s="47" t="s">
        <v>626</v>
      </c>
      <c r="C188" s="47" t="s">
        <v>15</v>
      </c>
      <c r="D188" s="47">
        <v>903401</v>
      </c>
      <c r="E188" s="47" t="s">
        <v>16</v>
      </c>
      <c r="F188" s="47">
        <v>2018</v>
      </c>
      <c r="G188" s="47" t="s">
        <v>17</v>
      </c>
      <c r="H188" s="48">
        <v>43465</v>
      </c>
      <c r="I188" s="48">
        <v>43510</v>
      </c>
      <c r="J188" s="48">
        <v>43587</v>
      </c>
      <c r="K188" s="47">
        <v>42900000</v>
      </c>
      <c r="L188" s="47">
        <v>42800000</v>
      </c>
      <c r="M188" s="47" t="s">
        <v>2080</v>
      </c>
      <c r="N188" s="20">
        <v>0.9540732640787315</v>
      </c>
      <c r="O188" s="21">
        <v>0.88408966648441767</v>
      </c>
      <c r="P188" s="21">
        <v>0.13121924548933844</v>
      </c>
      <c r="Q188" s="21">
        <v>3.2104221635883907</v>
      </c>
      <c r="R188" s="21">
        <v>0.20100266332445557</v>
      </c>
      <c r="S188" s="21">
        <v>0</v>
      </c>
      <c r="T188" s="21">
        <v>0.20100266332445557</v>
      </c>
      <c r="U188" s="21">
        <v>0.84630606860158308</v>
      </c>
      <c r="V188" s="21">
        <v>0</v>
      </c>
      <c r="W188" s="21">
        <v>0.84630606860158308</v>
      </c>
      <c r="X188" s="22">
        <v>0.27338242205859314</v>
      </c>
      <c r="Y188" s="22">
        <v>0.32757130509939497</v>
      </c>
      <c r="Z188" s="22">
        <v>0.72661757794140691</v>
      </c>
      <c r="AA188" s="22">
        <v>0.19786934043553189</v>
      </c>
      <c r="AB188" s="23">
        <v>0.23750587498041673</v>
      </c>
      <c r="AC188" s="24">
        <v>0.21905577299412915</v>
      </c>
      <c r="AD188" s="22">
        <v>0.11252446183953033</v>
      </c>
      <c r="AE188" s="22">
        <v>0.11252446183953033</v>
      </c>
      <c r="AF188" s="22">
        <v>0.1022504892367906</v>
      </c>
      <c r="AG188" s="22">
        <v>15.862068965517242</v>
      </c>
      <c r="AH188" s="23">
        <v>15.862068965517242</v>
      </c>
      <c r="AI188" s="24">
        <v>-0.98358862144420134</v>
      </c>
      <c r="AJ188" s="22">
        <v>0.4997266265718972</v>
      </c>
      <c r="AK188" s="22">
        <v>0.60950896336710836</v>
      </c>
      <c r="AL188" s="23">
        <v>0.71239282930631331</v>
      </c>
      <c r="AM188" s="24">
        <v>0.55145118733509235</v>
      </c>
      <c r="AN188" s="22">
        <v>5.3931398416886545</v>
      </c>
      <c r="AO188" s="22">
        <v>1.2809023969920099</v>
      </c>
      <c r="AP188" s="22">
        <v>-97.333333333333329</v>
      </c>
      <c r="AQ188" s="22">
        <v>0.13097289675701082</v>
      </c>
      <c r="AR188" s="22">
        <v>0.11179060665362035</v>
      </c>
      <c r="AS188" s="22">
        <v>-0.1099559686888454</v>
      </c>
      <c r="AT188" s="22">
        <v>0.14319285602381326</v>
      </c>
      <c r="AU188" s="22">
        <v>0.23947512301804263</v>
      </c>
      <c r="AV188" s="22">
        <v>0.34138737334372565</v>
      </c>
      <c r="AW188" s="22">
        <v>0.71239282930631331</v>
      </c>
      <c r="AX188" s="22">
        <v>0.34138737334372565</v>
      </c>
      <c r="AY188" s="22">
        <v>1.3945652173913043</v>
      </c>
      <c r="AZ188" s="22">
        <v>1.133695652173913</v>
      </c>
      <c r="BA188" s="22">
        <v>0.52392344497607657</v>
      </c>
      <c r="BB188" s="22">
        <v>0.71706936866718629</v>
      </c>
      <c r="BC188" s="23">
        <v>0.20202020202020202</v>
      </c>
    </row>
    <row r="189" spans="1:55" x14ac:dyDescent="0.2">
      <c r="A189" s="47" t="s">
        <v>601</v>
      </c>
      <c r="B189" s="47" t="s">
        <v>602</v>
      </c>
      <c r="C189" s="47" t="s">
        <v>45</v>
      </c>
      <c r="D189" s="47">
        <v>740329</v>
      </c>
      <c r="E189" s="47" t="s">
        <v>16</v>
      </c>
      <c r="F189" s="47">
        <v>2018</v>
      </c>
      <c r="G189" s="47" t="s">
        <v>17</v>
      </c>
      <c r="H189" s="48">
        <v>43465</v>
      </c>
      <c r="I189" s="48">
        <v>43509</v>
      </c>
      <c r="J189" s="48">
        <v>43509</v>
      </c>
      <c r="K189" s="47">
        <v>294000000</v>
      </c>
      <c r="L189" s="47">
        <v>298000000</v>
      </c>
      <c r="M189" s="47" t="s">
        <v>1784</v>
      </c>
      <c r="N189" s="20">
        <v>0.75831739961759081</v>
      </c>
      <c r="O189" s="21">
        <v>0.75831739961759081</v>
      </c>
      <c r="P189" s="21">
        <v>0.15411089866156788</v>
      </c>
      <c r="Q189" s="21">
        <v>24.080645161290324</v>
      </c>
      <c r="R189" s="21">
        <v>0.52032868881743477</v>
      </c>
      <c r="S189" s="21">
        <v>1.1432654519471239E-3</v>
      </c>
      <c r="T189" s="21">
        <v>0.51918542336548767</v>
      </c>
      <c r="U189" s="21">
        <v>13.050179211469533</v>
      </c>
      <c r="V189" s="21">
        <v>2.8673835125448029E-2</v>
      </c>
      <c r="W189" s="21">
        <v>13.021505376344086</v>
      </c>
      <c r="X189" s="22">
        <v>0.14169346195069668</v>
      </c>
      <c r="Y189" s="22">
        <v>0.20828667413213886</v>
      </c>
      <c r="Z189" s="22">
        <v>0.85830653804930335</v>
      </c>
      <c r="AA189" s="22">
        <v>0.3687031082529475</v>
      </c>
      <c r="AB189" s="23">
        <v>3.9871382636655947E-2</v>
      </c>
      <c r="AC189" s="24">
        <v>0.85043790702896926</v>
      </c>
      <c r="AD189" s="22">
        <v>0.20300920727599372</v>
      </c>
      <c r="AE189" s="22">
        <v>0.16651695486189086</v>
      </c>
      <c r="AF189" s="22">
        <v>8.5784864136537173E-2</v>
      </c>
      <c r="AG189" s="22">
        <v>4.8733153638814013</v>
      </c>
      <c r="AH189" s="23">
        <v>3.9973045822102424</v>
      </c>
      <c r="AI189" s="24">
        <v>-0.95729013254786455</v>
      </c>
      <c r="AJ189" s="22">
        <v>0.51931166347992352</v>
      </c>
      <c r="AK189" s="22">
        <v>0.16163141993957703</v>
      </c>
      <c r="AL189" s="23">
        <v>0.18648722878330129</v>
      </c>
      <c r="AM189" s="24">
        <v>1.3691756272401434</v>
      </c>
      <c r="AN189" s="22">
        <v>15.960573476702509</v>
      </c>
      <c r="AO189" s="22">
        <v>0.63637013219006788</v>
      </c>
      <c r="AP189" s="22">
        <v>-14.091772151898734</v>
      </c>
      <c r="AQ189" s="22">
        <v>5.4590925330475167E-2</v>
      </c>
      <c r="AR189" s="22">
        <v>0.152481473164159</v>
      </c>
      <c r="AS189" s="22">
        <v>-0.14596900965641141</v>
      </c>
      <c r="AT189" s="22">
        <v>9.703465523401214E-2</v>
      </c>
      <c r="AU189" s="22">
        <v>0.42982791586998087</v>
      </c>
      <c r="AV189" s="22">
        <v>0.15435319967042022</v>
      </c>
      <c r="AW189" s="22">
        <v>0.18689788053949905</v>
      </c>
      <c r="AX189" s="22">
        <v>0.15469309110927609</v>
      </c>
      <c r="AY189" s="22">
        <v>4.0276548672566372</v>
      </c>
      <c r="AZ189" s="22">
        <v>3.8047566371681416</v>
      </c>
      <c r="BA189" s="22">
        <v>1.4712041884816753</v>
      </c>
      <c r="BB189" s="22">
        <v>0.20365284262565228</v>
      </c>
      <c r="BC189" s="23">
        <v>0.13031634446397189</v>
      </c>
    </row>
    <row r="190" spans="1:55" x14ac:dyDescent="0.2">
      <c r="A190" s="47" t="s">
        <v>607</v>
      </c>
      <c r="B190" s="47" t="s">
        <v>608</v>
      </c>
      <c r="C190" s="47" t="s">
        <v>24</v>
      </c>
      <c r="D190" s="47">
        <v>362221</v>
      </c>
      <c r="E190" s="47" t="s">
        <v>16</v>
      </c>
      <c r="F190" s="47">
        <v>2018</v>
      </c>
      <c r="G190" s="47" t="s">
        <v>17</v>
      </c>
      <c r="H190" s="48">
        <v>43373</v>
      </c>
      <c r="I190" s="48">
        <v>43424</v>
      </c>
      <c r="J190" s="48">
        <v>43424</v>
      </c>
      <c r="K190" s="47">
        <v>272721000</v>
      </c>
      <c r="L190" s="47">
        <v>266935000</v>
      </c>
      <c r="M190" s="47" t="s">
        <v>1785</v>
      </c>
      <c r="N190" s="20">
        <v>1.2285755026379581</v>
      </c>
      <c r="O190" s="21">
        <v>0.95472693569085987</v>
      </c>
      <c r="P190" s="21">
        <v>0.47533152716383859</v>
      </c>
      <c r="Q190" s="21">
        <v>1.977149209486166</v>
      </c>
      <c r="R190" s="21">
        <v>0.46009487062468019</v>
      </c>
      <c r="S190" s="21">
        <v>8.3170836272109971E-2</v>
      </c>
      <c r="T190" s="21">
        <v>0.37692403435257021</v>
      </c>
      <c r="U190" s="21">
        <v>1.3697710803689065</v>
      </c>
      <c r="V190" s="21">
        <v>0.24761198945981555</v>
      </c>
      <c r="W190" s="21">
        <v>1.1221590909090908</v>
      </c>
      <c r="X190" s="22">
        <v>0.23831058374476205</v>
      </c>
      <c r="Y190" s="22">
        <v>1.0564133791483623</v>
      </c>
      <c r="Z190" s="22">
        <v>0.76168941625523789</v>
      </c>
      <c r="AA190" s="22">
        <v>0.35032983446044064</v>
      </c>
      <c r="AB190" s="23">
        <v>0.33589179770153094</v>
      </c>
      <c r="AC190" s="24">
        <v>0.6080984492992324</v>
      </c>
      <c r="AD190" s="22">
        <v>0.25712421144224495</v>
      </c>
      <c r="AE190" s="22">
        <v>0.15786693184996425</v>
      </c>
      <c r="AF190" s="22">
        <v>-3.4587774635631931E-2</v>
      </c>
      <c r="AG190" s="22">
        <v>5.8103932584269664</v>
      </c>
      <c r="AH190" s="23">
        <v>3.5674157303370788</v>
      </c>
      <c r="AI190" s="24">
        <v>-0.55232637467594492</v>
      </c>
      <c r="AJ190" s="22">
        <v>0.5225295879081705</v>
      </c>
      <c r="AK190" s="22">
        <v>0.22029516967747753</v>
      </c>
      <c r="AL190" s="23">
        <v>0.22029516967747753</v>
      </c>
      <c r="AM190" s="24">
        <v>-4.5825098814229248E-2</v>
      </c>
      <c r="AN190" s="22">
        <v>1.324892951251647</v>
      </c>
      <c r="AO190" s="22">
        <v>0.44502067515800248</v>
      </c>
      <c r="AP190" s="22">
        <v>10.037117903930131</v>
      </c>
      <c r="AQ190" s="22">
        <v>-1.5392274820561757E-2</v>
      </c>
      <c r="AR190" s="22">
        <v>0.22775723297802916</v>
      </c>
      <c r="AS190" s="22">
        <v>-0.12579632679697939</v>
      </c>
      <c r="AT190" s="22">
        <v>0.101356677592001</v>
      </c>
      <c r="AU190" s="22">
        <v>0.38335947526023101</v>
      </c>
      <c r="AV190" s="22">
        <v>0.16162193032552827</v>
      </c>
      <c r="AW190" s="22">
        <v>0.26890478811227297</v>
      </c>
      <c r="AX190" s="22">
        <v>0.19728490185287104</v>
      </c>
      <c r="AY190" s="22">
        <v>4.0209088711626784</v>
      </c>
      <c r="AZ190" s="22">
        <v>3.2151317379743776</v>
      </c>
      <c r="BA190" s="22">
        <v>-4.831087151841869</v>
      </c>
      <c r="BB190" s="22">
        <v>0.15269470077249092</v>
      </c>
      <c r="BC190" s="23">
        <v>8.7160921709589417E-2</v>
      </c>
    </row>
    <row r="191" spans="1:55" x14ac:dyDescent="0.2">
      <c r="A191" s="47" t="s">
        <v>613</v>
      </c>
      <c r="B191" s="47" t="s">
        <v>614</v>
      </c>
      <c r="C191" s="47" t="s">
        <v>15</v>
      </c>
      <c r="D191" s="47">
        <v>105257</v>
      </c>
      <c r="E191" s="47" t="s">
        <v>16</v>
      </c>
      <c r="F191" s="47">
        <v>2018</v>
      </c>
      <c r="G191" s="47" t="s">
        <v>17</v>
      </c>
      <c r="H191" s="48">
        <v>43465</v>
      </c>
      <c r="I191" s="48">
        <v>43504</v>
      </c>
      <c r="J191" s="48">
        <v>43504</v>
      </c>
      <c r="K191" s="47">
        <v>645503473</v>
      </c>
      <c r="L191" s="47">
        <v>654214368</v>
      </c>
      <c r="M191" s="47" t="s">
        <v>1786</v>
      </c>
      <c r="N191" s="20">
        <v>1.2873599661805115</v>
      </c>
      <c r="O191" s="21">
        <v>1.0587613612344113</v>
      </c>
      <c r="P191" s="21">
        <v>0.57651659268653566</v>
      </c>
      <c r="Q191" s="21">
        <v>2.1458208548870132</v>
      </c>
      <c r="R191" s="21">
        <v>0.28065013068388345</v>
      </c>
      <c r="S191" s="21">
        <v>0.11178232046111505</v>
      </c>
      <c r="T191" s="21">
        <v>0.16886781022276842</v>
      </c>
      <c r="U191" s="21">
        <v>0.8828750340321263</v>
      </c>
      <c r="V191" s="21">
        <v>0.35164715491423904</v>
      </c>
      <c r="W191" s="21">
        <v>0.53122787911788727</v>
      </c>
      <c r="X191" s="22">
        <v>0.42168487009502709</v>
      </c>
      <c r="Y191" s="22">
        <v>0.48217286284394034</v>
      </c>
      <c r="Z191" s="22">
        <v>0.57831512990497291</v>
      </c>
      <c r="AA191" s="22">
        <v>0.26908763609298464</v>
      </c>
      <c r="AB191" s="23">
        <v>0.31788205563152339</v>
      </c>
      <c r="AC191" s="24">
        <v>0.30515286349935411</v>
      </c>
      <c r="AD191" s="22">
        <v>0.16039902397014497</v>
      </c>
      <c r="AE191" s="22">
        <v>0.16039902397014497</v>
      </c>
      <c r="AF191" s="22">
        <v>0.16183436199224918</v>
      </c>
      <c r="AG191" s="22">
        <v>18.269754768392371</v>
      </c>
      <c r="AH191" s="23">
        <v>18.269754768392371</v>
      </c>
      <c r="AI191" s="24">
        <v>-0.78209511967671741</v>
      </c>
      <c r="AJ191" s="22">
        <v>0.33999154512787993</v>
      </c>
      <c r="AK191" s="22">
        <v>0.24565190576045393</v>
      </c>
      <c r="AL191" s="23">
        <v>0.39681756506722587</v>
      </c>
      <c r="AM191" s="24">
        <v>0.36836373536618566</v>
      </c>
      <c r="AN191" s="22">
        <v>2.2761775115709231</v>
      </c>
      <c r="AO191" s="22">
        <v>0.72355598636041052</v>
      </c>
      <c r="AP191" s="22">
        <v>7.6870172857668262</v>
      </c>
      <c r="AQ191" s="22">
        <v>0.1170962214183096</v>
      </c>
      <c r="AR191" s="22">
        <v>0.15391608057030765</v>
      </c>
      <c r="AS191" s="22">
        <v>-0.12037701545380604</v>
      </c>
      <c r="AT191" s="22">
        <v>0.11136690149377737</v>
      </c>
      <c r="AU191" s="22">
        <v>0.39426125554850983</v>
      </c>
      <c r="AV191" s="22">
        <v>0.46015788824472675</v>
      </c>
      <c r="AW191" s="22">
        <v>0.65949159491594911</v>
      </c>
      <c r="AX191" s="22">
        <v>0.76476014760147604</v>
      </c>
      <c r="AY191" s="22">
        <v>2.4181953765846385</v>
      </c>
      <c r="AZ191" s="22">
        <v>0.79105145413870248</v>
      </c>
      <c r="BA191" s="22">
        <v>1.1028824833702882</v>
      </c>
      <c r="BB191" s="22">
        <v>0.41353151597384974</v>
      </c>
      <c r="BC191" s="23">
        <v>0.17259131509176556</v>
      </c>
    </row>
    <row r="192" spans="1:55" x14ac:dyDescent="0.2">
      <c r="A192" s="47" t="s">
        <v>598</v>
      </c>
      <c r="B192" s="47" t="s">
        <v>599</v>
      </c>
      <c r="C192" s="47" t="s">
        <v>34</v>
      </c>
      <c r="D192" s="47">
        <v>47023</v>
      </c>
      <c r="E192" s="47" t="s">
        <v>16</v>
      </c>
      <c r="F192" s="47">
        <v>2018</v>
      </c>
      <c r="G192" s="47" t="s">
        <v>17</v>
      </c>
      <c r="H192" s="48">
        <v>43404</v>
      </c>
      <c r="I192" s="48">
        <v>43446</v>
      </c>
      <c r="J192" s="48">
        <v>43446</v>
      </c>
      <c r="K192" s="47">
        <v>1460000000</v>
      </c>
      <c r="L192" s="47">
        <v>1480000000</v>
      </c>
      <c r="M192" s="47" t="s">
        <v>1787</v>
      </c>
      <c r="N192" s="20">
        <v>1.0043028259099895</v>
      </c>
      <c r="O192" s="21">
        <v>0.86201883939993018</v>
      </c>
      <c r="P192" s="21">
        <v>0.28375392487498546</v>
      </c>
      <c r="Q192" s="21">
        <v>1.6084892356867537</v>
      </c>
      <c r="R192" s="21">
        <v>0.21878435117942804</v>
      </c>
      <c r="S192" s="21">
        <v>3.6130683149226031E-2</v>
      </c>
      <c r="T192" s="21">
        <v>0.182653668030202</v>
      </c>
      <c r="U192" s="21">
        <v>0.57069662498824858</v>
      </c>
      <c r="V192" s="21">
        <v>9.4246498072764875E-2</v>
      </c>
      <c r="W192" s="21">
        <v>0.47645012691548366</v>
      </c>
      <c r="X192" s="22">
        <v>0.31124646351792118</v>
      </c>
      <c r="Y192" s="22">
        <v>0.57238948529609601</v>
      </c>
      <c r="Z192" s="22">
        <v>0.68875353648207882</v>
      </c>
      <c r="AA192" s="22">
        <v>0.31602184059250715</v>
      </c>
      <c r="AB192" s="23">
        <v>0.38336366748959327</v>
      </c>
      <c r="AC192" s="24">
        <v>0.30117982626734086</v>
      </c>
      <c r="AD192" s="22">
        <v>9.004278490859588E-2</v>
      </c>
      <c r="AE192" s="22">
        <v>8.051341890315053E-2</v>
      </c>
      <c r="AF192" s="22">
        <v>6.1843640606767794E-2</v>
      </c>
      <c r="AG192" s="22">
        <v>10.138686131386862</v>
      </c>
      <c r="AH192" s="23">
        <v>9.0656934306569337</v>
      </c>
      <c r="AI192" s="24">
        <v>-1.8866396761133604</v>
      </c>
      <c r="AJ192" s="22">
        <v>0.1723456215839051</v>
      </c>
      <c r="AK192" s="22">
        <v>0.19718309859154928</v>
      </c>
      <c r="AL192" s="23">
        <v>0.24413145539906103</v>
      </c>
      <c r="AM192" s="24">
        <v>8.9686941806900441E-2</v>
      </c>
      <c r="AN192" s="22">
        <v>1.4502209269530884</v>
      </c>
      <c r="AO192" s="22">
        <v>0.55596201322689354</v>
      </c>
      <c r="AP192" s="22">
        <v>416.91891891891891</v>
      </c>
      <c r="AQ192" s="22">
        <v>3.4382714937019082E-2</v>
      </c>
      <c r="AR192" s="22">
        <v>9.6071567483469469E-2</v>
      </c>
      <c r="AS192" s="22">
        <v>-0.18125243096071567</v>
      </c>
      <c r="AT192" s="22">
        <v>5.3412142071973041E-2</v>
      </c>
      <c r="AU192" s="22">
        <v>5.1924642400279102E-2</v>
      </c>
      <c r="AV192" s="22">
        <v>7.3552425665101728E-2</v>
      </c>
      <c r="AW192" s="22">
        <v>0.29242304656669299</v>
      </c>
      <c r="AX192" s="22">
        <v>8.8101815311760062E-2</v>
      </c>
      <c r="AY192" s="22">
        <v>4.370410367170626</v>
      </c>
      <c r="AZ192" s="22">
        <v>2.6137508999280059</v>
      </c>
      <c r="BA192" s="22">
        <v>0.46802935010482183</v>
      </c>
      <c r="BB192" s="22">
        <v>0.20459599703484063</v>
      </c>
      <c r="BC192" s="23">
        <v>6.4864864864864868E-2</v>
      </c>
    </row>
    <row r="193" spans="1:55" x14ac:dyDescent="0.2">
      <c r="A193" s="47" t="s">
        <v>622</v>
      </c>
      <c r="B193" s="47" t="s">
        <v>623</v>
      </c>
      <c r="C193" s="47" t="s">
        <v>34</v>
      </c>
      <c r="D193" s="47">
        <v>184360</v>
      </c>
      <c r="E193" s="47" t="s">
        <v>16</v>
      </c>
      <c r="F193" s="47">
        <v>2018</v>
      </c>
      <c r="G193" s="47" t="s">
        <v>17</v>
      </c>
      <c r="H193" s="48">
        <v>43404</v>
      </c>
      <c r="I193" s="48">
        <v>43447</v>
      </c>
      <c r="J193" s="48">
        <v>43447</v>
      </c>
      <c r="K193" s="47">
        <v>1579000000</v>
      </c>
      <c r="L193" s="47">
        <v>1603000000</v>
      </c>
      <c r="M193" s="47" t="s">
        <v>1788</v>
      </c>
      <c r="N193" s="20">
        <v>0.85102065178464847</v>
      </c>
      <c r="O193" s="21">
        <v>0.60980462377143763</v>
      </c>
      <c r="P193" s="21">
        <v>0.20556285066252836</v>
      </c>
      <c r="Q193" s="21">
        <v>-55.181533646322379</v>
      </c>
      <c r="R193" s="21">
        <v>0.17292472994050026</v>
      </c>
      <c r="S193" s="21">
        <v>4.2256368782854832E-2</v>
      </c>
      <c r="T193" s="21">
        <v>0.13066836115764544</v>
      </c>
      <c r="U193" s="21">
        <v>-9.3693270735524248</v>
      </c>
      <c r="V193" s="21">
        <v>-2.2895148669796557</v>
      </c>
      <c r="W193" s="21">
        <v>-7.07981220657277</v>
      </c>
      <c r="X193" s="22">
        <v>0.61772861186528794</v>
      </c>
      <c r="Y193" s="22">
        <v>-2.2300551406435401E-2</v>
      </c>
      <c r="Z193" s="22">
        <v>0.38227138813471201</v>
      </c>
      <c r="AA193" s="22">
        <v>0.17237594593033331</v>
      </c>
      <c r="AB193" s="23">
        <v>-1.8456472762983074E-2</v>
      </c>
      <c r="AC193" s="24">
        <v>0.18246340128608565</v>
      </c>
      <c r="AD193" s="22">
        <v>7.5352305376932549E-2</v>
      </c>
      <c r="AE193" s="22">
        <v>7.3984129155835271E-2</v>
      </c>
      <c r="AF193" s="22">
        <v>9.1103434122314961E-2</v>
      </c>
      <c r="AG193" s="22" t="e">
        <v>#DIV/0!</v>
      </c>
      <c r="AH193" s="23" t="e">
        <v>#DIV/0!</v>
      </c>
      <c r="AI193" s="24">
        <v>-1.2462455830388692</v>
      </c>
      <c r="AJ193" s="22">
        <v>0.18017587839719867</v>
      </c>
      <c r="AK193" s="22">
        <v>0.60614665107733423</v>
      </c>
      <c r="AL193" s="23">
        <v>0.75630532821112406</v>
      </c>
      <c r="AM193" s="24">
        <v>-8.3364632237871668</v>
      </c>
      <c r="AN193" s="22">
        <v>-91.505477308294203</v>
      </c>
      <c r="AO193" s="22">
        <v>1.6888683496042978</v>
      </c>
      <c r="AP193" s="22">
        <v>-15.617521367521368</v>
      </c>
      <c r="AQ193" s="22">
        <v>0.15386170642943792</v>
      </c>
      <c r="AR193" s="22">
        <v>7.7438774114105893E-2</v>
      </c>
      <c r="AS193" s="22">
        <v>-9.6507730195649205E-2</v>
      </c>
      <c r="AT193" s="22">
        <v>0.13078389463347004</v>
      </c>
      <c r="AU193" s="22">
        <v>0.15168516971071586</v>
      </c>
      <c r="AV193" s="22">
        <v>0.63671287790212128</v>
      </c>
      <c r="AW193" s="22">
        <v>1.0008841732979663</v>
      </c>
      <c r="AX193" s="22">
        <v>0.84261715296198059</v>
      </c>
      <c r="AY193" s="22">
        <v>1.3588288697231048</v>
      </c>
      <c r="AZ193" s="22">
        <v>0.18633681343622333</v>
      </c>
      <c r="BA193" s="22">
        <v>0.71559977473249481</v>
      </c>
      <c r="BB193" s="22">
        <v>0.72256555871053951</v>
      </c>
      <c r="BC193" s="23">
        <v>0.45580023179854601</v>
      </c>
    </row>
    <row r="194" spans="1:55" x14ac:dyDescent="0.2">
      <c r="A194" s="47" t="s">
        <v>574</v>
      </c>
      <c r="B194" s="47" t="s">
        <v>575</v>
      </c>
      <c r="C194" s="47" t="s">
        <v>45</v>
      </c>
      <c r="D194" s="47">
        <v>506954</v>
      </c>
      <c r="E194" s="47" t="s">
        <v>16</v>
      </c>
      <c r="F194" s="47">
        <v>2019</v>
      </c>
      <c r="G194" s="47" t="s">
        <v>17</v>
      </c>
      <c r="H194" s="48">
        <v>43585</v>
      </c>
      <c r="I194" s="48">
        <v>43630</v>
      </c>
      <c r="J194" s="48">
        <v>43714</v>
      </c>
      <c r="K194" s="47">
        <v>202763000</v>
      </c>
      <c r="L194" s="47">
        <v>208171000</v>
      </c>
      <c r="M194" s="47" t="s">
        <v>2081</v>
      </c>
      <c r="N194" s="20">
        <v>2.1596498812027289</v>
      </c>
      <c r="O194" s="21">
        <v>2.1596498812027289</v>
      </c>
      <c r="P194" s="21">
        <v>1.7033025966385735</v>
      </c>
      <c r="Q194" s="21">
        <v>5.0937774109139529</v>
      </c>
      <c r="R194" s="21">
        <v>0.45231935683776547</v>
      </c>
      <c r="S194" s="21">
        <v>0</v>
      </c>
      <c r="T194" s="21">
        <v>0.45231935683776547</v>
      </c>
      <c r="U194" s="21">
        <v>2.7563334792171026</v>
      </c>
      <c r="V194" s="21">
        <v>0</v>
      </c>
      <c r="W194" s="21">
        <v>2.7563334792171026</v>
      </c>
      <c r="X194" s="22">
        <v>0.60405824945567277</v>
      </c>
      <c r="Y194" s="22">
        <v>0.22216355591657896</v>
      </c>
      <c r="Z194" s="22">
        <v>0.39594175054432723</v>
      </c>
      <c r="AA194" s="22">
        <v>0.15755929265487759</v>
      </c>
      <c r="AB194" s="23">
        <v>0.16410182593952324</v>
      </c>
      <c r="AC194" s="24">
        <v>0.43231355260509208</v>
      </c>
      <c r="AD194" s="22">
        <v>0.19897113976272432</v>
      </c>
      <c r="AE194" s="22">
        <v>0.19897113976272432</v>
      </c>
      <c r="AF194" s="22">
        <v>0.13651865774483737</v>
      </c>
      <c r="AG194" s="22">
        <v>7.0739221835475758</v>
      </c>
      <c r="AH194" s="23">
        <v>7.0739221835475758</v>
      </c>
      <c r="AI194" s="24">
        <v>-0.66557247855863932</v>
      </c>
      <c r="AJ194" s="22">
        <v>0.65713688284194705</v>
      </c>
      <c r="AK194" s="22">
        <v>0.26870508344672389</v>
      </c>
      <c r="AL194" s="23">
        <v>0.40635549758178358</v>
      </c>
      <c r="AM194" s="24">
        <v>0.78021779154132664</v>
      </c>
      <c r="AN194" s="22">
        <v>5.7151000781124486</v>
      </c>
      <c r="AO194" s="22">
        <v>0.93785835824536468</v>
      </c>
      <c r="AP194" s="22">
        <v>2.8914447315757905</v>
      </c>
      <c r="AQ194" s="22">
        <v>0.12803516422243402</v>
      </c>
      <c r="AR194" s="22">
        <v>0.19598104095117067</v>
      </c>
      <c r="AS194" s="22">
        <v>-0.13043958717637286</v>
      </c>
      <c r="AT194" s="22">
        <v>0.1838024573136825</v>
      </c>
      <c r="AU194" s="22">
        <v>0.48906447555311422</v>
      </c>
      <c r="AV194" s="22">
        <v>0.30242411208679448</v>
      </c>
      <c r="AW194" s="22">
        <v>0.40635549758178358</v>
      </c>
      <c r="AX194" s="22">
        <v>0.30242411208679448</v>
      </c>
      <c r="AY194" s="22">
        <v>2.4239174916205473</v>
      </c>
      <c r="AZ194" s="22">
        <v>-0.12913613687738718</v>
      </c>
      <c r="BA194" s="22">
        <v>1.0683961761761287</v>
      </c>
      <c r="BB194" s="22">
        <v>0.41255529672812197</v>
      </c>
      <c r="BC194" s="23">
        <v>0.25906878748510692</v>
      </c>
    </row>
    <row r="195" spans="1:55" x14ac:dyDescent="0.2">
      <c r="A195" s="47" t="s">
        <v>616</v>
      </c>
      <c r="B195" s="47" t="s">
        <v>617</v>
      </c>
      <c r="C195" s="47" t="s">
        <v>91</v>
      </c>
      <c r="D195" s="47">
        <v>375369</v>
      </c>
      <c r="E195" s="47" t="s">
        <v>16</v>
      </c>
      <c r="F195" s="47">
        <v>2018</v>
      </c>
      <c r="G195" s="47" t="s">
        <v>17</v>
      </c>
      <c r="H195" s="48">
        <v>43404</v>
      </c>
      <c r="I195" s="48">
        <v>43441</v>
      </c>
      <c r="J195" s="48">
        <v>43441</v>
      </c>
      <c r="K195" s="47">
        <v>533110000</v>
      </c>
      <c r="L195" s="47">
        <v>545421000</v>
      </c>
      <c r="M195" s="47" t="s">
        <v>1790</v>
      </c>
      <c r="N195" s="20">
        <v>1.8000481160122714</v>
      </c>
      <c r="O195" s="21">
        <v>0.95404306207492395</v>
      </c>
      <c r="P195" s="21">
        <v>0.40313491624477354</v>
      </c>
      <c r="Q195" s="21">
        <v>0.45273084692491355</v>
      </c>
      <c r="R195" s="21">
        <v>7.6740062871731934E-2</v>
      </c>
      <c r="S195" s="21">
        <v>0</v>
      </c>
      <c r="T195" s="21">
        <v>7.6740062871731934E-2</v>
      </c>
      <c r="U195" s="21">
        <v>0.11148265652872225</v>
      </c>
      <c r="V195" s="21">
        <v>0</v>
      </c>
      <c r="W195" s="21">
        <v>0.11148265652872225</v>
      </c>
      <c r="X195" s="22">
        <v>0.25178414136953087</v>
      </c>
      <c r="Y195" s="22">
        <v>1.3278547969098002</v>
      </c>
      <c r="Z195" s="22">
        <v>0.74821585863046913</v>
      </c>
      <c r="AA195" s="22">
        <v>0.33333562589010562</v>
      </c>
      <c r="AB195" s="23">
        <v>0.68835875696916793</v>
      </c>
      <c r="AC195" s="24">
        <v>0.20903998659082099</v>
      </c>
      <c r="AD195" s="22">
        <v>0.12123029217343935</v>
      </c>
      <c r="AE195" s="22">
        <v>0.12123029217343935</v>
      </c>
      <c r="AF195" s="22">
        <v>0.10603098777460009</v>
      </c>
      <c r="AG195" s="22">
        <v>43.678870687702876</v>
      </c>
      <c r="AH195" s="23">
        <v>43.678870687702876</v>
      </c>
      <c r="AI195" s="24">
        <v>9.3724153982068549E-3</v>
      </c>
      <c r="AJ195" s="22">
        <v>1.0902745949211265</v>
      </c>
      <c r="AK195" s="22">
        <v>1.3661449331028743</v>
      </c>
      <c r="AL195" s="23">
        <v>1.9872751424364636</v>
      </c>
      <c r="AM195" s="24">
        <v>0.18058391904964621</v>
      </c>
      <c r="AN195" s="22">
        <v>1.7031239908236093</v>
      </c>
      <c r="AO195" s="22">
        <v>1.1723603132877083</v>
      </c>
      <c r="AP195" s="22">
        <v>10.476126718364856</v>
      </c>
      <c r="AQ195" s="22">
        <v>0.1243065220456353</v>
      </c>
      <c r="AR195" s="22">
        <v>0.13008255025823146</v>
      </c>
      <c r="AS195" s="22">
        <v>1.2191876970782656E-3</v>
      </c>
      <c r="AT195" s="22">
        <v>0.15250361937400428</v>
      </c>
      <c r="AU195" s="22">
        <v>5.5851451470435871E-3</v>
      </c>
      <c r="AV195" s="22">
        <v>1.0180206132769988E-2</v>
      </c>
      <c r="AW195" s="22">
        <v>1.9872751424364636</v>
      </c>
      <c r="AX195" s="22">
        <v>1.0180206132769988E-2</v>
      </c>
      <c r="AY195" s="22">
        <v>0.5399454558652228</v>
      </c>
      <c r="AZ195" s="22">
        <v>0.14319045166553176</v>
      </c>
      <c r="BA195" s="22">
        <v>6.2847036971169995E-3</v>
      </c>
      <c r="BB195" s="22">
        <v>1.8520389219640228</v>
      </c>
      <c r="BC195" s="23">
        <v>0.16523854631293641</v>
      </c>
    </row>
    <row r="196" spans="1:55" x14ac:dyDescent="0.2">
      <c r="A196" s="47" t="s">
        <v>592</v>
      </c>
      <c r="B196" s="47" t="s">
        <v>593</v>
      </c>
      <c r="C196" s="47" t="s">
        <v>24</v>
      </c>
      <c r="D196" s="47">
        <v>378104</v>
      </c>
      <c r="E196" s="47" t="s">
        <v>16</v>
      </c>
      <c r="F196" s="47">
        <v>2018</v>
      </c>
      <c r="G196" s="47" t="s">
        <v>17</v>
      </c>
      <c r="H196" s="48">
        <v>43465</v>
      </c>
      <c r="I196" s="48">
        <v>43510</v>
      </c>
      <c r="J196" s="48">
        <v>43592</v>
      </c>
      <c r="K196" s="47">
        <v>25409200</v>
      </c>
      <c r="L196" s="47">
        <v>25863425</v>
      </c>
      <c r="M196" s="47" t="s">
        <v>2082</v>
      </c>
      <c r="N196" s="20">
        <v>1.2971246979101394</v>
      </c>
      <c r="O196" s="21">
        <v>0.85736449955216609</v>
      </c>
      <c r="P196" s="21">
        <v>1.7672586939279433E-2</v>
      </c>
      <c r="Q196" s="21">
        <v>1.2056695686289163</v>
      </c>
      <c r="R196" s="21">
        <v>0.11630149518965119</v>
      </c>
      <c r="S196" s="21">
        <v>9.7405725550898199E-4</v>
      </c>
      <c r="T196" s="21">
        <v>0.1153274379341422</v>
      </c>
      <c r="U196" s="21">
        <v>0.25652266872585588</v>
      </c>
      <c r="V196" s="21">
        <v>2.1484484465783622E-3</v>
      </c>
      <c r="W196" s="21">
        <v>0.25437422027927753</v>
      </c>
      <c r="X196" s="22">
        <v>0.49117190028335889</v>
      </c>
      <c r="Y196" s="22">
        <v>0.63770415226888799</v>
      </c>
      <c r="Z196" s="22">
        <v>0.50882809971664111</v>
      </c>
      <c r="AA196" s="22">
        <v>0.24481176284717407</v>
      </c>
      <c r="AB196" s="23">
        <v>0.45337706709242853</v>
      </c>
      <c r="AC196" s="24">
        <v>0.27231369198367367</v>
      </c>
      <c r="AD196" s="22">
        <v>6.7657047287171368E-2</v>
      </c>
      <c r="AE196" s="22">
        <v>6.7657047287171368E-2</v>
      </c>
      <c r="AF196" s="22">
        <v>4.059091069190679E-2</v>
      </c>
      <c r="AG196" s="22">
        <v>15.520556038227628</v>
      </c>
      <c r="AH196" s="23">
        <v>15.520556038227628</v>
      </c>
      <c r="AI196" s="24">
        <v>-0.88180328491352489</v>
      </c>
      <c r="AJ196" s="22">
        <v>0.21271910543809902</v>
      </c>
      <c r="AK196" s="22">
        <v>0.69258484519898367</v>
      </c>
      <c r="AL196" s="23">
        <v>0.69258484519898367</v>
      </c>
      <c r="AM196" s="24">
        <v>0.13904742777788157</v>
      </c>
      <c r="AN196" s="22">
        <v>3.4255803924499162</v>
      </c>
      <c r="AO196" s="22">
        <v>1.5530795914182733</v>
      </c>
      <c r="AP196" s="22">
        <v>13.803943567131922</v>
      </c>
      <c r="AQ196" s="22">
        <v>6.3040914992682218E-2</v>
      </c>
      <c r="AR196" s="22">
        <v>5.1863828156274869E-2</v>
      </c>
      <c r="AS196" s="22">
        <v>-4.5733694036393741E-2</v>
      </c>
      <c r="AT196" s="22">
        <v>8.0548653042334911E-2</v>
      </c>
      <c r="AU196" s="22">
        <v>0.15277366568628883</v>
      </c>
      <c r="AV196" s="22">
        <v>0.49741054232954085</v>
      </c>
      <c r="AW196" s="22">
        <v>0.69843442709905912</v>
      </c>
      <c r="AX196" s="22">
        <v>0.50161167916568061</v>
      </c>
      <c r="AY196" s="22">
        <v>1.1068239424635695</v>
      </c>
      <c r="AZ196" s="22">
        <v>1.0431377685824579</v>
      </c>
      <c r="BA196" s="22">
        <v>0.91765149352188269</v>
      </c>
      <c r="BB196" s="22">
        <v>0.90348605738885557</v>
      </c>
      <c r="BC196" s="23">
        <v>0.16911373232103299</v>
      </c>
    </row>
    <row r="197" spans="1:55" x14ac:dyDescent="0.2">
      <c r="A197" s="47" t="s">
        <v>619</v>
      </c>
      <c r="B197" s="47" t="s">
        <v>620</v>
      </c>
      <c r="C197" s="47" t="s">
        <v>72</v>
      </c>
      <c r="D197" s="47">
        <v>346970</v>
      </c>
      <c r="E197" s="47" t="s">
        <v>16</v>
      </c>
      <c r="F197" s="47">
        <v>2018</v>
      </c>
      <c r="G197" s="47" t="s">
        <v>17</v>
      </c>
      <c r="H197" s="48">
        <v>43465</v>
      </c>
      <c r="I197" s="48">
        <v>43522</v>
      </c>
      <c r="J197" s="48">
        <v>43588</v>
      </c>
      <c r="K197" s="47">
        <v>740400000</v>
      </c>
      <c r="L197" s="47">
        <v>742100000</v>
      </c>
      <c r="M197" s="47" t="s">
        <v>2083</v>
      </c>
      <c r="N197" s="20">
        <v>3.3881932021466907</v>
      </c>
      <c r="O197" s="21">
        <v>3.3881932021466907</v>
      </c>
      <c r="P197" s="21">
        <v>2.7584973166368516</v>
      </c>
      <c r="Q197" s="21">
        <v>0.5713543020535482</v>
      </c>
      <c r="R197" s="21">
        <v>0.31736972704714639</v>
      </c>
      <c r="S197" s="21">
        <v>0</v>
      </c>
      <c r="T197" s="21">
        <v>0.31736972704714639</v>
      </c>
      <c r="U197" s="21">
        <v>0.49870028593709381</v>
      </c>
      <c r="V197" s="21">
        <v>0</v>
      </c>
      <c r="W197" s="21">
        <v>0.49870028593709381</v>
      </c>
      <c r="X197" s="22">
        <v>0.1566583953680728</v>
      </c>
      <c r="Y197" s="22">
        <v>0.63639371381306864</v>
      </c>
      <c r="Z197" s="22">
        <v>0.8433416046319272</v>
      </c>
      <c r="AA197" s="22">
        <v>0</v>
      </c>
      <c r="AB197" s="23">
        <v>0.63639371381306864</v>
      </c>
      <c r="AC197" s="24">
        <v>0.35445329471397535</v>
      </c>
      <c r="AD197" s="22">
        <v>0.26556842867487329</v>
      </c>
      <c r="AE197" s="22">
        <v>9.4677769732078199E-2</v>
      </c>
      <c r="AF197" s="22">
        <v>0.19677769732078204</v>
      </c>
      <c r="AG197" s="22">
        <v>9.1118012422360248</v>
      </c>
      <c r="AH197" s="23">
        <v>3.2484472049689441</v>
      </c>
      <c r="AI197" s="24">
        <v>-0.57538461538461538</v>
      </c>
      <c r="AJ197" s="22">
        <v>2.3255813953488373</v>
      </c>
      <c r="AK197" s="22">
        <v>0.17487620536877768</v>
      </c>
      <c r="AL197" s="23">
        <v>0.33880635913474066</v>
      </c>
      <c r="AM197" s="24">
        <v>0.14127891863789965</v>
      </c>
      <c r="AN197" s="22">
        <v>0.71796204834936317</v>
      </c>
      <c r="AO197" s="22">
        <v>0.45690653432588918</v>
      </c>
      <c r="AP197" s="22">
        <v>4.1378277153558054</v>
      </c>
      <c r="AQ197" s="22">
        <v>8.9909015715467333E-2</v>
      </c>
      <c r="AR197" s="22">
        <v>0.23533671252715424</v>
      </c>
      <c r="AS197" s="22">
        <v>-0.13540912382331644</v>
      </c>
      <c r="AT197" s="22">
        <v>0.10752688172043011</v>
      </c>
      <c r="AU197" s="22">
        <v>2.5044722719141324</v>
      </c>
      <c r="AV197" s="22">
        <v>0.36486838676048999</v>
      </c>
      <c r="AW197" s="22">
        <v>0.33880635913474066</v>
      </c>
      <c r="AX197" s="22">
        <v>0.36486838676048999</v>
      </c>
      <c r="AY197" s="22">
        <v>2.6155419222903884</v>
      </c>
      <c r="AZ197" s="22">
        <v>1.5644171779141105</v>
      </c>
      <c r="BA197" s="22">
        <v>1.2879484820607177</v>
      </c>
      <c r="BB197" s="22">
        <v>0.13630440448266876</v>
      </c>
      <c r="BC197" s="23">
        <v>4.5355996877981093E-2</v>
      </c>
    </row>
    <row r="198" spans="1:55" x14ac:dyDescent="0.2">
      <c r="A198" s="47" t="s">
        <v>1132</v>
      </c>
      <c r="B198" s="47" t="s">
        <v>1133</v>
      </c>
      <c r="C198" s="47" t="s">
        <v>91</v>
      </c>
      <c r="D198" s="47">
        <v>248677</v>
      </c>
      <c r="E198" s="47" t="s">
        <v>16</v>
      </c>
      <c r="F198" s="47">
        <v>2018</v>
      </c>
      <c r="G198" s="47" t="s">
        <v>17</v>
      </c>
      <c r="H198" s="48">
        <v>43465</v>
      </c>
      <c r="I198" s="48">
        <v>43518</v>
      </c>
      <c r="J198" s="48">
        <v>43518</v>
      </c>
      <c r="K198" s="47">
        <v>218731000</v>
      </c>
      <c r="L198" s="47">
        <v>210319000</v>
      </c>
      <c r="M198" s="47" t="s">
        <v>1792</v>
      </c>
      <c r="N198" s="20">
        <v>0.92583001662968878</v>
      </c>
      <c r="O198" s="21">
        <v>0.60130755166491223</v>
      </c>
      <c r="P198" s="21">
        <v>0.2431184429120396</v>
      </c>
      <c r="Q198" s="21">
        <v>4.4737483887196881</v>
      </c>
      <c r="R198" s="21">
        <v>0.5786816079927094</v>
      </c>
      <c r="S198" s="21">
        <v>0.15621353702833435</v>
      </c>
      <c r="T198" s="21">
        <v>0.422468070964375</v>
      </c>
      <c r="U198" s="21">
        <v>3.1675575193318108</v>
      </c>
      <c r="V198" s="21">
        <v>0.85507359660504834</v>
      </c>
      <c r="W198" s="21">
        <v>2.3124839227267624</v>
      </c>
      <c r="X198" s="22">
        <v>0.29068871689285503</v>
      </c>
      <c r="Y198" s="22">
        <v>0.30436421638865607</v>
      </c>
      <c r="Z198" s="22">
        <v>0.70931128310714497</v>
      </c>
      <c r="AA198" s="22">
        <v>0.23381777536602527</v>
      </c>
      <c r="AB198" s="23">
        <v>0.1826901656752806</v>
      </c>
      <c r="AC198" s="24">
        <v>0.45890044100495064</v>
      </c>
      <c r="AD198" s="22">
        <v>0.21826221793183964</v>
      </c>
      <c r="AE198" s="22">
        <v>0.21826221793183964</v>
      </c>
      <c r="AF198" s="22">
        <v>0.15114254539396327</v>
      </c>
      <c r="AG198" s="22">
        <v>12.248147107759459</v>
      </c>
      <c r="AH198" s="23">
        <v>12.248147107759459</v>
      </c>
      <c r="AI198" s="24">
        <v>7.2567817484201491E-2</v>
      </c>
      <c r="AJ198" s="22">
        <v>0.6615461393238804</v>
      </c>
      <c r="AK198" s="22">
        <v>0.23274249169283173</v>
      </c>
      <c r="AL198" s="23">
        <v>0.35893629660471699</v>
      </c>
      <c r="AM198" s="24">
        <v>0.83677286312608989</v>
      </c>
      <c r="AN198" s="22">
        <v>5.5363158066776288</v>
      </c>
      <c r="AO198" s="22">
        <v>1.0114304519526107</v>
      </c>
      <c r="AP198" s="22">
        <v>-43.432109708169577</v>
      </c>
      <c r="AQ198" s="22">
        <v>0.15287017299708425</v>
      </c>
      <c r="AR198" s="22">
        <v>0.20536244769491838</v>
      </c>
      <c r="AS198" s="22">
        <v>1.4902704622433711E-2</v>
      </c>
      <c r="AT198" s="22">
        <v>0.20770983328616568</v>
      </c>
      <c r="AU198" s="22">
        <v>4.0147343508508758E-2</v>
      </c>
      <c r="AV198" s="22">
        <v>2.1782817464839791E-2</v>
      </c>
      <c r="AW198" s="22">
        <v>0.49165806261292821</v>
      </c>
      <c r="AX198" s="22">
        <v>2.9837321926816377E-2</v>
      </c>
      <c r="AY198" s="22">
        <v>2.6213504765668372</v>
      </c>
      <c r="AZ198" s="22">
        <v>2.2755701865808562</v>
      </c>
      <c r="BA198" s="22">
        <v>8.2457654034352332E-2</v>
      </c>
      <c r="BB198" s="22">
        <v>0.38148275438150969</v>
      </c>
      <c r="BC198" s="23">
        <v>0.3217921851529032</v>
      </c>
    </row>
    <row r="199" spans="1:55" x14ac:dyDescent="0.2">
      <c r="A199" s="47" t="s">
        <v>655</v>
      </c>
      <c r="B199" s="47" t="s">
        <v>656</v>
      </c>
      <c r="C199" s="47" t="s">
        <v>34</v>
      </c>
      <c r="D199" s="47">
        <v>69543</v>
      </c>
      <c r="E199" s="47" t="s">
        <v>16</v>
      </c>
      <c r="F199" s="47">
        <v>2018</v>
      </c>
      <c r="G199" s="47" t="s">
        <v>17</v>
      </c>
      <c r="H199" s="48">
        <v>43465</v>
      </c>
      <c r="I199" s="48">
        <v>43522</v>
      </c>
      <c r="J199" s="48">
        <v>43522</v>
      </c>
      <c r="K199" s="47">
        <v>901294784</v>
      </c>
      <c r="L199" s="47">
        <v>905242185</v>
      </c>
      <c r="M199" s="47" t="s">
        <v>1793</v>
      </c>
      <c r="N199" s="20">
        <v>1.2856096476312553</v>
      </c>
      <c r="O199" s="21">
        <v>1.2416093337170062</v>
      </c>
      <c r="P199" s="21">
        <v>0.31383577052868389</v>
      </c>
      <c r="Q199" s="21">
        <v>6.2878322504430004</v>
      </c>
      <c r="R199" s="21">
        <v>0.37130514422804162</v>
      </c>
      <c r="S199" s="21">
        <v>8.2727486403903358E-2</v>
      </c>
      <c r="T199" s="21">
        <v>0.28857765782413825</v>
      </c>
      <c r="U199" s="21">
        <v>2.7059657412876552</v>
      </c>
      <c r="V199" s="21">
        <v>0.602894270525694</v>
      </c>
      <c r="W199" s="21">
        <v>2.1030714707619609</v>
      </c>
      <c r="X199" s="22">
        <v>0.39831902805132069</v>
      </c>
      <c r="Y199" s="22">
        <v>0.20147806114555689</v>
      </c>
      <c r="Z199" s="22">
        <v>0.60168097194867931</v>
      </c>
      <c r="AA199" s="22">
        <v>0.29392694174954004</v>
      </c>
      <c r="AB199" s="23">
        <v>0.13721501341351727</v>
      </c>
      <c r="AC199" s="24">
        <v>0.46407257101933636</v>
      </c>
      <c r="AD199" s="22">
        <v>0.15317058461383826</v>
      </c>
      <c r="AE199" s="22">
        <v>0.15317058461383826</v>
      </c>
      <c r="AF199" s="22">
        <v>0.10966064002211305</v>
      </c>
      <c r="AG199" s="22">
        <v>16.861687413554634</v>
      </c>
      <c r="AH199" s="23">
        <v>16.861687413554634</v>
      </c>
      <c r="AI199" s="24">
        <v>-0.68664742917103883</v>
      </c>
      <c r="AJ199" s="22">
        <v>0.3988803725115756</v>
      </c>
      <c r="AK199" s="22">
        <v>0.20915917226927441</v>
      </c>
      <c r="AL199" s="23">
        <v>0.33283855758316599</v>
      </c>
      <c r="AM199" s="24">
        <v>0.51553455404607207</v>
      </c>
      <c r="AN199" s="22">
        <v>4.7011813349084468</v>
      </c>
      <c r="AO199" s="22">
        <v>0.64508311652523487</v>
      </c>
      <c r="AP199" s="22">
        <v>7.2898882579226969</v>
      </c>
      <c r="AQ199" s="22">
        <v>7.0740227425616586E-2</v>
      </c>
      <c r="AR199" s="22">
        <v>0.19157944993780704</v>
      </c>
      <c r="AS199" s="22">
        <v>-0.13154753678179693</v>
      </c>
      <c r="AT199" s="22">
        <v>0.12358466862807077</v>
      </c>
      <c r="AU199" s="22">
        <v>0.27038480655034397</v>
      </c>
      <c r="AV199" s="22">
        <v>0.22561774207631188</v>
      </c>
      <c r="AW199" s="22">
        <v>0.42825445864344897</v>
      </c>
      <c r="AX199" s="22">
        <v>0.29029630669849738</v>
      </c>
      <c r="AY199" s="22">
        <v>3.7578541547042899</v>
      </c>
      <c r="AZ199" s="22">
        <v>2.7737675334262981</v>
      </c>
      <c r="BA199" s="22">
        <v>1.1842346471127405</v>
      </c>
      <c r="BB199" s="22">
        <v>0.26610931633633111</v>
      </c>
      <c r="BC199" s="23">
        <v>0.14316414965826621</v>
      </c>
    </row>
    <row r="200" spans="1:55" x14ac:dyDescent="0.2">
      <c r="A200" s="47" t="s">
        <v>652</v>
      </c>
      <c r="B200" s="47" t="s">
        <v>653</v>
      </c>
      <c r="C200" s="47" t="s">
        <v>113</v>
      </c>
      <c r="D200" s="47">
        <v>378167</v>
      </c>
      <c r="E200" s="47" t="s">
        <v>16</v>
      </c>
      <c r="F200" s="47">
        <v>2018</v>
      </c>
      <c r="G200" s="47" t="s">
        <v>17</v>
      </c>
      <c r="H200" s="48">
        <v>43465</v>
      </c>
      <c r="I200" s="48">
        <v>43503</v>
      </c>
      <c r="J200" s="48">
        <v>43587</v>
      </c>
      <c r="K200" s="47">
        <v>568000000</v>
      </c>
      <c r="L200" s="47">
        <v>573000000</v>
      </c>
      <c r="M200" s="47" t="s">
        <v>2084</v>
      </c>
      <c r="N200" s="20">
        <v>1.0088340291643976</v>
      </c>
      <c r="O200" s="21">
        <v>1.0088340291643976</v>
      </c>
      <c r="P200" s="21">
        <v>1.095177588189024E-2</v>
      </c>
      <c r="Q200" s="21">
        <v>4.3630216159981501</v>
      </c>
      <c r="R200" s="21">
        <v>8.0190966796348781E-2</v>
      </c>
      <c r="S200" s="21">
        <v>1.0248838788244549E-2</v>
      </c>
      <c r="T200" s="21">
        <v>6.9942128008104232E-2</v>
      </c>
      <c r="U200" s="21">
        <v>0.43006588833660847</v>
      </c>
      <c r="V200" s="21">
        <v>5.4964743960235811E-2</v>
      </c>
      <c r="W200" s="21">
        <v>0.37510114437637265</v>
      </c>
      <c r="X200" s="22">
        <v>0.71873349786078389</v>
      </c>
      <c r="Y200" s="22">
        <v>0.24987002483969731</v>
      </c>
      <c r="Z200" s="22">
        <v>0.28126650213921611</v>
      </c>
      <c r="AA200" s="22">
        <v>0.14101583127674019</v>
      </c>
      <c r="AB200" s="23">
        <v>0.18646204912114323</v>
      </c>
      <c r="AC200" s="24">
        <v>0.79333970681963029</v>
      </c>
      <c r="AD200" s="22">
        <v>0.50493945188017841</v>
      </c>
      <c r="AE200" s="22">
        <v>0.41156787762906311</v>
      </c>
      <c r="AF200" s="22">
        <v>0.31676226896112175</v>
      </c>
      <c r="AG200" s="22">
        <v>14.274774774774775</v>
      </c>
      <c r="AH200" s="23">
        <v>11.635135135135135</v>
      </c>
      <c r="AI200" s="24">
        <v>-0.18278720884326885</v>
      </c>
      <c r="AJ200" s="22">
        <v>3.8316088824348039E-2</v>
      </c>
      <c r="AK200" s="22">
        <v>0.26582448595618868</v>
      </c>
      <c r="AL200" s="23">
        <v>0.34041123504905257</v>
      </c>
      <c r="AM200" s="24">
        <v>0.11490001155935729</v>
      </c>
      <c r="AN200" s="22">
        <v>0.36273263206565715</v>
      </c>
      <c r="AO200" s="22">
        <v>6.7635869858068132E-2</v>
      </c>
      <c r="AP200" s="22">
        <v>10.746575342465754</v>
      </c>
      <c r="AQ200" s="22">
        <v>2.1424491599400804E-2</v>
      </c>
      <c r="AR200" s="22">
        <v>0.40360101975780754</v>
      </c>
      <c r="AS200" s="22">
        <v>-7.3773103887826638E-2</v>
      </c>
      <c r="AT200" s="22">
        <v>2.7297906046922654E-2</v>
      </c>
      <c r="AU200" s="22">
        <v>1.1768621044351666E-2</v>
      </c>
      <c r="AV200" s="22">
        <v>0.10455583926891547</v>
      </c>
      <c r="AW200" s="22">
        <v>0.39029275808936825</v>
      </c>
      <c r="AX200" s="22">
        <v>0.11987673343605547</v>
      </c>
      <c r="AY200" s="22">
        <v>2.3480593247081099</v>
      </c>
      <c r="AZ200" s="22">
        <v>2.1195960870937203</v>
      </c>
      <c r="BA200" s="22">
        <v>0.39134808853118713</v>
      </c>
      <c r="BB200" s="22">
        <v>0.34713076199435561</v>
      </c>
      <c r="BC200" s="23">
        <v>9.6803208035078511E-2</v>
      </c>
    </row>
    <row r="201" spans="1:55" x14ac:dyDescent="0.2">
      <c r="A201" s="47" t="s">
        <v>631</v>
      </c>
      <c r="B201" s="47" t="s">
        <v>632</v>
      </c>
      <c r="C201" s="47" t="s">
        <v>24</v>
      </c>
      <c r="D201" s="47">
        <v>447447</v>
      </c>
      <c r="E201" s="47" t="s">
        <v>16</v>
      </c>
      <c r="F201" s="47">
        <v>2018</v>
      </c>
      <c r="G201" s="47" t="s">
        <v>17</v>
      </c>
      <c r="H201" s="48">
        <v>43465</v>
      </c>
      <c r="I201" s="48">
        <v>43511</v>
      </c>
      <c r="J201" s="48">
        <v>43511</v>
      </c>
      <c r="K201" s="47">
        <v>86365000</v>
      </c>
      <c r="L201" s="47">
        <v>87887000</v>
      </c>
      <c r="M201" s="47" t="s">
        <v>1795</v>
      </c>
      <c r="N201" s="20">
        <v>0.84908442404639406</v>
      </c>
      <c r="O201" s="21">
        <v>0.62414529803593777</v>
      </c>
      <c r="P201" s="21">
        <v>0.16067877743223388</v>
      </c>
      <c r="Q201" s="21">
        <v>-167.50590274017114</v>
      </c>
      <c r="R201" s="21">
        <v>0.39115906667906897</v>
      </c>
      <c r="S201" s="21">
        <v>0</v>
      </c>
      <c r="T201" s="21">
        <v>0.39115906667906897</v>
      </c>
      <c r="U201" s="21">
        <v>-65.130293512401167</v>
      </c>
      <c r="V201" s="21">
        <v>0</v>
      </c>
      <c r="W201" s="21">
        <v>-65.130293512401167</v>
      </c>
      <c r="X201" s="22">
        <v>0.42551951443686503</v>
      </c>
      <c r="Y201" s="22">
        <v>-7.207453348269173E-3</v>
      </c>
      <c r="Z201" s="22">
        <v>0.57448048556313502</v>
      </c>
      <c r="AA201" s="22">
        <v>0.13951874297898526</v>
      </c>
      <c r="AB201" s="23">
        <v>-6.0057930892725075E-3</v>
      </c>
      <c r="AC201" s="24">
        <v>0.56096079868356008</v>
      </c>
      <c r="AD201" s="22">
        <v>0.22199786557457341</v>
      </c>
      <c r="AE201" s="22">
        <v>0.22199786557457341</v>
      </c>
      <c r="AF201" s="22">
        <v>0.170352360925737</v>
      </c>
      <c r="AG201" s="22">
        <v>14.626112582978596</v>
      </c>
      <c r="AH201" s="23">
        <v>14.626112582978596</v>
      </c>
      <c r="AI201" s="24">
        <v>-1.4941837214185021</v>
      </c>
      <c r="AJ201" s="22">
        <v>0.519290175535146</v>
      </c>
      <c r="AK201" s="22">
        <v>0.66531193252492737</v>
      </c>
      <c r="AL201" s="23">
        <v>0.66531193252492737</v>
      </c>
      <c r="AM201" s="24">
        <v>-40.835156503844907</v>
      </c>
      <c r="AN201" s="22">
        <v>-239.70995342792159</v>
      </c>
      <c r="AO201" s="22">
        <v>1.4396483817272461</v>
      </c>
      <c r="AP201" s="22">
        <v>-19.035038530342646</v>
      </c>
      <c r="AQ201" s="22">
        <v>0.245247500730153</v>
      </c>
      <c r="AR201" s="22">
        <v>0.1807683027883982</v>
      </c>
      <c r="AS201" s="22">
        <v>-0.27010105537487539</v>
      </c>
      <c r="AT201" s="22">
        <v>0.26024279457689831</v>
      </c>
      <c r="AU201" s="22">
        <v>0.69918903904761409</v>
      </c>
      <c r="AV201" s="22">
        <v>0.8957974417475405</v>
      </c>
      <c r="AW201" s="22">
        <v>0.66531193252492737</v>
      </c>
      <c r="AX201" s="22">
        <v>0.8957974417475405</v>
      </c>
      <c r="AY201" s="22">
        <v>1.2239062961116143</v>
      </c>
      <c r="AZ201" s="22">
        <v>0.97195192689305665</v>
      </c>
      <c r="BA201" s="22">
        <v>1.4287578474979512</v>
      </c>
      <c r="BB201" s="22">
        <v>0.8170560141548654</v>
      </c>
      <c r="BC201" s="23">
        <v>0.640672573526056</v>
      </c>
    </row>
    <row r="202" spans="1:55" x14ac:dyDescent="0.2">
      <c r="A202" s="47" t="s">
        <v>628</v>
      </c>
      <c r="B202" s="47" t="s">
        <v>629</v>
      </c>
      <c r="C202" s="47" t="s">
        <v>15</v>
      </c>
      <c r="D202" s="47">
        <v>824090</v>
      </c>
      <c r="E202" s="47" t="s">
        <v>16</v>
      </c>
      <c r="F202" s="47">
        <v>2018</v>
      </c>
      <c r="G202" s="47" t="s">
        <v>17</v>
      </c>
      <c r="H202" s="48">
        <v>43465</v>
      </c>
      <c r="I202" s="48">
        <v>43524</v>
      </c>
      <c r="J202" s="48">
        <v>43581</v>
      </c>
      <c r="K202" s="47">
        <v>76128000</v>
      </c>
      <c r="L202" s="47">
        <v>77100000</v>
      </c>
      <c r="M202" s="47" t="s">
        <v>2085</v>
      </c>
      <c r="N202" s="20">
        <v>2.9960209619345091</v>
      </c>
      <c r="O202" s="21">
        <v>2.2281982443968507</v>
      </c>
      <c r="P202" s="21">
        <v>1.2790153046253918</v>
      </c>
      <c r="Q202" s="21">
        <v>0.74159597721894677</v>
      </c>
      <c r="R202" s="21">
        <v>0.24434454267979366</v>
      </c>
      <c r="S202" s="21">
        <v>1.3903853843148984E-4</v>
      </c>
      <c r="T202" s="21">
        <v>0.24420550414136219</v>
      </c>
      <c r="U202" s="21">
        <v>0.42554947258653192</v>
      </c>
      <c r="V202" s="21">
        <v>2.4214895921068462E-4</v>
      </c>
      <c r="W202" s="21">
        <v>0.42530732362732121</v>
      </c>
      <c r="X202" s="22">
        <v>0.31450114382946681</v>
      </c>
      <c r="Y202" s="22">
        <v>1.432339371308547</v>
      </c>
      <c r="Z202" s="22">
        <v>0.68549885617053319</v>
      </c>
      <c r="AA202" s="22">
        <v>0.48878091412513525</v>
      </c>
      <c r="AB202" s="23">
        <v>0.57418598405173271</v>
      </c>
      <c r="AC202" s="24">
        <v>0.45009876529291781</v>
      </c>
      <c r="AD202" s="22">
        <v>0.2339972443959856</v>
      </c>
      <c r="AE202" s="22">
        <v>0.2339972443959856</v>
      </c>
      <c r="AF202" s="22">
        <v>0.16530926461126416</v>
      </c>
      <c r="AG202" s="22">
        <v>13.168328272986813</v>
      </c>
      <c r="AH202" s="23">
        <v>13.168328272986813</v>
      </c>
      <c r="AI202" s="24">
        <v>-0.605015176960227</v>
      </c>
      <c r="AJ202" s="22">
        <v>1.3144948321866061</v>
      </c>
      <c r="AK202" s="22">
        <v>0.41453762761864144</v>
      </c>
      <c r="AL202" s="23">
        <v>0.56472058792344182</v>
      </c>
      <c r="AM202" s="24">
        <v>0.2058381462319015</v>
      </c>
      <c r="AN202" s="22">
        <v>1.2451700557494083</v>
      </c>
      <c r="AO202" s="22">
        <v>0.71495919377222494</v>
      </c>
      <c r="AP202" s="22">
        <v>3.4122337612021911</v>
      </c>
      <c r="AQ202" s="22">
        <v>0.11818937854954882</v>
      </c>
      <c r="AR202" s="22">
        <v>0.19299897812346747</v>
      </c>
      <c r="AS202" s="22">
        <v>-0.11676731090251266</v>
      </c>
      <c r="AT202" s="22">
        <v>0.13798639379801758</v>
      </c>
      <c r="AU202" s="22">
        <v>1.0911888027510481</v>
      </c>
      <c r="AV202" s="22">
        <v>0.46878600595180592</v>
      </c>
      <c r="AW202" s="22">
        <v>0.56504211190154829</v>
      </c>
      <c r="AX202" s="22">
        <v>0.46905290952277107</v>
      </c>
      <c r="AY202" s="22">
        <v>1.460530549528452</v>
      </c>
      <c r="AZ202" s="22">
        <v>0.65800082936003346</v>
      </c>
      <c r="BA202" s="22">
        <v>0.96916748056983781</v>
      </c>
      <c r="BB202" s="22">
        <v>0.68468269994274389</v>
      </c>
      <c r="BC202" s="23">
        <v>0.18692002691371018</v>
      </c>
    </row>
    <row r="203" spans="1:55" x14ac:dyDescent="0.2">
      <c r="A203" s="47" t="s">
        <v>658</v>
      </c>
      <c r="B203" s="47" t="s">
        <v>659</v>
      </c>
      <c r="C203" s="47" t="s">
        <v>59</v>
      </c>
      <c r="D203" s="47">
        <v>378169</v>
      </c>
      <c r="E203" s="47" t="s">
        <v>16</v>
      </c>
      <c r="F203" s="47">
        <v>2018</v>
      </c>
      <c r="G203" s="47" t="s">
        <v>17</v>
      </c>
      <c r="H203" s="48">
        <v>43465</v>
      </c>
      <c r="I203" s="48">
        <v>43522</v>
      </c>
      <c r="J203" s="48">
        <v>43591</v>
      </c>
      <c r="K203" s="47">
        <v>110858000</v>
      </c>
      <c r="L203" s="47">
        <v>112141000</v>
      </c>
      <c r="M203" s="47" t="s">
        <v>2086</v>
      </c>
      <c r="N203" s="20">
        <v>2.6073130546453949</v>
      </c>
      <c r="O203" s="21">
        <v>1.6514267786097983</v>
      </c>
      <c r="P203" s="21">
        <v>0.56269680965620295</v>
      </c>
      <c r="Q203" s="21">
        <v>1.1043291788975997</v>
      </c>
      <c r="R203" s="21">
        <v>0.35324070679810804</v>
      </c>
      <c r="S203" s="21">
        <v>3.7738000891430513E-3</v>
      </c>
      <c r="T203" s="21">
        <v>0.34946690670896502</v>
      </c>
      <c r="U203" s="21">
        <v>0.74333472648967047</v>
      </c>
      <c r="V203" s="21">
        <v>7.9413176429100861E-3</v>
      </c>
      <c r="W203" s="21">
        <v>0.73539340884676041</v>
      </c>
      <c r="X203" s="22">
        <v>0.22823879631278271</v>
      </c>
      <c r="Y203" s="22">
        <v>1.3697700083972819</v>
      </c>
      <c r="Z203" s="22">
        <v>0.77176120368721723</v>
      </c>
      <c r="AA203" s="22">
        <v>0.41727233900427446</v>
      </c>
      <c r="AB203" s="23">
        <v>0.47521082254054592</v>
      </c>
      <c r="AC203" s="24">
        <v>0.42305229439610775</v>
      </c>
      <c r="AD203" s="22">
        <v>0.14649887782369952</v>
      </c>
      <c r="AE203" s="22">
        <v>0.14649887782369952</v>
      </c>
      <c r="AF203" s="22">
        <v>8.5424932351386124E-2</v>
      </c>
      <c r="AG203" s="22">
        <v>4.395849364051962</v>
      </c>
      <c r="AH203" s="23">
        <v>4.395849364051962</v>
      </c>
      <c r="AI203" s="24">
        <v>11.131127235331086</v>
      </c>
      <c r="AJ203" s="22">
        <v>0.38781417534704526</v>
      </c>
      <c r="AK203" s="22">
        <v>4.5542348561703243E-2</v>
      </c>
      <c r="AL203" s="23">
        <v>9.6105717057477183E-2</v>
      </c>
      <c r="AM203" s="24">
        <v>5.547281875797936E-2</v>
      </c>
      <c r="AN203" s="22">
        <v>0.64937503877437075</v>
      </c>
      <c r="AO203" s="22">
        <v>0.30859004631326759</v>
      </c>
      <c r="AP203" s="22">
        <v>2.1932349222436227</v>
      </c>
      <c r="AQ203" s="22">
        <v>2.6361283830621998E-2</v>
      </c>
      <c r="AR203" s="22">
        <v>0.11001149203062496</v>
      </c>
      <c r="AS203" s="22">
        <v>1.2245519151414983</v>
      </c>
      <c r="AT203" s="22">
        <v>3.3948451420722232E-2</v>
      </c>
      <c r="AU203" s="22">
        <v>-4.0553180816282035</v>
      </c>
      <c r="AV203" s="22">
        <v>-1.0049639154686991</v>
      </c>
      <c r="AW203" s="22">
        <v>9.714353711035191E-2</v>
      </c>
      <c r="AX203" s="22">
        <v>-1.0158162532465356</v>
      </c>
      <c r="AY203" s="22">
        <v>7.8136604285187188</v>
      </c>
      <c r="AZ203" s="22">
        <v>6.7240919504723662</v>
      </c>
      <c r="BA203" s="22">
        <v>-13.466497538120143</v>
      </c>
      <c r="BB203" s="22">
        <v>0.12798099036274294</v>
      </c>
      <c r="BC203" s="23">
        <v>4.9545177978492456E-2</v>
      </c>
    </row>
    <row r="204" spans="1:55" x14ac:dyDescent="0.2">
      <c r="A204" s="47" t="s">
        <v>640</v>
      </c>
      <c r="B204" s="47" t="s">
        <v>641</v>
      </c>
      <c r="C204" s="47" t="s">
        <v>24</v>
      </c>
      <c r="D204" s="47">
        <v>86933</v>
      </c>
      <c r="E204" s="47" t="s">
        <v>16</v>
      </c>
      <c r="F204" s="47">
        <v>2018</v>
      </c>
      <c r="G204" s="47" t="s">
        <v>17</v>
      </c>
      <c r="H204" s="48">
        <v>43465</v>
      </c>
      <c r="I204" s="48">
        <v>43508</v>
      </c>
      <c r="J204" s="48">
        <v>43508</v>
      </c>
      <c r="K204" s="47">
        <v>147000000</v>
      </c>
      <c r="L204" s="47">
        <v>151000000</v>
      </c>
      <c r="M204" s="47" t="s">
        <v>1798</v>
      </c>
      <c r="N204" s="20">
        <v>2.4889135254988912</v>
      </c>
      <c r="O204" s="21">
        <v>2.2749445676274944</v>
      </c>
      <c r="P204" s="21">
        <v>1.9467849223946785</v>
      </c>
      <c r="Q204" s="21">
        <v>0.7816180235535074</v>
      </c>
      <c r="R204" s="21">
        <v>0.28696651817789914</v>
      </c>
      <c r="S204" s="21">
        <v>0.15907457968098865</v>
      </c>
      <c r="T204" s="21">
        <v>0.12789193849691047</v>
      </c>
      <c r="U204" s="21">
        <v>0.51126472094214026</v>
      </c>
      <c r="V204" s="21">
        <v>0.28341013824884792</v>
      </c>
      <c r="W204" s="21">
        <v>0.22785458269329237</v>
      </c>
      <c r="X204" s="22">
        <v>0.64520764477654835</v>
      </c>
      <c r="Y204" s="22">
        <v>0.65724381625441697</v>
      </c>
      <c r="Z204" s="22">
        <v>0.35479235522345165</v>
      </c>
      <c r="AA204" s="22">
        <v>0.11941370886621641</v>
      </c>
      <c r="AB204" s="23">
        <v>0.56128754131340708</v>
      </c>
      <c r="AC204" s="24">
        <v>0.69006900690069006</v>
      </c>
      <c r="AD204" s="22">
        <v>0.26492649264926493</v>
      </c>
      <c r="AE204" s="22">
        <v>0.26492649264926493</v>
      </c>
      <c r="AF204" s="22">
        <v>0.24782478247824782</v>
      </c>
      <c r="AG204" s="22">
        <v>67.92307692307692</v>
      </c>
      <c r="AH204" s="23">
        <v>67.92307692307692</v>
      </c>
      <c r="AI204" s="24">
        <v>0.52014010507880915</v>
      </c>
      <c r="AJ204" s="22">
        <v>0.63303769401330379</v>
      </c>
      <c r="AK204" s="22">
        <v>0.57185778668002007</v>
      </c>
      <c r="AL204" s="23">
        <v>0.57185778668002007</v>
      </c>
      <c r="AM204" s="24">
        <v>0.21146953405017921</v>
      </c>
      <c r="AN204" s="22">
        <v>0.85330261136712748</v>
      </c>
      <c r="AO204" s="22">
        <v>0.47894812473056475</v>
      </c>
      <c r="AP204" s="22">
        <v>1.2408786299329859</v>
      </c>
      <c r="AQ204" s="22">
        <v>0.11869521482971691</v>
      </c>
      <c r="AR204" s="22">
        <v>0.34263426342634262</v>
      </c>
      <c r="AS204" s="22">
        <v>0.17821782178217821</v>
      </c>
      <c r="AT204" s="22">
        <v>0.16410403793648512</v>
      </c>
      <c r="AU204" s="22">
        <v>-0.37195121951219512</v>
      </c>
      <c r="AV204" s="22">
        <v>-0.33600400600901353</v>
      </c>
      <c r="AW204" s="22">
        <v>1.2831460674157302</v>
      </c>
      <c r="AX204" s="22">
        <v>-0.75393258426966292</v>
      </c>
      <c r="AY204" s="22">
        <v>2.2616081540203852</v>
      </c>
      <c r="AZ204" s="22">
        <v>-1.7157417893544733</v>
      </c>
      <c r="BA204" s="22">
        <v>-0.81234866828087171</v>
      </c>
      <c r="BB204" s="22">
        <v>0.44216324486730096</v>
      </c>
      <c r="BC204" s="23">
        <v>0.17129000969932104</v>
      </c>
    </row>
    <row r="205" spans="1:55" x14ac:dyDescent="0.2">
      <c r="A205" s="47" t="s">
        <v>643</v>
      </c>
      <c r="B205" s="47" t="s">
        <v>644</v>
      </c>
      <c r="C205" s="47" t="s">
        <v>24</v>
      </c>
      <c r="D205" s="47">
        <v>671924</v>
      </c>
      <c r="E205" s="47" t="s">
        <v>16</v>
      </c>
      <c r="F205" s="47">
        <v>2018</v>
      </c>
      <c r="G205" s="47" t="s">
        <v>17</v>
      </c>
      <c r="H205" s="48">
        <v>43465</v>
      </c>
      <c r="I205" s="48">
        <v>43510</v>
      </c>
      <c r="J205" s="48">
        <v>43510</v>
      </c>
      <c r="K205" s="47">
        <v>213014000</v>
      </c>
      <c r="L205" s="47">
        <v>219792000</v>
      </c>
      <c r="M205" s="47" t="s">
        <v>1799</v>
      </c>
      <c r="N205" s="20">
        <v>4.3083778337413028</v>
      </c>
      <c r="O205" s="21">
        <v>4.2919955699461765</v>
      </c>
      <c r="P205" s="21">
        <v>3.3820850880720097</v>
      </c>
      <c r="Q205" s="21">
        <v>0.37373174099037004</v>
      </c>
      <c r="R205" s="21">
        <v>6.589406000993287E-3</v>
      </c>
      <c r="S205" s="21">
        <v>0</v>
      </c>
      <c r="T205" s="21">
        <v>6.589406000993287E-3</v>
      </c>
      <c r="U205" s="21">
        <v>9.0520761778368989E-3</v>
      </c>
      <c r="V205" s="21">
        <v>0</v>
      </c>
      <c r="W205" s="21">
        <v>9.0520761778368989E-3</v>
      </c>
      <c r="X205" s="22">
        <v>0.69252411970540051</v>
      </c>
      <c r="Y205" s="22">
        <v>0.84665147122500606</v>
      </c>
      <c r="Z205" s="22">
        <v>0.30747588029459944</v>
      </c>
      <c r="AA205" s="22">
        <v>5.8808388660809251E-2</v>
      </c>
      <c r="AB205" s="23">
        <v>0.72794416126620609</v>
      </c>
      <c r="AC205" s="24">
        <v>0.94998466961017236</v>
      </c>
      <c r="AD205" s="22">
        <v>8.2574740300008026E-2</v>
      </c>
      <c r="AE205" s="22">
        <v>8.2574740300008026E-2</v>
      </c>
      <c r="AF205" s="22">
        <v>5.8182681920183138E-2</v>
      </c>
      <c r="AG205" s="22">
        <v>-5.1426680345500877</v>
      </c>
      <c r="AH205" s="23">
        <v>-5.1426680345500877</v>
      </c>
      <c r="AI205" s="24">
        <v>4.3592572874873226E-2</v>
      </c>
      <c r="AJ205" s="22">
        <v>0.79060706316118667</v>
      </c>
      <c r="AK205" s="22">
        <v>19.285706091545258</v>
      </c>
      <c r="AL205" s="23">
        <v>19.285706091545258</v>
      </c>
      <c r="AM205" s="24">
        <v>5.6850922160140857E-2</v>
      </c>
      <c r="AN205" s="22">
        <v>0.9771107189271675</v>
      </c>
      <c r="AO205" s="22">
        <v>0.71128204275365658</v>
      </c>
      <c r="AP205" s="22">
        <v>1.3375364344975078</v>
      </c>
      <c r="AQ205" s="22">
        <v>4.1384296849074104E-2</v>
      </c>
      <c r="AR205" s="22">
        <v>0.17866519863349634</v>
      </c>
      <c r="AS205" s="22">
        <v>7.7884756916343899E-3</v>
      </c>
      <c r="AT205" s="22">
        <v>0.1270813474530211</v>
      </c>
      <c r="AU205" s="22">
        <v>0.58739127674433367</v>
      </c>
      <c r="AV205" s="22">
        <v>14.328553401399564</v>
      </c>
      <c r="AW205" s="22">
        <v>19.285706091545258</v>
      </c>
      <c r="AX205" s="22">
        <v>14.328553401399564</v>
      </c>
      <c r="AY205" s="22">
        <v>0.11219078998172412</v>
      </c>
      <c r="AZ205" s="22">
        <v>-9.1436652166078929</v>
      </c>
      <c r="BA205" s="22">
        <v>2.2814609153096543</v>
      </c>
      <c r="BB205" s="22">
        <v>8.9133876333601005</v>
      </c>
      <c r="BC205" s="23">
        <v>6.998290913921959E-2</v>
      </c>
    </row>
    <row r="206" spans="1:55" x14ac:dyDescent="0.2">
      <c r="A206" s="47" t="s">
        <v>634</v>
      </c>
      <c r="B206" s="47" t="s">
        <v>635</v>
      </c>
      <c r="C206" s="47" t="s">
        <v>15</v>
      </c>
      <c r="D206" s="47">
        <v>330628</v>
      </c>
      <c r="E206" s="47" t="s">
        <v>16</v>
      </c>
      <c r="F206" s="47">
        <v>2018</v>
      </c>
      <c r="G206" s="47" t="s">
        <v>17</v>
      </c>
      <c r="H206" s="48">
        <v>43434</v>
      </c>
      <c r="I206" s="48">
        <v>43483</v>
      </c>
      <c r="J206" s="48">
        <v>43483</v>
      </c>
      <c r="K206" s="47">
        <v>394800000</v>
      </c>
      <c r="L206" s="47">
        <v>406800000</v>
      </c>
      <c r="M206" s="47" t="s">
        <v>1800</v>
      </c>
      <c r="N206" s="20">
        <v>0.47381804077059003</v>
      </c>
      <c r="O206" s="21">
        <v>0.47381804077059003</v>
      </c>
      <c r="P206" s="21">
        <v>5.1717450329698746E-2</v>
      </c>
      <c r="Q206" s="21">
        <v>1.0011835941393401</v>
      </c>
      <c r="R206" s="21">
        <v>0.35356704830565983</v>
      </c>
      <c r="S206" s="21">
        <v>4.9177266020432937E-2</v>
      </c>
      <c r="T206" s="21">
        <v>0.3043897822852269</v>
      </c>
      <c r="U206" s="21">
        <v>0.70755257649755809</v>
      </c>
      <c r="V206" s="21">
        <v>9.8412737964716432E-2</v>
      </c>
      <c r="W206" s="21">
        <v>0.60913983853284159</v>
      </c>
      <c r="X206" s="22">
        <v>6.8445988432540794E-2</v>
      </c>
      <c r="Y206" s="22">
        <v>4.6089003732414584</v>
      </c>
      <c r="Z206" s="22">
        <v>0.93155401156745921</v>
      </c>
      <c r="AA206" s="22">
        <v>0.61236560143939534</v>
      </c>
      <c r="AB206" s="23">
        <v>0.49970427647348137</v>
      </c>
      <c r="AC206" s="24">
        <v>0.62693305397585553</v>
      </c>
      <c r="AD206" s="22">
        <v>0.33039010276364361</v>
      </c>
      <c r="AE206" s="22">
        <v>0.19540057866906116</v>
      </c>
      <c r="AF206" s="22">
        <v>0.1352638930459942</v>
      </c>
      <c r="AG206" s="22">
        <v>5.9505840071877811</v>
      </c>
      <c r="AH206" s="23">
        <v>3.5193171608265947</v>
      </c>
      <c r="AI206" s="24">
        <v>0.67700659170221011</v>
      </c>
      <c r="AJ206" s="22">
        <v>0.55574710166788777</v>
      </c>
      <c r="AK206" s="22">
        <v>0.22706062580338435</v>
      </c>
      <c r="AL206" s="23">
        <v>0.22706062580338435</v>
      </c>
      <c r="AM206" s="24">
        <v>6.7564537027808236E-2</v>
      </c>
      <c r="AN206" s="22">
        <v>0.49950164457290941</v>
      </c>
      <c r="AO206" s="22">
        <v>0.24960310789861975</v>
      </c>
      <c r="AP206" s="22">
        <v>-3.2838070276025881</v>
      </c>
      <c r="AQ206" s="22">
        <v>3.3762288090746655E-2</v>
      </c>
      <c r="AR206" s="22">
        <v>0.32163523895041407</v>
      </c>
      <c r="AS206" s="22">
        <v>0.21774917689314577</v>
      </c>
      <c r="AT206" s="22">
        <v>8.028115525173854E-2</v>
      </c>
      <c r="AU206" s="22">
        <v>-0.3545231220100849</v>
      </c>
      <c r="AV206" s="22">
        <v>-0.14484689475445053</v>
      </c>
      <c r="AW206" s="22">
        <v>0.26374457989037059</v>
      </c>
      <c r="AX206" s="22">
        <v>-0.16824838419373311</v>
      </c>
      <c r="AY206" s="22">
        <v>4.2874075192510945</v>
      </c>
      <c r="AZ206" s="22">
        <v>4.1968141325683224</v>
      </c>
      <c r="BA206" s="22">
        <v>-1.5168725797529043</v>
      </c>
      <c r="BB206" s="22">
        <v>0.13794439259741861</v>
      </c>
      <c r="BC206" s="23">
        <v>5.7007713578809488E-2</v>
      </c>
    </row>
    <row r="207" spans="1:55" x14ac:dyDescent="0.2">
      <c r="A207" s="47" t="s">
        <v>649</v>
      </c>
      <c r="B207" s="47" t="s">
        <v>650</v>
      </c>
      <c r="C207" s="47" t="s">
        <v>34</v>
      </c>
      <c r="D207" s="47">
        <v>85652</v>
      </c>
      <c r="E207" s="47" t="s">
        <v>16</v>
      </c>
      <c r="F207" s="47">
        <v>2018</v>
      </c>
      <c r="G207" s="47" t="s">
        <v>17</v>
      </c>
      <c r="H207" s="48">
        <v>43465</v>
      </c>
      <c r="I207" s="48">
        <v>43497</v>
      </c>
      <c r="J207" s="48">
        <v>43497</v>
      </c>
      <c r="K207" s="47">
        <v>4547000000</v>
      </c>
      <c r="L207" s="47">
        <v>4619000000</v>
      </c>
      <c r="M207" s="47" t="s">
        <v>1801</v>
      </c>
      <c r="N207" s="20">
        <v>1.7314447251293155</v>
      </c>
      <c r="O207" s="21">
        <v>1.2952002887044389</v>
      </c>
      <c r="P207" s="21">
        <v>0.34927222422711418</v>
      </c>
      <c r="Q207" s="21">
        <v>0.71617290076847762</v>
      </c>
      <c r="R207" s="21">
        <v>0.20598923126216173</v>
      </c>
      <c r="S207" s="21">
        <v>9.8544110406914506E-3</v>
      </c>
      <c r="T207" s="21">
        <v>0.19613482022147027</v>
      </c>
      <c r="U207" s="21">
        <v>0.35351313654225286</v>
      </c>
      <c r="V207" s="21">
        <v>1.6911873181068359E-2</v>
      </c>
      <c r="W207" s="21">
        <v>0.33660126336118451</v>
      </c>
      <c r="X207" s="22">
        <v>0.22496346600189118</v>
      </c>
      <c r="Y207" s="22">
        <v>0.81388215774881567</v>
      </c>
      <c r="Z207" s="22">
        <v>0.77503653399810879</v>
      </c>
      <c r="AA207" s="22">
        <v>0.19156318623352062</v>
      </c>
      <c r="AB207" s="23">
        <v>0.58269187186921223</v>
      </c>
      <c r="AC207" s="24">
        <v>0.61733570460704612</v>
      </c>
      <c r="AD207" s="22">
        <v>0.33090560072267389</v>
      </c>
      <c r="AE207" s="22">
        <v>0.32808265582655827</v>
      </c>
      <c r="AF207" s="22">
        <v>0.29715729448961159</v>
      </c>
      <c r="AG207" s="22" t="e">
        <v>#DIV/0!</v>
      </c>
      <c r="AH207" s="23" t="e">
        <v>#DIV/0!</v>
      </c>
      <c r="AI207" s="24">
        <v>-0.63220304430551777</v>
      </c>
      <c r="AJ207" s="22">
        <v>1.7702393840971971</v>
      </c>
      <c r="AK207" s="22">
        <v>0.90636974088546607</v>
      </c>
      <c r="AL207" s="23">
        <v>1.116582571417732</v>
      </c>
      <c r="AM207" s="24">
        <v>0.28235183670184943</v>
      </c>
      <c r="AN207" s="22">
        <v>0.95017636092968361</v>
      </c>
      <c r="AO207" s="22">
        <v>0.55366004235599353</v>
      </c>
      <c r="AP207" s="22">
        <v>5.82583669106159</v>
      </c>
      <c r="AQ207" s="22">
        <v>0.16452412025351079</v>
      </c>
      <c r="AR207" s="22">
        <v>0.41542457091237578</v>
      </c>
      <c r="AS207" s="22">
        <v>-0.26263267841011745</v>
      </c>
      <c r="AT207" s="22">
        <v>0.23000398552706641</v>
      </c>
      <c r="AU207" s="22">
        <v>1.094249969926621</v>
      </c>
      <c r="AV207" s="22">
        <v>0.69020069046625443</v>
      </c>
      <c r="AW207" s="22">
        <v>1.1726830823173162</v>
      </c>
      <c r="AX207" s="22">
        <v>0.72487847637261937</v>
      </c>
      <c r="AY207" s="22">
        <v>1.1243388500255929</v>
      </c>
      <c r="AZ207" s="22">
        <v>0.87664221122675312</v>
      </c>
      <c r="BA207" s="22">
        <v>0.86415237733339667</v>
      </c>
      <c r="BB207" s="22">
        <v>0.88182404491824429</v>
      </c>
      <c r="BC207" s="23">
        <v>0.20877156740346875</v>
      </c>
    </row>
    <row r="208" spans="1:55" x14ac:dyDescent="0.2">
      <c r="A208" s="47" t="s">
        <v>667</v>
      </c>
      <c r="B208" s="47" t="s">
        <v>668</v>
      </c>
      <c r="C208" s="47" t="s">
        <v>34</v>
      </c>
      <c r="D208" s="47">
        <v>183557</v>
      </c>
      <c r="E208" s="47" t="s">
        <v>16</v>
      </c>
      <c r="F208" s="47">
        <v>2018</v>
      </c>
      <c r="G208" s="47" t="s">
        <v>17</v>
      </c>
      <c r="H208" s="48">
        <v>43312</v>
      </c>
      <c r="I208" s="48">
        <v>43343</v>
      </c>
      <c r="J208" s="48">
        <v>43343</v>
      </c>
      <c r="K208" s="47">
        <v>255000000</v>
      </c>
      <c r="L208" s="47">
        <v>270000000</v>
      </c>
      <c r="M208" s="47" t="s">
        <v>1802</v>
      </c>
      <c r="N208" s="20">
        <v>1.1361058601134215</v>
      </c>
      <c r="O208" s="21">
        <v>1.1361058601134215</v>
      </c>
      <c r="P208" s="21">
        <v>0.81096408317580337</v>
      </c>
      <c r="Q208" s="21">
        <v>1.199660152931181</v>
      </c>
      <c r="R208" s="21">
        <v>8.4588644264194671E-2</v>
      </c>
      <c r="S208" s="21">
        <v>9.6562379297025873E-3</v>
      </c>
      <c r="T208" s="21">
        <v>7.493240633449208E-2</v>
      </c>
      <c r="U208" s="21">
        <v>0.1860662701784197</v>
      </c>
      <c r="V208" s="21">
        <v>2.1240441801189464E-2</v>
      </c>
      <c r="W208" s="21">
        <v>0.16482582837723025</v>
      </c>
      <c r="X208" s="22">
        <v>0.46427191966010045</v>
      </c>
      <c r="Y208" s="22">
        <v>0.67142042213348541</v>
      </c>
      <c r="Z208" s="22">
        <v>0.5357280803398996</v>
      </c>
      <c r="AA208" s="22">
        <v>0.3111239860950174</v>
      </c>
      <c r="AB208" s="23">
        <v>0.45461568173039785</v>
      </c>
      <c r="AC208" s="24">
        <v>0.83869885982562042</v>
      </c>
      <c r="AD208" s="22">
        <v>0.25452716297786721</v>
      </c>
      <c r="AE208" s="22">
        <v>0.25100603621730383</v>
      </c>
      <c r="AF208" s="22">
        <v>0.20305164319248825</v>
      </c>
      <c r="AG208" s="22">
        <v>75.900000000000006</v>
      </c>
      <c r="AH208" s="23">
        <v>74.849999999999994</v>
      </c>
      <c r="AI208" s="24">
        <v>-0.30018939393939392</v>
      </c>
      <c r="AJ208" s="22">
        <v>0.99810964083175802</v>
      </c>
      <c r="AK208" s="22">
        <v>3.8926940639269407</v>
      </c>
      <c r="AL208" s="23">
        <v>4.8219178082191778</v>
      </c>
      <c r="AM208" s="24">
        <v>0.5144435004248088</v>
      </c>
      <c r="AN208" s="22">
        <v>2.5335598980458793</v>
      </c>
      <c r="AO208" s="22">
        <v>1.1517960602549246</v>
      </c>
      <c r="AP208" s="22">
        <v>20.708333333333332</v>
      </c>
      <c r="AQ208" s="22">
        <v>0.23387408265739668</v>
      </c>
      <c r="AR208" s="22">
        <v>0.35412474849094566</v>
      </c>
      <c r="AS208" s="22">
        <v>-0.10630449362843729</v>
      </c>
      <c r="AT208" s="22">
        <v>0.40787949015063729</v>
      </c>
      <c r="AU208" s="22">
        <v>0.74669187145557658</v>
      </c>
      <c r="AV208" s="22">
        <v>3.6073059360730593</v>
      </c>
      <c r="AW208" s="22">
        <v>5.4432989690721651</v>
      </c>
      <c r="AX208" s="22">
        <v>4.072164948453608</v>
      </c>
      <c r="AY208" s="22">
        <v>0.28853754940711462</v>
      </c>
      <c r="AZ208" s="22">
        <v>-0.84189723320158105</v>
      </c>
      <c r="BA208" s="22">
        <v>1.3047068538398019</v>
      </c>
      <c r="BB208" s="22">
        <v>3.4178082191780823</v>
      </c>
      <c r="BC208" s="23">
        <v>0.48889614630960154</v>
      </c>
    </row>
    <row r="209" spans="1:55" x14ac:dyDescent="0.2">
      <c r="A209" s="47" t="s">
        <v>661</v>
      </c>
      <c r="B209" s="47" t="s">
        <v>662</v>
      </c>
      <c r="C209" s="47" t="s">
        <v>59</v>
      </c>
      <c r="D209" s="47">
        <v>261549</v>
      </c>
      <c r="E209" s="47" t="s">
        <v>16</v>
      </c>
      <c r="F209" s="47">
        <v>2018</v>
      </c>
      <c r="G209" s="47" t="s">
        <v>17</v>
      </c>
      <c r="H209" s="48">
        <v>43465</v>
      </c>
      <c r="I209" s="48">
        <v>43516</v>
      </c>
      <c r="J209" s="48">
        <v>43516</v>
      </c>
      <c r="K209" s="47">
        <v>402300000</v>
      </c>
      <c r="L209" s="47">
        <v>409500000</v>
      </c>
      <c r="M209" s="47" t="s">
        <v>1803</v>
      </c>
      <c r="N209" s="20">
        <v>1.4904132935662548</v>
      </c>
      <c r="O209" s="21">
        <v>1.0129953131657434</v>
      </c>
      <c r="P209" s="21">
        <v>0.12547933532168726</v>
      </c>
      <c r="Q209" s="21">
        <v>3.5477448191791954</v>
      </c>
      <c r="R209" s="21">
        <v>0.50488444126757204</v>
      </c>
      <c r="S209" s="21">
        <v>1.9031451036454611E-2</v>
      </c>
      <c r="T209" s="21">
        <v>0.48585299023111744</v>
      </c>
      <c r="U209" s="21">
        <v>2.2960856020587839</v>
      </c>
      <c r="V209" s="21">
        <v>8.6550182852498977E-2</v>
      </c>
      <c r="W209" s="21">
        <v>2.2095354192062846</v>
      </c>
      <c r="X209" s="22">
        <v>0.20836311651179415</v>
      </c>
      <c r="Y209" s="22">
        <v>0.24445400966823388</v>
      </c>
      <c r="Z209" s="22">
        <v>0.79163688348820582</v>
      </c>
      <c r="AA209" s="22">
        <v>0.10048844412675721</v>
      </c>
      <c r="AB209" s="23">
        <v>0.21988920657612582</v>
      </c>
      <c r="AC209" s="24">
        <v>0.33257530249721101</v>
      </c>
      <c r="AD209" s="22">
        <v>0.16287651248605509</v>
      </c>
      <c r="AE209" s="22">
        <v>0.10589547755942676</v>
      </c>
      <c r="AF209" s="22">
        <v>8.6329700506307394E-2</v>
      </c>
      <c r="AG209" s="22">
        <v>7.0820895522388057</v>
      </c>
      <c r="AH209" s="23">
        <v>4.6044776119402986</v>
      </c>
      <c r="AI209" s="24">
        <v>-0.66579889358932642</v>
      </c>
      <c r="AJ209" s="22">
        <v>0.65466553046442266</v>
      </c>
      <c r="AK209" s="22">
        <v>0.13473336479471448</v>
      </c>
      <c r="AL209" s="23">
        <v>0.18127654554034922</v>
      </c>
      <c r="AM209" s="24">
        <v>0.27251794663415957</v>
      </c>
      <c r="AN209" s="22">
        <v>3.1567113639441962</v>
      </c>
      <c r="AO209" s="22">
        <v>0.69412675720752914</v>
      </c>
      <c r="AP209" s="22">
        <v>10.124239791485664</v>
      </c>
      <c r="AQ209" s="22">
        <v>5.9923755063140335E-2</v>
      </c>
      <c r="AR209" s="22">
        <v>0.13185445807946453</v>
      </c>
      <c r="AS209" s="22">
        <v>-8.7788552304127687E-2</v>
      </c>
      <c r="AT209" s="22">
        <v>9.1523707410054805E-2</v>
      </c>
      <c r="AU209" s="22">
        <v>0.35300383468257351</v>
      </c>
      <c r="AV209" s="22">
        <v>9.7746578574799431E-2</v>
      </c>
      <c r="AW209" s="22">
        <v>0.18837736774351743</v>
      </c>
      <c r="AX209" s="22">
        <v>0.10157543063814135</v>
      </c>
      <c r="AY209" s="22">
        <v>4.4657534246575343</v>
      </c>
      <c r="AZ209" s="22">
        <v>4.3105900948366704</v>
      </c>
      <c r="BA209" s="22">
        <v>0.82355864811133206</v>
      </c>
      <c r="BB209" s="22">
        <v>0.14558754129306276</v>
      </c>
      <c r="BC209" s="23">
        <v>8.5451146042517828E-2</v>
      </c>
    </row>
    <row r="210" spans="1:55" x14ac:dyDescent="0.2">
      <c r="A210" s="47" t="s">
        <v>664</v>
      </c>
      <c r="B210" s="47" t="s">
        <v>665</v>
      </c>
      <c r="C210" s="47" t="s">
        <v>38</v>
      </c>
      <c r="D210" s="47">
        <v>378168</v>
      </c>
      <c r="E210" s="47" t="s">
        <v>16</v>
      </c>
      <c r="F210" s="47">
        <v>2018</v>
      </c>
      <c r="G210" s="47" t="s">
        <v>17</v>
      </c>
      <c r="H210" s="48">
        <v>43465</v>
      </c>
      <c r="I210" s="48">
        <v>43521</v>
      </c>
      <c r="J210" s="48">
        <v>43521</v>
      </c>
      <c r="K210" s="47">
        <v>383600000</v>
      </c>
      <c r="L210" s="47">
        <v>394700000</v>
      </c>
      <c r="M210" s="47" t="s">
        <v>1804</v>
      </c>
      <c r="N210" s="20">
        <v>1.0072625216952449</v>
      </c>
      <c r="O210" s="21">
        <v>1.0072625216952449</v>
      </c>
      <c r="P210" s="21">
        <v>8.2891222196235792E-2</v>
      </c>
      <c r="Q210" s="21">
        <v>5.0061906409812744</v>
      </c>
      <c r="R210" s="21">
        <v>0.23904790561000749</v>
      </c>
      <c r="S210" s="21">
        <v>4.7246211660467467E-3</v>
      </c>
      <c r="T210" s="21">
        <v>0.23432328444396075</v>
      </c>
      <c r="U210" s="21">
        <v>1.435767293421002</v>
      </c>
      <c r="V210" s="21">
        <v>2.8376975429692006E-2</v>
      </c>
      <c r="W210" s="21">
        <v>1.4073903179913101</v>
      </c>
      <c r="X210" s="22">
        <v>0.52386317804395566</v>
      </c>
      <c r="Y210" s="22">
        <v>0.26951096925293017</v>
      </c>
      <c r="Z210" s="22">
        <v>0.4761368219560444</v>
      </c>
      <c r="AA210" s="22">
        <v>0.31215149516974705</v>
      </c>
      <c r="AB210" s="23">
        <v>0.16649488166040344</v>
      </c>
      <c r="AC210" s="24">
        <v>0.14187186033105492</v>
      </c>
      <c r="AD210" s="22">
        <v>0.12473235608992836</v>
      </c>
      <c r="AE210" s="22">
        <v>0.10384583710779874</v>
      </c>
      <c r="AF210" s="22">
        <v>6.3709544593593015E-2</v>
      </c>
      <c r="AG210" s="22">
        <v>11.973320158102768</v>
      </c>
      <c r="AH210" s="23">
        <v>9.9683794466403164</v>
      </c>
      <c r="AI210" s="24">
        <v>3.2794195717572112</v>
      </c>
      <c r="AJ210" s="22">
        <v>6.956018660987949E-2</v>
      </c>
      <c r="AK210" s="22">
        <v>6.5077664702731658E-2</v>
      </c>
      <c r="AL210" s="23">
        <v>0.15133904659882164</v>
      </c>
      <c r="AM210" s="24">
        <v>0.23797439150997809</v>
      </c>
      <c r="AN210" s="22">
        <v>3.7353020340677512</v>
      </c>
      <c r="AO210" s="22">
        <v>0.62190867012797446</v>
      </c>
      <c r="AP210" s="22">
        <v>164.65084745762712</v>
      </c>
      <c r="AQ210" s="22">
        <v>3.9621518152660323E-2</v>
      </c>
      <c r="AR210" s="22">
        <v>5.8171374454418182E-2</v>
      </c>
      <c r="AS210" s="22">
        <v>0.19076834390183645</v>
      </c>
      <c r="AT210" s="22">
        <v>3.6177282126463643E-2</v>
      </c>
      <c r="AU210" s="22">
        <v>-0.23712748802914857</v>
      </c>
      <c r="AV210" s="22">
        <v>-0.51590787359400103</v>
      </c>
      <c r="AW210" s="22">
        <v>0.15439047046609475</v>
      </c>
      <c r="AX210" s="22">
        <v>-0.52631003770285778</v>
      </c>
      <c r="AY210" s="22">
        <v>3.0816208632499795</v>
      </c>
      <c r="AZ210" s="22">
        <v>2.52587274077742</v>
      </c>
      <c r="BA210" s="22">
        <v>-3.1126191630311846</v>
      </c>
      <c r="BB210" s="22">
        <v>0.27016604177825387</v>
      </c>
      <c r="BC210" s="23">
        <v>0.13457126087188517</v>
      </c>
    </row>
    <row r="211" spans="1:55" x14ac:dyDescent="0.2">
      <c r="A211" s="47" t="s">
        <v>676</v>
      </c>
      <c r="B211" s="47" t="s">
        <v>677</v>
      </c>
      <c r="C211" s="47" t="s">
        <v>34</v>
      </c>
      <c r="D211" s="47">
        <v>570971</v>
      </c>
      <c r="E211" s="47" t="s">
        <v>16</v>
      </c>
      <c r="F211" s="47">
        <v>2018</v>
      </c>
      <c r="G211" s="47" t="s">
        <v>17</v>
      </c>
      <c r="H211" s="48">
        <v>43465</v>
      </c>
      <c r="I211" s="48">
        <v>43523</v>
      </c>
      <c r="J211" s="48">
        <v>43523</v>
      </c>
      <c r="K211" s="47">
        <v>53161000</v>
      </c>
      <c r="L211" s="47">
        <v>54034000</v>
      </c>
      <c r="M211" s="47" t="s">
        <v>1805</v>
      </c>
      <c r="N211" s="20">
        <v>7.345870596564323</v>
      </c>
      <c r="O211" s="21">
        <v>5.7037969842212766</v>
      </c>
      <c r="P211" s="21">
        <v>4.2510192290478246</v>
      </c>
      <c r="Q211" s="21">
        <v>0.16689745199400788</v>
      </c>
      <c r="R211" s="21">
        <v>1.7626289110295405E-2</v>
      </c>
      <c r="S211" s="21">
        <v>1.425935636737944E-3</v>
      </c>
      <c r="T211" s="21">
        <v>1.6200353473557458E-2</v>
      </c>
      <c r="U211" s="21">
        <v>2.0568071850913434E-2</v>
      </c>
      <c r="V211" s="21">
        <v>1.66392066121696E-3</v>
      </c>
      <c r="W211" s="21">
        <v>1.8904151189696475E-2</v>
      </c>
      <c r="X211" s="22">
        <v>0.70128532307871583</v>
      </c>
      <c r="Y211" s="22">
        <v>0.92443022238014172</v>
      </c>
      <c r="Z211" s="22">
        <v>0.29871467692128417</v>
      </c>
      <c r="AA211" s="22">
        <v>3.912369632348657E-2</v>
      </c>
      <c r="AB211" s="23">
        <v>0.85697333411019827</v>
      </c>
      <c r="AC211" s="24">
        <v>0.54817607546952685</v>
      </c>
      <c r="AD211" s="22">
        <v>0.35431482443005358</v>
      </c>
      <c r="AE211" s="22">
        <v>0.35431482443005358</v>
      </c>
      <c r="AF211" s="22">
        <v>0.27675470622807175</v>
      </c>
      <c r="AG211" s="22">
        <v>-57.11107430716573</v>
      </c>
      <c r="AH211" s="23">
        <v>-57.11107430716573</v>
      </c>
      <c r="AI211" s="24">
        <v>-0.42371364425719743</v>
      </c>
      <c r="AJ211" s="22">
        <v>1.6002547055424903</v>
      </c>
      <c r="AK211" s="22">
        <v>8.6672175944290188</v>
      </c>
      <c r="AL211" s="23">
        <v>8.6672175944290188</v>
      </c>
      <c r="AM211" s="24">
        <v>0.18312963034309582</v>
      </c>
      <c r="AN211" s="22">
        <v>0.66170376229186822</v>
      </c>
      <c r="AO211" s="22">
        <v>0.56706247936452447</v>
      </c>
      <c r="AP211" s="22">
        <v>0.93602667265091521</v>
      </c>
      <c r="AQ211" s="22">
        <v>0.15693720988949095</v>
      </c>
      <c r="AR211" s="22">
        <v>0.26940749681136866</v>
      </c>
      <c r="AS211" s="22">
        <v>-0.1141516322641543</v>
      </c>
      <c r="AT211" s="22">
        <v>0.15277088310124493</v>
      </c>
      <c r="AU211" s="22">
        <v>-0.69046359663756129</v>
      </c>
      <c r="AV211" s="22">
        <v>-3.739653576623033</v>
      </c>
      <c r="AW211" s="22">
        <v>9.430095667393962</v>
      </c>
      <c r="AX211" s="22">
        <v>-4.0688133886397964</v>
      </c>
      <c r="AY211" s="22">
        <v>8.7728489816434829E-2</v>
      </c>
      <c r="AZ211" s="22">
        <v>-1.9321456534977912</v>
      </c>
      <c r="BA211" s="22">
        <v>-0.42001648404685826</v>
      </c>
      <c r="BB211" s="22">
        <v>11.398805588611221</v>
      </c>
      <c r="BC211" s="23">
        <v>0.22212407393729311</v>
      </c>
    </row>
    <row r="212" spans="1:55" x14ac:dyDescent="0.2">
      <c r="A212" s="47" t="s">
        <v>679</v>
      </c>
      <c r="B212" s="47" t="s">
        <v>680</v>
      </c>
      <c r="C212" s="47" t="s">
        <v>24</v>
      </c>
      <c r="D212" s="47">
        <v>744724</v>
      </c>
      <c r="E212" s="47" t="s">
        <v>16</v>
      </c>
      <c r="F212" s="47">
        <v>2018</v>
      </c>
      <c r="G212" s="47" t="s">
        <v>17</v>
      </c>
      <c r="H212" s="48">
        <v>43465</v>
      </c>
      <c r="I212" s="48">
        <v>43515</v>
      </c>
      <c r="J212" s="48">
        <v>43515</v>
      </c>
      <c r="K212" s="47">
        <v>199300000</v>
      </c>
      <c r="L212" s="47">
        <v>204100000</v>
      </c>
      <c r="M212" s="47" t="s">
        <v>1806</v>
      </c>
      <c r="N212" s="20">
        <v>1.0962082625919638</v>
      </c>
      <c r="O212" s="21">
        <v>1.0962082625919638</v>
      </c>
      <c r="P212" s="21">
        <v>0.26542161856253538</v>
      </c>
      <c r="Q212" s="21">
        <v>2.2425941903940179</v>
      </c>
      <c r="R212" s="21">
        <v>0.4881369462060402</v>
      </c>
      <c r="S212" s="21">
        <v>4.4347864650317089E-3</v>
      </c>
      <c r="T212" s="21">
        <v>0.4837021597410085</v>
      </c>
      <c r="U212" s="21">
        <v>1.582830025884383</v>
      </c>
      <c r="V212" s="21">
        <v>1.4380212827149842E-2</v>
      </c>
      <c r="W212" s="21">
        <v>1.5684498130572333</v>
      </c>
      <c r="X212" s="22">
        <v>0.17180362765532839</v>
      </c>
      <c r="Y212" s="22">
        <v>1.4493538974572739</v>
      </c>
      <c r="Z212" s="22">
        <v>0.82819637234467158</v>
      </c>
      <c r="AA212" s="22">
        <v>0.52330480287374159</v>
      </c>
      <c r="AB212" s="23">
        <v>0.30839505077830504</v>
      </c>
      <c r="AC212" s="24">
        <v>0.35209373799462157</v>
      </c>
      <c r="AD212" s="22">
        <v>0.1872839031886285</v>
      </c>
      <c r="AE212" s="22">
        <v>7.7698809066461774E-2</v>
      </c>
      <c r="AF212" s="22">
        <v>2.4875144064540913E-2</v>
      </c>
      <c r="AG212" s="22">
        <v>4.8029556650246308</v>
      </c>
      <c r="AH212" s="23">
        <v>1.9926108374384237</v>
      </c>
      <c r="AI212" s="24">
        <v>-0.3740031897926635</v>
      </c>
      <c r="AJ212" s="22">
        <v>0.35483870967741937</v>
      </c>
      <c r="AK212" s="22">
        <v>0.11392750068138457</v>
      </c>
      <c r="AL212" s="23">
        <v>0.11392750068138457</v>
      </c>
      <c r="AM212" s="24">
        <v>3.7244751222318087E-2</v>
      </c>
      <c r="AN212" s="22">
        <v>1.4972677595628416</v>
      </c>
      <c r="AO212" s="22">
        <v>0.46174996673910151</v>
      </c>
      <c r="AP212" s="22">
        <v>30.623529411764707</v>
      </c>
      <c r="AQ212" s="22">
        <v>1.1486096944432126E-2</v>
      </c>
      <c r="AR212" s="22">
        <v>0.12043795620437957</v>
      </c>
      <c r="AS212" s="22">
        <v>-4.5044179792547059E-2</v>
      </c>
      <c r="AT212" s="22">
        <v>5.5612222271497626E-2</v>
      </c>
      <c r="AU212" s="22">
        <v>0.13044708545557443</v>
      </c>
      <c r="AV212" s="22">
        <v>4.1882438448260201E-2</v>
      </c>
      <c r="AW212" s="22">
        <v>0.11497203630695883</v>
      </c>
      <c r="AX212" s="22">
        <v>4.2266434399926653E-2</v>
      </c>
      <c r="AY212" s="22">
        <v>5.6446153846153848</v>
      </c>
      <c r="AZ212" s="22">
        <v>5.1635897435897435</v>
      </c>
      <c r="BA212" s="22">
        <v>1.7799227799227799</v>
      </c>
      <c r="BB212" s="22">
        <v>7.3498682656491329E-2</v>
      </c>
      <c r="BC212" s="23">
        <v>4.2545358927162769E-2</v>
      </c>
    </row>
    <row r="213" spans="1:55" x14ac:dyDescent="0.2">
      <c r="A213" s="47" t="s">
        <v>646</v>
      </c>
      <c r="B213" s="47" t="s">
        <v>647</v>
      </c>
      <c r="C213" s="47" t="s">
        <v>15</v>
      </c>
      <c r="D213" s="47">
        <v>378166</v>
      </c>
      <c r="E213" s="47" t="s">
        <v>16</v>
      </c>
      <c r="F213" s="47">
        <v>2018</v>
      </c>
      <c r="G213" s="47" t="s">
        <v>17</v>
      </c>
      <c r="H213" s="48">
        <v>43465</v>
      </c>
      <c r="I213" s="48">
        <v>43508</v>
      </c>
      <c r="J213" s="48">
        <v>43508</v>
      </c>
      <c r="K213" s="47">
        <v>244500000</v>
      </c>
      <c r="L213" s="47">
        <v>247800000</v>
      </c>
      <c r="M213" s="47" t="s">
        <v>1807</v>
      </c>
      <c r="N213" s="20">
        <v>1.328173876775494</v>
      </c>
      <c r="O213" s="21">
        <v>0.93940728039483745</v>
      </c>
      <c r="P213" s="21">
        <v>0.20932872998586555</v>
      </c>
      <c r="Q213" s="21">
        <v>1.535797191711018</v>
      </c>
      <c r="R213" s="21">
        <v>0.22837414666004277</v>
      </c>
      <c r="S213" s="21">
        <v>1.9570301815806955E-2</v>
      </c>
      <c r="T213" s="21">
        <v>0.20880384484423581</v>
      </c>
      <c r="U213" s="21">
        <v>0.57911051975993655</v>
      </c>
      <c r="V213" s="21">
        <v>4.9626316385460313E-2</v>
      </c>
      <c r="W213" s="21">
        <v>0.52948420337447633</v>
      </c>
      <c r="X213" s="22">
        <v>0.3199571306566043</v>
      </c>
      <c r="Y213" s="22">
        <v>0.84906317978054735</v>
      </c>
      <c r="Z213" s="22">
        <v>0.68004286934339575</v>
      </c>
      <c r="AA213" s="22">
        <v>0.33265605724843567</v>
      </c>
      <c r="AB213" s="23">
        <v>0.39435330367459487</v>
      </c>
      <c r="AC213" s="24">
        <v>0.30766776017666359</v>
      </c>
      <c r="AD213" s="22">
        <v>0.12237525688975122</v>
      </c>
      <c r="AE213" s="22">
        <v>0.12237525688975122</v>
      </c>
      <c r="AF213" s="22">
        <v>8.5370368006535524E-2</v>
      </c>
      <c r="AG213" s="22">
        <v>8.687811508835523</v>
      </c>
      <c r="AH213" s="23">
        <v>8.687811508835523</v>
      </c>
      <c r="AI213" s="24">
        <v>-0.97940048302315674</v>
      </c>
      <c r="AJ213" s="22">
        <v>0.32620432374817526</v>
      </c>
      <c r="AK213" s="22">
        <v>0.22689609659521423</v>
      </c>
      <c r="AL213" s="23">
        <v>0.34409600860362233</v>
      </c>
      <c r="AM213" s="24">
        <v>0.18933303136677612</v>
      </c>
      <c r="AN213" s="22">
        <v>2.2177839429283206</v>
      </c>
      <c r="AO213" s="22">
        <v>0.8745904247302525</v>
      </c>
      <c r="AP213" s="22">
        <v>11.062769187319072</v>
      </c>
      <c r="AQ213" s="22">
        <v>7.4664106414213866E-2</v>
      </c>
      <c r="AR213" s="22">
        <v>8.9850780561902446E-2</v>
      </c>
      <c r="AS213" s="22">
        <v>-8.7999897882334921E-2</v>
      </c>
      <c r="AT213" s="22">
        <v>7.8582632333978983E-2</v>
      </c>
      <c r="AU213" s="22">
        <v>0.18036471487823527</v>
      </c>
      <c r="AV213" s="22">
        <v>0.19025737540635007</v>
      </c>
      <c r="AW213" s="22">
        <v>0.37634667308257813</v>
      </c>
      <c r="AX213" s="22">
        <v>0.20808939503301521</v>
      </c>
      <c r="AY213" s="22">
        <v>2.1337749035151767</v>
      </c>
      <c r="AZ213" s="22">
        <v>1.6626160425576302</v>
      </c>
      <c r="BA213" s="22">
        <v>0.5819377990430622</v>
      </c>
      <c r="BB213" s="22">
        <v>0.46865299538044142</v>
      </c>
      <c r="BC213" s="23">
        <v>0.14099358785810931</v>
      </c>
    </row>
    <row r="214" spans="1:55" x14ac:dyDescent="0.2">
      <c r="A214" s="47" t="s">
        <v>682</v>
      </c>
      <c r="B214" s="47" t="s">
        <v>683</v>
      </c>
      <c r="C214" s="47" t="s">
        <v>72</v>
      </c>
      <c r="D214" s="47">
        <v>378171</v>
      </c>
      <c r="E214" s="47" t="s">
        <v>16</v>
      </c>
      <c r="F214" s="47">
        <v>2018</v>
      </c>
      <c r="G214" s="47" t="s">
        <v>17</v>
      </c>
      <c r="H214" s="48">
        <v>43465</v>
      </c>
      <c r="I214" s="48">
        <v>43510</v>
      </c>
      <c r="J214" s="48">
        <v>43580</v>
      </c>
      <c r="K214" s="47">
        <v>286250000</v>
      </c>
      <c r="L214" s="47">
        <v>287068122</v>
      </c>
      <c r="M214" s="47" t="s">
        <v>2087</v>
      </c>
      <c r="N214" s="20">
        <v>0.8259603275635512</v>
      </c>
      <c r="O214" s="21">
        <v>0.8259603275635512</v>
      </c>
      <c r="P214" s="21">
        <v>0.11313836674920932</v>
      </c>
      <c r="Q214" s="21">
        <v>5.0590561626811432</v>
      </c>
      <c r="R214" s="21">
        <v>0.68702778468926606</v>
      </c>
      <c r="S214" s="21">
        <v>1.0665150667211036E-2</v>
      </c>
      <c r="T214" s="21">
        <v>0.6763626340220551</v>
      </c>
      <c r="U214" s="21">
        <v>4.162739932754671</v>
      </c>
      <c r="V214" s="21">
        <v>6.4620746876087931E-2</v>
      </c>
      <c r="W214" s="21">
        <v>4.0981191858785833</v>
      </c>
      <c r="X214" s="22">
        <v>0.10193122029940821</v>
      </c>
      <c r="Y214" s="22">
        <v>0.33128231009391679</v>
      </c>
      <c r="Z214" s="22">
        <v>0.89806877970059185</v>
      </c>
      <c r="AA214" s="22">
        <v>0.37469941353736552</v>
      </c>
      <c r="AB214" s="23">
        <v>0.1650422067646751</v>
      </c>
      <c r="AC214" s="24">
        <v>0.5736668495922983</v>
      </c>
      <c r="AD214" s="22">
        <v>0.32779989213777116</v>
      </c>
      <c r="AE214" s="22">
        <v>0.17646289035276724</v>
      </c>
      <c r="AF214" s="22">
        <v>8.5984749255814522E-2</v>
      </c>
      <c r="AG214" s="22">
        <v>3.3844154130699824</v>
      </c>
      <c r="AH214" s="23">
        <v>1.8219155657738175</v>
      </c>
      <c r="AI214" s="24">
        <v>0.58861481333420274</v>
      </c>
      <c r="AJ214" s="22">
        <v>0.63961377692150967</v>
      </c>
      <c r="AK214" s="22">
        <v>3.2165012060313726E-2</v>
      </c>
      <c r="AL214" s="23">
        <v>0.11489246419822707</v>
      </c>
      <c r="AM214" s="24">
        <v>0.18575077922071284</v>
      </c>
      <c r="AN214" s="22">
        <v>2.1602758725048194</v>
      </c>
      <c r="AO214" s="22">
        <v>0.35653669721867931</v>
      </c>
      <c r="AP214" s="22">
        <v>-16.599994500400687</v>
      </c>
      <c r="AQ214" s="22">
        <v>3.0656718510844401E-2</v>
      </c>
      <c r="AR214" s="22">
        <v>0.2213918392450496</v>
      </c>
      <c r="AS214" s="22">
        <v>0.13031451613094067</v>
      </c>
      <c r="AT214" s="22">
        <v>7.8934315155598761E-2</v>
      </c>
      <c r="AU214" s="22">
        <v>-0.87943416117559714</v>
      </c>
      <c r="AV214" s="22">
        <v>-0.15797089043934764</v>
      </c>
      <c r="AW214" s="22">
        <v>0.11670413352997978</v>
      </c>
      <c r="AX214" s="22">
        <v>-0.16046183725222876</v>
      </c>
      <c r="AY214" s="22">
        <v>5.8784287368503119</v>
      </c>
      <c r="AZ214" s="22">
        <v>5.7589625787970578</v>
      </c>
      <c r="BA214" s="22">
        <v>-3.5401829085374747</v>
      </c>
      <c r="BB214" s="22">
        <v>9.1576348890304998E-2</v>
      </c>
      <c r="BC214" s="23">
        <v>7.1772948425483291E-2</v>
      </c>
    </row>
    <row r="215" spans="1:55" x14ac:dyDescent="0.2">
      <c r="A215" s="47" t="s">
        <v>670</v>
      </c>
      <c r="B215" s="47" t="s">
        <v>671</v>
      </c>
      <c r="C215" s="47" t="s">
        <v>24</v>
      </c>
      <c r="D215" s="47">
        <v>103498</v>
      </c>
      <c r="E215" s="47" t="s">
        <v>16</v>
      </c>
      <c r="F215" s="47">
        <v>2018</v>
      </c>
      <c r="G215" s="47" t="s">
        <v>17</v>
      </c>
      <c r="H215" s="48">
        <v>43465</v>
      </c>
      <c r="I215" s="48">
        <v>43500</v>
      </c>
      <c r="J215" s="48">
        <v>43500</v>
      </c>
      <c r="K215" s="47">
        <v>114500000</v>
      </c>
      <c r="L215" s="47">
        <v>119500000</v>
      </c>
      <c r="M215" s="47" t="s">
        <v>1809</v>
      </c>
      <c r="N215" s="20">
        <v>5.2805264440653179</v>
      </c>
      <c r="O215" s="21">
        <v>4.7821106507433582</v>
      </c>
      <c r="P215" s="21">
        <v>3.7327565196197905</v>
      </c>
      <c r="Q215" s="21">
        <v>0.17333831775700934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0</v>
      </c>
      <c r="X215" s="22">
        <v>0.55223214854652269</v>
      </c>
      <c r="Y215" s="22">
        <v>0.91047092619569514</v>
      </c>
      <c r="Z215" s="22">
        <v>0.44776785145347725</v>
      </c>
      <c r="AA215" s="22">
        <v>3.0662571526883915E-2</v>
      </c>
      <c r="AB215" s="23">
        <v>0.85226910675825507</v>
      </c>
      <c r="AC215" s="24">
        <v>0.69923742011707213</v>
      </c>
      <c r="AD215" s="22">
        <v>0.32205574351538585</v>
      </c>
      <c r="AE215" s="22">
        <v>0.32205574351538585</v>
      </c>
      <c r="AF215" s="22">
        <v>0.30285698942054667</v>
      </c>
      <c r="AG215" s="22" t="e">
        <v>#DIV/0!</v>
      </c>
      <c r="AH215" s="23" t="e">
        <v>#DIV/0!</v>
      </c>
      <c r="AI215" s="24">
        <v>0.10798563611491108</v>
      </c>
      <c r="AJ215" s="22">
        <v>1.4252985620277845</v>
      </c>
      <c r="AK215" s="22" t="e">
        <v>#DIV/0!</v>
      </c>
      <c r="AL215" s="23" t="e">
        <v>#DIV/0!</v>
      </c>
      <c r="AM215" s="24">
        <v>0.16865794392523364</v>
      </c>
      <c r="AN215" s="22">
        <v>0.55688971962616818</v>
      </c>
      <c r="AO215" s="22">
        <v>0.4746199039086495</v>
      </c>
      <c r="AP215" s="22">
        <v>1.0602402778568583</v>
      </c>
      <c r="AQ215" s="22">
        <v>0.14374195521684274</v>
      </c>
      <c r="AR215" s="22">
        <v>0.31405402502550883</v>
      </c>
      <c r="AS215" s="22">
        <v>3.3913323666827776E-2</v>
      </c>
      <c r="AT215" s="22">
        <v>0.1490562911797316</v>
      </c>
      <c r="AU215" s="22">
        <v>0.14623446258834999</v>
      </c>
      <c r="AV215" s="22" t="e">
        <v>#DIV/0!</v>
      </c>
      <c r="AW215" s="22" t="e">
        <v>#DIV/0!</v>
      </c>
      <c r="AX215" s="22" t="e">
        <v>#DIV/0!</v>
      </c>
      <c r="AY215" s="22">
        <v>0</v>
      </c>
      <c r="AZ215" s="22">
        <v>-2.553860263465066</v>
      </c>
      <c r="BA215" s="22">
        <v>0.1063924106747052</v>
      </c>
      <c r="BB215" s="22" t="e">
        <v>#DIV/0!</v>
      </c>
      <c r="BC215" s="23">
        <v>0.17070636626293392</v>
      </c>
    </row>
    <row r="216" spans="1:55" x14ac:dyDescent="0.2">
      <c r="A216" s="47" t="s">
        <v>547</v>
      </c>
      <c r="B216" s="47" t="s">
        <v>548</v>
      </c>
      <c r="C216" s="47" t="s">
        <v>34</v>
      </c>
      <c r="D216" s="47">
        <v>447532</v>
      </c>
      <c r="E216" s="47" t="s">
        <v>16</v>
      </c>
      <c r="F216" s="47">
        <v>2018</v>
      </c>
      <c r="G216" s="47" t="s">
        <v>17</v>
      </c>
      <c r="H216" s="48">
        <v>43465</v>
      </c>
      <c r="I216" s="48">
        <v>43518</v>
      </c>
      <c r="J216" s="48">
        <v>43518</v>
      </c>
      <c r="K216" s="47">
        <v>90401000</v>
      </c>
      <c r="L216" s="47">
        <v>93179000</v>
      </c>
      <c r="M216" s="47" t="s">
        <v>1810</v>
      </c>
      <c r="N216" s="20">
        <v>0.69125674616119814</v>
      </c>
      <c r="O216" s="21">
        <v>0.69125674616119814</v>
      </c>
      <c r="P216" s="21">
        <v>5.9661151459307463E-2</v>
      </c>
      <c r="Q216" s="21">
        <v>6.2893599464947103</v>
      </c>
      <c r="R216" s="21">
        <v>0.36792656068541124</v>
      </c>
      <c r="S216" s="21">
        <v>2.6699781374557082E-2</v>
      </c>
      <c r="T216" s="21">
        <v>0.34122677931085416</v>
      </c>
      <c r="U216" s="21">
        <v>2.6819491347117919</v>
      </c>
      <c r="V216" s="21">
        <v>0.19462431693186186</v>
      </c>
      <c r="W216" s="21">
        <v>2.4873248177799301</v>
      </c>
      <c r="X216" s="22">
        <v>0.29214651226466481</v>
      </c>
      <c r="Y216" s="22">
        <v>0.3805202943232609</v>
      </c>
      <c r="Z216" s="22">
        <v>0.70785348773533519</v>
      </c>
      <c r="AA216" s="22">
        <v>0.47136148599510375</v>
      </c>
      <c r="AB216" s="23">
        <v>0.13718625604170878</v>
      </c>
      <c r="AC216" s="24">
        <v>0.63053276430817717</v>
      </c>
      <c r="AD216" s="22">
        <v>0.15658915937651396</v>
      </c>
      <c r="AE216" s="22">
        <v>9.229436436693772E-2</v>
      </c>
      <c r="AF216" s="22">
        <v>3.0803022749099851E-2</v>
      </c>
      <c r="AG216" s="22">
        <v>5.0118591395079219</v>
      </c>
      <c r="AH216" s="23">
        <v>2.9540126239855726</v>
      </c>
      <c r="AI216" s="24">
        <v>-2.668138925795593</v>
      </c>
      <c r="AJ216" s="22">
        <v>0.17976714416801637</v>
      </c>
      <c r="AK216" s="22">
        <v>0.20649545708942549</v>
      </c>
      <c r="AL216" s="23">
        <v>0.20649545708942549</v>
      </c>
      <c r="AM216" s="24">
        <v>0.14393769313681815</v>
      </c>
      <c r="AN216" s="22">
        <v>4.672843126768278</v>
      </c>
      <c r="AO216" s="22">
        <v>0.64104985363157208</v>
      </c>
      <c r="AP216" s="22">
        <v>-4.9128443541490565</v>
      </c>
      <c r="AQ216" s="22">
        <v>1.9746273224720445E-2</v>
      </c>
      <c r="AR216" s="22">
        <v>0.11851677820948249</v>
      </c>
      <c r="AS216" s="22">
        <v>-0.31621922930060314</v>
      </c>
      <c r="AT216" s="22">
        <v>7.5975163324074238E-2</v>
      </c>
      <c r="AU216" s="22">
        <v>0.3262992023838821</v>
      </c>
      <c r="AV216" s="22">
        <v>0.37481433693578481</v>
      </c>
      <c r="AW216" s="22">
        <v>0.22265299188274329</v>
      </c>
      <c r="AX216" s="22">
        <v>0.40414222518783294</v>
      </c>
      <c r="AY216" s="22">
        <v>3.6652840984846904</v>
      </c>
      <c r="AZ216" s="22">
        <v>3.4140957698875365</v>
      </c>
      <c r="BA216" s="22">
        <v>6.9838064284314365</v>
      </c>
      <c r="BB216" s="22">
        <v>0.16080733246935272</v>
      </c>
      <c r="BC216" s="23">
        <v>0.10247395713326959</v>
      </c>
    </row>
    <row r="217" spans="1:55" x14ac:dyDescent="0.2">
      <c r="A217" s="47" t="s">
        <v>637</v>
      </c>
      <c r="B217" s="47" t="s">
        <v>638</v>
      </c>
      <c r="C217" s="47" t="s">
        <v>15</v>
      </c>
      <c r="D217" s="47">
        <v>378165</v>
      </c>
      <c r="E217" s="47" t="s">
        <v>16</v>
      </c>
      <c r="F217" s="47">
        <v>2018</v>
      </c>
      <c r="G217" s="47" t="s">
        <v>17</v>
      </c>
      <c r="H217" s="48">
        <v>43465</v>
      </c>
      <c r="I217" s="48">
        <v>43511</v>
      </c>
      <c r="J217" s="48">
        <v>43511</v>
      </c>
      <c r="K217" s="47">
        <v>329800000</v>
      </c>
      <c r="L217" s="47">
        <v>331400000</v>
      </c>
      <c r="M217" s="47" t="s">
        <v>1811</v>
      </c>
      <c r="N217" s="20">
        <v>1.6312817617165443</v>
      </c>
      <c r="O217" s="21">
        <v>1.259175607001694</v>
      </c>
      <c r="P217" s="21">
        <v>0.4246188594014681</v>
      </c>
      <c r="Q217" s="21">
        <v>3.5641497851442603</v>
      </c>
      <c r="R217" s="21">
        <v>0.49630127774041694</v>
      </c>
      <c r="S217" s="21">
        <v>9.085406859448554E-2</v>
      </c>
      <c r="T217" s="21">
        <v>0.40544720914593141</v>
      </c>
      <c r="U217" s="21">
        <v>2.2651933701657461</v>
      </c>
      <c r="V217" s="21">
        <v>0.41467157765500307</v>
      </c>
      <c r="W217" s="21">
        <v>1.8505217925107429</v>
      </c>
      <c r="X217" s="22">
        <v>0.3885675857431069</v>
      </c>
      <c r="Y217" s="22">
        <v>0.35594886922320551</v>
      </c>
      <c r="Z217" s="22">
        <v>0.6114324142568931</v>
      </c>
      <c r="AA217" s="22">
        <v>0.31156691324815061</v>
      </c>
      <c r="AB217" s="23">
        <v>0.21909885675857432</v>
      </c>
      <c r="AC217" s="24">
        <v>0.41738894907908991</v>
      </c>
      <c r="AD217" s="22">
        <v>0.24268689057421453</v>
      </c>
      <c r="AE217" s="22">
        <v>0.24268689057421453</v>
      </c>
      <c r="AF217" s="22">
        <v>0.17355092091007585</v>
      </c>
      <c r="AG217" s="22">
        <v>13.945525291828794</v>
      </c>
      <c r="AH217" s="23">
        <v>13.945525291828794</v>
      </c>
      <c r="AI217" s="24">
        <v>-1.4101743151903237</v>
      </c>
      <c r="AJ217" s="22">
        <v>0.79361942405420671</v>
      </c>
      <c r="AK217" s="22">
        <v>0.22859078590785908</v>
      </c>
      <c r="AL217" s="23">
        <v>0.38089430894308945</v>
      </c>
      <c r="AM217" s="24">
        <v>0.78667894413750772</v>
      </c>
      <c r="AN217" s="22">
        <v>4.532842234499693</v>
      </c>
      <c r="AO217" s="22">
        <v>0.99314055144586411</v>
      </c>
      <c r="AP217" s="22">
        <v>6.6046511627906979</v>
      </c>
      <c r="AQ217" s="22">
        <v>0.17236045729657026</v>
      </c>
      <c r="AR217" s="22">
        <v>0.19034398699891658</v>
      </c>
      <c r="AS217" s="22">
        <v>-0.26841820151679308</v>
      </c>
      <c r="AT217" s="22">
        <v>0.1890383322125084</v>
      </c>
      <c r="AU217" s="22">
        <v>0.70186335403726707</v>
      </c>
      <c r="AV217" s="22">
        <v>0.33685636856368562</v>
      </c>
      <c r="AW217" s="22">
        <v>0.46624647536904962</v>
      </c>
      <c r="AX217" s="22">
        <v>0.41234035495106985</v>
      </c>
      <c r="AY217" s="22">
        <v>2.0591517857142856</v>
      </c>
      <c r="AZ217" s="22">
        <v>1.6395089285714286</v>
      </c>
      <c r="BA217" s="22">
        <v>0.96995708154506433</v>
      </c>
      <c r="BB217" s="22">
        <v>0.48563685636856369</v>
      </c>
      <c r="BC217" s="23">
        <v>0.31638418079096048</v>
      </c>
    </row>
    <row r="218" spans="1:55" x14ac:dyDescent="0.2">
      <c r="A218" s="47" t="s">
        <v>673</v>
      </c>
      <c r="B218" s="47" t="s">
        <v>674</v>
      </c>
      <c r="C218" s="47" t="s">
        <v>113</v>
      </c>
      <c r="D218" s="47">
        <v>378170</v>
      </c>
      <c r="E218" s="47" t="s">
        <v>16</v>
      </c>
      <c r="F218" s="47">
        <v>2018</v>
      </c>
      <c r="G218" s="47" t="s">
        <v>17</v>
      </c>
      <c r="H218" s="48">
        <v>43465</v>
      </c>
      <c r="I218" s="48">
        <v>43518</v>
      </c>
      <c r="J218" s="48">
        <v>43518</v>
      </c>
      <c r="K218" s="47">
        <v>410100000</v>
      </c>
      <c r="L218" s="47">
        <v>409700000</v>
      </c>
      <c r="M218" s="47" t="s">
        <v>1812</v>
      </c>
      <c r="N218" s="20">
        <v>0.78527233999391421</v>
      </c>
      <c r="O218" s="21">
        <v>0.78527233999391421</v>
      </c>
      <c r="P218" s="21">
        <v>0.12913127732608731</v>
      </c>
      <c r="Q218" s="21">
        <v>2.3194462303373196</v>
      </c>
      <c r="R218" s="21">
        <v>0.25222413036180047</v>
      </c>
      <c r="S218" s="21">
        <v>0.16869818970637607</v>
      </c>
      <c r="T218" s="21">
        <v>8.352594065542443E-2</v>
      </c>
      <c r="U218" s="21">
        <v>0.8372444387295872</v>
      </c>
      <c r="V218" s="21">
        <v>0.55998456988556</v>
      </c>
      <c r="W218" s="21">
        <v>0.27725986884402726</v>
      </c>
      <c r="X218" s="22">
        <v>0.4748405340495313</v>
      </c>
      <c r="Y218" s="22">
        <v>0.43115332729658307</v>
      </c>
      <c r="Z218" s="22">
        <v>0.5251594659504687</v>
      </c>
      <c r="AA218" s="22">
        <v>0.23103517289466208</v>
      </c>
      <c r="AB218" s="23">
        <v>0.3012550680474137</v>
      </c>
      <c r="AC218" s="24">
        <v>0.41615701623981483</v>
      </c>
      <c r="AD218" s="22">
        <v>0.25249807116915374</v>
      </c>
      <c r="AE218" s="22">
        <v>0.25249807116915374</v>
      </c>
      <c r="AF218" s="22">
        <v>0.16612408498146441</v>
      </c>
      <c r="AG218" s="22">
        <v>14.875831485587582</v>
      </c>
      <c r="AH218" s="23">
        <v>14.875831485587582</v>
      </c>
      <c r="AI218" s="24">
        <v>1.8581081081081081</v>
      </c>
      <c r="AJ218" s="22">
        <v>4.4244905803406988E-2</v>
      </c>
      <c r="AK218" s="22">
        <v>4.3284059640366031E-2</v>
      </c>
      <c r="AL218" s="23">
        <v>0.10607282267869712</v>
      </c>
      <c r="AM218" s="24">
        <v>9.4595173803094595E-2</v>
      </c>
      <c r="AN218" s="22">
        <v>0.56942479962281944</v>
      </c>
      <c r="AO218" s="22">
        <v>0.17154210675825737</v>
      </c>
      <c r="AP218" s="22">
        <v>-1.3211595355890908</v>
      </c>
      <c r="AQ218" s="22">
        <v>2.8497275521008187E-2</v>
      </c>
      <c r="AR218" s="22">
        <v>0.1559624395476186</v>
      </c>
      <c r="AS218" s="22">
        <v>0.28979507348375078</v>
      </c>
      <c r="AT218" s="22">
        <v>2.6754125455155851E-2</v>
      </c>
      <c r="AU218" s="22">
        <v>-0.11050015748367775</v>
      </c>
      <c r="AV218" s="22">
        <v>-0.26491329109873935</v>
      </c>
      <c r="AW218" s="22">
        <v>0.32030917874396136</v>
      </c>
      <c r="AX218" s="22">
        <v>-0.79996135265700485</v>
      </c>
      <c r="AY218" s="22">
        <v>5.8231480101356388</v>
      </c>
      <c r="AZ218" s="22">
        <v>4.0204203308987925</v>
      </c>
      <c r="BA218" s="22">
        <v>-2.3446986859990937</v>
      </c>
      <c r="BB218" s="22">
        <v>0.17172841876239842</v>
      </c>
      <c r="BC218" s="23">
        <v>0.10956778782162775</v>
      </c>
    </row>
    <row r="219" spans="1:55" x14ac:dyDescent="0.2">
      <c r="A219" s="47" t="s">
        <v>685</v>
      </c>
      <c r="B219" s="47" t="s">
        <v>686</v>
      </c>
      <c r="C219" s="47" t="s">
        <v>15</v>
      </c>
      <c r="D219" s="47">
        <v>378173</v>
      </c>
      <c r="E219" s="47" t="s">
        <v>16</v>
      </c>
      <c r="F219" s="47">
        <v>2018</v>
      </c>
      <c r="G219" s="47" t="s">
        <v>17</v>
      </c>
      <c r="H219" s="48">
        <v>43465</v>
      </c>
      <c r="I219" s="48">
        <v>43518</v>
      </c>
      <c r="J219" s="48">
        <v>43518</v>
      </c>
      <c r="K219" s="47">
        <v>109043000</v>
      </c>
      <c r="L219" s="47">
        <v>109932000</v>
      </c>
      <c r="M219" s="47" t="s">
        <v>1813</v>
      </c>
      <c r="N219" s="20">
        <v>4.599290271439008</v>
      </c>
      <c r="O219" s="21">
        <v>4.5830392768725208</v>
      </c>
      <c r="P219" s="21">
        <v>5.6198552443601796E-3</v>
      </c>
      <c r="Q219" s="21">
        <v>1.4229969391600963</v>
      </c>
      <c r="R219" s="21">
        <v>0.22568414503204956</v>
      </c>
      <c r="S219" s="21">
        <v>4.9238684457111812E-2</v>
      </c>
      <c r="T219" s="21">
        <v>0.17644546057493773</v>
      </c>
      <c r="U219" s="21">
        <v>0.54683199262961935</v>
      </c>
      <c r="V219" s="21">
        <v>0.11930518172785173</v>
      </c>
      <c r="W219" s="21">
        <v>0.42752681090176758</v>
      </c>
      <c r="X219" s="22">
        <v>1.22157741885877</v>
      </c>
      <c r="Y219" s="22">
        <v>0.42141546458530948</v>
      </c>
      <c r="Z219" s="22">
        <v>-0.22157741885877005</v>
      </c>
      <c r="AA219" s="22">
        <v>7.87309096643974E-3</v>
      </c>
      <c r="AB219" s="23">
        <v>0.41271203600720946</v>
      </c>
      <c r="AC219" s="24">
        <v>0.20837333198372954</v>
      </c>
      <c r="AD219" s="22">
        <v>0.1296494876187394</v>
      </c>
      <c r="AE219" s="22">
        <v>7.9051765585892497E-2</v>
      </c>
      <c r="AF219" s="22">
        <v>5.6830198561232587E-2</v>
      </c>
      <c r="AG219" s="22">
        <v>27.781857075342636</v>
      </c>
      <c r="AH219" s="23">
        <v>16.939556749496305</v>
      </c>
      <c r="AI219" s="24">
        <v>-0.19127795330383759</v>
      </c>
      <c r="AJ219" s="22">
        <v>0.80440907222105551</v>
      </c>
      <c r="AK219" s="22">
        <v>0.85531596791935283</v>
      </c>
      <c r="AL219" s="23">
        <v>0.94668628775115216</v>
      </c>
      <c r="AM219" s="24">
        <v>0.23298216794265114</v>
      </c>
      <c r="AN219" s="22">
        <v>4.0996191081687119</v>
      </c>
      <c r="AO219" s="22">
        <v>1.6919621489863692</v>
      </c>
      <c r="AP219" s="22">
        <v>1.7698790732724217</v>
      </c>
      <c r="AQ219" s="22">
        <v>9.6154544884985149E-2</v>
      </c>
      <c r="AR219" s="22">
        <v>0.12627474296199806</v>
      </c>
      <c r="AS219" s="22">
        <v>-2.4153574387739157E-2</v>
      </c>
      <c r="AT219" s="22">
        <v>0.21365208546468362</v>
      </c>
      <c r="AU219" s="22">
        <v>0.1486806650359227</v>
      </c>
      <c r="AV219" s="22">
        <v>0.1749780698700901</v>
      </c>
      <c r="AW219" s="22">
        <v>1.2108675664905755</v>
      </c>
      <c r="AX219" s="22">
        <v>0.22380726582205215</v>
      </c>
      <c r="AY219" s="22">
        <v>1.0288204821499238</v>
      </c>
      <c r="AZ219" s="22">
        <v>1.0220160191384475</v>
      </c>
      <c r="BA219" s="22">
        <v>0.41069068701042721</v>
      </c>
      <c r="BB219" s="22">
        <v>0.59265392862612953</v>
      </c>
      <c r="BC219" s="23">
        <v>0.18212531279258493</v>
      </c>
    </row>
    <row r="220" spans="1:55" x14ac:dyDescent="0.2">
      <c r="A220" s="47" t="s">
        <v>700</v>
      </c>
      <c r="B220" s="47" t="s">
        <v>701</v>
      </c>
      <c r="C220" s="47" t="s">
        <v>15</v>
      </c>
      <c r="D220" s="47">
        <v>360440</v>
      </c>
      <c r="E220" s="47" t="s">
        <v>16</v>
      </c>
      <c r="F220" s="47">
        <v>2015</v>
      </c>
      <c r="G220" s="47" t="s">
        <v>17</v>
      </c>
      <c r="H220" s="48">
        <v>42277</v>
      </c>
      <c r="I220" s="48">
        <v>42326</v>
      </c>
      <c r="J220" s="48">
        <v>42697</v>
      </c>
      <c r="K220" s="47">
        <v>620845500</v>
      </c>
      <c r="L220" s="47">
        <v>625907000</v>
      </c>
      <c r="M220" s="47" t="s">
        <v>702</v>
      </c>
      <c r="N220" s="20">
        <v>1.0022017997319548</v>
      </c>
      <c r="O220" s="21">
        <v>0.77465058395558106</v>
      </c>
      <c r="P220" s="21">
        <v>5.7151062607696729E-2</v>
      </c>
      <c r="Q220" s="21">
        <v>1.7658263305322128</v>
      </c>
      <c r="R220" s="21">
        <v>0.22314495982715549</v>
      </c>
      <c r="S220" s="21">
        <v>2.9201269326851666E-2</v>
      </c>
      <c r="T220" s="21">
        <v>0.19394369050030383</v>
      </c>
      <c r="U220" s="21">
        <v>0.61718020541549956</v>
      </c>
      <c r="V220" s="21">
        <v>8.0765639589169005E-2</v>
      </c>
      <c r="W220" s="21">
        <v>0.53641456582633051</v>
      </c>
      <c r="X220" s="22">
        <v>0.35341975558706368</v>
      </c>
      <c r="Y220" s="22">
        <v>0.50324217648717229</v>
      </c>
      <c r="Z220" s="22">
        <v>0.64658024441293638</v>
      </c>
      <c r="AA220" s="22">
        <v>0.23036932009992572</v>
      </c>
      <c r="AB220" s="23">
        <v>0.36155560056714603</v>
      </c>
      <c r="AC220" s="24">
        <v>0.17340434116033246</v>
      </c>
      <c r="AD220" s="22">
        <v>6.6193281153339251E-2</v>
      </c>
      <c r="AE220" s="22">
        <v>6.6193281153339251E-2</v>
      </c>
      <c r="AF220" s="22">
        <v>4.2039861211974498E-2</v>
      </c>
      <c r="AG220" s="22" t="e">
        <v>#DIV/0!</v>
      </c>
      <c r="AH220" s="23" t="e">
        <v>#DIV/0!</v>
      </c>
      <c r="AI220" s="24">
        <v>-1.1381250000000001</v>
      </c>
      <c r="AJ220" s="22">
        <v>0.15316867700555237</v>
      </c>
      <c r="AK220" s="22">
        <v>0.14266263237518911</v>
      </c>
      <c r="AL220" s="23">
        <v>0.24205748865355523</v>
      </c>
      <c r="AM220" s="24">
        <v>0.14593837535014006</v>
      </c>
      <c r="AN220" s="22">
        <v>3.4714285714285715</v>
      </c>
      <c r="AO220" s="22">
        <v>1.2551144419688069</v>
      </c>
      <c r="AP220" s="22">
        <v>1616.4782608695652</v>
      </c>
      <c r="AQ220" s="22">
        <v>5.2764836945513469E-2</v>
      </c>
      <c r="AR220" s="22">
        <v>4.3035046666128729E-2</v>
      </c>
      <c r="AS220" s="22">
        <v>-4.8979262486887762E-2</v>
      </c>
      <c r="AT220" s="22">
        <v>5.4013908581459727E-2</v>
      </c>
      <c r="AU220" s="22">
        <v>0.19816197587593337</v>
      </c>
      <c r="AV220" s="22">
        <v>0.31316187594553707</v>
      </c>
      <c r="AW220" s="22">
        <v>0.278503046127067</v>
      </c>
      <c r="AX220" s="22">
        <v>0.36031331592689297</v>
      </c>
      <c r="AY220" s="22">
        <v>2.6859000406338889</v>
      </c>
      <c r="AZ220" s="22">
        <v>2.4433157253149127</v>
      </c>
      <c r="BA220" s="22">
        <v>1.3243761996161227</v>
      </c>
      <c r="BB220" s="22">
        <v>0.3723146747352496</v>
      </c>
      <c r="BC220" s="23">
        <v>0.1283375052148519</v>
      </c>
    </row>
    <row r="221" spans="1:55" x14ac:dyDescent="0.2">
      <c r="A221" s="47" t="s">
        <v>691</v>
      </c>
      <c r="B221" s="47" t="s">
        <v>692</v>
      </c>
      <c r="C221" s="47" t="s">
        <v>15</v>
      </c>
      <c r="D221" s="47">
        <v>378172</v>
      </c>
      <c r="E221" s="47" t="s">
        <v>16</v>
      </c>
      <c r="F221" s="47">
        <v>2018</v>
      </c>
      <c r="G221" s="47" t="s">
        <v>17</v>
      </c>
      <c r="H221" s="48">
        <v>43373</v>
      </c>
      <c r="I221" s="48">
        <v>43425</v>
      </c>
      <c r="J221" s="48">
        <v>43425</v>
      </c>
      <c r="K221" s="47">
        <v>142222000</v>
      </c>
      <c r="L221" s="47">
        <v>143841000</v>
      </c>
      <c r="M221" s="47" t="s">
        <v>1814</v>
      </c>
      <c r="N221" s="20">
        <v>1.4485151602524469</v>
      </c>
      <c r="O221" s="21">
        <v>1.4485151602524469</v>
      </c>
      <c r="P221" s="21">
        <v>0.25220452218318823</v>
      </c>
      <c r="Q221" s="21">
        <v>1.1273623677190154</v>
      </c>
      <c r="R221" s="21">
        <v>0.17016178105053895</v>
      </c>
      <c r="S221" s="21">
        <v>3.917507756530926E-4</v>
      </c>
      <c r="T221" s="21">
        <v>0.16977003027488585</v>
      </c>
      <c r="U221" s="21">
        <v>0.36199576943095918</v>
      </c>
      <c r="V221" s="21">
        <v>8.3339585764912382E-4</v>
      </c>
      <c r="W221" s="21">
        <v>0.36116237357331005</v>
      </c>
      <c r="X221" s="22">
        <v>0.36032404447486299</v>
      </c>
      <c r="Y221" s="22">
        <v>1.0099171217309193</v>
      </c>
      <c r="Z221" s="22">
        <v>0.63967595552513701</v>
      </c>
      <c r="AA221" s="22">
        <v>0.48267870861420731</v>
      </c>
      <c r="AB221" s="23">
        <v>0.47006566214302858</v>
      </c>
      <c r="AC221" s="24">
        <v>0.18875120573418952</v>
      </c>
      <c r="AD221" s="22">
        <v>4.3242329515158384E-2</v>
      </c>
      <c r="AE221" s="22">
        <v>4.3242329515158384E-2</v>
      </c>
      <c r="AF221" s="22">
        <v>1.0906563958868298E-2</v>
      </c>
      <c r="AG221" s="22">
        <v>9.5604786355051932</v>
      </c>
      <c r="AH221" s="23">
        <v>9.5604786355051932</v>
      </c>
      <c r="AI221" s="24">
        <v>2.3743432428837457</v>
      </c>
      <c r="AJ221" s="22">
        <v>0.15295580337941433</v>
      </c>
      <c r="AK221" s="22">
        <v>0.18337081304247407</v>
      </c>
      <c r="AL221" s="23">
        <v>0.22360120288256838</v>
      </c>
      <c r="AM221" s="24">
        <v>2.7493483732630997E-2</v>
      </c>
      <c r="AN221" s="22">
        <v>2.52081992425081</v>
      </c>
      <c r="AO221" s="22">
        <v>1.1849508868362961</v>
      </c>
      <c r="AP221" s="22">
        <v>10.620697133938766</v>
      </c>
      <c r="AQ221" s="22">
        <v>1.2923742635397775E-2</v>
      </c>
      <c r="AR221" s="22">
        <v>3.210966745560756E-2</v>
      </c>
      <c r="AS221" s="22">
        <v>7.6239371954465923E-2</v>
      </c>
      <c r="AT221" s="22">
        <v>3.8048378927540732E-2</v>
      </c>
      <c r="AU221" s="22">
        <v>-0.34855753565271624</v>
      </c>
      <c r="AV221" s="22">
        <v>-0.50954512691749487</v>
      </c>
      <c r="AW221" s="22">
        <v>0.22411717112810842</v>
      </c>
      <c r="AX221" s="22">
        <v>-0.5107209215991414</v>
      </c>
      <c r="AY221" s="22">
        <v>3.3208754712788071</v>
      </c>
      <c r="AZ221" s="22">
        <v>2.096502775587179</v>
      </c>
      <c r="BA221" s="22">
        <v>-6.7089781008499001</v>
      </c>
      <c r="BB221" s="22">
        <v>0.30112541365934409</v>
      </c>
      <c r="BC221" s="23">
        <v>6.8206741359198034E-2</v>
      </c>
    </row>
    <row r="222" spans="1:55" x14ac:dyDescent="0.2">
      <c r="A222" s="47" t="s">
        <v>688</v>
      </c>
      <c r="B222" s="47" t="s">
        <v>689</v>
      </c>
      <c r="C222" s="47" t="s">
        <v>34</v>
      </c>
      <c r="D222" s="47">
        <v>447566</v>
      </c>
      <c r="E222" s="47" t="s">
        <v>16</v>
      </c>
      <c r="F222" s="47">
        <v>2019</v>
      </c>
      <c r="G222" s="47" t="s">
        <v>17</v>
      </c>
      <c r="H222" s="48">
        <v>43646</v>
      </c>
      <c r="I222" s="48">
        <v>43703</v>
      </c>
      <c r="J222" s="48">
        <v>43777</v>
      </c>
      <c r="K222" s="47">
        <v>77059000</v>
      </c>
      <c r="L222" s="47">
        <v>77156000</v>
      </c>
      <c r="M222" s="47" t="s">
        <v>2088</v>
      </c>
      <c r="N222" s="20">
        <v>1.2116894557432303</v>
      </c>
      <c r="O222" s="21">
        <v>1.2116894557432303</v>
      </c>
      <c r="P222" s="21">
        <v>0.19922461816061723</v>
      </c>
      <c r="Q222" s="21">
        <v>0.52890771462540931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2">
        <v>0.26063733134263595</v>
      </c>
      <c r="Y222" s="22">
        <v>1.3395962874115654</v>
      </c>
      <c r="Z222" s="22">
        <v>0.739362668657364</v>
      </c>
      <c r="AA222" s="22">
        <v>0.30526141862818557</v>
      </c>
      <c r="AB222" s="23">
        <v>0.65406171375425715</v>
      </c>
      <c r="AC222" s="24">
        <v>0.40552885281102291</v>
      </c>
      <c r="AD222" s="22">
        <v>0.22366652476249299</v>
      </c>
      <c r="AE222" s="22">
        <v>0.22366652476249299</v>
      </c>
      <c r="AF222" s="22">
        <v>0.17510567137955974</v>
      </c>
      <c r="AG222" s="22">
        <v>6945.7</v>
      </c>
      <c r="AH222" s="23">
        <v>6945.7</v>
      </c>
      <c r="AI222" s="24">
        <v>-0.41357787014529329</v>
      </c>
      <c r="AJ222" s="22">
        <v>0.91736778718279355</v>
      </c>
      <c r="AK222" s="22" t="e">
        <v>#DIV/0!</v>
      </c>
      <c r="AL222" s="23" t="e">
        <v>#DIV/0!</v>
      </c>
      <c r="AM222" s="24">
        <v>0.19026069042059099</v>
      </c>
      <c r="AN222" s="22">
        <v>1.0865478480601647</v>
      </c>
      <c r="AO222" s="22">
        <v>0.71066934757823153</v>
      </c>
      <c r="AP222" s="22">
        <v>15.607130651548962</v>
      </c>
      <c r="AQ222" s="22">
        <v>0.12444223323655994</v>
      </c>
      <c r="AR222" s="22">
        <v>0.27766503444664781</v>
      </c>
      <c r="AS222" s="22">
        <v>-0.11483611356026409</v>
      </c>
      <c r="AT222" s="22">
        <v>0.19732802887548637</v>
      </c>
      <c r="AU222" s="22">
        <v>0.5117286078448896</v>
      </c>
      <c r="AV222" s="22" t="e">
        <v>#DIV/0!</v>
      </c>
      <c r="AW222" s="22" t="e">
        <v>#DIV/0!</v>
      </c>
      <c r="AX222" s="22" t="e">
        <v>#DIV/0!</v>
      </c>
      <c r="AY222" s="22">
        <v>0</v>
      </c>
      <c r="AZ222" s="22">
        <v>-0.26959989633874193</v>
      </c>
      <c r="BA222" s="22">
        <v>0.8845394192397521</v>
      </c>
      <c r="BB222" s="22" t="e">
        <v>#DIV/0!</v>
      </c>
      <c r="BC222" s="23">
        <v>0.20251424746059024</v>
      </c>
    </row>
    <row r="223" spans="1:55" x14ac:dyDescent="0.2">
      <c r="A223" s="47" t="s">
        <v>697</v>
      </c>
      <c r="B223" s="47" t="s">
        <v>698</v>
      </c>
      <c r="C223" s="47" t="s">
        <v>24</v>
      </c>
      <c r="D223" s="47">
        <v>89661</v>
      </c>
      <c r="E223" s="47" t="s">
        <v>16</v>
      </c>
      <c r="F223" s="47">
        <v>2018</v>
      </c>
      <c r="G223" s="47" t="s">
        <v>17</v>
      </c>
      <c r="H223" s="48">
        <v>43496</v>
      </c>
      <c r="I223" s="48">
        <v>43516</v>
      </c>
      <c r="J223" s="48">
        <v>43516</v>
      </c>
      <c r="K223" s="47">
        <v>2678300000</v>
      </c>
      <c r="L223" s="47">
        <v>2734000000</v>
      </c>
      <c r="M223" s="47" t="s">
        <v>1816</v>
      </c>
      <c r="N223" s="20">
        <v>1.4435798911303235</v>
      </c>
      <c r="O223" s="21">
        <v>1.1682356708293307</v>
      </c>
      <c r="P223" s="21">
        <v>0.63038744796669866</v>
      </c>
      <c r="Q223" s="21">
        <v>1.5598138974427633</v>
      </c>
      <c r="R223" s="21">
        <v>0.1992755991997594</v>
      </c>
      <c r="S223" s="21">
        <v>1.8280005753363755E-2</v>
      </c>
      <c r="T223" s="21">
        <v>0.18099559344639565</v>
      </c>
      <c r="U223" s="21">
        <v>0.51010844825277812</v>
      </c>
      <c r="V223" s="21">
        <v>4.6793412772794217E-2</v>
      </c>
      <c r="W223" s="21">
        <v>0.46331503547998393</v>
      </c>
      <c r="X223" s="22">
        <v>0.29474874798959166</v>
      </c>
      <c r="Y223" s="22">
        <v>0.79786353318200032</v>
      </c>
      <c r="Z223" s="22">
        <v>0.70525125201040839</v>
      </c>
      <c r="AA223" s="22">
        <v>0.19909907553905096</v>
      </c>
      <c r="AB223" s="23">
        <v>0.39065339906115565</v>
      </c>
      <c r="AC223" s="24">
        <v>0.66792512962577066</v>
      </c>
      <c r="AD223" s="22">
        <v>0.25955798531520818</v>
      </c>
      <c r="AE223" s="22">
        <v>0.25955798531520818</v>
      </c>
      <c r="AF223" s="22">
        <v>0.18750689498780354</v>
      </c>
      <c r="AG223" s="22">
        <v>53.743654822335024</v>
      </c>
      <c r="AH223" s="23">
        <v>53.743654822335024</v>
      </c>
      <c r="AI223" s="24">
        <v>-0.83374622764740325</v>
      </c>
      <c r="AJ223" s="22">
        <v>0.71088696765930193</v>
      </c>
      <c r="AK223" s="22">
        <v>0.4168963254593176</v>
      </c>
      <c r="AL223" s="23">
        <v>0.72837926509186357</v>
      </c>
      <c r="AM223" s="24">
        <v>0.25600816709064134</v>
      </c>
      <c r="AN223" s="22">
        <v>1.3653266836256528</v>
      </c>
      <c r="AO223" s="22">
        <v>0.53336950978725628</v>
      </c>
      <c r="AP223" s="22">
        <v>5.889049303399986</v>
      </c>
      <c r="AQ223" s="22">
        <v>0.10001046066137531</v>
      </c>
      <c r="AR223" s="22">
        <v>0.27213444306885182</v>
      </c>
      <c r="AS223" s="22">
        <v>-0.22689106532158224</v>
      </c>
      <c r="AT223" s="22">
        <v>0.14514821449586149</v>
      </c>
      <c r="AU223" s="22">
        <v>0.60947806596221576</v>
      </c>
      <c r="AV223" s="22">
        <v>0.62447506561679789</v>
      </c>
      <c r="AW223" s="22">
        <v>0.80194336078601358</v>
      </c>
      <c r="AX223" s="22">
        <v>0.68754515243461922</v>
      </c>
      <c r="AY223" s="22">
        <v>1.4394332939787484</v>
      </c>
      <c r="AZ223" s="22">
        <v>0.50970484061393151</v>
      </c>
      <c r="BA223" s="22">
        <v>1.2442962672419429</v>
      </c>
      <c r="BB223" s="22">
        <v>0.6947178477690289</v>
      </c>
      <c r="BC223" s="23">
        <v>0.17395912063356445</v>
      </c>
    </row>
    <row r="224" spans="1:55" x14ac:dyDescent="0.2">
      <c r="A224" s="47" t="s">
        <v>703</v>
      </c>
      <c r="B224" s="47" t="s">
        <v>704</v>
      </c>
      <c r="C224" s="47" t="s">
        <v>34</v>
      </c>
      <c r="D224" s="47">
        <v>385619</v>
      </c>
      <c r="E224" s="47" t="s">
        <v>16</v>
      </c>
      <c r="F224" s="47">
        <v>2018</v>
      </c>
      <c r="G224" s="47" t="s">
        <v>17</v>
      </c>
      <c r="H224" s="48">
        <v>43465</v>
      </c>
      <c r="I224" s="48">
        <v>43518</v>
      </c>
      <c r="J224" s="48">
        <v>43594</v>
      </c>
      <c r="K224" s="47">
        <v>345500000</v>
      </c>
      <c r="L224" s="47">
        <v>355200000</v>
      </c>
      <c r="M224" s="47" t="s">
        <v>2089</v>
      </c>
      <c r="N224" s="20">
        <v>2.4867299864314791</v>
      </c>
      <c r="O224" s="21">
        <v>2.4867299864314791</v>
      </c>
      <c r="P224" s="21">
        <v>1.9316689280868384</v>
      </c>
      <c r="Q224" s="21">
        <v>0.94130452811411514</v>
      </c>
      <c r="R224" s="21">
        <v>0.22844509948415623</v>
      </c>
      <c r="S224" s="21">
        <v>3.7369303557506436E-2</v>
      </c>
      <c r="T224" s="21">
        <v>0.19107579592664981</v>
      </c>
      <c r="U224" s="21">
        <v>0.44348150605407199</v>
      </c>
      <c r="V224" s="21">
        <v>7.2545198208658151E-2</v>
      </c>
      <c r="W224" s="21">
        <v>0.37093630784541382</v>
      </c>
      <c r="X224" s="22">
        <v>0.48933602469214915</v>
      </c>
      <c r="Y224" s="22">
        <v>0.78604954367666235</v>
      </c>
      <c r="Z224" s="22">
        <v>0.5106639753078509</v>
      </c>
      <c r="AA224" s="22">
        <v>0.33201969391133468</v>
      </c>
      <c r="AB224" s="23">
        <v>0.51511753334828536</v>
      </c>
      <c r="AC224" s="24">
        <v>0.58982248520710057</v>
      </c>
      <c r="AD224" s="22">
        <v>0.12469069392146315</v>
      </c>
      <c r="AE224" s="22">
        <v>0.12469069392146315</v>
      </c>
      <c r="AF224" s="22">
        <v>0.12197955890263583</v>
      </c>
      <c r="AG224" s="22" t="e">
        <v>#DIV/0!</v>
      </c>
      <c r="AH224" s="23" t="e">
        <v>#DIV/0!</v>
      </c>
      <c r="AI224" s="24">
        <v>-1.1248403205202648</v>
      </c>
      <c r="AJ224" s="22">
        <v>0.46735413839891454</v>
      </c>
      <c r="AK224" s="22">
        <v>0.28602150537634408</v>
      </c>
      <c r="AL224" s="23">
        <v>0.40257129499766248</v>
      </c>
      <c r="AM224" s="24">
        <v>0.11753607563443356</v>
      </c>
      <c r="AN224" s="22">
        <v>0.96357190247138824</v>
      </c>
      <c r="AO224" s="22">
        <v>0.49635278160477608</v>
      </c>
      <c r="AP224" s="22">
        <v>1.696601321505494</v>
      </c>
      <c r="AQ224" s="22">
        <v>6.0544893360246918E-2</v>
      </c>
      <c r="AR224" s="22">
        <v>0.18528240989779451</v>
      </c>
      <c r="AS224" s="22">
        <v>-0.20841312533620227</v>
      </c>
      <c r="AT224" s="22">
        <v>9.1965439535206611E-2</v>
      </c>
      <c r="AU224" s="22">
        <v>0.77389416553595658</v>
      </c>
      <c r="AV224" s="22">
        <v>0.66661991584852731</v>
      </c>
      <c r="AW224" s="22">
        <v>0.48130344866133812</v>
      </c>
      <c r="AX224" s="22">
        <v>0.79699290145883406</v>
      </c>
      <c r="AY224" s="22">
        <v>3.6911130284728215</v>
      </c>
      <c r="AZ224" s="22">
        <v>-2.4505608283002589</v>
      </c>
      <c r="BA224" s="22">
        <v>2.515258423002293</v>
      </c>
      <c r="BB224" s="22">
        <v>0.27092099111734458</v>
      </c>
      <c r="BC224" s="23">
        <v>7.7052973087969365E-2</v>
      </c>
    </row>
    <row r="225" spans="1:55" x14ac:dyDescent="0.2">
      <c r="A225" s="47" t="s">
        <v>709</v>
      </c>
      <c r="B225" s="47" t="s">
        <v>710</v>
      </c>
      <c r="C225" s="47" t="s">
        <v>91</v>
      </c>
      <c r="D225" s="47">
        <v>97995</v>
      </c>
      <c r="E225" s="47" t="s">
        <v>16</v>
      </c>
      <c r="F225" s="47">
        <v>2018</v>
      </c>
      <c r="G225" s="47" t="s">
        <v>17</v>
      </c>
      <c r="H225" s="48">
        <v>43465</v>
      </c>
      <c r="I225" s="48">
        <v>43521</v>
      </c>
      <c r="J225" s="48">
        <v>43521</v>
      </c>
      <c r="K225" s="47">
        <v>348000000</v>
      </c>
      <c r="L225" s="47">
        <v>347000000</v>
      </c>
      <c r="M225" s="47" t="s">
        <v>1818</v>
      </c>
      <c r="N225" s="20">
        <v>0.69706336939721791</v>
      </c>
      <c r="O225" s="21">
        <v>0.40340030911901081</v>
      </c>
      <c r="P225" s="21">
        <v>7.0876573194965778E-2</v>
      </c>
      <c r="Q225" s="21">
        <v>4.628363406141184</v>
      </c>
      <c r="R225" s="21">
        <v>0.50016872890888642</v>
      </c>
      <c r="S225" s="21">
        <v>3.858267716535433E-2</v>
      </c>
      <c r="T225" s="21">
        <v>0.46158605174353207</v>
      </c>
      <c r="U225" s="21">
        <v>2.8151313706869261</v>
      </c>
      <c r="V225" s="21">
        <v>0.21715732826843939</v>
      </c>
      <c r="W225" s="21">
        <v>2.5979740424184867</v>
      </c>
      <c r="X225" s="22">
        <v>0.17755905511811024</v>
      </c>
      <c r="Y225" s="22">
        <v>0.37746445214482016</v>
      </c>
      <c r="Z225" s="22">
        <v>0.82244094488188979</v>
      </c>
      <c r="AA225" s="22">
        <v>0.34026996625421824</v>
      </c>
      <c r="AB225" s="23">
        <v>0.17767154105736782</v>
      </c>
      <c r="AC225" s="24">
        <v>0.34885952609433823</v>
      </c>
      <c r="AD225" s="22">
        <v>0.12593194065106667</v>
      </c>
      <c r="AE225" s="22">
        <v>0.12593194065106667</v>
      </c>
      <c r="AF225" s="22">
        <v>9.8619620580202252E-2</v>
      </c>
      <c r="AG225" s="22">
        <v>5.9442508710801389</v>
      </c>
      <c r="AH225" s="23">
        <v>5.9442508710801389</v>
      </c>
      <c r="AI225" s="24">
        <v>-0.32603686635944701</v>
      </c>
      <c r="AJ225" s="22">
        <v>0.38330757341576505</v>
      </c>
      <c r="AK225" s="22">
        <v>0.10952434499044192</v>
      </c>
      <c r="AL225" s="23">
        <v>0.1952097155065782</v>
      </c>
      <c r="AM225" s="24">
        <v>0.42291864514086736</v>
      </c>
      <c r="AN225" s="22">
        <v>4.2883823994935106</v>
      </c>
      <c r="AO225" s="22">
        <v>0.76192350956130483</v>
      </c>
      <c r="AP225" s="22">
        <v>-9.8739067055393583</v>
      </c>
      <c r="AQ225" s="22">
        <v>7.5140607424071998E-2</v>
      </c>
      <c r="AR225" s="22">
        <v>0.12814645308924486</v>
      </c>
      <c r="AS225" s="22">
        <v>-4.1780468000295265E-2</v>
      </c>
      <c r="AT225" s="22">
        <v>9.763779527559055E-2</v>
      </c>
      <c r="AU225" s="22">
        <v>0.12982998454404945</v>
      </c>
      <c r="AV225" s="22">
        <v>6.6119419768357141E-2</v>
      </c>
      <c r="AW225" s="22">
        <v>0.21152674546119166</v>
      </c>
      <c r="AX225" s="22">
        <v>7.1646155720726204E-2</v>
      </c>
      <c r="AY225" s="22">
        <v>5.2127784290738566</v>
      </c>
      <c r="AZ225" s="22">
        <v>5.0246189917936697</v>
      </c>
      <c r="BA225" s="22">
        <v>0.44011976047904194</v>
      </c>
      <c r="BB225" s="22">
        <v>0.19183627572247836</v>
      </c>
      <c r="BC225" s="23">
        <v>0.12874500037733003</v>
      </c>
    </row>
    <row r="226" spans="1:55" x14ac:dyDescent="0.2">
      <c r="A226" s="47" t="s">
        <v>712</v>
      </c>
      <c r="B226" s="47" t="s">
        <v>713</v>
      </c>
      <c r="C226" s="47" t="s">
        <v>34</v>
      </c>
      <c r="D226" s="47">
        <v>186556</v>
      </c>
      <c r="E226" s="47" t="s">
        <v>16</v>
      </c>
      <c r="F226" s="47">
        <v>2018</v>
      </c>
      <c r="G226" s="47" t="s">
        <v>17</v>
      </c>
      <c r="H226" s="48">
        <v>43404</v>
      </c>
      <c r="I226" s="48">
        <v>43452</v>
      </c>
      <c r="J226" s="48">
        <v>43452</v>
      </c>
      <c r="K226" s="47">
        <v>185000000</v>
      </c>
      <c r="L226" s="47">
        <v>194000000</v>
      </c>
      <c r="M226" s="47" t="s">
        <v>1819</v>
      </c>
      <c r="N226" s="20">
        <v>1.6265389876880985</v>
      </c>
      <c r="O226" s="21">
        <v>1.2031463748290014</v>
      </c>
      <c r="P226" s="21">
        <v>0.62448700410396718</v>
      </c>
      <c r="Q226" s="21">
        <v>1.3937525688450472</v>
      </c>
      <c r="R226" s="21">
        <v>0.30734890109890112</v>
      </c>
      <c r="S226" s="21">
        <v>8.5679945054945056E-2</v>
      </c>
      <c r="T226" s="21">
        <v>0.22166895604395603</v>
      </c>
      <c r="U226" s="21">
        <v>0.73571722153719687</v>
      </c>
      <c r="V226" s="21">
        <v>0.20509658857377722</v>
      </c>
      <c r="W226" s="21">
        <v>0.53062063296341966</v>
      </c>
      <c r="X226" s="22">
        <v>0.40831043956043955</v>
      </c>
      <c r="Y226" s="22">
        <v>0.60703592814371254</v>
      </c>
      <c r="Z226" s="22">
        <v>0.59168956043956045</v>
      </c>
      <c r="AA226" s="22">
        <v>0.20106456043956045</v>
      </c>
      <c r="AB226" s="23">
        <v>0.41775412087912089</v>
      </c>
      <c r="AC226" s="24">
        <v>0.54718927282104179</v>
      </c>
      <c r="AD226" s="22">
        <v>9.3604951005673023E-2</v>
      </c>
      <c r="AE226" s="22">
        <v>9.3604951005673023E-2</v>
      </c>
      <c r="AF226" s="22">
        <v>4.2547705002578651E-2</v>
      </c>
      <c r="AG226" s="22">
        <v>5.112676056338028</v>
      </c>
      <c r="AH226" s="23">
        <v>5.112676056338028</v>
      </c>
      <c r="AI226" s="24">
        <v>-0.60360360360360366</v>
      </c>
      <c r="AJ226" s="22">
        <v>0.37961696306429549</v>
      </c>
      <c r="AK226" s="22">
        <v>0.31005586592178769</v>
      </c>
      <c r="AL226" s="23">
        <v>0.31005586592178769</v>
      </c>
      <c r="AM226" s="24">
        <v>6.7817509247842175E-2</v>
      </c>
      <c r="AN226" s="22">
        <v>1.5939169749280724</v>
      </c>
      <c r="AO226" s="22">
        <v>0.66586538461538458</v>
      </c>
      <c r="AP226" s="22">
        <v>4.2336244541484715</v>
      </c>
      <c r="AQ226" s="22">
        <v>2.8331043956043956E-2</v>
      </c>
      <c r="AR226" s="22">
        <v>0.14311500773594638</v>
      </c>
      <c r="AS226" s="22">
        <v>-8.6384734399174837E-2</v>
      </c>
      <c r="AT226" s="22">
        <v>9.5295329670329665E-2</v>
      </c>
      <c r="AU226" s="22">
        <v>0.30027359781121749</v>
      </c>
      <c r="AV226" s="22">
        <v>0.24525139664804468</v>
      </c>
      <c r="AW226" s="22">
        <v>0.42989930286599537</v>
      </c>
      <c r="AX226" s="22">
        <v>0.34004647560030982</v>
      </c>
      <c r="AY226" s="22">
        <v>4.9311294765840223</v>
      </c>
      <c r="AZ226" s="22">
        <v>2.4159779614325068</v>
      </c>
      <c r="BA226" s="22">
        <v>2.6606060606060606</v>
      </c>
      <c r="BB226" s="22">
        <v>0.20279329608938548</v>
      </c>
      <c r="BC226" s="23">
        <v>8.3218707015130677E-2</v>
      </c>
    </row>
    <row r="227" spans="1:55" x14ac:dyDescent="0.2">
      <c r="A227" s="47" t="s">
        <v>730</v>
      </c>
      <c r="B227" s="47" t="s">
        <v>731</v>
      </c>
      <c r="C227" s="47" t="s">
        <v>91</v>
      </c>
      <c r="D227" s="47">
        <v>693432</v>
      </c>
      <c r="E227" s="47" t="s">
        <v>16</v>
      </c>
      <c r="F227" s="47">
        <v>2018</v>
      </c>
      <c r="G227" s="47" t="s">
        <v>17</v>
      </c>
      <c r="H227" s="48">
        <v>43465</v>
      </c>
      <c r="I227" s="48">
        <v>43623</v>
      </c>
      <c r="J227" s="48">
        <v>43623</v>
      </c>
      <c r="K227" s="47">
        <v>1219000000</v>
      </c>
      <c r="L227" s="47">
        <v>1196000000</v>
      </c>
      <c r="M227" s="47" t="s">
        <v>1820</v>
      </c>
      <c r="N227" s="20">
        <v>1.2095161935225909</v>
      </c>
      <c r="O227" s="21">
        <v>0.85405837664934026</v>
      </c>
      <c r="P227" s="21">
        <v>0.15060642409702785</v>
      </c>
      <c r="Q227" s="21">
        <v>0.99816524392599171</v>
      </c>
      <c r="R227" s="21">
        <v>0.30125361247233257</v>
      </c>
      <c r="S227" s="21">
        <v>3.8468601695324806E-3</v>
      </c>
      <c r="T227" s="21">
        <v>0.29740675230280011</v>
      </c>
      <c r="U227" s="21">
        <v>0.60195449804936463</v>
      </c>
      <c r="V227" s="21">
        <v>7.6866622890030519E-3</v>
      </c>
      <c r="W227" s="21">
        <v>0.59426783576036157</v>
      </c>
      <c r="X227" s="22">
        <v>8.7714211152028307E-2</v>
      </c>
      <c r="Y227" s="22">
        <v>2.9604345340194396</v>
      </c>
      <c r="Z227" s="22">
        <v>0.91228578884797173</v>
      </c>
      <c r="AA227" s="22">
        <v>0.35281893660413105</v>
      </c>
      <c r="AB227" s="23">
        <v>0.50045911019611256</v>
      </c>
      <c r="AC227" s="24">
        <v>0.33961474036850919</v>
      </c>
      <c r="AD227" s="22">
        <v>0.21760316735191107</v>
      </c>
      <c r="AE227" s="22">
        <v>0.21760316735191107</v>
      </c>
      <c r="AF227" s="22">
        <v>-0.38800060910613676</v>
      </c>
      <c r="AG227" s="22">
        <v>4.4517133956386292</v>
      </c>
      <c r="AH227" s="23">
        <v>4.4517133956386292</v>
      </c>
      <c r="AI227" s="24">
        <v>-1.3065268065268065</v>
      </c>
      <c r="AJ227" s="22">
        <v>0.343062774890044</v>
      </c>
      <c r="AK227" s="22">
        <v>-1.9539271047227927E-2</v>
      </c>
      <c r="AL227" s="23">
        <v>8.2584702258726897E-2</v>
      </c>
      <c r="AM227" s="24">
        <v>-0.19684035690833945</v>
      </c>
      <c r="AN227" s="22">
        <v>0.50731971107420137</v>
      </c>
      <c r="AO227" s="22">
        <v>0.25389277118914372</v>
      </c>
      <c r="AP227" s="22">
        <v>16.709923664122137</v>
      </c>
      <c r="AQ227" s="22">
        <v>-9.8510549869032779E-2</v>
      </c>
      <c r="AR227" s="22">
        <v>9.7989949748743713E-2</v>
      </c>
      <c r="AS227" s="22">
        <v>-0.12802649611694839</v>
      </c>
      <c r="AT227" s="22">
        <v>2.487893989039348E-2</v>
      </c>
      <c r="AU227" s="22">
        <v>0.38144742103158735</v>
      </c>
      <c r="AV227" s="22">
        <v>9.1824948665297737E-2</v>
      </c>
      <c r="AW227" s="22">
        <v>8.3652908677283061E-2</v>
      </c>
      <c r="AX227" s="22">
        <v>9.3012674683132915E-2</v>
      </c>
      <c r="AY227" s="22">
        <v>5.4527641707487753</v>
      </c>
      <c r="AZ227" s="22">
        <v>5.2550734779566133</v>
      </c>
      <c r="BA227" s="22">
        <v>-0.28080847723704866</v>
      </c>
      <c r="BB227" s="22">
        <v>0.18339322381930184</v>
      </c>
      <c r="BC227" s="23">
        <v>5.9567727547468682E-2</v>
      </c>
    </row>
    <row r="228" spans="1:55" x14ac:dyDescent="0.2">
      <c r="A228" s="47" t="s">
        <v>718</v>
      </c>
      <c r="B228" s="47" t="s">
        <v>719</v>
      </c>
      <c r="C228" s="47" t="s">
        <v>72</v>
      </c>
      <c r="D228" s="47">
        <v>378175</v>
      </c>
      <c r="E228" s="47" t="s">
        <v>16</v>
      </c>
      <c r="F228" s="47">
        <v>2018</v>
      </c>
      <c r="G228" s="47" t="s">
        <v>17</v>
      </c>
      <c r="H228" s="48">
        <v>43465</v>
      </c>
      <c r="I228" s="48">
        <v>43511</v>
      </c>
      <c r="J228" s="48">
        <v>43511</v>
      </c>
      <c r="K228" s="47">
        <v>419199000</v>
      </c>
      <c r="L228" s="47">
        <v>419303000</v>
      </c>
      <c r="M228" s="47" t="s">
        <v>1821</v>
      </c>
      <c r="N228" s="20">
        <v>6.1562640121559244E-2</v>
      </c>
      <c r="O228" s="21">
        <v>6.1562640121559244E-2</v>
      </c>
      <c r="P228" s="21">
        <v>2.5803663131372584E-2</v>
      </c>
      <c r="Q228" s="21">
        <v>1.0238521289446496</v>
      </c>
      <c r="R228" s="21">
        <v>4.4768753807129677E-2</v>
      </c>
      <c r="S228" s="21">
        <v>4.4768753807129677E-2</v>
      </c>
      <c r="T228" s="21">
        <v>0</v>
      </c>
      <c r="U228" s="21">
        <v>9.0605337702758276E-2</v>
      </c>
      <c r="V228" s="21">
        <v>9.0605337702758276E-2</v>
      </c>
      <c r="W228" s="21">
        <v>0</v>
      </c>
      <c r="X228" s="22">
        <v>3.114409360765881E-2</v>
      </c>
      <c r="Y228" s="22">
        <v>0.49410724513823856</v>
      </c>
      <c r="Z228" s="22">
        <v>0.9688559063923412</v>
      </c>
      <c r="AA228" s="22">
        <v>0</v>
      </c>
      <c r="AB228" s="23">
        <v>0.49410724513823856</v>
      </c>
      <c r="AC228" s="24">
        <v>0.71791748013757317</v>
      </c>
      <c r="AD228" s="22">
        <v>0.63717137063194029</v>
      </c>
      <c r="AE228" s="22">
        <v>0.37069633109596639</v>
      </c>
      <c r="AF228" s="22">
        <v>0.37741959301556882</v>
      </c>
      <c r="AG228" s="22">
        <v>4.0479821532788982</v>
      </c>
      <c r="AH228" s="23">
        <v>2.3550526620086289</v>
      </c>
      <c r="AI228" s="24">
        <v>-1.5464137468335382</v>
      </c>
      <c r="AJ228" s="22">
        <v>0.11464668475198878</v>
      </c>
      <c r="AK228" s="22">
        <v>0.21969229269560697</v>
      </c>
      <c r="AL228" s="23">
        <v>1.2955224850532883</v>
      </c>
      <c r="AM228" s="24">
        <v>8.0887844577518506E-2</v>
      </c>
      <c r="AN228" s="22">
        <v>0.21431808542642833</v>
      </c>
      <c r="AO228" s="22">
        <v>0.10589611877335418</v>
      </c>
      <c r="AP228" s="22">
        <v>-0.22305722462411487</v>
      </c>
      <c r="AQ228" s="22">
        <v>3.9967270049367676E-2</v>
      </c>
      <c r="AR228" s="22">
        <v>0.54769643927257239</v>
      </c>
      <c r="AS228" s="22">
        <v>-0.84696530278288606</v>
      </c>
      <c r="AT228" s="22">
        <v>5.7998927184951497E-2</v>
      </c>
      <c r="AU228" s="22">
        <v>0.16023050249219811</v>
      </c>
      <c r="AV228" s="22">
        <v>1.8106255686249024</v>
      </c>
      <c r="AW228" s="22" t="e">
        <v>#DIV/0!</v>
      </c>
      <c r="AX228" s="22" t="e">
        <v>#DIV/0!</v>
      </c>
      <c r="AY228" s="22">
        <v>0.66349661053718034</v>
      </c>
      <c r="AZ228" s="22">
        <v>0.47003111218306737</v>
      </c>
      <c r="BA228" s="22">
        <v>2.0281457857526317</v>
      </c>
      <c r="BB228" s="22">
        <v>0.87684600012997138</v>
      </c>
      <c r="BC228" s="23">
        <v>7.9446927955088883E-2</v>
      </c>
    </row>
    <row r="229" spans="1:55" x14ac:dyDescent="0.2">
      <c r="A229" s="47" t="s">
        <v>724</v>
      </c>
      <c r="B229" s="47" t="s">
        <v>725</v>
      </c>
      <c r="C229" s="47" t="s">
        <v>34</v>
      </c>
      <c r="D229" s="47">
        <v>132518</v>
      </c>
      <c r="E229" s="47" t="s">
        <v>16</v>
      </c>
      <c r="F229" s="47">
        <v>2019</v>
      </c>
      <c r="G229" s="47" t="s">
        <v>17</v>
      </c>
      <c r="H229" s="48">
        <v>43646</v>
      </c>
      <c r="I229" s="48">
        <v>43693</v>
      </c>
      <c r="J229" s="48">
        <v>43769</v>
      </c>
      <c r="K229" s="47">
        <v>160494000</v>
      </c>
      <c r="L229" s="47">
        <v>161883000</v>
      </c>
      <c r="M229" s="47" t="s">
        <v>2090</v>
      </c>
      <c r="N229" s="20">
        <v>1.7464487805628284</v>
      </c>
      <c r="O229" s="21">
        <v>1.2354746757186319</v>
      </c>
      <c r="P229" s="21">
        <v>0.70398470760746346</v>
      </c>
      <c r="Q229" s="21">
        <v>2.3642826119349754</v>
      </c>
      <c r="R229" s="21">
        <v>0.38001619800641973</v>
      </c>
      <c r="S229" s="21">
        <v>2.7751407668033225E-2</v>
      </c>
      <c r="T229" s="21">
        <v>0.35226479033838648</v>
      </c>
      <c r="U229" s="21">
        <v>1.2784818872066364</v>
      </c>
      <c r="V229" s="21">
        <v>9.3363578274283127E-2</v>
      </c>
      <c r="W229" s="21">
        <v>1.1851183089323534</v>
      </c>
      <c r="X229" s="22">
        <v>0.47899953777070498</v>
      </c>
      <c r="Y229" s="22">
        <v>0.51140166860581038</v>
      </c>
      <c r="Z229" s="22">
        <v>0.52100046222929508</v>
      </c>
      <c r="AA229" s="22">
        <v>0.24552967436590001</v>
      </c>
      <c r="AB229" s="23">
        <v>0.29724018917211226</v>
      </c>
      <c r="AC229" s="24">
        <v>0.59084782696243998</v>
      </c>
      <c r="AD229" s="22">
        <v>0.30409327926347324</v>
      </c>
      <c r="AE229" s="22">
        <v>0.30409327926347324</v>
      </c>
      <c r="AF229" s="22">
        <v>0.25717699474534811</v>
      </c>
      <c r="AG229" s="22">
        <v>11.150308176302527</v>
      </c>
      <c r="AH229" s="23">
        <v>11.150308176302527</v>
      </c>
      <c r="AI229" s="24">
        <v>-0.31233299092858779</v>
      </c>
      <c r="AJ229" s="22">
        <v>0.46650701339784223</v>
      </c>
      <c r="AK229" s="22">
        <v>0.19874177056489753</v>
      </c>
      <c r="AL229" s="23">
        <v>0.33669394768097749</v>
      </c>
      <c r="AM229" s="24">
        <v>0.43881692188014088</v>
      </c>
      <c r="AN229" s="22">
        <v>1.7062837300616613</v>
      </c>
      <c r="AO229" s="22">
        <v>0.5071760987048255</v>
      </c>
      <c r="AP229" s="22">
        <v>2.47730525987039</v>
      </c>
      <c r="AQ229" s="22">
        <v>0.13043402487157707</v>
      </c>
      <c r="AR229" s="22">
        <v>0.25227757028819164</v>
      </c>
      <c r="AS229" s="22">
        <v>-7.8794608072307926E-2</v>
      </c>
      <c r="AT229" s="22">
        <v>0.12794915388949746</v>
      </c>
      <c r="AU229" s="22">
        <v>-1.1474151186006311E-2</v>
      </c>
      <c r="AV229" s="22">
        <v>-8.2812844140677262E-3</v>
      </c>
      <c r="AW229" s="22">
        <v>0.36321868491764153</v>
      </c>
      <c r="AX229" s="22">
        <v>-8.9336837060008199E-3</v>
      </c>
      <c r="AY229" s="22">
        <v>2.4639761964569629</v>
      </c>
      <c r="AZ229" s="22">
        <v>1.2120553659816335</v>
      </c>
      <c r="BA229" s="22">
        <v>-2.4127310498486404E-2</v>
      </c>
      <c r="BB229" s="22">
        <v>0.40584807655119998</v>
      </c>
      <c r="BC229" s="23">
        <v>0.21251563038937737</v>
      </c>
    </row>
    <row r="230" spans="1:55" x14ac:dyDescent="0.2">
      <c r="A230" s="47" t="s">
        <v>715</v>
      </c>
      <c r="B230" s="47" t="s">
        <v>716</v>
      </c>
      <c r="C230" s="47" t="s">
        <v>91</v>
      </c>
      <c r="D230" s="47">
        <v>384594</v>
      </c>
      <c r="E230" s="47" t="s">
        <v>16</v>
      </c>
      <c r="F230" s="47">
        <v>2018</v>
      </c>
      <c r="G230" s="47" t="s">
        <v>17</v>
      </c>
      <c r="H230" s="48">
        <v>43465</v>
      </c>
      <c r="I230" s="48">
        <v>43503</v>
      </c>
      <c r="J230" s="48">
        <v>43503</v>
      </c>
      <c r="K230" s="47">
        <v>345600000</v>
      </c>
      <c r="L230" s="47">
        <v>346700000</v>
      </c>
      <c r="M230" s="47" t="s">
        <v>1823</v>
      </c>
      <c r="N230" s="20">
        <v>0.7712668298653611</v>
      </c>
      <c r="O230" s="21">
        <v>0.4938800489596083</v>
      </c>
      <c r="P230" s="21">
        <v>8.2466340269277849E-2</v>
      </c>
      <c r="Q230" s="21">
        <v>-316.60869565217394</v>
      </c>
      <c r="R230" s="21">
        <v>0.51350048216007715</v>
      </c>
      <c r="S230" s="21">
        <v>8.3207053313128526E-2</v>
      </c>
      <c r="T230" s="21">
        <v>0.4302934288469486</v>
      </c>
      <c r="U230" s="21">
        <v>-162.06521739130434</v>
      </c>
      <c r="V230" s="21">
        <v>-26.260869565217391</v>
      </c>
      <c r="W230" s="21">
        <v>-135.80434782608697</v>
      </c>
      <c r="X230" s="22">
        <v>0.34722413555586168</v>
      </c>
      <c r="Y230" s="22">
        <v>-3.5265256056424411E-3</v>
      </c>
      <c r="Z230" s="22">
        <v>0.65277586444413827</v>
      </c>
      <c r="AA230" s="22">
        <v>0.1015291362446618</v>
      </c>
      <c r="AB230" s="23">
        <v>-3.168480506956881E-3</v>
      </c>
      <c r="AC230" s="24">
        <v>0.30276966352915718</v>
      </c>
      <c r="AD230" s="22">
        <v>0.12057773450178513</v>
      </c>
      <c r="AE230" s="22">
        <v>0.12057773450178513</v>
      </c>
      <c r="AF230" s="22">
        <v>7.6273937033430703E-2</v>
      </c>
      <c r="AG230" s="22">
        <v>8.8102766798418966</v>
      </c>
      <c r="AH230" s="23">
        <v>8.8102766798418966</v>
      </c>
      <c r="AI230" s="24">
        <v>-0.71212121212121215</v>
      </c>
      <c r="AJ230" s="22">
        <v>0.45440636474908203</v>
      </c>
      <c r="AK230" s="22">
        <v>0.2124748490945674</v>
      </c>
      <c r="AL230" s="23">
        <v>0.39839034205231388</v>
      </c>
      <c r="AM230" s="24">
        <v>-30.652173913043477</v>
      </c>
      <c r="AN230" s="22">
        <v>-401.86956521739131</v>
      </c>
      <c r="AO230" s="22">
        <v>1.2733158837305414</v>
      </c>
      <c r="AP230" s="22">
        <v>-12.365217391304348</v>
      </c>
      <c r="AQ230" s="22">
        <v>9.7120815539330482E-2</v>
      </c>
      <c r="AR230" s="22">
        <v>0.16066212268743915</v>
      </c>
      <c r="AS230" s="22">
        <v>-0.11441090555014606</v>
      </c>
      <c r="AT230" s="22">
        <v>0.20457363273178122</v>
      </c>
      <c r="AU230" s="22">
        <v>0.31640146878824971</v>
      </c>
      <c r="AV230" s="22">
        <v>0.27739771965124077</v>
      </c>
      <c r="AW230" s="22">
        <v>0.47542820553865855</v>
      </c>
      <c r="AX230" s="22">
        <v>0.33103889867136227</v>
      </c>
      <c r="AY230" s="22">
        <v>3.3445491251682369</v>
      </c>
      <c r="AZ230" s="22">
        <v>3.1027366532077165</v>
      </c>
      <c r="BA230" s="22">
        <v>1.4666666666666666</v>
      </c>
      <c r="BB230" s="22">
        <v>0.29899396378269616</v>
      </c>
      <c r="BC230" s="23">
        <v>0.27925331996993236</v>
      </c>
    </row>
    <row r="231" spans="1:55" x14ac:dyDescent="0.2">
      <c r="A231" s="47" t="s">
        <v>721</v>
      </c>
      <c r="B231" s="47" t="s">
        <v>722</v>
      </c>
      <c r="C231" s="47" t="s">
        <v>138</v>
      </c>
      <c r="D231" s="47">
        <v>88392</v>
      </c>
      <c r="E231" s="47" t="s">
        <v>16</v>
      </c>
      <c r="F231" s="47">
        <v>2018</v>
      </c>
      <c r="G231" s="47" t="s">
        <v>17</v>
      </c>
      <c r="H231" s="48">
        <v>43465</v>
      </c>
      <c r="I231" s="48">
        <v>43504</v>
      </c>
      <c r="J231" s="48">
        <v>43504</v>
      </c>
      <c r="K231" s="47">
        <v>2248000000</v>
      </c>
      <c r="L231" s="47">
        <v>2248000000</v>
      </c>
      <c r="M231" s="47" t="s">
        <v>1824</v>
      </c>
      <c r="N231" s="20">
        <v>0.85645861397994316</v>
      </c>
      <c r="O231" s="21">
        <v>0.79883251010327794</v>
      </c>
      <c r="P231" s="21">
        <v>0.49094446939080977</v>
      </c>
      <c r="Q231" s="21">
        <v>1.2407023325851636</v>
      </c>
      <c r="R231" s="21">
        <v>0.46272157837344358</v>
      </c>
      <c r="S231" s="21">
        <v>4.2958943017269796E-2</v>
      </c>
      <c r="T231" s="21">
        <v>0.41976263535617375</v>
      </c>
      <c r="U231" s="21">
        <v>1.0368213199988636</v>
      </c>
      <c r="V231" s="21">
        <v>9.6258203824189564E-2</v>
      </c>
      <c r="W231" s="21">
        <v>0.94056311617467403</v>
      </c>
      <c r="X231" s="22">
        <v>7.2553445084066651E-2</v>
      </c>
      <c r="Y231" s="22">
        <v>0.65154291849465951</v>
      </c>
      <c r="Z231" s="22">
        <v>0.92744655491593331</v>
      </c>
      <c r="AA231" s="22">
        <v>0.27851038470316741</v>
      </c>
      <c r="AB231" s="23">
        <v>0.44628864149316561</v>
      </c>
      <c r="AC231" s="24">
        <v>0.68742929864253388</v>
      </c>
      <c r="AD231" s="22">
        <v>0.44244909502262442</v>
      </c>
      <c r="AE231" s="22">
        <v>0.28004807692307693</v>
      </c>
      <c r="AF231" s="22">
        <v>0.10470871040723982</v>
      </c>
      <c r="AG231" s="22">
        <v>3.2644757433489828</v>
      </c>
      <c r="AH231" s="23">
        <v>2.0662493479394888</v>
      </c>
      <c r="AI231" s="24">
        <v>-0.36168947055324213</v>
      </c>
      <c r="AJ231" s="22">
        <v>0.75482712168836996</v>
      </c>
      <c r="AK231" s="22">
        <v>8.9578823335982244E-2</v>
      </c>
      <c r="AL231" s="23">
        <v>0.13819088592332776</v>
      </c>
      <c r="AM231" s="24">
        <v>4.2077449782651932E-2</v>
      </c>
      <c r="AN231" s="22">
        <v>0.40185243060488107</v>
      </c>
      <c r="AO231" s="22">
        <v>0.17934217533537899</v>
      </c>
      <c r="AP231" s="22">
        <v>-14.748696558915537</v>
      </c>
      <c r="AQ231" s="22">
        <v>1.8778687900996627E-2</v>
      </c>
      <c r="AR231" s="22">
        <v>0.35654694570135748</v>
      </c>
      <c r="AS231" s="22">
        <v>-0.12895927601809956</v>
      </c>
      <c r="AT231" s="22">
        <v>6.3943904851266706E-2</v>
      </c>
      <c r="AU231" s="22">
        <v>0.74464900464002393</v>
      </c>
      <c r="AV231" s="22">
        <v>0.1363275148658647</v>
      </c>
      <c r="AW231" s="22">
        <v>0.15233348436792024</v>
      </c>
      <c r="AX231" s="22">
        <v>0.15027941398580275</v>
      </c>
      <c r="AY231" s="22">
        <v>5.8314157877916264</v>
      </c>
      <c r="AZ231" s="22">
        <v>5.3072866730584849</v>
      </c>
      <c r="BA231" s="22">
        <v>3.3592167454422688</v>
      </c>
      <c r="BB231" s="22">
        <v>0.10854136409722412</v>
      </c>
      <c r="BC231" s="23">
        <v>5.4872896031031376E-2</v>
      </c>
    </row>
    <row r="232" spans="1:55" x14ac:dyDescent="0.2">
      <c r="A232" s="47" t="s">
        <v>248</v>
      </c>
      <c r="B232" s="47" t="s">
        <v>249</v>
      </c>
      <c r="C232" s="47" t="s">
        <v>45</v>
      </c>
      <c r="D232" s="47">
        <v>327637</v>
      </c>
      <c r="E232" s="47" t="s">
        <v>16</v>
      </c>
      <c r="F232" s="47">
        <v>2018</v>
      </c>
      <c r="G232" s="47" t="s">
        <v>17</v>
      </c>
      <c r="H232" s="48">
        <v>43524</v>
      </c>
      <c r="I232" s="48">
        <v>43574</v>
      </c>
      <c r="J232" s="48">
        <v>43742</v>
      </c>
      <c r="K232" s="47">
        <v>169613000</v>
      </c>
      <c r="L232" s="47">
        <v>170594000</v>
      </c>
      <c r="M232" s="47" t="s">
        <v>2091</v>
      </c>
      <c r="N232" s="20">
        <v>2.450622145940287</v>
      </c>
      <c r="O232" s="21">
        <v>0.52958691095524313</v>
      </c>
      <c r="P232" s="21">
        <v>3.5789308346339976E-2</v>
      </c>
      <c r="Q232" s="21">
        <v>4.5757256120592382</v>
      </c>
      <c r="R232" s="21">
        <v>0.75718477965464759</v>
      </c>
      <c r="S232" s="21">
        <v>2.117495545833294E-2</v>
      </c>
      <c r="T232" s="21">
        <v>0.73600982419631467</v>
      </c>
      <c r="U232" s="21">
        <v>4.2218545689818496</v>
      </c>
      <c r="V232" s="21">
        <v>0.11806574148324053</v>
      </c>
      <c r="W232" s="21">
        <v>4.103788827498609</v>
      </c>
      <c r="X232" s="22">
        <v>0.1717082934716867</v>
      </c>
      <c r="Y232" s="22">
        <v>0.17934885422575125</v>
      </c>
      <c r="Z232" s="22">
        <v>0.8282917065283133</v>
      </c>
      <c r="AA232" s="22">
        <v>0</v>
      </c>
      <c r="AB232" s="23">
        <v>0.17934885422575125</v>
      </c>
      <c r="AC232" s="24">
        <v>0.13649795576979162</v>
      </c>
      <c r="AD232" s="22">
        <v>4.1287177201468107E-2</v>
      </c>
      <c r="AE232" s="22">
        <v>4.1287177201468107E-2</v>
      </c>
      <c r="AF232" s="22">
        <v>4.6354942194782395E-2</v>
      </c>
      <c r="AG232" s="22">
        <v>9.8996727886848213</v>
      </c>
      <c r="AH232" s="23">
        <v>9.8996727886848213</v>
      </c>
      <c r="AI232" s="24">
        <v>1.1414362064416368</v>
      </c>
      <c r="AJ232" s="22">
        <v>0.12426220483427869</v>
      </c>
      <c r="AK232" s="22">
        <v>1.1498788813906894E-2</v>
      </c>
      <c r="AL232" s="23">
        <v>1.1498788813906894E-2</v>
      </c>
      <c r="AM232" s="24">
        <v>0.25094011727039511</v>
      </c>
      <c r="AN232" s="22">
        <v>5.4134490388522227</v>
      </c>
      <c r="AO232" s="22">
        <v>0.97089588252764059</v>
      </c>
      <c r="AP232" s="22">
        <v>9.5522006786845122</v>
      </c>
      <c r="AQ232" s="22">
        <v>4.5005822511721021E-2</v>
      </c>
      <c r="AR232" s="22">
        <v>8.9677050145544786E-3</v>
      </c>
      <c r="AS232" s="22">
        <v>1.0236063192300708E-2</v>
      </c>
      <c r="AT232" s="22">
        <v>8.7067078743534188E-3</v>
      </c>
      <c r="AU232" s="22">
        <v>-0.11097293270576107</v>
      </c>
      <c r="AV232" s="22">
        <v>-1.0269046158848121E-2</v>
      </c>
      <c r="AW232" s="22">
        <v>1.1829608230923685E-2</v>
      </c>
      <c r="AX232" s="22">
        <v>-1.0564485958514674E-2</v>
      </c>
      <c r="AY232" s="22">
        <v>18.889220008636361</v>
      </c>
      <c r="AZ232" s="22">
        <v>18.82666236625635</v>
      </c>
      <c r="BA232" s="22">
        <v>-0.17276798909798399</v>
      </c>
      <c r="BB232" s="22">
        <v>5.2940248434969202E-2</v>
      </c>
      <c r="BC232" s="23">
        <v>4.3105858215716351E-2</v>
      </c>
    </row>
    <row r="233" spans="1:55" x14ac:dyDescent="0.2">
      <c r="A233" s="47" t="s">
        <v>310</v>
      </c>
      <c r="B233" s="47" t="s">
        <v>311</v>
      </c>
      <c r="C233" s="47" t="s">
        <v>91</v>
      </c>
      <c r="D233" s="47">
        <v>82117</v>
      </c>
      <c r="E233" s="47" t="s">
        <v>16</v>
      </c>
      <c r="F233" s="47">
        <v>2018</v>
      </c>
      <c r="G233" s="47" t="s">
        <v>17</v>
      </c>
      <c r="H233" s="48">
        <v>43465</v>
      </c>
      <c r="I233" s="48">
        <v>43517</v>
      </c>
      <c r="J233" s="48">
        <v>43517</v>
      </c>
      <c r="K233" s="47">
        <v>4261000000</v>
      </c>
      <c r="L233" s="47">
        <v>4305000000</v>
      </c>
      <c r="M233" s="47" t="s">
        <v>1826</v>
      </c>
      <c r="N233" s="20">
        <v>1.048283885980221</v>
      </c>
      <c r="O233" s="21">
        <v>0.95363241282551414</v>
      </c>
      <c r="P233" s="21">
        <v>0.54628203812065834</v>
      </c>
      <c r="Q233" s="21">
        <v>3.3664602791478644</v>
      </c>
      <c r="R233" s="21">
        <v>0.52339694289559702</v>
      </c>
      <c r="S233" s="21">
        <v>0.21859978850221112</v>
      </c>
      <c r="T233" s="21">
        <v>0.30479715439338589</v>
      </c>
      <c r="U233" s="21">
        <v>2.2853919613810474</v>
      </c>
      <c r="V233" s="21">
        <v>0.95450729352502883</v>
      </c>
      <c r="W233" s="21">
        <v>1.3308846678560184</v>
      </c>
      <c r="X233" s="22">
        <v>0.36812632186118055</v>
      </c>
      <c r="Y233" s="22">
        <v>0.28899402541473329</v>
      </c>
      <c r="Z233" s="22">
        <v>0.63187367813881945</v>
      </c>
      <c r="AA233" s="22">
        <v>0.12332964814458758</v>
      </c>
      <c r="AB233" s="23">
        <v>0.22901845798884829</v>
      </c>
      <c r="AC233" s="24">
        <v>0.63052486187845302</v>
      </c>
      <c r="AD233" s="22">
        <v>0.27310396785534907</v>
      </c>
      <c r="AE233" s="22">
        <v>0.27310396785534907</v>
      </c>
      <c r="AF233" s="22">
        <v>0.2019713711702662</v>
      </c>
      <c r="AG233" s="22">
        <v>36.708860759493668</v>
      </c>
      <c r="AH233" s="23">
        <v>36.708860759493668</v>
      </c>
      <c r="AI233" s="24">
        <v>-1.4415300546448087</v>
      </c>
      <c r="AJ233" s="22">
        <v>0.25048762960681653</v>
      </c>
      <c r="AK233" s="22">
        <v>1.5520606130180232E-2</v>
      </c>
      <c r="AL233" s="23">
        <v>0.16806336815520606</v>
      </c>
      <c r="AM233" s="24">
        <v>0.33760100745093924</v>
      </c>
      <c r="AN233" s="22">
        <v>1.6715290166859063</v>
      </c>
      <c r="AO233" s="22">
        <v>0.3828109978850221</v>
      </c>
      <c r="AP233" s="22">
        <v>22.576895818568392</v>
      </c>
      <c r="AQ233" s="22">
        <v>7.7316862141895787E-2</v>
      </c>
      <c r="AR233" s="22">
        <v>0.22978402812656956</v>
      </c>
      <c r="AS233" s="22">
        <v>-0.33124058262179812</v>
      </c>
      <c r="AT233" s="22">
        <v>8.7963853105172088E-2</v>
      </c>
      <c r="AU233" s="22">
        <v>0.46771378708551481</v>
      </c>
      <c r="AV233" s="22">
        <v>0.31381012512914708</v>
      </c>
      <c r="AW233" s="22">
        <v>0.28859801293171422</v>
      </c>
      <c r="AX233" s="22">
        <v>0.53887399463806973</v>
      </c>
      <c r="AY233" s="22">
        <v>5.00632183908046</v>
      </c>
      <c r="AZ233" s="22">
        <v>3.1713793103448276</v>
      </c>
      <c r="BA233" s="22">
        <v>2.1243394466894623</v>
      </c>
      <c r="BB233" s="22">
        <v>0.19974744575823672</v>
      </c>
      <c r="BC233" s="23">
        <v>0.16113199859241012</v>
      </c>
    </row>
    <row r="234" spans="1:55" x14ac:dyDescent="0.2">
      <c r="A234" s="47" t="s">
        <v>733</v>
      </c>
      <c r="B234" s="47" t="s">
        <v>734</v>
      </c>
      <c r="C234" s="47" t="s">
        <v>91</v>
      </c>
      <c r="D234" s="47">
        <v>258154</v>
      </c>
      <c r="E234" s="47" t="s">
        <v>16</v>
      </c>
      <c r="F234" s="47">
        <v>2018</v>
      </c>
      <c r="G234" s="47" t="s">
        <v>17</v>
      </c>
      <c r="H234" s="48">
        <v>43524</v>
      </c>
      <c r="I234" s="48">
        <v>43557</v>
      </c>
      <c r="J234" s="48">
        <v>43732</v>
      </c>
      <c r="K234" s="47">
        <v>798000000</v>
      </c>
      <c r="L234" s="47">
        <v>806000000</v>
      </c>
      <c r="M234" s="47" t="s">
        <v>2092</v>
      </c>
      <c r="N234" s="20">
        <v>0.68217984339479665</v>
      </c>
      <c r="O234" s="21">
        <v>0.24987370548118212</v>
      </c>
      <c r="P234" s="21">
        <v>2.709017428643597E-2</v>
      </c>
      <c r="Q234" s="21">
        <v>3.86509253350351</v>
      </c>
      <c r="R234" s="21">
        <v>0.39952253528516712</v>
      </c>
      <c r="S234" s="21">
        <v>8.2821763996012376E-2</v>
      </c>
      <c r="T234" s="21">
        <v>0.31670077128915475</v>
      </c>
      <c r="U234" s="21">
        <v>1.9437141033822591</v>
      </c>
      <c r="V234" s="21">
        <v>0.40293554562858969</v>
      </c>
      <c r="W234" s="21">
        <v>1.5407785577536695</v>
      </c>
      <c r="X234" s="22">
        <v>0.28340941287580673</v>
      </c>
      <c r="Y234" s="22">
        <v>0.23199005122435082</v>
      </c>
      <c r="Z234" s="22">
        <v>0.71659058712419332</v>
      </c>
      <c r="AA234" s="22">
        <v>8.0985361246655119E-2</v>
      </c>
      <c r="AB234" s="23">
        <v>0.20554593630305892</v>
      </c>
      <c r="AC234" s="24">
        <v>0.21680064706756244</v>
      </c>
      <c r="AD234" s="22">
        <v>4.1919083541044219E-2</v>
      </c>
      <c r="AE234" s="22">
        <v>2.1574421023093048E-2</v>
      </c>
      <c r="AF234" s="22">
        <v>2.5668113765041845E-2</v>
      </c>
      <c r="AG234" s="22">
        <v>8.1919354838709673</v>
      </c>
      <c r="AH234" s="23">
        <v>4.2161290322580642</v>
      </c>
      <c r="AI234" s="24">
        <v>-0.69548511047070127</v>
      </c>
      <c r="AJ234" s="22">
        <v>0.26294518817883306</v>
      </c>
      <c r="AK234" s="22">
        <v>0.24473044848644035</v>
      </c>
      <c r="AL234" s="23">
        <v>0.27342570096526364</v>
      </c>
      <c r="AM234" s="24">
        <v>0.39693682195277602</v>
      </c>
      <c r="AN234" s="22">
        <v>15.464199106573069</v>
      </c>
      <c r="AO234" s="22">
        <v>3.178603284537489</v>
      </c>
      <c r="AP234" s="22">
        <v>-24.073514802304789</v>
      </c>
      <c r="AQ234" s="22">
        <v>8.1588750721443934E-2</v>
      </c>
      <c r="AR234" s="22">
        <v>3.4367210841683038E-2</v>
      </c>
      <c r="AS234" s="22">
        <v>-2.3901883428797809E-2</v>
      </c>
      <c r="AT234" s="22">
        <v>0.10923972926176609</v>
      </c>
      <c r="AU234" s="22">
        <v>0.18805253851982823</v>
      </c>
      <c r="AV234" s="22">
        <v>0.19554796769321689</v>
      </c>
      <c r="AW234" s="22">
        <v>0.34493041749502984</v>
      </c>
      <c r="AX234" s="22">
        <v>0.24668654738237245</v>
      </c>
      <c r="AY234" s="22">
        <v>2.998424886788738</v>
      </c>
      <c r="AZ234" s="22">
        <v>2.9139594408348102</v>
      </c>
      <c r="BA234" s="22">
        <v>0.95755627009646305</v>
      </c>
      <c r="BB234" s="22">
        <v>0.1716462013264167</v>
      </c>
      <c r="BC234" s="23">
        <v>0.11731442419890495</v>
      </c>
    </row>
    <row r="235" spans="1:55" x14ac:dyDescent="0.2">
      <c r="A235" s="47" t="s">
        <v>727</v>
      </c>
      <c r="B235" s="47" t="s">
        <v>728</v>
      </c>
      <c r="C235" s="47" t="s">
        <v>45</v>
      </c>
      <c r="D235" s="47">
        <v>186130</v>
      </c>
      <c r="E235" s="47" t="s">
        <v>16</v>
      </c>
      <c r="F235" s="47">
        <v>2018</v>
      </c>
      <c r="G235" s="47" t="s">
        <v>17</v>
      </c>
      <c r="H235" s="48">
        <v>43524</v>
      </c>
      <c r="I235" s="48">
        <v>43546</v>
      </c>
      <c r="J235" s="48">
        <v>43714</v>
      </c>
      <c r="K235" s="47">
        <v>162000000</v>
      </c>
      <c r="L235" s="47">
        <v>162000000</v>
      </c>
      <c r="M235" s="47" t="s">
        <v>2093</v>
      </c>
      <c r="N235" s="20">
        <v>1.1368445802962615</v>
      </c>
      <c r="O235" s="21">
        <v>0.31977427698095462</v>
      </c>
      <c r="P235" s="21">
        <v>0.21960968727956737</v>
      </c>
      <c r="Q235" s="21">
        <v>1.2560159218382485</v>
      </c>
      <c r="R235" s="21">
        <v>0.14925014034806319</v>
      </c>
      <c r="S235" s="21">
        <v>0</v>
      </c>
      <c r="T235" s="21">
        <v>0.14925014034806319</v>
      </c>
      <c r="U235" s="21">
        <v>0.33671069296182377</v>
      </c>
      <c r="V235" s="21">
        <v>0</v>
      </c>
      <c r="W235" s="21">
        <v>0.33671069296182377</v>
      </c>
      <c r="X235" s="22">
        <v>0.3877616488892453</v>
      </c>
      <c r="Y235" s="22">
        <v>0.44325928302189432</v>
      </c>
      <c r="Z235" s="22">
        <v>0.61223835111075464</v>
      </c>
      <c r="AA235" s="22">
        <v>0</v>
      </c>
      <c r="AB235" s="23">
        <v>0.44325928302189432</v>
      </c>
      <c r="AC235" s="24">
        <v>0.39695486677542141</v>
      </c>
      <c r="AD235" s="22">
        <v>0.1200751396509961</v>
      </c>
      <c r="AE235" s="22">
        <v>7.2420782045578128E-2</v>
      </c>
      <c r="AF235" s="22">
        <v>3.9596618715705176E-2</v>
      </c>
      <c r="AG235" s="22">
        <v>9.48828125</v>
      </c>
      <c r="AH235" s="23">
        <v>5.72265625</v>
      </c>
      <c r="AI235" s="24">
        <v>-0.90602752728998581</v>
      </c>
      <c r="AJ235" s="22">
        <v>0.49541500117564075</v>
      </c>
      <c r="AK235" s="22">
        <v>0.91724879097259537</v>
      </c>
      <c r="AL235" s="23">
        <v>1.1321869962385813</v>
      </c>
      <c r="AM235" s="24">
        <v>0.14492491405825944</v>
      </c>
      <c r="AN235" s="22">
        <v>3.6600325673964176</v>
      </c>
      <c r="AO235" s="22">
        <v>1.622343411660919</v>
      </c>
      <c r="AP235" s="22">
        <v>34.757731958762889</v>
      </c>
      <c r="AQ235" s="22">
        <v>6.4239313497473735E-2</v>
      </c>
      <c r="AR235" s="22">
        <v>0.10415739779524445</v>
      </c>
      <c r="AS235" s="22">
        <v>-9.436946957338474E-2</v>
      </c>
      <c r="AT235" s="22">
        <v>0.16897906808886037</v>
      </c>
      <c r="AU235" s="22">
        <v>0.36092170232776866</v>
      </c>
      <c r="AV235" s="22">
        <v>0.82482536270822138</v>
      </c>
      <c r="AW235" s="22">
        <v>1.1321869962385813</v>
      </c>
      <c r="AX235" s="22">
        <v>0.82482536270822138</v>
      </c>
      <c r="AY235" s="22">
        <v>0.76615891313297657</v>
      </c>
      <c r="AZ235" s="22">
        <v>0.38163853437628653</v>
      </c>
      <c r="BA235" s="22">
        <v>1.916354556803995</v>
      </c>
      <c r="BB235" s="22">
        <v>0.78721117678667385</v>
      </c>
      <c r="BC235" s="23">
        <v>0.1783106134371957</v>
      </c>
    </row>
    <row r="236" spans="1:55" x14ac:dyDescent="0.2">
      <c r="A236" s="47" t="s">
        <v>706</v>
      </c>
      <c r="B236" s="47" t="s">
        <v>707</v>
      </c>
      <c r="C236" s="47" t="s">
        <v>15</v>
      </c>
      <c r="D236" s="47">
        <v>99395</v>
      </c>
      <c r="E236" s="47" t="s">
        <v>16</v>
      </c>
      <c r="F236" s="47">
        <v>2018</v>
      </c>
      <c r="G236" s="47" t="s">
        <v>17</v>
      </c>
      <c r="H236" s="48">
        <v>43465</v>
      </c>
      <c r="I236" s="48">
        <v>43490</v>
      </c>
      <c r="J236" s="48">
        <v>43572</v>
      </c>
      <c r="K236" s="47">
        <v>101084000</v>
      </c>
      <c r="L236" s="47">
        <v>101502000</v>
      </c>
      <c r="M236" s="47" t="s">
        <v>2094</v>
      </c>
      <c r="N236" s="20">
        <v>1.4214765100671141</v>
      </c>
      <c r="O236" s="21">
        <v>1.0628635346756152</v>
      </c>
      <c r="P236" s="21">
        <v>0.22483221476510068</v>
      </c>
      <c r="Q236" s="21">
        <v>0.84499386287918643</v>
      </c>
      <c r="R236" s="21">
        <v>0.28399755010665484</v>
      </c>
      <c r="S236" s="21">
        <v>1.0665483959534519E-3</v>
      </c>
      <c r="T236" s="21">
        <v>0.2829310017107014</v>
      </c>
      <c r="U236" s="21">
        <v>0.52397373701950245</v>
      </c>
      <c r="V236" s="21">
        <v>1.9677752449977597E-3</v>
      </c>
      <c r="W236" s="21">
        <v>0.52200596177450465</v>
      </c>
      <c r="X236" s="22">
        <v>6.7097509979091433E-2</v>
      </c>
      <c r="Y236" s="22">
        <v>0.54200722296141413</v>
      </c>
      <c r="Z236" s="22">
        <v>0.93290249002090853</v>
      </c>
      <c r="AA236" s="22">
        <v>0</v>
      </c>
      <c r="AB236" s="23">
        <v>0.54200722296141413</v>
      </c>
      <c r="AC236" s="24">
        <v>0.48456153279292558</v>
      </c>
      <c r="AD236" s="22">
        <v>0.48456153279292558</v>
      </c>
      <c r="AE236" s="22">
        <v>0.35681650700073692</v>
      </c>
      <c r="AF236" s="22">
        <v>0.23109801031687546</v>
      </c>
      <c r="AG236" s="22">
        <v>11.955454545454545</v>
      </c>
      <c r="AH236" s="23">
        <v>8.8036363636363628</v>
      </c>
      <c r="AI236" s="24">
        <v>-0.3461985830601671</v>
      </c>
      <c r="AJ236" s="22">
        <v>2.1156599552572706</v>
      </c>
      <c r="AK236" s="22">
        <v>0.29679482412434</v>
      </c>
      <c r="AL236" s="23">
        <v>0.35163977095262883</v>
      </c>
      <c r="AM236" s="24">
        <v>0.12219689442203908</v>
      </c>
      <c r="AN236" s="22">
        <v>0.52876653613108116</v>
      </c>
      <c r="AO236" s="22">
        <v>0.28659528184333355</v>
      </c>
      <c r="AP236" s="22">
        <v>14.40552016985138</v>
      </c>
      <c r="AQ236" s="22">
        <v>6.6231599400198529E-2</v>
      </c>
      <c r="AR236" s="22">
        <v>0.34845246868091379</v>
      </c>
      <c r="AS236" s="22">
        <v>-0.1206337509211496</v>
      </c>
      <c r="AT236" s="22">
        <v>9.9864833470611841E-2</v>
      </c>
      <c r="AU236" s="22">
        <v>0.65727069351230427</v>
      </c>
      <c r="AV236" s="22">
        <v>0.1092436974789916</v>
      </c>
      <c r="AW236" s="22">
        <v>0.35296532676445341</v>
      </c>
      <c r="AX236" s="22">
        <v>0.10965550703541969</v>
      </c>
      <c r="AY236" s="22">
        <v>2.0450155881682002</v>
      </c>
      <c r="AZ236" s="22">
        <v>1.9685955440650902</v>
      </c>
      <c r="BA236" s="22">
        <v>0.46843112244897961</v>
      </c>
      <c r="BB236" s="22">
        <v>0.36008031531196549</v>
      </c>
      <c r="BC236" s="23">
        <v>0.10732810214124219</v>
      </c>
    </row>
    <row r="237" spans="1:55" x14ac:dyDescent="0.2">
      <c r="A237" s="47" t="s">
        <v>736</v>
      </c>
      <c r="B237" s="47" t="s">
        <v>737</v>
      </c>
      <c r="C237" s="47" t="s">
        <v>45</v>
      </c>
      <c r="D237" s="47">
        <v>185942</v>
      </c>
      <c r="E237" s="47" t="s">
        <v>16</v>
      </c>
      <c r="F237" s="47">
        <v>2018</v>
      </c>
      <c r="G237" s="47" t="s">
        <v>17</v>
      </c>
      <c r="H237" s="48">
        <v>43524</v>
      </c>
      <c r="I237" s="48">
        <v>43546</v>
      </c>
      <c r="J237" s="48">
        <v>43714</v>
      </c>
      <c r="K237" s="47">
        <v>273000000</v>
      </c>
      <c r="L237" s="47">
        <v>280000000</v>
      </c>
      <c r="M237" s="47" t="s">
        <v>2095</v>
      </c>
      <c r="N237" s="20">
        <v>1.6414904330312186</v>
      </c>
      <c r="O237" s="21">
        <v>1.013091641490433</v>
      </c>
      <c r="P237" s="21">
        <v>0.71148036253776437</v>
      </c>
      <c r="Q237" s="21">
        <v>-10.352601156069364</v>
      </c>
      <c r="R237" s="21">
        <v>0.7182941903584672</v>
      </c>
      <c r="S237" s="21">
        <v>8.899876390605686E-3</v>
      </c>
      <c r="T237" s="21">
        <v>0.70939431396786157</v>
      </c>
      <c r="U237" s="21">
        <v>-6.7179190751445086</v>
      </c>
      <c r="V237" s="21">
        <v>-8.3236994219653179E-2</v>
      </c>
      <c r="W237" s="21">
        <v>-6.6346820809248559</v>
      </c>
      <c r="X237" s="22">
        <v>0.40296662546353523</v>
      </c>
      <c r="Y237" s="22">
        <v>-0.13662928447322698</v>
      </c>
      <c r="Z237" s="22">
        <v>0.59703337453646477</v>
      </c>
      <c r="AA237" s="22">
        <v>0.16662546353522867</v>
      </c>
      <c r="AB237" s="23">
        <v>-0.10692212608158221</v>
      </c>
      <c r="AC237" s="24">
        <v>0.37009896502228601</v>
      </c>
      <c r="AD237" s="22">
        <v>0.10092921356802902</v>
      </c>
      <c r="AE237" s="22">
        <v>0.10092921356802902</v>
      </c>
      <c r="AF237" s="22">
        <v>4.8651507139079855E-2</v>
      </c>
      <c r="AG237" s="22">
        <v>3.47012987012987</v>
      </c>
      <c r="AH237" s="23">
        <v>3.47012987012987</v>
      </c>
      <c r="AI237" s="24">
        <v>-0.64930555555555558</v>
      </c>
      <c r="AJ237" s="22">
        <v>0.7250755287009063</v>
      </c>
      <c r="AK237" s="22">
        <v>0.13319566339700567</v>
      </c>
      <c r="AL237" s="23">
        <v>0.24780588538977802</v>
      </c>
      <c r="AM237" s="24">
        <v>-0.74450867052023117</v>
      </c>
      <c r="AN237" s="22">
        <v>-15.302890173410404</v>
      </c>
      <c r="AO237" s="22">
        <v>1.6362175525339926</v>
      </c>
      <c r="AP237" s="22">
        <v>10.390109890109891</v>
      </c>
      <c r="AQ237" s="22">
        <v>7.9604449938195307E-2</v>
      </c>
      <c r="AR237" s="22">
        <v>0.10878597869607917</v>
      </c>
      <c r="AS237" s="22">
        <v>-7.0635340333912514E-2</v>
      </c>
      <c r="AT237" s="22">
        <v>0.17799752781211373</v>
      </c>
      <c r="AU237" s="22">
        <v>0.41842900302114805</v>
      </c>
      <c r="AV237" s="22">
        <v>0.14300464636035107</v>
      </c>
      <c r="AW237" s="22">
        <v>0.25091479351803447</v>
      </c>
      <c r="AX237" s="22">
        <v>0.14479874542603241</v>
      </c>
      <c r="AY237" s="22">
        <v>4.3495508982035931</v>
      </c>
      <c r="AZ237" s="22">
        <v>3.2919161676646707</v>
      </c>
      <c r="BA237" s="22">
        <v>1.2903726708074534</v>
      </c>
      <c r="BB237" s="22">
        <v>0.22990879366718292</v>
      </c>
      <c r="BC237" s="23">
        <v>0.21887287024901703</v>
      </c>
    </row>
    <row r="238" spans="1:55" x14ac:dyDescent="0.2">
      <c r="A238" s="47" t="s">
        <v>748</v>
      </c>
      <c r="B238" s="47" t="s">
        <v>749</v>
      </c>
      <c r="C238" s="47" t="s">
        <v>34</v>
      </c>
      <c r="D238" s="47">
        <v>902720</v>
      </c>
      <c r="E238" s="47" t="s">
        <v>16</v>
      </c>
      <c r="F238" s="47">
        <v>2018</v>
      </c>
      <c r="G238" s="47" t="s">
        <v>17</v>
      </c>
      <c r="H238" s="48">
        <v>43496</v>
      </c>
      <c r="I238" s="48">
        <v>43515</v>
      </c>
      <c r="J238" s="48">
        <v>43585</v>
      </c>
      <c r="K238" s="47">
        <v>149000000</v>
      </c>
      <c r="L238" s="47">
        <v>151000000</v>
      </c>
      <c r="M238" s="47" t="s">
        <v>2096</v>
      </c>
      <c r="N238" s="20">
        <v>1.3788246721709567</v>
      </c>
      <c r="O238" s="21">
        <v>1.3788246721709567</v>
      </c>
      <c r="P238" s="21">
        <v>0.1588149587178242</v>
      </c>
      <c r="Q238" s="21">
        <v>1.6487466022349744</v>
      </c>
      <c r="R238" s="21">
        <v>0.35621436716077537</v>
      </c>
      <c r="S238" s="21">
        <v>8.2098061573546172E-3</v>
      </c>
      <c r="T238" s="21">
        <v>0.34800456100342075</v>
      </c>
      <c r="U238" s="21">
        <v>0.94352159468438535</v>
      </c>
      <c r="V238" s="21">
        <v>2.1745696164300814E-2</v>
      </c>
      <c r="W238" s="21">
        <v>0.92177589852008457</v>
      </c>
      <c r="X238" s="22">
        <v>0.32371721778791335</v>
      </c>
      <c r="Y238" s="22">
        <v>1.0162676488643339</v>
      </c>
      <c r="Z238" s="22">
        <v>0.67628278221208671</v>
      </c>
      <c r="AA238" s="22">
        <v>0.55416191562143668</v>
      </c>
      <c r="AB238" s="23">
        <v>0.37753705815279359</v>
      </c>
      <c r="AC238" s="24">
        <v>0.14753776731410634</v>
      </c>
      <c r="AD238" s="22">
        <v>7.6025112811457726E-2</v>
      </c>
      <c r="AE238" s="22">
        <v>7.6025112811457726E-2</v>
      </c>
      <c r="AF238" s="22">
        <v>5.6994310378654107E-2</v>
      </c>
      <c r="AG238" s="22">
        <v>5.6159420289855069</v>
      </c>
      <c r="AH238" s="23">
        <v>5.6159420289855069</v>
      </c>
      <c r="AI238" s="24">
        <v>-0.92057291666666663</v>
      </c>
      <c r="AJ238" s="22">
        <v>0.37299660029140358</v>
      </c>
      <c r="AK238" s="22">
        <v>0.18245838668373879</v>
      </c>
      <c r="AL238" s="23">
        <v>0.24583866837387963</v>
      </c>
      <c r="AM238" s="24">
        <v>0.17547568710359407</v>
      </c>
      <c r="AN238" s="22">
        <v>3.0788281485955906</v>
      </c>
      <c r="AO238" s="22">
        <v>1.1623717217787914</v>
      </c>
      <c r="AP238" s="22">
        <v>13.069230769230769</v>
      </c>
      <c r="AQ238" s="22">
        <v>6.6248574686431014E-2</v>
      </c>
      <c r="AR238" s="22">
        <v>7.5338434373160679E-2</v>
      </c>
      <c r="AS238" s="22">
        <v>-6.935452226800079E-2</v>
      </c>
      <c r="AT238" s="22">
        <v>8.7571265678449264E-2</v>
      </c>
      <c r="AU238" s="22">
        <v>0.31762991743564839</v>
      </c>
      <c r="AV238" s="22">
        <v>0.20934699103713189</v>
      </c>
      <c r="AW238" s="22">
        <v>0.25163826998689381</v>
      </c>
      <c r="AX238" s="22">
        <v>0.21428571428571427</v>
      </c>
      <c r="AY238" s="22">
        <v>4.0309677419354841</v>
      </c>
      <c r="AZ238" s="22">
        <v>3.609032258064516</v>
      </c>
      <c r="BA238" s="22">
        <v>1.1256454388984509</v>
      </c>
      <c r="BB238" s="22">
        <v>0.24807938540332908</v>
      </c>
      <c r="BC238" s="23">
        <v>0.11548204440470869</v>
      </c>
    </row>
    <row r="239" spans="1:55" x14ac:dyDescent="0.2">
      <c r="A239" s="47" t="s">
        <v>745</v>
      </c>
      <c r="B239" s="47" t="s">
        <v>746</v>
      </c>
      <c r="C239" s="47" t="s">
        <v>45</v>
      </c>
      <c r="D239" s="47">
        <v>378178</v>
      </c>
      <c r="E239" s="47" t="s">
        <v>16</v>
      </c>
      <c r="F239" s="47">
        <v>2018</v>
      </c>
      <c r="G239" s="47" t="s">
        <v>17</v>
      </c>
      <c r="H239" s="48">
        <v>43465</v>
      </c>
      <c r="I239" s="48">
        <v>43523</v>
      </c>
      <c r="J239" s="48">
        <v>43683</v>
      </c>
      <c r="K239" s="47">
        <v>134000000</v>
      </c>
      <c r="L239" s="47">
        <v>134800000</v>
      </c>
      <c r="M239" s="47" t="s">
        <v>2097</v>
      </c>
      <c r="N239" s="20">
        <v>1.869069510849577</v>
      </c>
      <c r="O239" s="21">
        <v>1.0919455682236117</v>
      </c>
      <c r="P239" s="21">
        <v>0.32867475787667033</v>
      </c>
      <c r="Q239" s="21">
        <v>1.9215618521078093</v>
      </c>
      <c r="R239" s="21">
        <v>0.34565345949142517</v>
      </c>
      <c r="S239" s="21">
        <v>3.5481963335304555E-4</v>
      </c>
      <c r="T239" s="21">
        <v>0.34529863985807213</v>
      </c>
      <c r="U239" s="21">
        <v>1.0098479612992397</v>
      </c>
      <c r="V239" s="21">
        <v>1.0366275051831375E-3</v>
      </c>
      <c r="W239" s="21">
        <v>1.0088113337940567</v>
      </c>
      <c r="X239" s="22">
        <v>0.45079834417504433</v>
      </c>
      <c r="Y239" s="22">
        <v>0.48854188647393965</v>
      </c>
      <c r="Z239" s="22">
        <v>0.54920165582495561</v>
      </c>
      <c r="AA239" s="22">
        <v>0.2465405085748078</v>
      </c>
      <c r="AB239" s="23">
        <v>0.34228267297457127</v>
      </c>
      <c r="AC239" s="24">
        <v>0.20815083733458251</v>
      </c>
      <c r="AD239" s="22">
        <v>0.10795175079049069</v>
      </c>
      <c r="AE239" s="22">
        <v>0.10315025178592341</v>
      </c>
      <c r="AF239" s="22">
        <v>7.1647733926689314E-2</v>
      </c>
      <c r="AG239" s="22">
        <v>8.7790476190476188</v>
      </c>
      <c r="AH239" s="23">
        <v>8.3885714285714279</v>
      </c>
      <c r="AI239" s="24">
        <v>-0.90143084260731321</v>
      </c>
      <c r="AJ239" s="22">
        <v>0.53978178251808262</v>
      </c>
      <c r="AK239" s="22">
        <v>0.21094952951240376</v>
      </c>
      <c r="AL239" s="23">
        <v>0.37664670658682636</v>
      </c>
      <c r="AM239" s="24">
        <v>0.26425362819626813</v>
      </c>
      <c r="AN239" s="22">
        <v>3.6882342778161714</v>
      </c>
      <c r="AO239" s="22">
        <v>1.2624186871673566</v>
      </c>
      <c r="AP239" s="22">
        <v>6.0227112427704892</v>
      </c>
      <c r="AQ239" s="22">
        <v>9.0449438202247184E-2</v>
      </c>
      <c r="AR239" s="22">
        <v>0.10312682983955966</v>
      </c>
      <c r="AS239" s="22">
        <v>-9.2961705117695276E-2</v>
      </c>
      <c r="AT239" s="22">
        <v>0.13018923713778829</v>
      </c>
      <c r="AU239" s="22">
        <v>0.19921539781782518</v>
      </c>
      <c r="AV239" s="22">
        <v>0.1390076988879384</v>
      </c>
      <c r="AW239" s="22">
        <v>0.37703373865387907</v>
      </c>
      <c r="AX239" s="22">
        <v>0.13915053947593767</v>
      </c>
      <c r="AY239" s="22">
        <v>2.5363419396832283</v>
      </c>
      <c r="AZ239" s="22">
        <v>1.9546539379474941</v>
      </c>
      <c r="BA239" s="22">
        <v>0.53121935272965026</v>
      </c>
      <c r="BB239" s="22">
        <v>0.376732249786142</v>
      </c>
      <c r="BC239" s="23">
        <v>0.17160893114600786</v>
      </c>
    </row>
    <row r="240" spans="1:55" x14ac:dyDescent="0.2">
      <c r="A240" s="47" t="s">
        <v>739</v>
      </c>
      <c r="B240" s="47" t="s">
        <v>740</v>
      </c>
      <c r="C240" s="47" t="s">
        <v>24</v>
      </c>
      <c r="D240" s="47">
        <v>378177</v>
      </c>
      <c r="E240" s="47" t="s">
        <v>16</v>
      </c>
      <c r="F240" s="47">
        <v>2018</v>
      </c>
      <c r="G240" s="47" t="s">
        <v>17</v>
      </c>
      <c r="H240" s="48">
        <v>43465</v>
      </c>
      <c r="I240" s="48">
        <v>43524</v>
      </c>
      <c r="J240" s="48">
        <v>43588</v>
      </c>
      <c r="K240" s="47">
        <v>100200000</v>
      </c>
      <c r="L240" s="47">
        <v>101300000</v>
      </c>
      <c r="M240" s="47" t="s">
        <v>2098</v>
      </c>
      <c r="N240" s="20">
        <v>1.5090744584597371</v>
      </c>
      <c r="O240" s="21">
        <v>1.3827771568470915</v>
      </c>
      <c r="P240" s="21">
        <v>0.22715418595987014</v>
      </c>
      <c r="Q240" s="21">
        <v>1.3153279450683071</v>
      </c>
      <c r="R240" s="21">
        <v>0.37076235843635891</v>
      </c>
      <c r="S240" s="21">
        <v>6.1784458737249232E-4</v>
      </c>
      <c r="T240" s="21">
        <v>0.37014451384898645</v>
      </c>
      <c r="U240" s="21">
        <v>0.85843644946713393</v>
      </c>
      <c r="V240" s="21">
        <v>1.4305128388527287E-3</v>
      </c>
      <c r="W240" s="21">
        <v>0.85700593662828128</v>
      </c>
      <c r="X240" s="22">
        <v>0.17518365430359648</v>
      </c>
      <c r="Y240" s="22">
        <v>1.4225971224485643</v>
      </c>
      <c r="Z240" s="22">
        <v>0.8248163456964035</v>
      </c>
      <c r="AA240" s="22">
        <v>0.45475215164377553</v>
      </c>
      <c r="AB240" s="23">
        <v>0.43190425880274075</v>
      </c>
      <c r="AC240" s="24">
        <v>0.28026893959447297</v>
      </c>
      <c r="AD240" s="22">
        <v>0.14166093140628586</v>
      </c>
      <c r="AE240" s="22">
        <v>0.12121693401803518</v>
      </c>
      <c r="AF240" s="22">
        <v>7.797307074664267E-2</v>
      </c>
      <c r="AG240" s="22">
        <v>6.5745290745290745</v>
      </c>
      <c r="AH240" s="23">
        <v>5.6257166257166258</v>
      </c>
      <c r="AI240" s="24">
        <v>-1.0566999932899417</v>
      </c>
      <c r="AJ240" s="22">
        <v>0.79317685880036193</v>
      </c>
      <c r="AK240" s="22">
        <v>0.24834608142112016</v>
      </c>
      <c r="AL240" s="23">
        <v>0.24834608142112016</v>
      </c>
      <c r="AM240" s="24">
        <v>0.12641441956941563</v>
      </c>
      <c r="AN240" s="22">
        <v>1.6212574207853516</v>
      </c>
      <c r="AO240" s="22">
        <v>0.7002279846527405</v>
      </c>
      <c r="AP240" s="22">
        <v>11.848823836905384</v>
      </c>
      <c r="AQ240" s="22">
        <v>5.459892618610715E-2</v>
      </c>
      <c r="AR240" s="22">
        <v>0.13149628531596874</v>
      </c>
      <c r="AS240" s="22">
        <v>-0.13895212381103642</v>
      </c>
      <c r="AT240" s="22">
        <v>9.2077378856122535E-2</v>
      </c>
      <c r="AU240" s="22">
        <v>0.90318803555271698</v>
      </c>
      <c r="AV240" s="22">
        <v>0.28279091469612894</v>
      </c>
      <c r="AW240" s="22">
        <v>0.24876062027408236</v>
      </c>
      <c r="AX240" s="22">
        <v>0.28326294880568864</v>
      </c>
      <c r="AY240" s="22">
        <v>3.7377141077545937</v>
      </c>
      <c r="AZ240" s="22">
        <v>3.4718779196511989</v>
      </c>
      <c r="BA240" s="22">
        <v>1.9203349553015729</v>
      </c>
      <c r="BB240" s="22">
        <v>0.22893232681764403</v>
      </c>
      <c r="BC240" s="23">
        <v>9.6026952972096402E-2</v>
      </c>
    </row>
    <row r="241" spans="1:55" x14ac:dyDescent="0.2">
      <c r="A241" s="47" t="s">
        <v>757</v>
      </c>
      <c r="B241" s="47" t="s">
        <v>758</v>
      </c>
      <c r="C241" s="47" t="s">
        <v>45</v>
      </c>
      <c r="D241" s="47">
        <v>124743</v>
      </c>
      <c r="E241" s="47" t="s">
        <v>16</v>
      </c>
      <c r="F241" s="47">
        <v>2018</v>
      </c>
      <c r="G241" s="47" t="s">
        <v>17</v>
      </c>
      <c r="H241" s="48">
        <v>43465</v>
      </c>
      <c r="I241" s="48">
        <v>43525</v>
      </c>
      <c r="J241" s="48">
        <v>43587</v>
      </c>
      <c r="K241" s="47">
        <v>317557000</v>
      </c>
      <c r="L241" s="47">
        <v>318635000</v>
      </c>
      <c r="M241" s="47" t="s">
        <v>2099</v>
      </c>
      <c r="N241" s="20">
        <v>2.6745670122365337</v>
      </c>
      <c r="O241" s="21">
        <v>0.9967616135848949</v>
      </c>
      <c r="P241" s="21">
        <v>0.19626786910151045</v>
      </c>
      <c r="Q241" s="21">
        <v>1.3546158182936427</v>
      </c>
      <c r="R241" s="21">
        <v>0.37833300361033517</v>
      </c>
      <c r="S241" s="21">
        <v>1.0692679851022548E-2</v>
      </c>
      <c r="T241" s="21">
        <v>0.3676403237593126</v>
      </c>
      <c r="U241" s="21">
        <v>0.89082887488344098</v>
      </c>
      <c r="V241" s="21">
        <v>2.5177153117167402E-2</v>
      </c>
      <c r="W241" s="21">
        <v>0.86565172176627359</v>
      </c>
      <c r="X241" s="22">
        <v>0.39680413277790078</v>
      </c>
      <c r="Y241" s="22">
        <v>0.79542976779296137</v>
      </c>
      <c r="Z241" s="22">
        <v>0.60319586722209928</v>
      </c>
      <c r="AA241" s="22">
        <v>0.38456099416135758</v>
      </c>
      <c r="AB241" s="23">
        <v>0.42469773295105362</v>
      </c>
      <c r="AC241" s="24">
        <v>0.38519681520264004</v>
      </c>
      <c r="AD241" s="22">
        <v>0.10290136784086185</v>
      </c>
      <c r="AE241" s="22">
        <v>7.9813001518775378E-2</v>
      </c>
      <c r="AF241" s="22">
        <v>4.0425290784271761E-2</v>
      </c>
      <c r="AG241" s="22">
        <v>8.3491668773099601</v>
      </c>
      <c r="AH241" s="23">
        <v>6.4758329518981803</v>
      </c>
      <c r="AI241" s="24">
        <v>1.2423618233978999</v>
      </c>
      <c r="AJ241" s="22">
        <v>0.42046903951139053</v>
      </c>
      <c r="AK241" s="22">
        <v>0.16488551212156363</v>
      </c>
      <c r="AL241" s="23">
        <v>0.16488551212156363</v>
      </c>
      <c r="AM241" s="24">
        <v>9.9223518791622306E-2</v>
      </c>
      <c r="AN241" s="22">
        <v>2.4544911580506708</v>
      </c>
      <c r="AO241" s="22">
        <v>1.0424168303725261</v>
      </c>
      <c r="AP241" s="22">
        <v>4.1958135392448455</v>
      </c>
      <c r="AQ241" s="22">
        <v>4.2140003486228254E-2</v>
      </c>
      <c r="AR241" s="22">
        <v>5.9843269251980816E-2</v>
      </c>
      <c r="AS241" s="22">
        <v>7.4346993105982362E-2</v>
      </c>
      <c r="AT241" s="22">
        <v>6.2381631052779496E-2</v>
      </c>
      <c r="AU241" s="22">
        <v>-0.44263074822462595</v>
      </c>
      <c r="AV241" s="22">
        <v>-0.17357615125855469</v>
      </c>
      <c r="AW241" s="22">
        <v>0.16968114491602831</v>
      </c>
      <c r="AX241" s="22">
        <v>-0.17862454800731686</v>
      </c>
      <c r="AY241" s="22">
        <v>3.5270504023316747</v>
      </c>
      <c r="AZ241" s="22">
        <v>3.2555882126720159</v>
      </c>
      <c r="BA241" s="22">
        <v>-1.5583669014700552</v>
      </c>
      <c r="BB241" s="22">
        <v>0.21990789931562463</v>
      </c>
      <c r="BC241" s="23">
        <v>9.7692231744768196E-2</v>
      </c>
    </row>
    <row r="242" spans="1:55" x14ac:dyDescent="0.2">
      <c r="A242" s="47" t="s">
        <v>751</v>
      </c>
      <c r="B242" s="47" t="s">
        <v>752</v>
      </c>
      <c r="C242" s="47" t="s">
        <v>24</v>
      </c>
      <c r="D242" s="47">
        <v>378181</v>
      </c>
      <c r="E242" s="47" t="s">
        <v>16</v>
      </c>
      <c r="F242" s="47">
        <v>2018</v>
      </c>
      <c r="G242" s="47" t="s">
        <v>17</v>
      </c>
      <c r="H242" s="48">
        <v>43465</v>
      </c>
      <c r="I242" s="48">
        <v>43515</v>
      </c>
      <c r="J242" s="48">
        <v>43587</v>
      </c>
      <c r="K242" s="47">
        <v>1012284000</v>
      </c>
      <c r="L242" s="47">
        <v>1028368000</v>
      </c>
      <c r="M242" s="47" t="s">
        <v>2100</v>
      </c>
      <c r="N242" s="20">
        <v>1.7285857285857287</v>
      </c>
      <c r="O242" s="21">
        <v>1.4679805856276444</v>
      </c>
      <c r="P242" s="21">
        <v>0.62321985851397621</v>
      </c>
      <c r="Q242" s="21">
        <v>3.0249333125555729</v>
      </c>
      <c r="R242" s="21">
        <v>0.23454737590073882</v>
      </c>
      <c r="S242" s="21">
        <v>2.5102258337812353E-2</v>
      </c>
      <c r="T242" s="21">
        <v>0.20944511756292647</v>
      </c>
      <c r="U242" s="21">
        <v>0.94403754663537776</v>
      </c>
      <c r="V242" s="21">
        <v>0.10103491580423683</v>
      </c>
      <c r="W242" s="21">
        <v>0.84300263083114102</v>
      </c>
      <c r="X242" s="22">
        <v>0.46801067677255376</v>
      </c>
      <c r="Y242" s="22">
        <v>0.26303594076260195</v>
      </c>
      <c r="Z242" s="22">
        <v>0.53198932322744619</v>
      </c>
      <c r="AA242" s="22">
        <v>3.1123885179145674E-2</v>
      </c>
      <c r="AB242" s="23">
        <v>0.24845132138725165</v>
      </c>
      <c r="AC242" s="24">
        <v>0.73814633669575702</v>
      </c>
      <c r="AD242" s="22">
        <v>0.25194964916495965</v>
      </c>
      <c r="AE242" s="22">
        <v>0.25194964916495965</v>
      </c>
      <c r="AF242" s="22">
        <v>0.13161913527205496</v>
      </c>
      <c r="AG242" s="22" t="e">
        <v>#DIV/0!</v>
      </c>
      <c r="AH242" s="23" t="e">
        <v>#DIV/0!</v>
      </c>
      <c r="AI242" s="24">
        <v>-1.0688569101276133</v>
      </c>
      <c r="AJ242" s="22">
        <v>0.4647084058848765</v>
      </c>
      <c r="AK242" s="22">
        <v>0.31195502301283667</v>
      </c>
      <c r="AL242" s="23">
        <v>0.53643213640689025</v>
      </c>
      <c r="AM242" s="24">
        <v>0.29626641977798351</v>
      </c>
      <c r="AN242" s="22">
        <v>2.2509372908855911</v>
      </c>
      <c r="AO242" s="22">
        <v>0.55924834428036552</v>
      </c>
      <c r="AP242" s="22">
        <v>2.8350401200715813</v>
      </c>
      <c r="AQ242" s="22">
        <v>7.3607783476510188E-2</v>
      </c>
      <c r="AR242" s="22">
        <v>0.22497831460719914</v>
      </c>
      <c r="AS242" s="22">
        <v>-0.24046962619676898</v>
      </c>
      <c r="AT242" s="22">
        <v>0.12581874994306327</v>
      </c>
      <c r="AU242" s="22">
        <v>0.62503680150738972</v>
      </c>
      <c r="AV242" s="22">
        <v>0.72150583574466431</v>
      </c>
      <c r="AW242" s="22">
        <v>0.60072419642468788</v>
      </c>
      <c r="AX242" s="22">
        <v>0.80797920925579569</v>
      </c>
      <c r="AY242" s="22">
        <v>1.6646085213680739</v>
      </c>
      <c r="AZ242" s="22">
        <v>0.46707506303743451</v>
      </c>
      <c r="BA242" s="22">
        <v>2.2990408415841586</v>
      </c>
      <c r="BB242" s="22">
        <v>0.60074184840657952</v>
      </c>
      <c r="BC242" s="23">
        <v>0.19321492927923847</v>
      </c>
    </row>
    <row r="243" spans="1:55" x14ac:dyDescent="0.2">
      <c r="A243" s="47" t="s">
        <v>760</v>
      </c>
      <c r="B243" s="47" t="s">
        <v>761</v>
      </c>
      <c r="C243" s="47" t="s">
        <v>15</v>
      </c>
      <c r="D243" s="47">
        <v>103644</v>
      </c>
      <c r="E243" s="47" t="s">
        <v>16</v>
      </c>
      <c r="F243" s="47">
        <v>2018</v>
      </c>
      <c r="G243" s="47" t="s">
        <v>17</v>
      </c>
      <c r="H243" s="48">
        <v>43465</v>
      </c>
      <c r="I243" s="48">
        <v>43504</v>
      </c>
      <c r="J243" s="48">
        <v>43504</v>
      </c>
      <c r="K243" s="47">
        <v>283200000</v>
      </c>
      <c r="L243" s="47">
        <v>285500000</v>
      </c>
      <c r="M243" s="47" t="s">
        <v>1836</v>
      </c>
      <c r="N243" s="20">
        <v>1.1184192248923461</v>
      </c>
      <c r="O243" s="21">
        <v>0.91026531462703153</v>
      </c>
      <c r="P243" s="21">
        <v>5.3618558133074035E-2</v>
      </c>
      <c r="Q243" s="21">
        <v>29.970324361628709</v>
      </c>
      <c r="R243" s="21">
        <v>0.31428826098582763</v>
      </c>
      <c r="S243" s="21">
        <v>3.3425438987432034E-2</v>
      </c>
      <c r="T243" s="21">
        <v>0.28086282199839557</v>
      </c>
      <c r="U243" s="21">
        <v>9.7336093857832982</v>
      </c>
      <c r="V243" s="21">
        <v>1.0351966873706004</v>
      </c>
      <c r="W243" s="21">
        <v>8.6984126984126977</v>
      </c>
      <c r="X243" s="22">
        <v>0.35883322934307871</v>
      </c>
      <c r="Y243" s="22">
        <v>4.7332832456799402E-2</v>
      </c>
      <c r="Z243" s="22">
        <v>0.64116677065692129</v>
      </c>
      <c r="AA243" s="22">
        <v>0.23997236830377039</v>
      </c>
      <c r="AB243" s="23">
        <v>3.2288974061859349E-2</v>
      </c>
      <c r="AC243" s="24">
        <v>0.13708567389606041</v>
      </c>
      <c r="AD243" s="22">
        <v>0.13820170380566199</v>
      </c>
      <c r="AE243" s="22">
        <v>0.13820170380566199</v>
      </c>
      <c r="AF243" s="22">
        <v>9.3858115397492656E-2</v>
      </c>
      <c r="AG243" s="22">
        <v>11.122754491017965</v>
      </c>
      <c r="AH243" s="23">
        <v>11.122754491017965</v>
      </c>
      <c r="AI243" s="24">
        <v>-1.3231357552581262</v>
      </c>
      <c r="AJ243" s="22">
        <v>0.2179469370745937</v>
      </c>
      <c r="AK243" s="22">
        <v>5.6083380601247873E-2</v>
      </c>
      <c r="AL243" s="23">
        <v>0.22249007373794669</v>
      </c>
      <c r="AM243" s="24">
        <v>3.4824016563146998</v>
      </c>
      <c r="AN243" s="22">
        <v>37.102829537612145</v>
      </c>
      <c r="AO243" s="22">
        <v>1.1980123005615473</v>
      </c>
      <c r="AP243" s="22">
        <v>31.531964809384164</v>
      </c>
      <c r="AQ243" s="22">
        <v>0.11244317675372137</v>
      </c>
      <c r="AR243" s="22">
        <v>5.8368364272162493E-2</v>
      </c>
      <c r="AS243" s="22">
        <v>-7.7229269744429146E-2</v>
      </c>
      <c r="AT243" s="22">
        <v>6.9926018361707823E-2</v>
      </c>
      <c r="AU243" s="22">
        <v>0.14328378941519657</v>
      </c>
      <c r="AV243" s="22">
        <v>0.14627056154282472</v>
      </c>
      <c r="AW243" s="22">
        <v>0.24896858140272929</v>
      </c>
      <c r="AX243" s="22">
        <v>0.16367819739765155</v>
      </c>
      <c r="AY243" s="22">
        <v>1.8982503364737551</v>
      </c>
      <c r="AZ243" s="22">
        <v>1.7943472409152086</v>
      </c>
      <c r="BA243" s="22">
        <v>0.40883868410622276</v>
      </c>
      <c r="BB243" s="22">
        <v>0.52680090754395914</v>
      </c>
      <c r="BC243" s="23">
        <v>0.24378240041997506</v>
      </c>
    </row>
    <row r="244" spans="1:55" x14ac:dyDescent="0.2">
      <c r="A244" s="47" t="s">
        <v>83</v>
      </c>
      <c r="B244" s="47" t="s">
        <v>84</v>
      </c>
      <c r="C244" s="47" t="s">
        <v>52</v>
      </c>
      <c r="D244" s="47">
        <v>119577</v>
      </c>
      <c r="E244" s="47" t="s">
        <v>16</v>
      </c>
      <c r="F244" s="47">
        <v>2018</v>
      </c>
      <c r="G244" s="47" t="s">
        <v>17</v>
      </c>
      <c r="H244" s="48">
        <v>43465</v>
      </c>
      <c r="I244" s="48">
        <v>43518</v>
      </c>
      <c r="J244" s="48">
        <v>43588</v>
      </c>
      <c r="K244" s="47">
        <v>235800000</v>
      </c>
      <c r="L244" s="47">
        <v>235800000</v>
      </c>
      <c r="M244" s="47" t="s">
        <v>2101</v>
      </c>
      <c r="N244" s="20">
        <v>0.56127972751049204</v>
      </c>
      <c r="O244" s="21">
        <v>0.43245544674898123</v>
      </c>
      <c r="P244" s="21">
        <v>1.2712122133690164E-2</v>
      </c>
      <c r="Q244" s="21">
        <v>2.2233529055310615</v>
      </c>
      <c r="R244" s="21">
        <v>0.38532347983923249</v>
      </c>
      <c r="S244" s="21">
        <v>4.5228834435368855E-2</v>
      </c>
      <c r="T244" s="21">
        <v>0.34009464540386358</v>
      </c>
      <c r="U244" s="21">
        <v>1.2420335583091293</v>
      </c>
      <c r="V244" s="21">
        <v>0.14578849489102952</v>
      </c>
      <c r="W244" s="21">
        <v>1.0962450634180998</v>
      </c>
      <c r="X244" s="22">
        <v>5.9821081291326329E-2</v>
      </c>
      <c r="Y244" s="22">
        <v>0.31023596525346819</v>
      </c>
      <c r="Z244" s="22">
        <v>0.94017891870867365</v>
      </c>
      <c r="AA244" s="22">
        <v>0</v>
      </c>
      <c r="AB244" s="23">
        <v>0.31023596525346819</v>
      </c>
      <c r="AC244" s="24">
        <v>1</v>
      </c>
      <c r="AD244" s="22">
        <v>0.33987834205686801</v>
      </c>
      <c r="AE244" s="22">
        <v>0.19646343188569812</v>
      </c>
      <c r="AF244" s="22">
        <v>0.14488612250671948</v>
      </c>
      <c r="AG244" s="22">
        <v>4.8635627530364376</v>
      </c>
      <c r="AH244" s="23">
        <v>2.811336032388664</v>
      </c>
      <c r="AI244" s="24">
        <v>1.0056850483229107</v>
      </c>
      <c r="AJ244" s="22">
        <v>0.32096587798795695</v>
      </c>
      <c r="AK244" s="22">
        <v>3.6255047106325704E-2</v>
      </c>
      <c r="AL244" s="23">
        <v>8.8778600269178998E-2</v>
      </c>
      <c r="AM244" s="24">
        <v>0.10700628957101364</v>
      </c>
      <c r="AN244" s="22">
        <v>0.73855444344609988</v>
      </c>
      <c r="AO244" s="22">
        <v>0.22912615065473876</v>
      </c>
      <c r="AP244" s="22">
        <v>-4.900180230140025</v>
      </c>
      <c r="AQ244" s="22">
        <v>3.3197199533255541E-2</v>
      </c>
      <c r="AR244" s="22">
        <v>0.14929975951336824</v>
      </c>
      <c r="AS244" s="22">
        <v>0.15014853586080068</v>
      </c>
      <c r="AT244" s="22">
        <v>3.4208479190976276E-2</v>
      </c>
      <c r="AU244" s="22">
        <v>-0.32789976278815158</v>
      </c>
      <c r="AV244" s="22">
        <v>-9.0696500672947516E-2</v>
      </c>
      <c r="AW244" s="22">
        <v>0.10058517431332559</v>
      </c>
      <c r="AX244" s="22">
        <v>-0.10275813430417628</v>
      </c>
      <c r="AY244" s="22">
        <v>4.947973029218347</v>
      </c>
      <c r="AZ244" s="22">
        <v>4.9305752101889624</v>
      </c>
      <c r="BA244" s="22">
        <v>-1.0527240773286468</v>
      </c>
      <c r="BB244" s="22">
        <v>0.11682368775235531</v>
      </c>
      <c r="BC244" s="23">
        <v>5.0384925155457519E-2</v>
      </c>
    </row>
    <row r="245" spans="1:55" x14ac:dyDescent="0.2">
      <c r="A245" s="47" t="s">
        <v>763</v>
      </c>
      <c r="B245" s="47" t="s">
        <v>764</v>
      </c>
      <c r="C245" s="47" t="s">
        <v>45</v>
      </c>
      <c r="D245" s="47">
        <v>186050</v>
      </c>
      <c r="E245" s="47" t="s">
        <v>16</v>
      </c>
      <c r="F245" s="47">
        <v>2018</v>
      </c>
      <c r="G245" s="47" t="s">
        <v>17</v>
      </c>
      <c r="H245" s="48">
        <v>43524</v>
      </c>
      <c r="I245" s="48">
        <v>43547</v>
      </c>
      <c r="J245" s="48">
        <v>43711</v>
      </c>
      <c r="K245" s="47">
        <v>800000000</v>
      </c>
      <c r="L245" s="47">
        <v>801000000</v>
      </c>
      <c r="M245" s="47" t="s">
        <v>2102</v>
      </c>
      <c r="N245" s="20">
        <v>0.98144443678002347</v>
      </c>
      <c r="O245" s="21">
        <v>0.11498930813271711</v>
      </c>
      <c r="P245" s="21">
        <v>5.0286266124025661E-2</v>
      </c>
      <c r="Q245" s="21">
        <v>8.4698133918770591</v>
      </c>
      <c r="R245" s="21">
        <v>0.47012287005911674</v>
      </c>
      <c r="S245" s="21">
        <v>5.3089138750434681E-2</v>
      </c>
      <c r="T245" s="21">
        <v>0.41703373130868204</v>
      </c>
      <c r="U245" s="21">
        <v>4.4519758507135014</v>
      </c>
      <c r="V245" s="21">
        <v>0.5027442371020856</v>
      </c>
      <c r="W245" s="21">
        <v>3.9492316136114161</v>
      </c>
      <c r="X245" s="22">
        <v>0.41231018894169469</v>
      </c>
      <c r="Y245" s="22">
        <v>0.10653413243677824</v>
      </c>
      <c r="Z245" s="22">
        <v>0.58768981105830531</v>
      </c>
      <c r="AA245" s="22">
        <v>8.7805726208415435E-3</v>
      </c>
      <c r="AB245" s="23">
        <v>0.10559870175031877</v>
      </c>
      <c r="AC245" s="24">
        <v>0.3212497721185264</v>
      </c>
      <c r="AD245" s="22">
        <v>7.7058996760577203E-2</v>
      </c>
      <c r="AE245" s="22">
        <v>5.6346323745950722E-2</v>
      </c>
      <c r="AF245" s="22">
        <v>3.2450321838758081E-2</v>
      </c>
      <c r="AG245" s="22">
        <v>8.8060897435897427</v>
      </c>
      <c r="AH245" s="23">
        <v>6.4391025641025639</v>
      </c>
      <c r="AI245" s="24">
        <v>-0.82738575811399973</v>
      </c>
      <c r="AJ245" s="22">
        <v>0.42719183279299167</v>
      </c>
      <c r="AK245" s="22">
        <v>0.29205449053812488</v>
      </c>
      <c r="AL245" s="23">
        <v>0.38174197127534981</v>
      </c>
      <c r="AM245" s="24">
        <v>0.63501646542261247</v>
      </c>
      <c r="AN245" s="22">
        <v>19.568880351262351</v>
      </c>
      <c r="AO245" s="22">
        <v>2.066448359800626</v>
      </c>
      <c r="AP245" s="22">
        <v>-265.08921933085503</v>
      </c>
      <c r="AQ245" s="22">
        <v>6.7056914338704074E-2</v>
      </c>
      <c r="AR245" s="22">
        <v>8.6847382518335695E-2</v>
      </c>
      <c r="AS245" s="22">
        <v>-7.1856287425149698E-2</v>
      </c>
      <c r="AT245" s="22">
        <v>0.17946563115799236</v>
      </c>
      <c r="AU245" s="22">
        <v>0.35269366075739811</v>
      </c>
      <c r="AV245" s="22">
        <v>0.31516982062503851</v>
      </c>
      <c r="AW245" s="22">
        <v>0.43033840594816203</v>
      </c>
      <c r="AX245" s="22">
        <v>0.35529150163296502</v>
      </c>
      <c r="AY245" s="22">
        <v>2.9523202911737942</v>
      </c>
      <c r="AZ245" s="22">
        <v>2.8196542311191992</v>
      </c>
      <c r="BA245" s="22">
        <v>2.2095937770095073</v>
      </c>
      <c r="BB245" s="22">
        <v>0.2476730567712507</v>
      </c>
      <c r="BC245" s="23">
        <v>0.20078956573884363</v>
      </c>
    </row>
    <row r="246" spans="1:55" x14ac:dyDescent="0.2">
      <c r="A246" s="47" t="s">
        <v>742</v>
      </c>
      <c r="B246" s="47" t="s">
        <v>743</v>
      </c>
      <c r="C246" s="47" t="s">
        <v>34</v>
      </c>
      <c r="D246" s="47">
        <v>101897</v>
      </c>
      <c r="E246" s="47" t="s">
        <v>16</v>
      </c>
      <c r="F246" s="47">
        <v>2019</v>
      </c>
      <c r="G246" s="47" t="s">
        <v>17</v>
      </c>
      <c r="H246" s="48">
        <v>43646</v>
      </c>
      <c r="I246" s="48">
        <v>43697</v>
      </c>
      <c r="J246" s="48">
        <v>43767</v>
      </c>
      <c r="K246" s="47">
        <v>148031000</v>
      </c>
      <c r="L246" s="47">
        <v>154314000</v>
      </c>
      <c r="M246" s="47" t="s">
        <v>2103</v>
      </c>
      <c r="N246" s="20">
        <v>3.6094739948980665</v>
      </c>
      <c r="O246" s="21">
        <v>2.9600780047646151</v>
      </c>
      <c r="P246" s="21">
        <v>2.2900524950983492</v>
      </c>
      <c r="Q246" s="21">
        <v>1.5677534545820215</v>
      </c>
      <c r="R246" s="21">
        <v>0.37411669187081137</v>
      </c>
      <c r="S246" s="21">
        <v>5.5588075091325274E-2</v>
      </c>
      <c r="T246" s="21">
        <v>0.31852861677948607</v>
      </c>
      <c r="U246" s="21">
        <v>0.96063942796807356</v>
      </c>
      <c r="V246" s="21">
        <v>0.14273647184931529</v>
      </c>
      <c r="W246" s="21">
        <v>0.8179029561187583</v>
      </c>
      <c r="X246" s="22">
        <v>0.71328818223775647</v>
      </c>
      <c r="Y246" s="22">
        <v>0.45378272907806044</v>
      </c>
      <c r="Z246" s="22">
        <v>0.28671181776224358</v>
      </c>
      <c r="AA246" s="22">
        <v>0.12370267536114531</v>
      </c>
      <c r="AB246" s="23">
        <v>0.38944548909691951</v>
      </c>
      <c r="AC246" s="24">
        <v>0.45148727013529416</v>
      </c>
      <c r="AD246" s="22">
        <v>0.25531847891539278</v>
      </c>
      <c r="AE246" s="22">
        <v>0.25531847891539278</v>
      </c>
      <c r="AF246" s="22">
        <v>0.22700746947317565</v>
      </c>
      <c r="AG246" s="22" t="e">
        <v>#DIV/0!</v>
      </c>
      <c r="AH246" s="23" t="e">
        <v>#DIV/0!</v>
      </c>
      <c r="AI246" s="24">
        <v>-0.7525410003044698</v>
      </c>
      <c r="AJ246" s="22">
        <v>1.3391575485421543</v>
      </c>
      <c r="AK246" s="22">
        <v>0.55628534183062917</v>
      </c>
      <c r="AL246" s="23">
        <v>0.70736847309928352</v>
      </c>
      <c r="AM246" s="24">
        <v>0.46886891255951979</v>
      </c>
      <c r="AN246" s="22">
        <v>2.0654338539944992</v>
      </c>
      <c r="AO246" s="22">
        <v>0.80437389746622312</v>
      </c>
      <c r="AP246" s="22">
        <v>1.5598537606651026</v>
      </c>
      <c r="AQ246" s="22">
        <v>0.18259888297408297</v>
      </c>
      <c r="AR246" s="22">
        <v>0.32899918050948879</v>
      </c>
      <c r="AS246" s="22">
        <v>-0.24758537239996151</v>
      </c>
      <c r="AT246" s="22">
        <v>0.26463835308961098</v>
      </c>
      <c r="AU246" s="22">
        <v>0.64889802458204204</v>
      </c>
      <c r="AV246" s="22">
        <v>0.34276027144485877</v>
      </c>
      <c r="AW246" s="22">
        <v>0.83081500106728945</v>
      </c>
      <c r="AX246" s="22">
        <v>0.40257713782264581</v>
      </c>
      <c r="AY246" s="22">
        <v>1.821658095078897</v>
      </c>
      <c r="AZ246" s="22">
        <v>-0.38190927046023665</v>
      </c>
      <c r="BA246" s="22">
        <v>0.70226244963334439</v>
      </c>
      <c r="BB246" s="22">
        <v>0.54895043296074142</v>
      </c>
      <c r="BC246" s="23">
        <v>0.25595151989946086</v>
      </c>
    </row>
    <row r="247" spans="1:55" x14ac:dyDescent="0.2">
      <c r="A247" s="47" t="s">
        <v>1078</v>
      </c>
      <c r="B247" s="47" t="s">
        <v>1079</v>
      </c>
      <c r="C247" s="47" t="s">
        <v>15</v>
      </c>
      <c r="D247" s="47">
        <v>205563</v>
      </c>
      <c r="E247" s="47" t="s">
        <v>16</v>
      </c>
      <c r="F247" s="47">
        <v>2018</v>
      </c>
      <c r="G247" s="47" t="s">
        <v>17</v>
      </c>
      <c r="H247" s="48">
        <v>43465</v>
      </c>
      <c r="I247" s="48">
        <v>43501</v>
      </c>
      <c r="J247" s="48">
        <v>43501</v>
      </c>
      <c r="K247" s="47">
        <v>558000000</v>
      </c>
      <c r="L247" s="47">
        <v>560000000</v>
      </c>
      <c r="M247" s="59" t="s">
        <v>1840</v>
      </c>
      <c r="N247" s="20">
        <v>0.63605313092979132</v>
      </c>
      <c r="O247" s="21">
        <v>0.57773561037318155</v>
      </c>
      <c r="P247" s="21">
        <v>0.46666666666666667</v>
      </c>
      <c r="Q247" s="21">
        <v>1.6634527555059373</v>
      </c>
      <c r="R247" s="21">
        <v>0.1286819342300804</v>
      </c>
      <c r="S247" s="21">
        <v>2.309187211827916E-2</v>
      </c>
      <c r="T247" s="21">
        <v>0.10559006211180125</v>
      </c>
      <c r="U247" s="21">
        <v>0.34273825230894145</v>
      </c>
      <c r="V247" s="21">
        <v>6.1504110423221355E-2</v>
      </c>
      <c r="W247" s="21">
        <v>0.2812341418857201</v>
      </c>
      <c r="X247" s="22">
        <v>0.19159394886255382</v>
      </c>
      <c r="Y247" s="22">
        <v>0.38986269932338857</v>
      </c>
      <c r="Z247" s="22">
        <v>0.80840605113744612</v>
      </c>
      <c r="AA247" s="22">
        <v>3.6962237549060702E-2</v>
      </c>
      <c r="AB247" s="23">
        <v>0.37545250161947946</v>
      </c>
      <c r="AC247" s="24">
        <v>0.33048030958342817</v>
      </c>
      <c r="AD247" s="22">
        <v>0.20063737764625542</v>
      </c>
      <c r="AE247" s="22">
        <v>0.14595948099248804</v>
      </c>
      <c r="AF247" s="22">
        <v>0.11222399271568405</v>
      </c>
      <c r="AG247" s="22">
        <v>71.08064516129032</v>
      </c>
      <c r="AH247" s="23">
        <v>51.70967741935484</v>
      </c>
      <c r="AI247" s="24">
        <v>-0.51011649294911099</v>
      </c>
      <c r="AJ247" s="22">
        <v>0.61897533206831123</v>
      </c>
      <c r="AK247" s="22">
        <v>1.3506070476754515</v>
      </c>
      <c r="AL247" s="23">
        <v>1.4489191590168788</v>
      </c>
      <c r="AM247" s="24">
        <v>0.25017761087993506</v>
      </c>
      <c r="AN247" s="22">
        <v>2.2292702730132956</v>
      </c>
      <c r="AO247" s="22">
        <v>0.83698510078878174</v>
      </c>
      <c r="AP247" s="22">
        <v>-7.6346889120611747</v>
      </c>
      <c r="AQ247" s="22">
        <v>9.3929809854056315E-2</v>
      </c>
      <c r="AR247" s="22">
        <v>0.2227634873662645</v>
      </c>
      <c r="AS247" s="22">
        <v>-0.11363532893239245</v>
      </c>
      <c r="AT247" s="22">
        <v>0.18644971992531342</v>
      </c>
      <c r="AU247" s="22">
        <v>0.3611638203668564</v>
      </c>
      <c r="AV247" s="22">
        <v>0.8454249333728161</v>
      </c>
      <c r="AW247" s="22">
        <v>1.7657885239985565</v>
      </c>
      <c r="AX247" s="22">
        <v>1.0303139660772285</v>
      </c>
      <c r="AY247" s="22">
        <v>0.7662809167233946</v>
      </c>
      <c r="AZ247" s="22">
        <v>-7.0796460176991149E-2</v>
      </c>
      <c r="BA247" s="22">
        <v>1.1582150101419879</v>
      </c>
      <c r="BB247" s="22">
        <v>0.9493633402428191</v>
      </c>
      <c r="BC247" s="23">
        <v>0.17482822554258917</v>
      </c>
    </row>
    <row r="248" spans="1:55" x14ac:dyDescent="0.2">
      <c r="A248" s="47" t="s">
        <v>766</v>
      </c>
      <c r="B248" s="47" t="s">
        <v>767</v>
      </c>
      <c r="C248" s="47" t="s">
        <v>59</v>
      </c>
      <c r="D248" s="47">
        <v>378183</v>
      </c>
      <c r="E248" s="47" t="s">
        <v>16</v>
      </c>
      <c r="F248" s="47">
        <v>2018</v>
      </c>
      <c r="G248" s="47" t="s">
        <v>17</v>
      </c>
      <c r="H248" s="48">
        <v>43465</v>
      </c>
      <c r="I248" s="48">
        <v>43517</v>
      </c>
      <c r="J248" s="48">
        <v>43517</v>
      </c>
      <c r="K248" s="47">
        <v>372000000</v>
      </c>
      <c r="L248" s="47">
        <v>372000000</v>
      </c>
      <c r="M248" s="47" t="s">
        <v>1841</v>
      </c>
      <c r="N248" s="20">
        <v>1.9165608561581715</v>
      </c>
      <c r="O248" s="21">
        <v>1.0975875204063124</v>
      </c>
      <c r="P248" s="21">
        <v>0.22202067839651732</v>
      </c>
      <c r="Q248" s="21">
        <v>1.7200846479415159</v>
      </c>
      <c r="R248" s="21">
        <v>0.33195416931890515</v>
      </c>
      <c r="S248" s="21">
        <v>3.1473230072848149E-2</v>
      </c>
      <c r="T248" s="21">
        <v>0.30048093924605701</v>
      </c>
      <c r="U248" s="21">
        <v>0.90294343978453251</v>
      </c>
      <c r="V248" s="21">
        <v>8.5609849942285488E-2</v>
      </c>
      <c r="W248" s="21">
        <v>0.81733358984224702</v>
      </c>
      <c r="X248" s="22">
        <v>0.3736473583704647</v>
      </c>
      <c r="Y248" s="22">
        <v>0.40770226283383665</v>
      </c>
      <c r="Z248" s="22">
        <v>0.6263526416295353</v>
      </c>
      <c r="AA248" s="22">
        <v>6.414880826083881E-2</v>
      </c>
      <c r="AB248" s="23">
        <v>0.36763561779475212</v>
      </c>
      <c r="AC248" s="24">
        <v>0.16600861450107682</v>
      </c>
      <c r="AD248" s="22">
        <v>0.13411444980002052</v>
      </c>
      <c r="AE248" s="22">
        <v>0.13411444980002052</v>
      </c>
      <c r="AF248" s="22">
        <v>0.12019280073838581</v>
      </c>
      <c r="AG248" s="22">
        <v>16.606349206349208</v>
      </c>
      <c r="AH248" s="23">
        <v>16.606349206349208</v>
      </c>
      <c r="AI248" s="24">
        <v>-0.54980807896179862</v>
      </c>
      <c r="AJ248" s="22">
        <v>0.99238164338835477</v>
      </c>
      <c r="AK248" s="22">
        <v>0.41727921593693407</v>
      </c>
      <c r="AL248" s="23">
        <v>0.58282731437093849</v>
      </c>
      <c r="AM248" s="24">
        <v>0.45094267025779144</v>
      </c>
      <c r="AN248" s="22">
        <v>3.7518276260100039</v>
      </c>
      <c r="AO248" s="22">
        <v>1.3793054671476059</v>
      </c>
      <c r="AP248" s="22">
        <v>7.7189788244607165</v>
      </c>
      <c r="AQ248" s="22">
        <v>0.16578258717023836</v>
      </c>
      <c r="AR248" s="22">
        <v>0.14026766485488668</v>
      </c>
      <c r="AS248" s="22">
        <v>-7.7120295354322632E-2</v>
      </c>
      <c r="AT248" s="22">
        <v>0.1934719569983733</v>
      </c>
      <c r="AU248" s="22">
        <v>0.34681661527299112</v>
      </c>
      <c r="AV248" s="22">
        <v>0.20368594865239162</v>
      </c>
      <c r="AW248" s="22">
        <v>0.64387430857949868</v>
      </c>
      <c r="AX248" s="22">
        <v>0.22502059550429562</v>
      </c>
      <c r="AY248" s="22">
        <v>1.7944943605429173</v>
      </c>
      <c r="AZ248" s="22">
        <v>1.5605046836168992</v>
      </c>
      <c r="BA248" s="22">
        <v>0.40784982935153585</v>
      </c>
      <c r="BB248" s="22">
        <v>0.557260040481517</v>
      </c>
      <c r="BC248" s="23">
        <v>0.22978256094882496</v>
      </c>
    </row>
    <row r="249" spans="1:55" x14ac:dyDescent="0.2">
      <c r="A249" s="47" t="s">
        <v>754</v>
      </c>
      <c r="B249" s="47" t="s">
        <v>755</v>
      </c>
      <c r="C249" s="47" t="s">
        <v>38</v>
      </c>
      <c r="D249" s="47">
        <v>682157</v>
      </c>
      <c r="E249" s="47" t="s">
        <v>16</v>
      </c>
      <c r="F249" s="47">
        <v>2018</v>
      </c>
      <c r="G249" s="47" t="s">
        <v>17</v>
      </c>
      <c r="H249" s="48">
        <v>43465</v>
      </c>
      <c r="I249" s="48">
        <v>43524</v>
      </c>
      <c r="J249" s="48">
        <v>43524</v>
      </c>
      <c r="K249" s="47">
        <v>208091511</v>
      </c>
      <c r="L249" s="47">
        <v>191143603</v>
      </c>
      <c r="M249" s="47" t="s">
        <v>1842</v>
      </c>
      <c r="N249" s="20">
        <v>1.0261897358465608</v>
      </c>
      <c r="O249" s="21">
        <v>1.0261897358465608</v>
      </c>
      <c r="P249" s="21">
        <v>0.63243326561535795</v>
      </c>
      <c r="Q249" s="21">
        <v>4.081571773903204</v>
      </c>
      <c r="R249" s="21">
        <v>0.33130019633074986</v>
      </c>
      <c r="S249" s="21">
        <v>9.6673063519976607E-3</v>
      </c>
      <c r="T249" s="21">
        <v>0.32163288997875222</v>
      </c>
      <c r="U249" s="21">
        <v>1.6835257263629284</v>
      </c>
      <c r="V249" s="21">
        <v>4.9125111087986471E-2</v>
      </c>
      <c r="W249" s="21">
        <v>1.634400615274942</v>
      </c>
      <c r="X249" s="22">
        <v>0.45288050233932758</v>
      </c>
      <c r="Y249" s="22">
        <v>0.29628016538268398</v>
      </c>
      <c r="Z249" s="22">
        <v>0.54711949766067236</v>
      </c>
      <c r="AA249" s="22">
        <v>0.21454248062172424</v>
      </c>
      <c r="AB249" s="23">
        <v>0.19678950617908725</v>
      </c>
      <c r="AC249" s="24">
        <v>0.26139416748549288</v>
      </c>
      <c r="AD249" s="22">
        <v>6.2054728489590094E-2</v>
      </c>
      <c r="AE249" s="22">
        <v>2.6224531415117075E-2</v>
      </c>
      <c r="AF249" s="22">
        <v>-1.6362001520235823E-3</v>
      </c>
      <c r="AG249" s="22">
        <v>5.1676187241400608</v>
      </c>
      <c r="AH249" s="23">
        <v>2.183852590625579</v>
      </c>
      <c r="AI249" s="24">
        <v>0.2004957592827421</v>
      </c>
      <c r="AJ249" s="22">
        <v>0.25109857258899387</v>
      </c>
      <c r="AK249" s="22">
        <v>0.33448643348892726</v>
      </c>
      <c r="AL249" s="23">
        <v>0.33448643348892726</v>
      </c>
      <c r="AM249" s="24">
        <v>-1.0556199457208848E-2</v>
      </c>
      <c r="AN249" s="22">
        <v>6.4516553455598897</v>
      </c>
      <c r="AO249" s="22">
        <v>1.2696180694903991</v>
      </c>
      <c r="AP249" s="22">
        <v>109.84644835451287</v>
      </c>
      <c r="AQ249" s="22">
        <v>-2.0773492783120783E-3</v>
      </c>
      <c r="AR249" s="22">
        <v>8.7282485770963494E-2</v>
      </c>
      <c r="AS249" s="22">
        <v>1.7499768256734459E-2</v>
      </c>
      <c r="AT249" s="22">
        <v>0.11081542108485391</v>
      </c>
      <c r="AU249" s="22">
        <v>0.11858477076247524</v>
      </c>
      <c r="AV249" s="22">
        <v>0.157965840384793</v>
      </c>
      <c r="AW249" s="22">
        <v>0.34454007826181776</v>
      </c>
      <c r="AX249" s="22">
        <v>0.16271381305715074</v>
      </c>
      <c r="AY249" s="22">
        <v>4.2050747347759447</v>
      </c>
      <c r="AZ249" s="22">
        <v>0.66247008667023188</v>
      </c>
      <c r="BA249" s="22">
        <v>-25.192736955413292</v>
      </c>
      <c r="BB249" s="22">
        <v>0.10049839787994401</v>
      </c>
      <c r="BC249" s="23">
        <v>5.9596336227780794E-2</v>
      </c>
    </row>
    <row r="250" spans="1:55" x14ac:dyDescent="0.2">
      <c r="A250" s="47" t="s">
        <v>787</v>
      </c>
      <c r="B250" s="47" t="s">
        <v>788</v>
      </c>
      <c r="C250" s="47" t="s">
        <v>34</v>
      </c>
      <c r="D250" s="47">
        <v>331628</v>
      </c>
      <c r="E250" s="47" t="s">
        <v>16</v>
      </c>
      <c r="F250" s="47">
        <v>2018</v>
      </c>
      <c r="G250" s="47" t="s">
        <v>17</v>
      </c>
      <c r="H250" s="48">
        <v>43465</v>
      </c>
      <c r="I250" s="48">
        <v>43509</v>
      </c>
      <c r="J250" s="48">
        <v>43509</v>
      </c>
      <c r="K250" s="47">
        <v>1033000000</v>
      </c>
      <c r="L250" s="47">
        <v>1039000000</v>
      </c>
      <c r="M250" s="47" t="s">
        <v>1843</v>
      </c>
      <c r="N250" s="20">
        <v>1.3948934701975331</v>
      </c>
      <c r="O250" s="21">
        <v>1.3948934701975331</v>
      </c>
      <c r="P250" s="21">
        <v>0.72267747778832059</v>
      </c>
      <c r="Q250" s="21">
        <v>3.529058116232465</v>
      </c>
      <c r="R250" s="21">
        <v>0.25478680611423976</v>
      </c>
      <c r="S250" s="21">
        <v>2.0112630732099759E-2</v>
      </c>
      <c r="T250" s="21">
        <v>0.23467417538213997</v>
      </c>
      <c r="U250" s="21">
        <v>1.1539442521406449</v>
      </c>
      <c r="V250" s="21">
        <v>9.1091273456002916E-2</v>
      </c>
      <c r="W250" s="21">
        <v>1.0628529786846419</v>
      </c>
      <c r="X250" s="22">
        <v>0.65048270313757039</v>
      </c>
      <c r="Y250" s="22">
        <v>0.26181731457190555</v>
      </c>
      <c r="Z250" s="22">
        <v>0.34951729686242961</v>
      </c>
      <c r="AA250" s="22">
        <v>0.1168141592920354</v>
      </c>
      <c r="AB250" s="23">
        <v>0.22079646017699114</v>
      </c>
      <c r="AC250" s="24">
        <v>1</v>
      </c>
      <c r="AD250" s="22">
        <v>0.59324414715719065</v>
      </c>
      <c r="AE250" s="22">
        <v>0.56254180602006687</v>
      </c>
      <c r="AF250" s="22">
        <v>0.39190635451505018</v>
      </c>
      <c r="AG250" s="22">
        <v>47.682795698924728</v>
      </c>
      <c r="AH250" s="23">
        <v>45.215053763440864</v>
      </c>
      <c r="AI250" s="24">
        <v>-0.79537685170112327</v>
      </c>
      <c r="AJ250" s="22">
        <v>0.52988872595531789</v>
      </c>
      <c r="AK250" s="22">
        <v>0.80502052415535208</v>
      </c>
      <c r="AL250" s="23">
        <v>0.96984527944426902</v>
      </c>
      <c r="AM250" s="24">
        <v>1.0674075423574421</v>
      </c>
      <c r="AN250" s="22">
        <v>2.723629076334487</v>
      </c>
      <c r="AO250" s="22">
        <v>0.60136765888978283</v>
      </c>
      <c r="AP250" s="22">
        <v>3.2656181738750547</v>
      </c>
      <c r="AQ250" s="22">
        <v>0.23567980691874496</v>
      </c>
      <c r="AR250" s="22">
        <v>0.41090301003344482</v>
      </c>
      <c r="AS250" s="22">
        <v>-0.32682274247491638</v>
      </c>
      <c r="AT250" s="22">
        <v>0.24710378117457762</v>
      </c>
      <c r="AU250" s="22">
        <v>0.48624169757612351</v>
      </c>
      <c r="AV250" s="22">
        <v>0.88995895168929584</v>
      </c>
      <c r="AW250" s="22">
        <v>1.0529653753856703</v>
      </c>
      <c r="AX250" s="22">
        <v>0.96623243057936237</v>
      </c>
      <c r="AY250" s="22">
        <v>0.71417296200248059</v>
      </c>
      <c r="AZ250" s="22">
        <v>-0.23046566692975531</v>
      </c>
      <c r="BA250" s="22">
        <v>0.96210957501280081</v>
      </c>
      <c r="BB250" s="22">
        <v>1.3277549731607199</v>
      </c>
      <c r="BC250" s="23">
        <v>0.63390367076204113</v>
      </c>
    </row>
    <row r="251" spans="1:55" x14ac:dyDescent="0.2">
      <c r="A251" s="47" t="s">
        <v>823</v>
      </c>
      <c r="B251" s="47" t="s">
        <v>824</v>
      </c>
      <c r="C251" s="47" t="s">
        <v>72</v>
      </c>
      <c r="D251" s="47">
        <v>744578</v>
      </c>
      <c r="E251" s="47" t="s">
        <v>16</v>
      </c>
      <c r="F251" s="47">
        <v>2011</v>
      </c>
      <c r="G251" s="47" t="s">
        <v>17</v>
      </c>
      <c r="H251" s="48">
        <v>40908</v>
      </c>
      <c r="I251" s="48">
        <v>40963</v>
      </c>
      <c r="J251" s="48">
        <v>41327</v>
      </c>
      <c r="K251" s="47">
        <v>38164000</v>
      </c>
      <c r="L251" s="47">
        <v>40221000</v>
      </c>
      <c r="M251" s="47" t="s">
        <v>1297</v>
      </c>
      <c r="N251" s="20">
        <v>3.574372022448024E-2</v>
      </c>
      <c r="O251" s="21">
        <v>3.574372022448024E-2</v>
      </c>
      <c r="P251" s="21">
        <v>3.491407167992866E-2</v>
      </c>
      <c r="Q251" s="21">
        <v>2.4036278922123793</v>
      </c>
      <c r="R251" s="21">
        <v>0.65195647603526308</v>
      </c>
      <c r="S251" s="21">
        <v>0.59860666090225212</v>
      </c>
      <c r="T251" s="21">
        <v>5.3349815133010972E-2</v>
      </c>
      <c r="U251" s="21">
        <v>2.2190172463421129</v>
      </c>
      <c r="V251" s="21">
        <v>2.0374343275110229</v>
      </c>
      <c r="W251" s="21">
        <v>0.18158291883109023</v>
      </c>
      <c r="X251" s="22">
        <v>2.3188991127332966E-2</v>
      </c>
      <c r="Y251" s="22">
        <v>0.29428165876465845</v>
      </c>
      <c r="Z251" s="22">
        <v>0.97681100887266703</v>
      </c>
      <c r="AA251" s="22">
        <v>1.6226247476751336E-3</v>
      </c>
      <c r="AB251" s="23">
        <v>0.29380415006235999</v>
      </c>
      <c r="AC251" s="24">
        <v>0.62630046935279449</v>
      </c>
      <c r="AD251" s="22">
        <v>0.48607958106433058</v>
      </c>
      <c r="AE251" s="22">
        <v>0.22872476242206469</v>
      </c>
      <c r="AF251" s="22">
        <v>0.11332479120532211</v>
      </c>
      <c r="AG251" s="22">
        <v>3.647235043107202</v>
      </c>
      <c r="AH251" s="23">
        <v>1.7162065662283374</v>
      </c>
      <c r="AI251" s="24">
        <v>1.6324236162704309</v>
      </c>
      <c r="AJ251" s="22">
        <v>0.10494749518627193</v>
      </c>
      <c r="AK251" s="22">
        <v>4.8649647978033103E-2</v>
      </c>
      <c r="AL251" s="23">
        <v>0.10443247633739555</v>
      </c>
      <c r="AM251" s="24">
        <v>6.5667108742612265E-2</v>
      </c>
      <c r="AN251" s="22">
        <v>0.5794593402218271</v>
      </c>
      <c r="AO251" s="22">
        <v>0.1702475589495698</v>
      </c>
      <c r="AP251" s="22">
        <v>-0.27214873213811924</v>
      </c>
      <c r="AQ251" s="22">
        <v>1.9293269071175765E-2</v>
      </c>
      <c r="AR251" s="22">
        <v>0.39992014967293865</v>
      </c>
      <c r="AS251" s="22">
        <v>0.6528390969485105</v>
      </c>
      <c r="AT251" s="22">
        <v>6.8085429256564398E-2</v>
      </c>
      <c r="AU251" s="22">
        <v>-0.16438980324172073</v>
      </c>
      <c r="AV251" s="22">
        <v>-0.16358307748726325</v>
      </c>
      <c r="AW251" s="22">
        <v>1.2762074074074075</v>
      </c>
      <c r="AX251" s="22">
        <v>-1.9990518518518519</v>
      </c>
      <c r="AY251" s="22">
        <v>7.878260412786644</v>
      </c>
      <c r="AZ251" s="22">
        <v>7.6045481027286703</v>
      </c>
      <c r="BA251" s="22">
        <v>-5.5277851744126503</v>
      </c>
      <c r="BB251" s="22">
        <v>5.9727656530818213E-2</v>
      </c>
      <c r="BC251" s="23">
        <v>0.11086296380887233</v>
      </c>
    </row>
    <row r="252" spans="1:55" x14ac:dyDescent="0.2">
      <c r="A252" s="47" t="s">
        <v>778</v>
      </c>
      <c r="B252" s="47" t="s">
        <v>779</v>
      </c>
      <c r="C252" s="47" t="s">
        <v>45</v>
      </c>
      <c r="D252" s="47">
        <v>98192</v>
      </c>
      <c r="E252" s="47" t="s">
        <v>16</v>
      </c>
      <c r="F252" s="47">
        <v>2018</v>
      </c>
      <c r="G252" s="47" t="s">
        <v>17</v>
      </c>
      <c r="H252" s="48">
        <v>43465</v>
      </c>
      <c r="I252" s="48">
        <v>43525</v>
      </c>
      <c r="J252" s="48">
        <v>43595</v>
      </c>
      <c r="K252" s="47">
        <v>341900000</v>
      </c>
      <c r="L252" s="47">
        <v>345600000</v>
      </c>
      <c r="M252" s="47" t="s">
        <v>2104</v>
      </c>
      <c r="N252" s="20">
        <v>0.42038216560509556</v>
      </c>
      <c r="O252" s="21">
        <v>0.42038216560509556</v>
      </c>
      <c r="P252" s="21">
        <v>4.9091191548858167E-2</v>
      </c>
      <c r="Q252" s="21">
        <v>9.6498876404494389</v>
      </c>
      <c r="R252" s="21">
        <v>0.39445476029709653</v>
      </c>
      <c r="S252" s="21">
        <v>3.5153612424037813E-2</v>
      </c>
      <c r="T252" s="21">
        <v>0.35930114787305872</v>
      </c>
      <c r="U252" s="21">
        <v>4.2008988764044943</v>
      </c>
      <c r="V252" s="21">
        <v>0.3743820224719101</v>
      </c>
      <c r="W252" s="21">
        <v>3.8265168539325844</v>
      </c>
      <c r="X252" s="22">
        <v>0.11419648885887913</v>
      </c>
      <c r="Y252" s="22">
        <v>0.18438717162509322</v>
      </c>
      <c r="Z252" s="22">
        <v>0.88580351114112088</v>
      </c>
      <c r="AA252" s="22">
        <v>0.38145678595543553</v>
      </c>
      <c r="AB252" s="23">
        <v>9.3897704253882511E-2</v>
      </c>
      <c r="AC252" s="24">
        <v>0.17699200308314866</v>
      </c>
      <c r="AD252" s="22">
        <v>0.13233452163021486</v>
      </c>
      <c r="AE252" s="22">
        <v>0.12144715290490413</v>
      </c>
      <c r="AF252" s="22">
        <v>9.1868195394546687E-2</v>
      </c>
      <c r="AG252" s="22">
        <v>8.6383647798742142</v>
      </c>
      <c r="AH252" s="23">
        <v>7.9276729559748427</v>
      </c>
      <c r="AI252" s="24">
        <v>-1.007212558336869</v>
      </c>
      <c r="AJ252" s="22">
        <v>0.36616436228056548</v>
      </c>
      <c r="AK252" s="22">
        <v>0.1940729645875682</v>
      </c>
      <c r="AL252" s="23">
        <v>0.25216647052530222</v>
      </c>
      <c r="AM252" s="24">
        <v>0.85707865168539321</v>
      </c>
      <c r="AN252" s="22">
        <v>9.3294382022471911</v>
      </c>
      <c r="AO252" s="22">
        <v>0.87601282916948009</v>
      </c>
      <c r="AP252" s="22">
        <v>-5.5636558563387828</v>
      </c>
      <c r="AQ252" s="22">
        <v>8.0477717758271436E-2</v>
      </c>
      <c r="AR252" s="22">
        <v>0.11354658444936892</v>
      </c>
      <c r="AS252" s="22">
        <v>-0.11436554581366221</v>
      </c>
      <c r="AT252" s="22">
        <v>9.9468264686022961E-2</v>
      </c>
      <c r="AU252" s="22">
        <v>0.3580860649370825</v>
      </c>
      <c r="AV252" s="22">
        <v>0.24660318818872365</v>
      </c>
      <c r="AW252" s="22">
        <v>0.2768381489311722</v>
      </c>
      <c r="AX252" s="22">
        <v>0.27073056142823587</v>
      </c>
      <c r="AY252" s="22">
        <v>3.4026210411357845</v>
      </c>
      <c r="AZ252" s="22">
        <v>3.2875864579541316</v>
      </c>
      <c r="BA252" s="22">
        <v>1.2087047718930257</v>
      </c>
      <c r="BB252" s="22">
        <v>0.26971220712528082</v>
      </c>
      <c r="BC252" s="23">
        <v>0.14606871777043862</v>
      </c>
    </row>
    <row r="253" spans="1:55" x14ac:dyDescent="0.2">
      <c r="A253" s="47" t="s">
        <v>784</v>
      </c>
      <c r="B253" s="47" t="s">
        <v>785</v>
      </c>
      <c r="C253" s="47" t="s">
        <v>15</v>
      </c>
      <c r="D253" s="47">
        <v>255010</v>
      </c>
      <c r="E253" s="47" t="s">
        <v>16</v>
      </c>
      <c r="F253" s="47">
        <v>2018</v>
      </c>
      <c r="G253" s="47" t="s">
        <v>17</v>
      </c>
      <c r="H253" s="48">
        <v>43465</v>
      </c>
      <c r="I253" s="48">
        <v>43503</v>
      </c>
      <c r="J253" s="48">
        <v>43503</v>
      </c>
      <c r="K253" s="47">
        <v>300000000</v>
      </c>
      <c r="L253" s="47">
        <v>300000000</v>
      </c>
      <c r="M253" s="47" t="s">
        <v>1845</v>
      </c>
      <c r="N253" s="20">
        <v>1.6425178147268409</v>
      </c>
      <c r="O253" s="21">
        <v>1.0807600950118765</v>
      </c>
      <c r="P253" s="21">
        <v>0.33194774346793349</v>
      </c>
      <c r="Q253" s="21">
        <v>77.159420289855078</v>
      </c>
      <c r="R253" s="21">
        <v>0.55089931392545888</v>
      </c>
      <c r="S253" s="21">
        <v>0</v>
      </c>
      <c r="T253" s="21">
        <v>0.55089931392545888</v>
      </c>
      <c r="U253" s="21">
        <v>43.05797101449275</v>
      </c>
      <c r="V253" s="21">
        <v>0</v>
      </c>
      <c r="W253" s="21">
        <v>43.05797101449275</v>
      </c>
      <c r="X253" s="22">
        <v>0.51288707583905058</v>
      </c>
      <c r="Y253" s="22">
        <v>1.6874541452677916E-2</v>
      </c>
      <c r="Z253" s="22">
        <v>0.48711292416094937</v>
      </c>
      <c r="AA253" s="22">
        <v>0.16651214537363249</v>
      </c>
      <c r="AB253" s="23">
        <v>1.2794363063230113E-2</v>
      </c>
      <c r="AC253" s="24">
        <v>0.32168919727240103</v>
      </c>
      <c r="AD253" s="22">
        <v>0.14487378873070941</v>
      </c>
      <c r="AE253" s="22">
        <v>0.14487378873070941</v>
      </c>
      <c r="AF253" s="22">
        <v>8.7809546596482838E-2</v>
      </c>
      <c r="AG253" s="22">
        <v>7.7628205128205128</v>
      </c>
      <c r="AH253" s="23">
        <v>7.7628205128205128</v>
      </c>
      <c r="AI253" s="24">
        <v>-0.98837209302325579</v>
      </c>
      <c r="AJ253" s="22">
        <v>0.61282660332541572</v>
      </c>
      <c r="AK253" s="22">
        <v>0.27229888926287443</v>
      </c>
      <c r="AL253" s="23">
        <v>0.34735779198922923</v>
      </c>
      <c r="AM253" s="24">
        <v>10.637681159420289</v>
      </c>
      <c r="AN253" s="22">
        <v>121.14492753623189</v>
      </c>
      <c r="AO253" s="22">
        <v>1.5499721861672537</v>
      </c>
      <c r="AP253" s="22">
        <v>7.7255083179297594</v>
      </c>
      <c r="AQ253" s="22">
        <v>0.13610235490450584</v>
      </c>
      <c r="AR253" s="22">
        <v>0.12345974398851538</v>
      </c>
      <c r="AS253" s="22">
        <v>-0.12202416557004427</v>
      </c>
      <c r="AT253" s="22">
        <v>0.19135916929352864</v>
      </c>
      <c r="AU253" s="22">
        <v>0.22624703087885986</v>
      </c>
      <c r="AV253" s="22">
        <v>0.12823964994951195</v>
      </c>
      <c r="AW253" s="22">
        <v>0.34735779198922923</v>
      </c>
      <c r="AX253" s="22">
        <v>0.12823964994951195</v>
      </c>
      <c r="AY253" s="22">
        <v>2.4533443435177538</v>
      </c>
      <c r="AZ253" s="22">
        <v>1.9917423616845582</v>
      </c>
      <c r="BA253" s="22">
        <v>0.51907356948228878</v>
      </c>
      <c r="BB253" s="22">
        <v>0.40760686637495791</v>
      </c>
      <c r="BC253" s="23">
        <v>0.32650310056619036</v>
      </c>
    </row>
    <row r="254" spans="1:55" x14ac:dyDescent="0.2">
      <c r="A254" s="47" t="s">
        <v>796</v>
      </c>
      <c r="B254" s="47" t="s">
        <v>797</v>
      </c>
      <c r="C254" s="47" t="s">
        <v>45</v>
      </c>
      <c r="D254" s="47">
        <v>243628</v>
      </c>
      <c r="E254" s="47" t="s">
        <v>16</v>
      </c>
      <c r="F254" s="47">
        <v>2018</v>
      </c>
      <c r="G254" s="47" t="s">
        <v>17</v>
      </c>
      <c r="H254" s="48">
        <v>43465</v>
      </c>
      <c r="I254" s="48">
        <v>43518</v>
      </c>
      <c r="J254" s="48">
        <v>43518</v>
      </c>
      <c r="K254" s="47">
        <v>769100000</v>
      </c>
      <c r="L254" s="47">
        <v>777000000</v>
      </c>
      <c r="M254" s="47" t="s">
        <v>1846</v>
      </c>
      <c r="N254" s="20">
        <v>1.3631074491340172</v>
      </c>
      <c r="O254" s="21">
        <v>1.3459223137716496</v>
      </c>
      <c r="P254" s="21">
        <v>0.29123928030939972</v>
      </c>
      <c r="Q254" s="21">
        <v>-6.2427457497123866</v>
      </c>
      <c r="R254" s="21">
        <v>0.94709428487833425</v>
      </c>
      <c r="S254" s="21">
        <v>0</v>
      </c>
      <c r="T254" s="21">
        <v>0.94709428487833425</v>
      </c>
      <c r="U254" s="21">
        <v>-4.9653745366227788</v>
      </c>
      <c r="V254" s="21">
        <v>0</v>
      </c>
      <c r="W254" s="21">
        <v>-4.9653745366227788</v>
      </c>
      <c r="X254" s="22">
        <v>0.12353098941824743</v>
      </c>
      <c r="Y254" s="22">
        <v>-0.20533010495510126</v>
      </c>
      <c r="Z254" s="22">
        <v>0.87646901058175253</v>
      </c>
      <c r="AA254" s="22">
        <v>7.1058053347637387E-2</v>
      </c>
      <c r="AB254" s="23">
        <v>-0.19073974740332569</v>
      </c>
      <c r="AC254" s="24">
        <v>0.51300344348686333</v>
      </c>
      <c r="AD254" s="22">
        <v>0.41962026520556284</v>
      </c>
      <c r="AE254" s="22">
        <v>0.41962026520556284</v>
      </c>
      <c r="AF254" s="22">
        <v>0.28177139813176572</v>
      </c>
      <c r="AG254" s="22">
        <v>8.9916428862617206</v>
      </c>
      <c r="AH254" s="23">
        <v>8.9916428862617206</v>
      </c>
      <c r="AI254" s="24">
        <v>-0.85400548322735292</v>
      </c>
      <c r="AJ254" s="22">
        <v>2.3429292080040356</v>
      </c>
      <c r="AK254" s="22">
        <v>0.11941316737087011</v>
      </c>
      <c r="AL254" s="23">
        <v>0.22418769891199763</v>
      </c>
      <c r="AM254" s="24">
        <v>-0.94661574843410456</v>
      </c>
      <c r="AN254" s="22">
        <v>-3.3595168094081553</v>
      </c>
      <c r="AO254" s="22">
        <v>0.64079338762373828</v>
      </c>
      <c r="AP254" s="22">
        <v>19.473186996387884</v>
      </c>
      <c r="AQ254" s="22">
        <v>0.18055724874433121</v>
      </c>
      <c r="AR254" s="22">
        <v>0.33134999904876056</v>
      </c>
      <c r="AS254" s="22">
        <v>-0.28297471605501967</v>
      </c>
      <c r="AT254" s="22">
        <v>0.21232688837957769</v>
      </c>
      <c r="AU254" s="22">
        <v>1.5172692113670758</v>
      </c>
      <c r="AV254" s="22">
        <v>0.14518283009335389</v>
      </c>
      <c r="AW254" s="22">
        <v>0.22418769891199763</v>
      </c>
      <c r="AX254" s="22">
        <v>0.14518283009335389</v>
      </c>
      <c r="AY254" s="22">
        <v>3.5222383424387367</v>
      </c>
      <c r="AZ254" s="22">
        <v>3.4240813365674518</v>
      </c>
      <c r="BA254" s="22">
        <v>0.76154144793477707</v>
      </c>
      <c r="BB254" s="22">
        <v>0.283910372546685</v>
      </c>
      <c r="BC254" s="23">
        <v>0.29568632971039993</v>
      </c>
    </row>
    <row r="255" spans="1:55" x14ac:dyDescent="0.2">
      <c r="A255" s="47" t="s">
        <v>814</v>
      </c>
      <c r="B255" s="47" t="s">
        <v>815</v>
      </c>
      <c r="C255" s="47" t="s">
        <v>34</v>
      </c>
      <c r="D255" s="47">
        <v>333440</v>
      </c>
      <c r="E255" s="47" t="s">
        <v>16</v>
      </c>
      <c r="F255" s="47">
        <v>2018</v>
      </c>
      <c r="G255" s="47" t="s">
        <v>17</v>
      </c>
      <c r="H255" s="48">
        <v>43555</v>
      </c>
      <c r="I255" s="48">
        <v>43615</v>
      </c>
      <c r="J255" s="48">
        <v>43615</v>
      </c>
      <c r="K255" s="47">
        <v>237100000</v>
      </c>
      <c r="L255" s="47">
        <v>251000000</v>
      </c>
      <c r="M255" s="47" t="s">
        <v>1847</v>
      </c>
      <c r="N255" s="20">
        <v>0.93274373552326806</v>
      </c>
      <c r="O255" s="21">
        <v>0.63301747736365555</v>
      </c>
      <c r="P255" s="21">
        <v>0.18146978311223416</v>
      </c>
      <c r="Q255" s="21">
        <v>2.4704491725768323</v>
      </c>
      <c r="R255" s="21">
        <v>0.56168937329700275</v>
      </c>
      <c r="S255" s="21">
        <v>7.4158038147138963E-2</v>
      </c>
      <c r="T255" s="21">
        <v>0.48753133514986374</v>
      </c>
      <c r="U255" s="21">
        <v>1.9493144208037825</v>
      </c>
      <c r="V255" s="21">
        <v>0.25736170212765958</v>
      </c>
      <c r="W255" s="21">
        <v>1.691952718676123</v>
      </c>
      <c r="X255" s="22">
        <v>0.12069754768392371</v>
      </c>
      <c r="Y255" s="22">
        <v>1.0573942605739426</v>
      </c>
      <c r="Z255" s="22">
        <v>0.87930245231607629</v>
      </c>
      <c r="AA255" s="22">
        <v>0.36315531335149864</v>
      </c>
      <c r="AB255" s="23">
        <v>0.28814713896457766</v>
      </c>
      <c r="AC255" s="24">
        <v>0.54795775306103378</v>
      </c>
      <c r="AD255" s="22">
        <v>0.26583792877839052</v>
      </c>
      <c r="AE255" s="22">
        <v>0.13982615197682027</v>
      </c>
      <c r="AF255" s="22">
        <v>6.6529582203944296E-2</v>
      </c>
      <c r="AG255" s="22">
        <v>2.8740905416329832</v>
      </c>
      <c r="AH255" s="23">
        <v>1.5117219078415522</v>
      </c>
      <c r="AI255" s="24">
        <v>2.7845115834726535</v>
      </c>
      <c r="AJ255" s="22">
        <v>0.70532743735523273</v>
      </c>
      <c r="AK255" s="22">
        <v>0.12907732608906569</v>
      </c>
      <c r="AL255" s="23">
        <v>0.16249151062384787</v>
      </c>
      <c r="AM255" s="24">
        <v>6.7309692671394805E-2</v>
      </c>
      <c r="AN255" s="22">
        <v>1.0117257683215131</v>
      </c>
      <c r="AO255" s="22">
        <v>0.29152588555858311</v>
      </c>
      <c r="AP255" s="22">
        <v>-33.497182216656228</v>
      </c>
      <c r="AQ255" s="22">
        <v>1.939509536784741E-2</v>
      </c>
      <c r="AR255" s="22">
        <v>0.31307598841013179</v>
      </c>
      <c r="AS255" s="22">
        <v>0.87176371623516213</v>
      </c>
      <c r="AT255" s="22">
        <v>9.1269754768392372E-2</v>
      </c>
      <c r="AU255" s="22">
        <v>-2.1630659086123396</v>
      </c>
      <c r="AV255" s="22">
        <v>-0.49832152905792182</v>
      </c>
      <c r="AW255" s="22">
        <v>0.18720797657105812</v>
      </c>
      <c r="AX255" s="22">
        <v>-0.57412085578234329</v>
      </c>
      <c r="AY255" s="22">
        <v>7.2477322269882567</v>
      </c>
      <c r="AZ255" s="22">
        <v>6.9447296252021662</v>
      </c>
      <c r="BA255" s="22">
        <v>-14.431581905029503</v>
      </c>
      <c r="BB255" s="22">
        <v>7.2572038420490925E-2</v>
      </c>
      <c r="BC255" s="23">
        <v>4.6821695721573658E-2</v>
      </c>
    </row>
    <row r="256" spans="1:55" x14ac:dyDescent="0.2">
      <c r="A256" s="47" t="s">
        <v>799</v>
      </c>
      <c r="B256" s="47" t="s">
        <v>800</v>
      </c>
      <c r="C256" s="47" t="s">
        <v>24</v>
      </c>
      <c r="D256" s="47">
        <v>380928</v>
      </c>
      <c r="E256" s="47" t="s">
        <v>16</v>
      </c>
      <c r="F256" s="47">
        <v>2018</v>
      </c>
      <c r="G256" s="47" t="s">
        <v>17</v>
      </c>
      <c r="H256" s="48">
        <v>43555</v>
      </c>
      <c r="I256" s="48">
        <v>43600</v>
      </c>
      <c r="J256" s="48">
        <v>43768</v>
      </c>
      <c r="K256" s="47">
        <v>190000000</v>
      </c>
      <c r="L256" s="47">
        <v>192000000</v>
      </c>
      <c r="M256" s="47" t="s">
        <v>2105</v>
      </c>
      <c r="N256" s="20">
        <v>1.0222984106734705</v>
      </c>
      <c r="O256" s="21">
        <v>0.57821719024079099</v>
      </c>
      <c r="P256" s="21">
        <v>7.922713017594217E-2</v>
      </c>
      <c r="Q256" s="21">
        <v>5.1631894236727947</v>
      </c>
      <c r="R256" s="21">
        <v>0.12727912588818877</v>
      </c>
      <c r="S256" s="21">
        <v>5.5302319345756808E-3</v>
      </c>
      <c r="T256" s="21">
        <v>0.12174889395361309</v>
      </c>
      <c r="U256" s="21">
        <v>0.78444536252840324</v>
      </c>
      <c r="V256" s="21">
        <v>3.408386696963437E-2</v>
      </c>
      <c r="W256" s="21">
        <v>0.75036149555876885</v>
      </c>
      <c r="X256" s="22">
        <v>0.64460718594985922</v>
      </c>
      <c r="Y256" s="22">
        <v>0.20765683646112601</v>
      </c>
      <c r="Z256" s="22">
        <v>0.35539281405014078</v>
      </c>
      <c r="AA256" s="22">
        <v>0.1568239710416946</v>
      </c>
      <c r="AB256" s="23">
        <v>0.16225365330473254</v>
      </c>
      <c r="AC256" s="24">
        <v>5.4843480979287887E-2</v>
      </c>
      <c r="AD256" s="22">
        <v>1.5304289400379808E-2</v>
      </c>
      <c r="AE256" s="22">
        <v>1.5304289400379808E-2</v>
      </c>
      <c r="AF256" s="22">
        <v>1.5864202427222972E-4</v>
      </c>
      <c r="AG256" s="22">
        <v>12.424242424242424</v>
      </c>
      <c r="AH256" s="23">
        <v>12.424242424242424</v>
      </c>
      <c r="AI256" s="24">
        <v>-0.55178394449950441</v>
      </c>
      <c r="AJ256" s="22">
        <v>0.10726625205974592</v>
      </c>
      <c r="AK256" s="22">
        <v>0.49295589203423307</v>
      </c>
      <c r="AL256" s="23">
        <v>0.5314022383146807</v>
      </c>
      <c r="AM256" s="24">
        <v>3.5116711423259657E-3</v>
      </c>
      <c r="AN256" s="22">
        <v>22.135819045651726</v>
      </c>
      <c r="AO256" s="22">
        <v>3.5916175090494704</v>
      </c>
      <c r="AP256" s="22">
        <v>255.44576877234803</v>
      </c>
      <c r="AQ256" s="22">
        <v>5.6978147204719126E-4</v>
      </c>
      <c r="AR256" s="22">
        <v>1.883174146949174E-2</v>
      </c>
      <c r="AS256" s="22">
        <v>-1.0391052589831046E-2</v>
      </c>
      <c r="AT256" s="22">
        <v>6.763641238771953E-2</v>
      </c>
      <c r="AU256" s="22">
        <v>7.0562908627013241E-2</v>
      </c>
      <c r="AV256" s="22">
        <v>0.34957208689927582</v>
      </c>
      <c r="AW256" s="22">
        <v>0.55554026152787339</v>
      </c>
      <c r="AX256" s="22">
        <v>0.36545079146593257</v>
      </c>
      <c r="AY256" s="22">
        <v>2.3155487804878048</v>
      </c>
      <c r="AZ256" s="22">
        <v>1.4067073170731708</v>
      </c>
      <c r="BA256" s="22">
        <v>78.088235294117652</v>
      </c>
      <c r="BB256" s="22">
        <v>0.43186306780776829</v>
      </c>
      <c r="BC256" s="23">
        <v>0.14877982400435452</v>
      </c>
    </row>
    <row r="257" spans="1:55" x14ac:dyDescent="0.2">
      <c r="A257" s="47" t="s">
        <v>838</v>
      </c>
      <c r="B257" s="47" t="s">
        <v>839</v>
      </c>
      <c r="C257" s="47" t="s">
        <v>113</v>
      </c>
      <c r="D257" s="47">
        <v>88874</v>
      </c>
      <c r="E257" s="47" t="s">
        <v>16</v>
      </c>
      <c r="F257" s="47">
        <v>2018</v>
      </c>
      <c r="G257" s="47" t="s">
        <v>17</v>
      </c>
      <c r="H257" s="48">
        <v>43465</v>
      </c>
      <c r="I257" s="48">
        <v>43521</v>
      </c>
      <c r="J257" s="48">
        <v>43587</v>
      </c>
      <c r="K257" s="47">
        <v>191300000</v>
      </c>
      <c r="L257" s="47">
        <v>194200000</v>
      </c>
      <c r="M257" s="47" t="s">
        <v>2106</v>
      </c>
      <c r="N257" s="20">
        <v>1.6139623540624255</v>
      </c>
      <c r="O257" s="21">
        <v>1.6139623540624255</v>
      </c>
      <c r="P257" s="21">
        <v>0.86609482964021922</v>
      </c>
      <c r="Q257" s="21">
        <v>13.51058644325971</v>
      </c>
      <c r="R257" s="21">
        <v>0.59583044655791395</v>
      </c>
      <c r="S257" s="21">
        <v>4.7227645860888914E-2</v>
      </c>
      <c r="T257" s="21">
        <v>0.54860280069702505</v>
      </c>
      <c r="U257" s="21">
        <v>8.6458492003046459</v>
      </c>
      <c r="V257" s="21">
        <v>0.6853008377760853</v>
      </c>
      <c r="W257" s="21">
        <v>7.9605483625285602</v>
      </c>
      <c r="X257" s="22">
        <v>0.35553526064957697</v>
      </c>
      <c r="Y257" s="22">
        <v>0.1571025174691299</v>
      </c>
      <c r="Z257" s="22">
        <v>0.64446473935042303</v>
      </c>
      <c r="AA257" s="22">
        <v>0.39693686884591967</v>
      </c>
      <c r="AB257" s="23">
        <v>6.8915202284226665E-2</v>
      </c>
      <c r="AC257" s="24">
        <v>0.71965246359195989</v>
      </c>
      <c r="AD257" s="22">
        <v>0.47653453980687421</v>
      </c>
      <c r="AE257" s="22">
        <v>0.43334008598374862</v>
      </c>
      <c r="AF257" s="22">
        <v>0.29477569946203885</v>
      </c>
      <c r="AG257" s="22">
        <v>9.8013888888888889</v>
      </c>
      <c r="AH257" s="23">
        <v>8.912962962962963</v>
      </c>
      <c r="AI257" s="24">
        <v>-0.28163712271576208</v>
      </c>
      <c r="AJ257" s="22">
        <v>0.69625923278532287</v>
      </c>
      <c r="AK257" s="22">
        <v>0.19800916138125441</v>
      </c>
      <c r="AL257" s="23">
        <v>0.25741719520789286</v>
      </c>
      <c r="AM257" s="24">
        <v>1.9948210205635948</v>
      </c>
      <c r="AN257" s="22">
        <v>6.7672505712109672</v>
      </c>
      <c r="AO257" s="22">
        <v>0.46636644202305222</v>
      </c>
      <c r="AP257" s="22">
        <v>3.4482303632412292</v>
      </c>
      <c r="AQ257" s="22">
        <v>0.13747349415296761</v>
      </c>
      <c r="AR257" s="22">
        <v>0.32887658405924325</v>
      </c>
      <c r="AS257" s="22">
        <v>-9.2623854863033747E-2</v>
      </c>
      <c r="AT257" s="22">
        <v>0.15337700237240454</v>
      </c>
      <c r="AU257" s="22">
        <v>0.50259709316178225</v>
      </c>
      <c r="AV257" s="22">
        <v>0.18581747709654686</v>
      </c>
      <c r="AW257" s="22">
        <v>0.27957750521421326</v>
      </c>
      <c r="AX257" s="22">
        <v>0.20181397217810604</v>
      </c>
      <c r="AY257" s="22">
        <v>2.6810259316990224</v>
      </c>
      <c r="AZ257" s="22">
        <v>1.8225402673468423</v>
      </c>
      <c r="BA257" s="22">
        <v>0.80536041539401348</v>
      </c>
      <c r="BB257" s="22">
        <v>0.33918252290345313</v>
      </c>
      <c r="BC257" s="23">
        <v>0.25919194367031517</v>
      </c>
    </row>
    <row r="258" spans="1:55" x14ac:dyDescent="0.2">
      <c r="A258" s="47" t="s">
        <v>832</v>
      </c>
      <c r="B258" s="47" t="s">
        <v>833</v>
      </c>
      <c r="C258" s="47" t="s">
        <v>91</v>
      </c>
      <c r="D258" s="47">
        <v>378190</v>
      </c>
      <c r="E258" s="47" t="s">
        <v>16</v>
      </c>
      <c r="F258" s="47">
        <v>2018</v>
      </c>
      <c r="G258" s="47" t="s">
        <v>17</v>
      </c>
      <c r="H258" s="48">
        <v>43465</v>
      </c>
      <c r="I258" s="48">
        <v>43504</v>
      </c>
      <c r="J258" s="48">
        <v>43504</v>
      </c>
      <c r="K258" s="47">
        <v>1458000000</v>
      </c>
      <c r="L258" s="47">
        <v>1471000000</v>
      </c>
      <c r="M258" s="47" t="s">
        <v>1850</v>
      </c>
      <c r="N258" s="20">
        <v>0.46955846328493756</v>
      </c>
      <c r="O258" s="21">
        <v>0.31469199976100853</v>
      </c>
      <c r="P258" s="21">
        <v>6.5722650415247649E-2</v>
      </c>
      <c r="Q258" s="21">
        <v>1.4395830902656244</v>
      </c>
      <c r="R258" s="21">
        <v>0.29287889174066223</v>
      </c>
      <c r="S258" s="21">
        <v>9.3098885682858012E-2</v>
      </c>
      <c r="T258" s="21">
        <v>0.19978000605780422</v>
      </c>
      <c r="U258" s="21">
        <v>0.71450239178625596</v>
      </c>
      <c r="V258" s="21">
        <v>0.22712246723447282</v>
      </c>
      <c r="W258" s="21">
        <v>0.48737992455178314</v>
      </c>
      <c r="X258" s="22">
        <v>0.1252849559215036</v>
      </c>
      <c r="Y258" s="22">
        <v>1.0712857261894841</v>
      </c>
      <c r="Z258" s="22">
        <v>0.87471504407849643</v>
      </c>
      <c r="AA258" s="22">
        <v>0.3303894530440466</v>
      </c>
      <c r="AB258" s="23">
        <v>0.40990610403481642</v>
      </c>
      <c r="AC258" s="24">
        <v>0.39910555941090292</v>
      </c>
      <c r="AD258" s="22">
        <v>0.14947181741074872</v>
      </c>
      <c r="AE258" s="22">
        <v>0.14268640604518468</v>
      </c>
      <c r="AF258" s="22">
        <v>0.13034929447143187</v>
      </c>
      <c r="AG258" s="22" t="e">
        <v>#DIV/0!</v>
      </c>
      <c r="AH258" s="23" t="e">
        <v>#DIV/0!</v>
      </c>
      <c r="AI258" s="24">
        <v>-0.49280575539568344</v>
      </c>
      <c r="AJ258" s="22">
        <v>0.28236840532950946</v>
      </c>
      <c r="AK258" s="22">
        <v>0.18326801654691924</v>
      </c>
      <c r="AL258" s="23">
        <v>0.25723927716089701</v>
      </c>
      <c r="AM258" s="24">
        <v>0.13148990782872477</v>
      </c>
      <c r="AN258" s="22">
        <v>1.0087504375218761</v>
      </c>
      <c r="AO258" s="22">
        <v>0.41349296178800876</v>
      </c>
      <c r="AP258" s="22">
        <v>-2.9216039648569496</v>
      </c>
      <c r="AQ258" s="22">
        <v>5.3898515837969681E-2</v>
      </c>
      <c r="AR258" s="22">
        <v>0.18220371655486159</v>
      </c>
      <c r="AS258" s="22">
        <v>-8.9791040172719563E-2</v>
      </c>
      <c r="AT258" s="22">
        <v>7.5339954407052559E-2</v>
      </c>
      <c r="AU258" s="22">
        <v>0.16275318157375873</v>
      </c>
      <c r="AV258" s="22">
        <v>0.14826910516002612</v>
      </c>
      <c r="AW258" s="22">
        <v>0.37711458665815512</v>
      </c>
      <c r="AX258" s="22">
        <v>0.21736354931375679</v>
      </c>
      <c r="AY258" s="22">
        <v>4.7387155016765536</v>
      </c>
      <c r="AZ258" s="22">
        <v>4.4549909724013412</v>
      </c>
      <c r="BA258" s="22">
        <v>0.80567879325643299</v>
      </c>
      <c r="BB258" s="22">
        <v>0.20144785543217941</v>
      </c>
      <c r="BC258" s="23">
        <v>8.0470516611584622E-2</v>
      </c>
    </row>
    <row r="259" spans="1:55" x14ac:dyDescent="0.2">
      <c r="A259" s="47" t="s">
        <v>802</v>
      </c>
      <c r="B259" s="47" t="s">
        <v>803</v>
      </c>
      <c r="C259" s="47" t="s">
        <v>24</v>
      </c>
      <c r="D259" s="47">
        <v>73420</v>
      </c>
      <c r="E259" s="47" t="s">
        <v>16</v>
      </c>
      <c r="F259" s="47">
        <v>2019</v>
      </c>
      <c r="G259" s="47" t="s">
        <v>17</v>
      </c>
      <c r="H259" s="48">
        <v>43585</v>
      </c>
      <c r="I259" s="48">
        <v>43615</v>
      </c>
      <c r="J259" s="48">
        <v>43707</v>
      </c>
      <c r="K259" s="47">
        <v>1340900000</v>
      </c>
      <c r="L259" s="47">
        <v>1351000000</v>
      </c>
      <c r="M259" s="47" t="s">
        <v>2107</v>
      </c>
      <c r="N259" s="20">
        <v>2.5928942398489139</v>
      </c>
      <c r="O259" s="21">
        <v>2.1499055712936732</v>
      </c>
      <c r="P259" s="21">
        <v>1.1624173748819642</v>
      </c>
      <c r="Q259" s="21">
        <v>0.78630606229586553</v>
      </c>
      <c r="R259" s="21">
        <v>0.28233772604633534</v>
      </c>
      <c r="S259" s="21">
        <v>9.3428768925457664E-3</v>
      </c>
      <c r="T259" s="21">
        <v>0.27299484915378958</v>
      </c>
      <c r="U259" s="21">
        <v>0.50434159165139802</v>
      </c>
      <c r="V259" s="21">
        <v>1.6689237632438462E-2</v>
      </c>
      <c r="W259" s="21">
        <v>0.48765235401895962</v>
      </c>
      <c r="X259" s="22">
        <v>0.24491047338729457</v>
      </c>
      <c r="Y259" s="22">
        <v>1.7210625535561268</v>
      </c>
      <c r="Z259" s="22">
        <v>0.75508952661270545</v>
      </c>
      <c r="AA259" s="22">
        <v>0.44550360113274018</v>
      </c>
      <c r="AB259" s="23">
        <v>0.55981448034428172</v>
      </c>
      <c r="AC259" s="24">
        <v>0.70039598128088487</v>
      </c>
      <c r="AD259" s="22">
        <v>0.27476519291815293</v>
      </c>
      <c r="AE259" s="22">
        <v>0.21703701279575874</v>
      </c>
      <c r="AF259" s="22">
        <v>0.1515528356841313</v>
      </c>
      <c r="AG259" s="22">
        <v>5.8144044321329638</v>
      </c>
      <c r="AH259" s="23">
        <v>4.5927977839335181</v>
      </c>
      <c r="AI259" s="24">
        <v>-0.77508206079634656</v>
      </c>
      <c r="AJ259" s="22">
        <v>0.82707743153918789</v>
      </c>
      <c r="AK259" s="22">
        <v>0.17035223503395988</v>
      </c>
      <c r="AL259" s="23">
        <v>0.27669404517453799</v>
      </c>
      <c r="AM259" s="24">
        <v>9.2228949255158135E-2</v>
      </c>
      <c r="AN259" s="22">
        <v>0.60855970684298577</v>
      </c>
      <c r="AO259" s="22">
        <v>0.34068053604477444</v>
      </c>
      <c r="AP259" s="22">
        <v>2.2643201185624307</v>
      </c>
      <c r="AQ259" s="22">
        <v>5.1631101299975474E-2</v>
      </c>
      <c r="AR259" s="22">
        <v>0.22930915993062145</v>
      </c>
      <c r="AS259" s="22">
        <v>-0.17773341623850508</v>
      </c>
      <c r="AT259" s="22">
        <v>7.8121167525141033E-2</v>
      </c>
      <c r="AU259" s="22">
        <v>0.7357176581680831</v>
      </c>
      <c r="AV259" s="22">
        <v>0.24613015321434212</v>
      </c>
      <c r="AW259" s="22">
        <v>0.28616352201257861</v>
      </c>
      <c r="AX259" s="22">
        <v>0.25455362247815078</v>
      </c>
      <c r="AY259" s="22">
        <v>3.0161981896141019</v>
      </c>
      <c r="AZ259" s="22">
        <v>1.843258694616484</v>
      </c>
      <c r="BA259" s="22">
        <v>1.3459296048369682</v>
      </c>
      <c r="BB259" s="22">
        <v>0.26188595798452063</v>
      </c>
      <c r="BC259" s="23">
        <v>8.165275417990199E-2</v>
      </c>
    </row>
    <row r="260" spans="1:55" x14ac:dyDescent="0.2">
      <c r="A260" s="47" t="s">
        <v>811</v>
      </c>
      <c r="B260" s="47" t="s">
        <v>812</v>
      </c>
      <c r="C260" s="47" t="s">
        <v>45</v>
      </c>
      <c r="D260" s="47">
        <v>139431</v>
      </c>
      <c r="E260" s="47" t="s">
        <v>16</v>
      </c>
      <c r="F260" s="47">
        <v>2018</v>
      </c>
      <c r="G260" s="47" t="s">
        <v>17</v>
      </c>
      <c r="H260" s="48">
        <v>43465</v>
      </c>
      <c r="I260" s="48">
        <v>43523</v>
      </c>
      <c r="J260" s="48">
        <v>43592</v>
      </c>
      <c r="K260" s="47">
        <v>528617000</v>
      </c>
      <c r="L260" s="47">
        <v>531439000</v>
      </c>
      <c r="M260" s="47" t="s">
        <v>2108</v>
      </c>
      <c r="N260" s="20">
        <v>0.85685965053874658</v>
      </c>
      <c r="O260" s="21">
        <v>0.81927557630315484</v>
      </c>
      <c r="P260" s="21">
        <v>0.51774265636943084</v>
      </c>
      <c r="Q260" s="21">
        <v>1.8576039385393983</v>
      </c>
      <c r="R260" s="21">
        <v>0.5008627074123988</v>
      </c>
      <c r="S260" s="21">
        <v>1.436940930807774E-3</v>
      </c>
      <c r="T260" s="21">
        <v>0.49942576648159098</v>
      </c>
      <c r="U260" s="21">
        <v>1.431267245369177</v>
      </c>
      <c r="V260" s="21">
        <v>4.1062080633247639E-3</v>
      </c>
      <c r="W260" s="21">
        <v>1.4271610373058523</v>
      </c>
      <c r="X260" s="22">
        <v>8.3638495571735402E-2</v>
      </c>
      <c r="Y260" s="22">
        <v>0.43248539334520797</v>
      </c>
      <c r="Z260" s="22">
        <v>0.91636150442826458</v>
      </c>
      <c r="AA260" s="22">
        <v>6.0289620507379071E-2</v>
      </c>
      <c r="AB260" s="23">
        <v>0.34994352664250877</v>
      </c>
      <c r="AC260" s="24">
        <v>0.4118151377834543</v>
      </c>
      <c r="AD260" s="22">
        <v>0.2250708486949354</v>
      </c>
      <c r="AE260" s="22">
        <v>0.12492340451867434</v>
      </c>
      <c r="AF260" s="22">
        <v>3.9681049954875827E-2</v>
      </c>
      <c r="AG260" s="22">
        <v>3.4405266707644966</v>
      </c>
      <c r="AH260" s="23">
        <v>1.9096311563287429</v>
      </c>
      <c r="AI260" s="24">
        <v>0.22596527567735766</v>
      </c>
      <c r="AJ260" s="22">
        <v>0.58413290189298861</v>
      </c>
      <c r="AK260" s="22">
        <v>9.6616668261582397E-2</v>
      </c>
      <c r="AL260" s="23">
        <v>0.11383858589308496</v>
      </c>
      <c r="AM260" s="24">
        <v>4.4151550301403483E-2</v>
      </c>
      <c r="AN260" s="22">
        <v>1.1126608381484711</v>
      </c>
      <c r="AO260" s="22">
        <v>0.38936845765868561</v>
      </c>
      <c r="AP260" s="22">
        <v>-27.867767185338209</v>
      </c>
      <c r="AQ260" s="22">
        <v>1.5450549219207257E-2</v>
      </c>
      <c r="AR260" s="22">
        <v>0.14643585328216313</v>
      </c>
      <c r="AS260" s="22">
        <v>3.308941795595309E-2</v>
      </c>
      <c r="AT260" s="22">
        <v>5.7017502338409437E-2</v>
      </c>
      <c r="AU260" s="22">
        <v>-0.12224361639428095</v>
      </c>
      <c r="AV260" s="22">
        <v>-2.3823414807973026E-2</v>
      </c>
      <c r="AW260" s="22">
        <v>0.11416612070316785</v>
      </c>
      <c r="AX260" s="22">
        <v>-2.3891959208656149E-2</v>
      </c>
      <c r="AY260" s="22">
        <v>5.7152953885319526</v>
      </c>
      <c r="AZ260" s="22">
        <v>5.1386212809675431</v>
      </c>
      <c r="BA260" s="22">
        <v>-0.77228711233750091</v>
      </c>
      <c r="BB260" s="22">
        <v>9.7114903192140112E-2</v>
      </c>
      <c r="BC260" s="23">
        <v>5.3902702915256145E-2</v>
      </c>
    </row>
    <row r="261" spans="1:55" x14ac:dyDescent="0.2">
      <c r="A261" s="47" t="s">
        <v>826</v>
      </c>
      <c r="B261" s="47" t="s">
        <v>827</v>
      </c>
      <c r="C261" s="47" t="s">
        <v>45</v>
      </c>
      <c r="D261" s="47">
        <v>333439</v>
      </c>
      <c r="E261" s="47" t="s">
        <v>16</v>
      </c>
      <c r="F261" s="47">
        <v>2018</v>
      </c>
      <c r="G261" s="47" t="s">
        <v>17</v>
      </c>
      <c r="H261" s="48">
        <v>43465</v>
      </c>
      <c r="I261" s="48">
        <v>43524</v>
      </c>
      <c r="J261" s="48">
        <v>43524</v>
      </c>
      <c r="K261" s="47">
        <v>73999000</v>
      </c>
      <c r="L261" s="47">
        <v>74281000</v>
      </c>
      <c r="M261" s="47" t="s">
        <v>1853</v>
      </c>
      <c r="N261" s="20">
        <v>1.3805774776432465</v>
      </c>
      <c r="O261" s="21">
        <v>0.68019547865297059</v>
      </c>
      <c r="P261" s="21">
        <v>3.6448649348685136E-2</v>
      </c>
      <c r="Q261" s="21">
        <v>0.7606208499153031</v>
      </c>
      <c r="R261" s="21">
        <v>0.24871695608935041</v>
      </c>
      <c r="S261" s="21">
        <v>0.13301447738142469</v>
      </c>
      <c r="T261" s="21">
        <v>0.11570247870792572</v>
      </c>
      <c r="U261" s="21">
        <v>0.43789625861837922</v>
      </c>
      <c r="V261" s="21">
        <v>0.23418806221832381</v>
      </c>
      <c r="W261" s="21">
        <v>0.20370819640005544</v>
      </c>
      <c r="X261" s="22">
        <v>0.34424411466324883</v>
      </c>
      <c r="Y261" s="22">
        <v>0.7537460323538866</v>
      </c>
      <c r="Z261" s="22">
        <v>0.65575588533675122</v>
      </c>
      <c r="AA261" s="22">
        <v>0.19245303674146735</v>
      </c>
      <c r="AB261" s="23">
        <v>0.56798145952213752</v>
      </c>
      <c r="AC261" s="24">
        <v>0.28427223994789874</v>
      </c>
      <c r="AD261" s="22">
        <v>0.10971215491273018</v>
      </c>
      <c r="AE261" s="22">
        <v>0.10971215491273018</v>
      </c>
      <c r="AF261" s="22">
        <v>8.6311657658924595E-2</v>
      </c>
      <c r="AG261" s="22">
        <v>28.210420583614496</v>
      </c>
      <c r="AH261" s="23">
        <v>28.210420583614496</v>
      </c>
      <c r="AI261" s="24">
        <v>0.16763025841753121</v>
      </c>
      <c r="AJ261" s="22">
        <v>0.36168326935046702</v>
      </c>
      <c r="AK261" s="22">
        <v>0.3626008065134958</v>
      </c>
      <c r="AL261" s="23">
        <v>0.3626008065134958</v>
      </c>
      <c r="AM261" s="24">
        <v>0.11581951164634581</v>
      </c>
      <c r="AN261" s="22">
        <v>1.3418756491043955</v>
      </c>
      <c r="AO261" s="22">
        <v>0.76216048967553018</v>
      </c>
      <c r="AP261" s="22">
        <v>8.0315174605830624</v>
      </c>
      <c r="AQ261" s="22">
        <v>6.5783335266032694E-2</v>
      </c>
      <c r="AR261" s="22">
        <v>0.11832805569595199</v>
      </c>
      <c r="AS261" s="22">
        <v>1.9835362554356459E-2</v>
      </c>
      <c r="AT261" s="22">
        <v>9.0184968871580187E-2</v>
      </c>
      <c r="AU261" s="22">
        <v>-4.6187373306117524E-2</v>
      </c>
      <c r="AV261" s="22">
        <v>-4.6304543866832575E-2</v>
      </c>
      <c r="AW261" s="22">
        <v>0.77945580664040204</v>
      </c>
      <c r="AX261" s="22">
        <v>-9.9537411231584036E-2</v>
      </c>
      <c r="AY261" s="22">
        <v>2.9744331824497912</v>
      </c>
      <c r="AZ261" s="22">
        <v>2.8657440798447222</v>
      </c>
      <c r="BA261" s="22">
        <v>-0.17507055787138043</v>
      </c>
      <c r="BB261" s="22">
        <v>0.33619850864371537</v>
      </c>
      <c r="BC261" s="23">
        <v>0.11139417489314427</v>
      </c>
    </row>
    <row r="262" spans="1:55" x14ac:dyDescent="0.2">
      <c r="A262" s="47" t="s">
        <v>793</v>
      </c>
      <c r="B262" s="47" t="s">
        <v>794</v>
      </c>
      <c r="C262" s="47" t="s">
        <v>91</v>
      </c>
      <c r="D262" s="47">
        <v>251282</v>
      </c>
      <c r="E262" s="47" t="s">
        <v>16</v>
      </c>
      <c r="F262" s="47">
        <v>2018</v>
      </c>
      <c r="G262" s="47" t="s">
        <v>17</v>
      </c>
      <c r="H262" s="48">
        <v>43434</v>
      </c>
      <c r="I262" s="48">
        <v>43490</v>
      </c>
      <c r="J262" s="48">
        <v>43490</v>
      </c>
      <c r="K262" s="47">
        <v>131800000</v>
      </c>
      <c r="L262" s="47">
        <v>133800000</v>
      </c>
      <c r="M262" s="47" t="s">
        <v>1854</v>
      </c>
      <c r="N262" s="20">
        <v>0.73932157665983911</v>
      </c>
      <c r="O262" s="21">
        <v>0.34650547035020235</v>
      </c>
      <c r="P262" s="21">
        <v>4.8258979867112951E-2</v>
      </c>
      <c r="Q262" s="21">
        <v>2.2230532336119664</v>
      </c>
      <c r="R262" s="21">
        <v>0.45789945789945791</v>
      </c>
      <c r="S262" s="21">
        <v>6.2741312741312741E-2</v>
      </c>
      <c r="T262" s="21">
        <v>0.39515814515814518</v>
      </c>
      <c r="U262" s="21">
        <v>1.4758343284520143</v>
      </c>
      <c r="V262" s="21">
        <v>0.20221859091194772</v>
      </c>
      <c r="W262" s="21">
        <v>1.2736157375400665</v>
      </c>
      <c r="X262" s="22">
        <v>0.14429039429039428</v>
      </c>
      <c r="Y262" s="22">
        <v>1.1145278789576911</v>
      </c>
      <c r="Z262" s="22">
        <v>0.85570960570960575</v>
      </c>
      <c r="AA262" s="22">
        <v>0.44147069147069146</v>
      </c>
      <c r="AB262" s="23">
        <v>0.31026481026481029</v>
      </c>
      <c r="AC262" s="24">
        <v>0.43846253397178725</v>
      </c>
      <c r="AD262" s="22">
        <v>0.17417589528369909</v>
      </c>
      <c r="AE262" s="22">
        <v>0.17417589528369909</v>
      </c>
      <c r="AF262" s="22">
        <v>0.17256743515317347</v>
      </c>
      <c r="AG262" s="22">
        <v>5.3957617411225662</v>
      </c>
      <c r="AH262" s="23">
        <v>5.3957617411225662</v>
      </c>
      <c r="AI262" s="24">
        <v>-0.91463711641500245</v>
      </c>
      <c r="AJ262" s="22">
        <v>0.41025128640655445</v>
      </c>
      <c r="AK262" s="22">
        <v>0.11664253470743548</v>
      </c>
      <c r="AL262" s="23">
        <v>0.1748573375351333</v>
      </c>
      <c r="AM262" s="24">
        <v>0.29331908742379487</v>
      </c>
      <c r="AN262" s="22">
        <v>1.6997360316761989</v>
      </c>
      <c r="AO262" s="22">
        <v>0.5273682773682774</v>
      </c>
      <c r="AP262" s="22">
        <v>-10.365848984285167</v>
      </c>
      <c r="AQ262" s="22">
        <v>9.1006591006591003E-2</v>
      </c>
      <c r="AR262" s="22">
        <v>0.15182384588363623</v>
      </c>
      <c r="AS262" s="22">
        <v>-0.13886372460204477</v>
      </c>
      <c r="AT262" s="22">
        <v>8.0067080067080063E-2</v>
      </c>
      <c r="AU262" s="22">
        <v>0.33106859169705749</v>
      </c>
      <c r="AV262" s="22">
        <v>0.14110808278681544</v>
      </c>
      <c r="AW262" s="22">
        <v>0.20262034592514003</v>
      </c>
      <c r="AX262" s="22">
        <v>0.1635125465715907</v>
      </c>
      <c r="AY262" s="22">
        <v>4.9850334359409825</v>
      </c>
      <c r="AZ262" s="22">
        <v>4.8824965502600577</v>
      </c>
      <c r="BA262" s="22">
        <v>0.7099850010713521</v>
      </c>
      <c r="BB262" s="22">
        <v>0.20060045992675241</v>
      </c>
      <c r="BC262" s="23">
        <v>0.1141289204937793</v>
      </c>
    </row>
    <row r="263" spans="1:55" x14ac:dyDescent="0.2">
      <c r="A263" s="47" t="s">
        <v>775</v>
      </c>
      <c r="B263" s="47" t="s">
        <v>776</v>
      </c>
      <c r="C263" s="47" t="s">
        <v>113</v>
      </c>
      <c r="D263" s="47">
        <v>118024</v>
      </c>
      <c r="E263" s="47" t="s">
        <v>16</v>
      </c>
      <c r="F263" s="47">
        <v>2018</v>
      </c>
      <c r="G263" s="47" t="s">
        <v>17</v>
      </c>
      <c r="H263" s="48">
        <v>43465</v>
      </c>
      <c r="I263" s="48">
        <v>43516</v>
      </c>
      <c r="J263" s="48">
        <v>43516</v>
      </c>
      <c r="K263" s="47">
        <v>36977000</v>
      </c>
      <c r="L263" s="47">
        <v>37844000</v>
      </c>
      <c r="M263" s="47" t="s">
        <v>1855</v>
      </c>
      <c r="N263" s="20">
        <v>6.4615963769521221</v>
      </c>
      <c r="O263" s="21">
        <v>6.4615963769521221</v>
      </c>
      <c r="P263" s="21">
        <v>5.5489556359156298</v>
      </c>
      <c r="Q263" s="21">
        <v>0.14420821283218013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2">
        <v>0.8143756137326591</v>
      </c>
      <c r="Y263" s="22">
        <v>0.96051916367497603</v>
      </c>
      <c r="Z263" s="22">
        <v>0.18562438626734087</v>
      </c>
      <c r="AA263" s="22">
        <v>0</v>
      </c>
      <c r="AB263" s="23">
        <v>0.87396680847515384</v>
      </c>
      <c r="AC263" s="24">
        <v>0.74948170766705313</v>
      </c>
      <c r="AD263" s="22">
        <v>0.54105357409341892</v>
      </c>
      <c r="AE263" s="22">
        <v>0.48806492716356914</v>
      </c>
      <c r="AF263" s="22">
        <v>0.39684547656492142</v>
      </c>
      <c r="AG263" s="22" t="e">
        <v>#DIV/0!</v>
      </c>
      <c r="AH263" s="23" t="e">
        <v>#DIV/0!</v>
      </c>
      <c r="AI263" s="24">
        <v>-0.41387210439582522</v>
      </c>
      <c r="AJ263" s="22">
        <v>2.5543514219550314</v>
      </c>
      <c r="AK263" s="22" t="e">
        <v>#DIV/0!</v>
      </c>
      <c r="AL263" s="23" t="e">
        <v>#DIV/0!</v>
      </c>
      <c r="AM263" s="24">
        <v>0.28435311032805927</v>
      </c>
      <c r="AN263" s="22">
        <v>0.71653358075140072</v>
      </c>
      <c r="AO263" s="22">
        <v>0.62622656673457566</v>
      </c>
      <c r="AP263" s="22">
        <v>0.90976023928032101</v>
      </c>
      <c r="AQ263" s="22">
        <v>0.24851518031339723</v>
      </c>
      <c r="AR263" s="22">
        <v>0.51408400583150615</v>
      </c>
      <c r="AS263" s="22">
        <v>-0.21276502932972116</v>
      </c>
      <c r="AT263" s="22">
        <v>0.3219330619850217</v>
      </c>
      <c r="AU263" s="22">
        <v>1.9805957039048152</v>
      </c>
      <c r="AV263" s="22" t="e">
        <v>#DIV/0!</v>
      </c>
      <c r="AW263" s="22" t="e">
        <v>#DIV/0!</v>
      </c>
      <c r="AX263" s="22" t="e">
        <v>#DIV/0!</v>
      </c>
      <c r="AY263" s="22">
        <v>0</v>
      </c>
      <c r="AZ263" s="22">
        <v>-2.064070031909838</v>
      </c>
      <c r="BA263" s="22">
        <v>1.004448892694328</v>
      </c>
      <c r="BB263" s="22" t="e">
        <v>#DIV/0!</v>
      </c>
      <c r="BC263" s="23">
        <v>0.34971490989968385</v>
      </c>
    </row>
    <row r="264" spans="1:55" x14ac:dyDescent="0.2">
      <c r="A264" s="47" t="s">
        <v>781</v>
      </c>
      <c r="B264" s="47" t="s">
        <v>782</v>
      </c>
      <c r="C264" s="47" t="s">
        <v>59</v>
      </c>
      <c r="D264" s="47">
        <v>378186</v>
      </c>
      <c r="E264" s="47" t="s">
        <v>16</v>
      </c>
      <c r="F264" s="47">
        <v>2018</v>
      </c>
      <c r="G264" s="47" t="s">
        <v>17</v>
      </c>
      <c r="H264" s="48">
        <v>43465</v>
      </c>
      <c r="I264" s="48">
        <v>43521</v>
      </c>
      <c r="J264" s="48">
        <v>43586</v>
      </c>
      <c r="K264" s="47">
        <v>62670000</v>
      </c>
      <c r="L264" s="47">
        <v>62914000</v>
      </c>
      <c r="M264" s="47" t="s">
        <v>2109</v>
      </c>
      <c r="N264" s="20">
        <v>1.7360228789323164</v>
      </c>
      <c r="O264" s="21">
        <v>0.8932710517953607</v>
      </c>
      <c r="P264" s="21">
        <v>5.7060057197330788E-2</v>
      </c>
      <c r="Q264" s="21">
        <v>0.92980883385743596</v>
      </c>
      <c r="R264" s="21">
        <v>0.32670339349577271</v>
      </c>
      <c r="S264" s="21">
        <v>4.0836026563173491E-2</v>
      </c>
      <c r="T264" s="21">
        <v>0.28586736693259923</v>
      </c>
      <c r="U264" s="21">
        <v>0.63047509481934416</v>
      </c>
      <c r="V264" s="21">
        <v>7.8805724801249116E-2</v>
      </c>
      <c r="W264" s="21">
        <v>0.55166937001809513</v>
      </c>
      <c r="X264" s="22">
        <v>0.14299613491984803</v>
      </c>
      <c r="Y264" s="22">
        <v>0.74415845150946047</v>
      </c>
      <c r="Z264" s="22">
        <v>0.85700386508015192</v>
      </c>
      <c r="AA264" s="22">
        <v>0.25117922268931975</v>
      </c>
      <c r="AB264" s="23">
        <v>0.51818604125732526</v>
      </c>
      <c r="AC264" s="24">
        <v>0.22773719360124781</v>
      </c>
      <c r="AD264" s="22">
        <v>0.16592177915375217</v>
      </c>
      <c r="AE264" s="22">
        <v>0.16592177915375217</v>
      </c>
      <c r="AF264" s="22">
        <v>0.11073719477930807</v>
      </c>
      <c r="AG264" s="22">
        <v>5.1376751854905196</v>
      </c>
      <c r="AH264" s="23">
        <v>5.1376751854905196</v>
      </c>
      <c r="AI264" s="24">
        <v>-0.22465354790767328</v>
      </c>
      <c r="AJ264" s="22">
        <v>0.89627963139497935</v>
      </c>
      <c r="AK264" s="22">
        <v>0.18866065840490617</v>
      </c>
      <c r="AL264" s="23">
        <v>0.22597413667956959</v>
      </c>
      <c r="AM264" s="24">
        <v>9.4960371050136869E-2</v>
      </c>
      <c r="AN264" s="22">
        <v>0.85752913679443132</v>
      </c>
      <c r="AO264" s="22">
        <v>0.44435962865831768</v>
      </c>
      <c r="AP264" s="22">
        <v>7.3295013003699063</v>
      </c>
      <c r="AQ264" s="22">
        <v>4.920713875079713E-2</v>
      </c>
      <c r="AR264" s="22">
        <v>0.16614136958931641</v>
      </c>
      <c r="AS264" s="22">
        <v>-3.7324248132479948E-2</v>
      </c>
      <c r="AT264" s="22">
        <v>7.3826517295492958E-2</v>
      </c>
      <c r="AU264" s="22">
        <v>-1.5799911026374325</v>
      </c>
      <c r="AV264" s="22">
        <v>-0.3983546126382439</v>
      </c>
      <c r="AW264" s="22">
        <v>0.25825444186813917</v>
      </c>
      <c r="AX264" s="22">
        <v>-0.45525939235412327</v>
      </c>
      <c r="AY264" s="22">
        <v>4.4311418655639745</v>
      </c>
      <c r="AZ264" s="22">
        <v>4.3673943789973535</v>
      </c>
      <c r="BA264" s="22">
        <v>-2.6448155098532333</v>
      </c>
      <c r="BB264" s="22">
        <v>0.22567546477610342</v>
      </c>
      <c r="BC264" s="23">
        <v>8.0347130051345916E-2</v>
      </c>
    </row>
    <row r="265" spans="1:55" x14ac:dyDescent="0.2">
      <c r="A265" s="47" t="s">
        <v>13</v>
      </c>
      <c r="B265" s="47" t="s">
        <v>14</v>
      </c>
      <c r="C265" s="47" t="s">
        <v>15</v>
      </c>
      <c r="D265" s="47">
        <v>22219</v>
      </c>
      <c r="E265" s="47" t="s">
        <v>16</v>
      </c>
      <c r="F265" s="47">
        <v>2018</v>
      </c>
      <c r="G265" s="47" t="s">
        <v>17</v>
      </c>
      <c r="H265" s="48">
        <v>43465</v>
      </c>
      <c r="I265" s="48">
        <v>43503</v>
      </c>
      <c r="J265" s="48">
        <v>43503</v>
      </c>
      <c r="K265" s="47">
        <v>580800000</v>
      </c>
      <c r="L265" s="47">
        <v>592700000</v>
      </c>
      <c r="M265" s="47" t="s">
        <v>1857</v>
      </c>
      <c r="N265" s="20">
        <v>1.8924627277747101</v>
      </c>
      <c r="O265" s="21">
        <v>1.2897570403092213</v>
      </c>
      <c r="P265" s="21">
        <v>0.44630038652678078</v>
      </c>
      <c r="Q265" s="21">
        <v>2.7063363119415111</v>
      </c>
      <c r="R265" s="21">
        <v>0.40060273972602739</v>
      </c>
      <c r="S265" s="21">
        <v>3.3178082191780825E-2</v>
      </c>
      <c r="T265" s="21">
        <v>0.36742465753424658</v>
      </c>
      <c r="U265" s="21">
        <v>1.4847684809098294</v>
      </c>
      <c r="V265" s="21">
        <v>0.12296913078797725</v>
      </c>
      <c r="W265" s="21">
        <v>1.3617993501218522</v>
      </c>
      <c r="X265" s="22">
        <v>0.37558904109589042</v>
      </c>
      <c r="Y265" s="22">
        <v>0.41392064559515801</v>
      </c>
      <c r="Z265" s="22">
        <v>0.62441095890410958</v>
      </c>
      <c r="AA265" s="22">
        <v>0.27536986301369865</v>
      </c>
      <c r="AB265" s="23">
        <v>0.26980821917808218</v>
      </c>
      <c r="AC265" s="24">
        <v>0.4908591484816115</v>
      </c>
      <c r="AD265" s="22">
        <v>0.20326567984129407</v>
      </c>
      <c r="AE265" s="22">
        <v>0.20326567984129407</v>
      </c>
      <c r="AF265" s="22">
        <v>0.16325347169235466</v>
      </c>
      <c r="AG265" s="22">
        <v>32.173913043478258</v>
      </c>
      <c r="AH265" s="23">
        <v>32.173913043478258</v>
      </c>
      <c r="AI265" s="24">
        <v>-1.04068954806647</v>
      </c>
      <c r="AJ265" s="22">
        <v>0.88887355052457206</v>
      </c>
      <c r="AK265" s="22">
        <v>0.22199425523184244</v>
      </c>
      <c r="AL265" s="23">
        <v>0.44036383531664613</v>
      </c>
      <c r="AM265" s="24">
        <v>0.54315597075548339</v>
      </c>
      <c r="AN265" s="22">
        <v>3.3270714865962634</v>
      </c>
      <c r="AO265" s="22">
        <v>0.89767123287671235</v>
      </c>
      <c r="AP265" s="22">
        <v>5.0680587780355761</v>
      </c>
      <c r="AQ265" s="22">
        <v>0.14654794520547945</v>
      </c>
      <c r="AR265" s="22">
        <v>0.19652067755226613</v>
      </c>
      <c r="AS265" s="22">
        <v>-0.2045170151075843</v>
      </c>
      <c r="AT265" s="22">
        <v>0.1764109589041096</v>
      </c>
      <c r="AU265" s="22">
        <v>0.91951960242959696</v>
      </c>
      <c r="AV265" s="22">
        <v>0.45554643687594037</v>
      </c>
      <c r="AW265" s="22">
        <v>0.48012825292670197</v>
      </c>
      <c r="AX265" s="22">
        <v>0.49668182834986208</v>
      </c>
      <c r="AY265" s="22">
        <v>2.1954954954954955</v>
      </c>
      <c r="AZ265" s="22">
        <v>1.7100600600600599</v>
      </c>
      <c r="BA265" s="22">
        <v>1.2452794914937371</v>
      </c>
      <c r="BB265" s="22">
        <v>0.45547804677882642</v>
      </c>
      <c r="BC265" s="23">
        <v>0.2276456111566858</v>
      </c>
    </row>
    <row r="266" spans="1:55" x14ac:dyDescent="0.2">
      <c r="A266" s="47" t="s">
        <v>835</v>
      </c>
      <c r="B266" s="47" t="s">
        <v>836</v>
      </c>
      <c r="C266" s="47" t="s">
        <v>91</v>
      </c>
      <c r="D266" s="47">
        <v>333441</v>
      </c>
      <c r="E266" s="47" t="s">
        <v>16</v>
      </c>
      <c r="F266" s="47">
        <v>2018</v>
      </c>
      <c r="G266" s="47" t="s">
        <v>17</v>
      </c>
      <c r="H266" s="48">
        <v>43465</v>
      </c>
      <c r="I266" s="48">
        <v>43524</v>
      </c>
      <c r="J266" s="48">
        <v>43524</v>
      </c>
      <c r="K266" s="47">
        <v>550103000</v>
      </c>
      <c r="L266" s="47">
        <v>556580000</v>
      </c>
      <c r="M266" s="47" t="s">
        <v>1858</v>
      </c>
      <c r="N266" s="20">
        <v>3.0012226667442965</v>
      </c>
      <c r="O266" s="21">
        <v>2.5392625739214334</v>
      </c>
      <c r="P266" s="21">
        <v>1.5938966472315332</v>
      </c>
      <c r="Q266" s="21">
        <v>0.25367352912749475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2">
        <v>0.39854505001335355</v>
      </c>
      <c r="Y266" s="22">
        <v>1.6799811107440785</v>
      </c>
      <c r="Z266" s="22">
        <v>0.6014549499866465</v>
      </c>
      <c r="AA266" s="22">
        <v>0.2941628150534219</v>
      </c>
      <c r="AB266" s="23">
        <v>0.79765583045847577</v>
      </c>
      <c r="AC266" s="24">
        <v>0.60290640087434721</v>
      </c>
      <c r="AD266" s="22">
        <v>0.33715715793015466</v>
      </c>
      <c r="AE266" s="22">
        <v>0.33715715793015466</v>
      </c>
      <c r="AF266" s="22">
        <v>0.26082381645431807</v>
      </c>
      <c r="AG266" s="22" t="e">
        <v>#DIV/0!</v>
      </c>
      <c r="AH266" s="23" t="e">
        <v>#DIV/0!</v>
      </c>
      <c r="AI266" s="24">
        <v>-1.1327416491017583</v>
      </c>
      <c r="AJ266" s="22">
        <v>1.9327799449384091</v>
      </c>
      <c r="AK266" s="22" t="e">
        <v>#DIV/0!</v>
      </c>
      <c r="AL266" s="23" t="e">
        <v>#DIV/0!</v>
      </c>
      <c r="AM266" s="24">
        <v>0.275001723946461</v>
      </c>
      <c r="AN266" s="22">
        <v>1.0543581781943066</v>
      </c>
      <c r="AO266" s="22">
        <v>0.84101494822826528</v>
      </c>
      <c r="AP266" s="22">
        <v>3.1646748820681201</v>
      </c>
      <c r="AQ266" s="22">
        <v>0.21935672849202686</v>
      </c>
      <c r="AR266" s="22">
        <v>0.30518128495530683</v>
      </c>
      <c r="AS266" s="22">
        <v>-0.34569155199526791</v>
      </c>
      <c r="AT266" s="22">
        <v>0.25666202256692289</v>
      </c>
      <c r="AU266" s="22">
        <v>2.386840113450166</v>
      </c>
      <c r="AV266" s="22" t="e">
        <v>#DIV/0!</v>
      </c>
      <c r="AW266" s="22" t="e">
        <v>#DIV/0!</v>
      </c>
      <c r="AX266" s="22" t="e">
        <v>#DIV/0!</v>
      </c>
      <c r="AY266" s="22">
        <v>0</v>
      </c>
      <c r="AZ266" s="22">
        <v>-0.74645436067867488</v>
      </c>
      <c r="BA266" s="22">
        <v>1.4449458411043661</v>
      </c>
      <c r="BB266" s="22" t="e">
        <v>#DIV/0!</v>
      </c>
      <c r="BC266" s="23">
        <v>0.32697454190872255</v>
      </c>
    </row>
    <row r="267" spans="1:55" x14ac:dyDescent="0.2">
      <c r="A267" s="47" t="s">
        <v>89</v>
      </c>
      <c r="B267" s="47" t="s">
        <v>90</v>
      </c>
      <c r="C267" s="47" t="s">
        <v>91</v>
      </c>
      <c r="D267" s="47">
        <v>133574</v>
      </c>
      <c r="E267" s="47" t="s">
        <v>16</v>
      </c>
      <c r="F267" s="47">
        <v>2018</v>
      </c>
      <c r="G267" s="47" t="s">
        <v>17</v>
      </c>
      <c r="H267" s="48">
        <v>43465</v>
      </c>
      <c r="I267" s="48">
        <v>43522</v>
      </c>
      <c r="J267" s="48">
        <v>43522</v>
      </c>
      <c r="K267" s="47">
        <v>1875000000</v>
      </c>
      <c r="L267" s="47">
        <v>1879000000</v>
      </c>
      <c r="M267" s="47" t="s">
        <v>1859</v>
      </c>
      <c r="N267" s="20">
        <v>0.20284999764073042</v>
      </c>
      <c r="O267" s="21">
        <v>9.2860850280753082E-2</v>
      </c>
      <c r="P267" s="21">
        <v>6.2898126739961313E-2</v>
      </c>
      <c r="Q267" s="21">
        <v>2.7522255192878338</v>
      </c>
      <c r="R267" s="21">
        <v>0.46274129192278657</v>
      </c>
      <c r="S267" s="21">
        <v>0.24889464035371509</v>
      </c>
      <c r="T267" s="21">
        <v>0.21384665156907151</v>
      </c>
      <c r="U267" s="21">
        <v>1.7363096843809009</v>
      </c>
      <c r="V267" s="21">
        <v>0.93390882114917728</v>
      </c>
      <c r="W267" s="21">
        <v>0.80240086323172377</v>
      </c>
      <c r="X267" s="22">
        <v>7.7267335274452717E-2</v>
      </c>
      <c r="Y267" s="22">
        <v>0.38854387757775855</v>
      </c>
      <c r="Z267" s="22">
        <v>0.92273266472554727</v>
      </c>
      <c r="AA267" s="22">
        <v>9.338941011538876E-2</v>
      </c>
      <c r="AB267" s="23">
        <v>0.26650850138394622</v>
      </c>
      <c r="AC267" s="24">
        <v>0.48312568995426591</v>
      </c>
      <c r="AD267" s="22">
        <v>0.37446774956631446</v>
      </c>
      <c r="AE267" s="22">
        <v>0.37446774956631446</v>
      </c>
      <c r="AF267" s="22">
        <v>0.27452294590758558</v>
      </c>
      <c r="AG267" s="22">
        <v>14.282706766917293</v>
      </c>
      <c r="AH267" s="23">
        <v>14.282706766917293</v>
      </c>
      <c r="AI267" s="24">
        <v>0.56203074722917412</v>
      </c>
      <c r="AJ267" s="22">
        <v>0.39593261926107676</v>
      </c>
      <c r="AK267" s="22">
        <v>0.11559077138196225</v>
      </c>
      <c r="AL267" s="23">
        <v>0.32591470519692378</v>
      </c>
      <c r="AM267" s="24">
        <v>0.46958456973293766</v>
      </c>
      <c r="AN267" s="22">
        <v>1.7105476126247641</v>
      </c>
      <c r="AO267" s="22">
        <v>0.4558754807865128</v>
      </c>
      <c r="AP267" s="22">
        <v>-1.5013614300935243</v>
      </c>
      <c r="AQ267" s="22">
        <v>0.12514827995255043</v>
      </c>
      <c r="AR267" s="22">
        <v>0.33082321400410031</v>
      </c>
      <c r="AS267" s="22">
        <v>0.18593281816748147</v>
      </c>
      <c r="AT267" s="22">
        <v>0.15081419173945865</v>
      </c>
      <c r="AU267" s="22">
        <v>-0.21691124427877129</v>
      </c>
      <c r="AV267" s="22">
        <v>-0.17855200807892488</v>
      </c>
      <c r="AW267" s="22">
        <v>0.70524457892082704</v>
      </c>
      <c r="AX267" s="22">
        <v>-0.38636745671541434</v>
      </c>
      <c r="AY267" s="22">
        <v>2.7106759317751106</v>
      </c>
      <c r="AZ267" s="22">
        <v>2.5703305959149296</v>
      </c>
      <c r="BA267" s="22">
        <v>-0.66020393508545172</v>
      </c>
      <c r="BB267" s="22">
        <v>0.36891167560009319</v>
      </c>
      <c r="BC267" s="23">
        <v>0.27574393961387722</v>
      </c>
    </row>
    <row r="268" spans="1:55" x14ac:dyDescent="0.2">
      <c r="A268" s="47" t="s">
        <v>1135</v>
      </c>
      <c r="B268" s="47" t="s">
        <v>1136</v>
      </c>
      <c r="C268" s="47" t="s">
        <v>59</v>
      </c>
      <c r="D268" s="47">
        <v>94993</v>
      </c>
      <c r="E268" s="47" t="s">
        <v>16</v>
      </c>
      <c r="F268" s="47">
        <v>2018</v>
      </c>
      <c r="G268" s="47" t="s">
        <v>17</v>
      </c>
      <c r="H268" s="48">
        <v>43465</v>
      </c>
      <c r="I268" s="48">
        <v>43537</v>
      </c>
      <c r="J268" s="48">
        <v>43537</v>
      </c>
      <c r="K268" s="47">
        <v>385700000</v>
      </c>
      <c r="L268" s="47">
        <v>386800000</v>
      </c>
      <c r="M268" s="47" t="s">
        <v>1860</v>
      </c>
      <c r="N268" s="20">
        <v>1.705922615452752</v>
      </c>
      <c r="O268" s="21">
        <v>0.79188307766638488</v>
      </c>
      <c r="P268" s="21">
        <v>0.3413053106252768</v>
      </c>
      <c r="Q268" s="21">
        <v>0.89719652606862998</v>
      </c>
      <c r="R268" s="21">
        <v>0.22510835420891487</v>
      </c>
      <c r="S268" s="21">
        <v>1.8638912083979483E-3</v>
      </c>
      <c r="T268" s="21">
        <v>0.22324446300051692</v>
      </c>
      <c r="U268" s="21">
        <v>0.42707478759417994</v>
      </c>
      <c r="V268" s="21">
        <v>3.536167925542448E-3</v>
      </c>
      <c r="W268" s="21">
        <v>0.42353861966863748</v>
      </c>
      <c r="X268" s="22">
        <v>0.21059485466618952</v>
      </c>
      <c r="Y268" s="22">
        <v>0.57597614560306765</v>
      </c>
      <c r="Z268" s="22">
        <v>0.78940514533381045</v>
      </c>
      <c r="AA268" s="22">
        <v>8.4869179689053248E-2</v>
      </c>
      <c r="AB268" s="23">
        <v>0.52709352260527254</v>
      </c>
      <c r="AC268" s="24">
        <v>0.15629009210100864</v>
      </c>
      <c r="AD268" s="22">
        <v>9.6826009408279706E-2</v>
      </c>
      <c r="AE268" s="22">
        <v>9.6826009408279706E-2</v>
      </c>
      <c r="AF268" s="22">
        <v>4.9023186924368696E-2</v>
      </c>
      <c r="AG268" s="22">
        <v>5.5888019265502713</v>
      </c>
      <c r="AH268" s="23">
        <v>5.5888019265502713</v>
      </c>
      <c r="AI268" s="24">
        <v>-0.51411547737267693</v>
      </c>
      <c r="AJ268" s="22">
        <v>0.56762088819100531</v>
      </c>
      <c r="AK268" s="22">
        <v>0.30278207109737248</v>
      </c>
      <c r="AL268" s="23">
        <v>0.31128284389489952</v>
      </c>
      <c r="AM268" s="24">
        <v>4.4319971333465352E-2</v>
      </c>
      <c r="AN268" s="22">
        <v>0.90406140673474966</v>
      </c>
      <c r="AO268" s="22">
        <v>0.47652491152729731</v>
      </c>
      <c r="AP268" s="22">
        <v>5.4681457822392057</v>
      </c>
      <c r="AQ268" s="22">
        <v>2.3360769811920951E-2</v>
      </c>
      <c r="AR268" s="22">
        <v>0.14704869984249996</v>
      </c>
      <c r="AS268" s="22">
        <v>-7.560001251655836E-2</v>
      </c>
      <c r="AT268" s="22">
        <v>7.0072368682651404E-2</v>
      </c>
      <c r="AU268" s="22">
        <v>-0.21536417441720015</v>
      </c>
      <c r="AV268" s="22">
        <v>-0.1181055420622654</v>
      </c>
      <c r="AW268" s="22">
        <v>0.31388177668930201</v>
      </c>
      <c r="AX268" s="22">
        <v>-0.11909161749972169</v>
      </c>
      <c r="AY268" s="22">
        <v>4.8788107292901</v>
      </c>
      <c r="AZ268" s="22">
        <v>3.9656361090164816</v>
      </c>
      <c r="BA268" s="22">
        <v>-1.1380851063829787</v>
      </c>
      <c r="BB268" s="22">
        <v>0.20496798410245087</v>
      </c>
      <c r="BC268" s="23">
        <v>5.2638144651413345E-2</v>
      </c>
    </row>
    <row r="269" spans="1:55" x14ac:dyDescent="0.2">
      <c r="A269" s="47" t="s">
        <v>772</v>
      </c>
      <c r="B269" s="47" t="s">
        <v>773</v>
      </c>
      <c r="C269" s="47" t="s">
        <v>138</v>
      </c>
      <c r="D269" s="47">
        <v>353184</v>
      </c>
      <c r="E269" s="47" t="s">
        <v>16</v>
      </c>
      <c r="F269" s="47">
        <v>2018</v>
      </c>
      <c r="G269" s="47" t="s">
        <v>17</v>
      </c>
      <c r="H269" s="48">
        <v>43465</v>
      </c>
      <c r="I269" s="48">
        <v>43524</v>
      </c>
      <c r="J269" s="48">
        <v>43524</v>
      </c>
      <c r="K269" s="47">
        <v>686000000</v>
      </c>
      <c r="L269" s="47">
        <v>704000000</v>
      </c>
      <c r="M269" s="47" t="s">
        <v>1861</v>
      </c>
      <c r="N269" s="20">
        <v>1.3637257869249395</v>
      </c>
      <c r="O269" s="21">
        <v>0.61940072639225185</v>
      </c>
      <c r="P269" s="21">
        <v>0.12764830508474576</v>
      </c>
      <c r="Q269" s="21">
        <v>1.0629036912081327</v>
      </c>
      <c r="R269" s="21">
        <v>0.29614805250699378</v>
      </c>
      <c r="S269" s="21">
        <v>5.8532386485904888E-3</v>
      </c>
      <c r="T269" s="21">
        <v>0.29029481385840328</v>
      </c>
      <c r="U269" s="21">
        <v>0.61092491066077725</v>
      </c>
      <c r="V269" s="21">
        <v>1.207466761369942E-2</v>
      </c>
      <c r="W269" s="21">
        <v>0.5988502430470779</v>
      </c>
      <c r="X269" s="22">
        <v>0.19392080912416612</v>
      </c>
      <c r="Y269" s="22">
        <v>0.61923415250975866</v>
      </c>
      <c r="Z269" s="22">
        <v>0.80607919087583391</v>
      </c>
      <c r="AA269" s="22">
        <v>0.2171723692704971</v>
      </c>
      <c r="AB269" s="23">
        <v>0.48475360447600602</v>
      </c>
      <c r="AC269" s="24">
        <v>0.10750913838120105</v>
      </c>
      <c r="AD269" s="22">
        <v>8.0052219321148824E-2</v>
      </c>
      <c r="AE269" s="22">
        <v>5.4046997389033943E-2</v>
      </c>
      <c r="AF269" s="22">
        <v>2.9033942558746736E-2</v>
      </c>
      <c r="AG269" s="22">
        <v>7.6420737786640078</v>
      </c>
      <c r="AH269" s="23">
        <v>5.1595214356929215</v>
      </c>
      <c r="AI269" s="24">
        <v>3.6050665800584608E-2</v>
      </c>
      <c r="AJ269" s="22">
        <v>0.46595036319612593</v>
      </c>
      <c r="AK269" s="22">
        <v>0.18907135590757157</v>
      </c>
      <c r="AL269" s="23">
        <v>0.22373201569539311</v>
      </c>
      <c r="AM269" s="24">
        <v>6.1705102878831596E-2</v>
      </c>
      <c r="AN269" s="22">
        <v>2.1252746764921313</v>
      </c>
      <c r="AO269" s="22">
        <v>1.0302345599311384</v>
      </c>
      <c r="AP269" s="22">
        <v>19.918868317037653</v>
      </c>
      <c r="AQ269" s="22">
        <v>2.9911771035076393E-2</v>
      </c>
      <c r="AR269" s="22">
        <v>6.4313315926892947E-2</v>
      </c>
      <c r="AS269" s="22">
        <v>2.318537859007833E-3</v>
      </c>
      <c r="AT269" s="22">
        <v>6.6257800731654826E-2</v>
      </c>
      <c r="AU269" s="22">
        <v>-0.11440677966101695</v>
      </c>
      <c r="AV269" s="22">
        <v>-5.4933875890132246E-2</v>
      </c>
      <c r="AW269" s="22">
        <v>0.22824314306893995</v>
      </c>
      <c r="AX269" s="22">
        <v>-5.6041512231282432E-2</v>
      </c>
      <c r="AY269" s="22">
        <v>3.590867579908676</v>
      </c>
      <c r="AZ269" s="22">
        <v>3.3707762557077627</v>
      </c>
      <c r="BA269" s="22">
        <v>-0.54388489208633095</v>
      </c>
      <c r="BB269" s="22">
        <v>0.18801772998110738</v>
      </c>
      <c r="BC269" s="23">
        <v>6.4911444483467959E-2</v>
      </c>
    </row>
    <row r="270" spans="1:55" x14ac:dyDescent="0.2">
      <c r="A270" s="47" t="s">
        <v>805</v>
      </c>
      <c r="B270" s="47" t="s">
        <v>806</v>
      </c>
      <c r="C270" s="47" t="s">
        <v>24</v>
      </c>
      <c r="D270" s="47">
        <v>262201</v>
      </c>
      <c r="E270" s="47" t="s">
        <v>16</v>
      </c>
      <c r="F270" s="47">
        <v>2018</v>
      </c>
      <c r="G270" s="47" t="s">
        <v>17</v>
      </c>
      <c r="H270" s="48">
        <v>43465</v>
      </c>
      <c r="I270" s="48">
        <v>43523</v>
      </c>
      <c r="J270" s="48">
        <v>43523</v>
      </c>
      <c r="K270" s="47">
        <v>2616000000</v>
      </c>
      <c r="L270" s="47">
        <v>2632000000</v>
      </c>
      <c r="M270" s="47" t="s">
        <v>1862</v>
      </c>
      <c r="N270" s="20">
        <v>1.1652256146987301</v>
      </c>
      <c r="O270" s="21">
        <v>0.92024678014950911</v>
      </c>
      <c r="P270" s="21">
        <v>0.39917139511843647</v>
      </c>
      <c r="Q270" s="21">
        <v>2.0740644297299307</v>
      </c>
      <c r="R270" s="21">
        <v>0.3039074506576957</v>
      </c>
      <c r="S270" s="21">
        <v>6.4232728680857248E-2</v>
      </c>
      <c r="T270" s="21">
        <v>0.23967472197683845</v>
      </c>
      <c r="U270" s="21">
        <v>0.93423108399672639</v>
      </c>
      <c r="V270" s="21">
        <v>0.19745554646231681</v>
      </c>
      <c r="W270" s="21">
        <v>0.73677553753440961</v>
      </c>
      <c r="X270" s="22">
        <v>0.31311640064377944</v>
      </c>
      <c r="Y270" s="22">
        <v>0.507657734217136</v>
      </c>
      <c r="Z270" s="22">
        <v>0.68688359935622056</v>
      </c>
      <c r="AA270" s="22">
        <v>0.22088168737974515</v>
      </c>
      <c r="AB270" s="23">
        <v>0.32530222539540399</v>
      </c>
      <c r="AC270" s="24">
        <v>0.68059299191374667</v>
      </c>
      <c r="AD270" s="22">
        <v>0.21116470421336359</v>
      </c>
      <c r="AE270" s="22">
        <v>0.21116470421336359</v>
      </c>
      <c r="AF270" s="22">
        <v>0.14706577765167636</v>
      </c>
      <c r="AG270" s="22" t="e">
        <v>#DIV/0!</v>
      </c>
      <c r="AH270" s="23" t="e">
        <v>#DIV/0!</v>
      </c>
      <c r="AI270" s="24">
        <v>-1.204907526094122</v>
      </c>
      <c r="AJ270" s="22">
        <v>0.49184904980635863</v>
      </c>
      <c r="AK270" s="22">
        <v>0.22895596081866687</v>
      </c>
      <c r="AL270" s="23">
        <v>0.43489687027156165</v>
      </c>
      <c r="AM270" s="24">
        <v>0.23138159363142624</v>
      </c>
      <c r="AN270" s="22">
        <v>1.5733204374674503</v>
      </c>
      <c r="AO270" s="22">
        <v>0.51180463956823219</v>
      </c>
      <c r="AP270" s="22">
        <v>11.527391659852821</v>
      </c>
      <c r="AQ270" s="22">
        <v>7.5268947323837987E-2</v>
      </c>
      <c r="AR270" s="22">
        <v>0.25823993947131979</v>
      </c>
      <c r="AS270" s="22">
        <v>-0.31115524660708377</v>
      </c>
      <c r="AT270" s="22">
        <v>0.13216839914324091</v>
      </c>
      <c r="AU270" s="22">
        <v>0.68612086823381069</v>
      </c>
      <c r="AV270" s="22">
        <v>0.60667356852751453</v>
      </c>
      <c r="AW270" s="22">
        <v>0.55144905584166415</v>
      </c>
      <c r="AX270" s="22">
        <v>0.7692618398465112</v>
      </c>
      <c r="AY270" s="22">
        <v>2.8120031351472399</v>
      </c>
      <c r="AZ270" s="22">
        <v>1.819505094614265</v>
      </c>
      <c r="BA270" s="22">
        <v>2.4495176848874598</v>
      </c>
      <c r="BB270" s="22">
        <v>0.35561838018635022</v>
      </c>
      <c r="BC270" s="23">
        <v>0.14778838675514222</v>
      </c>
    </row>
    <row r="271" spans="1:55" x14ac:dyDescent="0.2">
      <c r="A271" s="47" t="s">
        <v>769</v>
      </c>
      <c r="B271" s="47" t="s">
        <v>770</v>
      </c>
      <c r="C271" s="47" t="s">
        <v>138</v>
      </c>
      <c r="D271" s="47">
        <v>378185</v>
      </c>
      <c r="E271" s="47" t="s">
        <v>16</v>
      </c>
      <c r="F271" s="47">
        <v>2018</v>
      </c>
      <c r="G271" s="47" t="s">
        <v>17</v>
      </c>
      <c r="H271" s="48">
        <v>43465</v>
      </c>
      <c r="I271" s="48">
        <v>43497</v>
      </c>
      <c r="J271" s="48">
        <v>43685</v>
      </c>
      <c r="K271" s="47">
        <v>831000000</v>
      </c>
      <c r="L271" s="47">
        <v>832000000</v>
      </c>
      <c r="M271" s="59" t="s">
        <v>2110</v>
      </c>
      <c r="N271" s="20">
        <v>1.5944323144104804</v>
      </c>
      <c r="O271" s="21">
        <v>1.5420305676855894</v>
      </c>
      <c r="P271" s="21">
        <v>0.79803493449781659</v>
      </c>
      <c r="Q271" s="21">
        <v>0.75799802110817938</v>
      </c>
      <c r="R271" s="21">
        <v>0.25791473195441117</v>
      </c>
      <c r="S271" s="21">
        <v>0</v>
      </c>
      <c r="T271" s="21">
        <v>0.25791473195441117</v>
      </c>
      <c r="U271" s="21">
        <v>0.45341358839050133</v>
      </c>
      <c r="V271" s="21">
        <v>0</v>
      </c>
      <c r="W271" s="21">
        <v>0.45341358839050133</v>
      </c>
      <c r="X271" s="22">
        <v>0.13700107874865156</v>
      </c>
      <c r="Y271" s="22">
        <v>0.5714285714285714</v>
      </c>
      <c r="Z271" s="22">
        <v>0.86299892125134847</v>
      </c>
      <c r="AA271" s="22">
        <v>4.5495051826837394E-3</v>
      </c>
      <c r="AB271" s="23">
        <v>0.56882885418132356</v>
      </c>
      <c r="AC271" s="24">
        <v>0.87207535703433603</v>
      </c>
      <c r="AD271" s="22">
        <v>0.63552111820115464</v>
      </c>
      <c r="AE271" s="22">
        <v>0.2646611972044971</v>
      </c>
      <c r="AF271" s="22">
        <v>0.16651473716195686</v>
      </c>
      <c r="AG271" s="22">
        <v>18.508849557522122</v>
      </c>
      <c r="AH271" s="23">
        <v>7.7079646017699117</v>
      </c>
      <c r="AI271" s="24">
        <v>-0.26561533704390849</v>
      </c>
      <c r="AJ271" s="22">
        <v>1.7652838427947599</v>
      </c>
      <c r="AK271" s="22">
        <v>0.55737406801236589</v>
      </c>
      <c r="AL271" s="23">
        <v>0.58810692853246049</v>
      </c>
      <c r="AM271" s="24">
        <v>9.0369393139841686E-2</v>
      </c>
      <c r="AN271" s="22">
        <v>0.54271108179419525</v>
      </c>
      <c r="AO271" s="22">
        <v>0.30870972280849868</v>
      </c>
      <c r="AP271" s="22">
        <v>6.0440771349862255</v>
      </c>
      <c r="AQ271" s="22">
        <v>5.140471835279771E-2</v>
      </c>
      <c r="AR271" s="22">
        <v>0.49134001823154055</v>
      </c>
      <c r="AS271" s="22">
        <v>-0.13050744454573079</v>
      </c>
      <c r="AT271" s="22">
        <v>0.15168144083298157</v>
      </c>
      <c r="AU271" s="22">
        <v>0.96288209606986896</v>
      </c>
      <c r="AV271" s="22">
        <v>0.32078559738134205</v>
      </c>
      <c r="AW271" s="22">
        <v>0.58810692853246049</v>
      </c>
      <c r="AX271" s="22">
        <v>0.32078559738134205</v>
      </c>
      <c r="AY271" s="22">
        <v>1.3146067415730338</v>
      </c>
      <c r="AZ271" s="22">
        <v>0.96509682046378198</v>
      </c>
      <c r="BA271" s="22">
        <v>1.6094890510948905</v>
      </c>
      <c r="BB271" s="22">
        <v>0.31678486997635935</v>
      </c>
      <c r="BC271" s="23">
        <v>8.9383754938683363E-2</v>
      </c>
    </row>
    <row r="272" spans="1:55" x14ac:dyDescent="0.2">
      <c r="A272" s="47" t="s">
        <v>844</v>
      </c>
      <c r="B272" s="47" t="s">
        <v>845</v>
      </c>
      <c r="C272" s="47" t="s">
        <v>113</v>
      </c>
      <c r="D272" s="47">
        <v>549638</v>
      </c>
      <c r="E272" s="47" t="s">
        <v>16</v>
      </c>
      <c r="F272" s="47">
        <v>2018</v>
      </c>
      <c r="G272" s="47" t="s">
        <v>17</v>
      </c>
      <c r="H272" s="48">
        <v>43465</v>
      </c>
      <c r="I272" s="48">
        <v>43518</v>
      </c>
      <c r="J272" s="48">
        <v>43518</v>
      </c>
      <c r="K272" s="47">
        <v>80733000</v>
      </c>
      <c r="L272" s="47">
        <v>83259000</v>
      </c>
      <c r="M272" s="47" t="s">
        <v>1864</v>
      </c>
      <c r="N272" s="20">
        <v>1.7738872792358049</v>
      </c>
      <c r="O272" s="21">
        <v>1.7738872792358049</v>
      </c>
      <c r="P272" s="21">
        <v>1.117635425113225</v>
      </c>
      <c r="Q272" s="21">
        <v>-21.348793349910508</v>
      </c>
      <c r="R272" s="21">
        <v>0.76019435930615309</v>
      </c>
      <c r="S272" s="21">
        <v>0</v>
      </c>
      <c r="T272" s="21">
        <v>0.76019435930615309</v>
      </c>
      <c r="U272" s="21">
        <v>-15.469037923288527</v>
      </c>
      <c r="V272" s="21">
        <v>0</v>
      </c>
      <c r="W272" s="21">
        <v>-15.469037923288527</v>
      </c>
      <c r="X272" s="22">
        <v>0.42358598941189252</v>
      </c>
      <c r="Y272" s="22">
        <v>-0.10663204789584652</v>
      </c>
      <c r="Z272" s="22">
        <v>0.57641401058810748</v>
      </c>
      <c r="AA272" s="22">
        <v>0.45625233179218594</v>
      </c>
      <c r="AB272" s="23">
        <v>-4.9142963064411772E-2</v>
      </c>
      <c r="AC272" s="24">
        <v>0.79962468200482018</v>
      </c>
      <c r="AD272" s="22">
        <v>0.53866221659376956</v>
      </c>
      <c r="AE272" s="22">
        <v>0.47901371284477373</v>
      </c>
      <c r="AF272" s="22">
        <v>0.35417759193965903</v>
      </c>
      <c r="AG272" s="22">
        <v>6.8088765481070119</v>
      </c>
      <c r="AH272" s="23">
        <v>6.0548988496628322</v>
      </c>
      <c r="AI272" s="24">
        <v>-1.0223920543375731</v>
      </c>
      <c r="AJ272" s="22">
        <v>0.75742390680932703</v>
      </c>
      <c r="AK272" s="22">
        <v>0.17154869225494682</v>
      </c>
      <c r="AL272" s="23">
        <v>0.23791944250091826</v>
      </c>
      <c r="AM272" s="24">
        <v>-3.0504702872175575</v>
      </c>
      <c r="AN272" s="22">
        <v>-8.6128268886566488</v>
      </c>
      <c r="AO272" s="22">
        <v>0.42325983366942627</v>
      </c>
      <c r="AP272" s="22">
        <v>2.2904129018449688</v>
      </c>
      <c r="AQ272" s="22">
        <v>0.14990914865381799</v>
      </c>
      <c r="AR272" s="22">
        <v>0.42731439123449078</v>
      </c>
      <c r="AS272" s="22">
        <v>-0.43688283830224045</v>
      </c>
      <c r="AT272" s="22">
        <v>0.1808650181584627</v>
      </c>
      <c r="AU272" s="22">
        <v>0.80053102070684101</v>
      </c>
      <c r="AV272" s="22">
        <v>0.25146010370017186</v>
      </c>
      <c r="AW272" s="22">
        <v>0.23791944250091826</v>
      </c>
      <c r="AX272" s="22">
        <v>0.25146010370017186</v>
      </c>
      <c r="AY272" s="22">
        <v>3.3342723576025364</v>
      </c>
      <c r="AZ272" s="22">
        <v>2.1637164647289797</v>
      </c>
      <c r="BA272" s="22">
        <v>1.2751626844659716</v>
      </c>
      <c r="BB272" s="22">
        <v>0.2667045104216576</v>
      </c>
      <c r="BC272" s="23">
        <v>0.26634855196545565</v>
      </c>
    </row>
    <row r="273" spans="1:55" x14ac:dyDescent="0.2">
      <c r="A273" s="47" t="s">
        <v>820</v>
      </c>
      <c r="B273" s="47" t="s">
        <v>821</v>
      </c>
      <c r="C273" s="47" t="s">
        <v>34</v>
      </c>
      <c r="D273" s="47">
        <v>59265</v>
      </c>
      <c r="E273" s="47" t="s">
        <v>16</v>
      </c>
      <c r="F273" s="47">
        <v>2019</v>
      </c>
      <c r="G273" s="47" t="s">
        <v>17</v>
      </c>
      <c r="H273" s="48">
        <v>43646</v>
      </c>
      <c r="I273" s="48">
        <v>43678</v>
      </c>
      <c r="J273" s="48">
        <v>43678</v>
      </c>
      <c r="K273" s="47">
        <v>7655000000</v>
      </c>
      <c r="L273" s="47">
        <v>7734000000</v>
      </c>
      <c r="M273" s="47" t="s">
        <v>1865</v>
      </c>
      <c r="N273" s="20">
        <v>2.5288389513108616</v>
      </c>
      <c r="O273" s="21">
        <v>2.4991212906943243</v>
      </c>
      <c r="P273" s="21">
        <v>1.9276721405934889</v>
      </c>
      <c r="Q273" s="21">
        <v>1.8003127137691781</v>
      </c>
      <c r="R273" s="21">
        <v>0.2518809586956825</v>
      </c>
      <c r="S273" s="21">
        <v>1.9249291586984744E-2</v>
      </c>
      <c r="T273" s="21">
        <v>0.23263166710869779</v>
      </c>
      <c r="U273" s="21">
        <v>0.70534545099188894</v>
      </c>
      <c r="V273" s="21">
        <v>5.3904035962083457E-2</v>
      </c>
      <c r="W273" s="21">
        <v>0.65144141502980557</v>
      </c>
      <c r="X273" s="22">
        <v>0.61262720026801043</v>
      </c>
      <c r="Y273" s="22">
        <v>0.4321733254497846</v>
      </c>
      <c r="Z273" s="22">
        <v>0.38737279973198957</v>
      </c>
      <c r="AA273" s="22">
        <v>0.14665894275464481</v>
      </c>
      <c r="AB273" s="23">
        <v>0.35710297463672025</v>
      </c>
      <c r="AC273" s="24">
        <v>0.65901957200638894</v>
      </c>
      <c r="AD273" s="22">
        <v>0.3413698020549415</v>
      </c>
      <c r="AE273" s="22">
        <v>0.3413698020549415</v>
      </c>
      <c r="AF273" s="22">
        <v>0.31181710544090652</v>
      </c>
      <c r="AG273" s="22" t="e">
        <v>#DIV/0!</v>
      </c>
      <c r="AH273" s="23" t="e">
        <v>#DIV/0!</v>
      </c>
      <c r="AI273" s="24">
        <v>-0.70685062757497363</v>
      </c>
      <c r="AJ273" s="22">
        <v>0.75172860847018153</v>
      </c>
      <c r="AK273" s="22">
        <v>0.53165784588101639</v>
      </c>
      <c r="AL273" s="23">
        <v>0.72300423951896697</v>
      </c>
      <c r="AM273" s="24">
        <v>0.38346525945470539</v>
      </c>
      <c r="AN273" s="22">
        <v>1.2297762142089319</v>
      </c>
      <c r="AO273" s="22">
        <v>0.43915674423149403</v>
      </c>
      <c r="AP273" s="22">
        <v>1.185721554290883</v>
      </c>
      <c r="AQ273" s="22">
        <v>0.13693658482111698</v>
      </c>
      <c r="AR273" s="22">
        <v>0.41468337531686306</v>
      </c>
      <c r="AS273" s="22">
        <v>-0.29311920408763298</v>
      </c>
      <c r="AT273" s="22">
        <v>0.18211100099108027</v>
      </c>
      <c r="AU273" s="22">
        <v>0.52451743013540764</v>
      </c>
      <c r="AV273" s="22">
        <v>0.50447504779849817</v>
      </c>
      <c r="AW273" s="22">
        <v>0.78282979808586606</v>
      </c>
      <c r="AX273" s="22">
        <v>0.5462182352764694</v>
      </c>
      <c r="AY273" s="22">
        <v>1.6801601527037409</v>
      </c>
      <c r="AZ273" s="22">
        <v>-1.4348797690821482</v>
      </c>
      <c r="BA273" s="22">
        <v>0.92793068297655457</v>
      </c>
      <c r="BB273" s="22">
        <v>0.59518135720025489</v>
      </c>
      <c r="BC273" s="23">
        <v>0.19784374769729571</v>
      </c>
    </row>
    <row r="274" spans="1:55" x14ac:dyDescent="0.2">
      <c r="A274" s="47" t="s">
        <v>841</v>
      </c>
      <c r="B274" s="47" t="s">
        <v>842</v>
      </c>
      <c r="C274" s="47" t="s">
        <v>34</v>
      </c>
      <c r="D274" s="47">
        <v>333970</v>
      </c>
      <c r="E274" s="47" t="s">
        <v>16</v>
      </c>
      <c r="F274" s="47">
        <v>2018</v>
      </c>
      <c r="G274" s="47" t="s">
        <v>17</v>
      </c>
      <c r="H274" s="48">
        <v>43465</v>
      </c>
      <c r="I274" s="48">
        <v>43511</v>
      </c>
      <c r="J274" s="48">
        <v>43511</v>
      </c>
      <c r="K274" s="47">
        <v>163400000</v>
      </c>
      <c r="L274" s="47">
        <v>173100000</v>
      </c>
      <c r="M274" s="47" t="s">
        <v>1866</v>
      </c>
      <c r="N274" s="20">
        <v>1.3798449612403101</v>
      </c>
      <c r="O274" s="21">
        <v>1.2648578811369509</v>
      </c>
      <c r="P274" s="21">
        <v>0.40245478036175708</v>
      </c>
      <c r="Q274" s="21">
        <v>-8.373824451410659</v>
      </c>
      <c r="R274" s="21">
        <v>0.56541609097672441</v>
      </c>
      <c r="S274" s="21">
        <v>3.2947178233606123E-3</v>
      </c>
      <c r="T274" s="21">
        <v>0.56212137315336375</v>
      </c>
      <c r="U274" s="21">
        <v>-4.169278996865204</v>
      </c>
      <c r="V274" s="21">
        <v>-2.4294670846394983E-2</v>
      </c>
      <c r="W274" s="21">
        <v>-4.1449843260188084</v>
      </c>
      <c r="X274" s="22">
        <v>0.45403337230311402</v>
      </c>
      <c r="Y274" s="22">
        <v>-0.19144786196549138</v>
      </c>
      <c r="Z274" s="22">
        <v>0.54596662769688598</v>
      </c>
      <c r="AA274" s="22">
        <v>0.16090976724412795</v>
      </c>
      <c r="AB274" s="23">
        <v>-0.13561483685832712</v>
      </c>
      <c r="AC274" s="24">
        <v>0.47392074084161789</v>
      </c>
      <c r="AD274" s="22">
        <v>0.17091107176903172</v>
      </c>
      <c r="AE274" s="22">
        <v>0.17091107176903172</v>
      </c>
      <c r="AF274" s="22">
        <v>0.13155386081982839</v>
      </c>
      <c r="AG274" s="22">
        <v>5.6531531531531529</v>
      </c>
      <c r="AH274" s="23">
        <v>5.6531531531531529</v>
      </c>
      <c r="AI274" s="24">
        <v>0.20465116279069767</v>
      </c>
      <c r="AJ274" s="22">
        <v>0.34722222222222221</v>
      </c>
      <c r="AK274" s="22">
        <v>0.13872180451127819</v>
      </c>
      <c r="AL274" s="23">
        <v>0.20206766917293234</v>
      </c>
      <c r="AM274" s="24">
        <v>-0.75705329153605017</v>
      </c>
      <c r="AN274" s="22">
        <v>-5.7547021943573666</v>
      </c>
      <c r="AO274" s="22">
        <v>0.78042299925603142</v>
      </c>
      <c r="AP274" s="22">
        <v>6.2440476190476186</v>
      </c>
      <c r="AQ274" s="22">
        <v>0.10266765862472101</v>
      </c>
      <c r="AR274" s="22">
        <v>0.14639793000136184</v>
      </c>
      <c r="AS274" s="22">
        <v>2.9960506604929864E-2</v>
      </c>
      <c r="AT274" s="22">
        <v>0.11425231161653736</v>
      </c>
      <c r="AU274" s="22">
        <v>-6.1692506459948324E-2</v>
      </c>
      <c r="AV274" s="22">
        <v>-3.5902255639097741E-2</v>
      </c>
      <c r="AW274" s="22">
        <v>0.2032520325203252</v>
      </c>
      <c r="AX274" s="22">
        <v>-3.6112686708262433E-2</v>
      </c>
      <c r="AY274" s="22">
        <v>4.239043824701195</v>
      </c>
      <c r="AZ274" s="22">
        <v>3.2462151394422309</v>
      </c>
      <c r="BA274" s="22">
        <v>-0.19772256728778467</v>
      </c>
      <c r="BB274" s="22">
        <v>0.23590225563909775</v>
      </c>
      <c r="BC274" s="23">
        <v>0.19879613495960716</v>
      </c>
    </row>
    <row r="275" spans="1:55" x14ac:dyDescent="0.2">
      <c r="A275" s="47" t="s">
        <v>808</v>
      </c>
      <c r="B275" s="47" t="s">
        <v>809</v>
      </c>
      <c r="C275" s="47" t="s">
        <v>24</v>
      </c>
      <c r="D275" s="47">
        <v>334921</v>
      </c>
      <c r="E275" s="47" t="s">
        <v>16</v>
      </c>
      <c r="F275" s="47">
        <v>2018</v>
      </c>
      <c r="G275" s="47" t="s">
        <v>17</v>
      </c>
      <c r="H275" s="48">
        <v>43465</v>
      </c>
      <c r="I275" s="48">
        <v>43504</v>
      </c>
      <c r="J275" s="48">
        <v>43679</v>
      </c>
      <c r="K275" s="47">
        <v>24968898</v>
      </c>
      <c r="L275" s="47">
        <v>25478901</v>
      </c>
      <c r="M275" s="47" t="s">
        <v>2111</v>
      </c>
      <c r="N275" s="20">
        <v>1.4240353796256708</v>
      </c>
      <c r="O275" s="21">
        <v>1.058010658547943</v>
      </c>
      <c r="P275" s="21">
        <v>0.2425132823371467</v>
      </c>
      <c r="Q275" s="21">
        <v>3.4382498140029116</v>
      </c>
      <c r="R275" s="21">
        <v>0.39509410057174016</v>
      </c>
      <c r="S275" s="21">
        <v>1.8966361914231723E-2</v>
      </c>
      <c r="T275" s="21">
        <v>0.37612773865750843</v>
      </c>
      <c r="U275" s="21">
        <v>1.7535263183761733</v>
      </c>
      <c r="V275" s="21">
        <v>8.4177452238150846E-2</v>
      </c>
      <c r="W275" s="21">
        <v>1.6693488661380225</v>
      </c>
      <c r="X275" s="22">
        <v>0.39935895453228082</v>
      </c>
      <c r="Y275" s="22">
        <v>0.31608954342794116</v>
      </c>
      <c r="Z275" s="22">
        <v>0.60064104546771924</v>
      </c>
      <c r="AA275" s="22">
        <v>0.20420436932741776</v>
      </c>
      <c r="AB275" s="23">
        <v>0.22531404087371273</v>
      </c>
      <c r="AC275" s="24">
        <v>0.57377913643136325</v>
      </c>
      <c r="AD275" s="22">
        <v>0.24884469404064469</v>
      </c>
      <c r="AE275" s="22">
        <v>0.23265576276763822</v>
      </c>
      <c r="AF275" s="22">
        <v>0.17461965004602148</v>
      </c>
      <c r="AG275" s="22">
        <v>21.167308973950334</v>
      </c>
      <c r="AH275" s="23">
        <v>19.790240792790705</v>
      </c>
      <c r="AI275" s="24">
        <v>-0.68675852426084727</v>
      </c>
      <c r="AJ275" s="22">
        <v>0.7693067042103171</v>
      </c>
      <c r="AK275" s="22">
        <v>0.54606157780438802</v>
      </c>
      <c r="AL275" s="23">
        <v>0.54606157780438802</v>
      </c>
      <c r="AM275" s="24">
        <v>0.86873943968694867</v>
      </c>
      <c r="AN275" s="22">
        <v>4.9750382586266211</v>
      </c>
      <c r="AO275" s="22">
        <v>1.1209459735524832</v>
      </c>
      <c r="AP275" s="22">
        <v>9.4262714095804458</v>
      </c>
      <c r="AQ275" s="22">
        <v>0.19573919362223147</v>
      </c>
      <c r="AR275" s="22">
        <v>0.19246753459104929</v>
      </c>
      <c r="AS275" s="22">
        <v>-0.13217872002387257</v>
      </c>
      <c r="AT275" s="22">
        <v>0.21574570793940998</v>
      </c>
      <c r="AU275" s="22">
        <v>0.58012156299953432</v>
      </c>
      <c r="AV275" s="22">
        <v>0.41177607614253919</v>
      </c>
      <c r="AW275" s="22">
        <v>0.57359690808622354</v>
      </c>
      <c r="AX275" s="22">
        <v>0.43254001691334498</v>
      </c>
      <c r="AY275" s="22">
        <v>1.4164050896297766</v>
      </c>
      <c r="AZ275" s="22">
        <v>1.1725874566224734</v>
      </c>
      <c r="BA275" s="22">
        <v>0.83115851981326971</v>
      </c>
      <c r="BB275" s="22">
        <v>0.66008209214151858</v>
      </c>
      <c r="BC275" s="23">
        <v>0.36243700292876352</v>
      </c>
    </row>
    <row r="276" spans="1:55" x14ac:dyDescent="0.2">
      <c r="A276" s="47" t="s">
        <v>817</v>
      </c>
      <c r="B276" s="47" t="s">
        <v>818</v>
      </c>
      <c r="C276" s="47" t="s">
        <v>34</v>
      </c>
      <c r="D276" s="47">
        <v>60906</v>
      </c>
      <c r="E276" s="47" t="s">
        <v>16</v>
      </c>
      <c r="F276" s="47">
        <v>2018</v>
      </c>
      <c r="G276" s="47" t="s">
        <v>17</v>
      </c>
      <c r="H276" s="48">
        <v>43343</v>
      </c>
      <c r="I276" s="48">
        <v>43388</v>
      </c>
      <c r="J276" s="48">
        <v>43388</v>
      </c>
      <c r="K276" s="47">
        <v>1159000000</v>
      </c>
      <c r="L276" s="47">
        <v>1218000000</v>
      </c>
      <c r="M276" s="47" t="s">
        <v>1868</v>
      </c>
      <c r="N276" s="20">
        <v>2.7874522071602366</v>
      </c>
      <c r="O276" s="21">
        <v>2.16266944734098</v>
      </c>
      <c r="P276" s="21">
        <v>1.1821341675356274</v>
      </c>
      <c r="Q276" s="21">
        <v>0.30410991852319536</v>
      </c>
      <c r="R276" s="21">
        <v>0.10694854297307267</v>
      </c>
      <c r="S276" s="21">
        <v>1.9803578015492439E-2</v>
      </c>
      <c r="T276" s="21">
        <v>8.7144964957580229E-2</v>
      </c>
      <c r="U276" s="21">
        <v>0.13947265566278824</v>
      </c>
      <c r="V276" s="21">
        <v>2.5826042512251585E-2</v>
      </c>
      <c r="W276" s="21">
        <v>0.11364661315053666</v>
      </c>
      <c r="X276" s="22">
        <v>0.36976669125783845</v>
      </c>
      <c r="Y276" s="22">
        <v>0.79539421766267304</v>
      </c>
      <c r="Z276" s="22">
        <v>0.63023330874216155</v>
      </c>
      <c r="AA276" s="22">
        <v>2.8310586499446698E-2</v>
      </c>
      <c r="AB276" s="23">
        <v>0.76680652895610479</v>
      </c>
      <c r="AC276" s="24">
        <v>0.588694021256293</v>
      </c>
      <c r="AD276" s="22">
        <v>0.49336974762265146</v>
      </c>
      <c r="AE276" s="22">
        <v>0.49336974762265146</v>
      </c>
      <c r="AF276" s="22">
        <v>0.4651048007633839</v>
      </c>
      <c r="AG276" s="22">
        <v>67.540540540540547</v>
      </c>
      <c r="AH276" s="23">
        <v>67.540540540540547</v>
      </c>
      <c r="AI276" s="24">
        <v>-0.44689655172413795</v>
      </c>
      <c r="AJ276" s="22">
        <v>3.0239833159541187</v>
      </c>
      <c r="AK276" s="22">
        <v>3.7508083638715242</v>
      </c>
      <c r="AL276" s="23">
        <v>3.7508083638715242</v>
      </c>
      <c r="AM276" s="24">
        <v>0.42497218965154387</v>
      </c>
      <c r="AN276" s="22">
        <v>0.91371275668199992</v>
      </c>
      <c r="AO276" s="22">
        <v>0.70064090741423823</v>
      </c>
      <c r="AP276" s="22">
        <v>2.9548857559552748</v>
      </c>
      <c r="AQ276" s="22">
        <v>0.32587144964957582</v>
      </c>
      <c r="AR276" s="22">
        <v>0.57253792241124013</v>
      </c>
      <c r="AS276" s="22">
        <v>-0.25586522325688527</v>
      </c>
      <c r="AT276" s="22">
        <v>0.40114348948727407</v>
      </c>
      <c r="AU276" s="22">
        <v>1.5961070559610706</v>
      </c>
      <c r="AV276" s="22">
        <v>1.9797370122871309</v>
      </c>
      <c r="AW276" s="22">
        <v>4.6031746031746028</v>
      </c>
      <c r="AX276" s="22">
        <v>2.4296296296296296</v>
      </c>
      <c r="AY276" s="22">
        <v>0.30939042283580098</v>
      </c>
      <c r="AZ276" s="22">
        <v>-0.14425770308123248</v>
      </c>
      <c r="BA276" s="22">
        <v>0.64973470109656883</v>
      </c>
      <c r="BB276" s="22">
        <v>3.232162103901703</v>
      </c>
      <c r="BC276" s="23">
        <v>0.39854340545425548</v>
      </c>
    </row>
    <row r="277" spans="1:55" x14ac:dyDescent="0.2">
      <c r="A277" s="47" t="s">
        <v>790</v>
      </c>
      <c r="B277" s="47" t="s">
        <v>791</v>
      </c>
      <c r="C277" s="47" t="s">
        <v>34</v>
      </c>
      <c r="D277" s="47">
        <v>153611</v>
      </c>
      <c r="E277" s="47" t="s">
        <v>16</v>
      </c>
      <c r="F277" s="47">
        <v>2019</v>
      </c>
      <c r="G277" s="47" t="s">
        <v>17</v>
      </c>
      <c r="H277" s="48">
        <v>43646</v>
      </c>
      <c r="I277" s="48">
        <v>43698</v>
      </c>
      <c r="J277" s="48">
        <v>43768</v>
      </c>
      <c r="K277" s="47">
        <v>272346000</v>
      </c>
      <c r="L277" s="47">
        <v>276036000</v>
      </c>
      <c r="M277" s="47" t="s">
        <v>2112</v>
      </c>
      <c r="N277" s="20">
        <v>3.6905114835289399</v>
      </c>
      <c r="O277" s="21">
        <v>3.3322695592022273</v>
      </c>
      <c r="P277" s="21">
        <v>2.7587383522545617</v>
      </c>
      <c r="Q277" s="21">
        <v>1.0289550181111118</v>
      </c>
      <c r="R277" s="21">
        <v>0.26511452245229811</v>
      </c>
      <c r="S277" s="21">
        <v>0</v>
      </c>
      <c r="T277" s="21">
        <v>0.26511452245229811</v>
      </c>
      <c r="U277" s="21">
        <v>0.53790544070372126</v>
      </c>
      <c r="V277" s="21">
        <v>0</v>
      </c>
      <c r="W277" s="21">
        <v>0.53790544070372126</v>
      </c>
      <c r="X277" s="22">
        <v>0.67828851741274399</v>
      </c>
      <c r="Y277" s="22">
        <v>0.58478289735758859</v>
      </c>
      <c r="Z277" s="22">
        <v>0.32171148258725601</v>
      </c>
      <c r="AA277" s="22">
        <v>0.14216174116221714</v>
      </c>
      <c r="AB277" s="23">
        <v>0.49286454902828059</v>
      </c>
      <c r="AC277" s="24">
        <v>0.64835466348993598</v>
      </c>
      <c r="AD277" s="22">
        <v>0.32445343769187529</v>
      </c>
      <c r="AE277" s="22">
        <v>0.32313944992263416</v>
      </c>
      <c r="AF277" s="22">
        <v>0.35754899152194869</v>
      </c>
      <c r="AG277" s="22" t="e">
        <v>#DIV/0!</v>
      </c>
      <c r="AH277" s="23" t="e">
        <v>#DIV/0!</v>
      </c>
      <c r="AI277" s="24">
        <v>-1.734212869930581</v>
      </c>
      <c r="AJ277" s="22">
        <v>1.272808654354789</v>
      </c>
      <c r="AK277" s="22">
        <v>0.37303039339743538</v>
      </c>
      <c r="AL277" s="23">
        <v>0.88238375794894941</v>
      </c>
      <c r="AM277" s="24">
        <v>0.44843481408743191</v>
      </c>
      <c r="AN277" s="22">
        <v>1.254191242936016</v>
      </c>
      <c r="AO277" s="22">
        <v>0.6181464013448783</v>
      </c>
      <c r="AP277" s="22">
        <v>1.2500534735095474</v>
      </c>
      <c r="AQ277" s="22">
        <v>0.22101762241378298</v>
      </c>
      <c r="AR277" s="22">
        <v>0.37844230444331811</v>
      </c>
      <c r="AS277" s="22">
        <v>-0.65629951489178939</v>
      </c>
      <c r="AT277" s="22">
        <v>0.23393274860829993</v>
      </c>
      <c r="AU277" s="22">
        <v>2.5181088653657233</v>
      </c>
      <c r="AV277" s="22">
        <v>1.7456970896165966</v>
      </c>
      <c r="AW277" s="22">
        <v>0.88238375794894941</v>
      </c>
      <c r="AX277" s="22">
        <v>1.7456970896165966</v>
      </c>
      <c r="AY277" s="22">
        <v>1.321873185491389</v>
      </c>
      <c r="AZ277" s="22">
        <v>-1.2062293911774262</v>
      </c>
      <c r="BA277" s="22">
        <v>2.0939943394812723</v>
      </c>
      <c r="BB277" s="22">
        <v>0.75343849991537237</v>
      </c>
      <c r="BC277" s="23">
        <v>0.24472637216422446</v>
      </c>
    </row>
    <row r="278" spans="1:55" x14ac:dyDescent="0.2">
      <c r="A278" s="47" t="s">
        <v>847</v>
      </c>
      <c r="B278" s="47" t="s">
        <v>848</v>
      </c>
      <c r="C278" s="47" t="s">
        <v>24</v>
      </c>
      <c r="D278" s="47">
        <v>333504</v>
      </c>
      <c r="E278" s="47" t="s">
        <v>16</v>
      </c>
      <c r="F278" s="47">
        <v>2018</v>
      </c>
      <c r="G278" s="47" t="s">
        <v>17</v>
      </c>
      <c r="H278" s="48">
        <v>43465</v>
      </c>
      <c r="I278" s="48">
        <v>43523</v>
      </c>
      <c r="J278" s="48">
        <v>43523</v>
      </c>
      <c r="K278" s="47">
        <v>514700000</v>
      </c>
      <c r="L278" s="47">
        <v>516400000</v>
      </c>
      <c r="M278" s="47" t="s">
        <v>1870</v>
      </c>
      <c r="N278" s="20">
        <v>1.3879637298923231</v>
      </c>
      <c r="O278" s="21">
        <v>0.82555909150355289</v>
      </c>
      <c r="P278" s="21">
        <v>8.4593923013208949E-2</v>
      </c>
      <c r="Q278" s="21">
        <v>1.6904439019980111</v>
      </c>
      <c r="R278" s="21">
        <v>0.42348991443383055</v>
      </c>
      <c r="S278" s="21">
        <v>2.1435837592294463E-2</v>
      </c>
      <c r="T278" s="21">
        <v>0.4020540768415361</v>
      </c>
      <c r="U278" s="21">
        <v>1.1393758578461588</v>
      </c>
      <c r="V278" s="21">
        <v>5.767191853440836E-2</v>
      </c>
      <c r="W278" s="21">
        <v>1.0817039393117505</v>
      </c>
      <c r="X278" s="22">
        <v>0.1945232763808657</v>
      </c>
      <c r="Y278" s="22">
        <v>1.3051327433628319</v>
      </c>
      <c r="Z278" s="22">
        <v>0.80547672361913436</v>
      </c>
      <c r="AA278" s="22">
        <v>0.29778004515058853</v>
      </c>
      <c r="AB278" s="23">
        <v>0.37168587654155044</v>
      </c>
      <c r="AC278" s="24">
        <v>0.3499768233061335</v>
      </c>
      <c r="AD278" s="22">
        <v>7.4873840072066405E-2</v>
      </c>
      <c r="AE278" s="22">
        <v>7.4873840072066405E-2</v>
      </c>
      <c r="AF278" s="22">
        <v>3.0829375803531605E-2</v>
      </c>
      <c r="AG278" s="22">
        <v>1.5786465056241932</v>
      </c>
      <c r="AH278" s="23">
        <v>1.5786465056241932</v>
      </c>
      <c r="AI278" s="24">
        <v>-0.46585813725071529</v>
      </c>
      <c r="AJ278" s="22">
        <v>0.51041893718121978</v>
      </c>
      <c r="AK278" s="22">
        <v>0.16891848026026302</v>
      </c>
      <c r="AL278" s="23">
        <v>0.16891848026026302</v>
      </c>
      <c r="AM278" s="24">
        <v>2.8971570875557857E-2</v>
      </c>
      <c r="AN278" s="22">
        <v>0.93973913257883968</v>
      </c>
      <c r="AO278" s="22">
        <v>0.34928776321296229</v>
      </c>
      <c r="AP278" s="22">
        <v>6.4239002191134329</v>
      </c>
      <c r="AQ278" s="22">
        <v>1.0768323715667376E-2</v>
      </c>
      <c r="AR278" s="22">
        <v>0.2048032604798013</v>
      </c>
      <c r="AS278" s="22">
        <v>-9.540926542999327E-2</v>
      </c>
      <c r="AT278" s="22">
        <v>7.1535272751711482E-2</v>
      </c>
      <c r="AU278" s="22">
        <v>0.24658877893543746</v>
      </c>
      <c r="AV278" s="22">
        <v>8.1606301711763057E-2</v>
      </c>
      <c r="AW278" s="22">
        <v>0.1779245053642525</v>
      </c>
      <c r="AX278" s="22">
        <v>8.595720754946358E-2</v>
      </c>
      <c r="AY278" s="22">
        <v>16.193084919985981</v>
      </c>
      <c r="AZ278" s="22">
        <v>15.739750029202195</v>
      </c>
      <c r="BA278" s="22">
        <v>3.2093617021276595</v>
      </c>
      <c r="BB278" s="22">
        <v>6.1754755498488773E-2</v>
      </c>
      <c r="BC278" s="23">
        <v>3.0415211513797159E-2</v>
      </c>
    </row>
    <row r="279" spans="1:55" x14ac:dyDescent="0.2">
      <c r="A279" s="47" t="s">
        <v>883</v>
      </c>
      <c r="B279" s="47" t="s">
        <v>884</v>
      </c>
      <c r="C279" s="47" t="s">
        <v>138</v>
      </c>
      <c r="D279" s="47">
        <v>249388</v>
      </c>
      <c r="E279" s="47" t="s">
        <v>16</v>
      </c>
      <c r="F279" s="47">
        <v>2018</v>
      </c>
      <c r="G279" s="47" t="s">
        <v>17</v>
      </c>
      <c r="H279" s="48">
        <v>43465</v>
      </c>
      <c r="I279" s="48">
        <v>43515</v>
      </c>
      <c r="J279" s="48">
        <v>43515</v>
      </c>
      <c r="K279" s="47">
        <v>479000000</v>
      </c>
      <c r="L279" s="47">
        <v>476000000</v>
      </c>
      <c r="M279" s="47" t="s">
        <v>1871</v>
      </c>
      <c r="N279" s="20">
        <v>1.0139049826187718</v>
      </c>
      <c r="O279" s="21">
        <v>1.0139049826187718</v>
      </c>
      <c r="P279" s="21">
        <v>0.4148319814600232</v>
      </c>
      <c r="Q279" s="21">
        <v>1.0040061045402517</v>
      </c>
      <c r="R279" s="21">
        <v>0.3128986197049024</v>
      </c>
      <c r="S279" s="21">
        <v>0</v>
      </c>
      <c r="T279" s="21">
        <v>0.3128986197049024</v>
      </c>
      <c r="U279" s="21">
        <v>0.62705074399084315</v>
      </c>
      <c r="V279" s="21">
        <v>0</v>
      </c>
      <c r="W279" s="21">
        <v>0.62705074399084315</v>
      </c>
      <c r="X279" s="22">
        <v>8.3293669681104229E-2</v>
      </c>
      <c r="Y279" s="22">
        <v>0.5016267942583732</v>
      </c>
      <c r="Z279" s="22">
        <v>0.91670633031889581</v>
      </c>
      <c r="AA279" s="22">
        <v>5.235602094240838E-3</v>
      </c>
      <c r="AB279" s="23">
        <v>0.49900047596382674</v>
      </c>
      <c r="AC279" s="24">
        <v>0.73405535499398311</v>
      </c>
      <c r="AD279" s="22">
        <v>0.58744484556758925</v>
      </c>
      <c r="AE279" s="22">
        <v>0.199558764540714</v>
      </c>
      <c r="AF279" s="22">
        <v>-1.3237063778580024E-2</v>
      </c>
      <c r="AG279" s="22">
        <v>10.386524822695035</v>
      </c>
      <c r="AH279" s="23">
        <v>3.5283687943262412</v>
      </c>
      <c r="AI279" s="24">
        <v>-0.17080479452054795</v>
      </c>
      <c r="AJ279" s="22">
        <v>1.3534183082271147</v>
      </c>
      <c r="AK279" s="22">
        <v>0.32369942196531792</v>
      </c>
      <c r="AL279" s="23">
        <v>0.35533921508974747</v>
      </c>
      <c r="AM279" s="24">
        <v>-6.2953071346814196E-3</v>
      </c>
      <c r="AN279" s="22">
        <v>0.47558183899275086</v>
      </c>
      <c r="AO279" s="22">
        <v>0.23731556401713469</v>
      </c>
      <c r="AP279" s="22">
        <v>207.75</v>
      </c>
      <c r="AQ279" s="22">
        <v>-3.1413612565445027E-3</v>
      </c>
      <c r="AR279" s="22">
        <v>0.46851183313277178</v>
      </c>
      <c r="AS279" s="22">
        <v>-8.0024067388688322E-2</v>
      </c>
      <c r="AT279" s="22">
        <v>0.11118514992860543</v>
      </c>
      <c r="AU279" s="22">
        <v>0.23464658169177288</v>
      </c>
      <c r="AV279" s="22">
        <v>6.1606327958624883E-2</v>
      </c>
      <c r="AW279" s="22">
        <v>0.35533921508974747</v>
      </c>
      <c r="AX279" s="22">
        <v>6.1606327958624883E-2</v>
      </c>
      <c r="AY279" s="22">
        <v>2.2444520314100376</v>
      </c>
      <c r="AZ279" s="22">
        <v>2</v>
      </c>
      <c r="BA279" s="22">
        <v>-6.1363636363636367</v>
      </c>
      <c r="BB279" s="22">
        <v>0.15135381807118953</v>
      </c>
      <c r="BC279" s="23">
        <v>5.1597179008504461E-2</v>
      </c>
    </row>
    <row r="280" spans="1:55" x14ac:dyDescent="0.2">
      <c r="A280" s="47" t="s">
        <v>892</v>
      </c>
      <c r="B280" s="47" t="s">
        <v>893</v>
      </c>
      <c r="C280" s="47" t="s">
        <v>45</v>
      </c>
      <c r="D280" s="47">
        <v>744483</v>
      </c>
      <c r="E280" s="47" t="s">
        <v>16</v>
      </c>
      <c r="F280" s="47">
        <v>2018</v>
      </c>
      <c r="G280" s="47" t="s">
        <v>17</v>
      </c>
      <c r="H280" s="48">
        <v>43465</v>
      </c>
      <c r="I280" s="48">
        <v>43523</v>
      </c>
      <c r="J280" s="48">
        <v>43685</v>
      </c>
      <c r="K280" s="47">
        <v>219843399</v>
      </c>
      <c r="L280" s="47">
        <v>221345575</v>
      </c>
      <c r="M280" s="47" t="s">
        <v>2113</v>
      </c>
      <c r="N280" s="20">
        <v>0.17467481352166322</v>
      </c>
      <c r="O280" s="21">
        <v>0.14604380257102048</v>
      </c>
      <c r="P280" s="21">
        <v>5.2007935248373272E-2</v>
      </c>
      <c r="Q280" s="21">
        <v>1.5500532366169317</v>
      </c>
      <c r="R280" s="21">
        <v>0.42694356229822894</v>
      </c>
      <c r="S280" s="21">
        <v>4.4799378138980939E-2</v>
      </c>
      <c r="T280" s="21">
        <v>0.382144184159248</v>
      </c>
      <c r="U280" s="21">
        <v>1.0887288128913613</v>
      </c>
      <c r="V280" s="21">
        <v>0.11424079922173416</v>
      </c>
      <c r="W280" s="21">
        <v>0.97448801366962712</v>
      </c>
      <c r="X280" s="22">
        <v>3.6190588301831451E-2</v>
      </c>
      <c r="Y280" s="22">
        <v>0.45870953329486008</v>
      </c>
      <c r="Z280" s="22">
        <v>0.96380941169816858</v>
      </c>
      <c r="AA280" s="22">
        <v>9.1341164029654143E-2</v>
      </c>
      <c r="AB280" s="23">
        <v>0.39214867581614327</v>
      </c>
      <c r="AC280" s="24">
        <v>0.44227816233716688</v>
      </c>
      <c r="AD280" s="22">
        <v>0.29398578989107743</v>
      </c>
      <c r="AE280" s="22">
        <v>0.20132710698340547</v>
      </c>
      <c r="AF280" s="22">
        <v>0.15769168139523437</v>
      </c>
      <c r="AG280" s="22">
        <v>6.5831903374210441</v>
      </c>
      <c r="AH280" s="23">
        <v>4.5082949956361595</v>
      </c>
      <c r="AI280" s="24">
        <v>-0.28180906537340777</v>
      </c>
      <c r="AJ280" s="22">
        <v>0.65867989208062216</v>
      </c>
      <c r="AK280" s="22">
        <v>0.31964601235564938</v>
      </c>
      <c r="AL280" s="23">
        <v>0.31964601235564938</v>
      </c>
      <c r="AM280" s="24">
        <v>0.1601279288733978</v>
      </c>
      <c r="AN280" s="22">
        <v>1.0154494356113641</v>
      </c>
      <c r="AO280" s="22">
        <v>0.39820715153324648</v>
      </c>
      <c r="AP280" s="22">
        <v>-2.3287271261643876</v>
      </c>
      <c r="AQ280" s="22">
        <v>6.2793955268884524E-2</v>
      </c>
      <c r="AR280" s="22">
        <v>0.34271309961179997</v>
      </c>
      <c r="AS280" s="22">
        <v>-9.6579658292824958E-2</v>
      </c>
      <c r="AT280" s="22">
        <v>0.13647080718954463</v>
      </c>
      <c r="AU280" s="22">
        <v>0.18170544358038407</v>
      </c>
      <c r="AV280" s="22">
        <v>8.8178523683663704E-2</v>
      </c>
      <c r="AW280" s="22">
        <v>0.35711862916295023</v>
      </c>
      <c r="AX280" s="22">
        <v>9.8515834023562385E-2</v>
      </c>
      <c r="AY280" s="22">
        <v>3.6469942211793467</v>
      </c>
      <c r="AZ280" s="22">
        <v>3.5549493545663471</v>
      </c>
      <c r="BA280" s="22">
        <v>0.59953625884045858</v>
      </c>
      <c r="BB280" s="22">
        <v>0.18777632661033247</v>
      </c>
      <c r="BC280" s="23">
        <v>0.10112098491390216</v>
      </c>
    </row>
    <row r="281" spans="1:55" x14ac:dyDescent="0.2">
      <c r="A281" s="47" t="s">
        <v>850</v>
      </c>
      <c r="B281" s="47" t="s">
        <v>851</v>
      </c>
      <c r="C281" s="47" t="s">
        <v>113</v>
      </c>
      <c r="D281" s="47">
        <v>378192</v>
      </c>
      <c r="E281" s="47" t="s">
        <v>16</v>
      </c>
      <c r="F281" s="47">
        <v>2018</v>
      </c>
      <c r="G281" s="47" t="s">
        <v>17</v>
      </c>
      <c r="H281" s="48">
        <v>43465</v>
      </c>
      <c r="I281" s="48">
        <v>43518</v>
      </c>
      <c r="J281" s="48">
        <v>43586</v>
      </c>
      <c r="K281" s="47">
        <v>164500992</v>
      </c>
      <c r="L281" s="47">
        <v>167082137</v>
      </c>
      <c r="M281" s="47" t="s">
        <v>2114</v>
      </c>
      <c r="N281" s="20">
        <v>0.969558599695586</v>
      </c>
      <c r="O281" s="21">
        <v>0.969558599695586</v>
      </c>
      <c r="P281" s="21">
        <v>0.12374429223744292</v>
      </c>
      <c r="Q281" s="21">
        <v>1.8812626169939439</v>
      </c>
      <c r="R281" s="21">
        <v>0.24401273885350319</v>
      </c>
      <c r="S281" s="21">
        <v>5.5732484076433123E-2</v>
      </c>
      <c r="T281" s="21">
        <v>0.18828025477707006</v>
      </c>
      <c r="U281" s="21">
        <v>0.70306478252890436</v>
      </c>
      <c r="V281" s="21">
        <v>0.160579922921637</v>
      </c>
      <c r="W281" s="21">
        <v>0.54248485960726733</v>
      </c>
      <c r="X281" s="22">
        <v>0.40573248407643314</v>
      </c>
      <c r="Y281" s="22">
        <v>0.77433565439818108</v>
      </c>
      <c r="Z281" s="22">
        <v>0.59426751592356686</v>
      </c>
      <c r="AA281" s="22">
        <v>0.40528662420382167</v>
      </c>
      <c r="AB281" s="23">
        <v>0.34707006369426752</v>
      </c>
      <c r="AC281" s="24">
        <v>0.59060088847322889</v>
      </c>
      <c r="AD281" s="22">
        <v>0.29436520925882625</v>
      </c>
      <c r="AE281" s="22">
        <v>0.24526537292494741</v>
      </c>
      <c r="AF281" s="22">
        <v>0.10708440495674539</v>
      </c>
      <c r="AG281" s="22">
        <v>8.992857142857142</v>
      </c>
      <c r="AH281" s="23">
        <v>7.4928571428571429</v>
      </c>
      <c r="AI281" s="24">
        <v>-0.74869109947643975</v>
      </c>
      <c r="AJ281" s="22">
        <v>0.17442922374429223</v>
      </c>
      <c r="AK281" s="22">
        <v>0.22605063951970764</v>
      </c>
      <c r="AL281" s="23">
        <v>0.29913860610806575</v>
      </c>
      <c r="AM281" s="24">
        <v>8.4052119654982563E-2</v>
      </c>
      <c r="AN281" s="22">
        <v>0.7849146632409616</v>
      </c>
      <c r="AO281" s="22">
        <v>0.2724203821656051</v>
      </c>
      <c r="AP281" s="22">
        <v>-21.385000000000002</v>
      </c>
      <c r="AQ281" s="22">
        <v>2.9171974522292993E-2</v>
      </c>
      <c r="AR281" s="22">
        <v>0.26794482113631052</v>
      </c>
      <c r="AS281" s="22">
        <v>-0.20060790273556231</v>
      </c>
      <c r="AT281" s="22">
        <v>7.2993630573248411E-2</v>
      </c>
      <c r="AU281" s="22">
        <v>0.16057838660578386</v>
      </c>
      <c r="AV281" s="22">
        <v>0.27538501696684936</v>
      </c>
      <c r="AW281" s="22">
        <v>0.38768606224627877</v>
      </c>
      <c r="AX281" s="22">
        <v>0.35690121786197565</v>
      </c>
      <c r="AY281" s="22">
        <v>3.0428911834789516</v>
      </c>
      <c r="AZ281" s="22">
        <v>2.39714058776807</v>
      </c>
      <c r="BA281" s="22">
        <v>2.3034934497816595</v>
      </c>
      <c r="BB281" s="22">
        <v>0.27381884625424169</v>
      </c>
      <c r="BC281" s="23">
        <v>0.1148959474260679</v>
      </c>
    </row>
    <row r="282" spans="1:55" x14ac:dyDescent="0.2">
      <c r="A282" s="47" t="s">
        <v>871</v>
      </c>
      <c r="B282" s="47" t="s">
        <v>872</v>
      </c>
      <c r="C282" s="47" t="s">
        <v>52</v>
      </c>
      <c r="D282" s="47">
        <v>188922</v>
      </c>
      <c r="E282" s="47" t="s">
        <v>16</v>
      </c>
      <c r="F282" s="47">
        <v>2018</v>
      </c>
      <c r="G282" s="47" t="s">
        <v>17</v>
      </c>
      <c r="H282" s="48">
        <v>43465</v>
      </c>
      <c r="I282" s="48">
        <v>43511</v>
      </c>
      <c r="J282" s="48">
        <v>43511</v>
      </c>
      <c r="K282" s="47">
        <v>477900000</v>
      </c>
      <c r="L282" s="47">
        <v>481100000</v>
      </c>
      <c r="M282" s="47" t="s">
        <v>1874</v>
      </c>
      <c r="N282" s="20">
        <v>0.37086668987121474</v>
      </c>
      <c r="O282" s="21">
        <v>0.29991878408167999</v>
      </c>
      <c r="P282" s="21">
        <v>3.7011254205824344E-2</v>
      </c>
      <c r="Q282" s="21">
        <v>1.7375729257411368</v>
      </c>
      <c r="R282" s="21">
        <v>0.31095832288673314</v>
      </c>
      <c r="S282" s="21">
        <v>5.2699080056315212E-2</v>
      </c>
      <c r="T282" s="21">
        <v>0.2582592428304179</v>
      </c>
      <c r="U282" s="21">
        <v>0.85127108576859112</v>
      </c>
      <c r="V282" s="21">
        <v>0.14426757477363322</v>
      </c>
      <c r="W282" s="21">
        <v>0.70700351099495784</v>
      </c>
      <c r="X282" s="22">
        <v>6.1647798499546776E-2</v>
      </c>
      <c r="Y282" s="22">
        <v>0.36528707257333515</v>
      </c>
      <c r="Z282" s="22">
        <v>0.93835220150045318</v>
      </c>
      <c r="AA282" s="22">
        <v>0</v>
      </c>
      <c r="AB282" s="23">
        <v>0.36528707257333515</v>
      </c>
      <c r="AC282" s="24">
        <v>0.77670831589645484</v>
      </c>
      <c r="AD282" s="22">
        <v>0.48747533927183595</v>
      </c>
      <c r="AE282" s="22">
        <v>0.25366174448496442</v>
      </c>
      <c r="AF282" s="22">
        <v>0.39684342679500212</v>
      </c>
      <c r="AG282" s="22">
        <v>5.6351071181755357</v>
      </c>
      <c r="AH282" s="23">
        <v>2.9322736696613685</v>
      </c>
      <c r="AI282" s="24">
        <v>1.1578947368421053</v>
      </c>
      <c r="AJ282" s="22">
        <v>0.3824689639169277</v>
      </c>
      <c r="AK282" s="22">
        <v>0.1392997798244798</v>
      </c>
      <c r="AL282" s="23">
        <v>0.20445312742270599</v>
      </c>
      <c r="AM282" s="24">
        <v>0.17523296639476255</v>
      </c>
      <c r="AN282" s="22">
        <v>0.44156701248647079</v>
      </c>
      <c r="AO282" s="22">
        <v>0.16129872133613624</v>
      </c>
      <c r="AP282" s="22">
        <v>-1.542369755647764</v>
      </c>
      <c r="AQ282" s="22">
        <v>6.4010337312684421E-2</v>
      </c>
      <c r="AR282" s="22">
        <v>0.39415316554074253</v>
      </c>
      <c r="AS282" s="22">
        <v>0.45638787588928081</v>
      </c>
      <c r="AT282" s="22">
        <v>6.3576401612312206E-2</v>
      </c>
      <c r="AU282" s="22">
        <v>-0.25275554008585682</v>
      </c>
      <c r="AV282" s="22">
        <v>-0.13511334387694979</v>
      </c>
      <c r="AW282" s="22">
        <v>0.24617280262863117</v>
      </c>
      <c r="AX282" s="22">
        <v>-0.16268389216638041</v>
      </c>
      <c r="AY282" s="22">
        <v>3.9547461368653423</v>
      </c>
      <c r="AZ282" s="22">
        <v>3.8765023301447141</v>
      </c>
      <c r="BA282" s="22">
        <v>-0.65637240132570052</v>
      </c>
      <c r="BB282" s="22">
        <v>0.13157813129903556</v>
      </c>
      <c r="BC282" s="23">
        <v>4.9072446336047369E-2</v>
      </c>
    </row>
    <row r="283" spans="1:55" x14ac:dyDescent="0.2">
      <c r="A283" s="47" t="s">
        <v>865</v>
      </c>
      <c r="B283" s="47" t="s">
        <v>866</v>
      </c>
      <c r="C283" s="47" t="s">
        <v>59</v>
      </c>
      <c r="D283" s="47">
        <v>103736</v>
      </c>
      <c r="E283" s="47" t="s">
        <v>16</v>
      </c>
      <c r="F283" s="47">
        <v>2018</v>
      </c>
      <c r="G283" s="47" t="s">
        <v>17</v>
      </c>
      <c r="H283" s="48">
        <v>43465</v>
      </c>
      <c r="I283" s="48">
        <v>43517</v>
      </c>
      <c r="J283" s="48">
        <v>43517</v>
      </c>
      <c r="K283" s="47">
        <v>532000000</v>
      </c>
      <c r="L283" s="47">
        <v>535000000</v>
      </c>
      <c r="M283" s="47" t="s">
        <v>1875</v>
      </c>
      <c r="N283" s="20">
        <v>2.952993844432009</v>
      </c>
      <c r="O283" s="21">
        <v>2.2104085058757694</v>
      </c>
      <c r="P283" s="21">
        <v>1.9278119753777281</v>
      </c>
      <c r="Q283" s="21">
        <v>0.79942668519805415</v>
      </c>
      <c r="R283" s="21">
        <v>0.20569635529809316</v>
      </c>
      <c r="S283" s="21">
        <v>3.1523050929278304E-2</v>
      </c>
      <c r="T283" s="21">
        <v>0.17417330436881487</v>
      </c>
      <c r="U283" s="21">
        <v>0.37013551077136903</v>
      </c>
      <c r="V283" s="21">
        <v>5.6723419041000693E-2</v>
      </c>
      <c r="W283" s="21">
        <v>0.31341209173036833</v>
      </c>
      <c r="X283" s="22">
        <v>0.25474293989862418</v>
      </c>
      <c r="Y283" s="22">
        <v>0.55573256094617429</v>
      </c>
      <c r="Z283" s="22">
        <v>0.74525706010137582</v>
      </c>
      <c r="AA283" s="22">
        <v>0</v>
      </c>
      <c r="AB283" s="23">
        <v>0.55573256094617429</v>
      </c>
      <c r="AC283" s="24">
        <v>0.43568178684682202</v>
      </c>
      <c r="AD283" s="22">
        <v>0.33131118158003586</v>
      </c>
      <c r="AE283" s="22">
        <v>0.16379429201709636</v>
      </c>
      <c r="AF283" s="22">
        <v>4.701502826416655E-2</v>
      </c>
      <c r="AG283" s="22">
        <v>11.608695652173912</v>
      </c>
      <c r="AH283" s="23">
        <v>5.7391304347826084</v>
      </c>
      <c r="AI283" s="24">
        <v>-0.24904214559386972</v>
      </c>
      <c r="AJ283" s="22">
        <v>1.0223838836038053</v>
      </c>
      <c r="AK283" s="22">
        <v>0.35813189392161465</v>
      </c>
      <c r="AL283" s="23">
        <v>0.42877258859422673</v>
      </c>
      <c r="AM283" s="24">
        <v>2.9621264767199444E-2</v>
      </c>
      <c r="AN283" s="22">
        <v>0.6300382209867964</v>
      </c>
      <c r="AO283" s="22">
        <v>0.35013275404296401</v>
      </c>
      <c r="AP283" s="22">
        <v>2.0782234957020056</v>
      </c>
      <c r="AQ283" s="22">
        <v>1.6461501327540429E-2</v>
      </c>
      <c r="AR283" s="22">
        <v>0.25189576726871638</v>
      </c>
      <c r="AS283" s="22">
        <v>-6.2732662346615189E-2</v>
      </c>
      <c r="AT283" s="22">
        <v>8.8196958725561186E-2</v>
      </c>
      <c r="AU283" s="22">
        <v>0.36373810856183547</v>
      </c>
      <c r="AV283" s="22">
        <v>0.15254635062191974</v>
      </c>
      <c r="AW283" s="22">
        <v>0.50637472283813745</v>
      </c>
      <c r="AX283" s="22">
        <v>0.18015521064301551</v>
      </c>
      <c r="AY283" s="22">
        <v>1.7732001664585935</v>
      </c>
      <c r="AZ283" s="22">
        <v>0.33957553058676654</v>
      </c>
      <c r="BA283" s="22">
        <v>1.9061583577712611</v>
      </c>
      <c r="BB283" s="22">
        <v>0.27880779159821639</v>
      </c>
      <c r="BC283" s="23">
        <v>6.2764158918005075E-2</v>
      </c>
    </row>
    <row r="284" spans="1:55" x14ac:dyDescent="0.2">
      <c r="A284" s="47" t="s">
        <v>859</v>
      </c>
      <c r="B284" s="47" t="s">
        <v>860</v>
      </c>
      <c r="C284" s="47" t="s">
        <v>38</v>
      </c>
      <c r="D284" s="47">
        <v>83548</v>
      </c>
      <c r="E284" s="47" t="s">
        <v>16</v>
      </c>
      <c r="F284" s="47">
        <v>2018</v>
      </c>
      <c r="G284" s="47" t="s">
        <v>17</v>
      </c>
      <c r="H284" s="48">
        <v>43465</v>
      </c>
      <c r="I284" s="48">
        <v>43494</v>
      </c>
      <c r="J284" s="48">
        <v>43494</v>
      </c>
      <c r="K284" s="47">
        <v>436416000</v>
      </c>
      <c r="L284" s="47">
        <v>451146000</v>
      </c>
      <c r="M284" s="47" t="s">
        <v>1876</v>
      </c>
      <c r="N284" s="20">
        <v>1.4943204589876868</v>
      </c>
      <c r="O284" s="21">
        <v>1.4943204589876868</v>
      </c>
      <c r="P284" s="21">
        <v>0.5849076352022099</v>
      </c>
      <c r="Q284" s="21">
        <v>3.9581151282792795</v>
      </c>
      <c r="R284" s="21">
        <v>0.39885648946655167</v>
      </c>
      <c r="S284" s="21">
        <v>0</v>
      </c>
      <c r="T284" s="21">
        <v>0.39885648946655167</v>
      </c>
      <c r="U284" s="21">
        <v>1.977576394436475</v>
      </c>
      <c r="V284" s="21">
        <v>0</v>
      </c>
      <c r="W284" s="21">
        <v>1.977576394436475</v>
      </c>
      <c r="X284" s="22">
        <v>0.37321882314894667</v>
      </c>
      <c r="Y284" s="22">
        <v>0.20168954817050636</v>
      </c>
      <c r="Z284" s="22">
        <v>0.62678117685105339</v>
      </c>
      <c r="AA284" s="22">
        <v>0</v>
      </c>
      <c r="AB284" s="23">
        <v>0.20168954817050636</v>
      </c>
      <c r="AC284" s="24">
        <v>0.36891713304151152</v>
      </c>
      <c r="AD284" s="22">
        <v>0.10163298361102878</v>
      </c>
      <c r="AE284" s="22">
        <v>0.10163298361102878</v>
      </c>
      <c r="AF284" s="22">
        <v>7.6688353125970873E-2</v>
      </c>
      <c r="AG284" s="22">
        <v>3.8174856656353375</v>
      </c>
      <c r="AH284" s="23">
        <v>3.8174856656353375</v>
      </c>
      <c r="AI284" s="24">
        <v>-1.5103744517304556</v>
      </c>
      <c r="AJ284" s="22">
        <v>-0.41318741791679769</v>
      </c>
      <c r="AK284" s="22">
        <v>-0.2587320457086244</v>
      </c>
      <c r="AL284" s="23">
        <v>-0.2587320457086244</v>
      </c>
      <c r="AM284" s="24">
        <v>0.231207546053316</v>
      </c>
      <c r="AN284" s="22">
        <v>3.0148977860239961</v>
      </c>
      <c r="AO284" s="22">
        <v>0.60807337224343971</v>
      </c>
      <c r="AP284" s="22">
        <v>4.9252423354636923</v>
      </c>
      <c r="AQ284" s="22">
        <v>4.6632145497104843E-2</v>
      </c>
      <c r="AR284" s="22">
        <v>-0.16971135421224601</v>
      </c>
      <c r="AS284" s="22">
        <v>0.25632769357075424</v>
      </c>
      <c r="AT284" s="22">
        <v>-0.10319695546384132</v>
      </c>
      <c r="AU284" s="22">
        <v>-0.4654617006714637</v>
      </c>
      <c r="AV284" s="22">
        <v>-0.29146545318568678</v>
      </c>
      <c r="AW284" s="22">
        <v>-0.2587320457086244</v>
      </c>
      <c r="AX284" s="22">
        <v>-0.29146545318568678</v>
      </c>
      <c r="AY284" s="22">
        <v>6.45395601616221</v>
      </c>
      <c r="AZ284" s="22">
        <v>4.0901250042050155</v>
      </c>
      <c r="BA284" s="22">
        <v>-2.492977456197853</v>
      </c>
      <c r="BB284" s="22">
        <v>0.15494372714901788</v>
      </c>
      <c r="BC284" s="23">
        <v>8.2373860013916916E-2</v>
      </c>
    </row>
    <row r="285" spans="1:55" x14ac:dyDescent="0.2">
      <c r="A285" s="47" t="s">
        <v>880</v>
      </c>
      <c r="B285" s="47" t="s">
        <v>881</v>
      </c>
      <c r="C285" s="47" t="s">
        <v>52</v>
      </c>
      <c r="D285" s="47">
        <v>119873</v>
      </c>
      <c r="E285" s="47" t="s">
        <v>16</v>
      </c>
      <c r="F285" s="47">
        <v>2018</v>
      </c>
      <c r="G285" s="47" t="s">
        <v>17</v>
      </c>
      <c r="H285" s="48">
        <v>43465</v>
      </c>
      <c r="I285" s="48">
        <v>43516</v>
      </c>
      <c r="J285" s="48">
        <v>43516</v>
      </c>
      <c r="K285" s="47">
        <v>369823000</v>
      </c>
      <c r="L285" s="47">
        <v>367873000</v>
      </c>
      <c r="M285" s="47" t="s">
        <v>1877</v>
      </c>
      <c r="N285" s="20">
        <v>0.50916567578279825</v>
      </c>
      <c r="O285" s="21">
        <v>0.40450356718192626</v>
      </c>
      <c r="P285" s="21">
        <v>2.794292508917955E-2</v>
      </c>
      <c r="Q285" s="21">
        <v>2.7914065624510944</v>
      </c>
      <c r="R285" s="21">
        <v>0.41884975233902039</v>
      </c>
      <c r="S285" s="21">
        <v>9.2973766281416251E-2</v>
      </c>
      <c r="T285" s="21">
        <v>0.32587598605760409</v>
      </c>
      <c r="U285" s="21">
        <v>1.5880296996991776</v>
      </c>
      <c r="V285" s="21">
        <v>0.35250134761515589</v>
      </c>
      <c r="W285" s="21">
        <v>1.2355283520840217</v>
      </c>
      <c r="X285" s="22">
        <v>9.4267106952852689E-2</v>
      </c>
      <c r="Y285" s="22">
        <v>0.28909745332435177</v>
      </c>
      <c r="Z285" s="22">
        <v>0.90573289304714732</v>
      </c>
      <c r="AA285" s="22">
        <v>7.754081819849569E-2</v>
      </c>
      <c r="AB285" s="23">
        <v>0.26375435699871586</v>
      </c>
      <c r="AC285" s="24">
        <v>0.65562616091504544</v>
      </c>
      <c r="AD285" s="22">
        <v>0.14161697135594878</v>
      </c>
      <c r="AE285" s="22">
        <v>2.4381659986313423E-2</v>
      </c>
      <c r="AF285" s="22">
        <v>-1.2826278228565842E-2</v>
      </c>
      <c r="AG285" s="22">
        <v>2.0500990659496181</v>
      </c>
      <c r="AH285" s="23">
        <v>0.35295782621001981</v>
      </c>
      <c r="AI285" s="24">
        <v>2.7193112386595075</v>
      </c>
      <c r="AJ285" s="22">
        <v>0.13379409433214426</v>
      </c>
      <c r="AK285" s="22">
        <v>2.7943849506164728E-2</v>
      </c>
      <c r="AL285" s="23">
        <v>5.9139784946236562E-2</v>
      </c>
      <c r="AM285" s="24">
        <v>-1.1406910222747743E-2</v>
      </c>
      <c r="AN285" s="22">
        <v>0.8893390599732216</v>
      </c>
      <c r="AO285" s="22">
        <v>0.23456705191707944</v>
      </c>
      <c r="AP285" s="22">
        <v>-2.5812556778035733</v>
      </c>
      <c r="AQ285" s="22">
        <v>-3.0086222711429096E-3</v>
      </c>
      <c r="AR285" s="22">
        <v>0.10560172059829895</v>
      </c>
      <c r="AS285" s="22">
        <v>0.28716394564473557</v>
      </c>
      <c r="AT285" s="22">
        <v>2.4770684278114106E-2</v>
      </c>
      <c r="AU285" s="22">
        <v>-0.34334126040428065</v>
      </c>
      <c r="AV285" s="22">
        <v>-0.1517640102489981</v>
      </c>
      <c r="AW285" s="22">
        <v>7.6012610127508651E-2</v>
      </c>
      <c r="AX285" s="22">
        <v>-0.19506290989951305</v>
      </c>
      <c r="AY285" s="22">
        <v>12.608863730498411</v>
      </c>
      <c r="AZ285" s="22">
        <v>12.453127157255281</v>
      </c>
      <c r="BA285" s="22">
        <v>21.128048780487806</v>
      </c>
      <c r="BB285" s="22">
        <v>1.3654381008694129E-2</v>
      </c>
      <c r="BC285" s="23">
        <v>7.0185510378675308E-3</v>
      </c>
    </row>
    <row r="286" spans="1:55" x14ac:dyDescent="0.2">
      <c r="A286" s="47" t="s">
        <v>877</v>
      </c>
      <c r="B286" s="47" t="s">
        <v>878</v>
      </c>
      <c r="C286" s="47" t="s">
        <v>45</v>
      </c>
      <c r="D286" s="47">
        <v>101814</v>
      </c>
      <c r="E286" s="47" t="s">
        <v>16</v>
      </c>
      <c r="F286" s="47">
        <v>2019</v>
      </c>
      <c r="G286" s="47" t="s">
        <v>17</v>
      </c>
      <c r="H286" s="48">
        <v>43616</v>
      </c>
      <c r="I286" s="48">
        <v>43669</v>
      </c>
      <c r="J286" s="48">
        <v>43742</v>
      </c>
      <c r="K286" s="47">
        <v>1570600000</v>
      </c>
      <c r="L286" s="47">
        <v>1608900000</v>
      </c>
      <c r="M286" s="47" t="s">
        <v>2115</v>
      </c>
      <c r="N286" s="20">
        <v>2.1008136282735825</v>
      </c>
      <c r="O286" s="21">
        <v>1.386092041698449</v>
      </c>
      <c r="P286" s="21">
        <v>0.5928044749555047</v>
      </c>
      <c r="Q286" s="21">
        <v>1.624100918446387</v>
      </c>
      <c r="R286" s="21">
        <v>0.14668802968334949</v>
      </c>
      <c r="S286" s="21">
        <v>6.3245773074166207E-4</v>
      </c>
      <c r="T286" s="21">
        <v>0.14605557195260782</v>
      </c>
      <c r="U286" s="21">
        <v>0.38497288923315259</v>
      </c>
      <c r="V286" s="21">
        <v>1.6598428682084762E-3</v>
      </c>
      <c r="W286" s="21">
        <v>0.38331304636494412</v>
      </c>
      <c r="X286" s="22">
        <v>0.69675760003373111</v>
      </c>
      <c r="Y286" s="22">
        <v>0.38818728522336771</v>
      </c>
      <c r="Z286" s="22">
        <v>0.30324239996626889</v>
      </c>
      <c r="AA286" s="22">
        <v>6.4932327022810639E-3</v>
      </c>
      <c r="AB286" s="23">
        <v>0.38108290461330857</v>
      </c>
      <c r="AC286" s="24">
        <v>0.44671114860546568</v>
      </c>
      <c r="AD286" s="22">
        <v>0.12199299537285579</v>
      </c>
      <c r="AE286" s="22">
        <v>0.12199299537285579</v>
      </c>
      <c r="AF286" s="22">
        <v>0.10299869621903521</v>
      </c>
      <c r="AG286" s="22">
        <v>97.387755102040813</v>
      </c>
      <c r="AH286" s="23">
        <v>97.387755102040813</v>
      </c>
      <c r="AI286" s="24">
        <v>-0.89666271387430119</v>
      </c>
      <c r="AJ286" s="22">
        <v>0.75044495296211544</v>
      </c>
      <c r="AK286" s="22">
        <v>1.3138832997987928</v>
      </c>
      <c r="AL286" s="23">
        <v>1.6967519402127047</v>
      </c>
      <c r="AM286" s="24">
        <v>0.44583379440079673</v>
      </c>
      <c r="AN286" s="22">
        <v>4.3285382317140648</v>
      </c>
      <c r="AO286" s="22">
        <v>1.6493232702281064</v>
      </c>
      <c r="AP286" s="22">
        <v>4.5174962466797552</v>
      </c>
      <c r="AQ286" s="22">
        <v>0.16987814647721045</v>
      </c>
      <c r="AR286" s="22">
        <v>0.15090625559219775</v>
      </c>
      <c r="AS286" s="22">
        <v>-0.135312012679909</v>
      </c>
      <c r="AT286" s="22">
        <v>0.2488931989712021</v>
      </c>
      <c r="AU286" s="22">
        <v>0.71688278667683702</v>
      </c>
      <c r="AV286" s="22">
        <v>1.6208680655360737</v>
      </c>
      <c r="AW286" s="22">
        <v>1.7040993071593533</v>
      </c>
      <c r="AX286" s="22">
        <v>1.6278868360277137</v>
      </c>
      <c r="AY286" s="22">
        <v>0.72904442581726736</v>
      </c>
      <c r="AZ286" s="22">
        <v>-0.24811399832355407</v>
      </c>
      <c r="BA286" s="22">
        <v>1.3996028791263342</v>
      </c>
      <c r="BB286" s="22">
        <v>1.3716585225639553</v>
      </c>
      <c r="BC286" s="23">
        <v>0.30105356128950855</v>
      </c>
    </row>
    <row r="287" spans="1:55" x14ac:dyDescent="0.2">
      <c r="A287" s="47" t="s">
        <v>874</v>
      </c>
      <c r="B287" s="47" t="s">
        <v>875</v>
      </c>
      <c r="C287" s="47" t="s">
        <v>15</v>
      </c>
      <c r="D287" s="47">
        <v>333689</v>
      </c>
      <c r="E287" s="47" t="s">
        <v>16</v>
      </c>
      <c r="F287" s="47">
        <v>2018</v>
      </c>
      <c r="G287" s="47" t="s">
        <v>17</v>
      </c>
      <c r="H287" s="48">
        <v>43465</v>
      </c>
      <c r="I287" s="48">
        <v>43524</v>
      </c>
      <c r="J287" s="48">
        <v>43585</v>
      </c>
      <c r="K287" s="47">
        <v>355178890</v>
      </c>
      <c r="L287" s="47">
        <v>353194577</v>
      </c>
      <c r="M287" s="47" t="s">
        <v>2116</v>
      </c>
      <c r="N287" s="20">
        <v>1.2088111044055523</v>
      </c>
      <c r="O287" s="21">
        <v>1.2088111044055523</v>
      </c>
      <c r="P287" s="21">
        <v>0.31623415811707906</v>
      </c>
      <c r="Q287" s="21">
        <v>3.9881695695037793</v>
      </c>
      <c r="R287" s="21">
        <v>0.55253969299690364</v>
      </c>
      <c r="S287" s="21">
        <v>7.0492127281112059E-3</v>
      </c>
      <c r="T287" s="21">
        <v>0.54549048026879243</v>
      </c>
      <c r="U287" s="21">
        <v>2.7561616825501152</v>
      </c>
      <c r="V287" s="21">
        <v>3.5162668419323036E-2</v>
      </c>
      <c r="W287" s="21">
        <v>2.720999014130792</v>
      </c>
      <c r="X287" s="22">
        <v>0.13195862705053032</v>
      </c>
      <c r="Y287" s="22">
        <v>0.96054292929292928</v>
      </c>
      <c r="Z287" s="22">
        <v>0.8680413729494697</v>
      </c>
      <c r="AA287" s="22">
        <v>0.46030700309638317</v>
      </c>
      <c r="AB287" s="23">
        <v>0.20047433954805982</v>
      </c>
      <c r="AC287" s="24">
        <v>0.56945510360706064</v>
      </c>
      <c r="AD287" s="22">
        <v>0.26891788181120491</v>
      </c>
      <c r="AE287" s="22">
        <v>0.16531082118188795</v>
      </c>
      <c r="AF287" s="22">
        <v>-0.10928626247122027</v>
      </c>
      <c r="AG287" s="22">
        <v>4.5388601036269431</v>
      </c>
      <c r="AH287" s="23">
        <v>2.7901554404145079</v>
      </c>
      <c r="AI287" s="24">
        <v>-0.63894139886578449</v>
      </c>
      <c r="AJ287" s="22">
        <v>0.6385033192516596</v>
      </c>
      <c r="AK287" s="22">
        <v>6.7246929772266609E-2</v>
      </c>
      <c r="AL287" s="23">
        <v>0.12614760939549302</v>
      </c>
      <c r="AM287" s="24">
        <v>-0.23397962536970096</v>
      </c>
      <c r="AN287" s="22">
        <v>2.1409792967466315</v>
      </c>
      <c r="AO287" s="22">
        <v>0.42921141050135053</v>
      </c>
      <c r="AP287" s="22">
        <v>18.829479768786126</v>
      </c>
      <c r="AQ287" s="22">
        <v>-4.6906910863693259E-2</v>
      </c>
      <c r="AR287" s="22">
        <v>0.16239447429009976</v>
      </c>
      <c r="AS287" s="22">
        <v>-0.10376055257099003</v>
      </c>
      <c r="AT287" s="22">
        <v>6.9701561367679035E-2</v>
      </c>
      <c r="AU287" s="22">
        <v>0.3331321665660833</v>
      </c>
      <c r="AV287" s="22">
        <v>6.5816144032431148E-2</v>
      </c>
      <c r="AW287" s="22">
        <v>0.12777777777777777</v>
      </c>
      <c r="AX287" s="22">
        <v>6.6666666666666666E-2</v>
      </c>
      <c r="AY287" s="22">
        <v>4.7871004566210047</v>
      </c>
      <c r="AZ287" s="22">
        <v>4.4880136986301373</v>
      </c>
      <c r="BA287" s="22">
        <v>-0.7752808988764045</v>
      </c>
      <c r="BB287" s="22">
        <v>0.12841302015023251</v>
      </c>
      <c r="BC287" s="23">
        <v>7.9647981067889367E-2</v>
      </c>
    </row>
    <row r="288" spans="1:55" x14ac:dyDescent="0.2">
      <c r="A288" s="47" t="s">
        <v>889</v>
      </c>
      <c r="B288" s="47" t="s">
        <v>890</v>
      </c>
      <c r="C288" s="47" t="s">
        <v>15</v>
      </c>
      <c r="D288" s="47">
        <v>333824</v>
      </c>
      <c r="E288" s="47" t="s">
        <v>16</v>
      </c>
      <c r="F288" s="47">
        <v>2018</v>
      </c>
      <c r="G288" s="47" t="s">
        <v>17</v>
      </c>
      <c r="H288" s="48">
        <v>43465</v>
      </c>
      <c r="I288" s="48">
        <v>43496</v>
      </c>
      <c r="J288" s="48">
        <v>43496</v>
      </c>
      <c r="K288" s="47">
        <v>171900000</v>
      </c>
      <c r="L288" s="47">
        <v>172700000</v>
      </c>
      <c r="M288" s="47" t="s">
        <v>1880</v>
      </c>
      <c r="N288" s="20">
        <v>1.169929900894368</v>
      </c>
      <c r="O288" s="21">
        <v>1.0908871162678269</v>
      </c>
      <c r="P288" s="21">
        <v>0.19083877205704616</v>
      </c>
      <c r="Q288" s="21">
        <v>3.5991205569805791</v>
      </c>
      <c r="R288" s="21">
        <v>0.36870900061084111</v>
      </c>
      <c r="S288" s="21">
        <v>0</v>
      </c>
      <c r="T288" s="21">
        <v>0.36870900061084111</v>
      </c>
      <c r="U288" s="21">
        <v>1.6957371442530842</v>
      </c>
      <c r="V288" s="21">
        <v>0</v>
      </c>
      <c r="W288" s="21">
        <v>1.6957371442530842</v>
      </c>
      <c r="X288" s="22">
        <v>0.25708442886356997</v>
      </c>
      <c r="Y288" s="22">
        <v>0.46493270486682947</v>
      </c>
      <c r="Z288" s="22">
        <v>0.74291557113643003</v>
      </c>
      <c r="AA288" s="22">
        <v>0.49589674129551431</v>
      </c>
      <c r="AB288" s="23">
        <v>0.21743287387459168</v>
      </c>
      <c r="AC288" s="24">
        <v>0.22565210167801961</v>
      </c>
      <c r="AD288" s="22">
        <v>0.12560225951154677</v>
      </c>
      <c r="AE288" s="22">
        <v>0.12560225951154677</v>
      </c>
      <c r="AF288" s="22">
        <v>0.107293570360525</v>
      </c>
      <c r="AG288" s="22">
        <v>6.7259786476868326</v>
      </c>
      <c r="AH288" s="23">
        <v>6.7259786476868326</v>
      </c>
      <c r="AI288" s="24">
        <v>-1.2006793833289784</v>
      </c>
      <c r="AJ288" s="22">
        <v>0.46253323664491175</v>
      </c>
      <c r="AK288" s="22">
        <v>0.21652380609378377</v>
      </c>
      <c r="AL288" s="23">
        <v>0.27566088021321039</v>
      </c>
      <c r="AM288" s="24">
        <v>0.39440576523757176</v>
      </c>
      <c r="AN288" s="22">
        <v>3.6759496763161108</v>
      </c>
      <c r="AO288" s="22">
        <v>0.79927230233978697</v>
      </c>
      <c r="AP288" s="22">
        <v>21.404694167852064</v>
      </c>
      <c r="AQ288" s="22">
        <v>8.5756779008312745E-2</v>
      </c>
      <c r="AR288" s="22">
        <v>0.12716398072769564</v>
      </c>
      <c r="AS288" s="22">
        <v>-0.15268316996178768</v>
      </c>
      <c r="AT288" s="22">
        <v>0.1016386476509176</v>
      </c>
      <c r="AU288" s="22">
        <v>-0.61046652163403436</v>
      </c>
      <c r="AV288" s="22">
        <v>-0.36382626233523013</v>
      </c>
      <c r="AW288" s="22">
        <v>0.27566088021321039</v>
      </c>
      <c r="AX288" s="22">
        <v>-0.36382626233523013</v>
      </c>
      <c r="AY288" s="22">
        <v>3.6727513227513229</v>
      </c>
      <c r="AZ288" s="22">
        <v>3.2550264550264552</v>
      </c>
      <c r="BA288" s="22">
        <v>-1.5642613812325799</v>
      </c>
      <c r="BB288" s="22">
        <v>0.27227544478859034</v>
      </c>
      <c r="BC288" s="23">
        <v>0.12866333095067906</v>
      </c>
    </row>
    <row r="289" spans="1:55" x14ac:dyDescent="0.2">
      <c r="A289" s="47" t="s">
        <v>853</v>
      </c>
      <c r="B289" s="47" t="s">
        <v>854</v>
      </c>
      <c r="C289" s="47" t="s">
        <v>138</v>
      </c>
      <c r="D289" s="47">
        <v>378193</v>
      </c>
      <c r="E289" s="47" t="s">
        <v>16</v>
      </c>
      <c r="F289" s="47">
        <v>2018</v>
      </c>
      <c r="G289" s="47" t="s">
        <v>17</v>
      </c>
      <c r="H289" s="48">
        <v>43465</v>
      </c>
      <c r="I289" s="48">
        <v>43510</v>
      </c>
      <c r="J289" s="48">
        <v>43510</v>
      </c>
      <c r="K289" s="47">
        <v>378000000</v>
      </c>
      <c r="L289" s="47">
        <v>371000000</v>
      </c>
      <c r="M289" s="47" t="s">
        <v>1881</v>
      </c>
      <c r="N289" s="20">
        <v>3.1093549765057666</v>
      </c>
      <c r="O289" s="21">
        <v>1.8338316958564715</v>
      </c>
      <c r="P289" s="21">
        <v>0.60956856044425456</v>
      </c>
      <c r="Q289" s="21">
        <v>0.42530059759521927</v>
      </c>
      <c r="R289" s="21">
        <v>0.13694685795110123</v>
      </c>
      <c r="S289" s="21">
        <v>3.5360678925035362E-4</v>
      </c>
      <c r="T289" s="21">
        <v>0.13659325116185089</v>
      </c>
      <c r="U289" s="21">
        <v>0.1951904384764922</v>
      </c>
      <c r="V289" s="21">
        <v>5.0399596803225573E-4</v>
      </c>
      <c r="W289" s="21">
        <v>0.19468644250845993</v>
      </c>
      <c r="X289" s="22">
        <v>0.36770054556476056</v>
      </c>
      <c r="Y289" s="22">
        <v>1.3212519025875191</v>
      </c>
      <c r="Z289" s="22">
        <v>0.63229945443523949</v>
      </c>
      <c r="AA289" s="22">
        <v>0.31642756112345927</v>
      </c>
      <c r="AB289" s="23">
        <v>0.70160638512830875</v>
      </c>
      <c r="AC289" s="24">
        <v>0.17082692535194605</v>
      </c>
      <c r="AD289" s="22">
        <v>2.4961552111676329E-2</v>
      </c>
      <c r="AE289" s="22">
        <v>2.4961552111676329E-2</v>
      </c>
      <c r="AF289" s="22">
        <v>-3.667337040104105E-3</v>
      </c>
      <c r="AG289" s="22">
        <v>3.1029411764705883</v>
      </c>
      <c r="AH289" s="23">
        <v>3.1029411764705883</v>
      </c>
      <c r="AI289" s="24">
        <v>-5.7581573896353169E-2</v>
      </c>
      <c r="AJ289" s="22">
        <v>0.22255446390431441</v>
      </c>
      <c r="AK289" s="22">
        <v>0.16414607156030986</v>
      </c>
      <c r="AL289" s="23">
        <v>0.19218000737735152</v>
      </c>
      <c r="AM289" s="24">
        <v>-2.2319821441428469E-3</v>
      </c>
      <c r="AN289" s="22">
        <v>0.60861113111095111</v>
      </c>
      <c r="AO289" s="22">
        <v>0.42700545564760556</v>
      </c>
      <c r="AP289" s="22">
        <v>1.7118266504657755</v>
      </c>
      <c r="AQ289" s="22">
        <v>-1.5659729238229946E-3</v>
      </c>
      <c r="AR289" s="22">
        <v>6.1634922512717377E-2</v>
      </c>
      <c r="AS289" s="22">
        <v>-3.5490358452620373E-3</v>
      </c>
      <c r="AT289" s="22">
        <v>2.6318448171347746E-2</v>
      </c>
      <c r="AU289" s="22">
        <v>2.7338744126441692E-2</v>
      </c>
      <c r="AV289" s="22">
        <v>2.3607524898561418E-2</v>
      </c>
      <c r="AW289" s="22">
        <v>0.19267751479289941</v>
      </c>
      <c r="AX289" s="22">
        <v>2.3668639053254437E-2</v>
      </c>
      <c r="AY289" s="22">
        <v>12.848341232227488</v>
      </c>
      <c r="AZ289" s="22">
        <v>6.0853080568720381</v>
      </c>
      <c r="BA289" s="22">
        <v>-2.064516129032258</v>
      </c>
      <c r="BB289" s="22">
        <v>7.7831058649944676E-2</v>
      </c>
      <c r="BC289" s="23">
        <v>1.208822686909195E-2</v>
      </c>
    </row>
    <row r="290" spans="1:55" x14ac:dyDescent="0.2">
      <c r="A290" s="47" t="s">
        <v>1057</v>
      </c>
      <c r="B290" s="47" t="s">
        <v>1058</v>
      </c>
      <c r="C290" s="47" t="s">
        <v>34</v>
      </c>
      <c r="D290" s="47">
        <v>617429</v>
      </c>
      <c r="E290" s="47" t="s">
        <v>16</v>
      </c>
      <c r="F290" s="47">
        <v>2018</v>
      </c>
      <c r="G290" s="47" t="s">
        <v>17</v>
      </c>
      <c r="H290" s="48">
        <v>43465</v>
      </c>
      <c r="I290" s="48">
        <v>43523</v>
      </c>
      <c r="J290" s="48">
        <v>43588</v>
      </c>
      <c r="K290" s="47">
        <v>179838389</v>
      </c>
      <c r="L290" s="47">
        <v>151600231</v>
      </c>
      <c r="M290" s="47" t="s">
        <v>2117</v>
      </c>
      <c r="N290" s="20">
        <v>1.1650225855161527</v>
      </c>
      <c r="O290" s="21">
        <v>1.1650225855161527</v>
      </c>
      <c r="P290" s="21">
        <v>0.74428207076215369</v>
      </c>
      <c r="Q290" s="21">
        <v>2.49094986586561</v>
      </c>
      <c r="R290" s="21">
        <v>0.1705808503946751</v>
      </c>
      <c r="S290" s="21">
        <v>0</v>
      </c>
      <c r="T290" s="21">
        <v>0.1705808503946751</v>
      </c>
      <c r="U290" s="21">
        <v>0.59548919680453272</v>
      </c>
      <c r="V290" s="21">
        <v>0</v>
      </c>
      <c r="W290" s="21">
        <v>0.59548919680453272</v>
      </c>
      <c r="X290" s="22">
        <v>0.60443629258031417</v>
      </c>
      <c r="Y290" s="22">
        <v>0.30613963142540473</v>
      </c>
      <c r="Z290" s="22">
        <v>0.39556370741968583</v>
      </c>
      <c r="AA290" s="22">
        <v>3.8370618229813823E-2</v>
      </c>
      <c r="AB290" s="23">
        <v>0.28645498744567094</v>
      </c>
      <c r="AC290" s="24">
        <v>0.76132544418617487</v>
      </c>
      <c r="AD290" s="22">
        <v>-1.626254975437133E-2</v>
      </c>
      <c r="AE290" s="22">
        <v>-1.626254975437133E-2</v>
      </c>
      <c r="AF290" s="22">
        <v>-1.0236061109714138E-2</v>
      </c>
      <c r="AG290" s="22">
        <v>-0.80454364439724646</v>
      </c>
      <c r="AH290" s="23">
        <v>-0.80454364439724646</v>
      </c>
      <c r="AI290" s="24">
        <v>-0.7489042509514986</v>
      </c>
      <c r="AJ290" s="22">
        <v>0.40301097152749243</v>
      </c>
      <c r="AK290" s="22">
        <v>1.2257524856167459</v>
      </c>
      <c r="AL290" s="23">
        <v>1.2257524856167459</v>
      </c>
      <c r="AM290" s="24">
        <v>-2.4031699092601774E-2</v>
      </c>
      <c r="AN290" s="22">
        <v>2.3477486930783775</v>
      </c>
      <c r="AO290" s="22">
        <v>0.67252432240135696</v>
      </c>
      <c r="AP290" s="22">
        <v>7.8550403468625793</v>
      </c>
      <c r="AQ290" s="22">
        <v>-6.8840000618693832E-3</v>
      </c>
      <c r="AR290" s="22">
        <v>0.31090310700333024</v>
      </c>
      <c r="AS290" s="22">
        <v>-0.23283665846882265</v>
      </c>
      <c r="AT290" s="22">
        <v>0.20908990136989125</v>
      </c>
      <c r="AU290" s="22">
        <v>0.23038518354365284</v>
      </c>
      <c r="AV290" s="22">
        <v>0.70071345776907301</v>
      </c>
      <c r="AW290" s="22">
        <v>1.2257524856167459</v>
      </c>
      <c r="AX290" s="22">
        <v>0.70071345776907301</v>
      </c>
      <c r="AY290" s="22">
        <v>-15.596733135341536</v>
      </c>
      <c r="AZ290" s="22">
        <v>19.709965587139962</v>
      </c>
      <c r="BA290" s="22">
        <v>-17.363204014379868</v>
      </c>
      <c r="BB290" s="22">
        <v>-6.4115990914407742E-2</v>
      </c>
      <c r="BC290" s="23">
        <v>-2.2729427874809745E-2</v>
      </c>
    </row>
    <row r="291" spans="1:55" x14ac:dyDescent="0.2">
      <c r="A291" s="47" t="s">
        <v>895</v>
      </c>
      <c r="B291" s="47" t="s">
        <v>896</v>
      </c>
      <c r="C291" s="47" t="s">
        <v>52</v>
      </c>
      <c r="D291" s="47">
        <v>378196</v>
      </c>
      <c r="E291" s="47" t="s">
        <v>16</v>
      </c>
      <c r="F291" s="47">
        <v>2018</v>
      </c>
      <c r="G291" s="47" t="s">
        <v>17</v>
      </c>
      <c r="H291" s="48">
        <v>43465</v>
      </c>
      <c r="I291" s="48">
        <v>43524</v>
      </c>
      <c r="J291" s="48">
        <v>43587</v>
      </c>
      <c r="K291" s="47">
        <v>289000000</v>
      </c>
      <c r="L291" s="47">
        <v>297000000</v>
      </c>
      <c r="M291" s="47" t="s">
        <v>2118</v>
      </c>
      <c r="N291" s="20">
        <v>1.5012510425354462</v>
      </c>
      <c r="O291" s="21">
        <v>1.3294412010008341</v>
      </c>
      <c r="P291" s="21">
        <v>0.23477898248540449</v>
      </c>
      <c r="Q291" s="21">
        <v>-9.7473251028806587</v>
      </c>
      <c r="R291" s="21">
        <v>0.61356793375987961</v>
      </c>
      <c r="S291" s="21">
        <v>6.774557771923222E-3</v>
      </c>
      <c r="T291" s="21">
        <v>0.60679337598795635</v>
      </c>
      <c r="U291" s="21">
        <v>-5.3670781893004111</v>
      </c>
      <c r="V291" s="21">
        <v>-5.9259259259259262E-2</v>
      </c>
      <c r="W291" s="21">
        <v>-5.3078189300411527</v>
      </c>
      <c r="X291" s="22">
        <v>0.3387278885961611</v>
      </c>
      <c r="Y291" s="22">
        <v>-0.12838123415046493</v>
      </c>
      <c r="Z291" s="22">
        <v>0.6612721114038389</v>
      </c>
      <c r="AA291" s="22">
        <v>5.3914188934888974E-2</v>
      </c>
      <c r="AB291" s="23">
        <v>-0.11432066240120436</v>
      </c>
      <c r="AC291" s="24">
        <v>0.25005275374551594</v>
      </c>
      <c r="AD291" s="22">
        <v>0.1657522684110572</v>
      </c>
      <c r="AE291" s="22">
        <v>0.12133361468664275</v>
      </c>
      <c r="AF291" s="22">
        <v>2.8276007596539355E-2</v>
      </c>
      <c r="AG291" s="22">
        <v>3.2525879917184266</v>
      </c>
      <c r="AH291" s="23">
        <v>2.3809523809523809</v>
      </c>
      <c r="AI291" s="24">
        <v>-1.1082062454611474</v>
      </c>
      <c r="AJ291" s="22">
        <v>0.57422852376980815</v>
      </c>
      <c r="AK291" s="22">
        <v>0.20548995552829322</v>
      </c>
      <c r="AL291" s="23">
        <v>0.21116393191228339</v>
      </c>
      <c r="AM291" s="24">
        <v>-0.2205761316872428</v>
      </c>
      <c r="AN291" s="22">
        <v>-7.8008230452674896</v>
      </c>
      <c r="AO291" s="22">
        <v>0.8917952578095597</v>
      </c>
      <c r="AP291" s="22">
        <v>7.8851913477537439</v>
      </c>
      <c r="AQ291" s="22">
        <v>2.5216409484380881E-2</v>
      </c>
      <c r="AR291" s="22">
        <v>0.14528381515087571</v>
      </c>
      <c r="AS291" s="22">
        <v>-0.16100443131462333</v>
      </c>
      <c r="AT291" s="22">
        <v>0.12956341738803162</v>
      </c>
      <c r="AU291" s="22">
        <v>0.48874061718098416</v>
      </c>
      <c r="AV291" s="22">
        <v>0.17972703573071616</v>
      </c>
      <c r="AW291" s="22">
        <v>0.21352147619786013</v>
      </c>
      <c r="AX291" s="22">
        <v>0.18173360210885409</v>
      </c>
      <c r="AY291" s="22">
        <v>4.1508593252705284</v>
      </c>
      <c r="AZ291" s="22">
        <v>3.7924888605983451</v>
      </c>
      <c r="BA291" s="22">
        <v>4.3731343283582094</v>
      </c>
      <c r="BB291" s="22">
        <v>0.17635332004293819</v>
      </c>
      <c r="BC291" s="23">
        <v>0.13973268529769137</v>
      </c>
    </row>
    <row r="292" spans="1:55" x14ac:dyDescent="0.2">
      <c r="A292" s="47" t="s">
        <v>886</v>
      </c>
      <c r="B292" s="47" t="s">
        <v>887</v>
      </c>
      <c r="C292" s="47" t="s">
        <v>15</v>
      </c>
      <c r="D292" s="47">
        <v>378195</v>
      </c>
      <c r="E292" s="47" t="s">
        <v>16</v>
      </c>
      <c r="F292" s="47">
        <v>2018</v>
      </c>
      <c r="G292" s="47" t="s">
        <v>17</v>
      </c>
      <c r="H292" s="48">
        <v>43465</v>
      </c>
      <c r="I292" s="48">
        <v>43504</v>
      </c>
      <c r="J292" s="48">
        <v>43504</v>
      </c>
      <c r="K292" s="47">
        <v>270500000</v>
      </c>
      <c r="L292" s="47">
        <v>273000000</v>
      </c>
      <c r="M292" s="47" t="s">
        <v>1884</v>
      </c>
      <c r="N292" s="20">
        <v>0.71864145117715172</v>
      </c>
      <c r="O292" s="21">
        <v>0.63874951756078735</v>
      </c>
      <c r="P292" s="21">
        <v>0.1381705905055963</v>
      </c>
      <c r="Q292" s="21">
        <v>1.3590027340190078</v>
      </c>
      <c r="R292" s="21">
        <v>0.30754159882998977</v>
      </c>
      <c r="S292" s="21">
        <v>1.614282954827672E-2</v>
      </c>
      <c r="T292" s="21">
        <v>0.2913987692817131</v>
      </c>
      <c r="U292" s="21">
        <v>0.72549147246452284</v>
      </c>
      <c r="V292" s="21">
        <v>3.8080979039187605E-2</v>
      </c>
      <c r="W292" s="21">
        <v>0.68741049342533522</v>
      </c>
      <c r="X292" s="22">
        <v>5.1381108750241454E-2</v>
      </c>
      <c r="Y292" s="22">
        <v>0.4239079444797042</v>
      </c>
      <c r="Z292" s="22">
        <v>0.94861889124975851</v>
      </c>
      <c r="AA292" s="22">
        <v>0</v>
      </c>
      <c r="AB292" s="23">
        <v>0.4239079444797042</v>
      </c>
      <c r="AC292" s="24">
        <v>0.44170012218537269</v>
      </c>
      <c r="AD292" s="22">
        <v>0.44170012218537269</v>
      </c>
      <c r="AE292" s="22">
        <v>0.34552277884447546</v>
      </c>
      <c r="AF292" s="22">
        <v>0.23267585966137197</v>
      </c>
      <c r="AG292" s="22">
        <v>9.0861759425493709</v>
      </c>
      <c r="AH292" s="23">
        <v>7.1077199281867145</v>
      </c>
      <c r="AI292" s="24">
        <v>-0.62050456253354802</v>
      </c>
      <c r="AJ292" s="22">
        <v>1.4380548050945581</v>
      </c>
      <c r="AK292" s="22">
        <v>0.25859129654553614</v>
      </c>
      <c r="AL292" s="23">
        <v>0.33432032301480485</v>
      </c>
      <c r="AM292" s="24">
        <v>0.17354511131363104</v>
      </c>
      <c r="AN292" s="22">
        <v>0.74586642364275479</v>
      </c>
      <c r="AO292" s="22">
        <v>0.31617870250282842</v>
      </c>
      <c r="AP292" s="22">
        <v>-15.717421124828531</v>
      </c>
      <c r="AQ292" s="22">
        <v>7.3567151411462792E-2</v>
      </c>
      <c r="AR292" s="22">
        <v>0.32518764182230758</v>
      </c>
      <c r="AS292" s="22">
        <v>-0.20178041543026706</v>
      </c>
      <c r="AT292" s="22">
        <v>0.10281740666133171</v>
      </c>
      <c r="AU292" s="22">
        <v>0.79814743342338867</v>
      </c>
      <c r="AV292" s="22">
        <v>0.18555406011664424</v>
      </c>
      <c r="AW292" s="22">
        <v>0.35284090909090909</v>
      </c>
      <c r="AX292" s="22">
        <v>0.19583333333333333</v>
      </c>
      <c r="AY292" s="22">
        <v>2.202133965619443</v>
      </c>
      <c r="AZ292" s="22">
        <v>2.1313969571230982</v>
      </c>
      <c r="BA292" s="22">
        <v>0.77569392348087018</v>
      </c>
      <c r="BB292" s="22">
        <v>0.35522655899506506</v>
      </c>
      <c r="BC292" s="23">
        <v>0.11765929624346172</v>
      </c>
    </row>
    <row r="293" spans="1:55" x14ac:dyDescent="0.2">
      <c r="A293" s="47" t="s">
        <v>856</v>
      </c>
      <c r="B293" s="47" t="s">
        <v>857</v>
      </c>
      <c r="C293" s="47" t="s">
        <v>34</v>
      </c>
      <c r="D293" s="47">
        <v>183964</v>
      </c>
      <c r="E293" s="47" t="s">
        <v>16</v>
      </c>
      <c r="F293" s="47">
        <v>2019</v>
      </c>
      <c r="G293" s="47" t="s">
        <v>17</v>
      </c>
      <c r="H293" s="48">
        <v>43585</v>
      </c>
      <c r="I293" s="48">
        <v>43634</v>
      </c>
      <c r="J293" s="48">
        <v>43787</v>
      </c>
      <c r="K293" s="47">
        <v>246000000</v>
      </c>
      <c r="L293" s="47">
        <v>248000000</v>
      </c>
      <c r="M293" s="47" t="s">
        <v>2119</v>
      </c>
      <c r="N293" s="20">
        <v>1.4507370054305664</v>
      </c>
      <c r="O293" s="21">
        <v>1.4168606154641841</v>
      </c>
      <c r="P293" s="21">
        <v>1.0082751486940782</v>
      </c>
      <c r="Q293" s="21">
        <v>7.0192660550458719</v>
      </c>
      <c r="R293" s="21">
        <v>0.62475689280402702</v>
      </c>
      <c r="S293" s="21">
        <v>0.28303397780574308</v>
      </c>
      <c r="T293" s="21">
        <v>0.34172291499828394</v>
      </c>
      <c r="U293" s="21">
        <v>5.0100917431192658</v>
      </c>
      <c r="V293" s="21">
        <v>2.2697247706422017</v>
      </c>
      <c r="W293" s="21">
        <v>2.7403669724770641</v>
      </c>
      <c r="X293" s="22">
        <v>0.64180299736872215</v>
      </c>
      <c r="Y293" s="22">
        <v>0.15663169995689036</v>
      </c>
      <c r="Z293" s="22">
        <v>0.35819700263127791</v>
      </c>
      <c r="AA293" s="22">
        <v>0.1984898753003089</v>
      </c>
      <c r="AB293" s="23">
        <v>0.12469969111085688</v>
      </c>
      <c r="AC293" s="24">
        <v>0.64188089814513505</v>
      </c>
      <c r="AD293" s="22">
        <v>0.19248291571753987</v>
      </c>
      <c r="AE293" s="22">
        <v>0.19248291571753987</v>
      </c>
      <c r="AF293" s="22">
        <v>0.19020501138952164</v>
      </c>
      <c r="AG293" s="22" t="e">
        <v>#DIV/0!</v>
      </c>
      <c r="AH293" s="23" t="e">
        <v>#DIV/0!</v>
      </c>
      <c r="AI293" s="24">
        <v>-1.9619686800894856</v>
      </c>
      <c r="AJ293" s="22">
        <v>0.34678044996121021</v>
      </c>
      <c r="AK293" s="22">
        <v>0.17176341329426845</v>
      </c>
      <c r="AL293" s="23">
        <v>0.24555942135140085</v>
      </c>
      <c r="AM293" s="24">
        <v>1.0724770642201835</v>
      </c>
      <c r="AN293" s="22">
        <v>5.6385321100917434</v>
      </c>
      <c r="AO293" s="22">
        <v>0.70312321244708842</v>
      </c>
      <c r="AP293" s="22">
        <v>3.5261044176706826</v>
      </c>
      <c r="AQ293" s="22">
        <v>0.1337375586317355</v>
      </c>
      <c r="AR293" s="22">
        <v>0.21819069313374553</v>
      </c>
      <c r="AS293" s="22">
        <v>-0.42808330621542467</v>
      </c>
      <c r="AT293" s="22">
        <v>0.15341494108225603</v>
      </c>
      <c r="AU293" s="22">
        <v>0.52883372123092842</v>
      </c>
      <c r="AV293" s="22">
        <v>0.37447353964475372</v>
      </c>
      <c r="AW293" s="22">
        <v>0.44894543019752259</v>
      </c>
      <c r="AX293" s="22">
        <v>0.68463341144961498</v>
      </c>
      <c r="AY293" s="22">
        <v>4.6162299239222317</v>
      </c>
      <c r="AZ293" s="22">
        <v>1.3203719357565511</v>
      </c>
      <c r="BA293" s="22">
        <v>1.7493584260051327</v>
      </c>
      <c r="BB293" s="22">
        <v>0.21662699139351768</v>
      </c>
      <c r="BC293" s="23">
        <v>0.2427164546573656</v>
      </c>
    </row>
    <row r="294" spans="1:55" x14ac:dyDescent="0.2">
      <c r="A294" s="47" t="s">
        <v>898</v>
      </c>
      <c r="B294" s="47" t="s">
        <v>899</v>
      </c>
      <c r="C294" s="47" t="s">
        <v>59</v>
      </c>
      <c r="D294" s="47">
        <v>334772</v>
      </c>
      <c r="E294" s="47" t="s">
        <v>16</v>
      </c>
      <c r="F294" s="47">
        <v>2018</v>
      </c>
      <c r="G294" s="47" t="s">
        <v>17</v>
      </c>
      <c r="H294" s="48">
        <v>43465</v>
      </c>
      <c r="I294" s="48">
        <v>43524</v>
      </c>
      <c r="J294" s="48">
        <v>43593</v>
      </c>
      <c r="K294" s="47">
        <v>309631000</v>
      </c>
      <c r="L294" s="47">
        <v>310269000</v>
      </c>
      <c r="M294" s="47" t="s">
        <v>2120</v>
      </c>
      <c r="N294" s="20">
        <v>3.0774560809606957</v>
      </c>
      <c r="O294" s="21">
        <v>1.4548569290524891</v>
      </c>
      <c r="P294" s="21">
        <v>0.49848056159355736</v>
      </c>
      <c r="Q294" s="21">
        <v>0.7565814752604596</v>
      </c>
      <c r="R294" s="21">
        <v>0.23945341525624048</v>
      </c>
      <c r="S294" s="21">
        <v>3.2292467189134642E-3</v>
      </c>
      <c r="T294" s="21">
        <v>0.236224168537327</v>
      </c>
      <c r="U294" s="21">
        <v>0.42061943342696234</v>
      </c>
      <c r="V294" s="21">
        <v>5.6724349654890113E-3</v>
      </c>
      <c r="W294" s="21">
        <v>0.41494699846147332</v>
      </c>
      <c r="X294" s="22">
        <v>0.48191861784892326</v>
      </c>
      <c r="Y294" s="22">
        <v>0.6843399821354641</v>
      </c>
      <c r="Z294" s="22">
        <v>0.51808138215107669</v>
      </c>
      <c r="AA294" s="22">
        <v>0.12188975049256197</v>
      </c>
      <c r="AB294" s="23">
        <v>0.56928757025160115</v>
      </c>
      <c r="AC294" s="24">
        <v>0.17135517580508039</v>
      </c>
      <c r="AD294" s="22">
        <v>0.13701870075328079</v>
      </c>
      <c r="AE294" s="22">
        <v>0.13701870075328079</v>
      </c>
      <c r="AF294" s="22">
        <v>9.4177233994962112E-2</v>
      </c>
      <c r="AG294" s="22">
        <v>25.341690338289002</v>
      </c>
      <c r="AH294" s="23">
        <v>25.341690338289002</v>
      </c>
      <c r="AI294" s="24">
        <v>-0.37936307829062571</v>
      </c>
      <c r="AJ294" s="22">
        <v>0.85306346434807401</v>
      </c>
      <c r="AK294" s="22">
        <v>0.44477069761783916</v>
      </c>
      <c r="AL294" s="23">
        <v>0.55788174068185981</v>
      </c>
      <c r="AM294" s="24">
        <v>0.23140309791208913</v>
      </c>
      <c r="AN294" s="22">
        <v>2.457102296341255</v>
      </c>
      <c r="AO294" s="22">
        <v>1.3987977961437426</v>
      </c>
      <c r="AP294" s="22">
        <v>4.2997306158784827</v>
      </c>
      <c r="AQ294" s="22">
        <v>0.13173490735906657</v>
      </c>
      <c r="AR294" s="22">
        <v>9.5501071336861088E-2</v>
      </c>
      <c r="AS294" s="22">
        <v>-3.6229580402404267E-2</v>
      </c>
      <c r="AT294" s="22">
        <v>0.13358668811536764</v>
      </c>
      <c r="AU294" s="22">
        <v>0.48600755443110144</v>
      </c>
      <c r="AV294" s="22">
        <v>0.31783654063506578</v>
      </c>
      <c r="AW294" s="22">
        <v>0.5655081312912269</v>
      </c>
      <c r="AX294" s="22">
        <v>0.3221814500164884</v>
      </c>
      <c r="AY294" s="22">
        <v>1.2493561274596863</v>
      </c>
      <c r="AZ294" s="22">
        <v>0.84207406441229271</v>
      </c>
      <c r="BA294" s="22">
        <v>0.57772876357556679</v>
      </c>
      <c r="BB294" s="22">
        <v>0.80041229079597853</v>
      </c>
      <c r="BC294" s="23">
        <v>0.22724762158826139</v>
      </c>
    </row>
    <row r="295" spans="1:55" x14ac:dyDescent="0.2">
      <c r="A295" s="47" t="s">
        <v>901</v>
      </c>
      <c r="B295" s="47" t="s">
        <v>902</v>
      </c>
      <c r="C295" s="47" t="s">
        <v>34</v>
      </c>
      <c r="D295" s="47">
        <v>172199</v>
      </c>
      <c r="E295" s="47" t="s">
        <v>16</v>
      </c>
      <c r="F295" s="47">
        <v>2018</v>
      </c>
      <c r="G295" s="47" t="s">
        <v>17</v>
      </c>
      <c r="H295" s="48">
        <v>43496</v>
      </c>
      <c r="I295" s="48">
        <v>43517</v>
      </c>
      <c r="J295" s="48">
        <v>43517</v>
      </c>
      <c r="K295" s="47">
        <v>610000000</v>
      </c>
      <c r="L295" s="47">
        <v>622000000</v>
      </c>
      <c r="M295" s="47" t="s">
        <v>1887</v>
      </c>
      <c r="N295" s="20">
        <v>7.9435665914221216</v>
      </c>
      <c r="O295" s="21">
        <v>6.758465011286682</v>
      </c>
      <c r="P295" s="21">
        <v>5.5846501128668171</v>
      </c>
      <c r="Q295" s="21">
        <v>0.42282166559623208</v>
      </c>
      <c r="R295" s="21">
        <v>0.14956364730665062</v>
      </c>
      <c r="S295" s="21">
        <v>0</v>
      </c>
      <c r="T295" s="21">
        <v>0.14956364730665062</v>
      </c>
      <c r="U295" s="21">
        <v>0.21280239777349605</v>
      </c>
      <c r="V295" s="21">
        <v>0</v>
      </c>
      <c r="W295" s="21">
        <v>0.21280239777349605</v>
      </c>
      <c r="X295" s="22">
        <v>0.79423713511886851</v>
      </c>
      <c r="Y295" s="22">
        <v>0.73972602739726023</v>
      </c>
      <c r="Z295" s="22">
        <v>0.20576286488113152</v>
      </c>
      <c r="AA295" s="22">
        <v>4.6494131808606683E-2</v>
      </c>
      <c r="AB295" s="23">
        <v>0.7028287691844719</v>
      </c>
      <c r="AC295" s="24">
        <v>0.61206896551724133</v>
      </c>
      <c r="AD295" s="22">
        <v>0.32468419255718678</v>
      </c>
      <c r="AE295" s="22">
        <v>0.32468419255718678</v>
      </c>
      <c r="AF295" s="22">
        <v>0.35344827586206895</v>
      </c>
      <c r="AG295" s="22">
        <v>-48.769230769230766</v>
      </c>
      <c r="AH295" s="23">
        <v>-48.769230769230766</v>
      </c>
      <c r="AI295" s="24">
        <v>-0.76569596580283195</v>
      </c>
      <c r="AJ295" s="22">
        <v>2.81640331075997</v>
      </c>
      <c r="AK295" s="22">
        <v>1.6961770623742454</v>
      </c>
      <c r="AL295" s="23">
        <v>1.8827967806841046</v>
      </c>
      <c r="AM295" s="24">
        <v>0.44326696638835367</v>
      </c>
      <c r="AN295" s="22">
        <v>1.2541211731963178</v>
      </c>
      <c r="AO295" s="22">
        <v>0.88143244056575387</v>
      </c>
      <c r="AP295" s="22">
        <v>1.2696142175986129</v>
      </c>
      <c r="AQ295" s="22">
        <v>0.31154077640686129</v>
      </c>
      <c r="AR295" s="22">
        <v>0.31947763741891433</v>
      </c>
      <c r="AS295" s="22">
        <v>-0.24462273813588256</v>
      </c>
      <c r="AT295" s="22">
        <v>0.28159795365633461</v>
      </c>
      <c r="AU295" s="22">
        <v>-0.26636568848758463</v>
      </c>
      <c r="AV295" s="22">
        <v>-0.17806841046277666</v>
      </c>
      <c r="AW295" s="22">
        <v>1.8827967806841046</v>
      </c>
      <c r="AX295" s="22">
        <v>-0.17806841046277666</v>
      </c>
      <c r="AY295" s="22">
        <v>0.52260778128286012</v>
      </c>
      <c r="AZ295" s="22">
        <v>-1.4284963196635121</v>
      </c>
      <c r="BA295" s="22">
        <v>-8.5486597440231835E-2</v>
      </c>
      <c r="BB295" s="22">
        <v>1.9134808853118712</v>
      </c>
      <c r="BC295" s="23">
        <v>0.31798043968904122</v>
      </c>
    </row>
    <row r="296" spans="1:55" x14ac:dyDescent="0.2">
      <c r="A296" s="47" t="s">
        <v>904</v>
      </c>
      <c r="B296" s="47" t="s">
        <v>905</v>
      </c>
      <c r="C296" s="47" t="s">
        <v>45</v>
      </c>
      <c r="D296" s="47">
        <v>896899</v>
      </c>
      <c r="E296" s="47" t="s">
        <v>16</v>
      </c>
      <c r="F296" s="47">
        <v>2018</v>
      </c>
      <c r="G296" s="47" t="s">
        <v>17</v>
      </c>
      <c r="H296" s="48">
        <v>43465</v>
      </c>
      <c r="I296" s="48">
        <v>43509</v>
      </c>
      <c r="J296" s="48">
        <v>43880</v>
      </c>
      <c r="K296" s="47">
        <v>3602000</v>
      </c>
      <c r="L296" s="47">
        <v>3950000</v>
      </c>
      <c r="M296" s="47" t="s">
        <v>1298</v>
      </c>
      <c r="N296" s="20">
        <v>3.0374429043425608</v>
      </c>
      <c r="O296" s="21">
        <v>3.0088549276678647</v>
      </c>
      <c r="P296" s="21">
        <v>0.93705985336123943</v>
      </c>
      <c r="Q296" s="21">
        <v>0.75052500273698108</v>
      </c>
      <c r="R296" s="21">
        <v>0.18878510694951536</v>
      </c>
      <c r="S296" s="21">
        <v>0</v>
      </c>
      <c r="T296" s="21">
        <v>0.18878510694951536</v>
      </c>
      <c r="U296" s="21">
        <v>0.33047304985950166</v>
      </c>
      <c r="V296" s="21">
        <v>0</v>
      </c>
      <c r="W296" s="21">
        <v>0.33047304985950166</v>
      </c>
      <c r="X296" s="22">
        <v>0.72885781221523005</v>
      </c>
      <c r="Y296" s="22">
        <v>0.57125719337711822</v>
      </c>
      <c r="Z296" s="22">
        <v>0.27114218778476995</v>
      </c>
      <c r="AA296" s="22">
        <v>0</v>
      </c>
      <c r="AB296" s="23">
        <v>0.57125719337711822</v>
      </c>
      <c r="AC296" s="24">
        <v>0.20541791823581029</v>
      </c>
      <c r="AD296" s="22">
        <v>0.13384682217532512</v>
      </c>
      <c r="AE296" s="22">
        <v>0.13384682217532512</v>
      </c>
      <c r="AF296" s="22">
        <v>0.11128326051688002</v>
      </c>
      <c r="AG296" s="22">
        <v>71.088004151838675</v>
      </c>
      <c r="AH296" s="23">
        <v>71.088004151838675</v>
      </c>
      <c r="AI296" s="24">
        <v>-0.92965541274964525</v>
      </c>
      <c r="AJ296" s="22">
        <v>0.95186984164593458</v>
      </c>
      <c r="AK296" s="22">
        <v>1.2098862102024324</v>
      </c>
      <c r="AL296" s="23">
        <v>1.2098862102024324</v>
      </c>
      <c r="AM296" s="24">
        <v>0.44079052860781109</v>
      </c>
      <c r="AN296" s="22">
        <v>3.9609778376411757</v>
      </c>
      <c r="AO296" s="22">
        <v>2.2627370825598647</v>
      </c>
      <c r="AP296" s="22">
        <v>4.628219598468819</v>
      </c>
      <c r="AQ296" s="22">
        <v>0.25180476023971449</v>
      </c>
      <c r="AR296" s="22">
        <v>0.10094345443413533</v>
      </c>
      <c r="AS296" s="22">
        <v>-9.3842628796341102E-2</v>
      </c>
      <c r="AT296" s="22">
        <v>0.22840849758981002</v>
      </c>
      <c r="AU296" s="22">
        <v>0.94110624070344484</v>
      </c>
      <c r="AV296" s="22">
        <v>1.1962049989877543</v>
      </c>
      <c r="AW296" s="22">
        <v>1.2098862102024324</v>
      </c>
      <c r="AX296" s="22">
        <v>1.1962049989877543</v>
      </c>
      <c r="AY296" s="22">
        <v>0.62334082506374922</v>
      </c>
      <c r="AZ296" s="22">
        <v>-0.11909661203439591</v>
      </c>
      <c r="BA296" s="22">
        <v>0.89682851290208065</v>
      </c>
      <c r="BB296" s="22">
        <v>1.6042587935704833</v>
      </c>
      <c r="BC296" s="23">
        <v>0.39847804232573353</v>
      </c>
    </row>
    <row r="297" spans="1:55" x14ac:dyDescent="0.2">
      <c r="A297" s="47" t="s">
        <v>862</v>
      </c>
      <c r="B297" s="47" t="s">
        <v>863</v>
      </c>
      <c r="C297" s="47" t="s">
        <v>45</v>
      </c>
      <c r="D297" s="47">
        <v>378194</v>
      </c>
      <c r="E297" s="47" t="s">
        <v>16</v>
      </c>
      <c r="F297" s="47">
        <v>2018</v>
      </c>
      <c r="G297" s="47" t="s">
        <v>17</v>
      </c>
      <c r="H297" s="48">
        <v>43465</v>
      </c>
      <c r="I297" s="48">
        <v>43528</v>
      </c>
      <c r="J297" s="48">
        <v>43528</v>
      </c>
      <c r="K297" s="47">
        <v>451600000</v>
      </c>
      <c r="L297" s="47">
        <v>450600000</v>
      </c>
      <c r="M297" s="47" t="s">
        <v>1888</v>
      </c>
      <c r="N297" s="20">
        <v>2.326966966966967</v>
      </c>
      <c r="O297" s="21">
        <v>1.8515615615615615</v>
      </c>
      <c r="P297" s="21">
        <v>0.14885885885885886</v>
      </c>
      <c r="Q297" s="21">
        <v>2.3567774451475993</v>
      </c>
      <c r="R297" s="21">
        <v>0.39596080467815131</v>
      </c>
      <c r="S297" s="21">
        <v>1.7988981960217653E-2</v>
      </c>
      <c r="T297" s="21">
        <v>0.37797182271793367</v>
      </c>
      <c r="U297" s="21">
        <v>1.3291522983061124</v>
      </c>
      <c r="V297" s="21">
        <v>6.0385008905225662E-2</v>
      </c>
      <c r="W297" s="21">
        <v>1.2687672894008868</v>
      </c>
      <c r="X297" s="22">
        <v>0.43738005463863988</v>
      </c>
      <c r="Y297" s="22">
        <v>0.57576418737590818</v>
      </c>
      <c r="Z297" s="22">
        <v>0.56261994536136006</v>
      </c>
      <c r="AA297" s="22">
        <v>0.16765257049965004</v>
      </c>
      <c r="AB297" s="23">
        <v>0.29790476620532386</v>
      </c>
      <c r="AC297" s="24">
        <v>0.34860790879282577</v>
      </c>
      <c r="AD297" s="22">
        <v>6.6505231204161797E-2</v>
      </c>
      <c r="AE297" s="22">
        <v>6.6505231204161797E-2</v>
      </c>
      <c r="AF297" s="22">
        <v>-0.80152707133670875</v>
      </c>
      <c r="AG297" s="22">
        <v>1.2861304055568004</v>
      </c>
      <c r="AH297" s="23">
        <v>1.2861304055568004</v>
      </c>
      <c r="AI297" s="24">
        <v>-8.0213235294117649</v>
      </c>
      <c r="AJ297" s="22">
        <v>0.20420420420420421</v>
      </c>
      <c r="AK297" s="22">
        <v>3.4982181040627225E-2</v>
      </c>
      <c r="AL297" s="23">
        <v>9.6935138987883113E-2</v>
      </c>
      <c r="AM297" s="24">
        <v>-1.3107544810337641</v>
      </c>
      <c r="AN297" s="22">
        <v>1.6353215354882715</v>
      </c>
      <c r="AO297" s="22">
        <v>0.48717007970016479</v>
      </c>
      <c r="AP297" s="22">
        <v>1.9532225943695121</v>
      </c>
      <c r="AQ297" s="22">
        <v>-0.39048000722494414</v>
      </c>
      <c r="AR297" s="22">
        <v>7.8786685050226513E-2</v>
      </c>
      <c r="AS297" s="22">
        <v>-0.631973490597736</v>
      </c>
      <c r="AT297" s="22">
        <v>3.8382515635230631E-2</v>
      </c>
      <c r="AU297" s="22">
        <v>1.6478678678678678</v>
      </c>
      <c r="AV297" s="22">
        <v>0.78223806129722029</v>
      </c>
      <c r="AW297" s="22">
        <v>0.10154861640010154</v>
      </c>
      <c r="AX297" s="22">
        <v>0.81946746710870177</v>
      </c>
      <c r="AY297" s="22">
        <v>12.221254355400697</v>
      </c>
      <c r="AZ297" s="22">
        <v>11.35766550522648</v>
      </c>
      <c r="BA297" s="22">
        <v>-0.79321759493487909</v>
      </c>
      <c r="BB297" s="22">
        <v>8.182466143977192E-2</v>
      </c>
      <c r="BC297" s="23">
        <v>3.9898793304787857E-2</v>
      </c>
    </row>
    <row r="298" spans="1:55" x14ac:dyDescent="0.2">
      <c r="A298" s="47" t="s">
        <v>868</v>
      </c>
      <c r="B298" s="47" t="s">
        <v>869</v>
      </c>
      <c r="C298" s="47" t="s">
        <v>38</v>
      </c>
      <c r="D298" s="47">
        <v>160346</v>
      </c>
      <c r="E298" s="47" t="s">
        <v>16</v>
      </c>
      <c r="F298" s="47">
        <v>2019</v>
      </c>
      <c r="G298" s="47" t="s">
        <v>17</v>
      </c>
      <c r="H298" s="48">
        <v>43646</v>
      </c>
      <c r="I298" s="48">
        <v>43690</v>
      </c>
      <c r="J298" s="48">
        <v>43690</v>
      </c>
      <c r="K298" s="47">
        <v>585000000</v>
      </c>
      <c r="L298" s="47">
        <v>590100000</v>
      </c>
      <c r="M298" s="47" t="s">
        <v>1889</v>
      </c>
      <c r="N298" s="20">
        <v>1.2125748502994012</v>
      </c>
      <c r="O298" s="21">
        <v>1.1083832335329342</v>
      </c>
      <c r="P298" s="21">
        <v>0.49191616766467067</v>
      </c>
      <c r="Q298" s="21">
        <v>0.52371254000581902</v>
      </c>
      <c r="R298" s="21">
        <v>9.2482973712685379E-2</v>
      </c>
      <c r="S298" s="21">
        <v>2.8578702819680477E-2</v>
      </c>
      <c r="T298" s="21">
        <v>6.3904270893004905E-2</v>
      </c>
      <c r="U298" s="21">
        <v>0.14091746678304723</v>
      </c>
      <c r="V298" s="21">
        <v>4.3545727863446806E-2</v>
      </c>
      <c r="W298" s="21">
        <v>9.7371738919600423E-2</v>
      </c>
      <c r="X298" s="22">
        <v>0.25778117242696202</v>
      </c>
      <c r="Y298" s="22">
        <v>1.2670189235684444</v>
      </c>
      <c r="Z298" s="22">
        <v>0.74221882757303803</v>
      </c>
      <c r="AA298" s="22">
        <v>0.32760486283495638</v>
      </c>
      <c r="AB298" s="23">
        <v>0.65629177009738404</v>
      </c>
      <c r="AC298" s="24">
        <v>0.44192972007147113</v>
      </c>
      <c r="AD298" s="22">
        <v>0.12348620210442723</v>
      </c>
      <c r="AE298" s="22">
        <v>5.8070279928528888E-2</v>
      </c>
      <c r="AF298" s="22">
        <v>1.5386142545165774E-2</v>
      </c>
      <c r="AG298" s="22">
        <v>21.084745762711865</v>
      </c>
      <c r="AH298" s="23">
        <v>9.9152542372881349</v>
      </c>
      <c r="AI298" s="24">
        <v>-0.65732758620689657</v>
      </c>
      <c r="AJ298" s="22">
        <v>0.27784431137724552</v>
      </c>
      <c r="AK298" s="22">
        <v>0.52787336545079144</v>
      </c>
      <c r="AL298" s="23">
        <v>0.63867859600825883</v>
      </c>
      <c r="AM298" s="24">
        <v>1.5032489574241102E-2</v>
      </c>
      <c r="AN298" s="22">
        <v>0.9770148385219668</v>
      </c>
      <c r="AO298" s="22">
        <v>0.64120679778499146</v>
      </c>
      <c r="AP298" s="22">
        <v>14.188732394366196</v>
      </c>
      <c r="AQ298" s="22">
        <v>9.8656991916491622E-3</v>
      </c>
      <c r="AR298" s="22">
        <v>9.2118324399444118E-2</v>
      </c>
      <c r="AS298" s="22">
        <v>-6.055191582291046E-2</v>
      </c>
      <c r="AT298" s="22">
        <v>5.9066895805486602E-2</v>
      </c>
      <c r="AU298" s="22">
        <v>7.5149700598802396E-2</v>
      </c>
      <c r="AV298" s="22">
        <v>0.17274604267033725</v>
      </c>
      <c r="AW298" s="22">
        <v>0.92430278884462147</v>
      </c>
      <c r="AX298" s="22">
        <v>0.25</v>
      </c>
      <c r="AY298" s="22">
        <v>1.1680064308681672</v>
      </c>
      <c r="AZ298" s="22">
        <v>-0.15273311897106109</v>
      </c>
      <c r="BA298" s="22">
        <v>1.6193548387096774</v>
      </c>
      <c r="BB298" s="22">
        <v>0.40261527873365449</v>
      </c>
      <c r="BC298" s="23">
        <v>4.7288012286799776E-2</v>
      </c>
    </row>
    <row r="299" spans="1:55" x14ac:dyDescent="0.2">
      <c r="A299" s="47" t="s">
        <v>1006</v>
      </c>
      <c r="B299" s="47" t="s">
        <v>1007</v>
      </c>
      <c r="C299" s="47" t="s">
        <v>72</v>
      </c>
      <c r="D299" s="47">
        <v>81605</v>
      </c>
      <c r="E299" s="47" t="s">
        <v>16</v>
      </c>
      <c r="F299" s="47">
        <v>2018</v>
      </c>
      <c r="G299" s="47" t="s">
        <v>17</v>
      </c>
      <c r="H299" s="48">
        <v>43465</v>
      </c>
      <c r="I299" s="48">
        <v>43518</v>
      </c>
      <c r="J299" s="48">
        <v>43525</v>
      </c>
      <c r="K299" s="47">
        <v>298198965</v>
      </c>
      <c r="L299" s="47">
        <v>298771166</v>
      </c>
      <c r="M299" s="47" t="s">
        <v>1890</v>
      </c>
      <c r="N299" s="20">
        <v>2.6170407532002869E-2</v>
      </c>
      <c r="O299" s="21">
        <v>2.6170407532002869E-2</v>
      </c>
      <c r="P299" s="21">
        <v>1.5807587855231288E-3</v>
      </c>
      <c r="Q299" s="21">
        <v>0.87914349724873042</v>
      </c>
      <c r="R299" s="21">
        <v>5.3773527351657219E-2</v>
      </c>
      <c r="S299" s="21">
        <v>1.651323880115721E-2</v>
      </c>
      <c r="T299" s="21">
        <v>3.7260288550500009E-2</v>
      </c>
      <c r="U299" s="21">
        <v>0.1010481742469934</v>
      </c>
      <c r="V299" s="21">
        <v>3.1030745311709993E-2</v>
      </c>
      <c r="W299" s="21">
        <v>7.0017428935283413E-2</v>
      </c>
      <c r="X299" s="22">
        <v>1.1268516206203958E-2</v>
      </c>
      <c r="Y299" s="22">
        <v>0.57815961776575908</v>
      </c>
      <c r="Z299" s="22">
        <v>0.98873148379379605</v>
      </c>
      <c r="AA299" s="22">
        <v>9.5868525262273808E-4</v>
      </c>
      <c r="AB299" s="23">
        <v>0.53215733735295268</v>
      </c>
      <c r="AC299" s="24">
        <v>1</v>
      </c>
      <c r="AD299" s="22">
        <v>0.88667744107338398</v>
      </c>
      <c r="AE299" s="22">
        <v>0.48016700832481068</v>
      </c>
      <c r="AF299" s="22">
        <v>0.27383912796591148</v>
      </c>
      <c r="AG299" s="22">
        <v>4.4258476806255169</v>
      </c>
      <c r="AH299" s="23">
        <v>2.3967521239004586</v>
      </c>
      <c r="AI299" s="24">
        <v>0.65360360027626252</v>
      </c>
      <c r="AJ299" s="22">
        <v>0.16482199152474664</v>
      </c>
      <c r="AK299" s="22">
        <v>0.3917159186458854</v>
      </c>
      <c r="AL299" s="23">
        <v>1.3197840630750295</v>
      </c>
      <c r="AM299" s="24">
        <v>4.4774656451476658E-2</v>
      </c>
      <c r="AN299" s="22">
        <v>0.16350715394131102</v>
      </c>
      <c r="AO299" s="22">
        <v>8.7011531679567419E-2</v>
      </c>
      <c r="AP299" s="22">
        <v>-0.20750931561704358</v>
      </c>
      <c r="AQ299" s="22">
        <v>2.3827161958111024E-2</v>
      </c>
      <c r="AR299" s="22">
        <v>0.81563262988406715</v>
      </c>
      <c r="AS299" s="22">
        <v>0.53310042339502262</v>
      </c>
      <c r="AT299" s="22">
        <v>7.0969444414046401E-2</v>
      </c>
      <c r="AU299" s="22">
        <v>-0.10636937586127918</v>
      </c>
      <c r="AV299" s="22">
        <v>-0.85173468517322481</v>
      </c>
      <c r="AW299" s="22">
        <v>1.9046939026749441</v>
      </c>
      <c r="AX299" s="22">
        <v>-1.2292115861486783</v>
      </c>
      <c r="AY299" s="22">
        <v>0.6969892063966624</v>
      </c>
      <c r="AZ299" s="22">
        <v>0.68816695601360323</v>
      </c>
      <c r="BA299" s="22">
        <v>-1.9222087158360239</v>
      </c>
      <c r="BB299" s="22">
        <v>0.77696347838802837</v>
      </c>
      <c r="BC299" s="23">
        <v>7.3373329092242354E-2</v>
      </c>
    </row>
    <row r="300" spans="1:55" x14ac:dyDescent="0.2">
      <c r="A300" s="47" t="s">
        <v>913</v>
      </c>
      <c r="B300" s="47" t="s">
        <v>914</v>
      </c>
      <c r="C300" s="47" t="s">
        <v>15</v>
      </c>
      <c r="D300" s="47">
        <v>782146</v>
      </c>
      <c r="E300" s="47" t="s">
        <v>16</v>
      </c>
      <c r="F300" s="47">
        <v>2018</v>
      </c>
      <c r="G300" s="47" t="s">
        <v>17</v>
      </c>
      <c r="H300" s="48">
        <v>43465</v>
      </c>
      <c r="I300" s="48">
        <v>43523</v>
      </c>
      <c r="J300" s="48">
        <v>43592</v>
      </c>
      <c r="K300" s="47">
        <v>122231478</v>
      </c>
      <c r="L300" s="47">
        <v>122366625</v>
      </c>
      <c r="M300" s="47" t="s">
        <v>2121</v>
      </c>
      <c r="N300" s="20">
        <v>1.9797186683560768</v>
      </c>
      <c r="O300" s="21">
        <v>1.9797186683560768</v>
      </c>
      <c r="P300" s="21">
        <v>0.53340322707242416</v>
      </c>
      <c r="Q300" s="21">
        <v>0.32262842181800816</v>
      </c>
      <c r="R300" s="21">
        <v>1.2692921834448759E-2</v>
      </c>
      <c r="S300" s="21">
        <v>0</v>
      </c>
      <c r="T300" s="21">
        <v>1.2692921834448759E-2</v>
      </c>
      <c r="U300" s="21">
        <v>1.6788019174156298E-2</v>
      </c>
      <c r="V300" s="21">
        <v>0</v>
      </c>
      <c r="W300" s="21">
        <v>1.6788019174156298E-2</v>
      </c>
      <c r="X300" s="22">
        <v>0.19920243320490916</v>
      </c>
      <c r="Y300" s="22">
        <v>0.76024385816632722</v>
      </c>
      <c r="Z300" s="22">
        <v>0.80079756679509084</v>
      </c>
      <c r="AA300" s="22">
        <v>5.4898297258639157E-3</v>
      </c>
      <c r="AB300" s="23">
        <v>0.75607024883486029</v>
      </c>
      <c r="AC300" s="24">
        <v>1</v>
      </c>
      <c r="AD300" s="22">
        <v>0.25902250293357931</v>
      </c>
      <c r="AE300" s="22">
        <v>0.20205554573230672</v>
      </c>
      <c r="AF300" s="22">
        <v>0.14978083164036851</v>
      </c>
      <c r="AG300" s="22">
        <v>-358.21067031463747</v>
      </c>
      <c r="AH300" s="23">
        <v>-279.42920656634749</v>
      </c>
      <c r="AI300" s="24">
        <v>-0.28541321340804965</v>
      </c>
      <c r="AJ300" s="22">
        <v>2.5232275209400896</v>
      </c>
      <c r="AK300" s="22">
        <v>19.056666666666668</v>
      </c>
      <c r="AL300" s="23">
        <v>20.002577777777777</v>
      </c>
      <c r="AM300" s="24">
        <v>0.22595479993717549</v>
      </c>
      <c r="AN300" s="22">
        <v>1.5085695376542212</v>
      </c>
      <c r="AO300" s="22">
        <v>1.1405845457189172</v>
      </c>
      <c r="AP300" s="22">
        <v>11.57004208905942</v>
      </c>
      <c r="AQ300" s="22">
        <v>0.17083770181393135</v>
      </c>
      <c r="AR300" s="22">
        <v>0.22259740163390165</v>
      </c>
      <c r="AS300" s="22">
        <v>-6.3532239696614118E-2</v>
      </c>
      <c r="AT300" s="22">
        <v>0.2538911562208151</v>
      </c>
      <c r="AU300" s="22">
        <v>0.89626105872195372</v>
      </c>
      <c r="AV300" s="22">
        <v>7.1050000000000004</v>
      </c>
      <c r="AW300" s="22">
        <v>20.002577777777777</v>
      </c>
      <c r="AX300" s="22">
        <v>7.1050000000000004</v>
      </c>
      <c r="AY300" s="22">
        <v>4.2963200586590901E-2</v>
      </c>
      <c r="AZ300" s="22">
        <v>-0.13870621572491332</v>
      </c>
      <c r="BA300" s="22">
        <v>0.52788821598631597</v>
      </c>
      <c r="BB300" s="22">
        <v>18.15668888888889</v>
      </c>
      <c r="BC300" s="23">
        <v>0.25624523490450679</v>
      </c>
    </row>
    <row r="301" spans="1:55" x14ac:dyDescent="0.2">
      <c r="A301" s="47" t="s">
        <v>919</v>
      </c>
      <c r="B301" s="47" t="s">
        <v>920</v>
      </c>
      <c r="C301" s="47" t="s">
        <v>138</v>
      </c>
      <c r="D301" s="47">
        <v>334076</v>
      </c>
      <c r="E301" s="47" t="s">
        <v>16</v>
      </c>
      <c r="F301" s="47">
        <v>2018</v>
      </c>
      <c r="G301" s="47" t="s">
        <v>17</v>
      </c>
      <c r="H301" s="48">
        <v>43465</v>
      </c>
      <c r="I301" s="48">
        <v>43522</v>
      </c>
      <c r="J301" s="48">
        <v>43586</v>
      </c>
      <c r="K301" s="47">
        <v>412201000</v>
      </c>
      <c r="L301" s="47">
        <v>415119000</v>
      </c>
      <c r="M301" s="47" t="s">
        <v>2122</v>
      </c>
      <c r="N301" s="20">
        <v>0.66335046451492952</v>
      </c>
      <c r="O301" s="21">
        <v>0.45568895617414995</v>
      </c>
      <c r="P301" s="21">
        <v>5.679565327095534E-3</v>
      </c>
      <c r="Q301" s="21">
        <v>1.7709631200829601</v>
      </c>
      <c r="R301" s="21">
        <v>0.51454329117720476</v>
      </c>
      <c r="S301" s="21">
        <v>2.7844403291393312E-2</v>
      </c>
      <c r="T301" s="21">
        <v>0.48669888788581145</v>
      </c>
      <c r="U301" s="21">
        <v>1.4257804835381425</v>
      </c>
      <c r="V301" s="21">
        <v>7.7155814621167454E-2</v>
      </c>
      <c r="W301" s="21">
        <v>1.348624668916975</v>
      </c>
      <c r="X301" s="22">
        <v>7.6714416358215326E-2</v>
      </c>
      <c r="Y301" s="22">
        <v>0.3811017954790426</v>
      </c>
      <c r="Z301" s="22">
        <v>0.9232855836417847</v>
      </c>
      <c r="AA301" s="22">
        <v>0</v>
      </c>
      <c r="AB301" s="23">
        <v>0.36088535164988444</v>
      </c>
      <c r="AC301" s="24">
        <v>0.25176198321696891</v>
      </c>
      <c r="AD301" s="22">
        <v>0.17973356406110094</v>
      </c>
      <c r="AE301" s="22">
        <v>0.14570272709167711</v>
      </c>
      <c r="AF301" s="22">
        <v>9.1367036612469144E-2</v>
      </c>
      <c r="AG301" s="22">
        <v>4.8196839998296497</v>
      </c>
      <c r="AH301" s="23">
        <v>3.9071227801200972</v>
      </c>
      <c r="AI301" s="24">
        <v>4.4793592592372408E-2</v>
      </c>
      <c r="AJ301" s="22">
        <v>1.037128468684845</v>
      </c>
      <c r="AK301" s="22">
        <v>9.0785891970394578E-2</v>
      </c>
      <c r="AL301" s="23">
        <v>0.23310123969937482</v>
      </c>
      <c r="AM301" s="24">
        <v>0.17487582344244881</v>
      </c>
      <c r="AN301" s="22">
        <v>1.9139925067744066</v>
      </c>
      <c r="AO301" s="22">
        <v>0.69073185886252553</v>
      </c>
      <c r="AP301" s="22">
        <v>-17.741793509194089</v>
      </c>
      <c r="AQ301" s="22">
        <v>6.3110123038091243E-2</v>
      </c>
      <c r="AR301" s="22">
        <v>0.17364289414696635</v>
      </c>
      <c r="AS301" s="22">
        <v>7.7780890569796582E-3</v>
      </c>
      <c r="AT301" s="22">
        <v>0.11994067905240283</v>
      </c>
      <c r="AU301" s="22">
        <v>-5.8417234386056775E-2</v>
      </c>
      <c r="AV301" s="22">
        <v>-1.3129646101091314E-2</v>
      </c>
      <c r="AW301" s="22">
        <v>0.24643713400171796</v>
      </c>
      <c r="AX301" s="22">
        <v>-1.3880802863951701E-2</v>
      </c>
      <c r="AY301" s="22">
        <v>4.1446059502876178</v>
      </c>
      <c r="AZ301" s="22">
        <v>4.1393152839508351</v>
      </c>
      <c r="BA301" s="22">
        <v>-0.10704734821654385</v>
      </c>
      <c r="BB301" s="22">
        <v>0.19559387373435452</v>
      </c>
      <c r="BC301" s="23">
        <v>0.11380241000022638</v>
      </c>
    </row>
    <row r="302" spans="1:55" x14ac:dyDescent="0.2">
      <c r="A302" s="47" t="s">
        <v>916</v>
      </c>
      <c r="B302" s="47" t="s">
        <v>917</v>
      </c>
      <c r="C302" s="47" t="s">
        <v>38</v>
      </c>
      <c r="D302" s="47">
        <v>251397</v>
      </c>
      <c r="E302" s="47" t="s">
        <v>16</v>
      </c>
      <c r="F302" s="47">
        <v>2018</v>
      </c>
      <c r="G302" s="47" t="s">
        <v>17</v>
      </c>
      <c r="H302" s="48">
        <v>43465</v>
      </c>
      <c r="I302" s="48">
        <v>43508</v>
      </c>
      <c r="J302" s="48">
        <v>43508</v>
      </c>
      <c r="K302" s="47">
        <v>224600000</v>
      </c>
      <c r="L302" s="47">
        <v>224900000</v>
      </c>
      <c r="M302" s="47" t="s">
        <v>1893</v>
      </c>
      <c r="N302" s="20">
        <v>0.89893387120011525</v>
      </c>
      <c r="O302" s="21">
        <v>0.82287068931644636</v>
      </c>
      <c r="P302" s="21">
        <v>0.2395449961362654</v>
      </c>
      <c r="Q302" s="21">
        <v>6.3457269037956552</v>
      </c>
      <c r="R302" s="21">
        <v>0.19871633424056545</v>
      </c>
      <c r="S302" s="21">
        <v>2.0623959052687168E-2</v>
      </c>
      <c r="T302" s="21">
        <v>0.17809237518787829</v>
      </c>
      <c r="U302" s="21">
        <v>1.4597159226545715</v>
      </c>
      <c r="V302" s="21">
        <v>0.15149797087610409</v>
      </c>
      <c r="W302" s="21">
        <v>1.3082179517784673</v>
      </c>
      <c r="X302" s="22">
        <v>0.55761871877158065</v>
      </c>
      <c r="Y302" s="22">
        <v>0.22567155334379357</v>
      </c>
      <c r="Z302" s="22">
        <v>0.44238128122841941</v>
      </c>
      <c r="AA302" s="22">
        <v>0.38121217045131411</v>
      </c>
      <c r="AB302" s="23">
        <v>0.13613356623471584</v>
      </c>
      <c r="AC302" s="24">
        <v>0.18443168741838303</v>
      </c>
      <c r="AD302" s="22">
        <v>0.15499140193682687</v>
      </c>
      <c r="AE302" s="22">
        <v>0.1379245697736059</v>
      </c>
      <c r="AF302" s="22">
        <v>8.5747902201879944E-2</v>
      </c>
      <c r="AG302" s="22">
        <v>11.460325047801147</v>
      </c>
      <c r="AH302" s="23">
        <v>10.198374760994264</v>
      </c>
      <c r="AI302" s="24">
        <v>-0.83672995413110374</v>
      </c>
      <c r="AJ302" s="22">
        <v>0.11278830663645532</v>
      </c>
      <c r="AK302" s="22">
        <v>0.21237581258432478</v>
      </c>
      <c r="AL302" s="23">
        <v>0.35207898932908133</v>
      </c>
      <c r="AM302" s="24">
        <v>0.39579851993315829</v>
      </c>
      <c r="AN302" s="22">
        <v>4.6158391024110763</v>
      </c>
      <c r="AO302" s="22">
        <v>0.62837063817686967</v>
      </c>
      <c r="AP302" s="22">
        <v>-10.023067452860753</v>
      </c>
      <c r="AQ302" s="22">
        <v>5.3881464028923104E-2</v>
      </c>
      <c r="AR302" s="22">
        <v>0.11134168573755866</v>
      </c>
      <c r="AS302" s="22">
        <v>-9.3162923600067227E-2</v>
      </c>
      <c r="AT302" s="22">
        <v>6.9963846122598206E-2</v>
      </c>
      <c r="AU302" s="22">
        <v>9.8263284043431001E-2</v>
      </c>
      <c r="AV302" s="22">
        <v>0.30673780612453494</v>
      </c>
      <c r="AW302" s="22">
        <v>0.39285144043247189</v>
      </c>
      <c r="AX302" s="22">
        <v>0.34225952875162519</v>
      </c>
      <c r="AY302" s="22">
        <v>2.0403753910323252</v>
      </c>
      <c r="AZ302" s="22">
        <v>0.51466110531803966</v>
      </c>
      <c r="BA302" s="22">
        <v>1.13125753920386</v>
      </c>
      <c r="BB302" s="22">
        <v>0.4361380269021628</v>
      </c>
      <c r="BC302" s="23">
        <v>0.22825993923053881</v>
      </c>
    </row>
    <row r="303" spans="1:55" x14ac:dyDescent="0.2">
      <c r="A303" s="47" t="s">
        <v>922</v>
      </c>
      <c r="B303" s="47" t="s">
        <v>923</v>
      </c>
      <c r="C303" s="47" t="s">
        <v>34</v>
      </c>
      <c r="D303" s="47">
        <v>257930</v>
      </c>
      <c r="E303" s="47" t="s">
        <v>16</v>
      </c>
      <c r="F303" s="47">
        <v>2019</v>
      </c>
      <c r="G303" s="47" t="s">
        <v>17</v>
      </c>
      <c r="H303" s="48">
        <v>43616</v>
      </c>
      <c r="I303" s="48">
        <v>43637</v>
      </c>
      <c r="J303" s="48">
        <v>43721</v>
      </c>
      <c r="K303" s="47">
        <v>3386000000</v>
      </c>
      <c r="L303" s="47">
        <v>3495000000</v>
      </c>
      <c r="M303" s="47" t="s">
        <v>2123</v>
      </c>
      <c r="N303" s="20">
        <v>2.4898550724637682</v>
      </c>
      <c r="O303" s="21">
        <v>2.4898550724637682</v>
      </c>
      <c r="P303" s="21">
        <v>2.0304347826086957</v>
      </c>
      <c r="Q303" s="21">
        <v>3.8611098689800114</v>
      </c>
      <c r="R303" s="21">
        <v>0.51667295256142542</v>
      </c>
      <c r="S303" s="21">
        <v>4.1339723481956414E-2</v>
      </c>
      <c r="T303" s="21">
        <v>0.47533322907946907</v>
      </c>
      <c r="U303" s="21">
        <v>2.5116039887313866</v>
      </c>
      <c r="V303" s="21">
        <v>0.20095693779904306</v>
      </c>
      <c r="W303" s="21">
        <v>2.3106470509323436</v>
      </c>
      <c r="X303" s="22">
        <v>0.42669880138718963</v>
      </c>
      <c r="Y303" s="22">
        <v>0.37489731940788923</v>
      </c>
      <c r="Z303" s="22">
        <v>0.57330119861281037</v>
      </c>
      <c r="AA303" s="22">
        <v>0.40271734630987316</v>
      </c>
      <c r="AB303" s="23">
        <v>0.20571433827925931</v>
      </c>
      <c r="AC303" s="24">
        <v>0.79762567711233734</v>
      </c>
      <c r="AD303" s="22">
        <v>0.39768642737811977</v>
      </c>
      <c r="AE303" s="22">
        <v>0.35493342783374676</v>
      </c>
      <c r="AF303" s="22">
        <v>0.28053966486103377</v>
      </c>
      <c r="AG303" s="22">
        <v>7.5461095100864553</v>
      </c>
      <c r="AH303" s="23">
        <v>6.7348703170028816</v>
      </c>
      <c r="AI303" s="24">
        <v>-2.8902480929145762</v>
      </c>
      <c r="AJ303" s="22">
        <v>0.78105206655931292</v>
      </c>
      <c r="AK303" s="22">
        <v>0.20686524115583885</v>
      </c>
      <c r="AL303" s="23">
        <v>0.25906671177025653</v>
      </c>
      <c r="AM303" s="24">
        <v>0.49559540312122702</v>
      </c>
      <c r="AN303" s="22">
        <v>1.7665787237848232</v>
      </c>
      <c r="AO303" s="22">
        <v>0.36341057318161329</v>
      </c>
      <c r="AP303" s="22">
        <v>1.4233318922034874</v>
      </c>
      <c r="AQ303" s="22">
        <v>0.10195108040732598</v>
      </c>
      <c r="AR303" s="22">
        <v>0.36832379891662026</v>
      </c>
      <c r="AS303" s="22">
        <v>-1.0645471573938137</v>
      </c>
      <c r="AT303" s="22">
        <v>0.13385276288071823</v>
      </c>
      <c r="AU303" s="22">
        <v>2.2065485775630704</v>
      </c>
      <c r="AV303" s="22">
        <v>0.73188883152028772</v>
      </c>
      <c r="AW303" s="22">
        <v>0.28159773963191609</v>
      </c>
      <c r="AX303" s="22">
        <v>0.79554119172488535</v>
      </c>
      <c r="AY303" s="22">
        <v>3.5750111386926355</v>
      </c>
      <c r="AZ303" s="22">
        <v>1.1673349882248107</v>
      </c>
      <c r="BA303" s="22">
        <v>3.7091040332040062</v>
      </c>
      <c r="BB303" s="22">
        <v>0.24964837003934695</v>
      </c>
      <c r="BC303" s="23">
        <v>0.15566336215988189</v>
      </c>
    </row>
    <row r="304" spans="1:55" x14ac:dyDescent="0.2">
      <c r="A304" s="47" t="s">
        <v>907</v>
      </c>
      <c r="B304" s="47" t="s">
        <v>908</v>
      </c>
      <c r="C304" s="47" t="s">
        <v>45</v>
      </c>
      <c r="D304" s="47">
        <v>334679</v>
      </c>
      <c r="E304" s="47" t="s">
        <v>16</v>
      </c>
      <c r="F304" s="47">
        <v>2018</v>
      </c>
      <c r="G304" s="47" t="s">
        <v>17</v>
      </c>
      <c r="H304" s="48">
        <v>43465</v>
      </c>
      <c r="I304" s="48">
        <v>43523</v>
      </c>
      <c r="J304" s="48">
        <v>43591</v>
      </c>
      <c r="K304" s="47">
        <v>79768000</v>
      </c>
      <c r="L304" s="47">
        <v>80651000</v>
      </c>
      <c r="M304" s="47" t="s">
        <v>2124</v>
      </c>
      <c r="N304" s="20">
        <v>0.90988284600489977</v>
      </c>
      <c r="O304" s="21">
        <v>8.9819261328909453E-2</v>
      </c>
      <c r="P304" s="21">
        <v>8.0418179670366362E-3</v>
      </c>
      <c r="Q304" s="21">
        <v>21.565828872922832</v>
      </c>
      <c r="R304" s="21">
        <v>0.42816844299479662</v>
      </c>
      <c r="S304" s="21">
        <v>0</v>
      </c>
      <c r="T304" s="21">
        <v>0.42816844299479662</v>
      </c>
      <c r="U304" s="21">
        <v>9.6619758134063964</v>
      </c>
      <c r="V304" s="21">
        <v>0</v>
      </c>
      <c r="W304" s="21">
        <v>9.6619758134063964</v>
      </c>
      <c r="X304" s="22">
        <v>0.44395384967576512</v>
      </c>
      <c r="Y304" s="22">
        <v>4.9301675646672649E-2</v>
      </c>
      <c r="Z304" s="22">
        <v>0.55604615032423488</v>
      </c>
      <c r="AA304" s="22">
        <v>0.10115040004190062</v>
      </c>
      <c r="AB304" s="23">
        <v>4.431479143227568E-2</v>
      </c>
      <c r="AC304" s="24">
        <v>0.52849620423915533</v>
      </c>
      <c r="AD304" s="22">
        <v>0.19034212810079412</v>
      </c>
      <c r="AE304" s="22">
        <v>0.19034212810079412</v>
      </c>
      <c r="AF304" s="22">
        <v>0.13888711790200692</v>
      </c>
      <c r="AG304" s="22">
        <v>15.176108621496891</v>
      </c>
      <c r="AH304" s="23">
        <v>15.176108621496891</v>
      </c>
      <c r="AI304" s="24">
        <v>-0.69941970009637899</v>
      </c>
      <c r="AJ304" s="22">
        <v>0.44364307322509899</v>
      </c>
      <c r="AK304" s="22">
        <v>0.50555847874322313</v>
      </c>
      <c r="AL304" s="23">
        <v>0.50555847874322313</v>
      </c>
      <c r="AM304" s="24">
        <v>3.745011550413242</v>
      </c>
      <c r="AN304" s="22">
        <v>26.964426989229981</v>
      </c>
      <c r="AO304" s="22">
        <v>1.1949229581185519</v>
      </c>
      <c r="AP304" s="22">
        <v>-27.175659270826802</v>
      </c>
      <c r="AQ304" s="22">
        <v>0.1659594057680262</v>
      </c>
      <c r="AR304" s="22">
        <v>0.18115325780260702</v>
      </c>
      <c r="AS304" s="22">
        <v>-0.12670215724378142</v>
      </c>
      <c r="AT304" s="22">
        <v>0.21646418668630382</v>
      </c>
      <c r="AU304" s="22">
        <v>0.30643217035351644</v>
      </c>
      <c r="AV304" s="22">
        <v>0.34919824343409456</v>
      </c>
      <c r="AW304" s="22">
        <v>0.50555847874322313</v>
      </c>
      <c r="AX304" s="22">
        <v>0.34919824343409456</v>
      </c>
      <c r="AY304" s="22">
        <v>1.8825210006258319</v>
      </c>
      <c r="AZ304" s="22">
        <v>1.8652693060317853</v>
      </c>
      <c r="BA304" s="22">
        <v>0.90091710979420714</v>
      </c>
      <c r="BB304" s="22">
        <v>0.53120257339363364</v>
      </c>
      <c r="BC304" s="23">
        <v>0.44416114539383067</v>
      </c>
    </row>
    <row r="305" spans="1:55" x14ac:dyDescent="0.2">
      <c r="A305" s="47" t="s">
        <v>910</v>
      </c>
      <c r="B305" s="47" t="s">
        <v>911</v>
      </c>
      <c r="C305" s="47" t="s">
        <v>138</v>
      </c>
      <c r="D305" s="47">
        <v>334205</v>
      </c>
      <c r="E305" s="47" t="s">
        <v>16</v>
      </c>
      <c r="F305" s="47">
        <v>2018</v>
      </c>
      <c r="G305" s="47" t="s">
        <v>17</v>
      </c>
      <c r="H305" s="48">
        <v>43465</v>
      </c>
      <c r="I305" s="48">
        <v>43517</v>
      </c>
      <c r="J305" s="48">
        <v>43517</v>
      </c>
      <c r="K305" s="47">
        <v>753800000</v>
      </c>
      <c r="L305" s="47">
        <v>755500000</v>
      </c>
      <c r="M305" s="47" t="s">
        <v>1896</v>
      </c>
      <c r="N305" s="20">
        <v>1.3399892066918511</v>
      </c>
      <c r="O305" s="21">
        <v>1.1699946033459254</v>
      </c>
      <c r="P305" s="21">
        <v>0.4092012951969779</v>
      </c>
      <c r="Q305" s="21">
        <v>1.0559774964838256</v>
      </c>
      <c r="R305" s="21">
        <v>0.23525790121767684</v>
      </c>
      <c r="S305" s="21">
        <v>2.645140694121403E-3</v>
      </c>
      <c r="T305" s="21">
        <v>0.23261276052355542</v>
      </c>
      <c r="U305" s="21">
        <v>0.48368495077355839</v>
      </c>
      <c r="V305" s="21">
        <v>5.4383497421472103E-3</v>
      </c>
      <c r="W305" s="21">
        <v>0.47824660103141114</v>
      </c>
      <c r="X305" s="22">
        <v>0.22647877046563597</v>
      </c>
      <c r="Y305" s="22">
        <v>0.48638664660008207</v>
      </c>
      <c r="Z305" s="22">
        <v>0.77352122953436397</v>
      </c>
      <c r="AA305" s="22">
        <v>0</v>
      </c>
      <c r="AB305" s="23">
        <v>0.48638664660008207</v>
      </c>
      <c r="AC305" s="24">
        <v>0.63150807899461403</v>
      </c>
      <c r="AD305" s="22">
        <v>0.51021095152603235</v>
      </c>
      <c r="AE305" s="22">
        <v>0.28708482944344704</v>
      </c>
      <c r="AF305" s="22">
        <v>0.23176615798922801</v>
      </c>
      <c r="AG305" s="22">
        <v>35.944664031620555</v>
      </c>
      <c r="AH305" s="23">
        <v>20.225296442687746</v>
      </c>
      <c r="AI305" s="24">
        <v>-0.40448559134176554</v>
      </c>
      <c r="AJ305" s="22">
        <v>1.0346735024284943</v>
      </c>
      <c r="AK305" s="22">
        <v>0.51323059028787443</v>
      </c>
      <c r="AL305" s="23">
        <v>0.74333624115537467</v>
      </c>
      <c r="AM305" s="24">
        <v>0.19367088607594937</v>
      </c>
      <c r="AN305" s="22">
        <v>0.83563056727613694</v>
      </c>
      <c r="AO305" s="22">
        <v>0.40643954941396454</v>
      </c>
      <c r="AP305" s="22">
        <v>7.0730158730158728</v>
      </c>
      <c r="AQ305" s="22">
        <v>9.4198932822547543E-2</v>
      </c>
      <c r="AR305" s="22">
        <v>0.4302625673249551</v>
      </c>
      <c r="AS305" s="22">
        <v>-0.17403500897666069</v>
      </c>
      <c r="AT305" s="22">
        <v>0.17487572399325033</v>
      </c>
      <c r="AU305" s="22">
        <v>0.60213167835941717</v>
      </c>
      <c r="AV305" s="22">
        <v>0.43258699234273529</v>
      </c>
      <c r="AW305" s="22">
        <v>0.75178904029016758</v>
      </c>
      <c r="AX305" s="22">
        <v>0.43750612685030882</v>
      </c>
      <c r="AY305" s="22">
        <v>1.1344842753463822</v>
      </c>
      <c r="AZ305" s="22">
        <v>0.80096767099186272</v>
      </c>
      <c r="BA305" s="22">
        <v>1.0803679496489953</v>
      </c>
      <c r="BB305" s="22">
        <v>0.49597751284288066</v>
      </c>
      <c r="BC305" s="23">
        <v>0.14041490587783326</v>
      </c>
    </row>
    <row r="306" spans="1:55" x14ac:dyDescent="0.2">
      <c r="A306" s="47" t="s">
        <v>934</v>
      </c>
      <c r="B306" s="47" t="s">
        <v>935</v>
      </c>
      <c r="C306" s="47" t="s">
        <v>34</v>
      </c>
      <c r="D306" s="47">
        <v>746934</v>
      </c>
      <c r="E306" s="47" t="s">
        <v>16</v>
      </c>
      <c r="F306" s="47">
        <v>2018</v>
      </c>
      <c r="G306" s="47" t="s">
        <v>17</v>
      </c>
      <c r="H306" s="48">
        <v>43465</v>
      </c>
      <c r="I306" s="48">
        <v>43510</v>
      </c>
      <c r="J306" s="48">
        <v>43510</v>
      </c>
      <c r="K306" s="47">
        <v>57488135</v>
      </c>
      <c r="L306" s="47">
        <v>58325366</v>
      </c>
      <c r="M306" s="47" t="s">
        <v>1897</v>
      </c>
      <c r="N306" s="20">
        <v>1.0349379108412513</v>
      </c>
      <c r="O306" s="21">
        <v>1.034163133018756</v>
      </c>
      <c r="P306" s="21">
        <v>4.4443277903180964E-2</v>
      </c>
      <c r="Q306" s="21">
        <v>3.5464148192846667</v>
      </c>
      <c r="R306" s="21">
        <v>2.2595710960979707E-2</v>
      </c>
      <c r="S306" s="21">
        <v>1.1662853515873965E-3</v>
      </c>
      <c r="T306" s="21">
        <v>2.1429425609392309E-2</v>
      </c>
      <c r="U306" s="21">
        <v>0.10272947516527112</v>
      </c>
      <c r="V306" s="21">
        <v>5.3024170059715672E-3</v>
      </c>
      <c r="W306" s="21">
        <v>9.7427058159299543E-2</v>
      </c>
      <c r="X306" s="22">
        <v>0.69952284145221255</v>
      </c>
      <c r="Y306" s="22">
        <v>0.22783286099699721</v>
      </c>
      <c r="Z306" s="22">
        <v>0.30047715854778745</v>
      </c>
      <c r="AA306" s="22">
        <v>3.4094298934376571E-2</v>
      </c>
      <c r="AB306" s="23">
        <v>0.21995353256334407</v>
      </c>
      <c r="AC306" s="24">
        <v>0.83973648152333602</v>
      </c>
      <c r="AD306" s="22">
        <v>0.33344163182280484</v>
      </c>
      <c r="AE306" s="22">
        <v>0.30673487117188381</v>
      </c>
      <c r="AF306" s="22">
        <v>0.2420206379251893</v>
      </c>
      <c r="AG306" s="22">
        <v>246.52741514360312</v>
      </c>
      <c r="AH306" s="23">
        <v>226.78198433420366</v>
      </c>
      <c r="AI306" s="24">
        <v>-1.3407641071979308</v>
      </c>
      <c r="AJ306" s="22">
        <v>0.17966388057728239</v>
      </c>
      <c r="AK306" s="22">
        <v>5.3743057372997178</v>
      </c>
      <c r="AL306" s="23">
        <v>5.3743057372997178</v>
      </c>
      <c r="AM306" s="24">
        <v>0.4094511475625312</v>
      </c>
      <c r="AN306" s="22">
        <v>1.6918026126726273</v>
      </c>
      <c r="AO306" s="22">
        <v>0.37211796105723932</v>
      </c>
      <c r="AP306" s="22">
        <v>15.75781858653311</v>
      </c>
      <c r="AQ306" s="22">
        <v>9.0060226318493808E-2</v>
      </c>
      <c r="AR306" s="22">
        <v>0.32633807492372019</v>
      </c>
      <c r="AS306" s="22">
        <v>-0.4375423776697932</v>
      </c>
      <c r="AT306" s="22">
        <v>0.12143625905595935</v>
      </c>
      <c r="AU306" s="22">
        <v>0.24053789217659102</v>
      </c>
      <c r="AV306" s="22">
        <v>7.1952368489924101</v>
      </c>
      <c r="AW306" s="22">
        <v>5.6667995339424788</v>
      </c>
      <c r="AX306" s="22">
        <v>7.5868338750229967</v>
      </c>
      <c r="AY306" s="22">
        <v>0.18210654522346961</v>
      </c>
      <c r="AZ306" s="22">
        <v>-5.9992586316458381E-2</v>
      </c>
      <c r="BA306" s="22">
        <v>1.805252982161748</v>
      </c>
      <c r="BB306" s="22">
        <v>5.0514699467853097</v>
      </c>
      <c r="BC306" s="23">
        <v>0.35218877472407167</v>
      </c>
    </row>
    <row r="307" spans="1:55" x14ac:dyDescent="0.2">
      <c r="A307" s="47" t="s">
        <v>931</v>
      </c>
      <c r="B307" s="47" t="s">
        <v>932</v>
      </c>
      <c r="C307" s="47" t="s">
        <v>34</v>
      </c>
      <c r="D307" s="47">
        <v>106287</v>
      </c>
      <c r="E307" s="47" t="s">
        <v>16</v>
      </c>
      <c r="F307" s="47">
        <v>2019</v>
      </c>
      <c r="G307" s="47" t="s">
        <v>17</v>
      </c>
      <c r="H307" s="48">
        <v>43616</v>
      </c>
      <c r="I307" s="48">
        <v>43670</v>
      </c>
      <c r="J307" s="48">
        <v>43742</v>
      </c>
      <c r="K307" s="47">
        <v>359400000</v>
      </c>
      <c r="L307" s="47">
        <v>362600000</v>
      </c>
      <c r="M307" s="47" t="s">
        <v>2125</v>
      </c>
      <c r="N307" s="20">
        <v>1.1718679050567595</v>
      </c>
      <c r="O307" s="21">
        <v>1.1718679050567595</v>
      </c>
      <c r="P307" s="21">
        <v>0.14707946336429309</v>
      </c>
      <c r="Q307" s="21">
        <v>2.3120824584844435</v>
      </c>
      <c r="R307" s="21">
        <v>9.1793453204241579E-2</v>
      </c>
      <c r="S307" s="21">
        <v>0</v>
      </c>
      <c r="T307" s="21">
        <v>9.1793453204241579E-2</v>
      </c>
      <c r="U307" s="21">
        <v>0.30402748616148118</v>
      </c>
      <c r="V307" s="21">
        <v>0</v>
      </c>
      <c r="W307" s="21">
        <v>0.30402748616148118</v>
      </c>
      <c r="X307" s="22">
        <v>0.65441447671738129</v>
      </c>
      <c r="Y307" s="22">
        <v>0.40335371017661642</v>
      </c>
      <c r="Z307" s="22">
        <v>0.34558552328261871</v>
      </c>
      <c r="AA307" s="22">
        <v>0.20546334716459197</v>
      </c>
      <c r="AB307" s="23">
        <v>0.30192485016136467</v>
      </c>
      <c r="AC307" s="24">
        <v>0.68779324055666002</v>
      </c>
      <c r="AD307" s="22">
        <v>0.36349900596421469</v>
      </c>
      <c r="AE307" s="22">
        <v>0.36349900596421469</v>
      </c>
      <c r="AF307" s="22">
        <v>0.27419483101391651</v>
      </c>
      <c r="AG307" s="22">
        <v>415.54545454545456</v>
      </c>
      <c r="AH307" s="23">
        <v>415.54545454545456</v>
      </c>
      <c r="AI307" s="24">
        <v>-0.79315768777035001</v>
      </c>
      <c r="AJ307" s="22">
        <v>0.26243550051599585</v>
      </c>
      <c r="AK307" s="22">
        <v>0.55838774485183329</v>
      </c>
      <c r="AL307" s="23">
        <v>1.5965595178302361</v>
      </c>
      <c r="AM307" s="24">
        <v>0.39488451994655471</v>
      </c>
      <c r="AN307" s="22">
        <v>1.4401603359419737</v>
      </c>
      <c r="AO307" s="22">
        <v>0.43482019363762103</v>
      </c>
      <c r="AP307" s="22">
        <v>4.5304431367839557</v>
      </c>
      <c r="AQ307" s="22">
        <v>0.11922544951590595</v>
      </c>
      <c r="AR307" s="22">
        <v>0.3370444002650762</v>
      </c>
      <c r="AS307" s="22">
        <v>-0.26732935719019219</v>
      </c>
      <c r="AT307" s="22">
        <v>0.14655371138773629</v>
      </c>
      <c r="AU307" s="22">
        <v>-7.3642930856553143E-2</v>
      </c>
      <c r="AV307" s="22">
        <v>-0.44801607232546459</v>
      </c>
      <c r="AW307" s="22">
        <v>1.5965595178302361</v>
      </c>
      <c r="AX307" s="22">
        <v>-0.44801607232546459</v>
      </c>
      <c r="AY307" s="22">
        <v>0.58076277984394375</v>
      </c>
      <c r="AZ307" s="22">
        <v>6.1109895719390357E-2</v>
      </c>
      <c r="BA307" s="22">
        <v>-0.34493426140757927</v>
      </c>
      <c r="BB307" s="22">
        <v>1.7218734304369663</v>
      </c>
      <c r="BC307" s="23">
        <v>0.35794831636648394</v>
      </c>
    </row>
    <row r="308" spans="1:55" x14ac:dyDescent="0.2">
      <c r="A308" s="47" t="s">
        <v>979</v>
      </c>
      <c r="B308" s="47" t="s">
        <v>980</v>
      </c>
      <c r="C308" s="47" t="s">
        <v>52</v>
      </c>
      <c r="D308" s="47">
        <v>117316</v>
      </c>
      <c r="E308" s="47" t="s">
        <v>16</v>
      </c>
      <c r="F308" s="47">
        <v>2018</v>
      </c>
      <c r="G308" s="47" t="s">
        <v>17</v>
      </c>
      <c r="H308" s="48">
        <v>43465</v>
      </c>
      <c r="I308" s="48">
        <v>43524</v>
      </c>
      <c r="J308" s="48">
        <v>43587</v>
      </c>
      <c r="K308" s="47">
        <v>504000000</v>
      </c>
      <c r="L308" s="47">
        <v>507000000</v>
      </c>
      <c r="M308" s="47" t="s">
        <v>2126</v>
      </c>
      <c r="N308" s="20">
        <v>0.71063829787234045</v>
      </c>
      <c r="O308" s="21">
        <v>0.59493414387031407</v>
      </c>
      <c r="P308" s="21">
        <v>3.5866261398176294E-2</v>
      </c>
      <c r="Q308" s="21">
        <v>2.1526744105167976</v>
      </c>
      <c r="R308" s="21">
        <v>0.34148171027666241</v>
      </c>
      <c r="S308" s="21">
        <v>5.0964126549883068E-2</v>
      </c>
      <c r="T308" s="21">
        <v>0.29051758372677933</v>
      </c>
      <c r="U308" s="21">
        <v>1.0765806496487444</v>
      </c>
      <c r="V308" s="21">
        <v>0.16067329762815608</v>
      </c>
      <c r="W308" s="21">
        <v>0.91590735202058848</v>
      </c>
      <c r="X308" s="22">
        <v>7.737281030754975E-2</v>
      </c>
      <c r="Y308" s="22">
        <v>0.31830761396594859</v>
      </c>
      <c r="Z308" s="22">
        <v>0.92262718969245028</v>
      </c>
      <c r="AA308" s="22">
        <v>3.5299827913338924E-4</v>
      </c>
      <c r="AB308" s="23">
        <v>0.31719101619379608</v>
      </c>
      <c r="AC308" s="24">
        <v>0.66738861386138615</v>
      </c>
      <c r="AD308" s="22">
        <v>0.35643564356435642</v>
      </c>
      <c r="AE308" s="22">
        <v>0.23700495049504949</v>
      </c>
      <c r="AF308" s="22">
        <v>0.14830858085808582</v>
      </c>
      <c r="AG308" s="22">
        <v>7.2605042016806722</v>
      </c>
      <c r="AH308" s="23">
        <v>4.8277310924369745</v>
      </c>
      <c r="AI308" s="24">
        <v>0.30449708204600068</v>
      </c>
      <c r="AJ308" s="22">
        <v>0.59027355623100308</v>
      </c>
      <c r="AK308" s="22">
        <v>0.12940948442951286</v>
      </c>
      <c r="AL308" s="23">
        <v>0.18820261015635095</v>
      </c>
      <c r="AM308" s="24">
        <v>0.10002086666202963</v>
      </c>
      <c r="AN308" s="22">
        <v>0.67441051679766295</v>
      </c>
      <c r="AO308" s="22">
        <v>0.21391695715483386</v>
      </c>
      <c r="AP308" s="22">
        <v>-6.7899159663865545</v>
      </c>
      <c r="AQ308" s="22">
        <v>3.1725720337113357E-2</v>
      </c>
      <c r="AR308" s="22">
        <v>0.3004331683168317</v>
      </c>
      <c r="AS308" s="22">
        <v>9.1481023102310224E-2</v>
      </c>
      <c r="AT308" s="22">
        <v>6.4267749194722681E-2</v>
      </c>
      <c r="AU308" s="22">
        <v>-0.20324214792299899</v>
      </c>
      <c r="AV308" s="22">
        <v>-6.4801653960460004E-2</v>
      </c>
      <c r="AW308" s="22">
        <v>0.22121810449574728</v>
      </c>
      <c r="AX308" s="22">
        <v>-7.6169501822600238E-2</v>
      </c>
      <c r="AY308" s="22">
        <v>4.4785879629629628</v>
      </c>
      <c r="AZ308" s="22">
        <v>4.4273726851851851</v>
      </c>
      <c r="BA308" s="22">
        <v>-0.69749652294853959</v>
      </c>
      <c r="BB308" s="22">
        <v>0.14846879441788344</v>
      </c>
      <c r="BC308" s="23">
        <v>5.6893862494119977E-2</v>
      </c>
    </row>
    <row r="309" spans="1:55" x14ac:dyDescent="0.2">
      <c r="A309" s="47" t="s">
        <v>943</v>
      </c>
      <c r="B309" s="47" t="s">
        <v>944</v>
      </c>
      <c r="C309" s="47" t="s">
        <v>91</v>
      </c>
      <c r="D309" s="47">
        <v>218222</v>
      </c>
      <c r="E309" s="47" t="s">
        <v>16</v>
      </c>
      <c r="F309" s="47">
        <v>2018</v>
      </c>
      <c r="G309" s="47" t="s">
        <v>17</v>
      </c>
      <c r="H309" s="48">
        <v>43465</v>
      </c>
      <c r="I309" s="48">
        <v>43511</v>
      </c>
      <c r="J309" s="48">
        <v>43874</v>
      </c>
      <c r="K309" s="47">
        <v>1409000000</v>
      </c>
      <c r="L309" s="47">
        <v>1420000000</v>
      </c>
      <c r="M309" s="47" t="s">
        <v>1299</v>
      </c>
      <c r="N309" s="20">
        <v>0.98893305628331374</v>
      </c>
      <c r="O309" s="21">
        <v>0.84763754630047883</v>
      </c>
      <c r="P309" s="21">
        <v>0.40622459120065046</v>
      </c>
      <c r="Q309" s="21">
        <v>4.3176277222298314</v>
      </c>
      <c r="R309" s="21">
        <v>0.41625025757263551</v>
      </c>
      <c r="S309" s="21">
        <v>5.1849371522769423E-2</v>
      </c>
      <c r="T309" s="21">
        <v>0.36440088604986604</v>
      </c>
      <c r="U309" s="21">
        <v>2.2134639090535542</v>
      </c>
      <c r="V309" s="21">
        <v>0.27571565538967263</v>
      </c>
      <c r="W309" s="21">
        <v>1.9377482536638817</v>
      </c>
      <c r="X309" s="22">
        <v>0.28195188543169175</v>
      </c>
      <c r="Y309" s="22">
        <v>0.31058172923535043</v>
      </c>
      <c r="Z309" s="22">
        <v>0.7180481145683083</v>
      </c>
      <c r="AA309" s="22">
        <v>0.19070677931176591</v>
      </c>
      <c r="AB309" s="23">
        <v>0.1880537811662889</v>
      </c>
      <c r="AC309" s="24">
        <v>0.54561482191738453</v>
      </c>
      <c r="AD309" s="22">
        <v>0.15635390730115525</v>
      </c>
      <c r="AE309" s="22">
        <v>0.15635390730115525</v>
      </c>
      <c r="AF309" s="22">
        <v>0.19354788821700872</v>
      </c>
      <c r="AG309" s="22">
        <v>8.2936833470057429</v>
      </c>
      <c r="AH309" s="23">
        <v>8.2936833470057429</v>
      </c>
      <c r="AI309" s="24">
        <v>-1.462453531598513</v>
      </c>
      <c r="AJ309" s="22">
        <v>0.42528683711265697</v>
      </c>
      <c r="AK309" s="22">
        <v>0.13876427090745955</v>
      </c>
      <c r="AL309" s="23">
        <v>0.29129668017697474</v>
      </c>
      <c r="AM309" s="24">
        <v>0.85707437337351045</v>
      </c>
      <c r="AN309" s="22">
        <v>4.4282290097246957</v>
      </c>
      <c r="AO309" s="22">
        <v>0.83274520914897998</v>
      </c>
      <c r="AP309" s="22">
        <v>-263.92244897959182</v>
      </c>
      <c r="AQ309" s="22">
        <v>0.16117607665361633</v>
      </c>
      <c r="AR309" s="22">
        <v>0.14560554275374646</v>
      </c>
      <c r="AS309" s="22">
        <v>-0.21294134022053479</v>
      </c>
      <c r="AT309" s="22">
        <v>0.12125231815371935</v>
      </c>
      <c r="AU309" s="22">
        <v>0.63144818863492636</v>
      </c>
      <c r="AV309" s="22">
        <v>0.43250518238915875</v>
      </c>
      <c r="AW309" s="22">
        <v>0.33274430111327091</v>
      </c>
      <c r="AX309" s="22">
        <v>0.49404488425516874</v>
      </c>
      <c r="AY309" s="22">
        <v>3.1969337289812065</v>
      </c>
      <c r="AZ309" s="22">
        <v>2.3074183976261127</v>
      </c>
      <c r="BA309" s="22">
        <v>1.1169796244506591</v>
      </c>
      <c r="BB309" s="22">
        <v>0.31279972773119641</v>
      </c>
      <c r="BC309" s="23">
        <v>0.18212934606377229</v>
      </c>
    </row>
    <row r="310" spans="1:55" x14ac:dyDescent="0.2">
      <c r="A310" s="47" t="s">
        <v>952</v>
      </c>
      <c r="B310" s="47" t="s">
        <v>953</v>
      </c>
      <c r="C310" s="47" t="s">
        <v>24</v>
      </c>
      <c r="D310" s="47">
        <v>262090</v>
      </c>
      <c r="E310" s="47" t="s">
        <v>16</v>
      </c>
      <c r="F310" s="47">
        <v>2018</v>
      </c>
      <c r="G310" s="47" t="s">
        <v>17</v>
      </c>
      <c r="H310" s="48">
        <v>43465</v>
      </c>
      <c r="I310" s="48">
        <v>43524</v>
      </c>
      <c r="J310" s="48">
        <v>43594</v>
      </c>
      <c r="K310" s="47">
        <v>5790000000</v>
      </c>
      <c r="L310" s="47">
        <v>5913000000</v>
      </c>
      <c r="M310" s="47" t="s">
        <v>2127</v>
      </c>
      <c r="N310" s="20">
        <v>1.567190884264055</v>
      </c>
      <c r="O310" s="21">
        <v>1.3315126973663558</v>
      </c>
      <c r="P310" s="21">
        <v>0.59117305458768876</v>
      </c>
      <c r="Q310" s="21">
        <v>1.5003842594770935</v>
      </c>
      <c r="R310" s="21">
        <v>0.26181918543748395</v>
      </c>
      <c r="S310" s="21">
        <v>5.5393512855735995E-2</v>
      </c>
      <c r="T310" s="21">
        <v>0.20642567258174793</v>
      </c>
      <c r="U310" s="21">
        <v>0.65465267648488845</v>
      </c>
      <c r="V310" s="21">
        <v>0.13850593641681958</v>
      </c>
      <c r="W310" s="21">
        <v>0.51614674006806882</v>
      </c>
      <c r="X310" s="22">
        <v>0.31316685798159616</v>
      </c>
      <c r="Y310" s="22">
        <v>0.90053812799254251</v>
      </c>
      <c r="Z310" s="22">
        <v>0.68683314201840384</v>
      </c>
      <c r="AA310" s="22">
        <v>0.33502694090564095</v>
      </c>
      <c r="AB310" s="23">
        <v>0.3999385279321549</v>
      </c>
      <c r="AC310" s="24">
        <v>0.7903331034354204</v>
      </c>
      <c r="AD310" s="22">
        <v>0.37165172330232821</v>
      </c>
      <c r="AE310" s="22">
        <v>0.28044438645217812</v>
      </c>
      <c r="AF310" s="22">
        <v>0.20789606128954088</v>
      </c>
      <c r="AG310" s="22" t="e">
        <v>#DIV/0!</v>
      </c>
      <c r="AH310" s="23" t="e">
        <v>#DIV/0!</v>
      </c>
      <c r="AI310" s="24">
        <v>-1.2913823603740207</v>
      </c>
      <c r="AJ310" s="22">
        <v>0.4968452773330822</v>
      </c>
      <c r="AK310" s="22">
        <v>0.18806899856252995</v>
      </c>
      <c r="AL310" s="23">
        <v>0.37920459990416866</v>
      </c>
      <c r="AM310" s="24">
        <v>0.17492432440910302</v>
      </c>
      <c r="AN310" s="22">
        <v>0.84140278235229538</v>
      </c>
      <c r="AO310" s="22">
        <v>0.33650727937625058</v>
      </c>
      <c r="AP310" s="22">
        <v>2.969007692733411</v>
      </c>
      <c r="AQ310" s="22">
        <v>6.9958537977581656E-2</v>
      </c>
      <c r="AR310" s="22">
        <v>0.29503979719276008</v>
      </c>
      <c r="AS310" s="22">
        <v>-0.38100918970305886</v>
      </c>
      <c r="AT310" s="22">
        <v>9.9283039461056433E-2</v>
      </c>
      <c r="AU310" s="22">
        <v>0.63891766330790722</v>
      </c>
      <c r="AV310" s="22">
        <v>0.48763775754671779</v>
      </c>
      <c r="AW310" s="22">
        <v>0.4809626545929685</v>
      </c>
      <c r="AX310" s="22">
        <v>0.61849342125254492</v>
      </c>
      <c r="AY310" s="22">
        <v>2.0934898184371553</v>
      </c>
      <c r="AZ310" s="22">
        <v>1.1489116260407262</v>
      </c>
      <c r="BA310" s="22">
        <v>1.8249798260557697</v>
      </c>
      <c r="BB310" s="22">
        <v>0.36044561571633926</v>
      </c>
      <c r="BC310" s="23">
        <v>0.1179389492498001</v>
      </c>
    </row>
    <row r="311" spans="1:55" x14ac:dyDescent="0.2">
      <c r="A311" s="47" t="s">
        <v>973</v>
      </c>
      <c r="B311" s="47" t="s">
        <v>974</v>
      </c>
      <c r="C311" s="47" t="s">
        <v>91</v>
      </c>
      <c r="D311" s="47">
        <v>133209</v>
      </c>
      <c r="E311" s="47" t="s">
        <v>16</v>
      </c>
      <c r="F311" s="47">
        <v>2019</v>
      </c>
      <c r="G311" s="47" t="s">
        <v>17</v>
      </c>
      <c r="H311" s="48">
        <v>43646</v>
      </c>
      <c r="I311" s="48">
        <v>43683</v>
      </c>
      <c r="J311" s="48">
        <v>43760</v>
      </c>
      <c r="K311" s="47">
        <v>2509800000</v>
      </c>
      <c r="L311" s="47">
        <v>2285200000</v>
      </c>
      <c r="M311" s="47" t="s">
        <v>2128</v>
      </c>
      <c r="N311" s="20">
        <v>0.74882543067541907</v>
      </c>
      <c r="O311" s="21">
        <v>0.58165339375562297</v>
      </c>
      <c r="P311" s="21">
        <v>0.34277431608410247</v>
      </c>
      <c r="Q311" s="21">
        <v>1.4190294037285356</v>
      </c>
      <c r="R311" s="21">
        <v>0.26145358182371087</v>
      </c>
      <c r="S311" s="21">
        <v>8.4252139536904302E-2</v>
      </c>
      <c r="T311" s="21">
        <v>0.17720144228680654</v>
      </c>
      <c r="U311" s="21">
        <v>0.63246390214170112</v>
      </c>
      <c r="V311" s="21">
        <v>0.20380840286681098</v>
      </c>
      <c r="W311" s="21">
        <v>0.42865549927489016</v>
      </c>
      <c r="X311" s="22">
        <v>0.1952560927929102</v>
      </c>
      <c r="Y311" s="22">
        <v>0.94016638014503917</v>
      </c>
      <c r="Z311" s="22">
        <v>0.80474390720708977</v>
      </c>
      <c r="AA311" s="22">
        <v>0.34991094313393284</v>
      </c>
      <c r="AB311" s="23">
        <v>0.41338893957165818</v>
      </c>
      <c r="AC311" s="24">
        <v>0.48631877548608238</v>
      </c>
      <c r="AD311" s="22">
        <v>0.20436144435908044</v>
      </c>
      <c r="AE311" s="22">
        <v>0.20436144435908044</v>
      </c>
      <c r="AF311" s="22">
        <v>5.7576384374445955E-2</v>
      </c>
      <c r="AG311" s="22">
        <v>47.86159169550173</v>
      </c>
      <c r="AH311" s="23">
        <v>47.86159169550173</v>
      </c>
      <c r="AI311" s="24">
        <v>-0.65568822989109043</v>
      </c>
      <c r="AJ311" s="22">
        <v>0.50788044383725972</v>
      </c>
      <c r="AK311" s="22">
        <v>0.25734414462315564</v>
      </c>
      <c r="AL311" s="23">
        <v>0.50651335903230099</v>
      </c>
      <c r="AM311" s="24">
        <v>8.1905882847474729E-2</v>
      </c>
      <c r="AN311" s="22">
        <v>1.4225603732739234</v>
      </c>
      <c r="AO311" s="22">
        <v>0.58807072418436945</v>
      </c>
      <c r="AP311" s="22">
        <v>-8.9790395330326351</v>
      </c>
      <c r="AQ311" s="22">
        <v>3.3858986054998048E-2</v>
      </c>
      <c r="AR311" s="22">
        <v>0.22519354648070444</v>
      </c>
      <c r="AS311" s="22">
        <v>-0.1476567578748301</v>
      </c>
      <c r="AT311" s="22">
        <v>0.13242973196055433</v>
      </c>
      <c r="AU311" s="22">
        <v>0.39158975042484423</v>
      </c>
      <c r="AV311" s="22">
        <v>0.39053569054898313</v>
      </c>
      <c r="AW311" s="22">
        <v>0.7473400343221378</v>
      </c>
      <c r="AX311" s="22">
        <v>0.57621966168178473</v>
      </c>
      <c r="AY311" s="22">
        <v>2.175534991324465</v>
      </c>
      <c r="AZ311" s="22">
        <v>1.4318247541931752</v>
      </c>
      <c r="BA311" s="22">
        <v>3.0156530664613808</v>
      </c>
      <c r="BB311" s="22">
        <v>0.45965705170809518</v>
      </c>
      <c r="BC311" s="23">
        <v>0.16256875558271824</v>
      </c>
    </row>
    <row r="312" spans="1:55" x14ac:dyDescent="0.2">
      <c r="A312" s="47" t="s">
        <v>928</v>
      </c>
      <c r="B312" s="47" t="s">
        <v>929</v>
      </c>
      <c r="C312" s="47" t="s">
        <v>15</v>
      </c>
      <c r="D312" s="47">
        <v>354246</v>
      </c>
      <c r="E312" s="47" t="s">
        <v>16</v>
      </c>
      <c r="F312" s="47">
        <v>2019</v>
      </c>
      <c r="G312" s="47" t="s">
        <v>17</v>
      </c>
      <c r="H312" s="48">
        <v>43646</v>
      </c>
      <c r="I312" s="48">
        <v>43700</v>
      </c>
      <c r="J312" s="48">
        <v>43775</v>
      </c>
      <c r="K312" s="47">
        <v>128561496</v>
      </c>
      <c r="L312" s="47">
        <v>129265794</v>
      </c>
      <c r="M312" s="47" t="s">
        <v>2129</v>
      </c>
      <c r="N312" s="20">
        <v>2.4345300248463326</v>
      </c>
      <c r="O312" s="21">
        <v>1.9020893953974478</v>
      </c>
      <c r="P312" s="21">
        <v>1.0694609034343527</v>
      </c>
      <c r="Q312" s="21">
        <v>1.9450808223383051</v>
      </c>
      <c r="R312" s="21">
        <v>0.4043904170808042</v>
      </c>
      <c r="S312" s="21">
        <v>3.3397300629413158E-2</v>
      </c>
      <c r="T312" s="21">
        <v>0.37099311645139099</v>
      </c>
      <c r="U312" s="21">
        <v>1.1909624620820649</v>
      </c>
      <c r="V312" s="21">
        <v>9.8357749601551706E-2</v>
      </c>
      <c r="W312" s="21">
        <v>1.0926047124805132</v>
      </c>
      <c r="X312" s="22">
        <v>0.43654897480697447</v>
      </c>
      <c r="Y312" s="22">
        <v>0.57721259838864303</v>
      </c>
      <c r="Z312" s="22">
        <v>0.56345102519302559</v>
      </c>
      <c r="AA312" s="22">
        <v>0.31028623705600999</v>
      </c>
      <c r="AB312" s="23">
        <v>0.33954925529209423</v>
      </c>
      <c r="AC312" s="24">
        <v>0.25256691119558466</v>
      </c>
      <c r="AD312" s="22">
        <v>0.14475238130087001</v>
      </c>
      <c r="AE312" s="22">
        <v>0.14475238130087001</v>
      </c>
      <c r="AF312" s="22">
        <v>0.10560962168174408</v>
      </c>
      <c r="AG312" s="22">
        <v>10.902086905300362</v>
      </c>
      <c r="AH312" s="23">
        <v>10.902086905300362</v>
      </c>
      <c r="AI312" s="24">
        <v>0.5215219577606437</v>
      </c>
      <c r="AJ312" s="22">
        <v>0.54894181782761642</v>
      </c>
      <c r="AK312" s="22">
        <v>0.18538277072727388</v>
      </c>
      <c r="AL312" s="23">
        <v>0.24341273620907602</v>
      </c>
      <c r="AM312" s="24">
        <v>0.25340574435771746</v>
      </c>
      <c r="AN312" s="22">
        <v>2.3994569843395408</v>
      </c>
      <c r="AO312" s="22">
        <v>0.8147338321379054</v>
      </c>
      <c r="AP312" s="22">
        <v>3.1672932177002564</v>
      </c>
      <c r="AQ312" s="22">
        <v>8.6043731783401772E-2</v>
      </c>
      <c r="AR312" s="22">
        <v>0.1208170988310041</v>
      </c>
      <c r="AS312" s="22">
        <v>6.3008769913306437E-2</v>
      </c>
      <c r="AT312" s="22">
        <v>9.8433777918368021E-2</v>
      </c>
      <c r="AU312" s="22">
        <v>0.47961258631252951</v>
      </c>
      <c r="AV312" s="22">
        <v>0.21267064771389921</v>
      </c>
      <c r="AW312" s="22">
        <v>0.26532507896616242</v>
      </c>
      <c r="AX312" s="22">
        <v>0.23181554620875774</v>
      </c>
      <c r="AY312" s="22">
        <v>3.4289360659288599</v>
      </c>
      <c r="AZ312" s="22">
        <v>1.8028584095429545</v>
      </c>
      <c r="BA312" s="22">
        <v>0.9995146671039512</v>
      </c>
      <c r="BB312" s="22">
        <v>0.29163565046789852</v>
      </c>
      <c r="BC312" s="23">
        <v>0.14370280258804954</v>
      </c>
    </row>
    <row r="313" spans="1:55" x14ac:dyDescent="0.2">
      <c r="A313" s="47" t="s">
        <v>985</v>
      </c>
      <c r="B313" s="47" t="s">
        <v>986</v>
      </c>
      <c r="C313" s="47" t="s">
        <v>45</v>
      </c>
      <c r="D313" s="47">
        <v>404717</v>
      </c>
      <c r="E313" s="47" t="s">
        <v>16</v>
      </c>
      <c r="F313" s="47">
        <v>2018</v>
      </c>
      <c r="G313" s="47" t="s">
        <v>17</v>
      </c>
      <c r="H313" s="48">
        <v>43465</v>
      </c>
      <c r="I313" s="48">
        <v>43495</v>
      </c>
      <c r="J313" s="48">
        <v>43496</v>
      </c>
      <c r="K313" s="47">
        <v>278864000</v>
      </c>
      <c r="L313" s="47">
        <v>280108000</v>
      </c>
      <c r="M313" s="47" t="s">
        <v>1903</v>
      </c>
      <c r="N313" s="20">
        <v>1.66278028315668</v>
      </c>
      <c r="O313" s="21">
        <v>0.2984972342687926</v>
      </c>
      <c r="P313" s="21">
        <v>0.20774105315241706</v>
      </c>
      <c r="Q313" s="21">
        <v>1.1115475959684353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2">
        <v>0.87341757220306038</v>
      </c>
      <c r="Y313" s="22">
        <v>0.47958247957551148</v>
      </c>
      <c r="Z313" s="22">
        <v>0.12658242779693965</v>
      </c>
      <c r="AA313" s="22">
        <v>0</v>
      </c>
      <c r="AB313" s="23">
        <v>0.4735862937256512</v>
      </c>
      <c r="AC313" s="24">
        <v>0.24742364573746181</v>
      </c>
      <c r="AD313" s="22">
        <v>0.13362237642259561</v>
      </c>
      <c r="AE313" s="22">
        <v>0.13362237642259561</v>
      </c>
      <c r="AF313" s="22">
        <v>0.10031309347919694</v>
      </c>
      <c r="AG313" s="22" t="e">
        <v>#DIV/0!</v>
      </c>
      <c r="AH313" s="23" t="e">
        <v>#DIV/0!</v>
      </c>
      <c r="AI313" s="24">
        <v>-0.4002568729375669</v>
      </c>
      <c r="AJ313" s="22">
        <v>0.27130402757384797</v>
      </c>
      <c r="AK313" s="22" t="e">
        <v>#DIV/0!</v>
      </c>
      <c r="AL313" s="23" t="e">
        <v>#DIV/0!</v>
      </c>
      <c r="AM313" s="24">
        <v>0.21213558438302108</v>
      </c>
      <c r="AN313" s="22">
        <v>2.1147347472343081</v>
      </c>
      <c r="AO313" s="22">
        <v>1.0015093911555477</v>
      </c>
      <c r="AP313" s="22">
        <v>2.8767252590747456</v>
      </c>
      <c r="AQ313" s="22">
        <v>0.10046450517528008</v>
      </c>
      <c r="AR313" s="22">
        <v>0.14229455246399042</v>
      </c>
      <c r="AS313" s="22">
        <v>-5.6954372605287365E-2</v>
      </c>
      <c r="AT313" s="22">
        <v>0.1425093306029622</v>
      </c>
      <c r="AU313" s="22">
        <v>0.26345503249299068</v>
      </c>
      <c r="AV313" s="22" t="e">
        <v>#DIV/0!</v>
      </c>
      <c r="AW313" s="22" t="e">
        <v>#DIV/0!</v>
      </c>
      <c r="AX313" s="22" t="e">
        <v>#DIV/0!</v>
      </c>
      <c r="AY313" s="22">
        <v>0</v>
      </c>
      <c r="AZ313" s="22">
        <v>-0.81540838070529442</v>
      </c>
      <c r="BA313" s="22">
        <v>1.3774660648537265</v>
      </c>
      <c r="BB313" s="22" t="e">
        <v>#DIV/0!</v>
      </c>
      <c r="BC313" s="23">
        <v>0.28189831286203021</v>
      </c>
    </row>
    <row r="314" spans="1:55" x14ac:dyDescent="0.2">
      <c r="A314" s="47" t="s">
        <v>925</v>
      </c>
      <c r="B314" s="47" t="s">
        <v>926</v>
      </c>
      <c r="C314" s="47" t="s">
        <v>59</v>
      </c>
      <c r="D314" s="47">
        <v>448316</v>
      </c>
      <c r="E314" s="47" t="s">
        <v>16</v>
      </c>
      <c r="F314" s="47">
        <v>2018</v>
      </c>
      <c r="G314" s="47" t="s">
        <v>17</v>
      </c>
      <c r="H314" s="48">
        <v>43465</v>
      </c>
      <c r="I314" s="48">
        <v>43524</v>
      </c>
      <c r="J314" s="48">
        <v>43593</v>
      </c>
      <c r="K314" s="47">
        <v>93900000</v>
      </c>
      <c r="L314" s="47">
        <v>94000000</v>
      </c>
      <c r="M314" s="47" t="s">
        <v>2130</v>
      </c>
      <c r="N314" s="20">
        <v>3.0494521337946945</v>
      </c>
      <c r="O314" s="21">
        <v>1.9023933102652826</v>
      </c>
      <c r="P314" s="21">
        <v>0.52119377162629754</v>
      </c>
      <c r="Q314" s="21">
        <v>1.4583520431073194</v>
      </c>
      <c r="R314" s="21">
        <v>0.3809458574972982</v>
      </c>
      <c r="S314" s="21">
        <v>2.1309953270316756E-4</v>
      </c>
      <c r="T314" s="21">
        <v>0.38073275796459505</v>
      </c>
      <c r="U314" s="21">
        <v>0.9364990270917527</v>
      </c>
      <c r="V314" s="21">
        <v>5.2387367160604704E-4</v>
      </c>
      <c r="W314" s="21">
        <v>0.9359751534201467</v>
      </c>
      <c r="X314" s="22">
        <v>0.32194772972890695</v>
      </c>
      <c r="Y314" s="22">
        <v>0.50669295817375148</v>
      </c>
      <c r="Z314" s="22">
        <v>0.67805227027109305</v>
      </c>
      <c r="AA314" s="22">
        <v>0.13962585810615402</v>
      </c>
      <c r="AB314" s="23">
        <v>0.40677656513996074</v>
      </c>
      <c r="AC314" s="24">
        <v>0.23455364525418412</v>
      </c>
      <c r="AD314" s="22">
        <v>0.15221110255752288</v>
      </c>
      <c r="AE314" s="22">
        <v>0.15221110255752288</v>
      </c>
      <c r="AF314" s="22">
        <v>0.10520913523222993</v>
      </c>
      <c r="AG314" s="22">
        <v>10.984567901234568</v>
      </c>
      <c r="AH314" s="23">
        <v>10.984567901234568</v>
      </c>
      <c r="AI314" s="24">
        <v>-0.36081687992543005</v>
      </c>
      <c r="AJ314" s="22">
        <v>1.7014129181084199</v>
      </c>
      <c r="AK314" s="22">
        <v>0.36440644104367281</v>
      </c>
      <c r="AL314" s="23">
        <v>0.47153074679346307</v>
      </c>
      <c r="AM314" s="24">
        <v>0.27615626403233051</v>
      </c>
      <c r="AN314" s="22">
        <v>2.6248316120341268</v>
      </c>
      <c r="AO314" s="22">
        <v>1.0677199872140279</v>
      </c>
      <c r="AP314" s="22">
        <v>4.9346465001758704</v>
      </c>
      <c r="AQ314" s="22">
        <v>0.11233389652495547</v>
      </c>
      <c r="AR314" s="22">
        <v>0.16823482450888147</v>
      </c>
      <c r="AS314" s="22">
        <v>-6.0701964474096884E-2</v>
      </c>
      <c r="AT314" s="22">
        <v>0.17962768467357718</v>
      </c>
      <c r="AU314" s="22">
        <v>0.82237600922722032</v>
      </c>
      <c r="AV314" s="22">
        <v>0.22791385303871819</v>
      </c>
      <c r="AW314" s="22">
        <v>0.47179466677327792</v>
      </c>
      <c r="AX314" s="22">
        <v>0.22804141846239956</v>
      </c>
      <c r="AY314" s="22">
        <v>2.3440104898379697</v>
      </c>
      <c r="AZ314" s="22">
        <v>2.0054322375199027</v>
      </c>
      <c r="BA314" s="22">
        <v>0.77289972899728998</v>
      </c>
      <c r="BB314" s="22">
        <v>0.42661925120869459</v>
      </c>
      <c r="BC314" s="23">
        <v>0.18170214938479604</v>
      </c>
    </row>
    <row r="315" spans="1:55" x14ac:dyDescent="0.2">
      <c r="A315" s="47" t="s">
        <v>946</v>
      </c>
      <c r="B315" s="47" t="s">
        <v>947</v>
      </c>
      <c r="C315" s="47" t="s">
        <v>24</v>
      </c>
      <c r="D315" s="47">
        <v>378197</v>
      </c>
      <c r="E315" s="47" t="s">
        <v>16</v>
      </c>
      <c r="F315" s="47">
        <v>2018</v>
      </c>
      <c r="G315" s="47" t="s">
        <v>17</v>
      </c>
      <c r="H315" s="48">
        <v>43496</v>
      </c>
      <c r="I315" s="48">
        <v>43502</v>
      </c>
      <c r="J315" s="48">
        <v>43502</v>
      </c>
      <c r="K315" s="47">
        <v>110747000</v>
      </c>
      <c r="L315" s="47">
        <v>111607000</v>
      </c>
      <c r="M315" s="47" t="s">
        <v>2131</v>
      </c>
      <c r="N315" s="20">
        <v>1.6871401851849253</v>
      </c>
      <c r="O315" s="21">
        <v>1.1722466756373362</v>
      </c>
      <c r="P315" s="21">
        <v>0.22926000395682292</v>
      </c>
      <c r="Q315" s="21">
        <v>1.3668490535230537</v>
      </c>
      <c r="R315" s="21">
        <v>0.33590845446070666</v>
      </c>
      <c r="S315" s="21">
        <v>2.9062848598923963E-3</v>
      </c>
      <c r="T315" s="21">
        <v>0.33300216960081425</v>
      </c>
      <c r="U315" s="21">
        <v>0.79504460751071537</v>
      </c>
      <c r="V315" s="21">
        <v>6.8787375699046992E-3</v>
      </c>
      <c r="W315" s="21">
        <v>0.78816586994081073</v>
      </c>
      <c r="X315" s="22">
        <v>0.20182239083094403</v>
      </c>
      <c r="Y315" s="22">
        <v>1.4416111233925477</v>
      </c>
      <c r="Z315" s="22">
        <v>0.798177609169056</v>
      </c>
      <c r="AA315" s="22">
        <v>0.49361104089477653</v>
      </c>
      <c r="AB315" s="23">
        <v>0.42250265115618607</v>
      </c>
      <c r="AC315" s="24">
        <v>0.48270011907864518</v>
      </c>
      <c r="AD315" s="22">
        <v>0.12060060561642277</v>
      </c>
      <c r="AE315" s="22">
        <v>0.12060060561642277</v>
      </c>
      <c r="AF315" s="22">
        <v>8.5646991572342082E-2</v>
      </c>
      <c r="AG315" s="22">
        <v>5.0607694747813481</v>
      </c>
      <c r="AH315" s="23">
        <v>5.0607694747813481</v>
      </c>
      <c r="AI315" s="24">
        <v>-0.57623184305454644</v>
      </c>
      <c r="AJ315" s="22">
        <v>0.43642634346064857</v>
      </c>
      <c r="AK315" s="22">
        <v>0.13992578705100966</v>
      </c>
      <c r="AL315" s="23">
        <v>0.15542046342618779</v>
      </c>
      <c r="AM315" s="24">
        <v>9.4521362621698829E-2</v>
      </c>
      <c r="AN315" s="22">
        <v>1.1036156774036947</v>
      </c>
      <c r="AO315" s="22">
        <v>0.46628054956059123</v>
      </c>
      <c r="AP315" s="22">
        <v>5.672621089602222</v>
      </c>
      <c r="AQ315" s="22">
        <v>3.9935526298562986E-2</v>
      </c>
      <c r="AR315" s="22">
        <v>0.11196488403870992</v>
      </c>
      <c r="AS315" s="22">
        <v>-6.4517731487014382E-2</v>
      </c>
      <c r="AT315" s="22">
        <v>5.2207047661057528E-2</v>
      </c>
      <c r="AU315" s="22">
        <v>0.21212359318809079</v>
      </c>
      <c r="AV315" s="22">
        <v>7.5541606621402024E-2</v>
      </c>
      <c r="AW315" s="22">
        <v>0.15677689945275922</v>
      </c>
      <c r="AX315" s="22">
        <v>7.620089790433543E-2</v>
      </c>
      <c r="AY315" s="22">
        <v>5.9734350561744094</v>
      </c>
      <c r="AZ315" s="22">
        <v>5.4857385054383512</v>
      </c>
      <c r="BA315" s="22">
        <v>0.63540077418704055</v>
      </c>
      <c r="BB315" s="22">
        <v>0.16740786341459515</v>
      </c>
      <c r="BC315" s="23">
        <v>6.3874655987462545E-2</v>
      </c>
    </row>
    <row r="316" spans="1:55" x14ac:dyDescent="0.2">
      <c r="A316" s="47" t="s">
        <v>976</v>
      </c>
      <c r="B316" s="47" t="s">
        <v>977</v>
      </c>
      <c r="C316" s="47" t="s">
        <v>72</v>
      </c>
      <c r="D316" s="47">
        <v>113992</v>
      </c>
      <c r="E316" s="47" t="s">
        <v>16</v>
      </c>
      <c r="F316" s="47">
        <v>2018</v>
      </c>
      <c r="G316" s="47" t="s">
        <v>17</v>
      </c>
      <c r="H316" s="48">
        <v>43465</v>
      </c>
      <c r="I316" s="48">
        <v>43509</v>
      </c>
      <c r="J316" s="48">
        <v>43509</v>
      </c>
      <c r="K316" s="47">
        <v>630124000</v>
      </c>
      <c r="L316" s="47">
        <v>654671000</v>
      </c>
      <c r="M316" s="47" t="s">
        <v>1906</v>
      </c>
      <c r="N316" s="20">
        <v>0.63272342908561519</v>
      </c>
      <c r="O316" s="21">
        <v>0.63272342908561519</v>
      </c>
      <c r="P316" s="21">
        <v>0.22518977236484755</v>
      </c>
      <c r="Q316" s="21">
        <v>0.48900549469460119</v>
      </c>
      <c r="R316" s="21">
        <v>0.28866447996421646</v>
      </c>
      <c r="S316" s="21">
        <v>0</v>
      </c>
      <c r="T316" s="21">
        <v>0.28866447996421646</v>
      </c>
      <c r="U316" s="21">
        <v>0.42982299678987795</v>
      </c>
      <c r="V316" s="21">
        <v>0</v>
      </c>
      <c r="W316" s="21">
        <v>0.42982299678987795</v>
      </c>
      <c r="X316" s="22">
        <v>2.5148431721408151E-2</v>
      </c>
      <c r="Y316" s="22">
        <v>0.67158919397077343</v>
      </c>
      <c r="Z316" s="22">
        <v>0.97485156827859187</v>
      </c>
      <c r="AA316" s="22">
        <v>0</v>
      </c>
      <c r="AB316" s="23">
        <v>0.67158919397077343</v>
      </c>
      <c r="AC316" s="24">
        <v>0.7298264293627732</v>
      </c>
      <c r="AD316" s="22">
        <v>0.63977487199802885</v>
      </c>
      <c r="AE316" s="22">
        <v>0.30202082476807385</v>
      </c>
      <c r="AF316" s="22">
        <v>0.58600673429967887</v>
      </c>
      <c r="AG316" s="22">
        <v>7.8301831623323634</v>
      </c>
      <c r="AH316" s="23">
        <v>3.6964227266181084</v>
      </c>
      <c r="AI316" s="24">
        <v>-0.68314981655715168</v>
      </c>
      <c r="AJ316" s="22">
        <v>1.1811428058738893</v>
      </c>
      <c r="AK316" s="22">
        <v>6.1334837416133631E-2</v>
      </c>
      <c r="AL316" s="23">
        <v>0.16263201865856194</v>
      </c>
      <c r="AM316" s="24">
        <v>6.369648982624164E-2</v>
      </c>
      <c r="AN316" s="22">
        <v>0.10869583248452534</v>
      </c>
      <c r="AO316" s="22">
        <v>7.2998946526264583E-2</v>
      </c>
      <c r="AP316" s="22">
        <v>-5.00064905307792</v>
      </c>
      <c r="AQ316" s="22">
        <v>4.2777874261173195E-2</v>
      </c>
      <c r="AR316" s="22">
        <v>0.64310636420915479</v>
      </c>
      <c r="AS316" s="22">
        <v>-0.43933799473622093</v>
      </c>
      <c r="AT316" s="22">
        <v>4.6946087091604527E-2</v>
      </c>
      <c r="AU316" s="22">
        <v>0.74642574368304104</v>
      </c>
      <c r="AV316" s="22">
        <v>0.10277565495907731</v>
      </c>
      <c r="AW316" s="22">
        <v>0.16263201865856194</v>
      </c>
      <c r="AX316" s="22">
        <v>0.10277565495907731</v>
      </c>
      <c r="AY316" s="22">
        <v>6.1808695274147594</v>
      </c>
      <c r="AZ316" s="22">
        <v>5.9892225908140384</v>
      </c>
      <c r="BA316" s="22">
        <v>0.69352864077847132</v>
      </c>
      <c r="BB316" s="22">
        <v>7.6376567147423108E-2</v>
      </c>
      <c r="BC316" s="23">
        <v>2.2959768481506031E-2</v>
      </c>
    </row>
    <row r="317" spans="1:55" x14ac:dyDescent="0.2">
      <c r="A317" s="47" t="s">
        <v>955</v>
      </c>
      <c r="B317" s="47" t="s">
        <v>956</v>
      </c>
      <c r="C317" s="47" t="s">
        <v>91</v>
      </c>
      <c r="D317" s="47">
        <v>82860</v>
      </c>
      <c r="E317" s="47" t="s">
        <v>16</v>
      </c>
      <c r="F317" s="47">
        <v>2018</v>
      </c>
      <c r="G317" s="47" t="s">
        <v>17</v>
      </c>
      <c r="H317" s="48">
        <v>43465</v>
      </c>
      <c r="I317" s="48">
        <v>43503</v>
      </c>
      <c r="J317" s="48">
        <v>43503</v>
      </c>
      <c r="K317" s="47">
        <v>1557000000</v>
      </c>
      <c r="L317" s="47">
        <v>1556000000</v>
      </c>
      <c r="M317" s="47" t="s">
        <v>1907</v>
      </c>
      <c r="N317" s="20">
        <v>1.1309406084579141</v>
      </c>
      <c r="O317" s="21">
        <v>0.61881216915828052</v>
      </c>
      <c r="P317" s="21">
        <v>0.383514629748124</v>
      </c>
      <c r="Q317" s="21">
        <v>-4.706211006611416</v>
      </c>
      <c r="R317" s="21">
        <v>0.7979447752569031</v>
      </c>
      <c r="S317" s="21">
        <v>0.12019798497525187</v>
      </c>
      <c r="T317" s="21">
        <v>0.67774679028165119</v>
      </c>
      <c r="U317" s="21">
        <v>-2.957351708725207</v>
      </c>
      <c r="V317" s="21">
        <v>-0.44547909488779214</v>
      </c>
      <c r="W317" s="21">
        <v>-2.511872613837415</v>
      </c>
      <c r="X317" s="22">
        <v>0.48848018893997636</v>
      </c>
      <c r="Y317" s="22">
        <v>-0.35402518625964263</v>
      </c>
      <c r="Z317" s="22">
        <v>0.51151981106002364</v>
      </c>
      <c r="AA317" s="22">
        <v>0.18062360242204969</v>
      </c>
      <c r="AB317" s="23">
        <v>-0.26981734127283236</v>
      </c>
      <c r="AC317" s="24">
        <v>0.23636044749007179</v>
      </c>
      <c r="AD317" s="22">
        <v>0.14355511569347182</v>
      </c>
      <c r="AE317" s="22">
        <v>0.14252784285231074</v>
      </c>
      <c r="AF317" s="22">
        <v>9.9106773736892875E-2</v>
      </c>
      <c r="AG317" s="22">
        <v>17.231578947368423</v>
      </c>
      <c r="AH317" s="23">
        <v>17.108270676691728</v>
      </c>
      <c r="AI317" s="24">
        <v>-1.0182527959485124</v>
      </c>
      <c r="AJ317" s="22">
        <v>0.55133500087254961</v>
      </c>
      <c r="AK317" s="22">
        <v>8.1646147548726344E-2</v>
      </c>
      <c r="AL317" s="23">
        <v>0.29843508926603485</v>
      </c>
      <c r="AM317" s="24">
        <v>-0.73666076915913958</v>
      </c>
      <c r="AN317" s="22">
        <v>-7.4330012105410184</v>
      </c>
      <c r="AO317" s="22">
        <v>2.0055526243059218</v>
      </c>
      <c r="AP317" s="22">
        <v>35.461128387383383</v>
      </c>
      <c r="AQ317" s="22">
        <v>0.19876385015451872</v>
      </c>
      <c r="AR317" s="22">
        <v>0.11873770717712939</v>
      </c>
      <c r="AS317" s="22">
        <v>-0.12090500231762775</v>
      </c>
      <c r="AT317" s="22">
        <v>0.23813472023315996</v>
      </c>
      <c r="AU317" s="22">
        <v>0.49328136815775697</v>
      </c>
      <c r="AV317" s="22">
        <v>0.267010926036714</v>
      </c>
      <c r="AW317" s="22">
        <v>0.35136237256719183</v>
      </c>
      <c r="AX317" s="22">
        <v>0.31436515291936978</v>
      </c>
      <c r="AY317" s="22">
        <v>2.7715332926084302</v>
      </c>
      <c r="AZ317" s="22">
        <v>2.19617767693516</v>
      </c>
      <c r="BA317" s="22">
        <v>1.0719251674883075</v>
      </c>
      <c r="BB317" s="22">
        <v>0.35822916338675653</v>
      </c>
      <c r="BC317" s="23">
        <v>0.50318443166740379</v>
      </c>
    </row>
    <row r="318" spans="1:55" x14ac:dyDescent="0.2">
      <c r="A318" s="47" t="s">
        <v>940</v>
      </c>
      <c r="B318" s="47" t="s">
        <v>941</v>
      </c>
      <c r="C318" s="47" t="s">
        <v>15</v>
      </c>
      <c r="D318" s="47">
        <v>334445</v>
      </c>
      <c r="E318" s="47" t="s">
        <v>16</v>
      </c>
      <c r="F318" s="47">
        <v>2018</v>
      </c>
      <c r="G318" s="47" t="s">
        <v>17</v>
      </c>
      <c r="H318" s="48">
        <v>43465</v>
      </c>
      <c r="I318" s="48">
        <v>43515</v>
      </c>
      <c r="J318" s="48">
        <v>43515</v>
      </c>
      <c r="K318" s="47">
        <v>85171200</v>
      </c>
      <c r="L318" s="47">
        <v>84646500</v>
      </c>
      <c r="M318" s="47" t="s">
        <v>1908</v>
      </c>
      <c r="N318" s="20">
        <v>1.2695737144253083</v>
      </c>
      <c r="O318" s="21">
        <v>0.79626236716746057</v>
      </c>
      <c r="P318" s="21">
        <v>9.0753633809698309E-2</v>
      </c>
      <c r="Q318" s="21">
        <v>1.0731441642612058</v>
      </c>
      <c r="R318" s="21">
        <v>0.20690923420464993</v>
      </c>
      <c r="S318" s="21">
        <v>0</v>
      </c>
      <c r="T318" s="21">
        <v>0.20690923420464993</v>
      </c>
      <c r="U318" s="21">
        <v>0.4289526714231251</v>
      </c>
      <c r="V318" s="21">
        <v>0</v>
      </c>
      <c r="W318" s="21">
        <v>0.4289526714231251</v>
      </c>
      <c r="X318" s="22">
        <v>0.27305924077236304</v>
      </c>
      <c r="Y318" s="22">
        <v>1.2597598627787308</v>
      </c>
      <c r="Z318" s="22">
        <v>0.7269407592276369</v>
      </c>
      <c r="AA318" s="22">
        <v>0.54451595954288712</v>
      </c>
      <c r="AB318" s="23">
        <v>0.48235912255352686</v>
      </c>
      <c r="AC318" s="24">
        <v>0.35334390071161176</v>
      </c>
      <c r="AD318" s="22">
        <v>0.14728002428248627</v>
      </c>
      <c r="AE318" s="22">
        <v>0.14728002428248627</v>
      </c>
      <c r="AF318" s="22">
        <v>0.11716299618899868</v>
      </c>
      <c r="AG318" s="22">
        <v>13.395705521472392</v>
      </c>
      <c r="AH318" s="23">
        <v>13.395705521472392</v>
      </c>
      <c r="AI318" s="24">
        <v>-3.1917558642678205</v>
      </c>
      <c r="AJ318" s="22">
        <v>0.53633809698302182</v>
      </c>
      <c r="AK318" s="22">
        <v>0.31983240223463688</v>
      </c>
      <c r="AL318" s="23">
        <v>0.55751650584052814</v>
      </c>
      <c r="AM318" s="24">
        <v>0.18920538097053538</v>
      </c>
      <c r="AN318" s="22">
        <v>1.6148902565219758</v>
      </c>
      <c r="AO318" s="22">
        <v>0.77895704715618019</v>
      </c>
      <c r="AP318" s="22">
        <v>13.434979610330766</v>
      </c>
      <c r="AQ318" s="22">
        <v>9.1264941547353207E-2</v>
      </c>
      <c r="AR318" s="22">
        <v>0.14808944049104583</v>
      </c>
      <c r="AS318" s="22">
        <v>-0.47266534012343597</v>
      </c>
      <c r="AT318" s="22">
        <v>0.11535531327991594</v>
      </c>
      <c r="AU318" s="22">
        <v>1.6659337974838158</v>
      </c>
      <c r="AV318" s="22">
        <v>1.7317166074149315</v>
      </c>
      <c r="AW318" s="22">
        <v>0.55751650584052814</v>
      </c>
      <c r="AX318" s="22">
        <v>1.7317166074149315</v>
      </c>
      <c r="AY318" s="22">
        <v>1.8035264483627205</v>
      </c>
      <c r="AZ318" s="22">
        <v>1.6333867643691322</v>
      </c>
      <c r="BA318" s="22">
        <v>3.9260218767990787</v>
      </c>
      <c r="BB318" s="22">
        <v>0.5544692737430168</v>
      </c>
      <c r="BC318" s="23">
        <v>0.14616105495682441</v>
      </c>
    </row>
    <row r="319" spans="1:55" x14ac:dyDescent="0.2">
      <c r="A319" s="47" t="s">
        <v>961</v>
      </c>
      <c r="B319" s="47" t="s">
        <v>962</v>
      </c>
      <c r="C319" s="47" t="s">
        <v>52</v>
      </c>
      <c r="D319" s="47">
        <v>327292</v>
      </c>
      <c r="E319" s="47" t="s">
        <v>16</v>
      </c>
      <c r="F319" s="47">
        <v>2018</v>
      </c>
      <c r="G319" s="47" t="s">
        <v>17</v>
      </c>
      <c r="H319" s="48">
        <v>43465</v>
      </c>
      <c r="I319" s="48">
        <v>43518</v>
      </c>
      <c r="J319" s="48">
        <v>43586</v>
      </c>
      <c r="K319" s="47">
        <v>112236000</v>
      </c>
      <c r="L319" s="47">
        <v>112703000</v>
      </c>
      <c r="M319" s="47" t="s">
        <v>2132</v>
      </c>
      <c r="N319" s="20">
        <v>0.56027784718162432</v>
      </c>
      <c r="O319" s="21">
        <v>0.38192707663720976</v>
      </c>
      <c r="P319" s="21">
        <v>3.496740984036037E-3</v>
      </c>
      <c r="Q319" s="21">
        <v>2.302519394881565</v>
      </c>
      <c r="R319" s="21">
        <v>0.29520903350176814</v>
      </c>
      <c r="S319" s="21">
        <v>3.2630967422134324E-2</v>
      </c>
      <c r="T319" s="21">
        <v>0.26257806607963385</v>
      </c>
      <c r="U319" s="21">
        <v>0.97493355868383091</v>
      </c>
      <c r="V319" s="21">
        <v>0.1077644027853471</v>
      </c>
      <c r="W319" s="21">
        <v>0.86716915589848387</v>
      </c>
      <c r="X319" s="22">
        <v>5.2302277793245346E-2</v>
      </c>
      <c r="Y319" s="22">
        <v>0.30737387436570829</v>
      </c>
      <c r="Z319" s="22">
        <v>0.94769772220675463</v>
      </c>
      <c r="AA319" s="22">
        <v>0</v>
      </c>
      <c r="AB319" s="23">
        <v>0.30279913012770121</v>
      </c>
      <c r="AC319" s="24">
        <v>0.70846816807436619</v>
      </c>
      <c r="AD319" s="22">
        <v>0.36736663788687129</v>
      </c>
      <c r="AE319" s="22">
        <v>0.2096004412600945</v>
      </c>
      <c r="AF319" s="22">
        <v>0.13844833466847384</v>
      </c>
      <c r="AG319" s="22">
        <v>5.5697574600045181</v>
      </c>
      <c r="AH319" s="23">
        <v>3.1778161131990226</v>
      </c>
      <c r="AI319" s="24">
        <v>-7.238494641168107E-2</v>
      </c>
      <c r="AJ319" s="22">
        <v>0.77451296692953875</v>
      </c>
      <c r="AK319" s="22">
        <v>0.18567983320778916</v>
      </c>
      <c r="AL319" s="23">
        <v>0.24491546095678468</v>
      </c>
      <c r="AM319" s="24">
        <v>9.5545931211386687E-2</v>
      </c>
      <c r="AN319" s="22">
        <v>0.69011975796010439</v>
      </c>
      <c r="AO319" s="22">
        <v>0.20896766239425932</v>
      </c>
      <c r="AP319" s="22">
        <v>-5.0907713016111193</v>
      </c>
      <c r="AQ319" s="22">
        <v>2.8931224858049064E-2</v>
      </c>
      <c r="AR319" s="22">
        <v>0.34599256023777331</v>
      </c>
      <c r="AS319" s="22">
        <v>-2.5044652931651552E-2</v>
      </c>
      <c r="AT319" s="22">
        <v>7.2301256518692444E-2</v>
      </c>
      <c r="AU319" s="22">
        <v>5.1135136970849579E-2</v>
      </c>
      <c r="AV319" s="22">
        <v>1.6169885046538279E-2</v>
      </c>
      <c r="AW319" s="22">
        <v>0.27535147012913541</v>
      </c>
      <c r="AX319" s="22">
        <v>1.817934074880256E-2</v>
      </c>
      <c r="AY319" s="22">
        <v>3.8454825480940471</v>
      </c>
      <c r="AZ319" s="22">
        <v>3.8412304642706232</v>
      </c>
      <c r="BA319" s="22">
        <v>0.16499460910640312</v>
      </c>
      <c r="BB319" s="22">
        <v>0.14836847547439588</v>
      </c>
      <c r="BC319" s="23">
        <v>4.8309428807739231E-2</v>
      </c>
    </row>
    <row r="320" spans="1:55" x14ac:dyDescent="0.2">
      <c r="A320" s="47" t="s">
        <v>967</v>
      </c>
      <c r="B320" s="47" t="s">
        <v>968</v>
      </c>
      <c r="C320" s="47" t="s">
        <v>59</v>
      </c>
      <c r="D320" s="47">
        <v>256062</v>
      </c>
      <c r="E320" s="47" t="s">
        <v>16</v>
      </c>
      <c r="F320" s="47">
        <v>2018</v>
      </c>
      <c r="G320" s="47" t="s">
        <v>17</v>
      </c>
      <c r="H320" s="48">
        <v>43465</v>
      </c>
      <c r="I320" s="48">
        <v>43517</v>
      </c>
      <c r="J320" s="48">
        <v>43517</v>
      </c>
      <c r="K320" s="47">
        <v>238700000</v>
      </c>
      <c r="L320" s="47">
        <v>240200000</v>
      </c>
      <c r="M320" s="47" t="s">
        <v>1910</v>
      </c>
      <c r="N320" s="20">
        <v>1.3631374342556597</v>
      </c>
      <c r="O320" s="21">
        <v>0.95540818659958837</v>
      </c>
      <c r="P320" s="21">
        <v>0.22021495540818661</v>
      </c>
      <c r="Q320" s="21">
        <v>2.3844040574809804</v>
      </c>
      <c r="R320" s="21">
        <v>0.31320636902903526</v>
      </c>
      <c r="S320" s="21">
        <v>4.0649391195753982E-2</v>
      </c>
      <c r="T320" s="21">
        <v>0.27255697783328131</v>
      </c>
      <c r="U320" s="21">
        <v>1.0600169061707523</v>
      </c>
      <c r="V320" s="21">
        <v>0.13757396449704143</v>
      </c>
      <c r="W320" s="21">
        <v>0.92244294167371088</v>
      </c>
      <c r="X320" s="22">
        <v>0.37221354979706522</v>
      </c>
      <c r="Y320" s="22">
        <v>0.47448109896721147</v>
      </c>
      <c r="Z320" s="22">
        <v>0.62778645020293478</v>
      </c>
      <c r="AA320" s="22">
        <v>0.25413674679987514</v>
      </c>
      <c r="AB320" s="23">
        <v>0.29547299406806121</v>
      </c>
      <c r="AC320" s="24">
        <v>0.41453102640822165</v>
      </c>
      <c r="AD320" s="22">
        <v>0.15344087420320021</v>
      </c>
      <c r="AE320" s="22">
        <v>0.1211135683621699</v>
      </c>
      <c r="AF320" s="22">
        <v>8.7225185377910755E-2</v>
      </c>
      <c r="AG320" s="22">
        <v>24.831578947368421</v>
      </c>
      <c r="AH320" s="23">
        <v>19.600000000000001</v>
      </c>
      <c r="AI320" s="24">
        <v>-0.82140422631220178</v>
      </c>
      <c r="AJ320" s="22">
        <v>0.33546764235078891</v>
      </c>
      <c r="AK320" s="22">
        <v>0.20215311004784689</v>
      </c>
      <c r="AL320" s="23">
        <v>0.29246411483253587</v>
      </c>
      <c r="AM320" s="24">
        <v>0.28338968723584107</v>
      </c>
      <c r="AN320" s="22">
        <v>3.2489433643279799</v>
      </c>
      <c r="AO320" s="22">
        <v>0.95997502341554797</v>
      </c>
      <c r="AP320" s="22">
        <v>9.6813602015113354</v>
      </c>
      <c r="AQ320" s="22">
        <v>8.3733999375585386E-2</v>
      </c>
      <c r="AR320" s="22">
        <v>9.5420840379862107E-2</v>
      </c>
      <c r="AS320" s="22">
        <v>-7.8379081566280734E-2</v>
      </c>
      <c r="AT320" s="22">
        <v>9.1601623477989391E-2</v>
      </c>
      <c r="AU320" s="22">
        <v>0.16075920420763778</v>
      </c>
      <c r="AV320" s="22">
        <v>0.14015151515151514</v>
      </c>
      <c r="AW320" s="22">
        <v>0.33608247422680415</v>
      </c>
      <c r="AX320" s="22">
        <v>0.16105383734249715</v>
      </c>
      <c r="AY320" s="22">
        <v>2.126324713861806</v>
      </c>
      <c r="AZ320" s="22">
        <v>1.7181008902077151</v>
      </c>
      <c r="BA320" s="22">
        <v>0.52423564504101416</v>
      </c>
      <c r="BB320" s="22">
        <v>0.37121212121212122</v>
      </c>
      <c r="BC320" s="23">
        <v>0.1599381549561931</v>
      </c>
    </row>
    <row r="321" spans="1:55" x14ac:dyDescent="0.2">
      <c r="A321" s="47" t="s">
        <v>970</v>
      </c>
      <c r="B321" s="47" t="s">
        <v>971</v>
      </c>
      <c r="C321" s="47" t="s">
        <v>52</v>
      </c>
      <c r="D321" s="47">
        <v>26853</v>
      </c>
      <c r="E321" s="47" t="s">
        <v>16</v>
      </c>
      <c r="F321" s="47">
        <v>2018</v>
      </c>
      <c r="G321" s="47" t="s">
        <v>17</v>
      </c>
      <c r="H321" s="48">
        <v>43465</v>
      </c>
      <c r="I321" s="48">
        <v>43510</v>
      </c>
      <c r="J321" s="48">
        <v>43510</v>
      </c>
      <c r="K321" s="47">
        <v>720506000</v>
      </c>
      <c r="L321" s="47">
        <v>727661000</v>
      </c>
      <c r="M321" s="47" t="s">
        <v>1911</v>
      </c>
      <c r="N321" s="20">
        <v>0.53298268682884065</v>
      </c>
      <c r="O321" s="21">
        <v>0.4665790050405435</v>
      </c>
      <c r="P321" s="21">
        <v>0.13609467455621302</v>
      </c>
      <c r="Q321" s="21">
        <v>2.7227417002659347</v>
      </c>
      <c r="R321" s="21">
        <v>0.50762743109964048</v>
      </c>
      <c r="S321" s="21">
        <v>4.516545303714628E-2</v>
      </c>
      <c r="T321" s="21">
        <v>0.46246197806249423</v>
      </c>
      <c r="U321" s="21">
        <v>1.8897658059535043</v>
      </c>
      <c r="V321" s="21">
        <v>0.16813931543278718</v>
      </c>
      <c r="W321" s="21">
        <v>1.7216264905207173</v>
      </c>
      <c r="X321" s="22">
        <v>5.6042031523642732E-2</v>
      </c>
      <c r="Y321" s="22">
        <v>0.294979503011286</v>
      </c>
      <c r="Z321" s="22">
        <v>0.94395796847635727</v>
      </c>
      <c r="AA321" s="22">
        <v>7.2863858420130892E-2</v>
      </c>
      <c r="AB321" s="23">
        <v>0.26861922757857865</v>
      </c>
      <c r="AC321" s="24">
        <v>0.80166987797045597</v>
      </c>
      <c r="AD321" s="22">
        <v>0.50687219010918438</v>
      </c>
      <c r="AE321" s="22">
        <v>0.36634553628773281</v>
      </c>
      <c r="AF321" s="22">
        <v>0.23468208092485549</v>
      </c>
      <c r="AG321" s="22">
        <v>4.0976116303219108</v>
      </c>
      <c r="AH321" s="23">
        <v>2.9615784008307373</v>
      </c>
      <c r="AI321" s="24">
        <v>0.24459411556185751</v>
      </c>
      <c r="AJ321" s="22">
        <v>0.61823361823361822</v>
      </c>
      <c r="AK321" s="22">
        <v>7.6626265377456995E-2</v>
      </c>
      <c r="AL321" s="23">
        <v>0.12805846838258658</v>
      </c>
      <c r="AM321" s="24">
        <v>0.15672986188556232</v>
      </c>
      <c r="AN321" s="22">
        <v>0.66783906665522863</v>
      </c>
      <c r="AO321" s="22">
        <v>0.17939441423172642</v>
      </c>
      <c r="AP321" s="22">
        <v>-3.6532144533083057</v>
      </c>
      <c r="AQ321" s="22">
        <v>4.210065443819707E-2</v>
      </c>
      <c r="AR321" s="22">
        <v>0.36236351958895313</v>
      </c>
      <c r="AS321" s="22">
        <v>8.8631984585741813E-2</v>
      </c>
      <c r="AT321" s="22">
        <v>6.5005991335606972E-2</v>
      </c>
      <c r="AU321" s="22">
        <v>-0.11834319526627218</v>
      </c>
      <c r="AV321" s="22">
        <v>-2.4513141767669888E-2</v>
      </c>
      <c r="AW321" s="22">
        <v>0.14056505057551447</v>
      </c>
      <c r="AX321" s="22">
        <v>-2.6907170262594052E-2</v>
      </c>
      <c r="AY321" s="22">
        <v>5.5826153066396351</v>
      </c>
      <c r="AZ321" s="22">
        <v>5.4252407501267106</v>
      </c>
      <c r="BA321" s="22">
        <v>-0.29556650246305421</v>
      </c>
      <c r="BB321" s="22">
        <v>0.12946570429887874</v>
      </c>
      <c r="BC321" s="23">
        <v>7.3442690495197388E-2</v>
      </c>
    </row>
    <row r="322" spans="1:55" x14ac:dyDescent="0.2">
      <c r="A322" s="47" t="s">
        <v>949</v>
      </c>
      <c r="B322" s="47" t="s">
        <v>950</v>
      </c>
      <c r="C322" s="47" t="s">
        <v>24</v>
      </c>
      <c r="D322" s="47">
        <v>334568</v>
      </c>
      <c r="E322" s="47" t="s">
        <v>16</v>
      </c>
      <c r="F322" s="47">
        <v>2012</v>
      </c>
      <c r="G322" s="47" t="s">
        <v>17</v>
      </c>
      <c r="H322" s="48">
        <v>41090</v>
      </c>
      <c r="I322" s="48">
        <v>41137</v>
      </c>
      <c r="J322" s="48">
        <v>41501</v>
      </c>
      <c r="K322" s="47">
        <v>93400000</v>
      </c>
      <c r="L322" s="47">
        <v>94300000</v>
      </c>
      <c r="M322" s="47" t="s">
        <v>1300</v>
      </c>
      <c r="N322" s="20">
        <v>2.7514937950053624</v>
      </c>
      <c r="O322" s="21">
        <v>1.9126704458403554</v>
      </c>
      <c r="P322" s="21">
        <v>0.92308870844185686</v>
      </c>
      <c r="Q322" s="21">
        <v>1.1720285004858038</v>
      </c>
      <c r="R322" s="21">
        <v>0.34027484406451131</v>
      </c>
      <c r="S322" s="21">
        <v>9.9649611093163681E-3</v>
      </c>
      <c r="T322" s="21">
        <v>0.33030988295519498</v>
      </c>
      <c r="U322" s="21">
        <v>0.73912339414876393</v>
      </c>
      <c r="V322" s="21">
        <v>2.1645255316851991E-2</v>
      </c>
      <c r="W322" s="21">
        <v>0.71747813883191192</v>
      </c>
      <c r="X322" s="22">
        <v>0.44628612609030593</v>
      </c>
      <c r="Y322" s="22">
        <v>0.74861599385784139</v>
      </c>
      <c r="Z322" s="22">
        <v>0.55371387390969407</v>
      </c>
      <c r="AA322" s="22">
        <v>0.20379712233791406</v>
      </c>
      <c r="AB322" s="23">
        <v>0.46039911528616517</v>
      </c>
      <c r="AC322" s="24">
        <v>0.34523509391150886</v>
      </c>
      <c r="AD322" s="22">
        <v>0.18211899659649566</v>
      </c>
      <c r="AE322" s="22">
        <v>0.18211899659649566</v>
      </c>
      <c r="AF322" s="22">
        <v>0.12652842556409932</v>
      </c>
      <c r="AG322" s="22">
        <v>9.5205930807248773</v>
      </c>
      <c r="AH322" s="23">
        <v>9.5205930807248773</v>
      </c>
      <c r="AI322" s="24">
        <v>0.89345539540319441</v>
      </c>
      <c r="AJ322" s="22">
        <v>0.78657882641335986</v>
      </c>
      <c r="AK322" s="22">
        <v>0.35375739428905278</v>
      </c>
      <c r="AL322" s="23">
        <v>0.37493609873658074</v>
      </c>
      <c r="AM322" s="24">
        <v>0.21672244413257044</v>
      </c>
      <c r="AN322" s="22">
        <v>1.712836014250243</v>
      </c>
      <c r="AO322" s="22">
        <v>0.78854899232126441</v>
      </c>
      <c r="AP322" s="22">
        <v>2.7757172848145557</v>
      </c>
      <c r="AQ322" s="22">
        <v>9.9773862478566636E-2</v>
      </c>
      <c r="AR322" s="22">
        <v>0.16179251229043237</v>
      </c>
      <c r="AS322" s="22">
        <v>0.14455439304172443</v>
      </c>
      <c r="AT322" s="22">
        <v>0.12758132253174623</v>
      </c>
      <c r="AU322" s="22">
        <v>-0.26168224299065418</v>
      </c>
      <c r="AV322" s="22">
        <v>-0.12473526619440591</v>
      </c>
      <c r="AW322" s="22">
        <v>0.38624736683719529</v>
      </c>
      <c r="AX322" s="22">
        <v>-0.1284983448690942</v>
      </c>
      <c r="AY322" s="22">
        <v>2.3694410797715868</v>
      </c>
      <c r="AZ322" s="22">
        <v>1.3268731614466172</v>
      </c>
      <c r="BA322" s="22">
        <v>-0.42540473225404735</v>
      </c>
      <c r="BB322" s="22">
        <v>0.42204045862849632</v>
      </c>
      <c r="BC322" s="23">
        <v>0.17141246959719997</v>
      </c>
    </row>
    <row r="323" spans="1:55" x14ac:dyDescent="0.2">
      <c r="A323" s="47" t="s">
        <v>982</v>
      </c>
      <c r="B323" s="47" t="s">
        <v>983</v>
      </c>
      <c r="C323" s="47" t="s">
        <v>72</v>
      </c>
      <c r="D323" s="47">
        <v>378204</v>
      </c>
      <c r="E323" s="47" t="s">
        <v>16</v>
      </c>
      <c r="F323" s="47">
        <v>2018</v>
      </c>
      <c r="G323" s="47" t="s">
        <v>17</v>
      </c>
      <c r="H323" s="48">
        <v>43465</v>
      </c>
      <c r="I323" s="48">
        <v>43523</v>
      </c>
      <c r="J323" s="48">
        <v>43523</v>
      </c>
      <c r="K323" s="47">
        <v>174077000</v>
      </c>
      <c r="L323" s="47">
        <v>174468000</v>
      </c>
      <c r="M323" s="47" t="s">
        <v>1912</v>
      </c>
      <c r="N323" s="20">
        <v>0.97295419100951086</v>
      </c>
      <c r="O323" s="21">
        <v>0.97295419100951086</v>
      </c>
      <c r="P323" s="21">
        <v>0.97295419100951086</v>
      </c>
      <c r="Q323" s="21">
        <v>0.19503499721369516</v>
      </c>
      <c r="R323" s="21">
        <v>0.12923207424413929</v>
      </c>
      <c r="S323" s="21">
        <v>0</v>
      </c>
      <c r="T323" s="21">
        <v>0.12923207424413929</v>
      </c>
      <c r="U323" s="21">
        <v>0.15443685148426503</v>
      </c>
      <c r="V323" s="21">
        <v>0</v>
      </c>
      <c r="W323" s="21">
        <v>0.15443685148426503</v>
      </c>
      <c r="X323" s="22">
        <v>3.3053539123758836E-2</v>
      </c>
      <c r="Y323" s="22">
        <v>0.8531792110287959</v>
      </c>
      <c r="Z323" s="22">
        <v>0.96694646087624114</v>
      </c>
      <c r="AA323" s="22">
        <v>0</v>
      </c>
      <c r="AB323" s="23">
        <v>0.83679557697604467</v>
      </c>
      <c r="AC323" s="24">
        <v>0.73142817723688225</v>
      </c>
      <c r="AD323" s="22">
        <v>0.68832435337002773</v>
      </c>
      <c r="AE323" s="22">
        <v>0.51272637495098539</v>
      </c>
      <c r="AF323" s="22">
        <v>0.5405768476698084</v>
      </c>
      <c r="AG323" s="22">
        <v>58.258189416753737</v>
      </c>
      <c r="AH323" s="23">
        <v>43.395980578944133</v>
      </c>
      <c r="AI323" s="24">
        <v>-0.78563455886312072</v>
      </c>
      <c r="AJ323" s="22">
        <v>5.5527354219022298</v>
      </c>
      <c r="AK323" s="22">
        <v>1.4596954009925773</v>
      </c>
      <c r="AL323" s="23">
        <v>1.4596954009925773</v>
      </c>
      <c r="AM323" s="24">
        <v>0.16281512145577212</v>
      </c>
      <c r="AN323" s="22">
        <v>0.30118774445779034</v>
      </c>
      <c r="AO323" s="22">
        <v>0.25203257240167015</v>
      </c>
      <c r="AP323" s="22">
        <v>-274.30335623941841</v>
      </c>
      <c r="AQ323" s="22">
        <v>0.13624297349900763</v>
      </c>
      <c r="AR323" s="22">
        <v>0.74847255907169929</v>
      </c>
      <c r="AS323" s="22">
        <v>-0.58802590876744554</v>
      </c>
      <c r="AT323" s="22">
        <v>0.1886394644349014</v>
      </c>
      <c r="AU323" s="22">
        <v>4.1688551658006947</v>
      </c>
      <c r="AV323" s="22">
        <v>1.0959028749903525</v>
      </c>
      <c r="AW323" s="22">
        <v>1.4596954009925773</v>
      </c>
      <c r="AX323" s="22">
        <v>1.0959028749903525</v>
      </c>
      <c r="AY323" s="22">
        <v>0.7449386498213455</v>
      </c>
      <c r="AZ323" s="22">
        <v>0.55440654739487238</v>
      </c>
      <c r="BA323" s="22">
        <v>1.0395090335146753</v>
      </c>
      <c r="BB323" s="22">
        <v>0.9999355653222477</v>
      </c>
      <c r="BC323" s="23">
        <v>0.13376816600835217</v>
      </c>
    </row>
    <row r="324" spans="1:55" x14ac:dyDescent="0.2">
      <c r="A324" s="47" t="s">
        <v>958</v>
      </c>
      <c r="B324" s="47" t="s">
        <v>959</v>
      </c>
      <c r="C324" s="47" t="s">
        <v>138</v>
      </c>
      <c r="D324" s="47">
        <v>353084</v>
      </c>
      <c r="E324" s="47" t="s">
        <v>16</v>
      </c>
      <c r="F324" s="47">
        <v>2018</v>
      </c>
      <c r="G324" s="47" t="s">
        <v>17</v>
      </c>
      <c r="H324" s="48">
        <v>43465</v>
      </c>
      <c r="I324" s="48">
        <v>43518</v>
      </c>
      <c r="J324" s="48">
        <v>43518</v>
      </c>
      <c r="K324" s="47">
        <v>461327000</v>
      </c>
      <c r="L324" s="47">
        <v>465442000</v>
      </c>
      <c r="M324" s="47" t="s">
        <v>1913</v>
      </c>
      <c r="N324" s="20">
        <v>1.4783435926133184</v>
      </c>
      <c r="O324" s="21">
        <v>1.0818130945719082</v>
      </c>
      <c r="P324" s="21">
        <v>0.33788472299944039</v>
      </c>
      <c r="Q324" s="21">
        <v>0.99985268662762861</v>
      </c>
      <c r="R324" s="21">
        <v>0.20551729218076684</v>
      </c>
      <c r="S324" s="21">
        <v>1.2338403742035283E-3</v>
      </c>
      <c r="T324" s="21">
        <v>0.20428345180656329</v>
      </c>
      <c r="U324" s="21">
        <v>0.41100430891614187</v>
      </c>
      <c r="V324" s="21">
        <v>2.4674989872205651E-3</v>
      </c>
      <c r="W324" s="21">
        <v>0.40853680992892127</v>
      </c>
      <c r="X324" s="22">
        <v>0.24325070899782697</v>
      </c>
      <c r="Y324" s="22">
        <v>0.54129537707074937</v>
      </c>
      <c r="Z324" s="22">
        <v>0.75674929100217303</v>
      </c>
      <c r="AA324" s="22">
        <v>6.0218776472321461E-2</v>
      </c>
      <c r="AB324" s="23">
        <v>0.50003683105594643</v>
      </c>
      <c r="AC324" s="24">
        <v>0.14213882756929114</v>
      </c>
      <c r="AD324" s="22">
        <v>8.0775430113178462E-2</v>
      </c>
      <c r="AE324" s="22">
        <v>6.889694803602088E-2</v>
      </c>
      <c r="AF324" s="22">
        <v>4.9011878482077158E-2</v>
      </c>
      <c r="AG324" s="22">
        <v>18.295634920634921</v>
      </c>
      <c r="AH324" s="23">
        <v>15.605158730158729</v>
      </c>
      <c r="AI324" s="24">
        <v>-0.68229235441700775</v>
      </c>
      <c r="AJ324" s="22">
        <v>0.8475657526580862</v>
      </c>
      <c r="AK324" s="22">
        <v>0.54991039426523303</v>
      </c>
      <c r="AL324" s="23">
        <v>0.67858422939068097</v>
      </c>
      <c r="AM324" s="24">
        <v>0.20605457960446361</v>
      </c>
      <c r="AN324" s="22">
        <v>4.2041763341067284</v>
      </c>
      <c r="AO324" s="22">
        <v>2.102243011307134</v>
      </c>
      <c r="AP324" s="22">
        <v>26.709405708937762</v>
      </c>
      <c r="AQ324" s="22">
        <v>0.10303487900998122</v>
      </c>
      <c r="AR324" s="22">
        <v>6.6339044815866013E-2</v>
      </c>
      <c r="AS324" s="22">
        <v>-4.5262623077192615E-2</v>
      </c>
      <c r="AT324" s="22">
        <v>0.13946079334094508</v>
      </c>
      <c r="AU324" s="22">
        <v>0.57101287073307216</v>
      </c>
      <c r="AV324" s="22">
        <v>0.45716845878136203</v>
      </c>
      <c r="AW324" s="22">
        <v>0.68268277291985935</v>
      </c>
      <c r="AX324" s="22">
        <v>0.4599296853871811</v>
      </c>
      <c r="AY324" s="22">
        <v>1.2102808805986336</v>
      </c>
      <c r="AZ324" s="22">
        <v>0.88287604381303542</v>
      </c>
      <c r="BA324" s="22">
        <v>0.91188561215370867</v>
      </c>
      <c r="BB324" s="22">
        <v>0.70474910394265233</v>
      </c>
      <c r="BC324" s="23">
        <v>0.17336389886922213</v>
      </c>
    </row>
    <row r="325" spans="1:55" x14ac:dyDescent="0.2">
      <c r="A325" s="47" t="s">
        <v>988</v>
      </c>
      <c r="B325" s="47" t="s">
        <v>989</v>
      </c>
      <c r="C325" s="47" t="s">
        <v>45</v>
      </c>
      <c r="D325" s="47">
        <v>46764</v>
      </c>
      <c r="E325" s="47" t="s">
        <v>16</v>
      </c>
      <c r="F325" s="47">
        <v>2018</v>
      </c>
      <c r="G325" s="47" t="s">
        <v>17</v>
      </c>
      <c r="H325" s="48">
        <v>43524</v>
      </c>
      <c r="I325" s="48">
        <v>43553</v>
      </c>
      <c r="J325" s="48">
        <v>43714</v>
      </c>
      <c r="K325" s="47">
        <v>75500000</v>
      </c>
      <c r="L325" s="47">
        <v>76000000</v>
      </c>
      <c r="M325" s="47" t="s">
        <v>2133</v>
      </c>
      <c r="N325" s="20">
        <v>1.7100163683404614</v>
      </c>
      <c r="O325" s="21">
        <v>0.79529014203495429</v>
      </c>
      <c r="P325" s="21">
        <v>0.23866096414805427</v>
      </c>
      <c r="Q325" s="21">
        <v>1.0356382978723404</v>
      </c>
      <c r="R325" s="21">
        <v>0.23872822138118799</v>
      </c>
      <c r="S325" s="21">
        <v>1.0789214157471952E-3</v>
      </c>
      <c r="T325" s="21">
        <v>0.23764929996544079</v>
      </c>
      <c r="U325" s="21">
        <v>0.48596431022649278</v>
      </c>
      <c r="V325" s="21">
        <v>2.1962937542896362E-3</v>
      </c>
      <c r="W325" s="21">
        <v>0.48376801647220313</v>
      </c>
      <c r="X325" s="22">
        <v>0.27298397633116145</v>
      </c>
      <c r="Y325" s="22">
        <v>1.2603806228373702</v>
      </c>
      <c r="Z325" s="22">
        <v>0.72701602366883855</v>
      </c>
      <c r="AA325" s="22">
        <v>0.30938914503906878</v>
      </c>
      <c r="AB325" s="23">
        <v>0.49124640710739481</v>
      </c>
      <c r="AC325" s="24">
        <v>0.54969555132134873</v>
      </c>
      <c r="AD325" s="22">
        <v>9.0661502775246455E-2</v>
      </c>
      <c r="AE325" s="22">
        <v>9.0661502775246455E-2</v>
      </c>
      <c r="AF325" s="22">
        <v>7.729268494739458E-2</v>
      </c>
      <c r="AG325" s="22">
        <v>7.5409130060292853</v>
      </c>
      <c r="AH325" s="23">
        <v>7.5409130060292853</v>
      </c>
      <c r="AI325" s="24">
        <v>-0.56129032258064515</v>
      </c>
      <c r="AJ325" s="22">
        <v>0.45012936269074399</v>
      </c>
      <c r="AK325" s="22">
        <v>0.29690699809335497</v>
      </c>
      <c r="AL325" s="23">
        <v>0.30100275404279359</v>
      </c>
      <c r="AM325" s="24">
        <v>0.12807137954701442</v>
      </c>
      <c r="AN325" s="22">
        <v>1.6569663692518874</v>
      </c>
      <c r="AO325" s="22">
        <v>0.81397877559277465</v>
      </c>
      <c r="AP325" s="22">
        <v>7.1813787461887406</v>
      </c>
      <c r="AQ325" s="22">
        <v>6.2914605055758327E-2</v>
      </c>
      <c r="AR325" s="22">
        <v>8.8279761411647756E-2</v>
      </c>
      <c r="AS325" s="22">
        <v>-4.955057576008616E-2</v>
      </c>
      <c r="AT325" s="22">
        <v>7.1857852103475311E-2</v>
      </c>
      <c r="AU325" s="22">
        <v>0.2413538201594593</v>
      </c>
      <c r="AV325" s="22">
        <v>0.16139396935244685</v>
      </c>
      <c r="AW325" s="22">
        <v>0.30236929843229055</v>
      </c>
      <c r="AX325" s="22">
        <v>0.16212669362275661</v>
      </c>
      <c r="AY325" s="22">
        <v>3.2349514563106796</v>
      </c>
      <c r="AZ325" s="22">
        <v>2.7186750428326669</v>
      </c>
      <c r="BA325" s="22">
        <v>0.612406216505895</v>
      </c>
      <c r="BB325" s="22">
        <v>0.30912364945978393</v>
      </c>
      <c r="BC325" s="23">
        <v>8.7815201909767493E-2</v>
      </c>
    </row>
    <row r="326" spans="1:55" x14ac:dyDescent="0.2">
      <c r="A326" s="47" t="s">
        <v>997</v>
      </c>
      <c r="B326" s="47" t="s">
        <v>998</v>
      </c>
      <c r="C326" s="47" t="s">
        <v>15</v>
      </c>
      <c r="D326" s="47">
        <v>378205</v>
      </c>
      <c r="E326" s="47" t="s">
        <v>16</v>
      </c>
      <c r="F326" s="47">
        <v>2018</v>
      </c>
      <c r="G326" s="47" t="s">
        <v>17</v>
      </c>
      <c r="H326" s="48">
        <v>43465</v>
      </c>
      <c r="I326" s="48">
        <v>43524</v>
      </c>
      <c r="J326" s="48">
        <v>43679</v>
      </c>
      <c r="K326" s="47">
        <v>149419000</v>
      </c>
      <c r="L326" s="47">
        <v>151066000</v>
      </c>
      <c r="M326" s="47" t="s">
        <v>2134</v>
      </c>
      <c r="N326" s="20">
        <v>1.8415670658818566</v>
      </c>
      <c r="O326" s="21">
        <v>1.781918990192827</v>
      </c>
      <c r="P326" s="21">
        <v>4.3566703781074086E-2</v>
      </c>
      <c r="Q326" s="21">
        <v>0.96252424453972607</v>
      </c>
      <c r="R326" s="21">
        <v>0.15633285739098704</v>
      </c>
      <c r="S326" s="21">
        <v>9.2775545674283304E-3</v>
      </c>
      <c r="T326" s="21">
        <v>0.14705530282355872</v>
      </c>
      <c r="U326" s="21">
        <v>0.30680710956826207</v>
      </c>
      <c r="V326" s="21">
        <v>1.8207430915022835E-2</v>
      </c>
      <c r="W326" s="21">
        <v>0.28859967865323921</v>
      </c>
      <c r="X326" s="22">
        <v>0.47006841783111902</v>
      </c>
      <c r="Y326" s="22">
        <v>0.7364483892896011</v>
      </c>
      <c r="Z326" s="22">
        <v>0.52993158216888103</v>
      </c>
      <c r="AA326" s="22">
        <v>0.26850426673386296</v>
      </c>
      <c r="AB326" s="23">
        <v>0.50954784522141361</v>
      </c>
      <c r="AC326" s="24">
        <v>0.13247766197735061</v>
      </c>
      <c r="AD326" s="22">
        <v>5.5712687631647287E-2</v>
      </c>
      <c r="AE326" s="22">
        <v>5.1774603826209069E-2</v>
      </c>
      <c r="AF326" s="22">
        <v>2.6258606446108074E-2</v>
      </c>
      <c r="AG326" s="22">
        <v>17.586606385984741</v>
      </c>
      <c r="AH326" s="23">
        <v>16.343486860695112</v>
      </c>
      <c r="AI326" s="24">
        <v>-4.6183132704737326E-2</v>
      </c>
      <c r="AJ326" s="22">
        <v>0.19865103616744559</v>
      </c>
      <c r="AK326" s="22">
        <v>0.32435014979506011</v>
      </c>
      <c r="AL326" s="23">
        <v>0.32435014979506011</v>
      </c>
      <c r="AM326" s="24">
        <v>8.136180466743273E-2</v>
      </c>
      <c r="AN326" s="22">
        <v>3.0984814382444803</v>
      </c>
      <c r="AO326" s="22">
        <v>1.5788240940548379</v>
      </c>
      <c r="AP326" s="22">
        <v>7.3497316077809076</v>
      </c>
      <c r="AQ326" s="22">
        <v>4.1457720533419111E-2</v>
      </c>
      <c r="AR326" s="22">
        <v>3.2116678421361358E-2</v>
      </c>
      <c r="AS326" s="22">
        <v>-1.4832488215691054E-3</v>
      </c>
      <c r="AT326" s="22">
        <v>5.0706585712656418E-2</v>
      </c>
      <c r="AU326" s="22">
        <v>-2.4295633695747863E-2</v>
      </c>
      <c r="AV326" s="22">
        <v>-3.9669022526211878E-2</v>
      </c>
      <c r="AW326" s="22">
        <v>0.34481303794597379</v>
      </c>
      <c r="AX326" s="22">
        <v>-4.2171696785874915E-2</v>
      </c>
      <c r="AY326" s="22">
        <v>1.7773068333360111</v>
      </c>
      <c r="AZ326" s="22">
        <v>1.6508796735166054</v>
      </c>
      <c r="BA326" s="22">
        <v>-0.14958785870610133</v>
      </c>
      <c r="BB326" s="22">
        <v>0.52287787318135059</v>
      </c>
      <c r="BC326" s="23">
        <v>0.10975964293711549</v>
      </c>
    </row>
    <row r="327" spans="1:55" x14ac:dyDescent="0.2">
      <c r="A327" s="47" t="s">
        <v>964</v>
      </c>
      <c r="B327" s="47" t="s">
        <v>965</v>
      </c>
      <c r="C327" s="47" t="s">
        <v>138</v>
      </c>
      <c r="D327" s="47">
        <v>378199</v>
      </c>
      <c r="E327" s="47" t="s">
        <v>16</v>
      </c>
      <c r="F327" s="47">
        <v>2018</v>
      </c>
      <c r="G327" s="47" t="s">
        <v>17</v>
      </c>
      <c r="H327" s="48">
        <v>43465</v>
      </c>
      <c r="I327" s="48">
        <v>43522</v>
      </c>
      <c r="J327" s="48">
        <v>43686</v>
      </c>
      <c r="K327" s="47">
        <v>173000000</v>
      </c>
      <c r="L327" s="47">
        <v>171000000</v>
      </c>
      <c r="M327" s="47" t="s">
        <v>2135</v>
      </c>
      <c r="N327" s="20">
        <v>1.3245324532453244</v>
      </c>
      <c r="O327" s="21">
        <v>1.1914191419141915</v>
      </c>
      <c r="P327" s="21">
        <v>0.69746974697469744</v>
      </c>
      <c r="Q327" s="21">
        <v>0.47824291965981341</v>
      </c>
      <c r="R327" s="21">
        <v>0.12757638384628275</v>
      </c>
      <c r="S327" s="21">
        <v>0</v>
      </c>
      <c r="T327" s="21">
        <v>0.12757638384628275</v>
      </c>
      <c r="U327" s="21">
        <v>0.18858888613657007</v>
      </c>
      <c r="V327" s="21">
        <v>0</v>
      </c>
      <c r="W327" s="21">
        <v>0.18858888613657007</v>
      </c>
      <c r="X327" s="22">
        <v>0.13450259733005643</v>
      </c>
      <c r="Y327" s="22">
        <v>0.68660354895402231</v>
      </c>
      <c r="Z327" s="22">
        <v>0.86549740266994357</v>
      </c>
      <c r="AA327" s="22">
        <v>1.4746131933195555E-2</v>
      </c>
      <c r="AB327" s="23">
        <v>0.67647880243534608</v>
      </c>
      <c r="AC327" s="24">
        <v>0.49176845459373342</v>
      </c>
      <c r="AD327" s="22">
        <v>0.409028146574615</v>
      </c>
      <c r="AE327" s="22">
        <v>0.24609665427509295</v>
      </c>
      <c r="AF327" s="22">
        <v>0.10387679235262878</v>
      </c>
      <c r="AG327" s="22">
        <v>30.563492063492063</v>
      </c>
      <c r="AH327" s="23">
        <v>18.388888888888889</v>
      </c>
      <c r="AI327" s="24">
        <v>-0.21684145589142503</v>
      </c>
      <c r="AJ327" s="22">
        <v>1.7832783278327833</v>
      </c>
      <c r="AK327" s="22">
        <v>1.3953590192644483</v>
      </c>
      <c r="AL327" s="23">
        <v>1.4194395796847636</v>
      </c>
      <c r="AM327" s="24">
        <v>8.0753034431508552E-2</v>
      </c>
      <c r="AN327" s="22">
        <v>0.77739245314177197</v>
      </c>
      <c r="AO327" s="22">
        <v>0.52588951572362175</v>
      </c>
      <c r="AP327" s="22">
        <v>15.957627118644067</v>
      </c>
      <c r="AQ327" s="22">
        <v>5.4627716025247165E-2</v>
      </c>
      <c r="AR327" s="22">
        <v>0.3443441317047265</v>
      </c>
      <c r="AS327" s="22">
        <v>-7.4668082846521502E-2</v>
      </c>
      <c r="AT327" s="22">
        <v>0.18108696866446963</v>
      </c>
      <c r="AU327" s="22">
        <v>0.34763476347634764</v>
      </c>
      <c r="AV327" s="22">
        <v>0.27670753064798598</v>
      </c>
      <c r="AW327" s="22">
        <v>1.4194395796847636</v>
      </c>
      <c r="AX327" s="22">
        <v>0.27670753064798598</v>
      </c>
      <c r="AY327" s="22">
        <v>0.59309270319397556</v>
      </c>
      <c r="AZ327" s="22">
        <v>0.26382757725266165</v>
      </c>
      <c r="BA327" s="22">
        <v>0.64621676891615543</v>
      </c>
      <c r="BB327" s="22">
        <v>1.0144483362521892</v>
      </c>
      <c r="BC327" s="23">
        <v>0.144047248989742</v>
      </c>
    </row>
    <row r="328" spans="1:55" x14ac:dyDescent="0.2">
      <c r="A328" s="47" t="s">
        <v>937</v>
      </c>
      <c r="B328" s="47" t="s">
        <v>938</v>
      </c>
      <c r="C328" s="47" t="s">
        <v>34</v>
      </c>
      <c r="D328" s="47">
        <v>109664</v>
      </c>
      <c r="E328" s="47" t="s">
        <v>16</v>
      </c>
      <c r="F328" s="47">
        <v>2018</v>
      </c>
      <c r="G328" s="47" t="s">
        <v>17</v>
      </c>
      <c r="H328" s="48">
        <v>43465</v>
      </c>
      <c r="I328" s="48">
        <v>43503</v>
      </c>
      <c r="J328" s="48">
        <v>43503</v>
      </c>
      <c r="K328" s="47">
        <v>1176000000</v>
      </c>
      <c r="L328" s="47">
        <v>1194000000</v>
      </c>
      <c r="M328" s="47" t="s">
        <v>1917</v>
      </c>
      <c r="N328" s="20">
        <v>1.2725061766522545</v>
      </c>
      <c r="O328" s="21">
        <v>1.2725061766522545</v>
      </c>
      <c r="P328" s="21">
        <v>0.35164453366275478</v>
      </c>
      <c r="Q328" s="21">
        <v>1.8163265306122449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2">
        <v>0.76070802178528574</v>
      </c>
      <c r="Y328" s="22">
        <v>0.42475775060044724</v>
      </c>
      <c r="Z328" s="22">
        <v>0.23929197821471429</v>
      </c>
      <c r="AA328" s="22">
        <v>0.14501984676451582</v>
      </c>
      <c r="AB328" s="23">
        <v>0.35507246376811596</v>
      </c>
      <c r="AC328" s="24">
        <v>1</v>
      </c>
      <c r="AD328" s="22">
        <v>0.21221927383340883</v>
      </c>
      <c r="AE328" s="22">
        <v>0.16199598731473691</v>
      </c>
      <c r="AF328" s="22">
        <v>0.13313054171251051</v>
      </c>
      <c r="AG328" s="22" t="e">
        <v>#DIV/0!</v>
      </c>
      <c r="AH328" s="23" t="e">
        <v>#DIV/0!</v>
      </c>
      <c r="AI328" s="24">
        <v>-0.23016596753602042</v>
      </c>
      <c r="AJ328" s="22">
        <v>0.21166615194564545</v>
      </c>
      <c r="AK328" s="22" t="e">
        <v>#DIV/0!</v>
      </c>
      <c r="AL328" s="23" t="e">
        <v>#DIV/0!</v>
      </c>
      <c r="AM328" s="24">
        <v>0.13369296763291305</v>
      </c>
      <c r="AN328" s="22">
        <v>1.0042246197842195</v>
      </c>
      <c r="AO328" s="22">
        <v>0.35657250992338224</v>
      </c>
      <c r="AP328" s="22">
        <v>2.1888369457430232</v>
      </c>
      <c r="AQ328" s="22">
        <v>4.7470691405889415E-2</v>
      </c>
      <c r="AR328" s="22">
        <v>0.35486376286324511</v>
      </c>
      <c r="AS328" s="22">
        <v>-8.1677561322891723E-2</v>
      </c>
      <c r="AT328" s="22">
        <v>0.12653466260500323</v>
      </c>
      <c r="AU328" s="22">
        <v>0.24409357628165534</v>
      </c>
      <c r="AV328" s="22" t="e">
        <v>#DIV/0!</v>
      </c>
      <c r="AW328" s="22" t="e">
        <v>#DIV/0!</v>
      </c>
      <c r="AX328" s="22" t="e">
        <v>#DIV/0!</v>
      </c>
      <c r="AY328" s="22">
        <v>0</v>
      </c>
      <c r="AZ328" s="22">
        <v>-2.7779810917962795</v>
      </c>
      <c r="BA328" s="22">
        <v>3.0738940204180847</v>
      </c>
      <c r="BB328" s="22" t="e">
        <v>#DIV/0!</v>
      </c>
      <c r="BC328" s="23">
        <v>0.14361946293321093</v>
      </c>
    </row>
    <row r="329" spans="1:55" x14ac:dyDescent="0.2">
      <c r="A329" s="47" t="s">
        <v>994</v>
      </c>
      <c r="B329" s="47" t="s">
        <v>995</v>
      </c>
      <c r="C329" s="47" t="s">
        <v>34</v>
      </c>
      <c r="D329" s="47">
        <v>85758</v>
      </c>
      <c r="E329" s="47" t="s">
        <v>16</v>
      </c>
      <c r="F329" s="47">
        <v>2018</v>
      </c>
      <c r="G329" s="47" t="s">
        <v>17</v>
      </c>
      <c r="H329" s="48">
        <v>43373</v>
      </c>
      <c r="I329" s="48">
        <v>43411</v>
      </c>
      <c r="J329" s="48">
        <v>43411</v>
      </c>
      <c r="K329" s="47">
        <v>1415000000</v>
      </c>
      <c r="L329" s="47">
        <v>1394000000</v>
      </c>
      <c r="M329" s="47" t="s">
        <v>1918</v>
      </c>
      <c r="N329" s="20">
        <v>1.2831414230882787</v>
      </c>
      <c r="O329" s="21">
        <v>1.1581783289046355</v>
      </c>
      <c r="P329" s="21">
        <v>0.89223501623855916</v>
      </c>
      <c r="Q329" s="21">
        <v>34.22198275862069</v>
      </c>
      <c r="R329" s="21">
        <v>0.50082604173040446</v>
      </c>
      <c r="S329" s="21">
        <v>3.0747108853943585E-2</v>
      </c>
      <c r="T329" s="21">
        <v>0.47007893287646085</v>
      </c>
      <c r="U329" s="21">
        <v>17.640086206896552</v>
      </c>
      <c r="V329" s="21">
        <v>1.0829741379310345</v>
      </c>
      <c r="W329" s="21">
        <v>16.557112068965516</v>
      </c>
      <c r="X329" s="22">
        <v>0.53184849782781618</v>
      </c>
      <c r="Y329" s="22">
        <v>3.9943184263762754E-2</v>
      </c>
      <c r="Z329" s="22">
        <v>0.46815150217218382</v>
      </c>
      <c r="AA329" s="22">
        <v>0.19880070978400538</v>
      </c>
      <c r="AB329" s="23">
        <v>2.8391360215382733E-2</v>
      </c>
      <c r="AC329" s="24">
        <v>0.54935773359141293</v>
      </c>
      <c r="AD329" s="22">
        <v>3.2641210628189338E-2</v>
      </c>
      <c r="AE329" s="22">
        <v>3.2641210628189338E-2</v>
      </c>
      <c r="AF329" s="22">
        <v>-0.21397149392926271</v>
      </c>
      <c r="AG329" s="22">
        <v>0.96614583333333337</v>
      </c>
      <c r="AH329" s="23">
        <v>0.96614583333333337</v>
      </c>
      <c r="AI329" s="24">
        <v>-8.0839537869062905</v>
      </c>
      <c r="AJ329" s="22">
        <v>0.28749630941836435</v>
      </c>
      <c r="AK329" s="22">
        <v>2.6206475259621258E-2</v>
      </c>
      <c r="AL329" s="23">
        <v>0.23793524740378741</v>
      </c>
      <c r="AM329" s="24">
        <v>-5.2413793103448274</v>
      </c>
      <c r="AN329" s="22">
        <v>24.495689655172413</v>
      </c>
      <c r="AO329" s="22">
        <v>0.6954659487242244</v>
      </c>
      <c r="AP329" s="22">
        <v>5.9259645464025024</v>
      </c>
      <c r="AQ329" s="22">
        <v>-0.14880988802545433</v>
      </c>
      <c r="AR329" s="22">
        <v>0.1713443603730424</v>
      </c>
      <c r="AS329" s="22">
        <v>-1.3851398909026922</v>
      </c>
      <c r="AT329" s="22">
        <v>0.11916416814538335</v>
      </c>
      <c r="AU329" s="22">
        <v>0.61086507233540011</v>
      </c>
      <c r="AV329" s="22">
        <v>0.50555894929749545</v>
      </c>
      <c r="AW329" s="22">
        <v>0.25349821021802799</v>
      </c>
      <c r="AX329" s="22">
        <v>0.53862674910510899</v>
      </c>
      <c r="AY329" s="22">
        <v>22.061994609164419</v>
      </c>
      <c r="AZ329" s="22">
        <v>5.7708894878706198</v>
      </c>
      <c r="BA329" s="22">
        <v>-1.7014802631578947</v>
      </c>
      <c r="BB329" s="22">
        <v>4.53268173488088E-2</v>
      </c>
      <c r="BC329" s="23">
        <v>3.8771031455742504E-2</v>
      </c>
    </row>
    <row r="330" spans="1:55" x14ac:dyDescent="0.2">
      <c r="A330" s="47" t="s">
        <v>991</v>
      </c>
      <c r="B330" s="47" t="s">
        <v>992</v>
      </c>
      <c r="C330" s="47" t="s">
        <v>34</v>
      </c>
      <c r="D330" s="47">
        <v>35151</v>
      </c>
      <c r="E330" s="47" t="s">
        <v>16</v>
      </c>
      <c r="F330" s="47">
        <v>2018</v>
      </c>
      <c r="G330" s="47" t="s">
        <v>17</v>
      </c>
      <c r="H330" s="48">
        <v>43555</v>
      </c>
      <c r="I330" s="48">
        <v>43602</v>
      </c>
      <c r="J330" s="48">
        <v>43770</v>
      </c>
      <c r="K330" s="47">
        <v>121987000</v>
      </c>
      <c r="L330" s="47">
        <v>127834000</v>
      </c>
      <c r="M330" s="47" t="s">
        <v>2136</v>
      </c>
      <c r="N330" s="20">
        <v>3.8677384106112291</v>
      </c>
      <c r="O330" s="21">
        <v>2.6928611109835772</v>
      </c>
      <c r="P330" s="21">
        <v>1.6322592937784368</v>
      </c>
      <c r="Q330" s="21">
        <v>0.33221367903462617</v>
      </c>
      <c r="R330" s="21">
        <v>0.15857630753591928</v>
      </c>
      <c r="S330" s="21">
        <v>1.3774047765642841E-5</v>
      </c>
      <c r="T330" s="21">
        <v>0.15856253348815363</v>
      </c>
      <c r="U330" s="21">
        <v>0.21125752607015333</v>
      </c>
      <c r="V330" s="21">
        <v>1.8349974849065722E-5</v>
      </c>
      <c r="W330" s="21">
        <v>0.21123917609530427</v>
      </c>
      <c r="X330" s="22">
        <v>0.29008850514391815</v>
      </c>
      <c r="Y330" s="22">
        <v>1.3514508241822114</v>
      </c>
      <c r="Z330" s="22">
        <v>0.70991149485608185</v>
      </c>
      <c r="AA330" s="22">
        <v>0.37429063654006939</v>
      </c>
      <c r="AB330" s="23">
        <v>0.75063033486087527</v>
      </c>
      <c r="AC330" s="24">
        <v>0.38674993730432883</v>
      </c>
      <c r="AD330" s="22">
        <v>7.0046354347843676E-2</v>
      </c>
      <c r="AE330" s="22">
        <v>7.0046354347843676E-2</v>
      </c>
      <c r="AF330" s="22">
        <v>4.3077993414932084E-2</v>
      </c>
      <c r="AG330" s="22">
        <v>6.561166343355965</v>
      </c>
      <c r="AH330" s="23">
        <v>6.561166343355965</v>
      </c>
      <c r="AI330" s="24">
        <v>-0.9584137498704286</v>
      </c>
      <c r="AJ330" s="22">
        <v>1.8602799726363248</v>
      </c>
      <c r="AK330" s="22">
        <v>0.87985971998284507</v>
      </c>
      <c r="AL330" s="23">
        <v>0.87985971998284507</v>
      </c>
      <c r="AM330" s="24">
        <v>3.0535505022273427E-2</v>
      </c>
      <c r="AN330" s="22">
        <v>0.70884232531798785</v>
      </c>
      <c r="AO330" s="22">
        <v>0.53207855201700271</v>
      </c>
      <c r="AP330" s="22">
        <v>2.4737897916071296</v>
      </c>
      <c r="AQ330" s="22">
        <v>2.2920876360015042E-2</v>
      </c>
      <c r="AR330" s="22">
        <v>0.26222614126345933</v>
      </c>
      <c r="AS330" s="22">
        <v>-0.25132113936236478</v>
      </c>
      <c r="AT330" s="22">
        <v>0.13952490554446745</v>
      </c>
      <c r="AU330" s="22">
        <v>1.291992452033222</v>
      </c>
      <c r="AV330" s="22">
        <v>0.61107582395509297</v>
      </c>
      <c r="AW330" s="22">
        <v>0.87993615184567853</v>
      </c>
      <c r="AX330" s="22">
        <v>0.61112890703469847</v>
      </c>
      <c r="AY330" s="22">
        <v>4.2547790415122932</v>
      </c>
      <c r="AZ330" s="22">
        <v>0.97003686491181063</v>
      </c>
      <c r="BA330" s="22">
        <v>4.2276807511737093</v>
      </c>
      <c r="BB330" s="22">
        <v>0.23502983121881837</v>
      </c>
      <c r="BC330" s="23">
        <v>4.0292159384708169E-2</v>
      </c>
    </row>
    <row r="331" spans="1:55" x14ac:dyDescent="0.2">
      <c r="A331" s="47" t="s">
        <v>1033</v>
      </c>
      <c r="B331" s="47" t="s">
        <v>1034</v>
      </c>
      <c r="C331" s="47" t="s">
        <v>45</v>
      </c>
      <c r="D331" s="47">
        <v>403292</v>
      </c>
      <c r="E331" s="47" t="s">
        <v>16</v>
      </c>
      <c r="F331" s="47">
        <v>2018</v>
      </c>
      <c r="G331" s="47" t="s">
        <v>17</v>
      </c>
      <c r="H331" s="48">
        <v>43465</v>
      </c>
      <c r="I331" s="48">
        <v>43518</v>
      </c>
      <c r="J331" s="48">
        <v>43518</v>
      </c>
      <c r="K331" s="47">
        <v>208943000</v>
      </c>
      <c r="L331" s="47">
        <v>210177000</v>
      </c>
      <c r="M331" s="47" t="s">
        <v>1920</v>
      </c>
      <c r="N331" s="20">
        <v>0.17463655581668874</v>
      </c>
      <c r="O331" s="21">
        <v>0.15304355284220769</v>
      </c>
      <c r="P331" s="21">
        <v>4.0473189246874895E-2</v>
      </c>
      <c r="Q331" s="21">
        <v>1.3780480946910323</v>
      </c>
      <c r="R331" s="21">
        <v>0.38911090837081158</v>
      </c>
      <c r="S331" s="21">
        <v>8.7454162299667085E-2</v>
      </c>
      <c r="T331" s="21">
        <v>0.30165674607114451</v>
      </c>
      <c r="U331" s="21">
        <v>0.92532445427470544</v>
      </c>
      <c r="V331" s="21">
        <v>0.20797020402952363</v>
      </c>
      <c r="W331" s="21">
        <v>0.71735425024518173</v>
      </c>
      <c r="X331" s="22">
        <v>4.4841934171339942E-2</v>
      </c>
      <c r="Y331" s="22">
        <v>0.44253486817606608</v>
      </c>
      <c r="Z331" s="22">
        <v>0.95515806582866003</v>
      </c>
      <c r="AA331" s="22">
        <v>4.9763144051957038E-2</v>
      </c>
      <c r="AB331" s="23">
        <v>0.42051294178300669</v>
      </c>
      <c r="AC331" s="24">
        <v>0.44572459494563271</v>
      </c>
      <c r="AD331" s="22">
        <v>0.30846266882904921</v>
      </c>
      <c r="AE331" s="22">
        <v>0.1995819609096374</v>
      </c>
      <c r="AF331" s="22">
        <v>0.19075951176387995</v>
      </c>
      <c r="AG331" s="22">
        <v>9.7333683426839315</v>
      </c>
      <c r="AH331" s="23">
        <v>6.2976980244090512</v>
      </c>
      <c r="AI331" s="24">
        <v>0.31996824501694243</v>
      </c>
      <c r="AJ331" s="22">
        <v>0.48918142365932171</v>
      </c>
      <c r="AK331" s="22">
        <v>0.27386597083477654</v>
      </c>
      <c r="AL331" s="23">
        <v>0.32280907084155902</v>
      </c>
      <c r="AM331" s="24">
        <v>0.15548786900789965</v>
      </c>
      <c r="AN331" s="22">
        <v>0.81509890421800213</v>
      </c>
      <c r="AO331" s="22">
        <v>0.34275963805681725</v>
      </c>
      <c r="AP331" s="22">
        <v>-1.6173174283800964</v>
      </c>
      <c r="AQ331" s="22">
        <v>6.5384661208082673E-2</v>
      </c>
      <c r="AR331" s="22">
        <v>0.36646243267614642</v>
      </c>
      <c r="AS331" s="22">
        <v>0.11725634144802598</v>
      </c>
      <c r="AT331" s="22">
        <v>0.12560853078549672</v>
      </c>
      <c r="AU331" s="22">
        <v>-0.13008134653793887</v>
      </c>
      <c r="AV331" s="22">
        <v>-8.5840215058891514E-2</v>
      </c>
      <c r="AW331" s="22">
        <v>0.416395563571691</v>
      </c>
      <c r="AX331" s="22">
        <v>-0.11072639512074271</v>
      </c>
      <c r="AY331" s="22">
        <v>3.6802821787824338</v>
      </c>
      <c r="AZ331" s="22">
        <v>3.5819887874261824</v>
      </c>
      <c r="BA331" s="22">
        <v>-0.51084403343489548</v>
      </c>
      <c r="BB331" s="22">
        <v>0.17580756337693232</v>
      </c>
      <c r="BC331" s="23">
        <v>9.204271521980481E-2</v>
      </c>
    </row>
    <row r="332" spans="1:55" x14ac:dyDescent="0.2">
      <c r="A332" s="47" t="s">
        <v>469</v>
      </c>
      <c r="B332" s="47" t="s">
        <v>470</v>
      </c>
      <c r="C332" s="47" t="s">
        <v>113</v>
      </c>
      <c r="D332" s="47">
        <v>741323</v>
      </c>
      <c r="E332" s="47" t="s">
        <v>16</v>
      </c>
      <c r="F332" s="47">
        <v>2018</v>
      </c>
      <c r="G332" s="47" t="s">
        <v>17</v>
      </c>
      <c r="H332" s="48">
        <v>43465</v>
      </c>
      <c r="I332" s="48">
        <v>43525</v>
      </c>
      <c r="J332" s="48">
        <v>43686</v>
      </c>
      <c r="K332" s="47">
        <v>40229000</v>
      </c>
      <c r="L332" s="47">
        <v>40403000</v>
      </c>
      <c r="M332" s="59" t="s">
        <v>2137</v>
      </c>
      <c r="N332" s="20">
        <v>0.31667019549373909</v>
      </c>
      <c r="O332" s="21">
        <v>0.31667019549373909</v>
      </c>
      <c r="P332" s="21">
        <v>0</v>
      </c>
      <c r="Q332" s="21">
        <v>2.1369703752775244</v>
      </c>
      <c r="R332" s="21">
        <v>2.5555095005045374E-2</v>
      </c>
      <c r="S332" s="21">
        <v>0</v>
      </c>
      <c r="T332" s="21">
        <v>2.5555095005045374E-2</v>
      </c>
      <c r="U332" s="21">
        <v>8.0165575968229985E-2</v>
      </c>
      <c r="V332" s="21">
        <v>0</v>
      </c>
      <c r="W332" s="21">
        <v>8.0165575968229985E-2</v>
      </c>
      <c r="X332" s="22">
        <v>0.20762987850406867</v>
      </c>
      <c r="Y332" s="22">
        <v>0.31877891097761196</v>
      </c>
      <c r="Z332" s="22">
        <v>0.79237012149593133</v>
      </c>
      <c r="AA332" s="22">
        <v>0</v>
      </c>
      <c r="AB332" s="23">
        <v>0.31877891097761196</v>
      </c>
      <c r="AC332" s="24">
        <v>1</v>
      </c>
      <c r="AD332" s="22">
        <v>0.7427899208663501</v>
      </c>
      <c r="AE332" s="22">
        <v>0.7427899208663501</v>
      </c>
      <c r="AF332" s="22">
        <v>1.3798154027863871E-2</v>
      </c>
      <c r="AG332" s="22">
        <v>179.64193870645482</v>
      </c>
      <c r="AH332" s="23">
        <v>179.64193870645482</v>
      </c>
      <c r="AI332" s="24">
        <v>-0.51894785671784671</v>
      </c>
      <c r="AJ332" s="22">
        <v>3.7527507319804372E-2</v>
      </c>
      <c r="AK332" s="22">
        <v>0.62159078175479354</v>
      </c>
      <c r="AL332" s="23">
        <v>0.96284167149348265</v>
      </c>
      <c r="AM332" s="24">
        <v>1.3101539461251822E-2</v>
      </c>
      <c r="AN332" s="22">
        <v>0.94951393025434339</v>
      </c>
      <c r="AO332" s="22">
        <v>0.30268501664455177</v>
      </c>
      <c r="AP332" s="22">
        <v>-0.67558173585580983</v>
      </c>
      <c r="AQ332" s="22">
        <v>4.1764944815880648E-3</v>
      </c>
      <c r="AR332" s="22">
        <v>8.1290810700178504E-2</v>
      </c>
      <c r="AS332" s="22">
        <v>-4.218569198371383E-2</v>
      </c>
      <c r="AT332" s="22">
        <v>2.4605510389832635E-2</v>
      </c>
      <c r="AU332" s="22">
        <v>2.0327028153888684E-2</v>
      </c>
      <c r="AV332" s="22">
        <v>0.5215297034625237</v>
      </c>
      <c r="AW332" s="22">
        <v>0.96284167149348265</v>
      </c>
      <c r="AX332" s="22">
        <v>0.5215297034625237</v>
      </c>
      <c r="AY332" s="22">
        <v>0.11366338210868156</v>
      </c>
      <c r="AZ332" s="22">
        <v>0.11366338210868156</v>
      </c>
      <c r="BA332" s="22">
        <v>3.1911310259579726</v>
      </c>
      <c r="BB332" s="22">
        <v>8.7979081868585407</v>
      </c>
      <c r="BC332" s="23">
        <v>0.65294561575239907</v>
      </c>
    </row>
    <row r="333" spans="1:55" x14ac:dyDescent="0.2">
      <c r="A333" s="47" t="s">
        <v>1009</v>
      </c>
      <c r="B333" s="47" t="s">
        <v>1010</v>
      </c>
      <c r="C333" s="47" t="s">
        <v>24</v>
      </c>
      <c r="D333" s="47">
        <v>378206</v>
      </c>
      <c r="E333" s="47" t="s">
        <v>16</v>
      </c>
      <c r="F333" s="47">
        <v>2018</v>
      </c>
      <c r="G333" s="47" t="s">
        <v>17</v>
      </c>
      <c r="H333" s="48">
        <v>43465</v>
      </c>
      <c r="I333" s="48">
        <v>43503</v>
      </c>
      <c r="J333" s="48">
        <v>43503</v>
      </c>
      <c r="K333" s="47">
        <v>108119000</v>
      </c>
      <c r="L333" s="47">
        <v>114729000</v>
      </c>
      <c r="M333" s="47" t="s">
        <v>1922</v>
      </c>
      <c r="N333" s="20">
        <v>4.4688106459661769</v>
      </c>
      <c r="O333" s="21">
        <v>3.6709176601053506</v>
      </c>
      <c r="P333" s="21">
        <v>1.9475325755475463</v>
      </c>
      <c r="Q333" s="21">
        <v>0.33996779829399471</v>
      </c>
      <c r="R333" s="21">
        <v>6.0377519280753335E-2</v>
      </c>
      <c r="S333" s="21">
        <v>0</v>
      </c>
      <c r="T333" s="21">
        <v>6.0377519280753335E-2</v>
      </c>
      <c r="U333" s="21">
        <v>8.0903931577084268E-2</v>
      </c>
      <c r="V333" s="21">
        <v>0</v>
      </c>
      <c r="W333" s="21">
        <v>8.0903931577084268E-2</v>
      </c>
      <c r="X333" s="22">
        <v>0.54945673015467211</v>
      </c>
      <c r="Y333" s="22">
        <v>0.74628659082193527</v>
      </c>
      <c r="Z333" s="22">
        <v>0.45054326984532789</v>
      </c>
      <c r="AA333" s="22">
        <v>0</v>
      </c>
      <c r="AB333" s="23">
        <v>0.74628659082193527</v>
      </c>
      <c r="AC333" s="24">
        <v>0.93531322644096082</v>
      </c>
      <c r="AD333" s="22">
        <v>0.37765989151814983</v>
      </c>
      <c r="AE333" s="22">
        <v>0.37765989151814983</v>
      </c>
      <c r="AF333" s="22">
        <v>0.3642486737795792</v>
      </c>
      <c r="AG333" s="22">
        <v>89.872340425531917</v>
      </c>
      <c r="AH333" s="23">
        <v>89.872340425531917</v>
      </c>
      <c r="AI333" s="24">
        <v>-3.9679285681745703E-2</v>
      </c>
      <c r="AJ333" s="22">
        <v>1.521416689769892</v>
      </c>
      <c r="AK333" s="22">
        <v>3.0982357092448836</v>
      </c>
      <c r="AL333" s="23">
        <v>3.0982357092448836</v>
      </c>
      <c r="AM333" s="24">
        <v>0.27912712822445274</v>
      </c>
      <c r="AN333" s="22">
        <v>0.76630925056809751</v>
      </c>
      <c r="AO333" s="22">
        <v>0.5718863181217777</v>
      </c>
      <c r="AP333" s="22">
        <v>1.3408727621483376</v>
      </c>
      <c r="AQ333" s="22">
        <v>0.20830883292854405</v>
      </c>
      <c r="AR333" s="22">
        <v>0.32709960064373844</v>
      </c>
      <c r="AS333" s="22">
        <v>-1.2979078500327829E-2</v>
      </c>
      <c r="AT333" s="22">
        <v>0.18706378627125145</v>
      </c>
      <c r="AU333" s="22">
        <v>0.51434710285555862</v>
      </c>
      <c r="AV333" s="22">
        <v>1.04742413549753</v>
      </c>
      <c r="AW333" s="22">
        <v>3.0982357092448836</v>
      </c>
      <c r="AX333" s="22">
        <v>1.04742413549753</v>
      </c>
      <c r="AY333" s="22">
        <v>0.27955334595959597</v>
      </c>
      <c r="AZ333" s="22">
        <v>-0.82915088383838387</v>
      </c>
      <c r="BA333" s="22">
        <v>0.30359188348879068</v>
      </c>
      <c r="BB333" s="22">
        <v>3.5771347918136911</v>
      </c>
      <c r="BC333" s="23">
        <v>0.24625669228601688</v>
      </c>
    </row>
    <row r="334" spans="1:55" x14ac:dyDescent="0.2">
      <c r="A334" s="47" t="s">
        <v>1018</v>
      </c>
      <c r="B334" s="47" t="s">
        <v>1019</v>
      </c>
      <c r="C334" s="47" t="s">
        <v>15</v>
      </c>
      <c r="D334" s="47">
        <v>378208</v>
      </c>
      <c r="E334" s="47" t="s">
        <v>16</v>
      </c>
      <c r="F334" s="47">
        <v>2018</v>
      </c>
      <c r="G334" s="47" t="s">
        <v>17</v>
      </c>
      <c r="H334" s="48">
        <v>43465</v>
      </c>
      <c r="I334" s="48">
        <v>43511</v>
      </c>
      <c r="J334" s="48">
        <v>43511</v>
      </c>
      <c r="K334" s="47">
        <v>118696000</v>
      </c>
      <c r="L334" s="47">
        <v>119810000</v>
      </c>
      <c r="M334" s="47" t="s">
        <v>1923</v>
      </c>
      <c r="N334" s="20">
        <v>1.7981028289178267</v>
      </c>
      <c r="O334" s="21">
        <v>1.7981028289178267</v>
      </c>
      <c r="P334" s="21">
        <v>0.33748242908182191</v>
      </c>
      <c r="Q334" s="21">
        <v>0.78997420988376577</v>
      </c>
      <c r="R334" s="21">
        <v>3.4522675407506814E-4</v>
      </c>
      <c r="S334" s="21">
        <v>1.0509185816592638E-4</v>
      </c>
      <c r="T334" s="21">
        <v>2.4013489590914177E-4</v>
      </c>
      <c r="U334" s="21">
        <v>6.1794698635625727E-4</v>
      </c>
      <c r="V334" s="21">
        <v>1.8811171578577085E-4</v>
      </c>
      <c r="W334" s="21">
        <v>4.2983527057048642E-4</v>
      </c>
      <c r="X334" s="22">
        <v>0.77432206555945393</v>
      </c>
      <c r="Y334" s="22">
        <v>0.62911496517730869</v>
      </c>
      <c r="Z334" s="22">
        <v>0.22567793444054612</v>
      </c>
      <c r="AA334" s="22">
        <v>0.11032438178400786</v>
      </c>
      <c r="AB334" s="23">
        <v>0.55866726709148296</v>
      </c>
      <c r="AC334" s="24">
        <v>0.41550024128182977</v>
      </c>
      <c r="AD334" s="22">
        <v>0.10153404901253751</v>
      </c>
      <c r="AE334" s="22">
        <v>0.10124009722993978</v>
      </c>
      <c r="AF334" s="22">
        <v>7.4873742968216486E-2</v>
      </c>
      <c r="AG334" s="22">
        <v>-134.39639434048379</v>
      </c>
      <c r="AH334" s="23">
        <v>-134.0073026015518</v>
      </c>
      <c r="AI334" s="24">
        <v>-0.85636232750095231</v>
      </c>
      <c r="AJ334" s="22">
        <v>0.69834882177231994</v>
      </c>
      <c r="AK334" s="22">
        <v>663.46879756468797</v>
      </c>
      <c r="AL334" s="23">
        <v>871.1141552511416</v>
      </c>
      <c r="AM334" s="24">
        <v>0.40847330412585425</v>
      </c>
      <c r="AN334" s="22">
        <v>5.4554946491622447</v>
      </c>
      <c r="AO334" s="22">
        <v>3.04780628627968</v>
      </c>
      <c r="AP334" s="22">
        <v>8.8679124991973381</v>
      </c>
      <c r="AQ334" s="22">
        <v>0.22820066449581919</v>
      </c>
      <c r="AR334" s="22">
        <v>9.867159655126459E-2</v>
      </c>
      <c r="AS334" s="22">
        <v>-8.4498638080875876E-2</v>
      </c>
      <c r="AT334" s="22">
        <v>0.30073191224619661</v>
      </c>
      <c r="AU334" s="22">
        <v>0.59034990531227427</v>
      </c>
      <c r="AV334" s="22">
        <v>736.39726027397262</v>
      </c>
      <c r="AW334" s="22">
        <v>1252.3457330415754</v>
      </c>
      <c r="AX334" s="22">
        <v>1058.671772428884</v>
      </c>
      <c r="AY334" s="22">
        <v>1.115591968417031E-3</v>
      </c>
      <c r="AZ334" s="22">
        <v>-0.46851806257163475</v>
      </c>
      <c r="BA334" s="22">
        <v>1.1140372287514275</v>
      </c>
      <c r="BB334" s="22">
        <v>893.78995433789953</v>
      </c>
      <c r="BC334" s="23">
        <v>0.54193534097295859</v>
      </c>
    </row>
    <row r="335" spans="1:55" x14ac:dyDescent="0.2">
      <c r="A335" s="47" t="s">
        <v>1003</v>
      </c>
      <c r="B335" s="47" t="s">
        <v>1004</v>
      </c>
      <c r="C335" s="47" t="s">
        <v>45</v>
      </c>
      <c r="D335" s="47">
        <v>331016</v>
      </c>
      <c r="E335" s="47" t="s">
        <v>16</v>
      </c>
      <c r="F335" s="47">
        <v>2018</v>
      </c>
      <c r="G335" s="47" t="s">
        <v>17</v>
      </c>
      <c r="H335" s="48">
        <v>43555</v>
      </c>
      <c r="I335" s="48">
        <v>43601</v>
      </c>
      <c r="J335" s="48">
        <v>43601</v>
      </c>
      <c r="K335" s="47">
        <v>79000000</v>
      </c>
      <c r="L335" s="47">
        <v>80000000</v>
      </c>
      <c r="M335" s="47" t="s">
        <v>1924</v>
      </c>
      <c r="N335" s="20">
        <v>2.9954170485792853</v>
      </c>
      <c r="O335" s="21">
        <v>2.3139738355137074</v>
      </c>
      <c r="P335" s="21">
        <v>1.6561119906674444</v>
      </c>
      <c r="Q335" s="21">
        <v>0.80786079338038452</v>
      </c>
      <c r="R335" s="21">
        <v>0.11595544187924883</v>
      </c>
      <c r="S335" s="21">
        <v>0</v>
      </c>
      <c r="T335" s="21">
        <v>0.11595544187924883</v>
      </c>
      <c r="U335" s="21">
        <v>0.20963129715259188</v>
      </c>
      <c r="V335" s="21">
        <v>0</v>
      </c>
      <c r="W335" s="21">
        <v>0.20963129715259188</v>
      </c>
      <c r="X335" s="22">
        <v>0.60490004711583767</v>
      </c>
      <c r="Y335" s="22">
        <v>0.67644819425866853</v>
      </c>
      <c r="Z335" s="22">
        <v>0.39509995288416233</v>
      </c>
      <c r="AA335" s="22">
        <v>0.15474187251800497</v>
      </c>
      <c r="AB335" s="23">
        <v>0.55313993403782724</v>
      </c>
      <c r="AC335" s="24">
        <v>0.61555520354823379</v>
      </c>
      <c r="AD335" s="22">
        <v>0.11368604466972913</v>
      </c>
      <c r="AE335" s="22">
        <v>0.11368604466972913</v>
      </c>
      <c r="AF335" s="22">
        <v>6.8255979724378274E-2</v>
      </c>
      <c r="AG335" s="22">
        <v>-35.706467661691541</v>
      </c>
      <c r="AH335" s="23">
        <v>-35.706467661691541</v>
      </c>
      <c r="AI335" s="24">
        <v>-0.77277366675172243</v>
      </c>
      <c r="AJ335" s="22">
        <v>0.65311224064661277</v>
      </c>
      <c r="AK335" s="22">
        <v>0.86068785372224643</v>
      </c>
      <c r="AL335" s="23">
        <v>1.1374256276302424</v>
      </c>
      <c r="AM335" s="24">
        <v>0.13108420540277441</v>
      </c>
      <c r="AN335" s="22">
        <v>1.9204794353857386</v>
      </c>
      <c r="AO335" s="22">
        <v>1.0622938682102712</v>
      </c>
      <c r="AP335" s="22">
        <v>2.6362383597110286</v>
      </c>
      <c r="AQ335" s="22">
        <v>7.2507908729891629E-2</v>
      </c>
      <c r="AR335" s="22">
        <v>0.12415650245525107</v>
      </c>
      <c r="AS335" s="22">
        <v>-9.5944875653413586E-2</v>
      </c>
      <c r="AT335" s="22">
        <v>0.13189069125664671</v>
      </c>
      <c r="AU335" s="22">
        <v>-7.9576701941504874E-2</v>
      </c>
      <c r="AV335" s="22">
        <v>-0.13858656218255697</v>
      </c>
      <c r="AW335" s="22">
        <v>1.1374256276302424</v>
      </c>
      <c r="AX335" s="22">
        <v>-0.13858656218255697</v>
      </c>
      <c r="AY335" s="22">
        <v>0.96015048070224329</v>
      </c>
      <c r="AZ335" s="22">
        <v>-1.8091124425247318</v>
      </c>
      <c r="BA335" s="22">
        <v>-0.2216291482942678</v>
      </c>
      <c r="BB335" s="22">
        <v>1.0415034102452474</v>
      </c>
      <c r="BC335" s="23">
        <v>0.15132730301305164</v>
      </c>
    </row>
    <row r="336" spans="1:55" x14ac:dyDescent="0.2">
      <c r="A336" s="47" t="s">
        <v>1015</v>
      </c>
      <c r="B336" s="47" t="s">
        <v>1016</v>
      </c>
      <c r="C336" s="47" t="s">
        <v>24</v>
      </c>
      <c r="D336" s="47">
        <v>129653</v>
      </c>
      <c r="E336" s="47" t="s">
        <v>16</v>
      </c>
      <c r="F336" s="47">
        <v>2019</v>
      </c>
      <c r="G336" s="47" t="s">
        <v>17</v>
      </c>
      <c r="H336" s="48">
        <v>43646</v>
      </c>
      <c r="I336" s="48">
        <v>43685</v>
      </c>
      <c r="J336" s="48">
        <v>43763</v>
      </c>
      <c r="K336" s="47">
        <v>143537000</v>
      </c>
      <c r="L336" s="47">
        <v>145224000</v>
      </c>
      <c r="M336" s="47" t="s">
        <v>2138</v>
      </c>
      <c r="N336" s="20">
        <v>2.0600441374051019</v>
      </c>
      <c r="O336" s="21">
        <v>1.4311832385776029</v>
      </c>
      <c r="P336" s="21">
        <v>0.26462298850161242</v>
      </c>
      <c r="Q336" s="21">
        <v>0.9822873641596126</v>
      </c>
      <c r="R336" s="21">
        <v>0.30938446549659882</v>
      </c>
      <c r="S336" s="21">
        <v>2.9194080749191391E-3</v>
      </c>
      <c r="T336" s="21">
        <v>0.30646505742167968</v>
      </c>
      <c r="U336" s="21">
        <v>0.61328891662118346</v>
      </c>
      <c r="V336" s="21">
        <v>5.7871057377377492E-3</v>
      </c>
      <c r="W336" s="21">
        <v>0.60750181088344568</v>
      </c>
      <c r="X336" s="22">
        <v>0.27883511917426906</v>
      </c>
      <c r="Y336" s="22">
        <v>1.1982960568050458</v>
      </c>
      <c r="Z336" s="22">
        <v>0.72116488082573094</v>
      </c>
      <c r="AA336" s="22">
        <v>0.45194564720443309</v>
      </c>
      <c r="AB336" s="23">
        <v>0.50446772656695427</v>
      </c>
      <c r="AC336" s="24">
        <v>0.58950414567485576</v>
      </c>
      <c r="AD336" s="22">
        <v>0.24038660739085665</v>
      </c>
      <c r="AE336" s="22">
        <v>0.24038660739085665</v>
      </c>
      <c r="AF336" s="22">
        <v>0.15521995939494479</v>
      </c>
      <c r="AG336" s="22">
        <v>18.506808045603567</v>
      </c>
      <c r="AH336" s="23">
        <v>18.506808045603567</v>
      </c>
      <c r="AI336" s="24">
        <v>1.2648768873175311</v>
      </c>
      <c r="AJ336" s="22">
        <v>0.82564465971571477</v>
      </c>
      <c r="AK336" s="22">
        <v>0.19462439794374331</v>
      </c>
      <c r="AL336" s="23">
        <v>0.36121486906825573</v>
      </c>
      <c r="AM336" s="24">
        <v>0.19524822253525612</v>
      </c>
      <c r="AN336" s="22">
        <v>1.2578809020202268</v>
      </c>
      <c r="AO336" s="22">
        <v>0.63456031893413367</v>
      </c>
      <c r="AP336" s="22">
        <v>4.4226036055143156</v>
      </c>
      <c r="AQ336" s="22">
        <v>9.8496426938599432E-2</v>
      </c>
      <c r="AR336" s="22">
        <v>0.17611291765583303</v>
      </c>
      <c r="AS336" s="22">
        <v>0.22276115910091876</v>
      </c>
      <c r="AT336" s="22">
        <v>0.11175426919610622</v>
      </c>
      <c r="AU336" s="22">
        <v>-1.1091096798329469</v>
      </c>
      <c r="AV336" s="22">
        <v>-0.48522921219055232</v>
      </c>
      <c r="AW336" s="22">
        <v>0.36465582776811739</v>
      </c>
      <c r="AX336" s="22">
        <v>-0.48985154040040957</v>
      </c>
      <c r="AY336" s="22">
        <v>2.0282212309582897</v>
      </c>
      <c r="AZ336" s="22">
        <v>1.7934119074028265</v>
      </c>
      <c r="BA336" s="22">
        <v>-1.5241403685688297</v>
      </c>
      <c r="BB336" s="22">
        <v>0.49304286176292617</v>
      </c>
      <c r="BC336" s="23">
        <v>0.1764187819266935</v>
      </c>
    </row>
    <row r="337" spans="1:55" x14ac:dyDescent="0.2">
      <c r="A337" s="47" t="s">
        <v>1021</v>
      </c>
      <c r="B337" s="47" t="s">
        <v>1022</v>
      </c>
      <c r="C337" s="47" t="s">
        <v>15</v>
      </c>
      <c r="D337" s="47">
        <v>121874</v>
      </c>
      <c r="E337" s="47" t="s">
        <v>16</v>
      </c>
      <c r="F337" s="47">
        <v>2018</v>
      </c>
      <c r="G337" s="47" t="s">
        <v>17</v>
      </c>
      <c r="H337" s="48">
        <v>43373</v>
      </c>
      <c r="I337" s="48">
        <v>43413</v>
      </c>
      <c r="J337" s="48">
        <v>43413</v>
      </c>
      <c r="K337" s="47">
        <v>122100000</v>
      </c>
      <c r="L337" s="47">
        <v>125100000</v>
      </c>
      <c r="M337" s="47" t="s">
        <v>1926</v>
      </c>
      <c r="N337" s="20">
        <v>1.2654566587688318</v>
      </c>
      <c r="O337" s="21">
        <v>1.0054539764853145</v>
      </c>
      <c r="P337" s="21">
        <v>0.40667888595824581</v>
      </c>
      <c r="Q337" s="21">
        <v>2.871406491499227</v>
      </c>
      <c r="R337" s="21">
        <v>0.28364739699776431</v>
      </c>
      <c r="S337" s="21">
        <v>8.7991057170233158E-2</v>
      </c>
      <c r="T337" s="21">
        <v>0.19565633982753114</v>
      </c>
      <c r="U337" s="21">
        <v>1.0981143740340031</v>
      </c>
      <c r="V337" s="21">
        <v>0.34064914992272027</v>
      </c>
      <c r="W337" s="21">
        <v>0.75746522411128281</v>
      </c>
      <c r="X337" s="22">
        <v>0.45204407537527946</v>
      </c>
      <c r="Y337" s="22">
        <v>0.32536761008186993</v>
      </c>
      <c r="Z337" s="22">
        <v>0.54795592462472054</v>
      </c>
      <c r="AA337" s="22">
        <v>0.17175023954008303</v>
      </c>
      <c r="AB337" s="23">
        <v>0.25830405621207281</v>
      </c>
      <c r="AC337" s="24">
        <v>0.43087308730873086</v>
      </c>
      <c r="AD337" s="22">
        <v>0.21059105910591058</v>
      </c>
      <c r="AE337" s="22">
        <v>0.21059105910591058</v>
      </c>
      <c r="AF337" s="22">
        <v>8.0333033303330331E-2</v>
      </c>
      <c r="AG337" s="22">
        <v>19.230136986301371</v>
      </c>
      <c r="AH337" s="23">
        <v>19.230136986301371</v>
      </c>
      <c r="AI337" s="24">
        <v>-1.4530000000000001</v>
      </c>
      <c r="AJ337" s="22">
        <v>0.58116142876302024</v>
      </c>
      <c r="AK337" s="22">
        <v>0.48372930976241413</v>
      </c>
      <c r="AL337" s="23">
        <v>0.73189956086026353</v>
      </c>
      <c r="AM337" s="24">
        <v>0.33106646058732614</v>
      </c>
      <c r="AN337" s="22">
        <v>4.1211746522411126</v>
      </c>
      <c r="AO337" s="22">
        <v>1.064516129032258</v>
      </c>
      <c r="AP337" s="22">
        <v>11.226002020882452</v>
      </c>
      <c r="AQ337" s="22">
        <v>8.5515809645480681E-2</v>
      </c>
      <c r="AR337" s="22">
        <v>0.19501950195019502</v>
      </c>
      <c r="AS337" s="22">
        <v>-0.28336333633363336</v>
      </c>
      <c r="AT337" s="22">
        <v>0.2076014053018205</v>
      </c>
      <c r="AU337" s="22">
        <v>0.50498457686977516</v>
      </c>
      <c r="AV337" s="22">
        <v>0.63596441842134899</v>
      </c>
      <c r="AW337" s="22">
        <v>1.0610512569376429</v>
      </c>
      <c r="AX337" s="22">
        <v>0.92197192295135488</v>
      </c>
      <c r="AY337" s="22">
        <v>1.26527995440946</v>
      </c>
      <c r="AZ337" s="22">
        <v>0.61725316996723179</v>
      </c>
      <c r="BA337" s="22">
        <v>2.1094304388422036</v>
      </c>
      <c r="BB337" s="22">
        <v>0.79033892579664455</v>
      </c>
      <c r="BC337" s="23">
        <v>0.34876152145288314</v>
      </c>
    </row>
    <row r="338" spans="1:55" x14ac:dyDescent="0.2">
      <c r="A338" s="47" t="s">
        <v>1024</v>
      </c>
      <c r="B338" s="47" t="s">
        <v>1025</v>
      </c>
      <c r="C338" s="47" t="s">
        <v>15</v>
      </c>
      <c r="D338" s="47">
        <v>744726</v>
      </c>
      <c r="E338" s="47" t="s">
        <v>16</v>
      </c>
      <c r="F338" s="47">
        <v>2018</v>
      </c>
      <c r="G338" s="47" t="s">
        <v>17</v>
      </c>
      <c r="H338" s="48">
        <v>43465</v>
      </c>
      <c r="I338" s="48">
        <v>43525</v>
      </c>
      <c r="J338" s="48">
        <v>43581</v>
      </c>
      <c r="K338" s="47">
        <v>327316500</v>
      </c>
      <c r="L338" s="47">
        <v>327317000</v>
      </c>
      <c r="M338" s="47" t="s">
        <v>2139</v>
      </c>
      <c r="N338" s="20">
        <v>0.95649920241849451</v>
      </c>
      <c r="O338" s="21">
        <v>0.90370164766627981</v>
      </c>
      <c r="P338" s="21">
        <v>0.38620000066883148</v>
      </c>
      <c r="Q338" s="21">
        <v>0.53688959809413572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2">
        <v>0.26141552511415528</v>
      </c>
      <c r="Y338" s="22">
        <v>0.98107195962753035</v>
      </c>
      <c r="Z338" s="22">
        <v>0.73858447488584478</v>
      </c>
      <c r="AA338" s="22">
        <v>0.33678175417045964</v>
      </c>
      <c r="AB338" s="23">
        <v>0.65066482409672033</v>
      </c>
      <c r="AC338" s="24">
        <v>0.50897332788014704</v>
      </c>
      <c r="AD338" s="22">
        <v>0.20665197234246377</v>
      </c>
      <c r="AE338" s="22">
        <v>0.1699846011534038</v>
      </c>
      <c r="AF338" s="22">
        <v>0.12717800352993167</v>
      </c>
      <c r="AG338" s="22">
        <v>-1711.0454545454545</v>
      </c>
      <c r="AH338" s="23">
        <v>-1407.4454545454546</v>
      </c>
      <c r="AI338" s="24">
        <v>-0.56688394254415386</v>
      </c>
      <c r="AJ338" s="22">
        <v>0.95733858588966292</v>
      </c>
      <c r="AK338" s="22" t="e">
        <v>#DIV/0!</v>
      </c>
      <c r="AL338" s="23" t="e">
        <v>#DIV/0!</v>
      </c>
      <c r="AM338" s="24">
        <v>0.32541142956674179</v>
      </c>
      <c r="AN338" s="22">
        <v>2.5587084286171811</v>
      </c>
      <c r="AO338" s="22">
        <v>1.6648615696209936</v>
      </c>
      <c r="AP338" s="22">
        <v>-140.03420971709718</v>
      </c>
      <c r="AQ338" s="22">
        <v>0.21173377057810633</v>
      </c>
      <c r="AR338" s="22">
        <v>0.15715716979630154</v>
      </c>
      <c r="AS338" s="22">
        <v>-8.9089876013208419E-2</v>
      </c>
      <c r="AT338" s="22">
        <v>0.26164493238426356</v>
      </c>
      <c r="AU338" s="22">
        <v>0.61832464409806409</v>
      </c>
      <c r="AV338" s="22" t="e">
        <v>#DIV/0!</v>
      </c>
      <c r="AW338" s="22" t="e">
        <v>#DIV/0!</v>
      </c>
      <c r="AX338" s="22" t="e">
        <v>#DIV/0!</v>
      </c>
      <c r="AY338" s="22">
        <v>0</v>
      </c>
      <c r="AZ338" s="22">
        <v>-0.30679010705841725</v>
      </c>
      <c r="BA338" s="22">
        <v>0.79812917902297731</v>
      </c>
      <c r="BB338" s="22" t="e">
        <v>#DIV/0!</v>
      </c>
      <c r="BC338" s="23">
        <v>0.38943522472157416</v>
      </c>
    </row>
    <row r="339" spans="1:55" x14ac:dyDescent="0.2">
      <c r="A339" s="47" t="s">
        <v>1027</v>
      </c>
      <c r="B339" s="47" t="s">
        <v>1028</v>
      </c>
      <c r="C339" s="47" t="s">
        <v>15</v>
      </c>
      <c r="D339" s="47">
        <v>119446</v>
      </c>
      <c r="E339" s="47" t="s">
        <v>16</v>
      </c>
      <c r="F339" s="47">
        <v>2018</v>
      </c>
      <c r="G339" s="47" t="s">
        <v>17</v>
      </c>
      <c r="H339" s="48">
        <v>43465</v>
      </c>
      <c r="I339" s="48">
        <v>43521</v>
      </c>
      <c r="J339" s="48">
        <v>43521</v>
      </c>
      <c r="K339" s="47">
        <v>103300000</v>
      </c>
      <c r="L339" s="47">
        <v>104400000</v>
      </c>
      <c r="M339" s="47" t="s">
        <v>1928</v>
      </c>
      <c r="N339" s="20">
        <v>0.67696381288614293</v>
      </c>
      <c r="O339" s="21">
        <v>0.59677215987895604</v>
      </c>
      <c r="P339" s="21">
        <v>0.15315428907661918</v>
      </c>
      <c r="Q339" s="21">
        <v>0.97060153776571689</v>
      </c>
      <c r="R339" s="21">
        <v>0.32405652644348992</v>
      </c>
      <c r="S339" s="21">
        <v>9.8363880782976495E-5</v>
      </c>
      <c r="T339" s="21">
        <v>0.32395816256270699</v>
      </c>
      <c r="U339" s="21">
        <v>0.63858628933255801</v>
      </c>
      <c r="V339" s="21">
        <v>1.9383601473153711E-4</v>
      </c>
      <c r="W339" s="21">
        <v>0.63839245331782646</v>
      </c>
      <c r="X339" s="22">
        <v>0.10562313518476016</v>
      </c>
      <c r="Y339" s="22">
        <v>3.7554595748811024</v>
      </c>
      <c r="Z339" s="22">
        <v>0.89437686481523981</v>
      </c>
      <c r="AA339" s="22">
        <v>0.61292501393488308</v>
      </c>
      <c r="AB339" s="23">
        <v>0.50745926095937577</v>
      </c>
      <c r="AC339" s="24">
        <v>0.63174217907227614</v>
      </c>
      <c r="AD339" s="22">
        <v>0.26899368161504084</v>
      </c>
      <c r="AE339" s="22">
        <v>0.26899368161504084</v>
      </c>
      <c r="AF339" s="22">
        <v>0.18192325473878873</v>
      </c>
      <c r="AG339" s="22">
        <v>7.6683141131246568</v>
      </c>
      <c r="AH339" s="23">
        <v>7.6683141131246568</v>
      </c>
      <c r="AI339" s="24">
        <v>-0.27137962380253128</v>
      </c>
      <c r="AJ339" s="22">
        <v>0.60105913503971753</v>
      </c>
      <c r="AK339" s="22">
        <v>0.25497298500516019</v>
      </c>
      <c r="AL339" s="23">
        <v>0.28939433798085679</v>
      </c>
      <c r="AM339" s="24">
        <v>0.12203915487497577</v>
      </c>
      <c r="AN339" s="22">
        <v>0.6708276797829037</v>
      </c>
      <c r="AO339" s="22">
        <v>0.34041771861372505</v>
      </c>
      <c r="AP339" s="22">
        <v>-6.7540983606557381</v>
      </c>
      <c r="AQ339" s="22">
        <v>6.1929899340961998E-2</v>
      </c>
      <c r="AR339" s="22">
        <v>0.27548543689320387</v>
      </c>
      <c r="AS339" s="22">
        <v>-7.476113422715365E-2</v>
      </c>
      <c r="AT339" s="22">
        <v>9.3780123938489793E-2</v>
      </c>
      <c r="AU339" s="22">
        <v>3.9927709830622451E-2</v>
      </c>
      <c r="AV339" s="22">
        <v>1.9224153631341442E-2</v>
      </c>
      <c r="AW339" s="22">
        <v>0.28948220719808915</v>
      </c>
      <c r="AX339" s="22">
        <v>1.9229990688636088E-2</v>
      </c>
      <c r="AY339" s="22">
        <v>3.5388857061014036</v>
      </c>
      <c r="AZ339" s="22">
        <v>3.2779289601833286</v>
      </c>
      <c r="BA339" s="22">
        <v>0.10059296908089793</v>
      </c>
      <c r="BB339" s="22">
        <v>0.28257482242952831</v>
      </c>
      <c r="BC339" s="23">
        <v>0.10849870242886668</v>
      </c>
    </row>
    <row r="340" spans="1:55" x14ac:dyDescent="0.2">
      <c r="A340" s="47" t="s">
        <v>1030</v>
      </c>
      <c r="B340" s="47" t="s">
        <v>1031</v>
      </c>
      <c r="C340" s="47" t="s">
        <v>45</v>
      </c>
      <c r="D340" s="47">
        <v>200092</v>
      </c>
      <c r="E340" s="47" t="s">
        <v>16</v>
      </c>
      <c r="F340" s="47">
        <v>2018</v>
      </c>
      <c r="G340" s="47" t="s">
        <v>17</v>
      </c>
      <c r="H340" s="48">
        <v>43524</v>
      </c>
      <c r="I340" s="48">
        <v>43557</v>
      </c>
      <c r="J340" s="48">
        <v>43557</v>
      </c>
      <c r="K340" s="47">
        <v>365202000</v>
      </c>
      <c r="L340" s="47">
        <v>368872000</v>
      </c>
      <c r="M340" s="47" t="s">
        <v>1929</v>
      </c>
      <c r="N340" s="20">
        <v>1.6939766626656396</v>
      </c>
      <c r="O340" s="21">
        <v>0.82288637282008714</v>
      </c>
      <c r="P340" s="21">
        <v>0.70312179644127548</v>
      </c>
      <c r="Q340" s="21">
        <v>0.83731327210257533</v>
      </c>
      <c r="R340" s="21">
        <v>5.1441536950101674E-2</v>
      </c>
      <c r="S340" s="21">
        <v>0</v>
      </c>
      <c r="T340" s="21">
        <v>5.1441536950101674E-2</v>
      </c>
      <c r="U340" s="21">
        <v>9.451421857577684E-2</v>
      </c>
      <c r="V340" s="21">
        <v>0</v>
      </c>
      <c r="W340" s="21">
        <v>9.451421857577684E-2</v>
      </c>
      <c r="X340" s="22">
        <v>0.56045310833231388</v>
      </c>
      <c r="Y340" s="22">
        <v>0.54427299643659843</v>
      </c>
      <c r="Z340" s="22">
        <v>0.43954689166768607</v>
      </c>
      <c r="AA340" s="22">
        <v>0</v>
      </c>
      <c r="AB340" s="23">
        <v>0.54427299643659843</v>
      </c>
      <c r="AC340" s="24">
        <v>0.28412936568198399</v>
      </c>
      <c r="AD340" s="22">
        <v>0.13619704447700312</v>
      </c>
      <c r="AE340" s="22">
        <v>0.13619704447700312</v>
      </c>
      <c r="AF340" s="22">
        <v>0.10594671846928573</v>
      </c>
      <c r="AG340" s="22">
        <v>-200.81814603424522</v>
      </c>
      <c r="AH340" s="23">
        <v>-200.81814603424522</v>
      </c>
      <c r="AI340" s="24">
        <v>-0.74102581099997722</v>
      </c>
      <c r="AJ340" s="22">
        <v>1.0284615353991373</v>
      </c>
      <c r="AK340" s="22">
        <v>5.5354244014850851</v>
      </c>
      <c r="AL340" s="23">
        <v>6.6146364101907569</v>
      </c>
      <c r="AM340" s="24">
        <v>0.48021142580222437</v>
      </c>
      <c r="AN340" s="22">
        <v>4.5325747955227049</v>
      </c>
      <c r="AO340" s="22">
        <v>2.466958065532145</v>
      </c>
      <c r="AP340" s="22">
        <v>10.744471096100133</v>
      </c>
      <c r="AQ340" s="22">
        <v>0.26136611164446794</v>
      </c>
      <c r="AR340" s="22">
        <v>0.13792981245221006</v>
      </c>
      <c r="AS340" s="22">
        <v>-0.10220955113347373</v>
      </c>
      <c r="AT340" s="22">
        <v>0.34026706330631573</v>
      </c>
      <c r="AU340" s="22">
        <v>0.8242255225719638</v>
      </c>
      <c r="AV340" s="22">
        <v>5.3010754064780441</v>
      </c>
      <c r="AW340" s="22">
        <v>6.6146364101907569</v>
      </c>
      <c r="AX340" s="22">
        <v>5.3010754064780441</v>
      </c>
      <c r="AY340" s="22">
        <v>0.15310327659828865</v>
      </c>
      <c r="AZ340" s="22">
        <v>-0.53925831841208516</v>
      </c>
      <c r="BA340" s="22">
        <v>1.043346685925981</v>
      </c>
      <c r="BB340" s="22">
        <v>6.5315388554602487</v>
      </c>
      <c r="BC340" s="23">
        <v>0.50211861748183595</v>
      </c>
    </row>
    <row r="341" spans="1:55" x14ac:dyDescent="0.2">
      <c r="A341" s="47" t="s">
        <v>1012</v>
      </c>
      <c r="B341" s="47" t="s">
        <v>1013</v>
      </c>
      <c r="C341" s="47" t="s">
        <v>15</v>
      </c>
      <c r="D341" s="47">
        <v>101495</v>
      </c>
      <c r="E341" s="47" t="s">
        <v>16</v>
      </c>
      <c r="F341" s="47">
        <v>2018</v>
      </c>
      <c r="G341" s="47" t="s">
        <v>17</v>
      </c>
      <c r="H341" s="48">
        <v>43465</v>
      </c>
      <c r="I341" s="48">
        <v>43504</v>
      </c>
      <c r="J341" s="48">
        <v>43504</v>
      </c>
      <c r="K341" s="47">
        <v>324080000</v>
      </c>
      <c r="L341" s="47">
        <v>325700000</v>
      </c>
      <c r="M341" s="47" t="s">
        <v>1930</v>
      </c>
      <c r="N341" s="20">
        <v>0.57544324284558224</v>
      </c>
      <c r="O341" s="21">
        <v>0.57544324284558224</v>
      </c>
      <c r="P341" s="21">
        <v>2.5932465239461487E-2</v>
      </c>
      <c r="Q341" s="21">
        <v>1.7261491897345356</v>
      </c>
      <c r="R341" s="21">
        <v>0.39821899431003377</v>
      </c>
      <c r="S341" s="21">
        <v>3.1951704676874679E-2</v>
      </c>
      <c r="T341" s="21">
        <v>0.36626728963315908</v>
      </c>
      <c r="U341" s="21">
        <v>1.0856043886752003</v>
      </c>
      <c r="V341" s="21">
        <v>8.7105113815499083E-2</v>
      </c>
      <c r="W341" s="21">
        <v>0.99849927485970114</v>
      </c>
      <c r="X341" s="22">
        <v>7.2368968867095346E-2</v>
      </c>
      <c r="Y341" s="22">
        <v>0.78429142269346419</v>
      </c>
      <c r="Z341" s="22">
        <v>0.92763103113290468</v>
      </c>
      <c r="AA341" s="22">
        <v>0.52736734977101352</v>
      </c>
      <c r="AB341" s="23">
        <v>0.36681778230096684</v>
      </c>
      <c r="AC341" s="24">
        <v>0.3875051041241323</v>
      </c>
      <c r="AD341" s="22">
        <v>0.28198667450128972</v>
      </c>
      <c r="AE341" s="22">
        <v>0.17906761346094474</v>
      </c>
      <c r="AF341" s="22">
        <v>0.10326763537133125</v>
      </c>
      <c r="AG341" s="22">
        <v>7.408163265306122</v>
      </c>
      <c r="AH341" s="23">
        <v>4.7043432757718469</v>
      </c>
      <c r="AI341" s="24">
        <v>-0.46498168829407244</v>
      </c>
      <c r="AJ341" s="22">
        <v>0.81354373574633998</v>
      </c>
      <c r="AK341" s="22">
        <v>0.20328055481337778</v>
      </c>
      <c r="AL341" s="23">
        <v>0.25692645470069586</v>
      </c>
      <c r="AM341" s="24">
        <v>0.13076486537612711</v>
      </c>
      <c r="AN341" s="22">
        <v>1.2662715177501733</v>
      </c>
      <c r="AO341" s="22">
        <v>0.46449090993199799</v>
      </c>
      <c r="AP341" s="22">
        <v>-8.6994455033789642</v>
      </c>
      <c r="AQ341" s="22">
        <v>4.7966877920155436E-2</v>
      </c>
      <c r="AR341" s="22">
        <v>0.22026909938352141</v>
      </c>
      <c r="AS341" s="22">
        <v>-0.1024210977103646</v>
      </c>
      <c r="AT341" s="22">
        <v>0.10231299440255355</v>
      </c>
      <c r="AU341" s="22">
        <v>0.36143603325240931</v>
      </c>
      <c r="AV341" s="22">
        <v>0.11414565012836449</v>
      </c>
      <c r="AW341" s="22">
        <v>0.27933969889865617</v>
      </c>
      <c r="AX341" s="22">
        <v>0.12410326361523694</v>
      </c>
      <c r="AY341" s="22">
        <v>3.0402980857526312</v>
      </c>
      <c r="AZ341" s="22">
        <v>3.0153987426714699</v>
      </c>
      <c r="BA341" s="22">
        <v>0.94763236570546827</v>
      </c>
      <c r="BB341" s="22">
        <v>0.20886818535599364</v>
      </c>
      <c r="BC341" s="23">
        <v>9.5140329340049956E-2</v>
      </c>
    </row>
    <row r="342" spans="1:55" x14ac:dyDescent="0.2">
      <c r="A342" s="47" t="s">
        <v>1042</v>
      </c>
      <c r="B342" s="47" t="s">
        <v>1043</v>
      </c>
      <c r="C342" s="47" t="s">
        <v>72</v>
      </c>
      <c r="D342" s="47">
        <v>100897</v>
      </c>
      <c r="E342" s="47" t="s">
        <v>16</v>
      </c>
      <c r="F342" s="47">
        <v>2018</v>
      </c>
      <c r="G342" s="47" t="s">
        <v>17</v>
      </c>
      <c r="H342" s="48">
        <v>43465</v>
      </c>
      <c r="I342" s="48">
        <v>43524</v>
      </c>
      <c r="J342" s="48">
        <v>43594</v>
      </c>
      <c r="K342" s="47">
        <v>113481000</v>
      </c>
      <c r="L342" s="47">
        <v>116589000</v>
      </c>
      <c r="M342" s="47" t="s">
        <v>2140</v>
      </c>
      <c r="N342" s="20">
        <v>0.30992332619568108</v>
      </c>
      <c r="O342" s="21">
        <v>0.30992332619568108</v>
      </c>
      <c r="P342" s="21">
        <v>0.11891444682366185</v>
      </c>
      <c r="Q342" s="21">
        <v>-3.1362407801652616</v>
      </c>
      <c r="R342" s="21">
        <v>1.3777317265588969</v>
      </c>
      <c r="S342" s="21">
        <v>0.13054702665356382</v>
      </c>
      <c r="T342" s="21">
        <v>1.2471846999053331</v>
      </c>
      <c r="U342" s="21">
        <v>-2.943166698402611</v>
      </c>
      <c r="V342" s="21">
        <v>-0.27887988206666442</v>
      </c>
      <c r="W342" s="21">
        <v>-2.6642868163359466</v>
      </c>
      <c r="X342" s="22">
        <v>5.1825503863686173E-2</v>
      </c>
      <c r="Y342" s="22">
        <v>-0.86981259797817856</v>
      </c>
      <c r="Z342" s="22">
        <v>0.94817449613631377</v>
      </c>
      <c r="AA342" s="22">
        <v>0</v>
      </c>
      <c r="AB342" s="23">
        <v>-0.4681120261746145</v>
      </c>
      <c r="AC342" s="24">
        <v>0.7487290259125956</v>
      </c>
      <c r="AD342" s="22">
        <v>0.65191738199437743</v>
      </c>
      <c r="AE342" s="22">
        <v>0.29166932430005976</v>
      </c>
      <c r="AF342" s="22">
        <v>2.5433417573611977E-2</v>
      </c>
      <c r="AG342" s="22">
        <v>3.2918134922568107</v>
      </c>
      <c r="AH342" s="23">
        <v>1.4727648679516951</v>
      </c>
      <c r="AI342" s="24">
        <v>-0.17462245097094112</v>
      </c>
      <c r="AJ342" s="22">
        <v>0.70515859100589495</v>
      </c>
      <c r="AK342" s="22">
        <v>8.5587710806593276E-2</v>
      </c>
      <c r="AL342" s="23">
        <v>8.5587710806593276E-2</v>
      </c>
      <c r="AM342" s="24">
        <v>-1.4051965412460173E-2</v>
      </c>
      <c r="AN342" s="22">
        <v>-0.55250008661987915</v>
      </c>
      <c r="AO342" s="22">
        <v>0.25863193500928161</v>
      </c>
      <c r="AP342" s="22">
        <v>-2.2412769919211941</v>
      </c>
      <c r="AQ342" s="22">
        <v>6.5778940009623343E-3</v>
      </c>
      <c r="AR342" s="22">
        <v>0.45592553981224154</v>
      </c>
      <c r="AS342" s="22">
        <v>-7.9614835222263022E-2</v>
      </c>
      <c r="AT342" s="22">
        <v>0.1179169045817913</v>
      </c>
      <c r="AU342" s="22">
        <v>0.19255164020927165</v>
      </c>
      <c r="AV342" s="22">
        <v>2.3370705977016976E-2</v>
      </c>
      <c r="AW342" s="22">
        <v>9.4546465002931596E-2</v>
      </c>
      <c r="AX342" s="22">
        <v>2.5816996551561246E-2</v>
      </c>
      <c r="AY342" s="22">
        <v>8.1712773138399992</v>
      </c>
      <c r="AZ342" s="22">
        <v>8.0533405575529962</v>
      </c>
      <c r="BA342" s="22">
        <v>4.8949653326589537</v>
      </c>
      <c r="BB342" s="22">
        <v>5.4753041011100914E-2</v>
      </c>
      <c r="BC342" s="23">
        <v>9.0582192578920626E-2</v>
      </c>
    </row>
    <row r="343" spans="1:55" x14ac:dyDescent="0.2">
      <c r="A343" s="47" t="s">
        <v>1084</v>
      </c>
      <c r="B343" s="47" t="s">
        <v>1085</v>
      </c>
      <c r="C343" s="47" t="s">
        <v>45</v>
      </c>
      <c r="D343" s="47">
        <v>86689</v>
      </c>
      <c r="E343" s="47" t="s">
        <v>16</v>
      </c>
      <c r="F343" s="47">
        <v>2018</v>
      </c>
      <c r="G343" s="47" t="s">
        <v>17</v>
      </c>
      <c r="H343" s="48">
        <v>43373</v>
      </c>
      <c r="I343" s="48">
        <v>43420</v>
      </c>
      <c r="J343" s="48">
        <v>43420</v>
      </c>
      <c r="K343" s="47">
        <v>1337800000</v>
      </c>
      <c r="L343" s="47">
        <v>1348700000</v>
      </c>
      <c r="M343" s="47" t="s">
        <v>1932</v>
      </c>
      <c r="N343" s="20">
        <v>2.1980577741810632</v>
      </c>
      <c r="O343" s="21">
        <v>1.9516730586538122</v>
      </c>
      <c r="P343" s="21">
        <v>1.5723936525808382</v>
      </c>
      <c r="Q343" s="21">
        <v>19.544650450756933</v>
      </c>
      <c r="R343" s="21">
        <v>0.39079084631815997</v>
      </c>
      <c r="S343" s="21">
        <v>1.4484774221324369E-2</v>
      </c>
      <c r="T343" s="21">
        <v>0.37630607209683564</v>
      </c>
      <c r="U343" s="21">
        <v>8.0286613369620685</v>
      </c>
      <c r="V343" s="21">
        <v>0.29758462323524409</v>
      </c>
      <c r="W343" s="21">
        <v>7.7310767137268241</v>
      </c>
      <c r="X343" s="22">
        <v>0.51722110910566144</v>
      </c>
      <c r="Y343" s="22">
        <v>6.0073776606071751E-2</v>
      </c>
      <c r="Z343" s="22">
        <v>0.48277889089433856</v>
      </c>
      <c r="AA343" s="22">
        <v>0.14661125002069844</v>
      </c>
      <c r="AB343" s="23">
        <v>4.8674471361626732E-2</v>
      </c>
      <c r="AC343" s="24">
        <v>0.58840186896984159</v>
      </c>
      <c r="AD343" s="22">
        <v>0.20443374663727018</v>
      </c>
      <c r="AE343" s="22">
        <v>0.15398774247051922</v>
      </c>
      <c r="AF343" s="22">
        <v>0.18278282327716985</v>
      </c>
      <c r="AG343" s="22">
        <v>29.674104521432767</v>
      </c>
      <c r="AH343" s="23">
        <v>22.351732237228422</v>
      </c>
      <c r="AI343" s="24">
        <v>-0.27164134095059389</v>
      </c>
      <c r="AJ343" s="22">
        <v>2.100172407726681</v>
      </c>
      <c r="AK343" s="22">
        <v>1.0799038145782354</v>
      </c>
      <c r="AL343" s="23">
        <v>1.2645840616095168</v>
      </c>
      <c r="AM343" s="24">
        <v>3.842745364857969</v>
      </c>
      <c r="AN343" s="22">
        <v>21.023558428304135</v>
      </c>
      <c r="AO343" s="22">
        <v>1.0233105926379757</v>
      </c>
      <c r="AP343" s="22">
        <v>3.6298825256975036</v>
      </c>
      <c r="AQ343" s="22">
        <v>0.18704359921180308</v>
      </c>
      <c r="AR343" s="22">
        <v>0.48293047998543659</v>
      </c>
      <c r="AS343" s="22">
        <v>-0.13118388316915794</v>
      </c>
      <c r="AT343" s="22">
        <v>0.49418787567683925</v>
      </c>
      <c r="AU343" s="22">
        <v>1.6847225643010451</v>
      </c>
      <c r="AV343" s="22">
        <v>1.01442781326469</v>
      </c>
      <c r="AW343" s="22">
        <v>1.3132604343138765</v>
      </c>
      <c r="AX343" s="22">
        <v>1.053475171063343</v>
      </c>
      <c r="AY343" s="22">
        <v>1.8680320569902049</v>
      </c>
      <c r="AZ343" s="22">
        <v>9.9396457900465029E-2</v>
      </c>
      <c r="BA343" s="22">
        <v>2.1194475798419758</v>
      </c>
      <c r="BB343" s="22">
        <v>0.40322666073452612</v>
      </c>
      <c r="BC343" s="23">
        <v>0.20606641331297842</v>
      </c>
    </row>
    <row r="344" spans="1:55" x14ac:dyDescent="0.2">
      <c r="A344" s="47" t="s">
        <v>1051</v>
      </c>
      <c r="B344" s="47" t="s">
        <v>1052</v>
      </c>
      <c r="C344" s="47" t="s">
        <v>59</v>
      </c>
      <c r="D344" s="47">
        <v>378213</v>
      </c>
      <c r="E344" s="47" t="s">
        <v>16</v>
      </c>
      <c r="F344" s="47">
        <v>2018</v>
      </c>
      <c r="G344" s="47" t="s">
        <v>17</v>
      </c>
      <c r="H344" s="48">
        <v>43465</v>
      </c>
      <c r="I344" s="48">
        <v>43515</v>
      </c>
      <c r="J344" s="48">
        <v>43515</v>
      </c>
      <c r="K344" s="47">
        <v>155400000</v>
      </c>
      <c r="L344" s="47">
        <v>156900000</v>
      </c>
      <c r="M344" s="47" t="s">
        <v>1933</v>
      </c>
      <c r="N344" s="20">
        <v>1.0444713153298402</v>
      </c>
      <c r="O344" s="21">
        <v>0.67842267902727393</v>
      </c>
      <c r="P344" s="21">
        <v>0.1825204890501142</v>
      </c>
      <c r="Q344" s="21">
        <v>-15.487091222030982</v>
      </c>
      <c r="R344" s="21">
        <v>0.68793315116233023</v>
      </c>
      <c r="S344" s="21">
        <v>4.706744287354956E-2</v>
      </c>
      <c r="T344" s="21">
        <v>0.64086570828878064</v>
      </c>
      <c r="U344" s="21">
        <v>-9.9661503155479068</v>
      </c>
      <c r="V344" s="21">
        <v>-0.68187033849684453</v>
      </c>
      <c r="W344" s="21">
        <v>-9.284279977051062</v>
      </c>
      <c r="X344" s="22">
        <v>0.30786899528731537</v>
      </c>
      <c r="Y344" s="22">
        <v>-0.11616515045486354</v>
      </c>
      <c r="Z344" s="22">
        <v>0.69213100471268463</v>
      </c>
      <c r="AA344" s="22">
        <v>0.38564809314482595</v>
      </c>
      <c r="AB344" s="23">
        <v>-6.9026969228941429E-2</v>
      </c>
      <c r="AC344" s="24">
        <v>0.31738753776913814</v>
      </c>
      <c r="AD344" s="22">
        <v>0.15209077270902444</v>
      </c>
      <c r="AE344" s="22">
        <v>0.14877342743043084</v>
      </c>
      <c r="AF344" s="22">
        <v>4.0801233967925288E-2</v>
      </c>
      <c r="AG344" s="22">
        <v>4.0460933108487911</v>
      </c>
      <c r="AH344" s="23">
        <v>3.957841483979764</v>
      </c>
      <c r="AI344" s="24">
        <v>-1.1175233644859812</v>
      </c>
      <c r="AJ344" s="22">
        <v>0.28751847373370953</v>
      </c>
      <c r="AK344" s="22">
        <v>9.3230096137240231E-2</v>
      </c>
      <c r="AL344" s="23">
        <v>0.1231938287951183</v>
      </c>
      <c r="AM344" s="24">
        <v>-0.55393000573723461</v>
      </c>
      <c r="AN344" s="22">
        <v>-13.576305220883533</v>
      </c>
      <c r="AO344" s="22">
        <v>0.93713120272464456</v>
      </c>
      <c r="AP344" s="22">
        <v>71.490936555891238</v>
      </c>
      <c r="AQ344" s="22">
        <v>3.8236109461011449E-2</v>
      </c>
      <c r="AR344" s="22">
        <v>9.0434635620259052E-2</v>
      </c>
      <c r="AS344" s="22">
        <v>-0.10106281826441565</v>
      </c>
      <c r="AT344" s="22">
        <v>8.474911884677834E-2</v>
      </c>
      <c r="AU344" s="22">
        <v>0.10835684535805455</v>
      </c>
      <c r="AV344" s="22">
        <v>4.6427954637038742E-2</v>
      </c>
      <c r="AW344" s="22">
        <v>0.1322416190329059</v>
      </c>
      <c r="AX344" s="22">
        <v>4.983778773366291E-2</v>
      </c>
      <c r="AY344" s="22">
        <v>4.826618505140317</v>
      </c>
      <c r="AZ344" s="22">
        <v>4.4491525423728815</v>
      </c>
      <c r="BA344" s="22">
        <v>0.83531848783013984</v>
      </c>
      <c r="BB344" s="22">
        <v>0.20266536180991307</v>
      </c>
      <c r="BC344" s="23">
        <v>0.1976920485175202</v>
      </c>
    </row>
    <row r="345" spans="1:55" x14ac:dyDescent="0.2">
      <c r="A345" s="47" t="s">
        <v>1060</v>
      </c>
      <c r="B345" s="47" t="s">
        <v>1061</v>
      </c>
      <c r="C345" s="47" t="s">
        <v>59</v>
      </c>
      <c r="D345" s="47">
        <v>378215</v>
      </c>
      <c r="E345" s="47" t="s">
        <v>16</v>
      </c>
      <c r="F345" s="47">
        <v>2018</v>
      </c>
      <c r="G345" s="47" t="s">
        <v>17</v>
      </c>
      <c r="H345" s="48">
        <v>43465</v>
      </c>
      <c r="I345" s="48">
        <v>43518</v>
      </c>
      <c r="J345" s="48">
        <v>43518</v>
      </c>
      <c r="K345" s="47">
        <v>92604129</v>
      </c>
      <c r="L345" s="47">
        <v>94386684</v>
      </c>
      <c r="M345" s="47" t="s">
        <v>1934</v>
      </c>
      <c r="N345" s="20">
        <v>1.0108754656800412</v>
      </c>
      <c r="O345" s="21">
        <v>0.58849718236089743</v>
      </c>
      <c r="P345" s="21">
        <v>3.6182911651151173E-2</v>
      </c>
      <c r="Q345" s="21">
        <v>4.1288091252551435</v>
      </c>
      <c r="R345" s="21">
        <v>0.48831999366163731</v>
      </c>
      <c r="S345" s="21">
        <v>3.3217556825632155E-2</v>
      </c>
      <c r="T345" s="21">
        <v>0.45510243683600515</v>
      </c>
      <c r="U345" s="21">
        <v>2.5045000395363393</v>
      </c>
      <c r="V345" s="21">
        <v>0.17036650856598348</v>
      </c>
      <c r="W345" s="21">
        <v>2.3341335309703557</v>
      </c>
      <c r="X345" s="22">
        <v>0.22705255839532809</v>
      </c>
      <c r="Y345" s="22">
        <v>0.53479731502216599</v>
      </c>
      <c r="Z345" s="22">
        <v>0.77294744160467188</v>
      </c>
      <c r="AA345" s="22">
        <v>0.36357272725039708</v>
      </c>
      <c r="AB345" s="23">
        <v>0.19497703571689323</v>
      </c>
      <c r="AC345" s="24">
        <v>0.42308391808077939</v>
      </c>
      <c r="AD345" s="22">
        <v>0.12521947455224397</v>
      </c>
      <c r="AE345" s="22">
        <v>0.1070774045191954</v>
      </c>
      <c r="AF345" s="22">
        <v>6.3232281651941696E-2</v>
      </c>
      <c r="AG345" s="22">
        <v>5.9870641936662539</v>
      </c>
      <c r="AH345" s="23">
        <v>5.1196453014991796</v>
      </c>
      <c r="AI345" s="24">
        <v>-0.89862272984514069</v>
      </c>
      <c r="AJ345" s="22">
        <v>0.45226021913342035</v>
      </c>
      <c r="AK345" s="22">
        <v>0.17346174423680849</v>
      </c>
      <c r="AL345" s="23">
        <v>0.20802360875850351</v>
      </c>
      <c r="AM345" s="24">
        <v>0.29719157969788879</v>
      </c>
      <c r="AN345" s="22">
        <v>4.6999977216346869</v>
      </c>
      <c r="AO345" s="22">
        <v>0.9163916236404831</v>
      </c>
      <c r="AP345" s="22">
        <v>375.14961489088574</v>
      </c>
      <c r="AQ345" s="22">
        <v>5.794553324951518E-2</v>
      </c>
      <c r="AR345" s="22">
        <v>0.11085008274832925</v>
      </c>
      <c r="AS345" s="22">
        <v>-9.9612403962863375E-2</v>
      </c>
      <c r="AT345" s="22">
        <v>0.10158208731042336</v>
      </c>
      <c r="AU345" s="22">
        <v>0.39370861058131157</v>
      </c>
      <c r="AV345" s="22">
        <v>0.18109195217158688</v>
      </c>
      <c r="AW345" s="22">
        <v>0.22320708281996776</v>
      </c>
      <c r="AX345" s="22">
        <v>0.19430970651662019</v>
      </c>
      <c r="AY345" s="22">
        <v>4.2555090496707138</v>
      </c>
      <c r="AZ345" s="22">
        <v>4.1846852427060659</v>
      </c>
      <c r="BA345" s="22">
        <v>1.5261024616999745</v>
      </c>
      <c r="BB345" s="22">
        <v>0.20094372103581351</v>
      </c>
      <c r="BC345" s="23">
        <v>0.12654898058387229</v>
      </c>
    </row>
    <row r="346" spans="1:55" x14ac:dyDescent="0.2">
      <c r="A346" s="47" t="s">
        <v>694</v>
      </c>
      <c r="B346" s="47" t="s">
        <v>695</v>
      </c>
      <c r="C346" s="47" t="s">
        <v>91</v>
      </c>
      <c r="D346" s="47">
        <v>254348</v>
      </c>
      <c r="E346" s="47" t="s">
        <v>16</v>
      </c>
      <c r="F346" s="47">
        <v>2019</v>
      </c>
      <c r="G346" s="47" t="s">
        <v>17</v>
      </c>
      <c r="H346" s="48">
        <v>43585</v>
      </c>
      <c r="I346" s="48">
        <v>43633</v>
      </c>
      <c r="J346" s="48">
        <v>43791</v>
      </c>
      <c r="K346" s="47">
        <v>112900000</v>
      </c>
      <c r="L346" s="47">
        <v>112900000</v>
      </c>
      <c r="M346" s="47" t="s">
        <v>2141</v>
      </c>
      <c r="N346" s="20">
        <v>0.69408498825539189</v>
      </c>
      <c r="O346" s="21">
        <v>0.30531710442024346</v>
      </c>
      <c r="P346" s="21">
        <v>4.3262865684390348E-2</v>
      </c>
      <c r="Q346" s="21">
        <v>1.0966438742864313</v>
      </c>
      <c r="R346" s="21">
        <v>0.35370078928629134</v>
      </c>
      <c r="S346" s="21">
        <v>7.3273772836344273E-2</v>
      </c>
      <c r="T346" s="21">
        <v>0.28042701644994705</v>
      </c>
      <c r="U346" s="21">
        <v>0.74158459318737846</v>
      </c>
      <c r="V346" s="21">
        <v>0.15362900696317672</v>
      </c>
      <c r="W346" s="21">
        <v>0.58795558622420174</v>
      </c>
      <c r="X346" s="22">
        <v>9.7251560321459138E-2</v>
      </c>
      <c r="Y346" s="22">
        <v>2.1649554541503693</v>
      </c>
      <c r="Z346" s="22">
        <v>0.9027484396785409</v>
      </c>
      <c r="AA346" s="22">
        <v>0.37764267292191511</v>
      </c>
      <c r="AB346" s="23">
        <v>0.47695272061419519</v>
      </c>
      <c r="AC346" s="24">
        <v>0.37199540699157946</v>
      </c>
      <c r="AD346" s="22">
        <v>0.18347792804286808</v>
      </c>
      <c r="AE346" s="22">
        <v>0.15281959683592752</v>
      </c>
      <c r="AF346" s="22">
        <v>6.5628986986476137E-2</v>
      </c>
      <c r="AG346" s="22">
        <v>6.9172679172679175</v>
      </c>
      <c r="AH346" s="23">
        <v>5.7614237614237611</v>
      </c>
      <c r="AI346" s="24">
        <v>0.61251314405888535</v>
      </c>
      <c r="AJ346" s="22">
        <v>0.48737988468930171</v>
      </c>
      <c r="AK346" s="22">
        <v>0.12913649590579956</v>
      </c>
      <c r="AL346" s="23">
        <v>0.19307031197130675</v>
      </c>
      <c r="AM346" s="24">
        <v>6.4537983815318986E-2</v>
      </c>
      <c r="AN346" s="22">
        <v>0.98337619973652846</v>
      </c>
      <c r="AO346" s="22">
        <v>0.46902395385158546</v>
      </c>
      <c r="AP346" s="22">
        <v>-10.942342593885243</v>
      </c>
      <c r="AQ346" s="22">
        <v>3.0781566963671288E-2</v>
      </c>
      <c r="AR346" s="22">
        <v>0.14559836693033937</v>
      </c>
      <c r="AS346" s="22">
        <v>8.918091349834141E-2</v>
      </c>
      <c r="AT346" s="22">
        <v>6.8289121732001704E-2</v>
      </c>
      <c r="AU346" s="22">
        <v>-0.33440102498398461</v>
      </c>
      <c r="AV346" s="22">
        <v>-0.13246937808756851</v>
      </c>
      <c r="AW346" s="22">
        <v>0.24351834069521797</v>
      </c>
      <c r="AX346" s="22">
        <v>-0.16708277318993661</v>
      </c>
      <c r="AY346" s="22">
        <v>4.1101453306446007</v>
      </c>
      <c r="AZ346" s="22">
        <v>4.0397051665391839</v>
      </c>
      <c r="BA346" s="22">
        <v>-1.5221617418351479</v>
      </c>
      <c r="BB346" s="22">
        <v>0.20264600392501861</v>
      </c>
      <c r="BC346" s="23">
        <v>8.3355370290470299E-2</v>
      </c>
    </row>
    <row r="347" spans="1:55" x14ac:dyDescent="0.2">
      <c r="A347" s="47" t="s">
        <v>1045</v>
      </c>
      <c r="B347" s="47" t="s">
        <v>1046</v>
      </c>
      <c r="C347" s="47" t="s">
        <v>138</v>
      </c>
      <c r="D347" s="47">
        <v>353500</v>
      </c>
      <c r="E347" s="47" t="s">
        <v>16</v>
      </c>
      <c r="F347" s="47">
        <v>2018</v>
      </c>
      <c r="G347" s="47" t="s">
        <v>17</v>
      </c>
      <c r="H347" s="48">
        <v>43465</v>
      </c>
      <c r="I347" s="48">
        <v>43488</v>
      </c>
      <c r="J347" s="48">
        <v>43488</v>
      </c>
      <c r="K347" s="47">
        <v>1386000000</v>
      </c>
      <c r="L347" s="47">
        <v>1394000000</v>
      </c>
      <c r="M347" s="47" t="s">
        <v>1936</v>
      </c>
      <c r="N347" s="20">
        <v>1.1664689307429927</v>
      </c>
      <c r="O347" s="21">
        <v>0.86912353551831534</v>
      </c>
      <c r="P347" s="21">
        <v>0.20591724751594245</v>
      </c>
      <c r="Q347" s="21">
        <v>0.92715792926255947</v>
      </c>
      <c r="R347" s="21">
        <v>0.22765115520444779</v>
      </c>
      <c r="S347" s="21">
        <v>1.995546541478151E-2</v>
      </c>
      <c r="T347" s="21">
        <v>0.20769568978966627</v>
      </c>
      <c r="U347" s="21">
        <v>0.43871972885803312</v>
      </c>
      <c r="V347" s="21">
        <v>3.8457333406220956E-2</v>
      </c>
      <c r="W347" s="21">
        <v>0.40026239545181219</v>
      </c>
      <c r="X347" s="22">
        <v>0.22311259874906036</v>
      </c>
      <c r="Y347" s="22">
        <v>0.99286276425411812</v>
      </c>
      <c r="Z347" s="22">
        <v>0.77688740125093958</v>
      </c>
      <c r="AA347" s="22">
        <v>0.35359609684144838</v>
      </c>
      <c r="AB347" s="23">
        <v>0.51889883274001158</v>
      </c>
      <c r="AC347" s="24">
        <v>0.13216516836812434</v>
      </c>
      <c r="AD347" s="22">
        <v>0.10178272131647112</v>
      </c>
      <c r="AE347" s="22">
        <v>0.10178272131647112</v>
      </c>
      <c r="AF347" s="22">
        <v>6.5153131190004571E-2</v>
      </c>
      <c r="AG347" s="22">
        <v>5.8086956521739133</v>
      </c>
      <c r="AH347" s="23">
        <v>5.8086956521739133</v>
      </c>
      <c r="AI347" s="24">
        <v>-0.87869770698407146</v>
      </c>
      <c r="AJ347" s="22">
        <v>0.42362449948094322</v>
      </c>
      <c r="AK347" s="22">
        <v>0.18335306211451</v>
      </c>
      <c r="AL347" s="23">
        <v>0.35592797956513611</v>
      </c>
      <c r="AM347" s="24">
        <v>5.8437653747335047E-2</v>
      </c>
      <c r="AN347" s="22">
        <v>0.89692778658503247</v>
      </c>
      <c r="AO347" s="22">
        <v>0.46541478151105564</v>
      </c>
      <c r="AP347" s="22">
        <v>14.616926503340757</v>
      </c>
      <c r="AQ347" s="22">
        <v>3.0323230317557123E-2</v>
      </c>
      <c r="AR347" s="22">
        <v>0.17409721164101782</v>
      </c>
      <c r="AS347" s="22">
        <v>-0.15297882066128296</v>
      </c>
      <c r="AT347" s="22">
        <v>8.1027415717588328E-2</v>
      </c>
      <c r="AU347" s="22">
        <v>0.34650748924810915</v>
      </c>
      <c r="AV347" s="22">
        <v>0.29113450875334868</v>
      </c>
      <c r="AW347" s="22">
        <v>0.39012564872985522</v>
      </c>
      <c r="AX347" s="22">
        <v>0.31910680142037695</v>
      </c>
      <c r="AY347" s="22">
        <v>4.8056886227544906</v>
      </c>
      <c r="AZ347" s="22">
        <v>3.9742514970059881</v>
      </c>
      <c r="BA347" s="22">
        <v>2.1856875584658559</v>
      </c>
      <c r="BB347" s="22">
        <v>0.20808672356862501</v>
      </c>
      <c r="BC347" s="23">
        <v>5.8574910997702602E-2</v>
      </c>
    </row>
    <row r="348" spans="1:55" x14ac:dyDescent="0.2">
      <c r="A348" s="47" t="s">
        <v>1069</v>
      </c>
      <c r="B348" s="47" t="s">
        <v>1070</v>
      </c>
      <c r="C348" s="47" t="s">
        <v>72</v>
      </c>
      <c r="D348" s="47">
        <v>127650</v>
      </c>
      <c r="E348" s="47" t="s">
        <v>16</v>
      </c>
      <c r="F348" s="47">
        <v>2018</v>
      </c>
      <c r="G348" s="47" t="s">
        <v>17</v>
      </c>
      <c r="H348" s="48">
        <v>43465</v>
      </c>
      <c r="I348" s="48">
        <v>43523</v>
      </c>
      <c r="J348" s="48">
        <v>43523</v>
      </c>
      <c r="K348" s="47">
        <v>83750000</v>
      </c>
      <c r="L348" s="47">
        <v>88353000</v>
      </c>
      <c r="M348" s="47" t="s">
        <v>1937</v>
      </c>
      <c r="N348" s="20">
        <v>0.78879333743485813</v>
      </c>
      <c r="O348" s="21">
        <v>0.78879333743485813</v>
      </c>
      <c r="P348" s="21">
        <v>0.29285565648523448</v>
      </c>
      <c r="Q348" s="21">
        <v>0.92151760517907622</v>
      </c>
      <c r="R348" s="21">
        <v>0.43801742528129162</v>
      </c>
      <c r="S348" s="21">
        <v>0</v>
      </c>
      <c r="T348" s="21">
        <v>0.43801742528129162</v>
      </c>
      <c r="U348" s="21">
        <v>0.84165819405321241</v>
      </c>
      <c r="V348" s="21">
        <v>0</v>
      </c>
      <c r="W348" s="21">
        <v>0.84165819405321241</v>
      </c>
      <c r="X348" s="22">
        <v>2.7348851785041248E-2</v>
      </c>
      <c r="Y348" s="22">
        <v>0.52042198172147625</v>
      </c>
      <c r="Z348" s="22">
        <v>0.97265114821495879</v>
      </c>
      <c r="AA348" s="22">
        <v>0</v>
      </c>
      <c r="AB348" s="23">
        <v>0.52042198172147625</v>
      </c>
      <c r="AC348" s="24">
        <v>0.63445826598185417</v>
      </c>
      <c r="AD348" s="22">
        <v>0.54887924966106993</v>
      </c>
      <c r="AE348" s="22">
        <v>0.32115493664615707</v>
      </c>
      <c r="AF348" s="22">
        <v>0.1892728647408489</v>
      </c>
      <c r="AG348" s="22">
        <v>3.2285102243265649</v>
      </c>
      <c r="AH348" s="23">
        <v>1.8890347871509423</v>
      </c>
      <c r="AI348" s="24">
        <v>-2.4779622092825742</v>
      </c>
      <c r="AJ348" s="22">
        <v>0.99869942458019689</v>
      </c>
      <c r="AK348" s="22">
        <v>2.2972196564671261E-2</v>
      </c>
      <c r="AL348" s="23">
        <v>7.9053167438840083E-2</v>
      </c>
      <c r="AM348" s="24">
        <v>3.5007377088335338E-2</v>
      </c>
      <c r="AN348" s="22">
        <v>0.1849571893798258</v>
      </c>
      <c r="AO348" s="22">
        <v>9.6255787030683326E-2</v>
      </c>
      <c r="AP348" s="22">
        <v>-13.144478833117363</v>
      </c>
      <c r="AQ348" s="22">
        <v>1.8218608559182482E-2</v>
      </c>
      <c r="AR348" s="22">
        <v>0.35973592788611952</v>
      </c>
      <c r="AS348" s="22">
        <v>-0.89141203462300556</v>
      </c>
      <c r="AT348" s="22">
        <v>3.4626664861891573E-2</v>
      </c>
      <c r="AU348" s="22">
        <v>2.5405304538216562</v>
      </c>
      <c r="AV348" s="22">
        <v>0.20109852314559765</v>
      </c>
      <c r="AW348" s="22">
        <v>7.9053167438840083E-2</v>
      </c>
      <c r="AX348" s="22">
        <v>0.20109852314559765</v>
      </c>
      <c r="AY348" s="22">
        <v>8.290633674241862</v>
      </c>
      <c r="AZ348" s="22">
        <v>8.0984458727307818</v>
      </c>
      <c r="BA348" s="22">
        <v>4.8348729295085917</v>
      </c>
      <c r="BB348" s="22">
        <v>7.0574866207235867E-2</v>
      </c>
      <c r="BC348" s="23">
        <v>3.2023326205358152E-2</v>
      </c>
    </row>
    <row r="349" spans="1:55" x14ac:dyDescent="0.2">
      <c r="A349" s="47" t="s">
        <v>1072</v>
      </c>
      <c r="B349" s="47" t="s">
        <v>1073</v>
      </c>
      <c r="C349" s="47" t="s">
        <v>15</v>
      </c>
      <c r="D349" s="47">
        <v>288357</v>
      </c>
      <c r="E349" s="47" t="s">
        <v>16</v>
      </c>
      <c r="F349" s="47">
        <v>2018</v>
      </c>
      <c r="G349" s="47" t="s">
        <v>17</v>
      </c>
      <c r="H349" s="48">
        <v>43465</v>
      </c>
      <c r="I349" s="48">
        <v>43510</v>
      </c>
      <c r="J349" s="48">
        <v>43510</v>
      </c>
      <c r="K349" s="47">
        <v>55800000</v>
      </c>
      <c r="L349" s="47">
        <v>56834771</v>
      </c>
      <c r="M349" s="47" t="s">
        <v>1938</v>
      </c>
      <c r="N349" s="20">
        <v>2.3286764705882352</v>
      </c>
      <c r="O349" s="21">
        <v>1.6209033613445378</v>
      </c>
      <c r="P349" s="21">
        <v>0.14800420168067227</v>
      </c>
      <c r="Q349" s="21">
        <v>0.7229205412685179</v>
      </c>
      <c r="R349" s="21">
        <v>0.21073495747333942</v>
      </c>
      <c r="S349" s="21">
        <v>3.4672721520165269E-2</v>
      </c>
      <c r="T349" s="21">
        <v>0.17606223595317413</v>
      </c>
      <c r="U349" s="21">
        <v>0.36307958699416404</v>
      </c>
      <c r="V349" s="21">
        <v>5.9738344128775732E-2</v>
      </c>
      <c r="W349" s="21">
        <v>0.30334124286538833</v>
      </c>
      <c r="X349" s="22">
        <v>0.41259235822895535</v>
      </c>
      <c r="Y349" s="22">
        <v>0.73586597451628122</v>
      </c>
      <c r="Z349" s="22">
        <v>0.58740764177104465</v>
      </c>
      <c r="AA349" s="22">
        <v>0.16791051720608216</v>
      </c>
      <c r="AB349" s="23">
        <v>0.5804098192849565</v>
      </c>
      <c r="AC349" s="24">
        <v>0.49990643462453549</v>
      </c>
      <c r="AD349" s="22">
        <v>0.25559387280455531</v>
      </c>
      <c r="AE349" s="22">
        <v>0.25559387280455531</v>
      </c>
      <c r="AF349" s="22">
        <v>0.18175742508086723</v>
      </c>
      <c r="AG349" s="22">
        <v>18.970238095238095</v>
      </c>
      <c r="AH349" s="23">
        <v>18.970238095238095</v>
      </c>
      <c r="AI349" s="24">
        <v>4.9673590504451042</v>
      </c>
      <c r="AJ349" s="22">
        <v>-0.10619747899159664</v>
      </c>
      <c r="AK349" s="22">
        <v>-0.25885366069062971</v>
      </c>
      <c r="AL349" s="23">
        <v>-8.9287291353881484E-2</v>
      </c>
      <c r="AM349" s="24">
        <v>0.21801449368306292</v>
      </c>
      <c r="AN349" s="22">
        <v>1.1994805361380108</v>
      </c>
      <c r="AO349" s="22">
        <v>0.69619028121568549</v>
      </c>
      <c r="AP349" s="22">
        <v>2.9573088781721877</v>
      </c>
      <c r="AQ349" s="22">
        <v>0.12653775288008784</v>
      </c>
      <c r="AR349" s="22">
        <v>-2.7027027027027029E-2</v>
      </c>
      <c r="AS349" s="22">
        <v>-0.13425294730932713</v>
      </c>
      <c r="AT349" s="22">
        <v>-1.881595354636988E-2</v>
      </c>
      <c r="AU349" s="22">
        <v>0.58224789915966391</v>
      </c>
      <c r="AV349" s="22">
        <v>0.48953457564249758</v>
      </c>
      <c r="AW349" s="22">
        <v>-0.10687103594080338</v>
      </c>
      <c r="AX349" s="22">
        <v>0.58594080338266386</v>
      </c>
      <c r="AY349" s="22">
        <v>1.1842903461980965</v>
      </c>
      <c r="AZ349" s="22">
        <v>1.0369208241815711</v>
      </c>
      <c r="BA349" s="22">
        <v>0.81526695102220914</v>
      </c>
      <c r="BB349" s="22">
        <v>0.84438752980658838</v>
      </c>
      <c r="BC349" s="23">
        <v>0.21625839723145823</v>
      </c>
    </row>
    <row r="350" spans="1:55" x14ac:dyDescent="0.2">
      <c r="A350" s="47" t="s">
        <v>1093</v>
      </c>
      <c r="B350" s="47" t="s">
        <v>1094</v>
      </c>
      <c r="C350" s="47" t="s">
        <v>34</v>
      </c>
      <c r="D350" s="47">
        <v>744723</v>
      </c>
      <c r="E350" s="47" t="s">
        <v>16</v>
      </c>
      <c r="F350" s="47">
        <v>2018</v>
      </c>
      <c r="G350" s="47" t="s">
        <v>17</v>
      </c>
      <c r="H350" s="48">
        <v>43404</v>
      </c>
      <c r="I350" s="48">
        <v>43451</v>
      </c>
      <c r="J350" s="48">
        <v>43451</v>
      </c>
      <c r="K350" s="47">
        <v>149179000</v>
      </c>
      <c r="L350" s="47">
        <v>158350000</v>
      </c>
      <c r="M350" s="47" t="s">
        <v>1939</v>
      </c>
      <c r="N350" s="20">
        <v>0.73429698703633683</v>
      </c>
      <c r="O350" s="21">
        <v>0.67607489482333416</v>
      </c>
      <c r="P350" s="21">
        <v>0.34394493951003963</v>
      </c>
      <c r="Q350" s="21">
        <v>0.76354305505141296</v>
      </c>
      <c r="R350" s="21">
        <v>7.6359581085113606E-2</v>
      </c>
      <c r="S350" s="21">
        <v>5.593401468994174E-2</v>
      </c>
      <c r="T350" s="21">
        <v>2.0425566395171863E-2</v>
      </c>
      <c r="U350" s="21">
        <v>0.13466340890928732</v>
      </c>
      <c r="V350" s="21">
        <v>9.8642043147590466E-2</v>
      </c>
      <c r="W350" s="21">
        <v>3.6021365761696865E-2</v>
      </c>
      <c r="X350" s="22">
        <v>0.25118833890283299</v>
      </c>
      <c r="Y350" s="22">
        <v>1.3189218872347455</v>
      </c>
      <c r="Z350" s="22">
        <v>0.74881166109716701</v>
      </c>
      <c r="AA350" s="22">
        <v>0.51143219935522022</v>
      </c>
      <c r="AB350" s="23">
        <v>0.56704030964009933</v>
      </c>
      <c r="AC350" s="24">
        <v>0.7642152116365668</v>
      </c>
      <c r="AD350" s="22">
        <v>0.13290364998023108</v>
      </c>
      <c r="AE350" s="22">
        <v>0.1195652243566124</v>
      </c>
      <c r="AF350" s="22">
        <v>0.13858057107557759</v>
      </c>
      <c r="AG350" s="22" t="e">
        <v>#DIV/0!</v>
      </c>
      <c r="AH350" s="23" t="e">
        <v>#DIV/0!</v>
      </c>
      <c r="AI350" s="24">
        <v>1.2111297591883686E-2</v>
      </c>
      <c r="AJ350" s="22">
        <v>0.20178318742969395</v>
      </c>
      <c r="AK350" s="22">
        <v>0.90395990658507064</v>
      </c>
      <c r="AL350" s="23">
        <v>0.90395990658507064</v>
      </c>
      <c r="AM350" s="24">
        <v>0.12410793066887804</v>
      </c>
      <c r="AN350" s="22">
        <v>0.89556515538670567</v>
      </c>
      <c r="AO350" s="22">
        <v>0.50782154301336124</v>
      </c>
      <c r="AP350" s="22">
        <v>-5.5871060366833865</v>
      </c>
      <c r="AQ350" s="22">
        <v>7.037419943527258E-2</v>
      </c>
      <c r="AR350" s="22">
        <v>0.13592570211767932</v>
      </c>
      <c r="AS350" s="22">
        <v>1.6462366287329489E-3</v>
      </c>
      <c r="AT350" s="22">
        <v>6.9025999784574424E-2</v>
      </c>
      <c r="AU350" s="22">
        <v>-0.15186963563330741</v>
      </c>
      <c r="AV350" s="22">
        <v>-0.68035431191722207</v>
      </c>
      <c r="AW350" s="22">
        <v>3.3793922013781019</v>
      </c>
      <c r="AX350" s="22">
        <v>-2.5434579997610229</v>
      </c>
      <c r="AY350" s="22">
        <v>1.1313982642237224</v>
      </c>
      <c r="AZ350" s="22">
        <v>-0.61188765670202505</v>
      </c>
      <c r="BA350" s="22">
        <v>-0.73821898741786474</v>
      </c>
      <c r="BB350" s="22">
        <v>0.79515623135536884</v>
      </c>
      <c r="BC350" s="23">
        <v>9.2287512065484884E-2</v>
      </c>
    </row>
    <row r="351" spans="1:55" x14ac:dyDescent="0.2">
      <c r="A351" s="47" t="s">
        <v>1075</v>
      </c>
      <c r="B351" s="47" t="s">
        <v>1076</v>
      </c>
      <c r="C351" s="47" t="s">
        <v>52</v>
      </c>
      <c r="D351" s="47">
        <v>189248</v>
      </c>
      <c r="E351" s="47" t="s">
        <v>16</v>
      </c>
      <c r="F351" s="47">
        <v>2018</v>
      </c>
      <c r="G351" s="47" t="s">
        <v>17</v>
      </c>
      <c r="H351" s="48">
        <v>43465</v>
      </c>
      <c r="I351" s="48">
        <v>43516</v>
      </c>
      <c r="J351" s="48">
        <v>43586</v>
      </c>
      <c r="K351" s="47">
        <v>1032000000</v>
      </c>
      <c r="L351" s="47">
        <v>1041000000</v>
      </c>
      <c r="M351" s="59" t="s">
        <v>2142</v>
      </c>
      <c r="N351" s="20">
        <v>0.64543995107407692</v>
      </c>
      <c r="O351" s="21">
        <v>0.53344545524042508</v>
      </c>
      <c r="P351" s="21">
        <v>0.10671966975001911</v>
      </c>
      <c r="Q351" s="21">
        <v>2.9861575178997612</v>
      </c>
      <c r="R351" s="21">
        <v>0.4007133448517714</v>
      </c>
      <c r="S351" s="21">
        <v>5.2286295909814054E-2</v>
      </c>
      <c r="T351" s="21">
        <v>0.34842704894195736</v>
      </c>
      <c r="U351" s="21">
        <v>1.597306512103648</v>
      </c>
      <c r="V351" s="21">
        <v>0.20842141152403681</v>
      </c>
      <c r="W351" s="21">
        <v>1.3888851005796112</v>
      </c>
      <c r="X351" s="22">
        <v>7.2215474622372003E-2</v>
      </c>
      <c r="Y351" s="22">
        <v>0.26426756527850359</v>
      </c>
      <c r="Z351" s="22">
        <v>0.92778452537762801</v>
      </c>
      <c r="AA351" s="22">
        <v>4.5460766033152571E-2</v>
      </c>
      <c r="AB351" s="23">
        <v>0.25086815950185609</v>
      </c>
      <c r="AC351" s="24">
        <v>0.66150244732921903</v>
      </c>
      <c r="AD351" s="22">
        <v>0.35488401787614388</v>
      </c>
      <c r="AE351" s="22">
        <v>0.22162162162162163</v>
      </c>
      <c r="AF351" s="22">
        <v>9.4743562460097894E-2</v>
      </c>
      <c r="AG351" s="22">
        <v>4.5266015200868619</v>
      </c>
      <c r="AH351" s="23">
        <v>2.8268186753528775</v>
      </c>
      <c r="AI351" s="24">
        <v>-0.26105111591072716</v>
      </c>
      <c r="AJ351" s="22">
        <v>0.53092271233086152</v>
      </c>
      <c r="AK351" s="22">
        <v>9.6480181007065249E-2</v>
      </c>
      <c r="AL351" s="23">
        <v>0.14824222502081155</v>
      </c>
      <c r="AM351" s="24">
        <v>7.5894988066825778E-2</v>
      </c>
      <c r="AN351" s="22">
        <v>0.80105693828844182</v>
      </c>
      <c r="AO351" s="22">
        <v>0.20095967976461332</v>
      </c>
      <c r="AP351" s="22">
        <v>-5.0657611039241051</v>
      </c>
      <c r="AQ351" s="22">
        <v>1.903963597173991E-2</v>
      </c>
      <c r="AR351" s="22">
        <v>0.29559480740583105</v>
      </c>
      <c r="AS351" s="22">
        <v>-7.716535433070866E-2</v>
      </c>
      <c r="AT351" s="22">
        <v>5.9402637836358352E-2</v>
      </c>
      <c r="AU351" s="22">
        <v>9.0589404479779839E-2</v>
      </c>
      <c r="AV351" s="22">
        <v>2.5294029755170869E-2</v>
      </c>
      <c r="AW351" s="22">
        <v>0.17048802042419481</v>
      </c>
      <c r="AX351" s="22">
        <v>2.9089748625294579E-2</v>
      </c>
      <c r="AY351" s="22">
        <v>5.6187335092348283</v>
      </c>
      <c r="AZ351" s="22">
        <v>5.451307267929959</v>
      </c>
      <c r="BA351" s="22">
        <v>0.53234501347708896</v>
      </c>
      <c r="BB351" s="22">
        <v>0.11114431471322761</v>
      </c>
      <c r="BC351" s="23">
        <v>5.0147833540396598E-2</v>
      </c>
    </row>
    <row r="352" spans="1:55" x14ac:dyDescent="0.2">
      <c r="A352" s="47" t="s">
        <v>1063</v>
      </c>
      <c r="B352" s="47" t="s">
        <v>1064</v>
      </c>
      <c r="C352" s="47" t="s">
        <v>72</v>
      </c>
      <c r="D352" s="47">
        <v>111127</v>
      </c>
      <c r="E352" s="47" t="s">
        <v>16</v>
      </c>
      <c r="F352" s="47">
        <v>2018</v>
      </c>
      <c r="G352" s="47" t="s">
        <v>17</v>
      </c>
      <c r="H352" s="48">
        <v>43465</v>
      </c>
      <c r="I352" s="48">
        <v>43518</v>
      </c>
      <c r="J352" s="48">
        <v>43518</v>
      </c>
      <c r="K352" s="47">
        <v>309275870</v>
      </c>
      <c r="L352" s="47">
        <v>309275870</v>
      </c>
      <c r="M352" s="47" t="s">
        <v>1941</v>
      </c>
      <c r="N352" s="20">
        <v>0.38113126642093842</v>
      </c>
      <c r="O352" s="21">
        <v>0.38113126642093842</v>
      </c>
      <c r="P352" s="21">
        <v>0.15336944013974366</v>
      </c>
      <c r="Q352" s="21">
        <v>6.6198947684436442</v>
      </c>
      <c r="R352" s="21">
        <v>0.75947877325925706</v>
      </c>
      <c r="S352" s="21">
        <v>0</v>
      </c>
      <c r="T352" s="21">
        <v>0.75947877325925706</v>
      </c>
      <c r="U352" s="21">
        <v>5.7871483311022098</v>
      </c>
      <c r="V352" s="21">
        <v>0</v>
      </c>
      <c r="W352" s="21">
        <v>5.7871483311022098</v>
      </c>
      <c r="X352" s="22">
        <v>4.1652242441176289E-2</v>
      </c>
      <c r="Y352" s="22">
        <v>0.13123540815042634</v>
      </c>
      <c r="Z352" s="22">
        <v>0.95834775755882373</v>
      </c>
      <c r="AA352" s="22">
        <v>0</v>
      </c>
      <c r="AB352" s="23">
        <v>0.13123540815042634</v>
      </c>
      <c r="AC352" s="24">
        <v>0.82184898723364541</v>
      </c>
      <c r="AD352" s="22">
        <v>0.74118081223856336</v>
      </c>
      <c r="AE352" s="22">
        <v>0.51451549589168744</v>
      </c>
      <c r="AF352" s="22">
        <v>0.43067442287526564</v>
      </c>
      <c r="AG352" s="22">
        <v>5.1396283717948874</v>
      </c>
      <c r="AH352" s="23">
        <v>3.5678452501032574</v>
      </c>
      <c r="AI352" s="24">
        <v>-1.1950167377804604</v>
      </c>
      <c r="AJ352" s="22">
        <v>1.1184490314646873</v>
      </c>
      <c r="AK352" s="22">
        <v>5.58547572497263E-2</v>
      </c>
      <c r="AL352" s="23">
        <v>0.1609401371820042</v>
      </c>
      <c r="AM352" s="24">
        <v>0.60507797261516238</v>
      </c>
      <c r="AN352" s="22">
        <v>1.4049545096631115</v>
      </c>
      <c r="AO352" s="22">
        <v>0.18437977850842055</v>
      </c>
      <c r="AP352" s="22">
        <v>-2.7261574650709086</v>
      </c>
      <c r="AQ352" s="22">
        <v>7.9407654698983324E-2</v>
      </c>
      <c r="AR352" s="22">
        <v>0.66292854316224747</v>
      </c>
      <c r="AS352" s="22">
        <v>-0.7922107050313022</v>
      </c>
      <c r="AT352" s="22">
        <v>0.12223061795516509</v>
      </c>
      <c r="AU352" s="22">
        <v>1.0479253595199622</v>
      </c>
      <c r="AV352" s="22">
        <v>0.15079207578800485</v>
      </c>
      <c r="AW352" s="22">
        <v>0.1609401371820042</v>
      </c>
      <c r="AX352" s="22">
        <v>0.15079207578800485</v>
      </c>
      <c r="AY352" s="22">
        <v>5.5574835204902016</v>
      </c>
      <c r="AZ352" s="22">
        <v>5.4348341890540715</v>
      </c>
      <c r="BA352" s="22">
        <v>1.4422209190137074</v>
      </c>
      <c r="BB352" s="22">
        <v>0.12490968347218805</v>
      </c>
      <c r="BC352" s="23">
        <v>0.10650582998635991</v>
      </c>
    </row>
    <row r="353" spans="1:55" x14ac:dyDescent="0.2">
      <c r="A353" s="47" t="s">
        <v>1036</v>
      </c>
      <c r="B353" s="47" t="s">
        <v>1037</v>
      </c>
      <c r="C353" s="47" t="s">
        <v>113</v>
      </c>
      <c r="D353" s="47">
        <v>378217</v>
      </c>
      <c r="E353" s="47" t="s">
        <v>16</v>
      </c>
      <c r="F353" s="47">
        <v>2018</v>
      </c>
      <c r="G353" s="47" t="s">
        <v>17</v>
      </c>
      <c r="H353" s="48">
        <v>43465</v>
      </c>
      <c r="I353" s="48">
        <v>43509</v>
      </c>
      <c r="J353" s="48">
        <v>43509</v>
      </c>
      <c r="K353" s="47">
        <v>248800000</v>
      </c>
      <c r="L353" s="47">
        <v>251600000</v>
      </c>
      <c r="M353" s="47" t="s">
        <v>1942</v>
      </c>
      <c r="N353" s="20">
        <v>1.3708634461772538</v>
      </c>
      <c r="O353" s="21">
        <v>1.3708634461772538</v>
      </c>
      <c r="P353" s="21">
        <v>0.7360213008748574</v>
      </c>
      <c r="Q353" s="21">
        <v>3.1050347222222223</v>
      </c>
      <c r="R353" s="21">
        <v>0.38718545146965533</v>
      </c>
      <c r="S353" s="21">
        <v>0</v>
      </c>
      <c r="T353" s="21">
        <v>0.38718545146965533</v>
      </c>
      <c r="U353" s="21">
        <v>1.5894097222222223</v>
      </c>
      <c r="V353" s="21">
        <v>0</v>
      </c>
      <c r="W353" s="21">
        <v>1.5894097222222223</v>
      </c>
      <c r="X353" s="22">
        <v>0.38105307676041444</v>
      </c>
      <c r="Y353" s="22">
        <v>0.52375539895430778</v>
      </c>
      <c r="Z353" s="22">
        <v>0.61894692323958556</v>
      </c>
      <c r="AA353" s="22">
        <v>0.37375766546838657</v>
      </c>
      <c r="AB353" s="23">
        <v>0.24360329879467119</v>
      </c>
      <c r="AC353" s="24">
        <v>0.72818791946308725</v>
      </c>
      <c r="AD353" s="22">
        <v>0.48274209012464048</v>
      </c>
      <c r="AE353" s="22">
        <v>0.44982422499201025</v>
      </c>
      <c r="AF353" s="22">
        <v>0.31287951422179611</v>
      </c>
      <c r="AG353" s="22">
        <v>22.544776119402986</v>
      </c>
      <c r="AH353" s="23">
        <v>21.007462686567163</v>
      </c>
      <c r="AI353" s="24">
        <v>-1.1085271317829457</v>
      </c>
      <c r="AJ353" s="22">
        <v>0.78508938759984781</v>
      </c>
      <c r="AK353" s="22">
        <v>0.42626979792463132</v>
      </c>
      <c r="AL353" s="23">
        <v>0.56362643364281817</v>
      </c>
      <c r="AM353" s="24">
        <v>0.84982638888888884</v>
      </c>
      <c r="AN353" s="22">
        <v>2.7161458333333335</v>
      </c>
      <c r="AO353" s="22">
        <v>0.66166208500740109</v>
      </c>
      <c r="AP353" s="22">
        <v>6.4184615384615382</v>
      </c>
      <c r="AQ353" s="22">
        <v>0.20702051173609642</v>
      </c>
      <c r="AR353" s="22">
        <v>0.32981783317353786</v>
      </c>
      <c r="AS353" s="22">
        <v>-0.36561201661872805</v>
      </c>
      <c r="AT353" s="22">
        <v>0.21822795517022625</v>
      </c>
      <c r="AU353" s="22">
        <v>0.58995815899581594</v>
      </c>
      <c r="AV353" s="22">
        <v>0.4235390496996177</v>
      </c>
      <c r="AW353" s="22">
        <v>0.56362643364281817</v>
      </c>
      <c r="AX353" s="22">
        <v>0.4235390496996177</v>
      </c>
      <c r="AY353" s="22">
        <v>1.2121813968884476</v>
      </c>
      <c r="AZ353" s="22">
        <v>0.57166501158556771</v>
      </c>
      <c r="BA353" s="22">
        <v>0.7921348314606742</v>
      </c>
      <c r="BB353" s="22">
        <v>0.76870562534134357</v>
      </c>
      <c r="BC353" s="23">
        <v>0.41221262263874653</v>
      </c>
    </row>
    <row r="354" spans="1:55" x14ac:dyDescent="0.2">
      <c r="A354" s="47" t="s">
        <v>1054</v>
      </c>
      <c r="B354" s="47" t="s">
        <v>1055</v>
      </c>
      <c r="C354" s="47" t="s">
        <v>52</v>
      </c>
      <c r="D354" s="47">
        <v>378214</v>
      </c>
      <c r="E354" s="47" t="s">
        <v>16</v>
      </c>
      <c r="F354" s="47">
        <v>2018</v>
      </c>
      <c r="G354" s="47" t="s">
        <v>17</v>
      </c>
      <c r="H354" s="48">
        <v>43465</v>
      </c>
      <c r="I354" s="48">
        <v>43522</v>
      </c>
      <c r="J354" s="48">
        <v>43679</v>
      </c>
      <c r="K354" s="47">
        <v>274575000</v>
      </c>
      <c r="L354" s="47">
        <v>278174000</v>
      </c>
      <c r="M354" s="47" t="s">
        <v>2143</v>
      </c>
      <c r="N354" s="20">
        <v>0.6200034019391053</v>
      </c>
      <c r="O354" s="21">
        <v>0.57611838748086408</v>
      </c>
      <c r="P354" s="21">
        <v>1.7349889436979078E-2</v>
      </c>
      <c r="Q354" s="21">
        <v>2.1503532834580215</v>
      </c>
      <c r="R354" s="21">
        <v>0.40520795540750026</v>
      </c>
      <c r="S354" s="21">
        <v>3.3378409578152315E-2</v>
      </c>
      <c r="T354" s="21">
        <v>0.37182954582934791</v>
      </c>
      <c r="U354" s="21">
        <v>1.2765482128013299</v>
      </c>
      <c r="V354" s="21">
        <v>0.10515378221113882</v>
      </c>
      <c r="W354" s="21">
        <v>1.1713944305901911</v>
      </c>
      <c r="X354" s="22">
        <v>6.0110821597018374E-2</v>
      </c>
      <c r="Y354" s="22">
        <v>0.32728014690879415</v>
      </c>
      <c r="Z354" s="22">
        <v>0.93988917840298158</v>
      </c>
      <c r="AA354" s="22">
        <v>2.6419077146343877E-2</v>
      </c>
      <c r="AB354" s="23">
        <v>0.3174247171740493</v>
      </c>
      <c r="AC354" s="24">
        <v>0.66081971421237273</v>
      </c>
      <c r="AD354" s="22">
        <v>0.33729785231453752</v>
      </c>
      <c r="AE354" s="22">
        <v>0.20475742277744502</v>
      </c>
      <c r="AF354" s="22">
        <v>7.9062205869769836E-2</v>
      </c>
      <c r="AG354" s="22">
        <v>4.8014616321559078</v>
      </c>
      <c r="AH354" s="23">
        <v>2.9147381242387334</v>
      </c>
      <c r="AI354" s="24">
        <v>2.6132869161589789</v>
      </c>
      <c r="AJ354" s="22">
        <v>0.58632420479673408</v>
      </c>
      <c r="AK354" s="22">
        <v>0.10097269138415205</v>
      </c>
      <c r="AL354" s="23">
        <v>0.14028733059297546</v>
      </c>
      <c r="AM354" s="24">
        <v>4.8004987531172071E-2</v>
      </c>
      <c r="AN354" s="22">
        <v>0.60717996674979213</v>
      </c>
      <c r="AO354" s="22">
        <v>0.19273392921930144</v>
      </c>
      <c r="AP354" s="22">
        <v>-5.2314234556848698</v>
      </c>
      <c r="AQ354" s="22">
        <v>1.5237969590026056E-2</v>
      </c>
      <c r="AR354" s="22">
        <v>0.29494309917001799</v>
      </c>
      <c r="AS354" s="22">
        <v>0.77077094207238817</v>
      </c>
      <c r="AT354" s="22">
        <v>5.6845542399155645E-2</v>
      </c>
      <c r="AU354" s="22">
        <v>-1.549583262459602</v>
      </c>
      <c r="AV354" s="22">
        <v>-0.37076228073745471</v>
      </c>
      <c r="AW354" s="22">
        <v>0.15288064931032955</v>
      </c>
      <c r="AX354" s="22">
        <v>-0.40404488402004701</v>
      </c>
      <c r="AY354" s="22">
        <v>6.2331303906646376</v>
      </c>
      <c r="AZ354" s="22">
        <v>6.2072552004058856</v>
      </c>
      <c r="BA354" s="22">
        <v>-9.8593073593073601</v>
      </c>
      <c r="BB354" s="22">
        <v>9.7391233568027355E-2</v>
      </c>
      <c r="BC354" s="23">
        <v>4.3700578900272104E-2</v>
      </c>
    </row>
    <row r="355" spans="1:55" x14ac:dyDescent="0.2">
      <c r="A355" s="47" t="s">
        <v>1087</v>
      </c>
      <c r="B355" s="47" t="s">
        <v>1088</v>
      </c>
      <c r="C355" s="47" t="s">
        <v>24</v>
      </c>
      <c r="D355" s="47">
        <v>749030</v>
      </c>
      <c r="E355" s="47" t="s">
        <v>16</v>
      </c>
      <c r="F355" s="47">
        <v>2016</v>
      </c>
      <c r="G355" s="47" t="s">
        <v>17</v>
      </c>
      <c r="H355" s="48">
        <v>42825</v>
      </c>
      <c r="I355" s="48">
        <v>42881</v>
      </c>
      <c r="J355" s="48">
        <v>43250</v>
      </c>
      <c r="K355" s="47">
        <v>84929000</v>
      </c>
      <c r="L355" s="47">
        <v>85999000</v>
      </c>
      <c r="M355" s="47" t="s">
        <v>1301</v>
      </c>
      <c r="N355" s="20">
        <v>2.6673148436906255</v>
      </c>
      <c r="O355" s="21">
        <v>2.1488509708241721</v>
      </c>
      <c r="P355" s="21">
        <v>0.74143240133863408</v>
      </c>
      <c r="Q355" s="21">
        <v>0.75245450854135876</v>
      </c>
      <c r="R355" s="21">
        <v>0.30020804332662193</v>
      </c>
      <c r="S355" s="21">
        <v>0</v>
      </c>
      <c r="T355" s="21">
        <v>0.30020804332662193</v>
      </c>
      <c r="U355" s="21">
        <v>0.52610093902811816</v>
      </c>
      <c r="V355" s="21">
        <v>0</v>
      </c>
      <c r="W355" s="21">
        <v>0.52610093902811816</v>
      </c>
      <c r="X355" s="22">
        <v>0.20668317610781295</v>
      </c>
      <c r="Y355" s="22">
        <v>1.4276700545912262</v>
      </c>
      <c r="Z355" s="22">
        <v>0.79331682389218705</v>
      </c>
      <c r="AA355" s="22">
        <v>0</v>
      </c>
      <c r="AB355" s="23">
        <v>0.57062822180322492</v>
      </c>
      <c r="AC355" s="24">
        <v>0.39254794554103023</v>
      </c>
      <c r="AD355" s="22">
        <v>0.10952649233223462</v>
      </c>
      <c r="AE355" s="22">
        <v>0.10952649233223462</v>
      </c>
      <c r="AF355" s="22">
        <v>4.2087741832762031E-2</v>
      </c>
      <c r="AG355" s="22">
        <v>6.427807726864331</v>
      </c>
      <c r="AH355" s="23">
        <v>6.427807726864331</v>
      </c>
      <c r="AI355" s="24">
        <v>-0.62982272463604083</v>
      </c>
      <c r="AJ355" s="22">
        <v>1.1113859894177676</v>
      </c>
      <c r="AK355" s="22">
        <v>0.2238242215534636</v>
      </c>
      <c r="AL355" s="23">
        <v>0.28686227518177226</v>
      </c>
      <c r="AM355" s="24">
        <v>3.9132992388345618E-2</v>
      </c>
      <c r="AN355" s="22">
        <v>0.9297954863875264</v>
      </c>
      <c r="AO355" s="22">
        <v>0.53056754503797887</v>
      </c>
      <c r="AP355" s="22">
        <v>4.1066928211826434</v>
      </c>
      <c r="AQ355" s="22">
        <v>2.2330389860400795E-2</v>
      </c>
      <c r="AR355" s="22">
        <v>0.16231366419214041</v>
      </c>
      <c r="AS355" s="22">
        <v>-0.10222883422715325</v>
      </c>
      <c r="AT355" s="22">
        <v>8.6118362336542825E-2</v>
      </c>
      <c r="AU355" s="22">
        <v>0.83816889117177651</v>
      </c>
      <c r="AV355" s="22">
        <v>0.21634161074324879</v>
      </c>
      <c r="AW355" s="22">
        <v>0.28686227518177226</v>
      </c>
      <c r="AX355" s="22">
        <v>0.21634161074324879</v>
      </c>
      <c r="AY355" s="22">
        <v>5.1660959023783395</v>
      </c>
      <c r="AZ355" s="22">
        <v>4.1774459579404963</v>
      </c>
      <c r="BA355" s="22">
        <v>2.9084799708998319</v>
      </c>
      <c r="BB355" s="22">
        <v>0.19356977084758054</v>
      </c>
      <c r="BC355" s="23">
        <v>6.2992309710685229E-2</v>
      </c>
    </row>
    <row r="356" spans="1:55" x14ac:dyDescent="0.2">
      <c r="A356" s="47" t="s">
        <v>1048</v>
      </c>
      <c r="B356" s="47" t="s">
        <v>1049</v>
      </c>
      <c r="C356" s="47" t="s">
        <v>34</v>
      </c>
      <c r="D356" s="47">
        <v>378212</v>
      </c>
      <c r="E356" s="47" t="s">
        <v>16</v>
      </c>
      <c r="F356" s="47">
        <v>2019</v>
      </c>
      <c r="G356" s="47" t="s">
        <v>17</v>
      </c>
      <c r="H356" s="48">
        <v>43646</v>
      </c>
      <c r="I356" s="48">
        <v>43679</v>
      </c>
      <c r="J356" s="48">
        <v>43770</v>
      </c>
      <c r="K356" s="47">
        <v>275000000</v>
      </c>
      <c r="L356" s="47">
        <v>277000000</v>
      </c>
      <c r="M356" s="47" t="s">
        <v>2144</v>
      </c>
      <c r="N356" s="20">
        <v>1.9547491039426523</v>
      </c>
      <c r="O356" s="21">
        <v>1.5201612903225807</v>
      </c>
      <c r="P356" s="21">
        <v>0.9946236559139785</v>
      </c>
      <c r="Q356" s="21">
        <v>3.1096207215541165</v>
      </c>
      <c r="R356" s="21">
        <v>0.47867191896454697</v>
      </c>
      <c r="S356" s="21">
        <v>0</v>
      </c>
      <c r="T356" s="21">
        <v>0.47867191896454697</v>
      </c>
      <c r="U356" s="21">
        <v>1.9671600370027753</v>
      </c>
      <c r="V356" s="21">
        <v>0</v>
      </c>
      <c r="W356" s="21">
        <v>1.9671600370027753</v>
      </c>
      <c r="X356" s="22">
        <v>0.49105233539673609</v>
      </c>
      <c r="Y356" s="22">
        <v>0.28685153243996286</v>
      </c>
      <c r="Z356" s="22">
        <v>0.50894766460326391</v>
      </c>
      <c r="AA356" s="22">
        <v>0.13922341024198087</v>
      </c>
      <c r="AB356" s="23">
        <v>0.2433314575126618</v>
      </c>
      <c r="AC356" s="24">
        <v>0.2821944177093359</v>
      </c>
      <c r="AD356" s="22">
        <v>0.14321462945139557</v>
      </c>
      <c r="AE356" s="22">
        <v>0.14100096246390761</v>
      </c>
      <c r="AF356" s="22">
        <v>0.19364773820981712</v>
      </c>
      <c r="AG356" s="22">
        <v>10.628571428571428</v>
      </c>
      <c r="AH356" s="23">
        <v>10.464285714285714</v>
      </c>
      <c r="AI356" s="24">
        <v>-1.2561044860874504</v>
      </c>
      <c r="AJ356" s="22">
        <v>0.78897849462365588</v>
      </c>
      <c r="AK356" s="22">
        <v>0.24641429579120622</v>
      </c>
      <c r="AL356" s="23">
        <v>0.41406066306136846</v>
      </c>
      <c r="AM356" s="24">
        <v>0.93061979648473636</v>
      </c>
      <c r="AN356" s="22">
        <v>4.8057354301572621</v>
      </c>
      <c r="AO356" s="22">
        <v>1.1693866066404053</v>
      </c>
      <c r="AP356" s="22">
        <v>4.8756452369779444</v>
      </c>
      <c r="AQ356" s="22">
        <v>0.22644907146876758</v>
      </c>
      <c r="AR356" s="22">
        <v>0.16948989412897017</v>
      </c>
      <c r="AS356" s="22">
        <v>-0.21289701636188643</v>
      </c>
      <c r="AT356" s="22">
        <v>0.19819921215531794</v>
      </c>
      <c r="AU356" s="22">
        <v>1.168010752688172</v>
      </c>
      <c r="AV356" s="22">
        <v>0.61297907359510928</v>
      </c>
      <c r="AW356" s="22">
        <v>0.41406066306136846</v>
      </c>
      <c r="AX356" s="22">
        <v>0.61297907359510928</v>
      </c>
      <c r="AY356" s="22">
        <v>2.858198924731183</v>
      </c>
      <c r="AZ356" s="22">
        <v>1.366263440860215</v>
      </c>
      <c r="BA356" s="22">
        <v>1.2957256461232605</v>
      </c>
      <c r="BB356" s="22">
        <v>0.34446273218904305</v>
      </c>
      <c r="BC356" s="23">
        <v>0.22020141289643769</v>
      </c>
    </row>
    <row r="357" spans="1:55" x14ac:dyDescent="0.2">
      <c r="A357" s="47" t="s">
        <v>334</v>
      </c>
      <c r="B357" s="47" t="s">
        <v>335</v>
      </c>
      <c r="C357" s="47" t="s">
        <v>91</v>
      </c>
      <c r="D357" s="47">
        <v>256994</v>
      </c>
      <c r="E357" s="47" t="s">
        <v>16</v>
      </c>
      <c r="F357" s="47">
        <v>2018</v>
      </c>
      <c r="G357" s="47" t="s">
        <v>17</v>
      </c>
      <c r="H357" s="48">
        <v>43524</v>
      </c>
      <c r="I357" s="48">
        <v>43578</v>
      </c>
      <c r="J357" s="48">
        <v>43741</v>
      </c>
      <c r="K357" s="47">
        <v>190714000</v>
      </c>
      <c r="L357" s="47">
        <v>217658000</v>
      </c>
      <c r="M357" s="47" t="s">
        <v>2145</v>
      </c>
      <c r="N357" s="20">
        <v>1.1644225298691446</v>
      </c>
      <c r="O357" s="21">
        <v>0.49105506037044061</v>
      </c>
      <c r="P357" s="21">
        <v>2.9584676654655792E-2</v>
      </c>
      <c r="Q357" s="21">
        <v>1.2770931355747359</v>
      </c>
      <c r="R357" s="21">
        <v>0.46581598617929287</v>
      </c>
      <c r="S357" s="21">
        <v>6.3517096283119232E-2</v>
      </c>
      <c r="T357" s="21">
        <v>0.40229888989617363</v>
      </c>
      <c r="U357" s="21">
        <v>1.0607063845698439</v>
      </c>
      <c r="V357" s="21">
        <v>0.1446343439379304</v>
      </c>
      <c r="W357" s="21">
        <v>0.9160720406319135</v>
      </c>
      <c r="X357" s="22">
        <v>0.12602842823666249</v>
      </c>
      <c r="Y357" s="22">
        <v>0.7153795570812389</v>
      </c>
      <c r="Z357" s="22">
        <v>0.87397157176333751</v>
      </c>
      <c r="AA357" s="22">
        <v>0.27671518738347328</v>
      </c>
      <c r="AB357" s="23">
        <v>0.43915638951131486</v>
      </c>
      <c r="AC357" s="24">
        <v>0.50274765894529327</v>
      </c>
      <c r="AD357" s="22">
        <v>0.2972153770330212</v>
      </c>
      <c r="AE357" s="22">
        <v>0.2972153770330212</v>
      </c>
      <c r="AF357" s="22">
        <v>0.42334894036471166</v>
      </c>
      <c r="AG357" s="22">
        <v>6.5709615908471806</v>
      </c>
      <c r="AH357" s="23">
        <v>6.5709615908471806</v>
      </c>
      <c r="AI357" s="24">
        <v>1.1544762498330587</v>
      </c>
      <c r="AJ357" s="22">
        <v>0.71000063215121056</v>
      </c>
      <c r="AK357" s="22">
        <v>0.12401130980795358</v>
      </c>
      <c r="AL357" s="23">
        <v>0.16496897146843903</v>
      </c>
      <c r="AM357" s="24">
        <v>0.26765182438537999</v>
      </c>
      <c r="AN357" s="22">
        <v>0.63222509581528685</v>
      </c>
      <c r="AO357" s="22">
        <v>0.27764569043668647</v>
      </c>
      <c r="AP357" s="22">
        <v>15.601691657054978</v>
      </c>
      <c r="AQ357" s="22">
        <v>0.11754100884319997</v>
      </c>
      <c r="AR357" s="22">
        <v>0.27677427304090685</v>
      </c>
      <c r="AS357" s="22">
        <v>0.31952932479053719</v>
      </c>
      <c r="AT357" s="22">
        <v>7.6845184133554553E-2</v>
      </c>
      <c r="AU357" s="22">
        <v>-0.81721347746380935</v>
      </c>
      <c r="AV357" s="22">
        <v>-0.18987992509088239</v>
      </c>
      <c r="AW357" s="22">
        <v>0.19101515331893398</v>
      </c>
      <c r="AX357" s="22">
        <v>-0.21985918127859316</v>
      </c>
      <c r="AY357" s="22">
        <v>5.644847027609651</v>
      </c>
      <c r="AZ357" s="22">
        <v>5.6060442749357433</v>
      </c>
      <c r="BA357" s="22">
        <v>-0.75249570709275593</v>
      </c>
      <c r="BB357" s="22">
        <v>0.17715271912752911</v>
      </c>
      <c r="BC357" s="23">
        <v>9.2535973637873692E-2</v>
      </c>
    </row>
    <row r="358" spans="1:55" x14ac:dyDescent="0.2">
      <c r="A358" s="47" t="s">
        <v>1081</v>
      </c>
      <c r="B358" s="47" t="s">
        <v>1082</v>
      </c>
      <c r="C358" s="47" t="s">
        <v>15</v>
      </c>
      <c r="D358" s="47">
        <v>244442</v>
      </c>
      <c r="E358" s="47" t="s">
        <v>16</v>
      </c>
      <c r="F358" s="47">
        <v>2018</v>
      </c>
      <c r="G358" s="47" t="s">
        <v>17</v>
      </c>
      <c r="H358" s="48">
        <v>43465</v>
      </c>
      <c r="I358" s="48">
        <v>43522</v>
      </c>
      <c r="J358" s="48">
        <v>43522</v>
      </c>
      <c r="K358" s="47">
        <v>147352000</v>
      </c>
      <c r="L358" s="47">
        <v>149574000</v>
      </c>
      <c r="M358" s="47" t="s">
        <v>2011</v>
      </c>
      <c r="N358" s="20">
        <v>1.1418932427029189</v>
      </c>
      <c r="O358" s="21">
        <v>0.54875549780087962</v>
      </c>
      <c r="P358" s="21">
        <v>7.2146141543382641E-2</v>
      </c>
      <c r="Q358" s="21">
        <v>1.4755417798696413</v>
      </c>
      <c r="R358" s="21">
        <v>0.21632316570486398</v>
      </c>
      <c r="S358" s="21">
        <v>1.9507419620774936E-2</v>
      </c>
      <c r="T358" s="21">
        <v>0.19681574608408903</v>
      </c>
      <c r="U358" s="21">
        <v>0.53551703465605427</v>
      </c>
      <c r="V358" s="21">
        <v>4.8291432288677154E-2</v>
      </c>
      <c r="W358" s="21">
        <v>0.48722560236737711</v>
      </c>
      <c r="X358" s="22">
        <v>0.23543899422918385</v>
      </c>
      <c r="Y358" s="22">
        <v>0.85015778001886855</v>
      </c>
      <c r="Z358" s="22">
        <v>0.7645610057708162</v>
      </c>
      <c r="AA358" s="22">
        <v>0.46149525968672711</v>
      </c>
      <c r="AB358" s="23">
        <v>0.40395197856553999</v>
      </c>
      <c r="AC358" s="24">
        <v>0.34694330014875846</v>
      </c>
      <c r="AD358" s="22">
        <v>9.9582332074608079E-2</v>
      </c>
      <c r="AE358" s="22">
        <v>9.9582332074608079E-2</v>
      </c>
      <c r="AF358" s="22">
        <v>4.3282984323149101E-2</v>
      </c>
      <c r="AG358" s="22">
        <v>6.6558317399617595</v>
      </c>
      <c r="AH358" s="23">
        <v>6.6558317399617595</v>
      </c>
      <c r="AI358" s="24">
        <v>-0.44539614561027835</v>
      </c>
      <c r="AJ358" s="22">
        <v>0.31509896041583368</v>
      </c>
      <c r="AK358" s="22">
        <v>0.30032869664634149</v>
      </c>
      <c r="AL358" s="23">
        <v>0.30032869664634149</v>
      </c>
      <c r="AM358" s="24">
        <v>7.7194862179364526E-2</v>
      </c>
      <c r="AN358" s="22">
        <v>1.7834921363792906</v>
      </c>
      <c r="AO358" s="22">
        <v>0.72044517724649626</v>
      </c>
      <c r="AP358" s="22">
        <v>24.625572384642481</v>
      </c>
      <c r="AQ358" s="22">
        <v>3.1183017312448474E-2</v>
      </c>
      <c r="AR358" s="22">
        <v>9.0177651905252315E-2</v>
      </c>
      <c r="AS358" s="22">
        <v>-4.0164778578784761E-2</v>
      </c>
      <c r="AT358" s="22">
        <v>6.4968054410552353E-2</v>
      </c>
      <c r="AU358" s="22">
        <v>6.7922830867652939E-2</v>
      </c>
      <c r="AV358" s="22">
        <v>6.4738948170731711E-2</v>
      </c>
      <c r="AW358" s="22">
        <v>0.33009581653489711</v>
      </c>
      <c r="AX358" s="22">
        <v>7.1155557882611659E-2</v>
      </c>
      <c r="AY358" s="22">
        <v>3.0152255099109451</v>
      </c>
      <c r="AZ358" s="22">
        <v>2.807885665038782</v>
      </c>
      <c r="BA358" s="22">
        <v>0.44910773298083279</v>
      </c>
      <c r="BB358" s="22">
        <v>0.3316501524390244</v>
      </c>
      <c r="BC358" s="23">
        <v>9.0378024717000724E-2</v>
      </c>
    </row>
    <row r="359" spans="1:55" x14ac:dyDescent="0.2">
      <c r="A359" s="47" t="s">
        <v>1066</v>
      </c>
      <c r="B359" s="47" t="s">
        <v>1067</v>
      </c>
      <c r="C359" s="47" t="s">
        <v>34</v>
      </c>
      <c r="D359" s="47">
        <v>353611</v>
      </c>
      <c r="E359" s="47" t="s">
        <v>16</v>
      </c>
      <c r="F359" s="47">
        <v>2018</v>
      </c>
      <c r="G359" s="47" t="s">
        <v>17</v>
      </c>
      <c r="H359" s="48">
        <v>43373</v>
      </c>
      <c r="I359" s="48">
        <v>43419</v>
      </c>
      <c r="J359" s="48">
        <v>43419</v>
      </c>
      <c r="K359" s="47">
        <v>178400000</v>
      </c>
      <c r="L359" s="47">
        <v>180200000</v>
      </c>
      <c r="M359" s="47" t="s">
        <v>1946</v>
      </c>
      <c r="N359" s="20">
        <v>5.8049781883500131</v>
      </c>
      <c r="O359" s="21">
        <v>4.5470875032075959</v>
      </c>
      <c r="P359" s="21">
        <v>2.6363869643315372</v>
      </c>
      <c r="Q359" s="21">
        <v>0.17864290944593605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2">
        <v>0.46847108037027069</v>
      </c>
      <c r="Y359" s="22">
        <v>1.1721119185214854</v>
      </c>
      <c r="Z359" s="22">
        <v>0.53152891962972937</v>
      </c>
      <c r="AA359" s="22">
        <v>0.24639151773695872</v>
      </c>
      <c r="AB359" s="23">
        <v>0.84843339062726497</v>
      </c>
      <c r="AC359" s="24">
        <v>0.50431747673216132</v>
      </c>
      <c r="AD359" s="22">
        <v>0.34601861427094105</v>
      </c>
      <c r="AE359" s="22">
        <v>0.34128748707342293</v>
      </c>
      <c r="AF359" s="22">
        <v>0.23743536711478799</v>
      </c>
      <c r="AG359" s="22" t="e">
        <v>#DIV/0!</v>
      </c>
      <c r="AH359" s="23" t="e">
        <v>#DIV/0!</v>
      </c>
      <c r="AI359" s="24">
        <v>-0.78827542440107889</v>
      </c>
      <c r="AJ359" s="22">
        <v>3.2347959969207083</v>
      </c>
      <c r="AK359" s="22" t="e">
        <v>#DIV/0!</v>
      </c>
      <c r="AL359" s="23" t="e">
        <v>#DIV/0!</v>
      </c>
      <c r="AM359" s="24">
        <v>0.22416402245545522</v>
      </c>
      <c r="AN359" s="22">
        <v>0.94410544300707833</v>
      </c>
      <c r="AO359" s="22">
        <v>0.80101058212015164</v>
      </c>
      <c r="AP359" s="22">
        <v>2.0656875834445927</v>
      </c>
      <c r="AQ359" s="22">
        <v>0.19018824162852824</v>
      </c>
      <c r="AR359" s="22">
        <v>0.32590486039296795</v>
      </c>
      <c r="AS359" s="22">
        <v>-0.25690279214064116</v>
      </c>
      <c r="AT359" s="22">
        <v>0.26105324193915797</v>
      </c>
      <c r="AU359" s="22">
        <v>0.28278162689248137</v>
      </c>
      <c r="AV359" s="22" t="e">
        <v>#DIV/0!</v>
      </c>
      <c r="AW359" s="22" t="e">
        <v>#DIV/0!</v>
      </c>
      <c r="AX359" s="22" t="e">
        <v>#DIV/0!</v>
      </c>
      <c r="AY359" s="22">
        <v>0</v>
      </c>
      <c r="AZ359" s="22">
        <v>-0.76763299462044232</v>
      </c>
      <c r="BA359" s="22">
        <v>0.11999128919860627</v>
      </c>
      <c r="BB359" s="22" t="e">
        <v>#DIV/0!</v>
      </c>
      <c r="BC359" s="23">
        <v>0.29737340061272299</v>
      </c>
    </row>
    <row r="360" spans="1:55" x14ac:dyDescent="0.2">
      <c r="A360" s="47" t="s">
        <v>1090</v>
      </c>
      <c r="B360" s="47" t="s">
        <v>1091</v>
      </c>
      <c r="C360" s="47" t="s">
        <v>24</v>
      </c>
      <c r="D360" s="47">
        <v>105030</v>
      </c>
      <c r="E360" s="47" t="s">
        <v>16</v>
      </c>
      <c r="F360" s="47">
        <v>2018</v>
      </c>
      <c r="G360" s="47" t="s">
        <v>17</v>
      </c>
      <c r="H360" s="48">
        <v>43465</v>
      </c>
      <c r="I360" s="48">
        <v>43503</v>
      </c>
      <c r="J360" s="48">
        <v>43503</v>
      </c>
      <c r="K360" s="47">
        <v>374400000</v>
      </c>
      <c r="L360" s="47">
        <v>380200000</v>
      </c>
      <c r="M360" s="47" t="s">
        <v>1947</v>
      </c>
      <c r="N360" s="20">
        <v>2.0247555648013313</v>
      </c>
      <c r="O360" s="21">
        <v>1.4100270438943208</v>
      </c>
      <c r="P360" s="21">
        <v>0.76950280840441021</v>
      </c>
      <c r="Q360" s="21">
        <v>1.321312872975277</v>
      </c>
      <c r="R360" s="21">
        <v>0.36207719710602665</v>
      </c>
      <c r="S360" s="21">
        <v>5.0424180102097031E-2</v>
      </c>
      <c r="T360" s="21">
        <v>0.31165301700392961</v>
      </c>
      <c r="U360" s="21">
        <v>0.84049445865302641</v>
      </c>
      <c r="V360" s="21">
        <v>0.11705029838022166</v>
      </c>
      <c r="W360" s="21">
        <v>0.72344416027280478</v>
      </c>
      <c r="X360" s="22">
        <v>0.3574497778104227</v>
      </c>
      <c r="Y360" s="22">
        <v>0.80879817968696133</v>
      </c>
      <c r="Z360" s="22">
        <v>0.64255022218957725</v>
      </c>
      <c r="AA360" s="22">
        <v>0.31448088435124316</v>
      </c>
      <c r="AB360" s="23">
        <v>0.43079070109074885</v>
      </c>
      <c r="AC360" s="24">
        <v>0.65715756194397468</v>
      </c>
      <c r="AD360" s="22">
        <v>0.21888096463495332</v>
      </c>
      <c r="AE360" s="22">
        <v>0.18822145430483053</v>
      </c>
      <c r="AF360" s="22">
        <v>0.2612307918535402</v>
      </c>
      <c r="AG360" s="22" t="e">
        <v>#DIV/0!</v>
      </c>
      <c r="AH360" s="23" t="e">
        <v>#DIV/0!</v>
      </c>
      <c r="AI360" s="24">
        <v>0.50919540229885063</v>
      </c>
      <c r="AJ360" s="22">
        <v>0.54295818597878098</v>
      </c>
      <c r="AK360" s="22">
        <v>0.19342732528654022</v>
      </c>
      <c r="AL360" s="23">
        <v>0.26473273151435239</v>
      </c>
      <c r="AM360" s="24">
        <v>0.30289855072463767</v>
      </c>
      <c r="AN360" s="22">
        <v>1.1595055413469735</v>
      </c>
      <c r="AO360" s="22">
        <v>0.499504205075471</v>
      </c>
      <c r="AP360" s="22">
        <v>2.7610637434023548</v>
      </c>
      <c r="AQ360" s="22">
        <v>0.13048587902603842</v>
      </c>
      <c r="AR360" s="22">
        <v>0.19189765458422176</v>
      </c>
      <c r="AS360" s="22">
        <v>9.7713403426218662E-2</v>
      </c>
      <c r="AT360" s="22">
        <v>9.5853685408939002E-2</v>
      </c>
      <c r="AU360" s="22">
        <v>-5.1383399209486168E-2</v>
      </c>
      <c r="AV360" s="22">
        <v>-2.5053250836798865E-2</v>
      </c>
      <c r="AW360" s="22">
        <v>0.30756540183832193</v>
      </c>
      <c r="AX360" s="22">
        <v>-2.9106764082017442E-2</v>
      </c>
      <c r="AY360" s="22">
        <v>3.3117232112865302</v>
      </c>
      <c r="AZ360" s="22">
        <v>2.0691971783674838</v>
      </c>
      <c r="BA360" s="22">
        <v>-6.9518716577540107E-2</v>
      </c>
      <c r="BB360" s="22">
        <v>0.25966122324779389</v>
      </c>
      <c r="BC360" s="23">
        <v>0.11417357952011417</v>
      </c>
    </row>
    <row r="361" spans="1:55" x14ac:dyDescent="0.2">
      <c r="A361" s="47" t="s">
        <v>1096</v>
      </c>
      <c r="B361" s="47" t="s">
        <v>1097</v>
      </c>
      <c r="C361" s="47" t="s">
        <v>91</v>
      </c>
      <c r="D361" s="47">
        <v>247719</v>
      </c>
      <c r="E361" s="47" t="s">
        <v>16</v>
      </c>
      <c r="F361" s="47">
        <v>2019</v>
      </c>
      <c r="G361" s="47" t="s">
        <v>17</v>
      </c>
      <c r="H361" s="48">
        <v>43646</v>
      </c>
      <c r="I361" s="48">
        <v>43703</v>
      </c>
      <c r="J361" s="48">
        <v>43774</v>
      </c>
      <c r="K361" s="47">
        <v>514648944</v>
      </c>
      <c r="L361" s="47">
        <v>520068205</v>
      </c>
      <c r="M361" s="47" t="s">
        <v>2146</v>
      </c>
      <c r="N361" s="20">
        <v>1.3339768773113965</v>
      </c>
      <c r="O361" s="21">
        <v>0.80703314975153129</v>
      </c>
      <c r="P361" s="21">
        <v>8.4129871249149835E-2</v>
      </c>
      <c r="Q361" s="21">
        <v>6.0789269941360011</v>
      </c>
      <c r="R361" s="21">
        <v>0.45436378838375063</v>
      </c>
      <c r="S361" s="21">
        <v>2.2975509672935029E-3</v>
      </c>
      <c r="T361" s="21">
        <v>0.45206623741645713</v>
      </c>
      <c r="U361" s="21">
        <v>3.2164080867476299</v>
      </c>
      <c r="V361" s="21">
        <v>1.6264195562777257E-2</v>
      </c>
      <c r="W361" s="21">
        <v>3.2001438911848523</v>
      </c>
      <c r="X361" s="22">
        <v>0.45314863945286682</v>
      </c>
      <c r="Y361" s="22">
        <v>0.19208582157186921</v>
      </c>
      <c r="Z361" s="22">
        <v>0.54685136054713313</v>
      </c>
      <c r="AA361" s="22">
        <v>0.21686033612960817</v>
      </c>
      <c r="AB361" s="23">
        <v>0.14126434710067981</v>
      </c>
      <c r="AC361" s="24">
        <v>0.18978943014232211</v>
      </c>
      <c r="AD361" s="22">
        <v>3.8762235476833468E-2</v>
      </c>
      <c r="AE361" s="22">
        <v>3.8762235476833468E-2</v>
      </c>
      <c r="AF361" s="22">
        <v>2.7851634767733172E-2</v>
      </c>
      <c r="AG361" s="22">
        <v>6.4650424639936963</v>
      </c>
      <c r="AH361" s="23">
        <v>6.4650424639936963</v>
      </c>
      <c r="AI361" s="24">
        <v>-0.76197273813488431</v>
      </c>
      <c r="AJ361" s="22">
        <v>0.39507368532124959</v>
      </c>
      <c r="AK361" s="22">
        <v>0.20038092265454679</v>
      </c>
      <c r="AL361" s="23">
        <v>0.29537026341066158</v>
      </c>
      <c r="AM361" s="24">
        <v>0.65967370743202702</v>
      </c>
      <c r="AN361" s="22">
        <v>23.685277827794717</v>
      </c>
      <c r="AO361" s="22">
        <v>3.3458853082416287</v>
      </c>
      <c r="AP361" s="22">
        <v>29.49186733008818</v>
      </c>
      <c r="AQ361" s="22">
        <v>9.3188375579870156E-2</v>
      </c>
      <c r="AR361" s="22">
        <v>4.0110625289096924E-2</v>
      </c>
      <c r="AS361" s="22">
        <v>-3.0563202979835519E-2</v>
      </c>
      <c r="AT361" s="22">
        <v>0.13420555185917452</v>
      </c>
      <c r="AU361" s="22">
        <v>0.27335768893051382</v>
      </c>
      <c r="AV361" s="22">
        <v>0.20437132510883724</v>
      </c>
      <c r="AW361" s="22">
        <v>0.29687143332391863</v>
      </c>
      <c r="AX361" s="22">
        <v>0.20541000815310603</v>
      </c>
      <c r="AY361" s="22">
        <v>3.5033525738686349</v>
      </c>
      <c r="AZ361" s="22">
        <v>3.2829976610947793</v>
      </c>
      <c r="BA361" s="22">
        <v>0.99646473002279801</v>
      </c>
      <c r="BB361" s="22">
        <v>0.28544086811557579</v>
      </c>
      <c r="BC361" s="23">
        <v>0.19641603430535029</v>
      </c>
    </row>
    <row r="362" spans="1:55" x14ac:dyDescent="0.2">
      <c r="A362" s="47" t="s">
        <v>158</v>
      </c>
      <c r="B362" s="47" t="s">
        <v>159</v>
      </c>
      <c r="C362" s="47" t="s">
        <v>38</v>
      </c>
      <c r="D362" s="47">
        <v>66790</v>
      </c>
      <c r="E362" s="47" t="s">
        <v>16</v>
      </c>
      <c r="F362" s="47">
        <v>2018</v>
      </c>
      <c r="G362" s="47" t="s">
        <v>17</v>
      </c>
      <c r="H362" s="48">
        <v>43465</v>
      </c>
      <c r="I362" s="48">
        <v>43516</v>
      </c>
      <c r="J362" s="48">
        <v>43592</v>
      </c>
      <c r="K362" s="47">
        <v>7316000000</v>
      </c>
      <c r="L362" s="47">
        <v>7350000000</v>
      </c>
      <c r="M362" s="47" t="s">
        <v>2147</v>
      </c>
      <c r="N362" s="20">
        <v>0.79830797888854388</v>
      </c>
      <c r="O362" s="21">
        <v>0.79830797888854388</v>
      </c>
      <c r="P362" s="21">
        <v>8.0782365724930152E-2</v>
      </c>
      <c r="Q362" s="21">
        <v>1.7432072785789441</v>
      </c>
      <c r="R362" s="21">
        <v>0.33186115247506881</v>
      </c>
      <c r="S362" s="21">
        <v>1.9281244829505287E-2</v>
      </c>
      <c r="T362" s="21">
        <v>0.31257990764556354</v>
      </c>
      <c r="U362" s="21">
        <v>0.91036392894720553</v>
      </c>
      <c r="V362" s="21">
        <v>5.2892451156361535E-2</v>
      </c>
      <c r="W362" s="21">
        <v>0.85747147779084398</v>
      </c>
      <c r="X362" s="22">
        <v>9.6692011491659527E-2</v>
      </c>
      <c r="Y362" s="22">
        <v>0.73697454396174567</v>
      </c>
      <c r="Z362" s="22">
        <v>0.90330798850834049</v>
      </c>
      <c r="AA362" s="22">
        <v>0.2752019313207888</v>
      </c>
      <c r="AB362" s="23">
        <v>0.36453679888091695</v>
      </c>
      <c r="AC362" s="24">
        <v>0.5348977488345944</v>
      </c>
      <c r="AD362" s="22">
        <v>0.31959052683361056</v>
      </c>
      <c r="AE362" s="22">
        <v>0.15309564524819039</v>
      </c>
      <c r="AF362" s="22">
        <v>0.11343671671859261</v>
      </c>
      <c r="AG362" s="22">
        <v>6.8583637049139119</v>
      </c>
      <c r="AH362" s="23">
        <v>3.2854090737715218</v>
      </c>
      <c r="AI362" s="24">
        <v>-0.59605063987890461</v>
      </c>
      <c r="AJ362" s="22">
        <v>0.67683949084135364</v>
      </c>
      <c r="AK362" s="22">
        <v>0.17105464434435286</v>
      </c>
      <c r="AL362" s="23">
        <v>0.24702982918330926</v>
      </c>
      <c r="AM362" s="24">
        <v>9.9905097893585856E-2</v>
      </c>
      <c r="AN362" s="22">
        <v>0.88071217841596006</v>
      </c>
      <c r="AO362" s="22">
        <v>0.32105199825519304</v>
      </c>
      <c r="AP362" s="22">
        <v>-13.142153467251598</v>
      </c>
      <c r="AQ362" s="22">
        <v>3.6419084578012427E-2</v>
      </c>
      <c r="AR362" s="22">
        <v>0.25534681065379838</v>
      </c>
      <c r="AS362" s="22">
        <v>-0.15219962988123403</v>
      </c>
      <c r="AT362" s="22">
        <v>8.1979603808492396E-2</v>
      </c>
      <c r="AU362" s="22">
        <v>-0.30336851909344925</v>
      </c>
      <c r="AV362" s="22">
        <v>-0.1107220758618736</v>
      </c>
      <c r="AW362" s="22">
        <v>0.26226766917293232</v>
      </c>
      <c r="AX362" s="22">
        <v>-0.11755187969924812</v>
      </c>
      <c r="AY362" s="22">
        <v>3.2343509492047202</v>
      </c>
      <c r="AZ362" s="22">
        <v>3.138990691196951</v>
      </c>
      <c r="BA362" s="22">
        <v>-1.0089313371192565</v>
      </c>
      <c r="BB362" s="22">
        <v>0.14810911872184923</v>
      </c>
      <c r="BC362" s="23">
        <v>5.5925415664764125E-2</v>
      </c>
    </row>
    <row r="363" spans="1:55" x14ac:dyDescent="0.2">
      <c r="A363" s="47" t="s">
        <v>829</v>
      </c>
      <c r="B363" s="47" t="s">
        <v>830</v>
      </c>
      <c r="C363" s="47" t="s">
        <v>91</v>
      </c>
      <c r="D363" s="47">
        <v>248956</v>
      </c>
      <c r="E363" s="47" t="s">
        <v>16</v>
      </c>
      <c r="F363" s="47">
        <v>2018</v>
      </c>
      <c r="G363" s="47" t="s">
        <v>17</v>
      </c>
      <c r="H363" s="48">
        <v>43465</v>
      </c>
      <c r="I363" s="48">
        <v>43508</v>
      </c>
      <c r="J363" s="48">
        <v>43508</v>
      </c>
      <c r="K363" s="47">
        <v>216200000</v>
      </c>
      <c r="L363" s="47">
        <v>216700000</v>
      </c>
      <c r="M363" s="47" t="s">
        <v>1950</v>
      </c>
      <c r="N363" s="20">
        <v>0.64319096003162124</v>
      </c>
      <c r="O363" s="21">
        <v>0.50559185286800434</v>
      </c>
      <c r="P363" s="21">
        <v>0.245971773349764</v>
      </c>
      <c r="Q363" s="21">
        <v>1.1920674441969161</v>
      </c>
      <c r="R363" s="21">
        <v>0.34833509355757925</v>
      </c>
      <c r="S363" s="21">
        <v>5.2956180379809897E-2</v>
      </c>
      <c r="T363" s="21">
        <v>0.29537891317776938</v>
      </c>
      <c r="U363" s="21">
        <v>0.7635740182588564</v>
      </c>
      <c r="V363" s="21">
        <v>0.11608351897960074</v>
      </c>
      <c r="W363" s="21">
        <v>0.64749049927925562</v>
      </c>
      <c r="X363" s="22">
        <v>9.187374210389973E-2</v>
      </c>
      <c r="Y363" s="22">
        <v>1.7015335827366647</v>
      </c>
      <c r="Z363" s="22">
        <v>0.90812625789610024</v>
      </c>
      <c r="AA363" s="22">
        <v>0.27435585756132552</v>
      </c>
      <c r="AB363" s="23">
        <v>0.45619034334336328</v>
      </c>
      <c r="AC363" s="24">
        <v>0.38857524884861089</v>
      </c>
      <c r="AD363" s="22">
        <v>0.12833345713861238</v>
      </c>
      <c r="AE363" s="22">
        <v>0.12833345713861238</v>
      </c>
      <c r="AF363" s="22">
        <v>0.10367144555043827</v>
      </c>
      <c r="AG363" s="22">
        <v>4.6348088531187122</v>
      </c>
      <c r="AH363" s="23">
        <v>4.6348088531187122</v>
      </c>
      <c r="AI363" s="24">
        <v>-0.43276283618581907</v>
      </c>
      <c r="AJ363" s="22">
        <v>0.54204933851054427</v>
      </c>
      <c r="AK363" s="22">
        <v>0.18850528684343507</v>
      </c>
      <c r="AL363" s="23">
        <v>0.22227625067932841</v>
      </c>
      <c r="AM363" s="24">
        <v>8.128394414595437E-2</v>
      </c>
      <c r="AN363" s="22">
        <v>0.78405334964108386</v>
      </c>
      <c r="AO363" s="22">
        <v>0.35767756677228013</v>
      </c>
      <c r="AP363" s="22">
        <v>-7.0178548155871239</v>
      </c>
      <c r="AQ363" s="22">
        <v>3.7080950388245687E-2</v>
      </c>
      <c r="AR363" s="22">
        <v>0.21647043529936116</v>
      </c>
      <c r="AS363" s="22">
        <v>-9.3680359530530388E-2</v>
      </c>
      <c r="AT363" s="22">
        <v>7.7426618576011796E-2</v>
      </c>
      <c r="AU363" s="22">
        <v>0.38647724894789465</v>
      </c>
      <c r="AV363" s="22">
        <v>0.15848135541508157</v>
      </c>
      <c r="AW363" s="22">
        <v>0.26212642515010459</v>
      </c>
      <c r="AX363" s="22">
        <v>0.18689424093188514</v>
      </c>
      <c r="AY363" s="22">
        <v>7.588669416105926</v>
      </c>
      <c r="AZ363" s="22">
        <v>6.823239997105853</v>
      </c>
      <c r="BA363" s="22">
        <v>1.4887595163457232</v>
      </c>
      <c r="BB363" s="22">
        <v>0.13177540688195419</v>
      </c>
      <c r="BC363" s="23">
        <v>5.35512943209513E-2</v>
      </c>
    </row>
    <row r="364" spans="1:55" x14ac:dyDescent="0.2">
      <c r="A364" s="47" t="s">
        <v>1153</v>
      </c>
      <c r="B364" s="47" t="s">
        <v>1154</v>
      </c>
      <c r="C364" s="47" t="s">
        <v>15</v>
      </c>
      <c r="D364" s="47">
        <v>378229</v>
      </c>
      <c r="E364" s="47" t="s">
        <v>16</v>
      </c>
      <c r="F364" s="47">
        <v>2018</v>
      </c>
      <c r="G364" s="47" t="s">
        <v>17</v>
      </c>
      <c r="H364" s="48">
        <v>43555</v>
      </c>
      <c r="I364" s="48">
        <v>43555</v>
      </c>
      <c r="J364" s="48">
        <v>43555</v>
      </c>
      <c r="K364" s="47">
        <v>55586000</v>
      </c>
      <c r="L364" s="47">
        <v>55586000</v>
      </c>
      <c r="M364" s="47" t="s">
        <v>1951</v>
      </c>
      <c r="N364" s="20">
        <v>4.0619281593812406</v>
      </c>
      <c r="O364" s="21">
        <v>3.1675388890493146</v>
      </c>
      <c r="P364" s="21">
        <v>2.302374991947862</v>
      </c>
      <c r="Q364" s="21">
        <v>-7.7446295793518392</v>
      </c>
      <c r="R364" s="21">
        <v>1.0557341126645392</v>
      </c>
      <c r="S364" s="21">
        <v>3.0771634799257912E-2</v>
      </c>
      <c r="T364" s="21">
        <v>1.0249624778652813</v>
      </c>
      <c r="U364" s="21">
        <v>-7.1205355242080186</v>
      </c>
      <c r="V364" s="21">
        <v>-0.20754327827208729</v>
      </c>
      <c r="W364" s="21">
        <v>-6.9129922459359312</v>
      </c>
      <c r="X364" s="22">
        <v>0.29983987659077088</v>
      </c>
      <c r="Y364" s="22">
        <v>-0.43205185756609354</v>
      </c>
      <c r="Z364" s="22">
        <v>0.70016012340922917</v>
      </c>
      <c r="AA364" s="22">
        <v>0.5102116693572526</v>
      </c>
      <c r="AB364" s="23">
        <v>-0.14826611131639053</v>
      </c>
      <c r="AC364" s="24">
        <v>0.57135607691795021</v>
      </c>
      <c r="AD364" s="22">
        <v>0.45325580943794563</v>
      </c>
      <c r="AE364" s="22">
        <v>0.43424463006471054</v>
      </c>
      <c r="AF364" s="22">
        <v>0.23639050506333298</v>
      </c>
      <c r="AG364" s="22">
        <v>2.6054210507263864</v>
      </c>
      <c r="AH364" s="23">
        <v>2.4961403180655437</v>
      </c>
      <c r="AI364" s="24">
        <v>1.0620511400712012</v>
      </c>
      <c r="AJ364" s="22">
        <v>1.1352659204648694</v>
      </c>
      <c r="AK364" s="22">
        <v>7.5017771607393549E-2</v>
      </c>
      <c r="AL364" s="23">
        <v>7.937800849589223E-2</v>
      </c>
      <c r="AM364" s="24">
        <v>-0.49816336562764901</v>
      </c>
      <c r="AN364" s="22">
        <v>-2.1073746828121656</v>
      </c>
      <c r="AO364" s="22">
        <v>0.31245224930717175</v>
      </c>
      <c r="AP364" s="22">
        <v>1.3823929370072598</v>
      </c>
      <c r="AQ364" s="22">
        <v>7.3860745021896754E-2</v>
      </c>
      <c r="AR364" s="22">
        <v>0.26820761108396834</v>
      </c>
      <c r="AS364" s="22">
        <v>0.28485019912750192</v>
      </c>
      <c r="AT364" s="22">
        <v>8.3802071364489042E-2</v>
      </c>
      <c r="AU364" s="22">
        <v>0.37605816198013731</v>
      </c>
      <c r="AV364" s="22">
        <v>2.6294058016280143E-2</v>
      </c>
      <c r="AW364" s="22">
        <v>8.1761111430172548E-2</v>
      </c>
      <c r="AX364" s="22">
        <v>2.7083463646379532E-2</v>
      </c>
      <c r="AY364" s="22">
        <v>7.4546544981952803</v>
      </c>
      <c r="AZ364" s="22">
        <v>6.2545856091327217</v>
      </c>
      <c r="BA364" s="22">
        <v>0.37583609534317369</v>
      </c>
      <c r="BB364" s="22">
        <v>0.12851788133551786</v>
      </c>
      <c r="BC364" s="23">
        <v>0.14649451606321454</v>
      </c>
    </row>
    <row r="365" spans="1:55" x14ac:dyDescent="0.2">
      <c r="A365" s="47" t="s">
        <v>1114</v>
      </c>
      <c r="B365" s="47" t="s">
        <v>1115</v>
      </c>
      <c r="C365" s="47" t="s">
        <v>34</v>
      </c>
      <c r="D365" s="47">
        <v>104745</v>
      </c>
      <c r="E365" s="47" t="s">
        <v>16</v>
      </c>
      <c r="F365" s="47">
        <v>2018</v>
      </c>
      <c r="G365" s="47" t="s">
        <v>17</v>
      </c>
      <c r="H365" s="48">
        <v>43373</v>
      </c>
      <c r="I365" s="48">
        <v>43417</v>
      </c>
      <c r="J365" s="48">
        <v>43417</v>
      </c>
      <c r="K365" s="47">
        <v>348000000</v>
      </c>
      <c r="L365" s="47">
        <v>354000000</v>
      </c>
      <c r="M365" s="47" t="s">
        <v>1952</v>
      </c>
      <c r="N365" s="20">
        <v>1.4056689342403628</v>
      </c>
      <c r="O365" s="21">
        <v>0.98458049886621313</v>
      </c>
      <c r="P365" s="21">
        <v>0.19229024943310657</v>
      </c>
      <c r="Q365" s="21">
        <v>0.8821900101560336</v>
      </c>
      <c r="R365" s="21">
        <v>0.19621308741293045</v>
      </c>
      <c r="S365" s="21">
        <v>4.7238300794663006E-2</v>
      </c>
      <c r="T365" s="21">
        <v>0.14897478661826744</v>
      </c>
      <c r="U365" s="21">
        <v>0.36931031299049027</v>
      </c>
      <c r="V365" s="21">
        <v>8.8911457852460532E-2</v>
      </c>
      <c r="W365" s="21">
        <v>0.28039885513802976</v>
      </c>
      <c r="X365" s="22">
        <v>0.30408123221818895</v>
      </c>
      <c r="Y365" s="22">
        <v>0.83328204339129097</v>
      </c>
      <c r="Z365" s="22">
        <v>0.69591876778181105</v>
      </c>
      <c r="AA365" s="22">
        <v>0.27881879721377417</v>
      </c>
      <c r="AB365" s="23">
        <v>0.53129598744236239</v>
      </c>
      <c r="AC365" s="24">
        <v>0.3392193308550186</v>
      </c>
      <c r="AD365" s="22">
        <v>0.17665141549899915</v>
      </c>
      <c r="AE365" s="22">
        <v>0.17665141549899915</v>
      </c>
      <c r="AF365" s="22">
        <v>0.18337146125250214</v>
      </c>
      <c r="AG365" s="22">
        <v>26.858695652173914</v>
      </c>
      <c r="AH365" s="23">
        <v>26.858695652173914</v>
      </c>
      <c r="AI365" s="24">
        <v>-0.70257037943696454</v>
      </c>
      <c r="AJ365" s="22">
        <v>0.55578231292517011</v>
      </c>
      <c r="AK365" s="22">
        <v>0.46575</v>
      </c>
      <c r="AL365" s="23">
        <v>0.61275000000000002</v>
      </c>
      <c r="AM365" s="24">
        <v>0.23682023820515188</v>
      </c>
      <c r="AN365" s="22">
        <v>1.2914781645277444</v>
      </c>
      <c r="AO365" s="22">
        <v>0.68615716668301774</v>
      </c>
      <c r="AP365" s="22">
        <v>7.8188932364449411</v>
      </c>
      <c r="AQ365" s="22">
        <v>0.12582164230354165</v>
      </c>
      <c r="AR365" s="22">
        <v>0.17522161853016871</v>
      </c>
      <c r="AS365" s="22">
        <v>-0.12310551901629968</v>
      </c>
      <c r="AT365" s="22">
        <v>0.12022956931227313</v>
      </c>
      <c r="AU365" s="22">
        <v>0.30770975056689343</v>
      </c>
      <c r="AV365" s="22">
        <v>0.33925</v>
      </c>
      <c r="AW365" s="22">
        <v>0.80704642739545607</v>
      </c>
      <c r="AX365" s="22">
        <v>0.44682252222588081</v>
      </c>
      <c r="AY365" s="22">
        <v>1.6187778227438283</v>
      </c>
      <c r="AZ365" s="22">
        <v>1.2755969243221368</v>
      </c>
      <c r="BA365" s="22">
        <v>0.52904483430799221</v>
      </c>
      <c r="BB365" s="22">
        <v>0.61775000000000002</v>
      </c>
      <c r="BC365" s="23">
        <v>0.15466950425638457</v>
      </c>
    </row>
    <row r="366" spans="1:55" x14ac:dyDescent="0.2">
      <c r="A366" s="47" t="s">
        <v>1120</v>
      </c>
      <c r="B366" s="47" t="s">
        <v>1121</v>
      </c>
      <c r="C366" s="47" t="s">
        <v>24</v>
      </c>
      <c r="D366" s="47">
        <v>448874</v>
      </c>
      <c r="E366" s="47" t="s">
        <v>16</v>
      </c>
      <c r="F366" s="47">
        <v>2018</v>
      </c>
      <c r="G366" s="47" t="s">
        <v>17</v>
      </c>
      <c r="H366" s="48">
        <v>43465</v>
      </c>
      <c r="I366" s="48">
        <v>43517</v>
      </c>
      <c r="J366" s="48">
        <v>43587</v>
      </c>
      <c r="K366" s="47">
        <v>45995000</v>
      </c>
      <c r="L366" s="47">
        <v>48113000</v>
      </c>
      <c r="M366" s="47" t="s">
        <v>2148</v>
      </c>
      <c r="N366" s="20">
        <v>2.1223388547804469</v>
      </c>
      <c r="O366" s="21">
        <v>1.3879005452772397</v>
      </c>
      <c r="P366" s="21">
        <v>0.61319825016825302</v>
      </c>
      <c r="Q366" s="21">
        <v>1.471671408177551</v>
      </c>
      <c r="R366" s="21">
        <v>0.34387194884478173</v>
      </c>
      <c r="S366" s="21">
        <v>1.3798203915870539E-2</v>
      </c>
      <c r="T366" s="21">
        <v>0.33007374492891117</v>
      </c>
      <c r="U366" s="21">
        <v>0.84993846403394047</v>
      </c>
      <c r="V366" s="21">
        <v>3.4104626103060733E-2</v>
      </c>
      <c r="W366" s="21">
        <v>0.81583383793087971</v>
      </c>
      <c r="X366" s="22">
        <v>0.19690518829988765</v>
      </c>
      <c r="Y366" s="22">
        <v>1.4885358306570713</v>
      </c>
      <c r="Z366" s="22">
        <v>0.80309481170011232</v>
      </c>
      <c r="AA366" s="22">
        <v>0.3578499873606063</v>
      </c>
      <c r="AB366" s="23">
        <v>0.40458452393448796</v>
      </c>
      <c r="AC366" s="24">
        <v>0.56545156538008967</v>
      </c>
      <c r="AD366" s="22">
        <v>0.1631877038845638</v>
      </c>
      <c r="AE366" s="22">
        <v>0.1631877038845638</v>
      </c>
      <c r="AF366" s="22">
        <v>8.2014129325354734E-2</v>
      </c>
      <c r="AG366" s="22">
        <v>3.9142011834319526</v>
      </c>
      <c r="AH366" s="23">
        <v>3.9142011834319526</v>
      </c>
      <c r="AI366" s="24">
        <v>-0.4744648184496858</v>
      </c>
      <c r="AJ366" s="22">
        <v>0.74698517999642888</v>
      </c>
      <c r="AK366" s="22">
        <v>0.1727425798756268</v>
      </c>
      <c r="AL366" s="23">
        <v>0.20153833682674602</v>
      </c>
      <c r="AM366" s="24">
        <v>7.905659025393133E-2</v>
      </c>
      <c r="AN366" s="22">
        <v>0.96393866403567274</v>
      </c>
      <c r="AO366" s="22">
        <v>0.38999466549091899</v>
      </c>
      <c r="AP366" s="22">
        <v>3.7453484939109365</v>
      </c>
      <c r="AQ366" s="22">
        <v>3.1985072931770692E-2</v>
      </c>
      <c r="AR366" s="22">
        <v>0.17770340669739987</v>
      </c>
      <c r="AS366" s="22">
        <v>-8.431401459657252E-2</v>
      </c>
      <c r="AT366" s="22">
        <v>6.9303380651549201E-2</v>
      </c>
      <c r="AU366" s="22">
        <v>0.40980262886810337</v>
      </c>
      <c r="AV366" s="22">
        <v>0.11056570124952231</v>
      </c>
      <c r="AW366" s="22">
        <v>0.20996332400347456</v>
      </c>
      <c r="AX366" s="22">
        <v>0.11518772319274201</v>
      </c>
      <c r="AY366" s="22">
        <v>5.4031951264685416</v>
      </c>
      <c r="AZ366" s="22">
        <v>4.5092780305646913</v>
      </c>
      <c r="BA366" s="22">
        <v>1.1886933397077719</v>
      </c>
      <c r="BB366" s="22">
        <v>0.18507567774136394</v>
      </c>
      <c r="BC366" s="23">
        <v>7.0150740887379326E-2</v>
      </c>
    </row>
    <row r="367" spans="1:55" x14ac:dyDescent="0.2">
      <c r="A367" s="47" t="s">
        <v>1111</v>
      </c>
      <c r="B367" s="47" t="s">
        <v>1112</v>
      </c>
      <c r="C367" s="47" t="s">
        <v>45</v>
      </c>
      <c r="D367" s="47">
        <v>72458</v>
      </c>
      <c r="E367" s="47" t="s">
        <v>16</v>
      </c>
      <c r="F367" s="47">
        <v>2018</v>
      </c>
      <c r="G367" s="47" t="s">
        <v>17</v>
      </c>
      <c r="H367" s="48">
        <v>43496</v>
      </c>
      <c r="I367" s="48">
        <v>43537</v>
      </c>
      <c r="J367" s="48">
        <v>43537</v>
      </c>
      <c r="K367" s="47">
        <v>519900000</v>
      </c>
      <c r="L367" s="47">
        <v>524300000</v>
      </c>
      <c r="M367" s="47" t="s">
        <v>1954</v>
      </c>
      <c r="N367" s="20">
        <v>0.83382176635140537</v>
      </c>
      <c r="O367" s="21">
        <v>0.20127880644731583</v>
      </c>
      <c r="P367" s="21">
        <v>0.10363660583455442</v>
      </c>
      <c r="Q367" s="21">
        <v>2.6549526422944143</v>
      </c>
      <c r="R367" s="21">
        <v>0.27306853959796562</v>
      </c>
      <c r="S367" s="21">
        <v>2.5478324049406635E-2</v>
      </c>
      <c r="T367" s="21">
        <v>0.24759021554855898</v>
      </c>
      <c r="U367" s="21">
        <v>0.99805258033106137</v>
      </c>
      <c r="V367" s="21">
        <v>9.3122067805612108E-2</v>
      </c>
      <c r="W367" s="21">
        <v>0.9049305125254492</v>
      </c>
      <c r="X367" s="22">
        <v>0.30319689997578109</v>
      </c>
      <c r="Y367" s="22">
        <v>0.27360135626059578</v>
      </c>
      <c r="Z367" s="22">
        <v>0.69680310002421897</v>
      </c>
      <c r="AA367" s="22">
        <v>0</v>
      </c>
      <c r="AB367" s="23">
        <v>0.27360135626059578</v>
      </c>
      <c r="AC367" s="24">
        <v>0.2927039651786188</v>
      </c>
      <c r="AD367" s="22">
        <v>8.405435532671586E-2</v>
      </c>
      <c r="AE367" s="22">
        <v>5.4541111523966242E-2</v>
      </c>
      <c r="AF367" s="22">
        <v>3.8974998672965659E-2</v>
      </c>
      <c r="AG367" s="22">
        <v>13.739696312364424</v>
      </c>
      <c r="AH367" s="23">
        <v>8.9154013015184379</v>
      </c>
      <c r="AI367" s="24">
        <v>-0.61007868742675375</v>
      </c>
      <c r="AJ367" s="22">
        <v>0.39782869321966163</v>
      </c>
      <c r="AK367" s="22">
        <v>0.41135254988913528</v>
      </c>
      <c r="AL367" s="23">
        <v>0.52975609756097564</v>
      </c>
      <c r="AM367" s="24">
        <v>0.2599805258033106</v>
      </c>
      <c r="AN367" s="22">
        <v>6.6704434805700625</v>
      </c>
      <c r="AO367" s="22">
        <v>1.8250423831436182</v>
      </c>
      <c r="AP367" s="22">
        <v>-30.202805611222445</v>
      </c>
      <c r="AQ367" s="22">
        <v>7.1131024461128609E-2</v>
      </c>
      <c r="AR367" s="22">
        <v>7.9263761346143644E-2</v>
      </c>
      <c r="AS367" s="22">
        <v>-4.8357131482562772E-2</v>
      </c>
      <c r="AT367" s="22">
        <v>0.14465972390409301</v>
      </c>
      <c r="AU367" s="22">
        <v>0.17030771280138537</v>
      </c>
      <c r="AV367" s="22">
        <v>0.22678492239467848</v>
      </c>
      <c r="AW367" s="22">
        <v>0.5842707620072386</v>
      </c>
      <c r="AX367" s="22">
        <v>0.25012227330529196</v>
      </c>
      <c r="AY367" s="22">
        <v>1.7800757814966846</v>
      </c>
      <c r="AZ367" s="22">
        <v>1.5344174297442374</v>
      </c>
      <c r="BA367" s="22">
        <v>0.87061627511065709</v>
      </c>
      <c r="BB367" s="22">
        <v>0.36452328159645231</v>
      </c>
      <c r="BC367" s="23">
        <v>0.15641650175064697</v>
      </c>
    </row>
    <row r="368" spans="1:55" x14ac:dyDescent="0.2">
      <c r="A368" s="47" t="s">
        <v>1144</v>
      </c>
      <c r="B368" s="47" t="s">
        <v>1145</v>
      </c>
      <c r="C368" s="47" t="s">
        <v>45</v>
      </c>
      <c r="D368" s="47">
        <v>249289</v>
      </c>
      <c r="E368" s="47" t="s">
        <v>16</v>
      </c>
      <c r="F368" s="47">
        <v>2018</v>
      </c>
      <c r="G368" s="47" t="s">
        <v>17</v>
      </c>
      <c r="H368" s="48">
        <v>43496</v>
      </c>
      <c r="I368" s="48">
        <v>43546</v>
      </c>
      <c r="J368" s="48">
        <v>43705</v>
      </c>
      <c r="K368" s="47">
        <v>121700000</v>
      </c>
      <c r="L368" s="47">
        <v>121900000</v>
      </c>
      <c r="M368" s="47" t="s">
        <v>2149</v>
      </c>
      <c r="N368" s="20">
        <v>5.2353432669544633</v>
      </c>
      <c r="O368" s="21">
        <v>1.854198579585016</v>
      </c>
      <c r="P368" s="21">
        <v>1.19105974098315</v>
      </c>
      <c r="Q368" s="21">
        <v>0.70334408636494294</v>
      </c>
      <c r="R368" s="21">
        <v>0.18691168198012376</v>
      </c>
      <c r="S368" s="21">
        <v>2.1263828989311832E-2</v>
      </c>
      <c r="T368" s="21">
        <v>0.16564785299081192</v>
      </c>
      <c r="U368" s="21">
        <v>0.31837490817336866</v>
      </c>
      <c r="V368" s="21">
        <v>3.621961736241975E-2</v>
      </c>
      <c r="W368" s="21">
        <v>0.28215529081094892</v>
      </c>
      <c r="X368" s="22">
        <v>0.70495030939433712</v>
      </c>
      <c r="Y368" s="22">
        <v>0.58708044252765801</v>
      </c>
      <c r="Z368" s="22">
        <v>0.29504969060566283</v>
      </c>
      <c r="AA368" s="22">
        <v>0</v>
      </c>
      <c r="AB368" s="23">
        <v>0.58708044252765801</v>
      </c>
      <c r="AC368" s="24">
        <v>0.63280880664550554</v>
      </c>
      <c r="AD368" s="22">
        <v>0.17791134823619459</v>
      </c>
      <c r="AE368" s="22">
        <v>0.17791134823619459</v>
      </c>
      <c r="AF368" s="22">
        <v>0.13200963508250602</v>
      </c>
      <c r="AG368" s="22" t="e">
        <v>#DIV/0!</v>
      </c>
      <c r="AH368" s="23" t="e">
        <v>#DIV/0!</v>
      </c>
      <c r="AI368" s="24">
        <v>-1.2679578789018429</v>
      </c>
      <c r="AJ368" s="22">
        <v>0.74056538086617463</v>
      </c>
      <c r="AK368" s="22">
        <v>0.26886035313001605</v>
      </c>
      <c r="AL368" s="23">
        <v>0.5335072231139647</v>
      </c>
      <c r="AM368" s="24">
        <v>0.18729438819508767</v>
      </c>
      <c r="AN368" s="22">
        <v>1.4187933182152097</v>
      </c>
      <c r="AO368" s="22">
        <v>0.83294580911306959</v>
      </c>
      <c r="AP368" s="22">
        <v>1.4605444860919314</v>
      </c>
      <c r="AQ368" s="22">
        <v>0.10995687230451903</v>
      </c>
      <c r="AR368" s="22">
        <v>0.11971815132482384</v>
      </c>
      <c r="AS368" s="22">
        <v>-0.15179757321987347</v>
      </c>
      <c r="AT368" s="22">
        <v>9.9718732420776293E-2</v>
      </c>
      <c r="AU368" s="22">
        <v>0.69892772594346186</v>
      </c>
      <c r="AV368" s="22">
        <v>0.5035112359550562</v>
      </c>
      <c r="AW368" s="22">
        <v>0.60199230246773827</v>
      </c>
      <c r="AX368" s="22">
        <v>0.56814580031695716</v>
      </c>
      <c r="AY368" s="22">
        <v>1.2612931798051372</v>
      </c>
      <c r="AZ368" s="22">
        <v>0.17904593192458559</v>
      </c>
      <c r="BA368" s="22">
        <v>0.85590040927694411</v>
      </c>
      <c r="BB368" s="22">
        <v>0.7928370786516854</v>
      </c>
      <c r="BC368" s="23">
        <v>0.17124964787969404</v>
      </c>
    </row>
    <row r="369" spans="1:55" x14ac:dyDescent="0.2">
      <c r="A369" s="47" t="s">
        <v>1147</v>
      </c>
      <c r="B369" s="47" t="s">
        <v>1148</v>
      </c>
      <c r="C369" s="47" t="s">
        <v>45</v>
      </c>
      <c r="D369" s="47">
        <v>256569</v>
      </c>
      <c r="E369" s="47" t="s">
        <v>16</v>
      </c>
      <c r="F369" s="47">
        <v>2018</v>
      </c>
      <c r="G369" s="47" t="s">
        <v>17</v>
      </c>
      <c r="H369" s="48">
        <v>43496</v>
      </c>
      <c r="I369" s="48">
        <v>43558</v>
      </c>
      <c r="J369" s="48">
        <v>43707</v>
      </c>
      <c r="K369" s="47">
        <v>1227694000</v>
      </c>
      <c r="L369" s="47">
        <v>1244654000</v>
      </c>
      <c r="M369" s="47" t="s">
        <v>2150</v>
      </c>
      <c r="N369" s="20">
        <v>1.5311244547918836</v>
      </c>
      <c r="O369" s="21">
        <v>0.703295239121419</v>
      </c>
      <c r="P369" s="21">
        <v>0.5478257300988868</v>
      </c>
      <c r="Q369" s="21">
        <v>1.8376207214427112</v>
      </c>
      <c r="R369" s="21">
        <v>0.15591312847405236</v>
      </c>
      <c r="S369" s="21">
        <v>0</v>
      </c>
      <c r="T369" s="21">
        <v>0.15591312847405236</v>
      </c>
      <c r="U369" s="21">
        <v>0.44242232410293059</v>
      </c>
      <c r="V369" s="21">
        <v>0</v>
      </c>
      <c r="W369" s="21">
        <v>0.44242232410293059</v>
      </c>
      <c r="X369" s="22">
        <v>0.59117722014942176</v>
      </c>
      <c r="Y369" s="22">
        <v>0.35482406163358171</v>
      </c>
      <c r="Z369" s="22">
        <v>0.4088227798505783</v>
      </c>
      <c r="AA369" s="22">
        <v>6.8094236023115689E-3</v>
      </c>
      <c r="AB369" s="23">
        <v>0.35240791429362595</v>
      </c>
      <c r="AC369" s="24">
        <v>0.28588448075271933</v>
      </c>
      <c r="AD369" s="22">
        <v>0.10823390920478299</v>
      </c>
      <c r="AE369" s="22">
        <v>0.10823390920478299</v>
      </c>
      <c r="AF369" s="22">
        <v>7.8510845501136767E-2</v>
      </c>
      <c r="AG369" s="22">
        <v>476.09401805869072</v>
      </c>
      <c r="AH369" s="23">
        <v>476.09401805869072</v>
      </c>
      <c r="AI369" s="24">
        <v>-0.75761576672286546</v>
      </c>
      <c r="AJ369" s="22">
        <v>0.73913985928270265</v>
      </c>
      <c r="AK369" s="22">
        <v>1.4173712043610003</v>
      </c>
      <c r="AL369" s="23">
        <v>1.8304216123093675</v>
      </c>
      <c r="AM369" s="24">
        <v>0.60606789280050766</v>
      </c>
      <c r="AN369" s="22">
        <v>7.7195435730179778</v>
      </c>
      <c r="AO369" s="22">
        <v>2.7204282498660306</v>
      </c>
      <c r="AP369" s="22">
        <v>13.265810212100829</v>
      </c>
      <c r="AQ369" s="22">
        <v>0.21358312202215982</v>
      </c>
      <c r="AR369" s="22">
        <v>0.10490508618109173</v>
      </c>
      <c r="AS369" s="22">
        <v>-7.9477747300216089E-2</v>
      </c>
      <c r="AT369" s="22">
        <v>0.28538676000167246</v>
      </c>
      <c r="AU369" s="22">
        <v>0.62640982150185465</v>
      </c>
      <c r="AV369" s="22">
        <v>1.5512545576321086</v>
      </c>
      <c r="AW369" s="22">
        <v>1.8304216123093675</v>
      </c>
      <c r="AX369" s="22">
        <v>1.5512545576321086</v>
      </c>
      <c r="AY369" s="22">
        <v>0.52951963079925457</v>
      </c>
      <c r="AZ369" s="22">
        <v>-0.18885171920772709</v>
      </c>
      <c r="BA369" s="22">
        <v>1.1323973020441218</v>
      </c>
      <c r="BB369" s="22">
        <v>1.8885041117183974</v>
      </c>
      <c r="BC369" s="23">
        <v>0.47963143522969348</v>
      </c>
    </row>
    <row r="370" spans="1:55" x14ac:dyDescent="0.2">
      <c r="A370" s="47" t="s">
        <v>1141</v>
      </c>
      <c r="B370" s="47" t="s">
        <v>1142</v>
      </c>
      <c r="C370" s="47" t="s">
        <v>24</v>
      </c>
      <c r="D370" s="47">
        <v>372802</v>
      </c>
      <c r="E370" s="47" t="s">
        <v>16</v>
      </c>
      <c r="F370" s="47">
        <v>2018</v>
      </c>
      <c r="G370" s="47" t="s">
        <v>17</v>
      </c>
      <c r="H370" s="48">
        <v>43465</v>
      </c>
      <c r="I370" s="48">
        <v>43523</v>
      </c>
      <c r="J370" s="48">
        <v>43523</v>
      </c>
      <c r="K370" s="47">
        <v>401000000</v>
      </c>
      <c r="L370" s="47">
        <v>406000000</v>
      </c>
      <c r="M370" s="47" t="s">
        <v>1957</v>
      </c>
      <c r="N370" s="20">
        <v>1.728485440052058</v>
      </c>
      <c r="O370" s="21">
        <v>1.2396290873596876</v>
      </c>
      <c r="P370" s="21">
        <v>0.3421181063933626</v>
      </c>
      <c r="Q370" s="21">
        <v>1.0384252881896614</v>
      </c>
      <c r="R370" s="21">
        <v>0.33770806658130603</v>
      </c>
      <c r="S370" s="21">
        <v>2.260278844785887E-2</v>
      </c>
      <c r="T370" s="21">
        <v>0.31510527813344713</v>
      </c>
      <c r="U370" s="21">
        <v>0.68839266294497203</v>
      </c>
      <c r="V370" s="21">
        <v>4.607409555571667E-2</v>
      </c>
      <c r="W370" s="21">
        <v>0.64231856738925541</v>
      </c>
      <c r="X370" s="22">
        <v>0.18894935268174703</v>
      </c>
      <c r="Y370" s="22">
        <v>1.7342050669516564</v>
      </c>
      <c r="Z370" s="22">
        <v>0.81105064731825294</v>
      </c>
      <c r="AA370" s="22">
        <v>0.45075757575757575</v>
      </c>
      <c r="AB370" s="23">
        <v>0.49057476170152226</v>
      </c>
      <c r="AC370" s="24">
        <v>0.44572625010263567</v>
      </c>
      <c r="AD370" s="22">
        <v>0.1573610312833566</v>
      </c>
      <c r="AE370" s="22">
        <v>0.1573610312833566</v>
      </c>
      <c r="AF370" s="22">
        <v>0.12061745627719846</v>
      </c>
      <c r="AG370" s="22" t="e">
        <v>#DIV/0!</v>
      </c>
      <c r="AH370" s="23" t="e">
        <v>#DIV/0!</v>
      </c>
      <c r="AI370" s="24">
        <v>-0.49240589918556021</v>
      </c>
      <c r="AJ370" s="22">
        <v>0.73905970392061171</v>
      </c>
      <c r="AK370" s="22">
        <v>0.22522380200105319</v>
      </c>
      <c r="AL370" s="23">
        <v>0.23923117430226434</v>
      </c>
      <c r="AM370" s="24">
        <v>0.10650329877474081</v>
      </c>
      <c r="AN370" s="22">
        <v>0.88298412238091784</v>
      </c>
      <c r="AO370" s="22">
        <v>0.43316972542324655</v>
      </c>
      <c r="AP370" s="22">
        <v>5.4394819115676638</v>
      </c>
      <c r="AQ370" s="22">
        <v>5.2247830416844498E-2</v>
      </c>
      <c r="AR370" s="22">
        <v>0.18650956564578372</v>
      </c>
      <c r="AS370" s="22">
        <v>-9.1838410378520405E-2</v>
      </c>
      <c r="AT370" s="22">
        <v>8.0790297339593115E-2</v>
      </c>
      <c r="AU370" s="22">
        <v>0.53522043273141373</v>
      </c>
      <c r="AV370" s="22">
        <v>0.1732490784623486</v>
      </c>
      <c r="AW370" s="22">
        <v>0.25639144421242732</v>
      </c>
      <c r="AX370" s="22">
        <v>0.1856763925729443</v>
      </c>
      <c r="AY370" s="22">
        <v>4.9543438559874771</v>
      </c>
      <c r="AZ370" s="22">
        <v>4.4056874510827031</v>
      </c>
      <c r="BA370" s="22">
        <v>1.1198093941456773</v>
      </c>
      <c r="BB370" s="22">
        <v>0.20184307530279094</v>
      </c>
      <c r="BC370" s="23">
        <v>7.6529899171408608E-2</v>
      </c>
    </row>
    <row r="371" spans="1:55" x14ac:dyDescent="0.2">
      <c r="A371" s="47" t="s">
        <v>1099</v>
      </c>
      <c r="B371" s="47" t="s">
        <v>1100</v>
      </c>
      <c r="C371" s="47" t="s">
        <v>38</v>
      </c>
      <c r="D371" s="47">
        <v>515267</v>
      </c>
      <c r="E371" s="47" t="s">
        <v>16</v>
      </c>
      <c r="F371" s="47">
        <v>2018</v>
      </c>
      <c r="G371" s="47" t="s">
        <v>17</v>
      </c>
      <c r="H371" s="48">
        <v>43465</v>
      </c>
      <c r="I371" s="48">
        <v>43503</v>
      </c>
      <c r="J371" s="48">
        <v>43503</v>
      </c>
      <c r="K371" s="47">
        <v>849006336</v>
      </c>
      <c r="L371" s="47">
        <v>865023178</v>
      </c>
      <c r="M371" s="47" t="s">
        <v>1958</v>
      </c>
      <c r="N371" s="20">
        <v>0.80656472192461282</v>
      </c>
      <c r="O371" s="21">
        <v>0.70098373429434113</v>
      </c>
      <c r="P371" s="21">
        <v>0.11717152040518165</v>
      </c>
      <c r="Q371" s="21">
        <v>1.9317905979448176</v>
      </c>
      <c r="R371" s="21">
        <v>0.38012640061820391</v>
      </c>
      <c r="S371" s="21">
        <v>1.1605122260859966E-2</v>
      </c>
      <c r="T371" s="21">
        <v>0.36852127835734394</v>
      </c>
      <c r="U371" s="21">
        <v>1.1144510073630554</v>
      </c>
      <c r="V371" s="21">
        <v>3.4023788332389351E-2</v>
      </c>
      <c r="W371" s="21">
        <v>1.0804272190306659</v>
      </c>
      <c r="X371" s="22">
        <v>0.11427112656620854</v>
      </c>
      <c r="Y371" s="22">
        <v>0.35126262985121287</v>
      </c>
      <c r="Z371" s="22">
        <v>0.88572887343379147</v>
      </c>
      <c r="AA371" s="22">
        <v>2.6232268035546725E-2</v>
      </c>
      <c r="AB371" s="23">
        <v>0.3410884804327427</v>
      </c>
      <c r="AC371" s="24">
        <v>0.57621796351881782</v>
      </c>
      <c r="AD371" s="22">
        <v>0.27233895174324635</v>
      </c>
      <c r="AE371" s="22">
        <v>0.12258138997921958</v>
      </c>
      <c r="AF371" s="22">
        <v>6.668205957053798E-2</v>
      </c>
      <c r="AG371" s="22">
        <v>8.8153961136023913</v>
      </c>
      <c r="AH371" s="23">
        <v>3.9678624813153962</v>
      </c>
      <c r="AI371" s="24">
        <v>-0.85560400102590406</v>
      </c>
      <c r="AJ371" s="22">
        <v>0.37976039738969514</v>
      </c>
      <c r="AK371" s="22">
        <v>0.14153991360220713</v>
      </c>
      <c r="AL371" s="23">
        <v>0.14153991360220713</v>
      </c>
      <c r="AM371" s="24">
        <v>0.11683793187151063</v>
      </c>
      <c r="AN371" s="22">
        <v>1.7521644145966502</v>
      </c>
      <c r="AO371" s="22">
        <v>0.59764309764309764</v>
      </c>
      <c r="AP371" s="22">
        <v>-21.807653575025178</v>
      </c>
      <c r="AQ371" s="22">
        <v>3.9852072638957882E-2</v>
      </c>
      <c r="AR371" s="22">
        <v>9.002539829138767E-2</v>
      </c>
      <c r="AS371" s="22">
        <v>-7.7026090972061881E-2</v>
      </c>
      <c r="AT371" s="22">
        <v>5.3803057901418559E-2</v>
      </c>
      <c r="AU371" s="22">
        <v>0.32336612447647806</v>
      </c>
      <c r="AV371" s="22">
        <v>0.12052129088466984</v>
      </c>
      <c r="AW371" s="22">
        <v>0.1459971541975586</v>
      </c>
      <c r="AX371" s="22">
        <v>0.1243166329663746</v>
      </c>
      <c r="AY371" s="22">
        <v>2.3354811360746077</v>
      </c>
      <c r="AZ371" s="22">
        <v>2.233488766426452</v>
      </c>
      <c r="BA371" s="22">
        <v>1.1495844875346259</v>
      </c>
      <c r="BB371" s="22">
        <v>0.19272516063455186</v>
      </c>
      <c r="BC371" s="23">
        <v>8.5352325525313091E-2</v>
      </c>
    </row>
    <row r="372" spans="1:55" x14ac:dyDescent="0.2">
      <c r="A372" s="47" t="s">
        <v>1108</v>
      </c>
      <c r="B372" s="47" t="s">
        <v>1109</v>
      </c>
      <c r="C372" s="47" t="s">
        <v>45</v>
      </c>
      <c r="D372" s="47">
        <v>331230</v>
      </c>
      <c r="E372" s="47" t="s">
        <v>16</v>
      </c>
      <c r="F372" s="47">
        <v>2019</v>
      </c>
      <c r="G372" s="47" t="s">
        <v>17</v>
      </c>
      <c r="H372" s="48">
        <v>43646</v>
      </c>
      <c r="I372" s="48">
        <v>43692</v>
      </c>
      <c r="J372" s="48">
        <v>43776</v>
      </c>
      <c r="K372" s="47">
        <v>288900000</v>
      </c>
      <c r="L372" s="47">
        <v>289300000</v>
      </c>
      <c r="M372" s="47" t="s">
        <v>2151</v>
      </c>
      <c r="N372" s="20">
        <v>2.7851851851851852</v>
      </c>
      <c r="O372" s="21">
        <v>1.937363834422658</v>
      </c>
      <c r="P372" s="21">
        <v>1.3440087145969499</v>
      </c>
      <c r="Q372" s="21">
        <v>0.95744862526327779</v>
      </c>
      <c r="R372" s="21">
        <v>0.2330420368458552</v>
      </c>
      <c r="S372" s="21">
        <v>1.1632472045715615E-4</v>
      </c>
      <c r="T372" s="21">
        <v>0.23292571212539806</v>
      </c>
      <c r="U372" s="21">
        <v>0.45616781465247341</v>
      </c>
      <c r="V372" s="21">
        <v>2.2769966414299539E-4</v>
      </c>
      <c r="W372" s="21">
        <v>0.45594011498833037</v>
      </c>
      <c r="X372" s="22">
        <v>0.37177380658107106</v>
      </c>
      <c r="Y372" s="22">
        <v>0.96278636413460483</v>
      </c>
      <c r="Z372" s="22">
        <v>0.62822619341892894</v>
      </c>
      <c r="AA372" s="22">
        <v>0.22046442644642519</v>
      </c>
      <c r="AB372" s="23">
        <v>0.5108690910677155</v>
      </c>
      <c r="AC372" s="24">
        <v>0.67257885218430091</v>
      </c>
      <c r="AD372" s="22">
        <v>0.1350732524763153</v>
      </c>
      <c r="AE372" s="22">
        <v>0.1350732524763153</v>
      </c>
      <c r="AF372" s="22">
        <v>0.10675117386471106</v>
      </c>
      <c r="AG372" s="22">
        <v>16.995824634655531</v>
      </c>
      <c r="AH372" s="23">
        <v>16.995824634655531</v>
      </c>
      <c r="AI372" s="24">
        <v>-0.61247947454844009</v>
      </c>
      <c r="AJ372" s="22">
        <v>0.86241830065359482</v>
      </c>
      <c r="AK372" s="22">
        <v>0.2502027828040182</v>
      </c>
      <c r="AL372" s="23">
        <v>0.49397891058838211</v>
      </c>
      <c r="AM372" s="24">
        <v>0.18312745488700405</v>
      </c>
      <c r="AN372" s="22">
        <v>1.7154608071953095</v>
      </c>
      <c r="AO372" s="22">
        <v>0.87637590333415727</v>
      </c>
      <c r="AP372" s="22">
        <v>3.6777520136685378</v>
      </c>
      <c r="AQ372" s="22">
        <v>9.3554156427667831E-2</v>
      </c>
      <c r="AR372" s="22">
        <v>0.13135670554661447</v>
      </c>
      <c r="AS372" s="22">
        <v>-8.0453285991604589E-2</v>
      </c>
      <c r="AT372" s="22">
        <v>0.11511785148241316</v>
      </c>
      <c r="AU372" s="22">
        <v>0.23692810457516339</v>
      </c>
      <c r="AV372" s="22">
        <v>0.13570849191988518</v>
      </c>
      <c r="AW372" s="22">
        <v>0.49422560709157876</v>
      </c>
      <c r="AX372" s="22">
        <v>0.13577626568449966</v>
      </c>
      <c r="AY372" s="22">
        <v>1.9686770666994227</v>
      </c>
      <c r="AZ372" s="22">
        <v>0.45313843508168528</v>
      </c>
      <c r="BA372" s="22">
        <v>0.33804787068697545</v>
      </c>
      <c r="BB372" s="22">
        <v>0.50795532538840704</v>
      </c>
      <c r="BC372" s="23">
        <v>0.13661000453073346</v>
      </c>
    </row>
    <row r="373" spans="1:55" x14ac:dyDescent="0.2">
      <c r="A373" s="47" t="s">
        <v>1102</v>
      </c>
      <c r="B373" s="47" t="s">
        <v>1103</v>
      </c>
      <c r="C373" s="47" t="s">
        <v>113</v>
      </c>
      <c r="D373" s="47">
        <v>378221</v>
      </c>
      <c r="E373" s="47" t="s">
        <v>16</v>
      </c>
      <c r="F373" s="47">
        <v>2018</v>
      </c>
      <c r="G373" s="47" t="s">
        <v>17</v>
      </c>
      <c r="H373" s="48">
        <v>43465</v>
      </c>
      <c r="I373" s="48">
        <v>43509</v>
      </c>
      <c r="J373" s="48">
        <v>43509</v>
      </c>
      <c r="K373" s="47">
        <v>239500000</v>
      </c>
      <c r="L373" s="47">
        <v>242900000</v>
      </c>
      <c r="M373" s="47" t="s">
        <v>1960</v>
      </c>
      <c r="N373" s="20">
        <v>9.002955665024631</v>
      </c>
      <c r="O373" s="21">
        <v>9.002955665024631</v>
      </c>
      <c r="P373" s="21">
        <v>3.510344827586207</v>
      </c>
      <c r="Q373" s="21">
        <v>0.12013809981644961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2">
        <v>0.4753618664897975</v>
      </c>
      <c r="Y373" s="22">
        <v>0.97736203656244658</v>
      </c>
      <c r="Z373" s="22">
        <v>0.5246381335102025</v>
      </c>
      <c r="AA373" s="22">
        <v>8.6574850766649766E-2</v>
      </c>
      <c r="AB373" s="23">
        <v>0.89274706410206395</v>
      </c>
      <c r="AC373" s="24">
        <v>1</v>
      </c>
      <c r="AD373" s="22">
        <v>0.50815247738525104</v>
      </c>
      <c r="AE373" s="22">
        <v>0.50815247738525104</v>
      </c>
      <c r="AF373" s="22">
        <v>0.34201317797714326</v>
      </c>
      <c r="AG373" s="22" t="e">
        <v>#DIV/0!</v>
      </c>
      <c r="AH373" s="23" t="e">
        <v>#DIV/0!</v>
      </c>
      <c r="AI373" s="24">
        <v>-0.76517068954873757</v>
      </c>
      <c r="AJ373" s="22">
        <v>3.9899014778325124</v>
      </c>
      <c r="AK373" s="22" t="e">
        <v>#DIV/0!</v>
      </c>
      <c r="AL373" s="23" t="e">
        <v>#DIV/0!</v>
      </c>
      <c r="AM373" s="24">
        <v>0.26767765055502141</v>
      </c>
      <c r="AN373" s="22">
        <v>0.78265303149491594</v>
      </c>
      <c r="AO373" s="22">
        <v>0.69871119607766641</v>
      </c>
      <c r="AP373" s="22">
        <v>1.6535147113135542</v>
      </c>
      <c r="AQ373" s="22">
        <v>0.23896843665873357</v>
      </c>
      <c r="AR373" s="22">
        <v>0.3015113725198228</v>
      </c>
      <c r="AS373" s="22">
        <v>-0.2307076648177791</v>
      </c>
      <c r="AT373" s="22">
        <v>0.21066937172434422</v>
      </c>
      <c r="AU373" s="22">
        <v>1.8334975369458129</v>
      </c>
      <c r="AV373" s="22" t="e">
        <v>#DIV/0!</v>
      </c>
      <c r="AW373" s="22" t="e">
        <v>#DIV/0!</v>
      </c>
      <c r="AX373" s="22" t="e">
        <v>#DIV/0!</v>
      </c>
      <c r="AY373" s="22">
        <v>0</v>
      </c>
      <c r="AZ373" s="22">
        <v>-0.52203215999413943</v>
      </c>
      <c r="BA373" s="22">
        <v>0.40511564625850338</v>
      </c>
      <c r="BB373" s="22" t="e">
        <v>#DIV/0!</v>
      </c>
      <c r="BC373" s="23">
        <v>0.37484382079551853</v>
      </c>
    </row>
    <row r="374" spans="1:55" x14ac:dyDescent="0.2">
      <c r="A374" s="47" t="s">
        <v>1150</v>
      </c>
      <c r="B374" s="47" t="s">
        <v>1151</v>
      </c>
      <c r="C374" s="47" t="s">
        <v>45</v>
      </c>
      <c r="D374" s="47">
        <v>378228</v>
      </c>
      <c r="E374" s="47" t="s">
        <v>16</v>
      </c>
      <c r="F374" s="47">
        <v>2018</v>
      </c>
      <c r="G374" s="47" t="s">
        <v>17</v>
      </c>
      <c r="H374" s="48">
        <v>43465</v>
      </c>
      <c r="I374" s="48">
        <v>43517</v>
      </c>
      <c r="J374" s="48">
        <v>43685</v>
      </c>
      <c r="K374" s="47">
        <v>122151000</v>
      </c>
      <c r="L374" s="47">
        <v>123174000</v>
      </c>
      <c r="M374" s="47" t="s">
        <v>2152</v>
      </c>
      <c r="N374" s="20">
        <v>1.9127871340902478</v>
      </c>
      <c r="O374" s="21">
        <v>0.21837274426051612</v>
      </c>
      <c r="P374" s="21">
        <v>9.1992704456954275E-2</v>
      </c>
      <c r="Q374" s="21">
        <v>0.97542738599838652</v>
      </c>
      <c r="R374" s="21">
        <v>0.13321267367244663</v>
      </c>
      <c r="S374" s="21">
        <v>9.6899388123277697E-3</v>
      </c>
      <c r="T374" s="21">
        <v>0.12352273486011885</v>
      </c>
      <c r="U374" s="21">
        <v>0.2631519637346173</v>
      </c>
      <c r="V374" s="21">
        <v>1.9141770498520956E-2</v>
      </c>
      <c r="W374" s="21">
        <v>0.24401019323609635</v>
      </c>
      <c r="X374" s="22">
        <v>0.581603442430497</v>
      </c>
      <c r="Y374" s="22">
        <v>0.52750466939343477</v>
      </c>
      <c r="Z374" s="22">
        <v>0.418396557569503</v>
      </c>
      <c r="AA374" s="22">
        <v>0</v>
      </c>
      <c r="AB374" s="23">
        <v>0.50621956903497989</v>
      </c>
      <c r="AC374" s="24">
        <v>0.34161449699571966</v>
      </c>
      <c r="AD374" s="22">
        <v>0.1111215887254353</v>
      </c>
      <c r="AE374" s="22">
        <v>8.8703440733374578E-2</v>
      </c>
      <c r="AF374" s="22">
        <v>6.7292871258743781E-2</v>
      </c>
      <c r="AG374" s="22">
        <v>47.901482127288581</v>
      </c>
      <c r="AH374" s="23">
        <v>38.237630775937227</v>
      </c>
      <c r="AI374" s="24">
        <v>-0.63498388522942306</v>
      </c>
      <c r="AJ374" s="22">
        <v>0.74020767353830641</v>
      </c>
      <c r="AK374" s="22">
        <v>1.3316601621426973</v>
      </c>
      <c r="AL374" s="23">
        <v>1.689539557562604</v>
      </c>
      <c r="AM374" s="24">
        <v>0.34085682088845065</v>
      </c>
      <c r="AN374" s="22">
        <v>5.0652738471782923</v>
      </c>
      <c r="AO374" s="22">
        <v>2.5641407439627493</v>
      </c>
      <c r="AP374" s="22">
        <v>9.2387246406599619</v>
      </c>
      <c r="AQ374" s="22">
        <v>0.17254839297278482</v>
      </c>
      <c r="AR374" s="22">
        <v>8.7775244891762735E-2</v>
      </c>
      <c r="AS374" s="22">
        <v>-5.5735866028335572E-2</v>
      </c>
      <c r="AT374" s="22">
        <v>0.225068081738277</v>
      </c>
      <c r="AU374" s="22">
        <v>0.44566344777301525</v>
      </c>
      <c r="AV374" s="22">
        <v>1.0172361774810461</v>
      </c>
      <c r="AW374" s="22">
        <v>1.8220781946995539</v>
      </c>
      <c r="AX374" s="22">
        <v>1.0970348989766465</v>
      </c>
      <c r="AY374" s="22">
        <v>0.46752543545128589</v>
      </c>
      <c r="AZ374" s="22">
        <v>0.36935665143876378</v>
      </c>
      <c r="BA374" s="22">
        <v>0.78533765875155204</v>
      </c>
      <c r="BB374" s="22">
        <v>1.707405911493056</v>
      </c>
      <c r="BC374" s="23">
        <v>0.32682177113436151</v>
      </c>
    </row>
    <row r="375" spans="1:55" x14ac:dyDescent="0.2">
      <c r="A375" s="47" t="s">
        <v>1162</v>
      </c>
      <c r="B375" s="47" t="s">
        <v>1163</v>
      </c>
      <c r="C375" s="47" t="s">
        <v>91</v>
      </c>
      <c r="D375" s="47">
        <v>138054</v>
      </c>
      <c r="E375" s="47" t="s">
        <v>16</v>
      </c>
      <c r="F375" s="47">
        <v>2018</v>
      </c>
      <c r="G375" s="47" t="s">
        <v>17</v>
      </c>
      <c r="H375" s="48">
        <v>43373</v>
      </c>
      <c r="I375" s="48">
        <v>43417</v>
      </c>
      <c r="J375" s="48">
        <v>43417</v>
      </c>
      <c r="K375" s="47">
        <v>363000000</v>
      </c>
      <c r="L375" s="47">
        <v>366000000</v>
      </c>
      <c r="M375" s="47" t="s">
        <v>1962</v>
      </c>
      <c r="N375" s="20">
        <v>1.1305903398926656</v>
      </c>
      <c r="O375" s="21">
        <v>0.43231961836612998</v>
      </c>
      <c r="P375" s="21">
        <v>5.3667262969588549E-2</v>
      </c>
      <c r="Q375" s="21">
        <v>1.272187963468894</v>
      </c>
      <c r="R375" s="21">
        <v>0.33917345150984229</v>
      </c>
      <c r="S375" s="21">
        <v>6.564979903122746E-2</v>
      </c>
      <c r="T375" s="21">
        <v>0.27352365247861488</v>
      </c>
      <c r="U375" s="21">
        <v>0.77066583404886424</v>
      </c>
      <c r="V375" s="21">
        <v>0.14916868316290688</v>
      </c>
      <c r="W375" s="21">
        <v>0.62149715088595736</v>
      </c>
      <c r="X375" s="22">
        <v>0.1954034834587241</v>
      </c>
      <c r="Y375" s="22">
        <v>1.0158591705653794</v>
      </c>
      <c r="Z375" s="22">
        <v>0.80459651654127584</v>
      </c>
      <c r="AA375" s="22">
        <v>0.33457006424129992</v>
      </c>
      <c r="AB375" s="23">
        <v>0.44010443505445052</v>
      </c>
      <c r="AC375" s="24">
        <v>0.12798362129231999</v>
      </c>
      <c r="AD375" s="22">
        <v>7.6275841406171982E-2</v>
      </c>
      <c r="AE375" s="22">
        <v>7.6275841406171982E-2</v>
      </c>
      <c r="AF375" s="22">
        <v>7.5501847598122437E-2</v>
      </c>
      <c r="AG375" s="22">
        <v>8.906705539358601</v>
      </c>
      <c r="AH375" s="23">
        <v>8.906705539358601</v>
      </c>
      <c r="AI375" s="24">
        <v>-0.37192035099561255</v>
      </c>
      <c r="AJ375" s="22">
        <v>0.58894851918107727</v>
      </c>
      <c r="AK375" s="22">
        <v>0.25645700395016713</v>
      </c>
      <c r="AL375" s="23">
        <v>0.3001114149701205</v>
      </c>
      <c r="AM375" s="24">
        <v>0.23604714698306142</v>
      </c>
      <c r="AN375" s="22">
        <v>3.1263757708219497</v>
      </c>
      <c r="AO375" s="22">
        <v>1.3759318423855165</v>
      </c>
      <c r="AP375" s="22">
        <v>60.961948249619482</v>
      </c>
      <c r="AQ375" s="22">
        <v>0.10388539626919509</v>
      </c>
      <c r="AR375" s="22">
        <v>7.3978827524218513E-2</v>
      </c>
      <c r="AS375" s="22">
        <v>-2.7514231499051234E-2</v>
      </c>
      <c r="AT375" s="22">
        <v>0.10178982445291834</v>
      </c>
      <c r="AU375" s="22">
        <v>0.21009739614390777</v>
      </c>
      <c r="AV375" s="22">
        <v>0.10705965765218273</v>
      </c>
      <c r="AW375" s="22">
        <v>0.37214267771916604</v>
      </c>
      <c r="AX375" s="22">
        <v>0.13275558904797791</v>
      </c>
      <c r="AY375" s="22">
        <v>3.2317512274959084</v>
      </c>
      <c r="AZ375" s="22">
        <v>3.1433715220949265</v>
      </c>
      <c r="BA375" s="22">
        <v>0.34953703703703703</v>
      </c>
      <c r="BB375" s="22">
        <v>0.3094297579256558</v>
      </c>
      <c r="BC375" s="23">
        <v>0.12687930891270038</v>
      </c>
    </row>
    <row r="376" spans="1:55" x14ac:dyDescent="0.2">
      <c r="A376" s="47" t="s">
        <v>1105</v>
      </c>
      <c r="B376" s="47" t="s">
        <v>1106</v>
      </c>
      <c r="C376" s="47" t="s">
        <v>38</v>
      </c>
      <c r="D376" s="47">
        <v>372538</v>
      </c>
      <c r="E376" s="47" t="s">
        <v>16</v>
      </c>
      <c r="F376" s="47">
        <v>2017</v>
      </c>
      <c r="G376" s="47" t="s">
        <v>17</v>
      </c>
      <c r="H376" s="48">
        <v>43190</v>
      </c>
      <c r="I376" s="48">
        <v>43237</v>
      </c>
      <c r="J376" s="48">
        <v>43237</v>
      </c>
      <c r="K376" s="47">
        <v>111925000</v>
      </c>
      <c r="L376" s="47">
        <v>105326000</v>
      </c>
      <c r="M376" s="47" t="s">
        <v>1963</v>
      </c>
      <c r="N376" s="20">
        <v>1.3950643020066256</v>
      </c>
      <c r="O376" s="21">
        <v>1.3862845548369389</v>
      </c>
      <c r="P376" s="21">
        <v>0.82480460980156101</v>
      </c>
      <c r="Q376" s="21">
        <v>1.5103534658186533</v>
      </c>
      <c r="R376" s="21">
        <v>2.1584652744726165E-3</v>
      </c>
      <c r="S376" s="21">
        <v>0</v>
      </c>
      <c r="T376" s="21">
        <v>2.1584652744726165E-3</v>
      </c>
      <c r="U376" s="21">
        <v>5.4185107826215436E-3</v>
      </c>
      <c r="V376" s="21">
        <v>0</v>
      </c>
      <c r="W376" s="21">
        <v>5.4185107826215436E-3</v>
      </c>
      <c r="X376" s="22">
        <v>0.6445370469209365</v>
      </c>
      <c r="Y376" s="22">
        <v>0.46032158237572768</v>
      </c>
      <c r="Z376" s="22">
        <v>0.35546295307906356</v>
      </c>
      <c r="AA376" s="22">
        <v>0.10688790668195891</v>
      </c>
      <c r="AB376" s="23">
        <v>0.39835027760677888</v>
      </c>
      <c r="AC376" s="24">
        <v>0.49895978118034995</v>
      </c>
      <c r="AD376" s="22">
        <v>0.10836570189392333</v>
      </c>
      <c r="AE376" s="22">
        <v>8.3841636863793242E-2</v>
      </c>
      <c r="AF376" s="22">
        <v>9.6789432938514983E-2</v>
      </c>
      <c r="AG376" s="22" t="e">
        <v>#DIV/0!</v>
      </c>
      <c r="AH376" s="23" t="e">
        <v>#DIV/0!</v>
      </c>
      <c r="AI376" s="24">
        <v>-0.79729144064651913</v>
      </c>
      <c r="AJ376" s="22">
        <v>0.20442589127868024</v>
      </c>
      <c r="AK376" s="22">
        <v>43.756693108577096</v>
      </c>
      <c r="AL376" s="23">
        <v>43.756693108577096</v>
      </c>
      <c r="AM376" s="24">
        <v>0.11654566579581858</v>
      </c>
      <c r="AN376" s="22">
        <v>1.2041155966876431</v>
      </c>
      <c r="AO376" s="22">
        <v>0.47965978221117483</v>
      </c>
      <c r="AP376" s="22">
        <v>2.6279182936410219</v>
      </c>
      <c r="AQ376" s="22">
        <v>4.6425998323631208E-2</v>
      </c>
      <c r="AR376" s="22">
        <v>0.19690477730950889</v>
      </c>
      <c r="AS376" s="22">
        <v>-0.15699049357128037</v>
      </c>
      <c r="AT376" s="22">
        <v>9.4447302600618913E-2</v>
      </c>
      <c r="AU376" s="22">
        <v>7.0715124941442289E-2</v>
      </c>
      <c r="AV376" s="22">
        <v>15.136341100644522</v>
      </c>
      <c r="AW376" s="22">
        <v>43.756693108577096</v>
      </c>
      <c r="AX376" s="22">
        <v>15.136341100644522</v>
      </c>
      <c r="AY376" s="22">
        <v>4.1525982047270031E-2</v>
      </c>
      <c r="AZ376" s="22">
        <v>-7.2897502676439103</v>
      </c>
      <c r="BA376" s="22">
        <v>0.70372782122132393</v>
      </c>
      <c r="BB376" s="22">
        <v>18.631507188894396</v>
      </c>
      <c r="BC376" s="23">
        <v>7.4751654970481057E-2</v>
      </c>
    </row>
    <row r="377" spans="1:55" x14ac:dyDescent="0.2">
      <c r="A377" s="47" t="s">
        <v>1156</v>
      </c>
      <c r="B377" s="47" t="s">
        <v>1157</v>
      </c>
      <c r="C377" s="47" t="s">
        <v>38</v>
      </c>
      <c r="D377" s="47">
        <v>30388</v>
      </c>
      <c r="E377" s="47" t="s">
        <v>16</v>
      </c>
      <c r="F377" s="47">
        <v>2018</v>
      </c>
      <c r="G377" s="47" t="s">
        <v>17</v>
      </c>
      <c r="H377" s="48">
        <v>43465</v>
      </c>
      <c r="I377" s="48">
        <v>43517</v>
      </c>
      <c r="J377" s="48">
        <v>43517</v>
      </c>
      <c r="K377" s="47">
        <v>760719000</v>
      </c>
      <c r="L377" s="47">
        <v>776325000</v>
      </c>
      <c r="M377" s="47" t="s">
        <v>1964</v>
      </c>
      <c r="N377" s="20">
        <v>4.6896949240624117</v>
      </c>
      <c r="O377" s="21">
        <v>4.6896949240624117</v>
      </c>
      <c r="P377" s="21">
        <v>4.0950708660690323</v>
      </c>
      <c r="Q377" s="21">
        <v>0.49326745027693397</v>
      </c>
      <c r="R377" s="21">
        <v>0.26771667644765518</v>
      </c>
      <c r="S377" s="21">
        <v>9.4993078523822508E-2</v>
      </c>
      <c r="T377" s="21">
        <v>0.17272359792383266</v>
      </c>
      <c r="U377" s="21">
        <v>0.39977259883560495</v>
      </c>
      <c r="V377" s="21">
        <v>0.14185007216122503</v>
      </c>
      <c r="W377" s="21">
        <v>0.25792252667437993</v>
      </c>
      <c r="X377" s="22">
        <v>0.69972798224701382</v>
      </c>
      <c r="Y377" s="22">
        <v>0.76550969497241816</v>
      </c>
      <c r="Z377" s="22">
        <v>0.30027201775298618</v>
      </c>
      <c r="AA377" s="22">
        <v>0.12076362165010983</v>
      </c>
      <c r="AB377" s="23">
        <v>0.6696724018289858</v>
      </c>
      <c r="AC377" s="24">
        <v>0.68281290932463923</v>
      </c>
      <c r="AD377" s="22">
        <v>0.14900444030438223</v>
      </c>
      <c r="AE377" s="22">
        <v>0.14900444030438223</v>
      </c>
      <c r="AF377" s="22">
        <v>0.39627013117123916</v>
      </c>
      <c r="AG377" s="22">
        <v>21.198269815291091</v>
      </c>
      <c r="AH377" s="23">
        <v>21.198269815291091</v>
      </c>
      <c r="AI377" s="24">
        <v>0.73009477417144442</v>
      </c>
      <c r="AJ377" s="22">
        <v>0.88353312743889612</v>
      </c>
      <c r="AK377" s="22">
        <v>0.49241589449735179</v>
      </c>
      <c r="AL377" s="23">
        <v>0.49241589449735179</v>
      </c>
      <c r="AM377" s="24">
        <v>0.17714779929569704</v>
      </c>
      <c r="AN377" s="22">
        <v>0.44703798081401858</v>
      </c>
      <c r="AO377" s="22">
        <v>0.2993689983205039</v>
      </c>
      <c r="AP377" s="22">
        <v>0.54379062420404933</v>
      </c>
      <c r="AQ377" s="22">
        <v>0.11863099223306856</v>
      </c>
      <c r="AR377" s="22">
        <v>0.44035269999365623</v>
      </c>
      <c r="AS377" s="22">
        <v>0.32149920505765428</v>
      </c>
      <c r="AT377" s="22">
        <v>0.13182794670483022</v>
      </c>
      <c r="AU377" s="22">
        <v>-0.47206806519243083</v>
      </c>
      <c r="AV377" s="22">
        <v>-0.26309575879648178</v>
      </c>
      <c r="AW377" s="22">
        <v>0.76323066615925561</v>
      </c>
      <c r="AX377" s="22">
        <v>-0.40779096185530128</v>
      </c>
      <c r="AY377" s="22">
        <v>6.0016323829482161</v>
      </c>
      <c r="AZ377" s="22">
        <v>-7.6958274968289855</v>
      </c>
      <c r="BA377" s="22">
        <v>-0.59373289227900561</v>
      </c>
      <c r="BB377" s="22">
        <v>0.16662133502898163</v>
      </c>
      <c r="BC377" s="23">
        <v>5.2430177622442814E-2</v>
      </c>
    </row>
    <row r="378" spans="1:55" x14ac:dyDescent="0.2">
      <c r="A378" s="47" t="s">
        <v>1123</v>
      </c>
      <c r="B378" s="47" t="s">
        <v>1124</v>
      </c>
      <c r="C378" s="47" t="s">
        <v>34</v>
      </c>
      <c r="D378" s="47">
        <v>252464</v>
      </c>
      <c r="E378" s="47" t="s">
        <v>16</v>
      </c>
      <c r="F378" s="47">
        <v>2018</v>
      </c>
      <c r="G378" s="47" t="s">
        <v>17</v>
      </c>
      <c r="H378" s="48">
        <v>43465</v>
      </c>
      <c r="I378" s="48">
        <v>43518</v>
      </c>
      <c r="J378" s="48">
        <v>43518</v>
      </c>
      <c r="K378" s="47">
        <v>951000000</v>
      </c>
      <c r="L378" s="47">
        <v>969000000</v>
      </c>
      <c r="M378" s="47" t="s">
        <v>1965</v>
      </c>
      <c r="N378" s="20">
        <v>3.2728375101050928</v>
      </c>
      <c r="O378" s="21">
        <v>2.3767178658043653</v>
      </c>
      <c r="P378" s="21">
        <v>1.7109943411479385</v>
      </c>
      <c r="Q378" s="21">
        <v>0.90538136535468094</v>
      </c>
      <c r="R378" s="21">
        <v>0.29573437591176988</v>
      </c>
      <c r="S378" s="21">
        <v>4.370659975491626E-2</v>
      </c>
      <c r="T378" s="21">
        <v>0.25202777615685357</v>
      </c>
      <c r="U378" s="21">
        <v>0.5634867689570825</v>
      </c>
      <c r="V378" s="21">
        <v>8.3277740716032916E-2</v>
      </c>
      <c r="W378" s="21">
        <v>0.48020902824104961</v>
      </c>
      <c r="X378" s="22">
        <v>0.47248643286456204</v>
      </c>
      <c r="Y378" s="22">
        <v>0.74589484159893849</v>
      </c>
      <c r="Z378" s="22">
        <v>0.52751356713543796</v>
      </c>
      <c r="AA378" s="22">
        <v>0.25453696679698895</v>
      </c>
      <c r="AB378" s="23">
        <v>0.5248293166832001</v>
      </c>
      <c r="AC378" s="24">
        <v>0.65110238215914851</v>
      </c>
      <c r="AD378" s="22">
        <v>0.44564115560060819</v>
      </c>
      <c r="AE378" s="22">
        <v>0.44564115560060819</v>
      </c>
      <c r="AF378" s="22">
        <v>0.35352255448555497</v>
      </c>
      <c r="AG378" s="22">
        <v>56.271999999999998</v>
      </c>
      <c r="AH378" s="23">
        <v>56.271999999999998</v>
      </c>
      <c r="AI378" s="24">
        <v>-0.88037279176519678</v>
      </c>
      <c r="AJ378" s="22">
        <v>2.9058205335489085</v>
      </c>
      <c r="AK378" s="22">
        <v>0.91436464088397795</v>
      </c>
      <c r="AL378" s="23">
        <v>1.4185082872928176</v>
      </c>
      <c r="AM378" s="24">
        <v>0.62041360907271514</v>
      </c>
      <c r="AN378" s="22">
        <v>1.7549477429397375</v>
      </c>
      <c r="AO378" s="22">
        <v>0.92104802474178682</v>
      </c>
      <c r="AP378" s="22">
        <v>2.8070425040014229</v>
      </c>
      <c r="AQ378" s="22">
        <v>0.32561125051059114</v>
      </c>
      <c r="AR378" s="22">
        <v>0.45546122655854027</v>
      </c>
      <c r="AS378" s="22">
        <v>-0.40097567156614294</v>
      </c>
      <c r="AT378" s="22">
        <v>0.41950166306821496</v>
      </c>
      <c r="AU378" s="22">
        <v>2.8742926434923199</v>
      </c>
      <c r="AV378" s="22">
        <v>1.4031176006314128</v>
      </c>
      <c r="AW378" s="22">
        <v>1.6645056726094003</v>
      </c>
      <c r="AX378" s="22">
        <v>1.6464459365593886</v>
      </c>
      <c r="AY378" s="22">
        <v>0.72050042649985779</v>
      </c>
      <c r="AZ378" s="22">
        <v>0.11870912709695763</v>
      </c>
      <c r="BA378" s="22">
        <v>1.2743727598566308</v>
      </c>
      <c r="BB378" s="22">
        <v>1.3879242304656669</v>
      </c>
      <c r="BC378" s="23">
        <v>0.47971083680010912</v>
      </c>
    </row>
    <row r="379" spans="1:55" x14ac:dyDescent="0.2">
      <c r="A379" s="47" t="s">
        <v>1159</v>
      </c>
      <c r="B379" s="47" t="s">
        <v>1160</v>
      </c>
      <c r="C379" s="47" t="s">
        <v>34</v>
      </c>
      <c r="D379" s="47">
        <v>693134</v>
      </c>
      <c r="E379" s="47" t="s">
        <v>16</v>
      </c>
      <c r="F379" s="47">
        <v>2018</v>
      </c>
      <c r="G379" s="47" t="s">
        <v>17</v>
      </c>
      <c r="H379" s="48">
        <v>43465</v>
      </c>
      <c r="I379" s="48">
        <v>43516</v>
      </c>
      <c r="J379" s="48">
        <v>43516</v>
      </c>
      <c r="K379" s="47">
        <v>38627000</v>
      </c>
      <c r="L379" s="47">
        <v>39904000</v>
      </c>
      <c r="M379" s="47" t="s">
        <v>1966</v>
      </c>
      <c r="N379" s="20">
        <v>1.2240046048379107</v>
      </c>
      <c r="O379" s="21">
        <v>1.2240046048379107</v>
      </c>
      <c r="P379" s="21">
        <v>0.42128841100065584</v>
      </c>
      <c r="Q379" s="21">
        <v>0.3518273067209321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2">
        <v>0.2897089442942149</v>
      </c>
      <c r="Y379" s="22">
        <v>1.7423174595242197</v>
      </c>
      <c r="Z379" s="22">
        <v>0.7102910557057851</v>
      </c>
      <c r="AA379" s="22">
        <v>0.42084509841911866</v>
      </c>
      <c r="AB379" s="23">
        <v>0.73973945860411405</v>
      </c>
      <c r="AC379" s="24">
        <v>0.46999514584905944</v>
      </c>
      <c r="AD379" s="22">
        <v>0.18038302886188337</v>
      </c>
      <c r="AE379" s="22">
        <v>0.16304387339861132</v>
      </c>
      <c r="AF379" s="22">
        <v>0.15766581629925519</v>
      </c>
      <c r="AG379" s="22" t="e">
        <v>#DIV/0!</v>
      </c>
      <c r="AH379" s="23" t="e">
        <v>#DIV/0!</v>
      </c>
      <c r="AI379" s="24">
        <v>-0.25417361102784541</v>
      </c>
      <c r="AJ379" s="22">
        <v>0.59023783799085638</v>
      </c>
      <c r="AK379" s="22" t="e">
        <v>#DIV/0!</v>
      </c>
      <c r="AL379" s="23" t="e">
        <v>#DIV/0!</v>
      </c>
      <c r="AM379" s="24">
        <v>0.11130501205423121</v>
      </c>
      <c r="AN379" s="22">
        <v>0.70595525819604699</v>
      </c>
      <c r="AO379" s="22">
        <v>0.52222296049667138</v>
      </c>
      <c r="AP379" s="22">
        <v>9.849635620708538</v>
      </c>
      <c r="AQ379" s="22">
        <v>8.2336709356921389E-2</v>
      </c>
      <c r="AR379" s="22">
        <v>0.26751610744139198</v>
      </c>
      <c r="AS379" s="22">
        <v>-6.7995535036491667E-2</v>
      </c>
      <c r="AT379" s="22">
        <v>0.13970305360858934</v>
      </c>
      <c r="AU379" s="22">
        <v>2.8185759916207049E-2</v>
      </c>
      <c r="AV379" s="22" t="e">
        <v>#DIV/0!</v>
      </c>
      <c r="AW379" s="22" t="e">
        <v>#DIV/0!</v>
      </c>
      <c r="AX379" s="22" t="e">
        <v>#DIV/0!</v>
      </c>
      <c r="AY379" s="22">
        <v>0</v>
      </c>
      <c r="AZ379" s="22">
        <v>-1.0585386671724686</v>
      </c>
      <c r="BA379" s="22">
        <v>8.1024263878151662E-2</v>
      </c>
      <c r="BB379" s="22" t="e">
        <v>#DIV/0!</v>
      </c>
      <c r="BC379" s="23">
        <v>0.11154732671036625</v>
      </c>
    </row>
    <row r="380" spans="1:55" x14ac:dyDescent="0.2">
      <c r="A380" s="47" t="s">
        <v>1171</v>
      </c>
      <c r="B380" s="47" t="s">
        <v>1172</v>
      </c>
      <c r="C380" s="47" t="s">
        <v>45</v>
      </c>
      <c r="D380" s="47">
        <v>80553</v>
      </c>
      <c r="E380" s="47" t="s">
        <v>16</v>
      </c>
      <c r="F380" s="47">
        <v>2018</v>
      </c>
      <c r="G380" s="47" t="s">
        <v>17</v>
      </c>
      <c r="H380" s="48">
        <v>43465</v>
      </c>
      <c r="I380" s="48">
        <v>43521</v>
      </c>
      <c r="J380" s="48">
        <v>43521</v>
      </c>
      <c r="K380" s="47">
        <v>448512000</v>
      </c>
      <c r="L380" s="47">
        <v>444547000</v>
      </c>
      <c r="M380" s="47" t="s">
        <v>1967</v>
      </c>
      <c r="N380" s="20">
        <v>1.9708763906967979</v>
      </c>
      <c r="O380" s="21">
        <v>1.196169841874136</v>
      </c>
      <c r="P380" s="21">
        <v>0.42356591338602423</v>
      </c>
      <c r="Q380" s="21">
        <v>1.1047563279951966</v>
      </c>
      <c r="R380" s="21">
        <v>0.1716914541314509</v>
      </c>
      <c r="S380" s="21">
        <v>5.8892509862139703E-3</v>
      </c>
      <c r="T380" s="21">
        <v>0.16580220314523694</v>
      </c>
      <c r="U380" s="21">
        <v>0.36136867454586835</v>
      </c>
      <c r="V380" s="21">
        <v>1.2395438280385805E-2</v>
      </c>
      <c r="W380" s="21">
        <v>0.34897323626548254</v>
      </c>
      <c r="X380" s="22">
        <v>0.61098105027488669</v>
      </c>
      <c r="Y380" s="22">
        <v>0.55154967477818329</v>
      </c>
      <c r="Z380" s="22">
        <v>0.38901894972511331</v>
      </c>
      <c r="AA380" s="22">
        <v>0.12873761313840071</v>
      </c>
      <c r="AB380" s="23">
        <v>0.47511438103265424</v>
      </c>
      <c r="AC380" s="24">
        <v>0.4506812293419164</v>
      </c>
      <c r="AD380" s="22">
        <v>-4.8172749478402948E-3</v>
      </c>
      <c r="AE380" s="22">
        <v>-4.8172749478402948E-3</v>
      </c>
      <c r="AF380" s="22">
        <v>-8.9159157626774316E-3</v>
      </c>
      <c r="AG380" s="22">
        <v>-0.74526334604385125</v>
      </c>
      <c r="AH380" s="23">
        <v>-0.74526334604385125</v>
      </c>
      <c r="AI380" s="24">
        <v>-0.302226891425115</v>
      </c>
      <c r="AJ380" s="22">
        <v>0.47738676283856024</v>
      </c>
      <c r="AK380" s="22">
        <v>0.86196582486547002</v>
      </c>
      <c r="AL380" s="23">
        <v>0.86196582486547002</v>
      </c>
      <c r="AM380" s="24">
        <v>-2.2957343330336943E-2</v>
      </c>
      <c r="AN380" s="22">
        <v>2.5748721658450142</v>
      </c>
      <c r="AO380" s="22">
        <v>1.2233587953136638</v>
      </c>
      <c r="AP380" s="22">
        <v>4.064635021613884</v>
      </c>
      <c r="AQ380" s="22">
        <v>-1.090736396654717E-2</v>
      </c>
      <c r="AR380" s="22">
        <v>0.12097200465610218</v>
      </c>
      <c r="AS380" s="22">
        <v>-3.6560992916678303E-2</v>
      </c>
      <c r="AT380" s="22">
        <v>0.14799216588276809</v>
      </c>
      <c r="AU380" s="22">
        <v>0.32320169729410164</v>
      </c>
      <c r="AV380" s="22">
        <v>0.58357047009332719</v>
      </c>
      <c r="AW380" s="22">
        <v>0.89258262601693017</v>
      </c>
      <c r="AX380" s="22">
        <v>0.60429874089629088</v>
      </c>
      <c r="AY380" s="22">
        <v>-29.133549186553143</v>
      </c>
      <c r="AZ380" s="22">
        <v>-6.8525802454331055</v>
      </c>
      <c r="BA380" s="22">
        <v>-9.1859098959008243</v>
      </c>
      <c r="BB380" s="22">
        <v>-3.4324688475016261E-2</v>
      </c>
      <c r="BC380" s="23">
        <v>-8.541009100235742E-3</v>
      </c>
    </row>
    <row r="381" spans="1:55" x14ac:dyDescent="0.2">
      <c r="A381" s="47" t="s">
        <v>1177</v>
      </c>
      <c r="B381" s="47" t="s">
        <v>1178</v>
      </c>
      <c r="C381" s="47" t="s">
        <v>15</v>
      </c>
      <c r="D381" s="47">
        <v>219075</v>
      </c>
      <c r="E381" s="47" t="s">
        <v>16</v>
      </c>
      <c r="F381" s="47">
        <v>2018</v>
      </c>
      <c r="G381" s="47" t="s">
        <v>17</v>
      </c>
      <c r="H381" s="48">
        <v>43465</v>
      </c>
      <c r="I381" s="48">
        <v>43524</v>
      </c>
      <c r="J381" s="48">
        <v>43524</v>
      </c>
      <c r="K381" s="47">
        <v>271000000</v>
      </c>
      <c r="L381" s="47">
        <v>272700000</v>
      </c>
      <c r="M381" s="47" t="s">
        <v>1968</v>
      </c>
      <c r="N381" s="20">
        <v>0.54450499545867392</v>
      </c>
      <c r="O381" s="21">
        <v>0.46995155918861642</v>
      </c>
      <c r="P381" s="21">
        <v>0.29897063275809871</v>
      </c>
      <c r="Q381" s="21">
        <v>3.48144072036018</v>
      </c>
      <c r="R381" s="21">
        <v>0.32880871584211468</v>
      </c>
      <c r="S381" s="21">
        <v>3.0786747633505984E-2</v>
      </c>
      <c r="T381" s="21">
        <v>0.29802196820860866</v>
      </c>
      <c r="U381" s="21">
        <v>1.473536768384192</v>
      </c>
      <c r="V381" s="21">
        <v>0.13796898449224612</v>
      </c>
      <c r="W381" s="21">
        <v>1.335567783891946</v>
      </c>
      <c r="X381" s="22">
        <v>0.16060903732809431</v>
      </c>
      <c r="Y381" s="22">
        <v>0.26933441120991647</v>
      </c>
      <c r="Z381" s="22">
        <v>0.83939096267190572</v>
      </c>
      <c r="AA381" s="22">
        <v>0.1009778531880693</v>
      </c>
      <c r="AB381" s="23">
        <v>0.22314252545097338</v>
      </c>
      <c r="AC381" s="24">
        <v>0.43427838171561389</v>
      </c>
      <c r="AD381" s="22">
        <v>0.2561073045541486</v>
      </c>
      <c r="AE381" s="22">
        <v>0.20187395588698157</v>
      </c>
      <c r="AF381" s="22">
        <v>5.1545892550177955E-2</v>
      </c>
      <c r="AG381" s="22">
        <v>16.843949044585987</v>
      </c>
      <c r="AH381" s="23">
        <v>13.277070063694268</v>
      </c>
      <c r="AI381" s="24">
        <v>-0.22811842743892574</v>
      </c>
      <c r="AJ381" s="22">
        <v>0.46783227369058433</v>
      </c>
      <c r="AK381" s="22">
        <v>0.41967680608365021</v>
      </c>
      <c r="AL381" s="23">
        <v>0.41967680608365021</v>
      </c>
      <c r="AM381" s="24">
        <v>0.21300650325162582</v>
      </c>
      <c r="AN381" s="22">
        <v>4.1323661830915457</v>
      </c>
      <c r="AO381" s="22">
        <v>0.92210662618324701</v>
      </c>
      <c r="AP381" s="22">
        <v>-6.8632436025257562</v>
      </c>
      <c r="AQ381" s="22">
        <v>4.7530809073048762E-2</v>
      </c>
      <c r="AR381" s="22">
        <v>0.14965014647846403</v>
      </c>
      <c r="AS381" s="22">
        <v>-3.4137956080672105E-2</v>
      </c>
      <c r="AT381" s="22">
        <v>0.13799339167708519</v>
      </c>
      <c r="AU381" s="22">
        <v>0.12246442627914017</v>
      </c>
      <c r="AV381" s="22">
        <v>0.10985877240630092</v>
      </c>
      <c r="AW381" s="22">
        <v>0.46303093864708966</v>
      </c>
      <c r="AX381" s="22">
        <v>0.12120758109221665</v>
      </c>
      <c r="AY381" s="22">
        <v>1.3923236906787673</v>
      </c>
      <c r="AZ381" s="22">
        <v>1.0189071658158442</v>
      </c>
      <c r="BA381" s="22">
        <v>0.75998121183654299</v>
      </c>
      <c r="BB381" s="22">
        <v>0.56613253666485608</v>
      </c>
      <c r="BC381" s="23">
        <v>0.26402786573780873</v>
      </c>
    </row>
    <row r="382" spans="1:55" x14ac:dyDescent="0.2">
      <c r="A382" s="47" t="s">
        <v>1165</v>
      </c>
      <c r="B382" s="47" t="s">
        <v>1166</v>
      </c>
      <c r="C382" s="47" t="s">
        <v>72</v>
      </c>
      <c r="D382" s="47">
        <v>424210</v>
      </c>
      <c r="E382" s="47" t="s">
        <v>16</v>
      </c>
      <c r="F382" s="47">
        <v>2018</v>
      </c>
      <c r="G382" s="47" t="s">
        <v>17</v>
      </c>
      <c r="H382" s="48">
        <v>43465</v>
      </c>
      <c r="I382" s="48">
        <v>43515</v>
      </c>
      <c r="J382" s="48">
        <v>43515</v>
      </c>
      <c r="K382" s="47">
        <v>270132000</v>
      </c>
      <c r="L382" s="47">
        <v>270973000</v>
      </c>
      <c r="M382" s="47" t="s">
        <v>1969</v>
      </c>
      <c r="N382" s="20">
        <v>0.93564658897863084</v>
      </c>
      <c r="O382" s="21">
        <v>0.93564658897863084</v>
      </c>
      <c r="P382" s="21">
        <v>0.69001281554555483</v>
      </c>
      <c r="Q382" s="21">
        <v>0.97964172663089388</v>
      </c>
      <c r="R382" s="21">
        <v>0.46005084722905165</v>
      </c>
      <c r="S382" s="21">
        <v>0</v>
      </c>
      <c r="T382" s="21">
        <v>0.46005084722905165</v>
      </c>
      <c r="U382" s="21">
        <v>0.91073585354652542</v>
      </c>
      <c r="V382" s="21">
        <v>0</v>
      </c>
      <c r="W382" s="21">
        <v>0.91073585354652542</v>
      </c>
      <c r="X382" s="22">
        <v>3.2567279343877271E-2</v>
      </c>
      <c r="Y382" s="22">
        <v>0.50514190853204366</v>
      </c>
      <c r="Z382" s="22">
        <v>0.96743272065612274</v>
      </c>
      <c r="AA382" s="22">
        <v>0</v>
      </c>
      <c r="AB382" s="23">
        <v>0.50514190853204366</v>
      </c>
      <c r="AC382" s="24">
        <v>0.6833814295908045</v>
      </c>
      <c r="AD382" s="22">
        <v>0.62694307447325759</v>
      </c>
      <c r="AE382" s="22">
        <v>0.21076572871800309</v>
      </c>
      <c r="AF382" s="22">
        <v>0.19031980429074019</v>
      </c>
      <c r="AG382" s="22">
        <v>4.8917849263609803</v>
      </c>
      <c r="AH382" s="23">
        <v>1.644520302903822</v>
      </c>
      <c r="AI382" s="24">
        <v>-0.4638454294458832</v>
      </c>
      <c r="AJ382" s="22">
        <v>2.088770005662683</v>
      </c>
      <c r="AK382" s="22">
        <v>6.0488129642506723E-2</v>
      </c>
      <c r="AL382" s="23">
        <v>0.15803541757157349</v>
      </c>
      <c r="AM382" s="24">
        <v>5.1145457714598601E-2</v>
      </c>
      <c r="AN382" s="22">
        <v>0.26873429123785109</v>
      </c>
      <c r="AO382" s="22">
        <v>0.13574895276389415</v>
      </c>
      <c r="AP382" s="22">
        <v>-60.603160819729069</v>
      </c>
      <c r="AQ382" s="22">
        <v>2.5835714122697275E-2</v>
      </c>
      <c r="AR382" s="22">
        <v>0.53557929004765681</v>
      </c>
      <c r="AS382" s="22">
        <v>-0.24842600579447663</v>
      </c>
      <c r="AT382" s="22">
        <v>7.2704327745999345E-2</v>
      </c>
      <c r="AU382" s="22">
        <v>1.6657526897743868</v>
      </c>
      <c r="AV382" s="22">
        <v>0.12603011398373126</v>
      </c>
      <c r="AW382" s="22">
        <v>0.15803541757157349</v>
      </c>
      <c r="AX382" s="22">
        <v>0.12603011398373126</v>
      </c>
      <c r="AY382" s="22">
        <v>5.4055667882027238</v>
      </c>
      <c r="AZ382" s="22">
        <v>5.1233634151581313</v>
      </c>
      <c r="BA382" s="22">
        <v>2.2441903652917614</v>
      </c>
      <c r="BB382" s="22">
        <v>6.2191444976826396E-2</v>
      </c>
      <c r="BC382" s="23">
        <v>2.9643018745438853E-2</v>
      </c>
    </row>
    <row r="383" spans="1:55" x14ac:dyDescent="0.2">
      <c r="A383" s="47" t="s">
        <v>1189</v>
      </c>
      <c r="B383" s="47" t="s">
        <v>1190</v>
      </c>
      <c r="C383" s="47" t="s">
        <v>24</v>
      </c>
      <c r="D383" s="47">
        <v>378232</v>
      </c>
      <c r="E383" s="47" t="s">
        <v>16</v>
      </c>
      <c r="F383" s="47">
        <v>2018</v>
      </c>
      <c r="G383" s="47" t="s">
        <v>17</v>
      </c>
      <c r="H383" s="48">
        <v>43465</v>
      </c>
      <c r="I383" s="48">
        <v>43523</v>
      </c>
      <c r="J383" s="48">
        <v>43593</v>
      </c>
      <c r="K383" s="47">
        <v>92187000</v>
      </c>
      <c r="L383" s="47">
        <v>92706000</v>
      </c>
      <c r="M383" s="47" t="s">
        <v>2153</v>
      </c>
      <c r="N383" s="20">
        <v>1.3398247955141014</v>
      </c>
      <c r="O383" s="21">
        <v>1.2373529879486418</v>
      </c>
      <c r="P383" s="21">
        <v>7.2750655115431689E-2</v>
      </c>
      <c r="Q383" s="21">
        <v>1.0594707394857668</v>
      </c>
      <c r="R383" s="21">
        <v>0.35494563924484351</v>
      </c>
      <c r="S383" s="21">
        <v>5.6318949569836348E-3</v>
      </c>
      <c r="T383" s="21">
        <v>0.34931374428785988</v>
      </c>
      <c r="U383" s="21">
        <v>0.73100015813282604</v>
      </c>
      <c r="V383" s="21">
        <v>1.1598722871765247E-2</v>
      </c>
      <c r="W383" s="21">
        <v>0.71940143526106082</v>
      </c>
      <c r="X383" s="22">
        <v>0.17201237763504085</v>
      </c>
      <c r="Y383" s="22">
        <v>0.7371235809580895</v>
      </c>
      <c r="Z383" s="22">
        <v>0.82798762236495915</v>
      </c>
      <c r="AA383" s="22">
        <v>0.34127511655073728</v>
      </c>
      <c r="AB383" s="23">
        <v>0.48556164495432064</v>
      </c>
      <c r="AC383" s="24">
        <v>1</v>
      </c>
      <c r="AD383" s="22">
        <v>0.15115716471483562</v>
      </c>
      <c r="AE383" s="22">
        <v>0.10910060063433194</v>
      </c>
      <c r="AF383" s="22">
        <v>7.2380697935942609E-2</v>
      </c>
      <c r="AG383" s="22">
        <v>10.508189421513205</v>
      </c>
      <c r="AH383" s="23">
        <v>7.5844884999612789</v>
      </c>
      <c r="AI383" s="24">
        <v>-0.36707030314872252</v>
      </c>
      <c r="AJ383" s="22">
        <v>0.92711313618795421</v>
      </c>
      <c r="AK383" s="22">
        <v>0.32599916021300279</v>
      </c>
      <c r="AL383" s="23">
        <v>0.3353378517108222</v>
      </c>
      <c r="AM383" s="24">
        <v>0.14253983256201685</v>
      </c>
      <c r="AN383" s="22">
        <v>1.9693072411123411</v>
      </c>
      <c r="AO383" s="22">
        <v>0.95622006341496324</v>
      </c>
      <c r="AP383" s="22">
        <v>21.917504252358125</v>
      </c>
      <c r="AQ383" s="22">
        <v>6.9211875570326348E-2</v>
      </c>
      <c r="AR383" s="22">
        <v>0.12447627140703202</v>
      </c>
      <c r="AS383" s="22">
        <v>-4.5691542680201903E-2</v>
      </c>
      <c r="AT383" s="22">
        <v>0.11902670813849033</v>
      </c>
      <c r="AU383" s="22">
        <v>0.36471779908871543</v>
      </c>
      <c r="AV383" s="22">
        <v>0.13191883326126705</v>
      </c>
      <c r="AW383" s="22">
        <v>0.34074441697433949</v>
      </c>
      <c r="AX383" s="22">
        <v>0.13404572641655912</v>
      </c>
      <c r="AY383" s="22">
        <v>2.4556996929940116</v>
      </c>
      <c r="AZ383" s="22">
        <v>2.3910804289363123</v>
      </c>
      <c r="BA383" s="22">
        <v>0.67653150871162815</v>
      </c>
      <c r="BB383" s="22">
        <v>0.29391594577446845</v>
      </c>
      <c r="BC383" s="23">
        <v>0.11969056447744565</v>
      </c>
    </row>
    <row r="384" spans="1:55" x14ac:dyDescent="0.2">
      <c r="A384" s="47" t="s">
        <v>1168</v>
      </c>
      <c r="B384" s="47" t="s">
        <v>1169</v>
      </c>
      <c r="C384" s="47" t="s">
        <v>45</v>
      </c>
      <c r="D384" s="47">
        <v>178804</v>
      </c>
      <c r="E384" s="47" t="s">
        <v>16</v>
      </c>
      <c r="F384" s="47">
        <v>2018</v>
      </c>
      <c r="G384" s="47" t="s">
        <v>17</v>
      </c>
      <c r="H384" s="48">
        <v>43496</v>
      </c>
      <c r="I384" s="48">
        <v>43557</v>
      </c>
      <c r="J384" s="48">
        <v>43706</v>
      </c>
      <c r="K384" s="47">
        <v>59052000</v>
      </c>
      <c r="L384" s="47">
        <v>59378000</v>
      </c>
      <c r="M384" s="47" t="s">
        <v>2154</v>
      </c>
      <c r="N384" s="20">
        <v>2.3246052133207726</v>
      </c>
      <c r="O384" s="21">
        <v>0.85043266289199448</v>
      </c>
      <c r="P384" s="21">
        <v>0.49682301125603351</v>
      </c>
      <c r="Q384" s="21">
        <v>0.75318121236027769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2">
        <v>0.60004944891720036</v>
      </c>
      <c r="Y384" s="22">
        <v>0.57311920553780948</v>
      </c>
      <c r="Z384" s="22">
        <v>0.3999505510827997</v>
      </c>
      <c r="AA384" s="22">
        <v>3.4062720530262862E-3</v>
      </c>
      <c r="AB384" s="23">
        <v>0.57039169308329352</v>
      </c>
      <c r="AC384" s="24">
        <v>0.35870911165817898</v>
      </c>
      <c r="AD384" s="22">
        <v>0.12715929080347765</v>
      </c>
      <c r="AE384" s="22">
        <v>0.12715929080347765</v>
      </c>
      <c r="AF384" s="22">
        <v>9.8049240577284841E-2</v>
      </c>
      <c r="AG384" s="22">
        <v>-168.75716261608378</v>
      </c>
      <c r="AH384" s="23">
        <v>-168.75716261608378</v>
      </c>
      <c r="AI384" s="24">
        <v>-0.63716849330685155</v>
      </c>
      <c r="AJ384" s="22">
        <v>1.1607201821942952</v>
      </c>
      <c r="AK384" s="22" t="e">
        <v>#DIV/0!</v>
      </c>
      <c r="AL384" s="23" t="e">
        <v>#DIV/0!</v>
      </c>
      <c r="AM384" s="24">
        <v>0.36180226764046947</v>
      </c>
      <c r="AN384" s="22">
        <v>3.6900058124905919</v>
      </c>
      <c r="AO384" s="22">
        <v>2.1047486628737029</v>
      </c>
      <c r="AP384" s="22">
        <v>6.1556787719097263</v>
      </c>
      <c r="AQ384" s="22">
        <v>0.20636900800082228</v>
      </c>
      <c r="AR384" s="22">
        <v>0.14235250941136271</v>
      </c>
      <c r="AS384" s="22">
        <v>-9.0702533940087385E-2</v>
      </c>
      <c r="AT384" s="22">
        <v>0.2996162538402819</v>
      </c>
      <c r="AU384" s="22">
        <v>0.89958433284450356</v>
      </c>
      <c r="AV384" s="22" t="e">
        <v>#DIV/0!</v>
      </c>
      <c r="AW384" s="22" t="e">
        <v>#DIV/0!</v>
      </c>
      <c r="AX384" s="22" t="e">
        <v>#DIV/0!</v>
      </c>
      <c r="AY384" s="22">
        <v>0</v>
      </c>
      <c r="AZ384" s="22">
        <v>-0.47917174035219184</v>
      </c>
      <c r="BA384" s="22">
        <v>1.1252142936320055</v>
      </c>
      <c r="BB384" s="22" t="e">
        <v>#DIV/0!</v>
      </c>
      <c r="BC384" s="23">
        <v>0.36076160031358823</v>
      </c>
    </row>
    <row r="385" spans="1:55" x14ac:dyDescent="0.2">
      <c r="A385" s="47" t="s">
        <v>1180</v>
      </c>
      <c r="B385" s="47" t="s">
        <v>1181</v>
      </c>
      <c r="C385" s="47" t="s">
        <v>24</v>
      </c>
      <c r="D385" s="47">
        <v>367714</v>
      </c>
      <c r="E385" s="47" t="s">
        <v>16</v>
      </c>
      <c r="F385" s="47">
        <v>2018</v>
      </c>
      <c r="G385" s="47" t="s">
        <v>17</v>
      </c>
      <c r="H385" s="48">
        <v>43465</v>
      </c>
      <c r="I385" s="48">
        <v>43508</v>
      </c>
      <c r="J385" s="48">
        <v>43508</v>
      </c>
      <c r="K385" s="47">
        <v>963000000</v>
      </c>
      <c r="L385" s="47">
        <v>980000000</v>
      </c>
      <c r="M385" s="47" t="s">
        <v>1972</v>
      </c>
      <c r="N385" s="20">
        <v>0.72717021556503603</v>
      </c>
      <c r="O385" s="21">
        <v>0.72717021556503603</v>
      </c>
      <c r="P385" s="21">
        <v>0.26920257851115414</v>
      </c>
      <c r="Q385" s="21">
        <v>1.7072580788589111</v>
      </c>
      <c r="R385" s="21">
        <v>0.24013769453623351</v>
      </c>
      <c r="S385" s="21">
        <v>1.2961417938392205E-2</v>
      </c>
      <c r="T385" s="21">
        <v>0.22717627659784129</v>
      </c>
      <c r="U385" s="21">
        <v>0.65011471357177153</v>
      </c>
      <c r="V385" s="21">
        <v>3.508990342717911E-2</v>
      </c>
      <c r="W385" s="21">
        <v>0.61502481014459243</v>
      </c>
      <c r="X385" s="22">
        <v>0.25418306278371577</v>
      </c>
      <c r="Y385" s="22">
        <v>0.66948062772366823</v>
      </c>
      <c r="Z385" s="22">
        <v>0.74581693721628417</v>
      </c>
      <c r="AA385" s="22">
        <v>0.38700310732421939</v>
      </c>
      <c r="AB385" s="23">
        <v>0.36937741835883353</v>
      </c>
      <c r="AC385" s="24">
        <v>0.23799652592078568</v>
      </c>
      <c r="AD385" s="22">
        <v>8.7391214027147321E-2</v>
      </c>
      <c r="AE385" s="22">
        <v>7.6659580016530601E-2</v>
      </c>
      <c r="AF385" s="22">
        <v>5.2977498044172962E-2</v>
      </c>
      <c r="AG385" s="22">
        <v>14.122857142857143</v>
      </c>
      <c r="AH385" s="23">
        <v>12.388571428571428</v>
      </c>
      <c r="AI385" s="24">
        <v>-0.2777954559918539</v>
      </c>
      <c r="AJ385" s="22">
        <v>0.29530718487473923</v>
      </c>
      <c r="AK385" s="22">
        <v>0.33903266400393939</v>
      </c>
      <c r="AL385" s="23">
        <v>0.42985719757071728</v>
      </c>
      <c r="AM385" s="24">
        <v>0.21317160794636028</v>
      </c>
      <c r="AN385" s="22">
        <v>4.0238141817987803</v>
      </c>
      <c r="AO385" s="22">
        <v>1.4863060944284954</v>
      </c>
      <c r="AP385" s="22">
        <v>-15.584969346283668</v>
      </c>
      <c r="AQ385" s="22">
        <v>7.8740778210627971E-2</v>
      </c>
      <c r="AR385" s="22">
        <v>6.945064464943182E-2</v>
      </c>
      <c r="AS385" s="22">
        <v>-1.9293073499317116E-2</v>
      </c>
      <c r="AT385" s="22">
        <v>0.10322491640443829</v>
      </c>
      <c r="AU385" s="22">
        <v>6.2545809919374543E-2</v>
      </c>
      <c r="AV385" s="22">
        <v>9.1043387864529188E-2</v>
      </c>
      <c r="AW385" s="22">
        <v>0.45438246435904112</v>
      </c>
      <c r="AX385" s="22">
        <v>9.6237818455221072E-2</v>
      </c>
      <c r="AY385" s="22">
        <v>1.8487760469350596</v>
      </c>
      <c r="AZ385" s="22">
        <v>1.1243172162654258</v>
      </c>
      <c r="BA385" s="22">
        <v>0.27765726681127983</v>
      </c>
      <c r="BB385" s="22">
        <v>0.47447611752475788</v>
      </c>
      <c r="BC385" s="23">
        <v>0.17517068638144873</v>
      </c>
    </row>
    <row r="386" spans="1:55" x14ac:dyDescent="0.2">
      <c r="A386" s="47" t="s">
        <v>1174</v>
      </c>
      <c r="B386" s="47" t="s">
        <v>1175</v>
      </c>
      <c r="C386" s="47" t="s">
        <v>15</v>
      </c>
      <c r="D386" s="47">
        <v>367644</v>
      </c>
      <c r="E386" s="47" t="s">
        <v>16</v>
      </c>
      <c r="F386" s="47">
        <v>2018</v>
      </c>
      <c r="G386" s="47" t="s">
        <v>17</v>
      </c>
      <c r="H386" s="48">
        <v>43465</v>
      </c>
      <c r="I386" s="48">
        <v>43504</v>
      </c>
      <c r="J386" s="48">
        <v>43504</v>
      </c>
      <c r="K386" s="47">
        <v>729300000</v>
      </c>
      <c r="L386" s="47">
        <v>733000000</v>
      </c>
      <c r="M386" s="47" t="s">
        <v>1973</v>
      </c>
      <c r="N386" s="20">
        <v>0.89991353220925208</v>
      </c>
      <c r="O386" s="21">
        <v>0.73951578037181154</v>
      </c>
      <c r="P386" s="21">
        <v>0.28815391266753132</v>
      </c>
      <c r="Q386" s="21">
        <v>1.8960975370905351</v>
      </c>
      <c r="R386" s="21">
        <v>0.37856526958256548</v>
      </c>
      <c r="S386" s="21">
        <v>2.4785703416910408E-2</v>
      </c>
      <c r="T386" s="21">
        <v>0.35377956616565509</v>
      </c>
      <c r="U386" s="21">
        <v>1.0963619448660824</v>
      </c>
      <c r="V386" s="21">
        <v>7.1781814620770698E-2</v>
      </c>
      <c r="W386" s="21">
        <v>1.0245801302453117</v>
      </c>
      <c r="X386" s="22">
        <v>7.0383958611594841E-2</v>
      </c>
      <c r="Y386" s="22">
        <v>0.3452922379833297</v>
      </c>
      <c r="Z386" s="22">
        <v>0.92961604138840515</v>
      </c>
      <c r="AA386" s="22">
        <v>0</v>
      </c>
      <c r="AB386" s="23">
        <v>0.3452922379833297</v>
      </c>
      <c r="AC386" s="24">
        <v>0.56070427470217243</v>
      </c>
      <c r="AD386" s="22">
        <v>0.46899088997897687</v>
      </c>
      <c r="AE386" s="22">
        <v>0.37302908199018919</v>
      </c>
      <c r="AF386" s="22">
        <v>0.26129992992291523</v>
      </c>
      <c r="AG386" s="22">
        <v>12.308045977011494</v>
      </c>
      <c r="AH386" s="23">
        <v>9.7896551724137932</v>
      </c>
      <c r="AI386" s="24">
        <v>-0.60119732903522916</v>
      </c>
      <c r="AJ386" s="22">
        <v>1.8776480760916558</v>
      </c>
      <c r="AK386" s="22">
        <v>0.28524853735876021</v>
      </c>
      <c r="AL386" s="23">
        <v>0.38792371935152514</v>
      </c>
      <c r="AM386" s="24">
        <v>0.2921216275767517</v>
      </c>
      <c r="AN386" s="22">
        <v>1.1179552465357685</v>
      </c>
      <c r="AO386" s="22">
        <v>0.38602126904154055</v>
      </c>
      <c r="AP386" s="22">
        <v>-49.313174946004317</v>
      </c>
      <c r="AQ386" s="22">
        <v>0.10086733054930935</v>
      </c>
      <c r="AR386" s="22">
        <v>0.38043097407147863</v>
      </c>
      <c r="AS386" s="22">
        <v>-0.22871408549404346</v>
      </c>
      <c r="AT386" s="22">
        <v>0.14685444739378159</v>
      </c>
      <c r="AU386" s="22">
        <v>1.140293990488543</v>
      </c>
      <c r="AV386" s="22">
        <v>0.23558572640793177</v>
      </c>
      <c r="AW386" s="22">
        <v>0.41510155316606928</v>
      </c>
      <c r="AX386" s="22">
        <v>0.25209080047789723</v>
      </c>
      <c r="AY386" s="22">
        <v>2.0910534180052296</v>
      </c>
      <c r="AZ386" s="22">
        <v>1.9665670526709003</v>
      </c>
      <c r="BA386" s="22">
        <v>0.8841770030170969</v>
      </c>
      <c r="BB386" s="22">
        <v>0.38037604394622837</v>
      </c>
      <c r="BC386" s="23">
        <v>0.15621503640798959</v>
      </c>
    </row>
    <row r="387" spans="1:55" x14ac:dyDescent="0.2">
      <c r="A387" s="47" t="s">
        <v>1183</v>
      </c>
      <c r="B387" s="47" t="s">
        <v>1184</v>
      </c>
      <c r="C387" s="47" t="s">
        <v>15</v>
      </c>
      <c r="D387" s="47">
        <v>106423</v>
      </c>
      <c r="E387" s="47" t="s">
        <v>16</v>
      </c>
      <c r="F387" s="47">
        <v>2018</v>
      </c>
      <c r="G387" s="47" t="s">
        <v>17</v>
      </c>
      <c r="H387" s="48">
        <v>43465</v>
      </c>
      <c r="I387" s="48">
        <v>43517</v>
      </c>
      <c r="J387" s="48">
        <v>43517</v>
      </c>
      <c r="K387" s="47">
        <v>867000000</v>
      </c>
      <c r="L387" s="47">
        <v>870000000</v>
      </c>
      <c r="M387" s="47" t="s">
        <v>1974</v>
      </c>
      <c r="N387" s="20">
        <v>1.1507063249804785</v>
      </c>
      <c r="O387" s="21">
        <v>1.1507063249804785</v>
      </c>
      <c r="P387" s="21">
        <v>0.35742173635266555</v>
      </c>
      <c r="Q387" s="21">
        <v>15.468883766875205</v>
      </c>
      <c r="R387" s="21">
        <v>0.45457453614843252</v>
      </c>
      <c r="S387" s="21">
        <v>5.6082053742802306E-2</v>
      </c>
      <c r="T387" s="21">
        <v>0.39849248240563018</v>
      </c>
      <c r="U387" s="21">
        <v>7.4863351992097469</v>
      </c>
      <c r="V387" s="21">
        <v>0.92360882449785975</v>
      </c>
      <c r="W387" s="21">
        <v>6.5627263747118869</v>
      </c>
      <c r="X387" s="22">
        <v>0.32409628918746003</v>
      </c>
      <c r="Y387" s="22">
        <v>6.8819397235440741E-2</v>
      </c>
      <c r="Z387" s="22">
        <v>0.67590371081253997</v>
      </c>
      <c r="AA387" s="22">
        <v>7.619561740243122E-2</v>
      </c>
      <c r="AB387" s="23">
        <v>6.0720569417786308E-2</v>
      </c>
      <c r="AC387" s="24">
        <v>0.22345917813556729</v>
      </c>
      <c r="AD387" s="22">
        <v>0.12845632540599211</v>
      </c>
      <c r="AE387" s="22">
        <v>9.7744256272526128E-2</v>
      </c>
      <c r="AF387" s="22">
        <v>6.6670377534406702E-2</v>
      </c>
      <c r="AG387" s="22">
        <v>15.257851239669421</v>
      </c>
      <c r="AH387" s="23">
        <v>11.6099173553719</v>
      </c>
      <c r="AI387" s="24">
        <v>-0.44780111714263238</v>
      </c>
      <c r="AJ387" s="22">
        <v>0.90232128913182363</v>
      </c>
      <c r="AK387" s="22">
        <v>0.42663617171006335</v>
      </c>
      <c r="AL387" s="23">
        <v>0.55906931738212529</v>
      </c>
      <c r="AM387" s="24">
        <v>1.5775436285808364</v>
      </c>
      <c r="AN387" s="22">
        <v>23.661837339479749</v>
      </c>
      <c r="AO387" s="22">
        <v>1.4367602367242482</v>
      </c>
      <c r="AP387" s="22">
        <v>33.848798869524259</v>
      </c>
      <c r="AQ387" s="22">
        <v>9.5789347408829176E-2</v>
      </c>
      <c r="AR387" s="22">
        <v>0.17688314941345096</v>
      </c>
      <c r="AS387" s="22">
        <v>-7.9208471911050501E-2</v>
      </c>
      <c r="AT387" s="22">
        <v>0.25413867562380038</v>
      </c>
      <c r="AU387" s="22">
        <v>0.45297082416412293</v>
      </c>
      <c r="AV387" s="22">
        <v>0.28065622800844475</v>
      </c>
      <c r="AW387" s="22">
        <v>0.63775023832221167</v>
      </c>
      <c r="AX387" s="22">
        <v>0.32015453313933068</v>
      </c>
      <c r="AY387" s="22">
        <v>2.4630050915393782</v>
      </c>
      <c r="AZ387" s="22">
        <v>1.9175603943234751</v>
      </c>
      <c r="BA387" s="22">
        <v>1.3318722604884157</v>
      </c>
      <c r="BB387" s="22">
        <v>0.30893736805066857</v>
      </c>
      <c r="BC387" s="23">
        <v>0.19549667399593643</v>
      </c>
    </row>
    <row r="388" spans="1:55" x14ac:dyDescent="0.2">
      <c r="A388" s="47" t="s">
        <v>1186</v>
      </c>
      <c r="B388" s="47" t="s">
        <v>1187</v>
      </c>
      <c r="C388" s="47" t="s">
        <v>15</v>
      </c>
      <c r="D388" s="47">
        <v>102754</v>
      </c>
      <c r="E388" s="47" t="s">
        <v>16</v>
      </c>
      <c r="F388" s="47">
        <v>2018</v>
      </c>
      <c r="G388" s="47" t="s">
        <v>17</v>
      </c>
      <c r="H388" s="48">
        <v>43465</v>
      </c>
      <c r="I388" s="48">
        <v>43488</v>
      </c>
      <c r="J388" s="48">
        <v>43488</v>
      </c>
      <c r="K388" s="47">
        <v>80552000</v>
      </c>
      <c r="L388" s="47">
        <v>81511000</v>
      </c>
      <c r="M388" s="47" t="s">
        <v>1975</v>
      </c>
      <c r="N388" s="20">
        <v>0.83223062381852553</v>
      </c>
      <c r="O388" s="21">
        <v>0.78071833648393196</v>
      </c>
      <c r="P388" s="21">
        <v>2.0321361058601134E-2</v>
      </c>
      <c r="Q388" s="21">
        <v>4.3285336467822511</v>
      </c>
      <c r="R388" s="21">
        <v>0.64782440853692158</v>
      </c>
      <c r="S388" s="21">
        <v>4.9798709535101751E-2</v>
      </c>
      <c r="T388" s="21">
        <v>0.5980256990018199</v>
      </c>
      <c r="U388" s="21">
        <v>3.451954158095798</v>
      </c>
      <c r="V388" s="21">
        <v>0.26535409932412579</v>
      </c>
      <c r="W388" s="21">
        <v>3.1866000587716719</v>
      </c>
      <c r="X388" s="22">
        <v>9.7115755804334639E-2</v>
      </c>
      <c r="Y388" s="22">
        <v>0.28379618046868482</v>
      </c>
      <c r="Z388" s="22">
        <v>0.90288424419566538</v>
      </c>
      <c r="AA388" s="22">
        <v>0.27893895108365963</v>
      </c>
      <c r="AB388" s="23">
        <v>0.18766889097226053</v>
      </c>
      <c r="AC388" s="24">
        <v>0.41804399154964583</v>
      </c>
      <c r="AD388" s="22">
        <v>0.28905182055424383</v>
      </c>
      <c r="AE388" s="22">
        <v>0.250776686964086</v>
      </c>
      <c r="AF388" s="22">
        <v>0.13619982602212005</v>
      </c>
      <c r="AG388" s="22">
        <v>4.8357588357588357</v>
      </c>
      <c r="AH388" s="23">
        <v>4.1954261954261955</v>
      </c>
      <c r="AI388" s="24">
        <v>0.48966000701016477</v>
      </c>
      <c r="AJ388" s="22">
        <v>1.3482986767485823</v>
      </c>
      <c r="AK388" s="22">
        <v>0.24287052013279986</v>
      </c>
      <c r="AL388" s="23">
        <v>0.24287052013279986</v>
      </c>
      <c r="AM388" s="24">
        <v>0.32206876285630326</v>
      </c>
      <c r="AN388" s="22">
        <v>2.3646782250955041</v>
      </c>
      <c r="AO388" s="22">
        <v>0.44377654000992667</v>
      </c>
      <c r="AP388" s="22">
        <v>-22.667605633802818</v>
      </c>
      <c r="AQ388" s="22">
        <v>6.0442287542050402E-2</v>
      </c>
      <c r="AR388" s="22">
        <v>0.35454206536597488</v>
      </c>
      <c r="AS388" s="22">
        <v>0.17360507021250154</v>
      </c>
      <c r="AT388" s="22">
        <v>0.1573374510560856</v>
      </c>
      <c r="AU388" s="22">
        <v>-0.80245746691871456</v>
      </c>
      <c r="AV388" s="22">
        <v>-0.14454754405380096</v>
      </c>
      <c r="AW388" s="22">
        <v>0.26309479896717081</v>
      </c>
      <c r="AX388" s="22">
        <v>-0.15658428624123941</v>
      </c>
      <c r="AY388" s="22">
        <v>5.0503009458297505</v>
      </c>
      <c r="AZ388" s="22">
        <v>5.0318142734307827</v>
      </c>
      <c r="BA388" s="22">
        <v>-1.5492700729927007</v>
      </c>
      <c r="BB388" s="22">
        <v>0.17178854175534178</v>
      </c>
      <c r="BC388" s="23">
        <v>0.1259911344196791</v>
      </c>
    </row>
    <row r="389" spans="1:55" x14ac:dyDescent="0.2">
      <c r="A389" s="47" t="s">
        <v>1216</v>
      </c>
      <c r="B389" s="47" t="s">
        <v>1217</v>
      </c>
      <c r="C389" s="47" t="s">
        <v>34</v>
      </c>
      <c r="D389" s="47">
        <v>107326</v>
      </c>
      <c r="E389" s="47" t="s">
        <v>16</v>
      </c>
      <c r="F389" s="47">
        <v>2018</v>
      </c>
      <c r="G389" s="47" t="s">
        <v>17</v>
      </c>
      <c r="H389" s="48">
        <v>43373</v>
      </c>
      <c r="I389" s="48">
        <v>43420</v>
      </c>
      <c r="J389" s="48">
        <v>43420</v>
      </c>
      <c r="K389" s="47">
        <v>2223250000</v>
      </c>
      <c r="L389" s="47">
        <v>2753250000</v>
      </c>
      <c r="M389" s="47" t="s">
        <v>1976</v>
      </c>
      <c r="N389" s="20">
        <v>1.6113224237063246</v>
      </c>
      <c r="O389" s="21">
        <v>1.6113224237063246</v>
      </c>
      <c r="P389" s="21">
        <v>1.0270676691729324</v>
      </c>
      <c r="Q389" s="21">
        <v>1.0352512274718491</v>
      </c>
      <c r="R389" s="21">
        <v>0.24013001083423618</v>
      </c>
      <c r="S389" s="21">
        <v>0</v>
      </c>
      <c r="T389" s="21">
        <v>0.24013001083423618</v>
      </c>
      <c r="U389" s="21">
        <v>0.48872489930320762</v>
      </c>
      <c r="V389" s="21">
        <v>0</v>
      </c>
      <c r="W389" s="21">
        <v>0.48872489930320762</v>
      </c>
      <c r="X389" s="22">
        <v>0.26314192849404117</v>
      </c>
      <c r="Y389" s="22">
        <v>1.2848184943149623</v>
      </c>
      <c r="Z389" s="22">
        <v>0.73685807150595883</v>
      </c>
      <c r="AA389" s="22">
        <v>0.2194871794871795</v>
      </c>
      <c r="AB389" s="23">
        <v>0.49133983387504515</v>
      </c>
      <c r="AC389" s="24">
        <v>1</v>
      </c>
      <c r="AD389" s="22">
        <v>0.68775777572905039</v>
      </c>
      <c r="AE389" s="22">
        <v>0.65801348925226844</v>
      </c>
      <c r="AF389" s="22">
        <v>0.49983017128439033</v>
      </c>
      <c r="AG389" s="22">
        <v>23.16013071895425</v>
      </c>
      <c r="AH389" s="23">
        <v>22.158496732026144</v>
      </c>
      <c r="AI389" s="24">
        <v>-0.88413435066467394</v>
      </c>
      <c r="AJ389" s="22">
        <v>1.1245466607695709</v>
      </c>
      <c r="AK389" s="22">
        <v>0.64940143175118814</v>
      </c>
      <c r="AL389" s="23">
        <v>0.76478373338145944</v>
      </c>
      <c r="AM389" s="24">
        <v>0.3028547908152765</v>
      </c>
      <c r="AN389" s="22">
        <v>0.60591538529385824</v>
      </c>
      <c r="AO389" s="22">
        <v>0.29771036475261825</v>
      </c>
      <c r="AP389" s="22">
        <v>2.982057589350311</v>
      </c>
      <c r="AQ389" s="22">
        <v>0.14880462260743951</v>
      </c>
      <c r="AR389" s="22">
        <v>0.61686641758455041</v>
      </c>
      <c r="AS389" s="22">
        <v>-0.54539278955796011</v>
      </c>
      <c r="AT389" s="22">
        <v>0.18364752618273744</v>
      </c>
      <c r="AU389" s="22">
        <v>0.85174701459531177</v>
      </c>
      <c r="AV389" s="22">
        <v>0.57925765505624738</v>
      </c>
      <c r="AW389" s="22">
        <v>0.76478373338145944</v>
      </c>
      <c r="AX389" s="22">
        <v>0.57925765505624738</v>
      </c>
      <c r="AY389" s="22">
        <v>1.1727811485819106</v>
      </c>
      <c r="AZ389" s="22">
        <v>0.35360519260618034</v>
      </c>
      <c r="BA389" s="22">
        <v>0.93476361518299189</v>
      </c>
      <c r="BB389" s="22">
        <v>0.8157973891595981</v>
      </c>
      <c r="BC389" s="23">
        <v>0.23413328729281768</v>
      </c>
    </row>
    <row r="390" spans="1:55" x14ac:dyDescent="0.2">
      <c r="A390" s="47" t="s">
        <v>1195</v>
      </c>
      <c r="B390" s="47" t="s">
        <v>1196</v>
      </c>
      <c r="C390" s="47" t="s">
        <v>24</v>
      </c>
      <c r="D390" s="47">
        <v>361284</v>
      </c>
      <c r="E390" s="47" t="s">
        <v>16</v>
      </c>
      <c r="F390" s="47">
        <v>2018</v>
      </c>
      <c r="G390" s="47" t="s">
        <v>17</v>
      </c>
      <c r="H390" s="48">
        <v>43373</v>
      </c>
      <c r="I390" s="48">
        <v>43430</v>
      </c>
      <c r="J390" s="48">
        <v>43430</v>
      </c>
      <c r="K390" s="47">
        <v>91400000</v>
      </c>
      <c r="L390" s="47">
        <v>93300000</v>
      </c>
      <c r="M390" s="47" t="s">
        <v>1977</v>
      </c>
      <c r="N390" s="20">
        <v>1.6335000373217885</v>
      </c>
      <c r="O390" s="21">
        <v>1.3064865268343659</v>
      </c>
      <c r="P390" s="21">
        <v>0.37680077629319997</v>
      </c>
      <c r="Q390" s="21">
        <v>1.0473972430288916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2">
        <v>0.67279490884495963</v>
      </c>
      <c r="Y390" s="22">
        <v>0.55587823652904134</v>
      </c>
      <c r="Z390" s="22">
        <v>0.32720509115504043</v>
      </c>
      <c r="AA390" s="22">
        <v>9.0263473422080118E-2</v>
      </c>
      <c r="AB390" s="23">
        <v>0.48842500076859224</v>
      </c>
      <c r="AC390" s="24">
        <v>0.43629885923743622</v>
      </c>
      <c r="AD390" s="22">
        <v>0.17142269877702032</v>
      </c>
      <c r="AE390" s="22">
        <v>0.17142269877702032</v>
      </c>
      <c r="AF390" s="22">
        <v>5.1351443938200132E-2</v>
      </c>
      <c r="AG390" s="22">
        <v>-47.657142857142858</v>
      </c>
      <c r="AH390" s="23">
        <v>-47.657142857142858</v>
      </c>
      <c r="AI390" s="24">
        <v>-1.0705649593317212</v>
      </c>
      <c r="AJ390" s="22">
        <v>0.33955363141001715</v>
      </c>
      <c r="AK390" s="22" t="e">
        <v>#DIV/0!</v>
      </c>
      <c r="AL390" s="23" t="e">
        <v>#DIV/0!</v>
      </c>
      <c r="AM390" s="24">
        <v>9.4353874236797378E-2</v>
      </c>
      <c r="AN390" s="22">
        <v>1.8374142380562724</v>
      </c>
      <c r="AO390" s="22">
        <v>0.89743905063485718</v>
      </c>
      <c r="AP390" s="22">
        <v>3.4394956993048194</v>
      </c>
      <c r="AQ390" s="22">
        <v>4.6084791096627414E-2</v>
      </c>
      <c r="AR390" s="22">
        <v>0.155835702785105</v>
      </c>
      <c r="AS390" s="22">
        <v>-0.16683224281456613</v>
      </c>
      <c r="AT390" s="22">
        <v>0.1398530451624804</v>
      </c>
      <c r="AU390" s="22">
        <v>0.20220944987683809</v>
      </c>
      <c r="AV390" s="22" t="e">
        <v>#DIV/0!</v>
      </c>
      <c r="AW390" s="22" t="e">
        <v>#DIV/0!</v>
      </c>
      <c r="AX390" s="22" t="e">
        <v>#DIV/0!</v>
      </c>
      <c r="AY390" s="22">
        <v>0</v>
      </c>
      <c r="AZ390" s="22">
        <v>-1.0087929656274981</v>
      </c>
      <c r="BA390" s="22">
        <v>1.8072048032021348</v>
      </c>
      <c r="BB390" s="22" t="e">
        <v>#DIV/0!</v>
      </c>
      <c r="BC390" s="23">
        <v>0.26157867224255099</v>
      </c>
    </row>
    <row r="391" spans="1:55" x14ac:dyDescent="0.2">
      <c r="A391" s="47" t="s">
        <v>1213</v>
      </c>
      <c r="B391" s="47" t="s">
        <v>1214</v>
      </c>
      <c r="C391" s="47" t="s">
        <v>45</v>
      </c>
      <c r="D391" s="47">
        <v>330907</v>
      </c>
      <c r="E391" s="47" t="s">
        <v>16</v>
      </c>
      <c r="F391" s="47">
        <v>2017</v>
      </c>
      <c r="G391" s="47" t="s">
        <v>17</v>
      </c>
      <c r="H391" s="48">
        <v>43190</v>
      </c>
      <c r="I391" s="48">
        <v>43190</v>
      </c>
      <c r="J391" s="48">
        <v>43321</v>
      </c>
      <c r="K391" s="47">
        <v>419042898</v>
      </c>
      <c r="L391" s="47">
        <v>406784232</v>
      </c>
      <c r="M391" s="47" t="s">
        <v>2155</v>
      </c>
      <c r="N391" s="20">
        <v>1.4920605741822826</v>
      </c>
      <c r="O391" s="21">
        <v>0.8990238079232733</v>
      </c>
      <c r="P391" s="21">
        <v>0.2168840672747703</v>
      </c>
      <c r="Q391" s="21">
        <v>1.7958355747789645</v>
      </c>
      <c r="R391" s="21">
        <v>0.36308926799795566</v>
      </c>
      <c r="S391" s="21">
        <v>0.14851371940131758</v>
      </c>
      <c r="T391" s="21">
        <v>0.21457554859663805</v>
      </c>
      <c r="U391" s="21">
        <v>1.0151378922891379</v>
      </c>
      <c r="V391" s="21">
        <v>0.41521994004494461</v>
      </c>
      <c r="W391" s="21">
        <v>0.5999179522441932</v>
      </c>
      <c r="X391" s="22">
        <v>0.45419282322032795</v>
      </c>
      <c r="Y391" s="22">
        <v>0.56757568235425737</v>
      </c>
      <c r="Z391" s="22">
        <v>0.54580717677967205</v>
      </c>
      <c r="AA391" s="22">
        <v>0.16420988215852303</v>
      </c>
      <c r="AB391" s="23">
        <v>0.35767482502223286</v>
      </c>
      <c r="AC391" s="24">
        <v>0.50513475498673843</v>
      </c>
      <c r="AD391" s="22">
        <v>0.12725996740206333</v>
      </c>
      <c r="AE391" s="22">
        <v>0.12725996740206333</v>
      </c>
      <c r="AF391" s="22">
        <v>5.2062804579086401E-2</v>
      </c>
      <c r="AG391" s="22">
        <v>17.502212389380531</v>
      </c>
      <c r="AH391" s="23">
        <v>17.502212389380531</v>
      </c>
      <c r="AI391" s="24">
        <v>-0.92428288554649884</v>
      </c>
      <c r="AJ391" s="22">
        <v>0.46981214969021889</v>
      </c>
      <c r="AK391" s="22">
        <v>0.21100336919052354</v>
      </c>
      <c r="AL391" s="23">
        <v>0.39388064828204405</v>
      </c>
      <c r="AM391" s="24">
        <v>0.16673183127554164</v>
      </c>
      <c r="AN391" s="22">
        <v>3.2025134378280824</v>
      </c>
      <c r="AO391" s="22">
        <v>1.1454584335065088</v>
      </c>
      <c r="AP391" s="22">
        <v>7.6472793031245185</v>
      </c>
      <c r="AQ391" s="22">
        <v>5.9635778577115807E-2</v>
      </c>
      <c r="AR391" s="22">
        <v>0.12485292532657838</v>
      </c>
      <c r="AS391" s="22">
        <v>-0.11539942208977141</v>
      </c>
      <c r="AT391" s="22">
        <v>0.14301383626328759</v>
      </c>
      <c r="AU391" s="22">
        <v>0.22250622764094508</v>
      </c>
      <c r="AV391" s="22">
        <v>0.18654455242972218</v>
      </c>
      <c r="AW391" s="22">
        <v>0.66649642607754378</v>
      </c>
      <c r="AX391" s="22">
        <v>0.31565723789917088</v>
      </c>
      <c r="AY391" s="22">
        <v>2.4908195783352958</v>
      </c>
      <c r="AZ391" s="22">
        <v>2.0379112361867886</v>
      </c>
      <c r="BA391" s="22">
        <v>1.1357665919147601</v>
      </c>
      <c r="BB391" s="22">
        <v>0.40147428127585855</v>
      </c>
      <c r="BC391" s="23">
        <v>0.20956346904230211</v>
      </c>
    </row>
    <row r="392" spans="1:55" x14ac:dyDescent="0.2">
      <c r="A392" s="47" t="s">
        <v>1192</v>
      </c>
      <c r="B392" s="47" t="s">
        <v>1193</v>
      </c>
      <c r="C392" s="47" t="s">
        <v>138</v>
      </c>
      <c r="D392" s="47">
        <v>410846</v>
      </c>
      <c r="E392" s="47" t="s">
        <v>16</v>
      </c>
      <c r="F392" s="47">
        <v>2017</v>
      </c>
      <c r="G392" s="47" t="s">
        <v>17</v>
      </c>
      <c r="H392" s="48">
        <v>43100</v>
      </c>
      <c r="I392" s="48">
        <v>43159</v>
      </c>
      <c r="J392" s="48">
        <v>43318</v>
      </c>
      <c r="K392" s="47">
        <v>437000000</v>
      </c>
      <c r="L392" s="47">
        <v>438000000</v>
      </c>
      <c r="M392" s="47" t="s">
        <v>2156</v>
      </c>
      <c r="N392" s="20">
        <v>1.7443772016981303</v>
      </c>
      <c r="O392" s="21">
        <v>1.1677355252461386</v>
      </c>
      <c r="P392" s="21">
        <v>0.52840755126004879</v>
      </c>
      <c r="Q392" s="21">
        <v>1.1903056768558953</v>
      </c>
      <c r="R392" s="21">
        <v>0.17688105586347144</v>
      </c>
      <c r="S392" s="21">
        <v>2.4323138881135612E-3</v>
      </c>
      <c r="T392" s="21">
        <v>0.17444874197535787</v>
      </c>
      <c r="U392" s="21">
        <v>0.38742358078602618</v>
      </c>
      <c r="V392" s="21">
        <v>5.3275109170305675E-3</v>
      </c>
      <c r="W392" s="21">
        <v>0.38209606986899564</v>
      </c>
      <c r="X392" s="22">
        <v>0.38502332628892699</v>
      </c>
      <c r="Y392" s="22">
        <v>0.45655727899836518</v>
      </c>
      <c r="Z392" s="22">
        <v>0.61497667371107301</v>
      </c>
      <c r="AA392" s="22">
        <v>0</v>
      </c>
      <c r="AB392" s="23">
        <v>0.45655727899836518</v>
      </c>
      <c r="AC392" s="24">
        <v>4.8382634603107044E-2</v>
      </c>
      <c r="AD392" s="22">
        <v>3.8848691210895937E-2</v>
      </c>
      <c r="AE392" s="22">
        <v>3.82953819961694E-2</v>
      </c>
      <c r="AF392" s="22">
        <v>4.325388380506491E-2</v>
      </c>
      <c r="AG392" s="22">
        <v>7.8012820512820511</v>
      </c>
      <c r="AH392" s="23">
        <v>7.6901709401709404</v>
      </c>
      <c r="AI392" s="24">
        <v>-0.41444728201386355</v>
      </c>
      <c r="AJ392" s="22">
        <v>0.49516755487309189</v>
      </c>
      <c r="AK392" s="22">
        <v>0.47790802524797116</v>
      </c>
      <c r="AL392" s="23">
        <v>0.61789900811541931</v>
      </c>
      <c r="AM392" s="24">
        <v>0.17751091703056768</v>
      </c>
      <c r="AN392" s="22">
        <v>4.1039301310043665</v>
      </c>
      <c r="AO392" s="22">
        <v>1.8736791738107581</v>
      </c>
      <c r="AP392" s="22">
        <v>11.403955830603081</v>
      </c>
      <c r="AQ392" s="22">
        <v>8.1043901271980537E-2</v>
      </c>
      <c r="AR392" s="22">
        <v>5.8331559906363059E-2</v>
      </c>
      <c r="AS392" s="22">
        <v>-2.4175356458821025E-2</v>
      </c>
      <c r="AT392" s="22">
        <v>0.10929462897244707</v>
      </c>
      <c r="AU392" s="22">
        <v>0.28001083912925662</v>
      </c>
      <c r="AV392" s="22">
        <v>0.34941388638412985</v>
      </c>
      <c r="AW392" s="22">
        <v>0.62651428571428569</v>
      </c>
      <c r="AX392" s="22">
        <v>0.35428571428571426</v>
      </c>
      <c r="AY392" s="22">
        <v>2.4300191728293616</v>
      </c>
      <c r="AZ392" s="22">
        <v>0.82771843330594352</v>
      </c>
      <c r="BA392" s="22">
        <v>0.76260762607626076</v>
      </c>
      <c r="BB392" s="22">
        <v>0.40565825067628491</v>
      </c>
      <c r="BC392" s="23">
        <v>9.2076649525417664E-2</v>
      </c>
    </row>
    <row r="393" spans="1:55" x14ac:dyDescent="0.2">
      <c r="A393" s="47" t="s">
        <v>1222</v>
      </c>
      <c r="B393" s="47" t="s">
        <v>1223</v>
      </c>
      <c r="C393" s="47" t="s">
        <v>59</v>
      </c>
      <c r="D393" s="47">
        <v>378238</v>
      </c>
      <c r="E393" s="47" t="s">
        <v>16</v>
      </c>
      <c r="F393" s="47">
        <v>2018</v>
      </c>
      <c r="G393" s="47" t="s">
        <v>17</v>
      </c>
      <c r="H393" s="48">
        <v>43465</v>
      </c>
      <c r="I393" s="48">
        <v>43522</v>
      </c>
      <c r="J393" s="48">
        <v>43522</v>
      </c>
      <c r="K393" s="47">
        <v>132053000</v>
      </c>
      <c r="L393" s="47">
        <v>133400000</v>
      </c>
      <c r="M393" s="47" t="s">
        <v>1980</v>
      </c>
      <c r="N393" s="20">
        <v>1.7909634055265122</v>
      </c>
      <c r="O393" s="21">
        <v>1.0784416231018172</v>
      </c>
      <c r="P393" s="21">
        <v>6.6445938096423532E-2</v>
      </c>
      <c r="Q393" s="21">
        <v>0.88973924749317834</v>
      </c>
      <c r="R393" s="21">
        <v>0.29621048541872413</v>
      </c>
      <c r="S393" s="21">
        <v>1.3529418345770448E-2</v>
      </c>
      <c r="T393" s="21">
        <v>0.28268106707295365</v>
      </c>
      <c r="U393" s="21">
        <v>0.55976057981476879</v>
      </c>
      <c r="V393" s="21">
        <v>2.5567072843756648E-2</v>
      </c>
      <c r="W393" s="21">
        <v>0.5341935069710122</v>
      </c>
      <c r="X393" s="22">
        <v>0.10975699060122272</v>
      </c>
      <c r="Y393" s="22">
        <v>0.93386654882581543</v>
      </c>
      <c r="Z393" s="22">
        <v>0.89024300939877732</v>
      </c>
      <c r="AA393" s="22">
        <v>0.32194407519021817</v>
      </c>
      <c r="AB393" s="23">
        <v>0.52917353615137308</v>
      </c>
      <c r="AC393" s="24">
        <v>0.25119276893742432</v>
      </c>
      <c r="AD393" s="22">
        <v>0.16718934560900633</v>
      </c>
      <c r="AE393" s="22">
        <v>0.16718934560900633</v>
      </c>
      <c r="AF393" s="22">
        <v>0.11768661121288361</v>
      </c>
      <c r="AG393" s="22">
        <v>5.3322151313826653</v>
      </c>
      <c r="AH393" s="23">
        <v>5.3322151313826653</v>
      </c>
      <c r="AI393" s="24">
        <v>-0.31836614123588908</v>
      </c>
      <c r="AJ393" s="22">
        <v>1.3820877935441043</v>
      </c>
      <c r="AK393" s="22">
        <v>0.23508882769418826</v>
      </c>
      <c r="AL393" s="23">
        <v>0.28594379854277258</v>
      </c>
      <c r="AM393" s="24">
        <v>9.913792357843304E-2</v>
      </c>
      <c r="AN393" s="22">
        <v>0.84238914313797508</v>
      </c>
      <c r="AO393" s="22">
        <v>0.44577004168984746</v>
      </c>
      <c r="AP393" s="22">
        <v>9.1962127172966568</v>
      </c>
      <c r="AQ393" s="22">
        <v>5.2461165586704002E-2</v>
      </c>
      <c r="AR393" s="22">
        <v>0.19000727605593504</v>
      </c>
      <c r="AS393" s="22">
        <v>-6.0491883284670381E-2</v>
      </c>
      <c r="AT393" s="22">
        <v>8.4699551368828521E-2</v>
      </c>
      <c r="AU393" s="22">
        <v>0.27032777362874449</v>
      </c>
      <c r="AV393" s="22">
        <v>5.5928827968877687E-2</v>
      </c>
      <c r="AW393" s="22">
        <v>0.29962937470789108</v>
      </c>
      <c r="AX393" s="22">
        <v>5.8605641520682664E-2</v>
      </c>
      <c r="AY393" s="22">
        <v>3.9744858202243818</v>
      </c>
      <c r="AZ393" s="22">
        <v>3.9198478647431862</v>
      </c>
      <c r="BA393" s="22">
        <v>0.31578988183518963</v>
      </c>
      <c r="BB393" s="22">
        <v>0.25160487299047513</v>
      </c>
      <c r="BC393" s="23">
        <v>7.9393536867333081E-2</v>
      </c>
    </row>
    <row r="394" spans="1:55" x14ac:dyDescent="0.2">
      <c r="A394" s="47" t="s">
        <v>1219</v>
      </c>
      <c r="B394" s="47" t="s">
        <v>1220</v>
      </c>
      <c r="C394" s="47" t="s">
        <v>72</v>
      </c>
      <c r="D394" s="47">
        <v>378237</v>
      </c>
      <c r="E394" s="47" t="s">
        <v>16</v>
      </c>
      <c r="F394" s="47">
        <v>2018</v>
      </c>
      <c r="G394" s="47" t="s">
        <v>17</v>
      </c>
      <c r="H394" s="48">
        <v>43465</v>
      </c>
      <c r="I394" s="48">
        <v>43504</v>
      </c>
      <c r="J394" s="48">
        <v>43507</v>
      </c>
      <c r="K394" s="47">
        <v>190350000</v>
      </c>
      <c r="L394" s="47">
        <v>192584000</v>
      </c>
      <c r="M394" s="47" t="s">
        <v>2012</v>
      </c>
      <c r="N394" s="20">
        <v>8.704560650605675E-2</v>
      </c>
      <c r="O394" s="21">
        <v>8.704560650605675E-2</v>
      </c>
      <c r="P394" s="21">
        <v>6.2887916363287874E-2</v>
      </c>
      <c r="Q394" s="21">
        <v>1.9162275129446171</v>
      </c>
      <c r="R394" s="21">
        <v>0.12307440505951006</v>
      </c>
      <c r="S394" s="21">
        <v>0</v>
      </c>
      <c r="T394" s="21">
        <v>0.12307440505951006</v>
      </c>
      <c r="U394" s="21">
        <v>0.35891296617383339</v>
      </c>
      <c r="V394" s="21">
        <v>0</v>
      </c>
      <c r="W394" s="21">
        <v>0.35891296617383339</v>
      </c>
      <c r="X394" s="22">
        <v>4.5994789297863652E-2</v>
      </c>
      <c r="Y394" s="22">
        <v>0.34566067275353524</v>
      </c>
      <c r="Z394" s="22">
        <v>0.9540052107021364</v>
      </c>
      <c r="AA394" s="22">
        <v>0</v>
      </c>
      <c r="AB394" s="23">
        <v>0.34290877359917127</v>
      </c>
      <c r="AC394" s="24">
        <v>0.55471225482040187</v>
      </c>
      <c r="AD394" s="22">
        <v>0.49029033331484667</v>
      </c>
      <c r="AE394" s="22">
        <v>0.28390041225297175</v>
      </c>
      <c r="AF394" s="22">
        <v>0.17785665428059083</v>
      </c>
      <c r="AG394" s="22">
        <v>3.2060339929644717</v>
      </c>
      <c r="AH394" s="23">
        <v>1.8564395633620638</v>
      </c>
      <c r="AI394" s="24">
        <v>-1.3989143340547019</v>
      </c>
      <c r="AJ394" s="22">
        <v>8.8413041634401113E-2</v>
      </c>
      <c r="AK394" s="22">
        <v>0.12682713207183111</v>
      </c>
      <c r="AL394" s="23">
        <v>0.37958615588626426</v>
      </c>
      <c r="AM394" s="24">
        <v>6.5320477404100352E-2</v>
      </c>
      <c r="AN394" s="22">
        <v>0.36726473725885583</v>
      </c>
      <c r="AO394" s="22">
        <v>0.12593830063965611</v>
      </c>
      <c r="AP394" s="22">
        <v>-0.26106398789683938</v>
      </c>
      <c r="AQ394" s="22">
        <v>2.2398964797552431E-2</v>
      </c>
      <c r="AR394" s="22">
        <v>0.37095419000610058</v>
      </c>
      <c r="AS394" s="22">
        <v>-0.51893313367718563</v>
      </c>
      <c r="AT394" s="22">
        <v>4.6717340304528419E-2</v>
      </c>
      <c r="AU394" s="22">
        <v>-8.2703719084278905E-3</v>
      </c>
      <c r="AV394" s="22">
        <v>-3.5507416354380858E-2</v>
      </c>
      <c r="AW394" s="22">
        <v>0.37958615588626426</v>
      </c>
      <c r="AX394" s="22">
        <v>-3.5507416354380858E-2</v>
      </c>
      <c r="AY394" s="22">
        <v>1.9932261929337862</v>
      </c>
      <c r="AZ394" s="22">
        <v>1.4550582504046279</v>
      </c>
      <c r="BA394" s="22">
        <v>-0.19510071927490438</v>
      </c>
      <c r="BB394" s="22">
        <v>0.29050666913846951</v>
      </c>
      <c r="BC394" s="23">
        <v>7.5813910894486178E-2</v>
      </c>
    </row>
    <row r="395" spans="1:55" x14ac:dyDescent="0.2">
      <c r="A395" s="47" t="s">
        <v>1204</v>
      </c>
      <c r="B395" s="47" t="s">
        <v>1205</v>
      </c>
      <c r="C395" s="47" t="s">
        <v>15</v>
      </c>
      <c r="D395" s="47">
        <v>378235</v>
      </c>
      <c r="E395" s="47" t="s">
        <v>16</v>
      </c>
      <c r="F395" s="47">
        <v>2018</v>
      </c>
      <c r="G395" s="47" t="s">
        <v>17</v>
      </c>
      <c r="H395" s="48">
        <v>43465</v>
      </c>
      <c r="I395" s="48">
        <v>43495</v>
      </c>
      <c r="J395" s="48">
        <v>43515</v>
      </c>
      <c r="K395" s="47">
        <v>164344501</v>
      </c>
      <c r="L395" s="47">
        <v>167346841</v>
      </c>
      <c r="M395" s="47" t="s">
        <v>1981</v>
      </c>
      <c r="N395" s="20">
        <v>0.48656198097538877</v>
      </c>
      <c r="O395" s="21">
        <v>0.48656198097538877</v>
      </c>
      <c r="P395" s="21">
        <v>0.10531481201872263</v>
      </c>
      <c r="Q395" s="21">
        <v>1.8495605138607167</v>
      </c>
      <c r="R395" s="21">
        <v>0.46155280239987795</v>
      </c>
      <c r="S395" s="21">
        <v>0.11402810026608816</v>
      </c>
      <c r="T395" s="21">
        <v>0.34752470213378983</v>
      </c>
      <c r="U395" s="21">
        <v>1.3152226407804501</v>
      </c>
      <c r="V395" s="21">
        <v>0.32492997198879553</v>
      </c>
      <c r="W395" s="21">
        <v>0.99029266879165456</v>
      </c>
      <c r="X395" s="22">
        <v>0.10923173397962815</v>
      </c>
      <c r="Y395" s="22">
        <v>1.5794050343249428</v>
      </c>
      <c r="Z395" s="22">
        <v>0.89076826602037185</v>
      </c>
      <c r="AA395" s="22">
        <v>0.56971679406131892</v>
      </c>
      <c r="AB395" s="23">
        <v>0.35093130857752997</v>
      </c>
      <c r="AC395" s="24">
        <v>0.62999457225168054</v>
      </c>
      <c r="AD395" s="22">
        <v>0.4718800885140495</v>
      </c>
      <c r="AE395" s="22">
        <v>0.34825268256022712</v>
      </c>
      <c r="AF395" s="22">
        <v>0.24996868606738759</v>
      </c>
      <c r="AG395" s="22">
        <v>8.7139552814186576</v>
      </c>
      <c r="AH395" s="23">
        <v>6.4309946029298377</v>
      </c>
      <c r="AI395" s="24">
        <v>-0.71682363013698636</v>
      </c>
      <c r="AJ395" s="22">
        <v>0.70542050430318581</v>
      </c>
      <c r="AK395" s="22">
        <v>0.34311313479969158</v>
      </c>
      <c r="AL395" s="23">
        <v>0.34311313479969158</v>
      </c>
      <c r="AM395" s="24">
        <v>0.28914324350429826</v>
      </c>
      <c r="AN395" s="22">
        <v>1.1567178595576162</v>
      </c>
      <c r="AO395" s="22">
        <v>0.40592851210955377</v>
      </c>
      <c r="AP395" s="22">
        <v>-3.5216879870607265</v>
      </c>
      <c r="AQ395" s="22">
        <v>0.10146941680931477</v>
      </c>
      <c r="AR395" s="22">
        <v>0.39012984844056614</v>
      </c>
      <c r="AS395" s="22">
        <v>-0.27965429418395893</v>
      </c>
      <c r="AT395" s="22">
        <v>0.15836482890700473</v>
      </c>
      <c r="AU395" s="22">
        <v>0.50505813075645478</v>
      </c>
      <c r="AV395" s="22">
        <v>0.24565784158924833</v>
      </c>
      <c r="AW395" s="22">
        <v>0.45569373323579615</v>
      </c>
      <c r="AX395" s="22">
        <v>0.32626188734455008</v>
      </c>
      <c r="AY395" s="22">
        <v>2.4095735268094143</v>
      </c>
      <c r="AZ395" s="22">
        <v>2.2861440453017163</v>
      </c>
      <c r="BA395" s="22">
        <v>1.1174210790045098</v>
      </c>
      <c r="BB395" s="22">
        <v>0.30628281863915102</v>
      </c>
      <c r="BC395" s="23">
        <v>0.18228904867014883</v>
      </c>
    </row>
    <row r="396" spans="1:55" x14ac:dyDescent="0.2">
      <c r="A396" s="47" t="s">
        <v>1201</v>
      </c>
      <c r="B396" s="47" t="s">
        <v>1202</v>
      </c>
      <c r="C396" s="47" t="s">
        <v>34</v>
      </c>
      <c r="D396" s="47">
        <v>378234</v>
      </c>
      <c r="E396" s="47" t="s">
        <v>16</v>
      </c>
      <c r="F396" s="47">
        <v>2018</v>
      </c>
      <c r="G396" s="47" t="s">
        <v>17</v>
      </c>
      <c r="H396" s="48">
        <v>43465</v>
      </c>
      <c r="I396" s="48">
        <v>43511</v>
      </c>
      <c r="J396" s="48">
        <v>43511</v>
      </c>
      <c r="K396" s="47">
        <v>120940000</v>
      </c>
      <c r="L396" s="47">
        <v>121677000</v>
      </c>
      <c r="M396" s="47" t="s">
        <v>1982</v>
      </c>
      <c r="N396" s="20">
        <v>1.389877478656381</v>
      </c>
      <c r="O396" s="21">
        <v>1.389877478656381</v>
      </c>
      <c r="P396" s="21">
        <v>1.3398927806329741</v>
      </c>
      <c r="Q396" s="21">
        <v>-2.3818404387234984</v>
      </c>
      <c r="R396" s="21">
        <v>0.93238091954887536</v>
      </c>
      <c r="S396" s="21">
        <v>0</v>
      </c>
      <c r="T396" s="21">
        <v>0.93238091954887536</v>
      </c>
      <c r="U396" s="21">
        <v>-1.2884016589268366</v>
      </c>
      <c r="V396" s="21">
        <v>0</v>
      </c>
      <c r="W396" s="21">
        <v>-1.2884016589268366</v>
      </c>
      <c r="X396" s="22">
        <v>0.68792439190516186</v>
      </c>
      <c r="Y396" s="22">
        <v>-0.74408760151172648</v>
      </c>
      <c r="Z396" s="22">
        <v>0.31207560809483814</v>
      </c>
      <c r="AA396" s="22">
        <v>2.7436349049153201E-2</v>
      </c>
      <c r="AB396" s="23">
        <v>-0.72367255435350353</v>
      </c>
      <c r="AC396" s="24">
        <v>0.84186098575354595</v>
      </c>
      <c r="AD396" s="22">
        <v>0.6316144691757567</v>
      </c>
      <c r="AE396" s="22">
        <v>0.6316144691757567</v>
      </c>
      <c r="AF396" s="22">
        <v>0.47942704710984396</v>
      </c>
      <c r="AG396" s="22">
        <v>6.6819800600809787</v>
      </c>
      <c r="AH396" s="23">
        <v>6.6819800600809787</v>
      </c>
      <c r="AI396" s="24">
        <v>-2.695652486398298</v>
      </c>
      <c r="AJ396" s="22">
        <v>0.73416245422598381</v>
      </c>
      <c r="AK396" s="22">
        <v>0.38972923402016868</v>
      </c>
      <c r="AL396" s="23">
        <v>0.38972923402016868</v>
      </c>
      <c r="AM396" s="24">
        <v>-0.42042578929665947</v>
      </c>
      <c r="AN396" s="22">
        <v>-0.87693381470890108</v>
      </c>
      <c r="AO396" s="22">
        <v>0.63461293368935245</v>
      </c>
      <c r="AP396" s="22">
        <v>3.2886418509977156</v>
      </c>
      <c r="AQ396" s="22">
        <v>0.30425060485640143</v>
      </c>
      <c r="AR396" s="22">
        <v>0.57259485632966767</v>
      </c>
      <c r="AS396" s="22">
        <v>-1.5435167481639449</v>
      </c>
      <c r="AT396" s="22">
        <v>0.36337610159080369</v>
      </c>
      <c r="AU396" s="22">
        <v>1.8634799860699247</v>
      </c>
      <c r="AV396" s="22">
        <v>0.9892260539918557</v>
      </c>
      <c r="AW396" s="22">
        <v>0.38972923402016868</v>
      </c>
      <c r="AX396" s="22">
        <v>0.9892260539918557</v>
      </c>
      <c r="AY396" s="22">
        <v>2.3261214607397522</v>
      </c>
      <c r="AZ396" s="22">
        <v>0.67159678495475583</v>
      </c>
      <c r="BA396" s="22">
        <v>3.0314993072830561</v>
      </c>
      <c r="BB396" s="22">
        <v>0.42990016509369222</v>
      </c>
      <c r="BC396" s="23">
        <v>0.79365072798614977</v>
      </c>
    </row>
    <row r="397" spans="1:55" x14ac:dyDescent="0.2">
      <c r="A397" s="47" t="s">
        <v>1210</v>
      </c>
      <c r="B397" s="47" t="s">
        <v>1211</v>
      </c>
      <c r="C397" s="47" t="s">
        <v>24</v>
      </c>
      <c r="D397" s="47">
        <v>344083</v>
      </c>
      <c r="E397" s="47" t="s">
        <v>16</v>
      </c>
      <c r="F397" s="47">
        <v>2018</v>
      </c>
      <c r="G397" s="47" t="s">
        <v>17</v>
      </c>
      <c r="H397" s="48">
        <v>43465</v>
      </c>
      <c r="I397" s="48">
        <v>43509</v>
      </c>
      <c r="J397" s="48">
        <v>43509</v>
      </c>
      <c r="K397" s="47">
        <v>254897000</v>
      </c>
      <c r="L397" s="47">
        <v>259842000</v>
      </c>
      <c r="M397" s="47" t="s">
        <v>1983</v>
      </c>
      <c r="N397" s="20">
        <v>3.4304529533371655</v>
      </c>
      <c r="O397" s="21">
        <v>3.3194461801030446</v>
      </c>
      <c r="P397" s="21">
        <v>2.8280501869155543</v>
      </c>
      <c r="Q397" s="21">
        <v>0.4082552703901039</v>
      </c>
      <c r="R397" s="21">
        <v>4.719097237899178E-3</v>
      </c>
      <c r="S397" s="21">
        <v>1.5717515719917295E-3</v>
      </c>
      <c r="T397" s="21">
        <v>3.1473456659074483E-3</v>
      </c>
      <c r="U397" s="21">
        <v>6.6456935567548994E-3</v>
      </c>
      <c r="V397" s="21">
        <v>2.2134274350012841E-3</v>
      </c>
      <c r="W397" s="21">
        <v>4.4322661217536157E-3</v>
      </c>
      <c r="X397" s="22">
        <v>0.61530127453250116</v>
      </c>
      <c r="Y397" s="22">
        <v>0.71587329154610901</v>
      </c>
      <c r="Z397" s="22">
        <v>0.38469872546749884</v>
      </c>
      <c r="AA397" s="22">
        <v>8.0667343590945604E-3</v>
      </c>
      <c r="AB397" s="23">
        <v>0.71009853186843586</v>
      </c>
      <c r="AC397" s="24">
        <v>0.86561904346276752</v>
      </c>
      <c r="AD397" s="22">
        <v>0.21786541987014688</v>
      </c>
      <c r="AE397" s="22">
        <v>0.21786541987014688</v>
      </c>
      <c r="AF397" s="22">
        <v>0.68804897760432238</v>
      </c>
      <c r="AG397" s="22">
        <v>19.460300712213137</v>
      </c>
      <c r="AH397" s="23">
        <v>19.460300712213137</v>
      </c>
      <c r="AI397" s="24">
        <v>-5.6065327020844123E-2</v>
      </c>
      <c r="AJ397" s="22">
        <v>1.1338883076912092</v>
      </c>
      <c r="AK397" s="22">
        <v>43.097065309584394</v>
      </c>
      <c r="AL397" s="23">
        <v>43.097065309584394</v>
      </c>
      <c r="AM397" s="24">
        <v>0.4727846729901653</v>
      </c>
      <c r="AN397" s="22">
        <v>0.68713810844734724</v>
      </c>
      <c r="AO397" s="22">
        <v>0.48793576199931538</v>
      </c>
      <c r="AP397" s="22">
        <v>1.119280877121011</v>
      </c>
      <c r="AQ397" s="22">
        <v>0.33572370218021491</v>
      </c>
      <c r="AR397" s="22">
        <v>0.41681560915042243</v>
      </c>
      <c r="AS397" s="22">
        <v>-2.3368903434410785E-2</v>
      </c>
      <c r="AT397" s="22">
        <v>0.2033792418640202</v>
      </c>
      <c r="AU397" s="22">
        <v>0.95343713960288923</v>
      </c>
      <c r="AV397" s="22">
        <v>36.238439355385921</v>
      </c>
      <c r="AW397" s="22">
        <v>64.619289856546956</v>
      </c>
      <c r="AX397" s="22">
        <v>54.335537694577269</v>
      </c>
      <c r="AY397" s="22">
        <v>4.4392333342369944E-2</v>
      </c>
      <c r="AZ397" s="22">
        <v>-4.7273007955226625</v>
      </c>
      <c r="BA397" s="22">
        <v>0.50938530094005618</v>
      </c>
      <c r="BB397" s="22">
        <v>22.526412213740457</v>
      </c>
      <c r="BC397" s="23">
        <v>0.12953902426366756</v>
      </c>
    </row>
    <row r="398" spans="1:55" x14ac:dyDescent="0.2">
      <c r="A398" s="47" t="s">
        <v>1198</v>
      </c>
      <c r="B398" s="47" t="s">
        <v>1199</v>
      </c>
      <c r="C398" s="47" t="s">
        <v>72</v>
      </c>
      <c r="D398" s="47">
        <v>398980</v>
      </c>
      <c r="E398" s="47" t="s">
        <v>16</v>
      </c>
      <c r="F398" s="47">
        <v>2018</v>
      </c>
      <c r="G398" s="47" t="s">
        <v>17</v>
      </c>
      <c r="H398" s="48">
        <v>43465</v>
      </c>
      <c r="I398" s="48">
        <v>43504</v>
      </c>
      <c r="J398" s="48">
        <v>43504</v>
      </c>
      <c r="K398" s="47">
        <v>356402000</v>
      </c>
      <c r="L398" s="47">
        <v>359996000</v>
      </c>
      <c r="M398" s="47" t="s">
        <v>1984</v>
      </c>
      <c r="N398" s="20">
        <v>0.11545473403367226</v>
      </c>
      <c r="O398" s="21">
        <v>0.11545473403367226</v>
      </c>
      <c r="P398" s="21">
        <v>6.0946857328851793E-2</v>
      </c>
      <c r="Q398" s="21">
        <v>1.1591899794784475</v>
      </c>
      <c r="R398" s="21">
        <v>0.47526723462118248</v>
      </c>
      <c r="S398" s="21">
        <v>0</v>
      </c>
      <c r="T398" s="21">
        <v>0.47526723462118248</v>
      </c>
      <c r="U398" s="21">
        <v>1.0261922505684895</v>
      </c>
      <c r="V398" s="21">
        <v>0</v>
      </c>
      <c r="W398" s="21">
        <v>1.0261922505684895</v>
      </c>
      <c r="X398" s="22">
        <v>6.0624617133257664E-3</v>
      </c>
      <c r="Y398" s="22">
        <v>0.48573101141835795</v>
      </c>
      <c r="Z398" s="22">
        <v>0.99393753828667419</v>
      </c>
      <c r="AA398" s="22">
        <v>4.6516214288924447E-2</v>
      </c>
      <c r="AB398" s="23">
        <v>0.46313664360444562</v>
      </c>
      <c r="AC398" s="24">
        <v>0.54886126098227084</v>
      </c>
      <c r="AD398" s="22">
        <v>0.50790883680699239</v>
      </c>
      <c r="AE398" s="22">
        <v>0.26239745208646459</v>
      </c>
      <c r="AF398" s="22">
        <v>0.10931333943793198</v>
      </c>
      <c r="AG398" s="22">
        <v>4.2995319742280742</v>
      </c>
      <c r="AH398" s="23">
        <v>2.2212376581084166</v>
      </c>
      <c r="AI398" s="24">
        <v>-1.2754101256128449</v>
      </c>
      <c r="AJ398" s="22">
        <v>1.1649082301910276</v>
      </c>
      <c r="AK398" s="22">
        <v>2.3693975394689194E-2</v>
      </c>
      <c r="AL398" s="23">
        <v>0.1287037208701306</v>
      </c>
      <c r="AM398" s="24">
        <v>3.914697647693751E-2</v>
      </c>
      <c r="AN398" s="22">
        <v>0.35811710334917662</v>
      </c>
      <c r="AO398" s="22">
        <v>0.16585715326248404</v>
      </c>
      <c r="AP398" s="22">
        <v>-3.5708933596699284</v>
      </c>
      <c r="AQ398" s="22">
        <v>1.8130399292791026E-2</v>
      </c>
      <c r="AR398" s="22">
        <v>0.36880327619393405</v>
      </c>
      <c r="AS398" s="22">
        <v>-0.47037543281693411</v>
      </c>
      <c r="AT398" s="22">
        <v>6.116866150340354E-2</v>
      </c>
      <c r="AU398" s="22">
        <v>1.4385362365524301</v>
      </c>
      <c r="AV398" s="22">
        <v>0.15893523751690819</v>
      </c>
      <c r="AW398" s="22">
        <v>0.1287037208701306</v>
      </c>
      <c r="AX398" s="22">
        <v>0.15893523751690819</v>
      </c>
      <c r="AY398" s="22">
        <v>5.6418027573809608</v>
      </c>
      <c r="AZ398" s="22">
        <v>5.6038128176691036</v>
      </c>
      <c r="BA398" s="22">
        <v>4.1663015578789011</v>
      </c>
      <c r="BB398" s="22">
        <v>9.1570575996215278E-2</v>
      </c>
      <c r="BC398" s="23">
        <v>4.5932377145421255E-2</v>
      </c>
    </row>
    <row r="399" spans="1:55" x14ac:dyDescent="0.2">
      <c r="A399" s="47" t="s">
        <v>1207</v>
      </c>
      <c r="B399" s="47" t="s">
        <v>1208</v>
      </c>
      <c r="C399" s="47" t="s">
        <v>38</v>
      </c>
      <c r="D399" s="47">
        <v>101219</v>
      </c>
      <c r="E399" s="47" t="s">
        <v>16</v>
      </c>
      <c r="F399" s="47">
        <v>2018</v>
      </c>
      <c r="G399" s="47" t="s">
        <v>17</v>
      </c>
      <c r="H399" s="48">
        <v>43465</v>
      </c>
      <c r="I399" s="48">
        <v>43511</v>
      </c>
      <c r="J399" s="48">
        <v>43511</v>
      </c>
      <c r="K399" s="47">
        <v>4137000000</v>
      </c>
      <c r="L399" s="47">
        <v>4142000000</v>
      </c>
      <c r="M399" s="47" t="s">
        <v>1985</v>
      </c>
      <c r="N399" s="20">
        <v>0.91315581334036378</v>
      </c>
      <c r="O399" s="21">
        <v>0.87793303453730553</v>
      </c>
      <c r="P399" s="21">
        <v>7.2370155549696807E-2</v>
      </c>
      <c r="Q399" s="21">
        <v>3.8720312011332485</v>
      </c>
      <c r="R399" s="21">
        <v>0.42692831978370949</v>
      </c>
      <c r="S399" s="21">
        <v>2.7149594644091092E-2</v>
      </c>
      <c r="T399" s="21">
        <v>0.39977872513961837</v>
      </c>
      <c r="U399" s="21">
        <v>2.0800080946336257</v>
      </c>
      <c r="V399" s="21">
        <v>0.13227367220413194</v>
      </c>
      <c r="W399" s="21">
        <v>1.9477344224294939</v>
      </c>
      <c r="X399" s="22">
        <v>0.13078628095865635</v>
      </c>
      <c r="Y399" s="22">
        <v>0.23588352716542266</v>
      </c>
      <c r="Z399" s="22">
        <v>0.8692137190413437</v>
      </c>
      <c r="AA399" s="22">
        <v>9.294299340329043E-2</v>
      </c>
      <c r="AB399" s="23">
        <v>0.20525320112223358</v>
      </c>
      <c r="AC399" s="24">
        <v>0.57583121279506044</v>
      </c>
      <c r="AD399" s="22">
        <v>0.33830800149774953</v>
      </c>
      <c r="AE399" s="22">
        <v>0.20532159586743387</v>
      </c>
      <c r="AF399" s="22">
        <v>0.11865844432727356</v>
      </c>
      <c r="AG399" s="22">
        <v>9.1603558866128694</v>
      </c>
      <c r="AH399" s="23">
        <v>5.5594868611628385</v>
      </c>
      <c r="AI399" s="24">
        <v>-0.44779987769009</v>
      </c>
      <c r="AJ399" s="22">
        <v>0.90532559978908511</v>
      </c>
      <c r="AK399" s="22">
        <v>0.21728593792841158</v>
      </c>
      <c r="AL399" s="23">
        <v>0.30371562757046955</v>
      </c>
      <c r="AM399" s="24">
        <v>0.28566697941387492</v>
      </c>
      <c r="AN399" s="22">
        <v>2.4074728185882224</v>
      </c>
      <c r="AO399" s="22">
        <v>0.49414150262999901</v>
      </c>
      <c r="AP399" s="22">
        <v>-39.727686703096538</v>
      </c>
      <c r="AQ399" s="22">
        <v>5.8634061979617035E-2</v>
      </c>
      <c r="AR399" s="22">
        <v>0.26240419369875367</v>
      </c>
      <c r="AS399" s="22">
        <v>-0.11750456584366857</v>
      </c>
      <c r="AT399" s="22">
        <v>0.12966480257071544</v>
      </c>
      <c r="AU399" s="22">
        <v>0.43250725019773267</v>
      </c>
      <c r="AV399" s="22">
        <v>0.14509609686634886</v>
      </c>
      <c r="AW399" s="22">
        <v>0.32434142793724557</v>
      </c>
      <c r="AX399" s="22">
        <v>0.15494979834329811</v>
      </c>
      <c r="AY399" s="22">
        <v>2.5538263462233464</v>
      </c>
      <c r="AZ399" s="22">
        <v>2.4918232743043007</v>
      </c>
      <c r="BA399" s="22">
        <v>1.0564786192684184</v>
      </c>
      <c r="BB399" s="22">
        <v>0.2376462680098706</v>
      </c>
      <c r="BC399" s="23">
        <v>0.11841832709707843</v>
      </c>
    </row>
    <row r="400" spans="1:55" x14ac:dyDescent="0.2">
      <c r="A400" s="47" t="s">
        <v>1225</v>
      </c>
      <c r="B400" s="47" t="s">
        <v>1226</v>
      </c>
      <c r="C400" s="47" t="s">
        <v>15</v>
      </c>
      <c r="D400" s="47">
        <v>749129</v>
      </c>
      <c r="E400" s="47" t="s">
        <v>16</v>
      </c>
      <c r="F400" s="47">
        <v>2018</v>
      </c>
      <c r="G400" s="47" t="s">
        <v>17</v>
      </c>
      <c r="H400" s="48">
        <v>43465</v>
      </c>
      <c r="I400" s="48">
        <v>43523</v>
      </c>
      <c r="J400" s="48">
        <v>43523</v>
      </c>
      <c r="K400" s="47">
        <v>95966000</v>
      </c>
      <c r="L400" s="47">
        <v>96273000</v>
      </c>
      <c r="M400" s="47" t="s">
        <v>1986</v>
      </c>
      <c r="N400" s="20">
        <v>2.7021886329545937</v>
      </c>
      <c r="O400" s="21">
        <v>2.189107239371102</v>
      </c>
      <c r="P400" s="21">
        <v>1.4224620298902648</v>
      </c>
      <c r="Q400" s="21">
        <v>2.0146420013418957</v>
      </c>
      <c r="R400" s="21">
        <v>0.44592076015055204</v>
      </c>
      <c r="S400" s="21">
        <v>7.410945292958891E-3</v>
      </c>
      <c r="T400" s="21">
        <v>0.43850981485759316</v>
      </c>
      <c r="U400" s="21">
        <v>1.3442914528201597</v>
      </c>
      <c r="V400" s="21">
        <v>2.2341346949800896E-2</v>
      </c>
      <c r="W400" s="21">
        <v>1.3219501058703589</v>
      </c>
      <c r="X400" s="22">
        <v>0.51445792771937959</v>
      </c>
      <c r="Y400" s="22">
        <v>0.56005883489725361</v>
      </c>
      <c r="Z400" s="22">
        <v>0.48554207228062046</v>
      </c>
      <c r="AA400" s="22">
        <v>0.27708164676779468</v>
      </c>
      <c r="AB400" s="23">
        <v>0.33171434603341754</v>
      </c>
      <c r="AC400" s="24">
        <v>0.28277110341655537</v>
      </c>
      <c r="AD400" s="22">
        <v>0.11760867936107941</v>
      </c>
      <c r="AE400" s="22">
        <v>0.10849820111941043</v>
      </c>
      <c r="AF400" s="22">
        <v>6.7592717575862021E-2</v>
      </c>
      <c r="AG400" s="22">
        <v>4.5724684813115335</v>
      </c>
      <c r="AH400" s="23">
        <v>4.2182652470263289</v>
      </c>
      <c r="AI400" s="24">
        <v>6.2414045145564732</v>
      </c>
      <c r="AJ400" s="22">
        <v>0.19109304119172402</v>
      </c>
      <c r="AK400" s="22">
        <v>6.9588498247155142E-2</v>
      </c>
      <c r="AL400" s="23">
        <v>8.1587078444117819E-2</v>
      </c>
      <c r="AM400" s="24">
        <v>0.10280107700216969</v>
      </c>
      <c r="AN400" s="22">
        <v>1.5208898338314614</v>
      </c>
      <c r="AO400" s="22">
        <v>0.50450097661827631</v>
      </c>
      <c r="AP400" s="22">
        <v>1.5567544792554489</v>
      </c>
      <c r="AQ400" s="22">
        <v>3.4100592029305717E-2</v>
      </c>
      <c r="AR400" s="22">
        <v>7.2113580992710744E-2</v>
      </c>
      <c r="AS400" s="22">
        <v>0.45009002996873876</v>
      </c>
      <c r="AT400" s="22">
        <v>3.6381372038263735E-2</v>
      </c>
      <c r="AU400" s="22">
        <v>0.11022475390024837</v>
      </c>
      <c r="AV400" s="22">
        <v>4.7060403596384949E-2</v>
      </c>
      <c r="AW400" s="22">
        <v>8.2965924149448395E-2</v>
      </c>
      <c r="AX400" s="22">
        <v>4.7855738306579826E-2</v>
      </c>
      <c r="AY400" s="22">
        <v>7.5154727966780399</v>
      </c>
      <c r="AZ400" s="22">
        <v>2.9511799700306511</v>
      </c>
      <c r="BA400" s="22">
        <v>0.61539139633286322</v>
      </c>
      <c r="BB400" s="22">
        <v>0.12275151398555255</v>
      </c>
      <c r="BC400" s="23">
        <v>6.7609285996632087E-2</v>
      </c>
    </row>
    <row r="401" spans="1:55" x14ac:dyDescent="0.2">
      <c r="A401" s="47" t="s">
        <v>1237</v>
      </c>
      <c r="B401" s="47" t="s">
        <v>1238</v>
      </c>
      <c r="C401" s="47" t="s">
        <v>24</v>
      </c>
      <c r="D401" s="47">
        <v>378240</v>
      </c>
      <c r="E401" s="47" t="s">
        <v>16</v>
      </c>
      <c r="F401" s="47">
        <v>2018</v>
      </c>
      <c r="G401" s="47" t="s">
        <v>17</v>
      </c>
      <c r="H401" s="48">
        <v>43465</v>
      </c>
      <c r="I401" s="48">
        <v>43522</v>
      </c>
      <c r="J401" s="48">
        <v>43588</v>
      </c>
      <c r="K401" s="47">
        <v>74677000</v>
      </c>
      <c r="L401" s="47">
        <v>75183000</v>
      </c>
      <c r="M401" s="47" t="s">
        <v>2157</v>
      </c>
      <c r="N401" s="20">
        <v>5.9322323475099736</v>
      </c>
      <c r="O401" s="21">
        <v>5.2827583748950282</v>
      </c>
      <c r="P401" s="21">
        <v>3.8652354147964831</v>
      </c>
      <c r="Q401" s="21">
        <v>1.378310399436468</v>
      </c>
      <c r="R401" s="21">
        <v>0.30808123353756722</v>
      </c>
      <c r="S401" s="21">
        <v>4.7754133817814221E-5</v>
      </c>
      <c r="T401" s="21">
        <v>0.30803347940374942</v>
      </c>
      <c r="U401" s="21">
        <v>0.7327128015936113</v>
      </c>
      <c r="V401" s="21">
        <v>1.1357415307498829E-4</v>
      </c>
      <c r="W401" s="21">
        <v>0.73259922744053629</v>
      </c>
      <c r="X401" s="22">
        <v>0.71447776562163812</v>
      </c>
      <c r="Y401" s="22">
        <v>0.5015370042657229</v>
      </c>
      <c r="Z401" s="22">
        <v>0.28552223437836188</v>
      </c>
      <c r="AA401" s="22">
        <v>9.5404710918472968E-2</v>
      </c>
      <c r="AB401" s="23">
        <v>0.42046656325303305</v>
      </c>
      <c r="AC401" s="24">
        <v>0.58983755308523511</v>
      </c>
      <c r="AD401" s="22">
        <v>0.30871153657813927</v>
      </c>
      <c r="AE401" s="22">
        <v>0.3055246662195461</v>
      </c>
      <c r="AF401" s="22">
        <v>0.24537662055374351</v>
      </c>
      <c r="AG401" s="22">
        <v>75.967053081147043</v>
      </c>
      <c r="AH401" s="23">
        <v>75.182835062029696</v>
      </c>
      <c r="AI401" s="24">
        <v>-3.5065531081353836</v>
      </c>
      <c r="AJ401" s="22">
        <v>1.3464118093871886</v>
      </c>
      <c r="AK401" s="22">
        <v>0.52636043018243572</v>
      </c>
      <c r="AL401" s="23">
        <v>0.52636043018243572</v>
      </c>
      <c r="AM401" s="24">
        <v>0.3788744418596045</v>
      </c>
      <c r="AN401" s="22">
        <v>1.5440527341382211</v>
      </c>
      <c r="AO401" s="22">
        <v>0.64922254660454692</v>
      </c>
      <c r="AP401" s="22">
        <v>1.0928976728725806</v>
      </c>
      <c r="AQ401" s="22">
        <v>0.15930403447311897</v>
      </c>
      <c r="AR401" s="22">
        <v>0.24977840258949746</v>
      </c>
      <c r="AS401" s="22">
        <v>-0.87586123394529347</v>
      </c>
      <c r="AT401" s="22">
        <v>0.16216177061596931</v>
      </c>
      <c r="AU401" s="22">
        <v>5.0959902523995888</v>
      </c>
      <c r="AV401" s="22">
        <v>1.9922044672791397</v>
      </c>
      <c r="AW401" s="22">
        <v>0.5264420313332846</v>
      </c>
      <c r="AX401" s="22">
        <v>1.9925133168201279</v>
      </c>
      <c r="AY401" s="22">
        <v>1.5371589966000054</v>
      </c>
      <c r="AZ401" s="22">
        <v>-0.78557813294782208</v>
      </c>
      <c r="BA401" s="22">
        <v>3.8527637530860872</v>
      </c>
      <c r="BB401" s="22">
        <v>0.64383506770583876</v>
      </c>
      <c r="BC401" s="23">
        <v>0.22551445099046971</v>
      </c>
    </row>
    <row r="402" spans="1:55" x14ac:dyDescent="0.2">
      <c r="A402" s="47" t="s">
        <v>1228</v>
      </c>
      <c r="B402" s="47" t="s">
        <v>1229</v>
      </c>
      <c r="C402" s="47" t="s">
        <v>91</v>
      </c>
      <c r="D402" s="47">
        <v>87466</v>
      </c>
      <c r="E402" s="47" t="s">
        <v>16</v>
      </c>
      <c r="F402" s="47">
        <v>2018</v>
      </c>
      <c r="G402" s="47" t="s">
        <v>17</v>
      </c>
      <c r="H402" s="48">
        <v>43343</v>
      </c>
      <c r="I402" s="48">
        <v>43384</v>
      </c>
      <c r="J402" s="48">
        <v>43384</v>
      </c>
      <c r="K402" s="47">
        <v>974800000</v>
      </c>
      <c r="L402" s="47">
        <v>978100000</v>
      </c>
      <c r="M402" s="47" t="s">
        <v>1988</v>
      </c>
      <c r="N402" s="20">
        <v>0.82364886694050865</v>
      </c>
      <c r="O402" s="21">
        <v>0.38219412009046017</v>
      </c>
      <c r="P402" s="21">
        <v>3.6230211842894725E-2</v>
      </c>
      <c r="Q402" s="21">
        <v>1.5525122709730601</v>
      </c>
      <c r="R402" s="21">
        <v>0.21133521225999646</v>
      </c>
      <c r="S402" s="21">
        <v>2.8859139216722448E-2</v>
      </c>
      <c r="T402" s="21">
        <v>0.18247607304327404</v>
      </c>
      <c r="U402" s="21">
        <v>0.5394357225823373</v>
      </c>
      <c r="V402" s="21">
        <v>7.3663306980403909E-2</v>
      </c>
      <c r="W402" s="21">
        <v>0.46577241560193339</v>
      </c>
      <c r="X402" s="22">
        <v>0.26196347836298517</v>
      </c>
      <c r="Y402" s="22">
        <v>0.67692190630786009</v>
      </c>
      <c r="Z402" s="22">
        <v>0.73803652163701483</v>
      </c>
      <c r="AA402" s="22">
        <v>0.24828254359697022</v>
      </c>
      <c r="AB402" s="23">
        <v>0.39177088838001289</v>
      </c>
      <c r="AC402" s="24">
        <v>0.23409382911272114</v>
      </c>
      <c r="AD402" s="22">
        <v>4.730988239050609E-2</v>
      </c>
      <c r="AE402" s="22">
        <v>4.730988239050609E-2</v>
      </c>
      <c r="AF402" s="22">
        <v>3.8194576430966194E-2</v>
      </c>
      <c r="AG402" s="22">
        <v>10.102272727272727</v>
      </c>
      <c r="AH402" s="23">
        <v>10.102272727272727</v>
      </c>
      <c r="AI402" s="24">
        <v>-0.64065335753176045</v>
      </c>
      <c r="AJ402" s="22">
        <v>0.38145566991277058</v>
      </c>
      <c r="AK402" s="22">
        <v>0.4532888796277002</v>
      </c>
      <c r="AL402" s="23">
        <v>0.57407793290268805</v>
      </c>
      <c r="AM402" s="24">
        <v>0.18824234703435871</v>
      </c>
      <c r="AN402" s="22">
        <v>4.9285098729813779</v>
      </c>
      <c r="AO402" s="22">
        <v>1.930846691327579</v>
      </c>
      <c r="AP402" s="22">
        <v>-34.424757916775711</v>
      </c>
      <c r="AQ402" s="22">
        <v>7.3747871528389408E-2</v>
      </c>
      <c r="AR402" s="22">
        <v>6.2834031489238773E-2</v>
      </c>
      <c r="AS402" s="22">
        <v>-4.025483324083718E-2</v>
      </c>
      <c r="AT402" s="22">
        <v>0.1213228818037696</v>
      </c>
      <c r="AU402" s="22">
        <v>0.12756726819587391</v>
      </c>
      <c r="AV402" s="22">
        <v>0.19198444120302841</v>
      </c>
      <c r="AW402" s="22">
        <v>0.6648700828573727</v>
      </c>
      <c r="AX402" s="22">
        <v>0.22234735741291931</v>
      </c>
      <c r="AY402" s="22">
        <v>2.3135143821308053</v>
      </c>
      <c r="AZ402" s="22">
        <v>2.1873694359633618</v>
      </c>
      <c r="BA402" s="22">
        <v>0.55015923566878977</v>
      </c>
      <c r="BB402" s="22">
        <v>0.43224282836702088</v>
      </c>
      <c r="BC402" s="23">
        <v>0.13395182642013045</v>
      </c>
    </row>
    <row r="403" spans="1:55" x14ac:dyDescent="0.2">
      <c r="A403" s="47" t="s">
        <v>1246</v>
      </c>
      <c r="B403" s="47" t="s">
        <v>1247</v>
      </c>
      <c r="C403" s="47" t="s">
        <v>34</v>
      </c>
      <c r="D403" s="47">
        <v>250582</v>
      </c>
      <c r="E403" s="47" t="s">
        <v>16</v>
      </c>
      <c r="F403" s="47">
        <v>2019</v>
      </c>
      <c r="G403" s="47" t="s">
        <v>17</v>
      </c>
      <c r="H403" s="48">
        <v>43646</v>
      </c>
      <c r="I403" s="48">
        <v>43704</v>
      </c>
      <c r="J403" s="48">
        <v>43704</v>
      </c>
      <c r="K403" s="47">
        <v>294000000</v>
      </c>
      <c r="L403" s="47">
        <v>288000000</v>
      </c>
      <c r="M403" s="47" t="s">
        <v>1989</v>
      </c>
      <c r="N403" s="20">
        <v>2.2208540738800107</v>
      </c>
      <c r="O403" s="21">
        <v>1.3607545192559602</v>
      </c>
      <c r="P403" s="21">
        <v>0.90516112129944981</v>
      </c>
      <c r="Q403" s="21">
        <v>1.6457309120096317</v>
      </c>
      <c r="R403" s="21">
        <v>0.39901403109594236</v>
      </c>
      <c r="S403" s="21">
        <v>1.0466439135381115E-2</v>
      </c>
      <c r="T403" s="21">
        <v>0.38854759196056127</v>
      </c>
      <c r="U403" s="21">
        <v>1.0556837563961072</v>
      </c>
      <c r="V403" s="21">
        <v>2.7691381559145179E-2</v>
      </c>
      <c r="W403" s="21">
        <v>1.0279923748369619</v>
      </c>
      <c r="X403" s="22">
        <v>0.32146378460371633</v>
      </c>
      <c r="Y403" s="22">
        <v>0.683467050675444</v>
      </c>
      <c r="Z403" s="22">
        <v>0.67853621539628362</v>
      </c>
      <c r="AA403" s="22">
        <v>0.38210087220326128</v>
      </c>
      <c r="AB403" s="23">
        <v>0.37796738718240425</v>
      </c>
      <c r="AC403" s="24">
        <v>0.22644697929869032</v>
      </c>
      <c r="AD403" s="22">
        <v>1.5269479147806145E-2</v>
      </c>
      <c r="AE403" s="22">
        <v>1.5269479147806145E-2</v>
      </c>
      <c r="AF403" s="22">
        <v>-4.5506669080813571E-2</v>
      </c>
      <c r="AG403" s="22">
        <v>0.61407766990291257</v>
      </c>
      <c r="AH403" s="23">
        <v>0.61407766990291257</v>
      </c>
      <c r="AI403" s="24">
        <v>-1.1822882999353588</v>
      </c>
      <c r="AJ403" s="22">
        <v>0.40529211422583178</v>
      </c>
      <c r="AK403" s="22">
        <v>9.1522524234936328E-2</v>
      </c>
      <c r="AL403" s="23">
        <v>0.14702528036494963</v>
      </c>
      <c r="AM403" s="24">
        <v>-7.5649643824621249E-2</v>
      </c>
      <c r="AN403" s="22">
        <v>1.662385873382161</v>
      </c>
      <c r="AO403" s="22">
        <v>0.62832764505119454</v>
      </c>
      <c r="AP403" s="22">
        <v>3.5555793991416307</v>
      </c>
      <c r="AQ403" s="22">
        <v>-2.8593098217671597E-2</v>
      </c>
      <c r="AR403" s="22">
        <v>9.3367131389945082E-2</v>
      </c>
      <c r="AS403" s="22">
        <v>-0.11038686704085944</v>
      </c>
      <c r="AT403" s="22">
        <v>5.8665149791429658E-2</v>
      </c>
      <c r="AU403" s="22">
        <v>7.2046109510086456E-2</v>
      </c>
      <c r="AV403" s="22">
        <v>2.6135715643413798E-2</v>
      </c>
      <c r="AW403" s="22">
        <v>0.15098575053679486</v>
      </c>
      <c r="AX403" s="22">
        <v>2.6839742338473551E-2</v>
      </c>
      <c r="AY403" s="22">
        <v>41.588932806324109</v>
      </c>
      <c r="AZ403" s="22">
        <v>27.932806324110672</v>
      </c>
      <c r="BA403" s="22">
        <v>-0.36472148541114058</v>
      </c>
      <c r="BB403" s="22">
        <v>2.4044858391940694E-2</v>
      </c>
      <c r="BC403" s="23">
        <v>1.1218019775639604E-2</v>
      </c>
    </row>
    <row r="404" spans="1:55" x14ac:dyDescent="0.2">
      <c r="A404" s="47" t="s">
        <v>1240</v>
      </c>
      <c r="B404" s="47" t="s">
        <v>1241</v>
      </c>
      <c r="C404" s="47" t="s">
        <v>52</v>
      </c>
      <c r="D404" s="47">
        <v>378244</v>
      </c>
      <c r="E404" s="47" t="s">
        <v>16</v>
      </c>
      <c r="F404" s="47">
        <v>2018</v>
      </c>
      <c r="G404" s="47" t="s">
        <v>17</v>
      </c>
      <c r="H404" s="48">
        <v>43465</v>
      </c>
      <c r="I404" s="48">
        <v>43522</v>
      </c>
      <c r="J404" s="48">
        <v>43522</v>
      </c>
      <c r="K404" s="47">
        <v>315500000</v>
      </c>
      <c r="L404" s="47">
        <v>316900000</v>
      </c>
      <c r="M404" s="47" t="s">
        <v>1990</v>
      </c>
      <c r="N404" s="20">
        <v>0.67461055917399526</v>
      </c>
      <c r="O404" s="21">
        <v>0.51006993426779124</v>
      </c>
      <c r="P404" s="21">
        <v>2.5362427589518864E-2</v>
      </c>
      <c r="Q404" s="21">
        <v>2.4010789722332286</v>
      </c>
      <c r="R404" s="21">
        <v>0.35246655793140119</v>
      </c>
      <c r="S404" s="21">
        <v>5.3922535085046512E-2</v>
      </c>
      <c r="T404" s="21">
        <v>0.29854402284635467</v>
      </c>
      <c r="U404" s="21">
        <v>1.1987665985959137</v>
      </c>
      <c r="V404" s="21">
        <v>0.18339480020726021</v>
      </c>
      <c r="W404" s="21">
        <v>1.0153717983886534</v>
      </c>
      <c r="X404" s="22">
        <v>6.7141039198465757E-2</v>
      </c>
      <c r="Y404" s="22">
        <v>0.3235282516517109</v>
      </c>
      <c r="Z404" s="22">
        <v>0.93285896080153419</v>
      </c>
      <c r="AA404" s="22">
        <v>9.119423583603678E-2</v>
      </c>
      <c r="AB404" s="23">
        <v>0.29402433997096411</v>
      </c>
      <c r="AC404" s="24">
        <v>0.62264470343121292</v>
      </c>
      <c r="AD404" s="22">
        <v>0.30134774399374958</v>
      </c>
      <c r="AE404" s="22">
        <v>0.19121036525815482</v>
      </c>
      <c r="AF404" s="22">
        <v>0.13793866788202358</v>
      </c>
      <c r="AG404" s="22">
        <v>5.1992810604358572</v>
      </c>
      <c r="AH404" s="23">
        <v>3.2990339249606828</v>
      </c>
      <c r="AI404" s="24">
        <v>1.0795338376610101E-2</v>
      </c>
      <c r="AJ404" s="22">
        <v>0.73400966473572049</v>
      </c>
      <c r="AK404" s="22">
        <v>0.14816384300497495</v>
      </c>
      <c r="AL404" s="23">
        <v>0.20726157079777272</v>
      </c>
      <c r="AM404" s="24">
        <v>0.10762290834831906</v>
      </c>
      <c r="AN404" s="22">
        <v>0.78022290631635627</v>
      </c>
      <c r="AO404" s="22">
        <v>0.229404525059894</v>
      </c>
      <c r="AP404" s="22">
        <v>-7.0837561110598655</v>
      </c>
      <c r="AQ404" s="22">
        <v>3.1643754592870076E-2</v>
      </c>
      <c r="AR404" s="22">
        <v>0.31844521127677583</v>
      </c>
      <c r="AS404" s="22">
        <v>3.4377238101438896E-3</v>
      </c>
      <c r="AT404" s="22">
        <v>7.3052772450546366E-2</v>
      </c>
      <c r="AU404" s="22">
        <v>1.8338986103190562E-2</v>
      </c>
      <c r="AV404" s="22">
        <v>5.1783610614368897E-3</v>
      </c>
      <c r="AW404" s="22">
        <v>0.2446968180908545</v>
      </c>
      <c r="AX404" s="22">
        <v>6.113668200920552E-3</v>
      </c>
      <c r="AY404" s="22">
        <v>5.0985653789646532</v>
      </c>
      <c r="AZ404" s="22">
        <v>5.0620516809264542</v>
      </c>
      <c r="BA404" s="22">
        <v>5.7679599735674505E-2</v>
      </c>
      <c r="BB404" s="22">
        <v>0.12445016992821487</v>
      </c>
      <c r="BC404" s="23">
        <v>4.8712683410684014E-2</v>
      </c>
    </row>
    <row r="405" spans="1:55" x14ac:dyDescent="0.2">
      <c r="A405" s="47" t="s">
        <v>1243</v>
      </c>
      <c r="B405" s="47" t="s">
        <v>1244</v>
      </c>
      <c r="C405" s="47" t="s">
        <v>72</v>
      </c>
      <c r="D405" s="47">
        <v>378241</v>
      </c>
      <c r="E405" s="47" t="s">
        <v>16</v>
      </c>
      <c r="F405" s="47">
        <v>2018</v>
      </c>
      <c r="G405" s="47" t="s">
        <v>17</v>
      </c>
      <c r="H405" s="48">
        <v>43465</v>
      </c>
      <c r="I405" s="48">
        <v>43521</v>
      </c>
      <c r="J405" s="48">
        <v>43521</v>
      </c>
      <c r="K405" s="47">
        <v>378391000</v>
      </c>
      <c r="L405" s="47">
        <v>380181000</v>
      </c>
      <c r="M405" s="47" t="s">
        <v>1991</v>
      </c>
      <c r="N405" s="20">
        <v>3.7434986362533271</v>
      </c>
      <c r="O405" s="21">
        <v>3.7434986362533271</v>
      </c>
      <c r="P405" s="21">
        <v>0.20823701056674043</v>
      </c>
      <c r="Q405" s="21">
        <v>0.89511865387059675</v>
      </c>
      <c r="R405" s="21">
        <v>0.43824113264249059</v>
      </c>
      <c r="S405" s="21">
        <v>0</v>
      </c>
      <c r="T405" s="21">
        <v>0.43824113264249059</v>
      </c>
      <c r="U405" s="21">
        <v>0.83051894536416238</v>
      </c>
      <c r="V405" s="21">
        <v>0</v>
      </c>
      <c r="W405" s="21">
        <v>0.83051894536416238</v>
      </c>
      <c r="X405" s="22">
        <v>0.12760621621357962</v>
      </c>
      <c r="Y405" s="22">
        <v>0.52886228072629649</v>
      </c>
      <c r="Z405" s="22">
        <v>0.87239378378642041</v>
      </c>
      <c r="AA405" s="22">
        <v>2.2516919741011753E-3</v>
      </c>
      <c r="AB405" s="23">
        <v>0.52767144577338032</v>
      </c>
      <c r="AC405" s="24">
        <v>1</v>
      </c>
      <c r="AD405" s="22">
        <v>0.45550461770122702</v>
      </c>
      <c r="AE405" s="22">
        <v>0.25330076657818668</v>
      </c>
      <c r="AF405" s="22">
        <v>0.16131266063454114</v>
      </c>
      <c r="AG405" s="22">
        <v>4.0659542871900829</v>
      </c>
      <c r="AH405" s="23">
        <v>2.2610294117647061</v>
      </c>
      <c r="AI405" s="24">
        <v>0.51666473057128282</v>
      </c>
      <c r="AJ405" s="22">
        <v>1.5314415880373167</v>
      </c>
      <c r="AK405" s="22">
        <v>1.7679059503303868E-2</v>
      </c>
      <c r="AL405" s="23">
        <v>0.11911911309676725</v>
      </c>
      <c r="AM405" s="24">
        <v>4.7359116387878188E-2</v>
      </c>
      <c r="AN405" s="22">
        <v>0.29358586115674917</v>
      </c>
      <c r="AO405" s="22">
        <v>0.15491687581520472</v>
      </c>
      <c r="AP405" s="22">
        <v>1.6565319990386087</v>
      </c>
      <c r="AQ405" s="22">
        <v>2.4990053414941472E-2</v>
      </c>
      <c r="AR405" s="22">
        <v>0.33697358514489634</v>
      </c>
      <c r="AS405" s="22">
        <v>0.1741023665785271</v>
      </c>
      <c r="AT405" s="22">
        <v>5.2202895042896214E-2</v>
      </c>
      <c r="AU405" s="22">
        <v>-0.77592593129733356</v>
      </c>
      <c r="AV405" s="22">
        <v>-6.035333602463807E-2</v>
      </c>
      <c r="AW405" s="22">
        <v>0.11911911309676725</v>
      </c>
      <c r="AX405" s="22">
        <v>-6.035333602463807E-2</v>
      </c>
      <c r="AY405" s="22">
        <v>6.2104293169068781</v>
      </c>
      <c r="AZ405" s="22">
        <v>6.1098379850721525</v>
      </c>
      <c r="BA405" s="22">
        <v>-1.0583936696340257</v>
      </c>
      <c r="BB405" s="22">
        <v>8.9541032269786658E-2</v>
      </c>
      <c r="BC405" s="23">
        <v>4.0625377779265434E-2</v>
      </c>
    </row>
    <row r="406" spans="1:55" x14ac:dyDescent="0.2">
      <c r="A406" s="47" t="s">
        <v>1258</v>
      </c>
      <c r="B406" s="47" t="s">
        <v>1259</v>
      </c>
      <c r="C406" s="47" t="s">
        <v>45</v>
      </c>
      <c r="D406" s="47">
        <v>104227</v>
      </c>
      <c r="E406" s="47" t="s">
        <v>16</v>
      </c>
      <c r="F406" s="47">
        <v>2018</v>
      </c>
      <c r="G406" s="47" t="s">
        <v>17</v>
      </c>
      <c r="H406" s="48">
        <v>43465</v>
      </c>
      <c r="I406" s="48">
        <v>43508</v>
      </c>
      <c r="J406" s="48">
        <v>43508</v>
      </c>
      <c r="K406" s="47">
        <v>64000000</v>
      </c>
      <c r="L406" s="47">
        <v>62300000</v>
      </c>
      <c r="M406" s="47" t="s">
        <v>1992</v>
      </c>
      <c r="N406" s="20">
        <v>0.85950593100446182</v>
      </c>
      <c r="O406" s="21">
        <v>0.58385025574055938</v>
      </c>
      <c r="P406" s="21">
        <v>0.16302100337359887</v>
      </c>
      <c r="Q406" s="21">
        <v>4.724492979719189</v>
      </c>
      <c r="R406" s="21">
        <v>0.27214258461873875</v>
      </c>
      <c r="S406" s="21">
        <v>5.1616068022019949E-2</v>
      </c>
      <c r="T406" s="21">
        <v>0.22052651659671882</v>
      </c>
      <c r="U406" s="21">
        <v>1.5578783151326052</v>
      </c>
      <c r="V406" s="21">
        <v>0.29547581903276132</v>
      </c>
      <c r="W406" s="21">
        <v>1.2624024960998439</v>
      </c>
      <c r="X406" s="22">
        <v>0.43047909740011991</v>
      </c>
      <c r="Y406" s="22">
        <v>0.23566176470588235</v>
      </c>
      <c r="Z406" s="22">
        <v>0.56952090259988009</v>
      </c>
      <c r="AA406" s="22">
        <v>0.13359132283207065</v>
      </c>
      <c r="AB406" s="23">
        <v>0.17468795988444977</v>
      </c>
      <c r="AC406" s="24">
        <v>0.16813233826115892</v>
      </c>
      <c r="AD406" s="22">
        <v>6.4077577601369021E-2</v>
      </c>
      <c r="AE406" s="22">
        <v>6.0512430479631125E-2</v>
      </c>
      <c r="AF406" s="22">
        <v>-8.6989589770404517E-3</v>
      </c>
      <c r="AG406" s="22">
        <v>7.020833333333333</v>
      </c>
      <c r="AH406" s="23">
        <v>6.630208333333333</v>
      </c>
      <c r="AI406" s="24">
        <v>-0.42148087876322216</v>
      </c>
      <c r="AJ406" s="22">
        <v>0.13374687125911416</v>
      </c>
      <c r="AK406" s="22">
        <v>0.18485880232325255</v>
      </c>
      <c r="AL406" s="23">
        <v>0.24614460244342079</v>
      </c>
      <c r="AM406" s="24">
        <v>-5.7098283931357255E-2</v>
      </c>
      <c r="AN406" s="22">
        <v>6.5638065522620908</v>
      </c>
      <c r="AO406" s="22">
        <v>1.1466179756908486</v>
      </c>
      <c r="AP406" s="22">
        <v>-16.295120061967467</v>
      </c>
      <c r="AQ406" s="22">
        <v>-9.9743827328718591E-3</v>
      </c>
      <c r="AR406" s="22">
        <v>5.8420877501544899E-2</v>
      </c>
      <c r="AS406" s="22">
        <v>-2.4623282787469697E-2</v>
      </c>
      <c r="AT406" s="22">
        <v>6.6986428298904457E-2</v>
      </c>
      <c r="AU406" s="22">
        <v>9.0325389052127544E-2</v>
      </c>
      <c r="AV406" s="22">
        <v>0.1662327258161426</v>
      </c>
      <c r="AW406" s="22">
        <v>0.30375679683638163</v>
      </c>
      <c r="AX406" s="22">
        <v>0.20514087988136431</v>
      </c>
      <c r="AY406" s="22">
        <v>3.7040059347181007</v>
      </c>
      <c r="AZ406" s="22">
        <v>2.5927299703264093</v>
      </c>
      <c r="BA406" s="22">
        <v>-4.5355191256830603</v>
      </c>
      <c r="BB406" s="22">
        <v>0.25495693971560185</v>
      </c>
      <c r="BC406" s="23">
        <v>0.13900414937759337</v>
      </c>
    </row>
    <row r="407" spans="1:55" x14ac:dyDescent="0.2">
      <c r="A407" s="47" t="s">
        <v>1264</v>
      </c>
      <c r="B407" s="47" t="s">
        <v>1265</v>
      </c>
      <c r="C407" s="47" t="s">
        <v>113</v>
      </c>
      <c r="D407" s="47">
        <v>378243</v>
      </c>
      <c r="E407" s="47" t="s">
        <v>16</v>
      </c>
      <c r="F407" s="47">
        <v>2018</v>
      </c>
      <c r="G407" s="47" t="s">
        <v>17</v>
      </c>
      <c r="H407" s="48">
        <v>43465</v>
      </c>
      <c r="I407" s="48">
        <v>43523</v>
      </c>
      <c r="J407" s="48">
        <v>43523</v>
      </c>
      <c r="K407" s="47">
        <v>128000000</v>
      </c>
      <c r="L407" s="47">
        <v>130000000</v>
      </c>
      <c r="M407" s="47" t="s">
        <v>1993</v>
      </c>
      <c r="N407" s="20">
        <v>1.0731324750016338</v>
      </c>
      <c r="O407" s="21">
        <v>1.0731324750016338</v>
      </c>
      <c r="P407" s="21">
        <v>6.7511927325011434E-2</v>
      </c>
      <c r="Q407" s="21">
        <v>2.2394718415524659</v>
      </c>
      <c r="R407" s="21">
        <v>0.14126910606762391</v>
      </c>
      <c r="S407" s="21">
        <v>5.7433997220935618E-3</v>
      </c>
      <c r="T407" s="21">
        <v>0.13552570634553035</v>
      </c>
      <c r="U407" s="21">
        <v>0.45763729118735619</v>
      </c>
      <c r="V407" s="21">
        <v>1.8605581674502349E-2</v>
      </c>
      <c r="W407" s="21">
        <v>0.43903170951285386</v>
      </c>
      <c r="X407" s="22">
        <v>0.50702485718696932</v>
      </c>
      <c r="Y407" s="22">
        <v>0.53741533168476507</v>
      </c>
      <c r="Z407" s="22">
        <v>0.49297514281303073</v>
      </c>
      <c r="AA407" s="22">
        <v>0.3231434306005867</v>
      </c>
      <c r="AB407" s="23">
        <v>0.30869229581596419</v>
      </c>
      <c r="AC407" s="24">
        <v>1</v>
      </c>
      <c r="AD407" s="22">
        <v>0.20592035710090451</v>
      </c>
      <c r="AE407" s="22">
        <v>0.11875954422647715</v>
      </c>
      <c r="AF407" s="22">
        <v>8.1639844943028311E-2</v>
      </c>
      <c r="AG407" s="22">
        <v>8.427884615384615</v>
      </c>
      <c r="AH407" s="23">
        <v>4.8605769230769234</v>
      </c>
      <c r="AI407" s="24">
        <v>-0.70108695652173914</v>
      </c>
      <c r="AJ407" s="22">
        <v>8.4177504738252404E-2</v>
      </c>
      <c r="AK407" s="22">
        <v>0.21464480874316941</v>
      </c>
      <c r="AL407" s="23">
        <v>0.28153005464480874</v>
      </c>
      <c r="AM407" s="24">
        <v>6.9520856256877067E-2</v>
      </c>
      <c r="AN407" s="22">
        <v>0.85155546663999204</v>
      </c>
      <c r="AO407" s="22">
        <v>0.26286861201173384</v>
      </c>
      <c r="AP407" s="22">
        <v>7.6076854334226987</v>
      </c>
      <c r="AQ407" s="22">
        <v>2.1460552725027018E-2</v>
      </c>
      <c r="AR407" s="22">
        <v>0.15129801480089275</v>
      </c>
      <c r="AS407" s="22">
        <v>-0.10607306472453894</v>
      </c>
      <c r="AT407" s="22">
        <v>3.9771499150841438E-2</v>
      </c>
      <c r="AU407" s="22">
        <v>6.1891379648388992E-2</v>
      </c>
      <c r="AV407" s="22">
        <v>0.20699453551912569</v>
      </c>
      <c r="AW407" s="22">
        <v>0.29346092503987242</v>
      </c>
      <c r="AX407" s="22">
        <v>0.21576668945089997</v>
      </c>
      <c r="AY407" s="22">
        <v>2.6098117512835142</v>
      </c>
      <c r="AZ407" s="22">
        <v>2.0205362236166571</v>
      </c>
      <c r="BA407" s="22">
        <v>1.362589928057554</v>
      </c>
      <c r="BB407" s="22">
        <v>0.22098360655737706</v>
      </c>
      <c r="BC407" s="23">
        <v>5.9178178412549756E-2</v>
      </c>
    </row>
    <row r="408" spans="1:55" x14ac:dyDescent="0.2">
      <c r="A408" s="47" t="s">
        <v>1234</v>
      </c>
      <c r="B408" s="47" t="s">
        <v>1235</v>
      </c>
      <c r="C408" s="47" t="s">
        <v>15</v>
      </c>
      <c r="D408" s="47">
        <v>378239</v>
      </c>
      <c r="E408" s="47" t="s">
        <v>16</v>
      </c>
      <c r="F408" s="47">
        <v>2018</v>
      </c>
      <c r="G408" s="47" t="s">
        <v>17</v>
      </c>
      <c r="H408" s="48">
        <v>43465</v>
      </c>
      <c r="I408" s="48">
        <v>43510</v>
      </c>
      <c r="J408" s="48">
        <v>43510</v>
      </c>
      <c r="K408" s="47">
        <v>425300000</v>
      </c>
      <c r="L408" s="47">
        <v>429900000</v>
      </c>
      <c r="M408" s="47" t="s">
        <v>1994</v>
      </c>
      <c r="N408" s="20">
        <v>0.85102960102960101</v>
      </c>
      <c r="O408" s="21">
        <v>0.81821106821106826</v>
      </c>
      <c r="P408" s="21">
        <v>1.9626769626769628E-2</v>
      </c>
      <c r="Q408" s="21">
        <v>2.6089866156787762</v>
      </c>
      <c r="R408" s="21">
        <v>0.44264900662251655</v>
      </c>
      <c r="S408" s="21">
        <v>1.9072847682119205E-2</v>
      </c>
      <c r="T408" s="21">
        <v>0.42357615894039735</v>
      </c>
      <c r="U408" s="21">
        <v>1.5975143403441683</v>
      </c>
      <c r="V408" s="21">
        <v>6.8833652007648183E-2</v>
      </c>
      <c r="W408" s="21">
        <v>1.52868068833652</v>
      </c>
      <c r="X408" s="22">
        <v>0.11677704194260485</v>
      </c>
      <c r="Y408" s="22">
        <v>0.40107361963190186</v>
      </c>
      <c r="Z408" s="22">
        <v>0.88322295805739515</v>
      </c>
      <c r="AA408" s="22">
        <v>0.28388520971302428</v>
      </c>
      <c r="AB408" s="23">
        <v>0.27708609271523177</v>
      </c>
      <c r="AC408" s="24">
        <v>0.37984444146439589</v>
      </c>
      <c r="AD408" s="22">
        <v>0.28241920343301596</v>
      </c>
      <c r="AE408" s="22">
        <v>0.18338473917124848</v>
      </c>
      <c r="AF408" s="22">
        <v>0.12907335389566849</v>
      </c>
      <c r="AG408" s="22">
        <v>11.262032085561497</v>
      </c>
      <c r="AH408" s="23">
        <v>7.3128342245989302</v>
      </c>
      <c r="AI408" s="24">
        <v>-0.42240896358543417</v>
      </c>
      <c r="AJ408" s="22">
        <v>1.1486486486486487</v>
      </c>
      <c r="AK408" s="22">
        <v>0.27608218631557951</v>
      </c>
      <c r="AL408" s="23">
        <v>0.35607420706163972</v>
      </c>
      <c r="AM408" s="24">
        <v>0.3067240280433397</v>
      </c>
      <c r="AN408" s="22">
        <v>2.3763543658381137</v>
      </c>
      <c r="AO408" s="22">
        <v>0.65845474613686539</v>
      </c>
      <c r="AP408" s="22">
        <v>-32.211663066954642</v>
      </c>
      <c r="AQ408" s="22">
        <v>8.4988962472406185E-2</v>
      </c>
      <c r="AR408" s="22">
        <v>0.23937240177014885</v>
      </c>
      <c r="AS408" s="22">
        <v>-0.10111304814268472</v>
      </c>
      <c r="AT408" s="22">
        <v>0.15761589403973511</v>
      </c>
      <c r="AU408" s="22">
        <v>0.45077220077220076</v>
      </c>
      <c r="AV408" s="22">
        <v>0.13973668461998803</v>
      </c>
      <c r="AW408" s="22">
        <v>0.37210756722951843</v>
      </c>
      <c r="AX408" s="22">
        <v>0.14602876797998748</v>
      </c>
      <c r="AY408" s="22">
        <v>2.3803418803418803</v>
      </c>
      <c r="AZ408" s="22">
        <v>2.3658594491927825</v>
      </c>
      <c r="BA408" s="22">
        <v>0.72779220779220777</v>
      </c>
      <c r="BB408" s="22">
        <v>0.27279074406542986</v>
      </c>
      <c r="BC408" s="23">
        <v>0.13995496878518063</v>
      </c>
    </row>
    <row r="409" spans="1:55" x14ac:dyDescent="0.2">
      <c r="A409" s="47" t="s">
        <v>1261</v>
      </c>
      <c r="B409" s="47" t="s">
        <v>1262</v>
      </c>
      <c r="C409" s="47" t="s">
        <v>138</v>
      </c>
      <c r="D409" s="47">
        <v>344928</v>
      </c>
      <c r="E409" s="47" t="s">
        <v>16</v>
      </c>
      <c r="F409" s="47">
        <v>2018</v>
      </c>
      <c r="G409" s="47" t="s">
        <v>17</v>
      </c>
      <c r="H409" s="48">
        <v>43465</v>
      </c>
      <c r="I409" s="48">
        <v>43517</v>
      </c>
      <c r="J409" s="48">
        <v>43517</v>
      </c>
      <c r="K409" s="47">
        <v>1215540000</v>
      </c>
      <c r="L409" s="47">
        <v>1207696000</v>
      </c>
      <c r="M409" s="47" t="s">
        <v>1995</v>
      </c>
      <c r="N409" s="20">
        <v>0.80839315295416891</v>
      </c>
      <c r="O409" s="21">
        <v>0.73660960795140806</v>
      </c>
      <c r="P409" s="21">
        <v>9.2766427388183317E-2</v>
      </c>
      <c r="Q409" s="21">
        <v>1.8319059823716948</v>
      </c>
      <c r="R409" s="21">
        <v>0.49476844289435346</v>
      </c>
      <c r="S409" s="21">
        <v>1.0374817888834931E-3</v>
      </c>
      <c r="T409" s="21">
        <v>0.49373096110546993</v>
      </c>
      <c r="U409" s="21">
        <v>1.4011377133212477</v>
      </c>
      <c r="V409" s="21">
        <v>2.9380508845408514E-3</v>
      </c>
      <c r="W409" s="21">
        <v>1.3981996624367068</v>
      </c>
      <c r="X409" s="22">
        <v>3.2316454019690077E-2</v>
      </c>
      <c r="Y409" s="22">
        <v>0.42618889036898894</v>
      </c>
      <c r="Z409" s="22">
        <v>0.96768354598030992</v>
      </c>
      <c r="AA409" s="22">
        <v>0</v>
      </c>
      <c r="AB409" s="23">
        <v>0.35311906759083483</v>
      </c>
      <c r="AC409" s="24">
        <v>0.688349067464886</v>
      </c>
      <c r="AD409" s="22">
        <v>0.42781487451070688</v>
      </c>
      <c r="AE409" s="22">
        <v>0.22921943357126409</v>
      </c>
      <c r="AF409" s="22">
        <v>-1.7959935528436565E-2</v>
      </c>
      <c r="AG409" s="22">
        <v>3.3417266187050361</v>
      </c>
      <c r="AH409" s="23">
        <v>1.7904676258992807</v>
      </c>
      <c r="AI409" s="24">
        <v>-0.29873164218958609</v>
      </c>
      <c r="AJ409" s="22">
        <v>1.654334621755936</v>
      </c>
      <c r="AK409" s="22">
        <v>7.1830106183635223E-2</v>
      </c>
      <c r="AL409" s="23">
        <v>0.13366645846346034</v>
      </c>
      <c r="AM409" s="24">
        <v>-9.7518284678377188E-3</v>
      </c>
      <c r="AN409" s="22">
        <v>0.54297680815152838</v>
      </c>
      <c r="AO409" s="22">
        <v>0.19173546421791532</v>
      </c>
      <c r="AP409" s="22">
        <v>-25.031700288184439</v>
      </c>
      <c r="AQ409" s="22">
        <v>-3.4435565758686149E-3</v>
      </c>
      <c r="AR409" s="22">
        <v>0.34492286437946118</v>
      </c>
      <c r="AS409" s="22">
        <v>-0.10303937370481234</v>
      </c>
      <c r="AT409" s="22">
        <v>6.6133945521169038E-2</v>
      </c>
      <c r="AU409" s="22">
        <v>9.0557702926559916E-2</v>
      </c>
      <c r="AV409" s="22">
        <v>7.3168555367181228E-3</v>
      </c>
      <c r="AW409" s="22">
        <v>0.13394733312469262</v>
      </c>
      <c r="AX409" s="22">
        <v>7.332230518174096E-3</v>
      </c>
      <c r="AY409" s="22">
        <v>6.0317545748116252</v>
      </c>
      <c r="AZ409" s="22">
        <v>5.9865446716899893</v>
      </c>
      <c r="BA409" s="22">
        <v>-1.0512820512820513</v>
      </c>
      <c r="BB409" s="22">
        <v>8.8828410814669398E-2</v>
      </c>
      <c r="BC409" s="23">
        <v>4.577958658113173E-2</v>
      </c>
    </row>
    <row r="410" spans="1:55" x14ac:dyDescent="0.2">
      <c r="A410" s="47" t="s">
        <v>1231</v>
      </c>
      <c r="B410" s="47" t="s">
        <v>1232</v>
      </c>
      <c r="C410" s="47" t="s">
        <v>91</v>
      </c>
      <c r="D410" s="47">
        <v>239962</v>
      </c>
      <c r="E410" s="47" t="s">
        <v>16</v>
      </c>
      <c r="F410" s="47">
        <v>2018</v>
      </c>
      <c r="G410" s="47" t="s">
        <v>17</v>
      </c>
      <c r="H410" s="48">
        <v>43496</v>
      </c>
      <c r="I410" s="48">
        <v>43552</v>
      </c>
      <c r="J410" s="48">
        <v>43552</v>
      </c>
      <c r="K410" s="47">
        <v>2896000000</v>
      </c>
      <c r="L410" s="47">
        <v>2926000000</v>
      </c>
      <c r="M410" s="47" t="s">
        <v>1996</v>
      </c>
      <c r="N410" s="20">
        <v>0.79890806303806294</v>
      </c>
      <c r="O410" s="21">
        <v>0.2275255882390903</v>
      </c>
      <c r="P410" s="21">
        <v>9.9668288653406822E-2</v>
      </c>
      <c r="Q410" s="21">
        <v>1.7537860712760882</v>
      </c>
      <c r="R410" s="21">
        <v>0.26463439658906951</v>
      </c>
      <c r="S410" s="21">
        <v>3.5705328438860894E-2</v>
      </c>
      <c r="T410" s="21">
        <v>0.22892906815020864</v>
      </c>
      <c r="U410" s="21">
        <v>0.72874651530753198</v>
      </c>
      <c r="V410" s="21">
        <v>9.8324836125273124E-2</v>
      </c>
      <c r="W410" s="21">
        <v>0.63042167918225889</v>
      </c>
      <c r="X410" s="22">
        <v>0.28225449736656105</v>
      </c>
      <c r="Y410" s="22">
        <v>0.42332840724241683</v>
      </c>
      <c r="Z410" s="22">
        <v>0.71774550263343895</v>
      </c>
      <c r="AA410" s="22">
        <v>0.14218746437447274</v>
      </c>
      <c r="AB410" s="23">
        <v>0.36313641441893341</v>
      </c>
      <c r="AC410" s="24">
        <v>0.25097734275522204</v>
      </c>
      <c r="AD410" s="22">
        <v>4.268426628823592E-2</v>
      </c>
      <c r="AE410" s="22">
        <v>4.268426628823592E-2</v>
      </c>
      <c r="AF410" s="22">
        <v>1.2966436951429322E-2</v>
      </c>
      <c r="AG410" s="22">
        <v>10.313292625645843</v>
      </c>
      <c r="AH410" s="23">
        <v>10.313292625645843</v>
      </c>
      <c r="AI410" s="24">
        <v>-9.1413540878463595E-2</v>
      </c>
      <c r="AJ410" s="22">
        <v>0.35820953315177406</v>
      </c>
      <c r="AK410" s="22">
        <v>0.37308083331897368</v>
      </c>
      <c r="AL410" s="23">
        <v>0.47822790481277894</v>
      </c>
      <c r="AM410" s="24">
        <v>8.3758193736343772E-2</v>
      </c>
      <c r="AN410" s="22">
        <v>6.4596152397217272</v>
      </c>
      <c r="AO410" s="22">
        <v>2.3457215166784469</v>
      </c>
      <c r="AP410" s="22">
        <v>-33.017008985879329</v>
      </c>
      <c r="AQ410" s="22">
        <v>3.0415650151622245E-2</v>
      </c>
      <c r="AR410" s="22">
        <v>5.3951652880512437E-2</v>
      </c>
      <c r="AS410" s="22">
        <v>-4.9319116260534016E-3</v>
      </c>
      <c r="AT410" s="22">
        <v>0.12655555302218474</v>
      </c>
      <c r="AU410" s="22">
        <v>4.7975528221278575E-2</v>
      </c>
      <c r="AV410" s="22">
        <v>6.4049764788999361E-2</v>
      </c>
      <c r="AW410" s="22">
        <v>0.5528155687907097</v>
      </c>
      <c r="AX410" s="22">
        <v>7.4039400035854436E-2</v>
      </c>
      <c r="AY410" s="22">
        <v>2.6430295577720089</v>
      </c>
      <c r="AZ410" s="22">
        <v>2.2913421687844422</v>
      </c>
      <c r="BA410" s="22">
        <v>0.55727136431784108</v>
      </c>
      <c r="BB410" s="22">
        <v>0.37835369531128843</v>
      </c>
      <c r="BC410" s="23">
        <v>0.15482519849384421</v>
      </c>
    </row>
    <row r="411" spans="1:55" x14ac:dyDescent="0.2">
      <c r="A411" s="47" t="s">
        <v>1252</v>
      </c>
      <c r="B411" s="47" t="s">
        <v>1253</v>
      </c>
      <c r="C411" s="47" t="s">
        <v>59</v>
      </c>
      <c r="D411" s="47">
        <v>359889</v>
      </c>
      <c r="E411" s="47" t="s">
        <v>16</v>
      </c>
      <c r="F411" s="47">
        <v>2016</v>
      </c>
      <c r="G411" s="47" t="s">
        <v>17</v>
      </c>
      <c r="H411" s="48">
        <v>42643</v>
      </c>
      <c r="I411" s="48">
        <v>42699</v>
      </c>
      <c r="J411" s="48">
        <v>42956</v>
      </c>
      <c r="K411" s="47">
        <v>251700000</v>
      </c>
      <c r="L411" s="47">
        <v>260400000</v>
      </c>
      <c r="M411" s="47" t="s">
        <v>2158</v>
      </c>
      <c r="N411" s="20">
        <v>1.7923041685753549</v>
      </c>
      <c r="O411" s="21">
        <v>1.0418689876316996</v>
      </c>
      <c r="P411" s="21">
        <v>0.15616124599175446</v>
      </c>
      <c r="Q411" s="21">
        <v>1.3404004591769354</v>
      </c>
      <c r="R411" s="21">
        <v>0.25128699290743201</v>
      </c>
      <c r="S411" s="21">
        <v>1.2713666866335044E-2</v>
      </c>
      <c r="T411" s="21">
        <v>0.23857332604109696</v>
      </c>
      <c r="U411" s="21">
        <v>0.58811219358574518</v>
      </c>
      <c r="V411" s="21">
        <v>2.9755071771793127E-2</v>
      </c>
      <c r="W411" s="21">
        <v>0.55835712181395203</v>
      </c>
      <c r="X411" s="22">
        <v>0.16983097637836289</v>
      </c>
      <c r="Y411" s="22">
        <v>0.62855665100122604</v>
      </c>
      <c r="Z411" s="22">
        <v>0.83016902362163714</v>
      </c>
      <c r="AA411" s="22">
        <v>0.2073990155480897</v>
      </c>
      <c r="AB411" s="23">
        <v>0.42727730465053693</v>
      </c>
      <c r="AC411" s="24">
        <v>0.19465417237048221</v>
      </c>
      <c r="AD411" s="22">
        <v>8.2374857110599928E-2</v>
      </c>
      <c r="AE411" s="22">
        <v>8.2374857110599928E-2</v>
      </c>
      <c r="AF411" s="22">
        <v>-2.7963984814914127E-2</v>
      </c>
      <c r="AG411" s="22">
        <v>4.5477210751850405</v>
      </c>
      <c r="AH411" s="23">
        <v>4.5477210751850405</v>
      </c>
      <c r="AI411" s="24">
        <v>-0.13681592039800994</v>
      </c>
      <c r="AJ411" s="22">
        <v>0.7734310581768209</v>
      </c>
      <c r="AK411" s="22">
        <v>0.22588613279900505</v>
      </c>
      <c r="AL411" s="23">
        <v>0.29164651419885301</v>
      </c>
      <c r="AM411" s="24">
        <v>-4.0259252110486914E-2</v>
      </c>
      <c r="AN411" s="22">
        <v>1.439682233306582</v>
      </c>
      <c r="AO411" s="22">
        <v>0.61514354420050177</v>
      </c>
      <c r="AP411" s="22">
        <v>8.193686401480111</v>
      </c>
      <c r="AQ411" s="22">
        <v>-1.7201864729015286E-2</v>
      </c>
      <c r="AR411" s="22">
        <v>0.11913800646354027</v>
      </c>
      <c r="AS411" s="22">
        <v>-1.6299976008693321E-2</v>
      </c>
      <c r="AT411" s="22">
        <v>7.3286975544964453E-2</v>
      </c>
      <c r="AU411" s="22">
        <v>0.1543747136967476</v>
      </c>
      <c r="AV411" s="22">
        <v>5.8211842741656881E-2</v>
      </c>
      <c r="AW411" s="22">
        <v>0.30718847224496482</v>
      </c>
      <c r="AX411" s="22">
        <v>6.1313974855812095E-2</v>
      </c>
      <c r="AY411" s="22">
        <v>4.9590543087202326</v>
      </c>
      <c r="AZ411" s="22">
        <v>4.6670378619153672</v>
      </c>
      <c r="BA411" s="22">
        <v>-0.8503658844309866</v>
      </c>
      <c r="BB411" s="22">
        <v>0.20165135079112831</v>
      </c>
      <c r="BC411" s="23">
        <v>5.597644712110169E-2</v>
      </c>
    </row>
    <row r="412" spans="1:55" x14ac:dyDescent="0.2">
      <c r="A412" s="47" t="s">
        <v>1249</v>
      </c>
      <c r="B412" s="47" t="s">
        <v>1250</v>
      </c>
      <c r="C412" s="47" t="s">
        <v>34</v>
      </c>
      <c r="D412" s="47">
        <v>378242</v>
      </c>
      <c r="E412" s="47" t="s">
        <v>16</v>
      </c>
      <c r="F412" s="47">
        <v>2018</v>
      </c>
      <c r="G412" s="47" t="s">
        <v>17</v>
      </c>
      <c r="H412" s="48">
        <v>43465</v>
      </c>
      <c r="I412" s="48">
        <v>43517</v>
      </c>
      <c r="J412" s="48">
        <v>43517</v>
      </c>
      <c r="K412" s="47">
        <v>442900000</v>
      </c>
      <c r="L412" s="47">
        <v>445400000</v>
      </c>
      <c r="M412" s="47" t="s">
        <v>1998</v>
      </c>
      <c r="N412" s="20">
        <v>0.17041913232256031</v>
      </c>
      <c r="O412" s="21">
        <v>0.17041913232256031</v>
      </c>
      <c r="P412" s="21">
        <v>0.17041913232256031</v>
      </c>
      <c r="Q412" s="21">
        <v>-30.040671400903808</v>
      </c>
      <c r="R412" s="21">
        <v>0.38165792281700162</v>
      </c>
      <c r="S412" s="21">
        <v>0</v>
      </c>
      <c r="T412" s="21">
        <v>0.38165792281700162</v>
      </c>
      <c r="U412" s="21">
        <v>-11.083602324080053</v>
      </c>
      <c r="V412" s="21">
        <v>0</v>
      </c>
      <c r="W412" s="21">
        <v>-11.083602324080053</v>
      </c>
      <c r="X412" s="22">
        <v>0.1081940245420594</v>
      </c>
      <c r="Y412" s="22">
        <v>-5.4603778905809364E-2</v>
      </c>
      <c r="Z412" s="22">
        <v>0.8918059754579406</v>
      </c>
      <c r="AA412" s="22">
        <v>0.30288547038947183</v>
      </c>
      <c r="AB412" s="23">
        <v>-3.4434465587764536E-2</v>
      </c>
      <c r="AC412" s="24">
        <v>0.4095064312420616</v>
      </c>
      <c r="AD412" s="22">
        <v>0.20073704359648653</v>
      </c>
      <c r="AE412" s="22">
        <v>0.20073704359648653</v>
      </c>
      <c r="AF412" s="22">
        <v>0.15239986404050163</v>
      </c>
      <c r="AG412" s="22">
        <v>7.749309392265193</v>
      </c>
      <c r="AH412" s="23">
        <v>7.749309392265193</v>
      </c>
      <c r="AI412" s="24">
        <v>-0.43492024838670401</v>
      </c>
      <c r="AJ412" s="22">
        <v>0.14379004867117195</v>
      </c>
      <c r="AK412" s="22">
        <v>0.13967440370445874</v>
      </c>
      <c r="AL412" s="23">
        <v>0.23918804787838191</v>
      </c>
      <c r="AM412" s="24">
        <v>-2.749838605551969</v>
      </c>
      <c r="AN412" s="22">
        <v>-18.043576500968367</v>
      </c>
      <c r="AO412" s="22">
        <v>0.62132091410279211</v>
      </c>
      <c r="AP412" s="22">
        <v>-1.1797020091170016</v>
      </c>
      <c r="AQ412" s="22">
        <v>9.4689222834785702E-2</v>
      </c>
      <c r="AR412" s="22">
        <v>0.14692570528989785</v>
      </c>
      <c r="AS412" s="22">
        <v>-6.3900964239074043E-2</v>
      </c>
      <c r="AT412" s="22">
        <v>9.1288013515916769E-2</v>
      </c>
      <c r="AU412" s="22">
        <v>8.6225007878427115E-2</v>
      </c>
      <c r="AV412" s="22">
        <v>0.14343128403762706</v>
      </c>
      <c r="AW412" s="22">
        <v>0.23918804787838191</v>
      </c>
      <c r="AX412" s="22">
        <v>0.14343128403762706</v>
      </c>
      <c r="AY412" s="22">
        <v>3.0600659477764904</v>
      </c>
      <c r="AZ412" s="22">
        <v>2.1925853310756618</v>
      </c>
      <c r="BA412" s="22">
        <v>0.57811949759361425</v>
      </c>
      <c r="BB412" s="22">
        <v>0.32679034277892655</v>
      </c>
      <c r="BC412" s="23">
        <v>0.34158295281582951</v>
      </c>
    </row>
    <row r="413" spans="1:55" x14ac:dyDescent="0.2">
      <c r="A413" s="47" t="s">
        <v>1255</v>
      </c>
      <c r="B413" s="47" t="s">
        <v>1256</v>
      </c>
      <c r="C413" s="47" t="s">
        <v>72</v>
      </c>
      <c r="D413" s="47">
        <v>57524</v>
      </c>
      <c r="E413" s="47" t="s">
        <v>16</v>
      </c>
      <c r="F413" s="47">
        <v>2018</v>
      </c>
      <c r="G413" s="47" t="s">
        <v>17</v>
      </c>
      <c r="H413" s="48">
        <v>43465</v>
      </c>
      <c r="I413" s="48">
        <v>43511</v>
      </c>
      <c r="J413" s="48">
        <v>43511</v>
      </c>
      <c r="K413" s="47">
        <v>748594000</v>
      </c>
      <c r="L413" s="47">
        <v>749924000</v>
      </c>
      <c r="M413" s="47" t="s">
        <v>1999</v>
      </c>
      <c r="N413" s="20">
        <v>0.82619907168643636</v>
      </c>
      <c r="O413" s="21">
        <v>0.62558019597730785</v>
      </c>
      <c r="P413" s="21">
        <v>0.17225373904074265</v>
      </c>
      <c r="Q413" s="21">
        <v>0.90680963961972139</v>
      </c>
      <c r="R413" s="21">
        <v>0.34315032755522057</v>
      </c>
      <c r="S413" s="21">
        <v>2.898718766305293E-2</v>
      </c>
      <c r="T413" s="21">
        <v>0.31416313989216765</v>
      </c>
      <c r="U413" s="21">
        <v>0.65432235242095949</v>
      </c>
      <c r="V413" s="21">
        <v>5.5273048861375192E-2</v>
      </c>
      <c r="W413" s="21">
        <v>0.5990493035595843</v>
      </c>
      <c r="X413" s="22">
        <v>9.2874949272421584E-2</v>
      </c>
      <c r="Y413" s="22">
        <v>0.52443619919995366</v>
      </c>
      <c r="Z413" s="22">
        <v>0.90712505072757843</v>
      </c>
      <c r="AA413" s="22">
        <v>0</v>
      </c>
      <c r="AB413" s="23">
        <v>0.52443619919995366</v>
      </c>
      <c r="AC413" s="24">
        <v>0.2520064205457464</v>
      </c>
      <c r="AD413" s="22">
        <v>0.18646334938469769</v>
      </c>
      <c r="AE413" s="22">
        <v>0.18646334938469769</v>
      </c>
      <c r="AF413" s="22">
        <v>0.10005350454788657</v>
      </c>
      <c r="AG413" s="22">
        <v>4.4253968253968257</v>
      </c>
      <c r="AH413" s="23">
        <v>4.4253968253968257</v>
      </c>
      <c r="AI413" s="24">
        <v>-1.0449640287769784</v>
      </c>
      <c r="AJ413" s="22">
        <v>0.5734914904589995</v>
      </c>
      <c r="AK413" s="22">
        <v>1.9766852508869743E-2</v>
      </c>
      <c r="AL413" s="23">
        <v>0.18786957256293293</v>
      </c>
      <c r="AM413" s="24">
        <v>8.2688481096617292E-2</v>
      </c>
      <c r="AN413" s="22">
        <v>0.82644262657528189</v>
      </c>
      <c r="AO413" s="22">
        <v>0.43341642993796742</v>
      </c>
      <c r="AP413" s="22">
        <v>-22.183976261127597</v>
      </c>
      <c r="AQ413" s="22">
        <v>4.3364832743927183E-2</v>
      </c>
      <c r="AR413" s="22">
        <v>0.14874264312466559</v>
      </c>
      <c r="AS413" s="22">
        <v>-0.15543071161048688</v>
      </c>
      <c r="AT413" s="22">
        <v>6.4467505362629712E-2</v>
      </c>
      <c r="AU413" s="22">
        <v>0.34657039711191334</v>
      </c>
      <c r="AV413" s="22">
        <v>0.11353269133299544</v>
      </c>
      <c r="AW413" s="22">
        <v>0.2052039121609153</v>
      </c>
      <c r="AX413" s="22">
        <v>0.12400811957925817</v>
      </c>
      <c r="AY413" s="22">
        <v>4.2460545193687231</v>
      </c>
      <c r="AZ413" s="22">
        <v>4.0064562410329989</v>
      </c>
      <c r="BA413" s="22">
        <v>0.89839572192513373</v>
      </c>
      <c r="BB413" s="22">
        <v>0.23551275553302922</v>
      </c>
      <c r="BC413" s="23">
        <v>9.1051600261267143E-2</v>
      </c>
    </row>
    <row r="414" spans="1:55" x14ac:dyDescent="0.2">
      <c r="A414" s="47" t="s">
        <v>1267</v>
      </c>
      <c r="B414" s="47" t="s">
        <v>1268</v>
      </c>
      <c r="C414" s="47" t="s">
        <v>45</v>
      </c>
      <c r="D414" s="47">
        <v>378245</v>
      </c>
      <c r="E414" s="47" t="s">
        <v>16</v>
      </c>
      <c r="F414" s="47">
        <v>2018</v>
      </c>
      <c r="G414" s="47" t="s">
        <v>17</v>
      </c>
      <c r="H414" s="48">
        <v>43465</v>
      </c>
      <c r="I414" s="48">
        <v>43524</v>
      </c>
      <c r="J414" s="48">
        <v>43594</v>
      </c>
      <c r="K414" s="47">
        <v>107690000</v>
      </c>
      <c r="L414" s="47">
        <v>108620000</v>
      </c>
      <c r="M414" s="47" t="s">
        <v>2159</v>
      </c>
      <c r="N414" s="20">
        <v>1.4034471747226316</v>
      </c>
      <c r="O414" s="21">
        <v>1.3680461281051697</v>
      </c>
      <c r="P414" s="21">
        <v>1.1769005607144924</v>
      </c>
      <c r="Q414" s="21">
        <v>6.2825375291562819</v>
      </c>
      <c r="R414" s="21">
        <v>0.71299244892790847</v>
      </c>
      <c r="S414" s="21">
        <v>9.0494526102639103E-4</v>
      </c>
      <c r="T414" s="21">
        <v>0.71208750366688212</v>
      </c>
      <c r="U414" s="21">
        <v>5.1923942673225376</v>
      </c>
      <c r="V414" s="21">
        <v>6.5902978252568205E-3</v>
      </c>
      <c r="W414" s="21">
        <v>5.1858039694972806</v>
      </c>
      <c r="X414" s="22">
        <v>0.19985791754087329</v>
      </c>
      <c r="Y414" s="22">
        <v>0.13966616137296023</v>
      </c>
      <c r="Z414" s="22">
        <v>0.80014208245912666</v>
      </c>
      <c r="AA414" s="22">
        <v>0</v>
      </c>
      <c r="AB414" s="23">
        <v>0.13731477469170761</v>
      </c>
      <c r="AC414" s="24">
        <v>0.39171154836654432</v>
      </c>
      <c r="AD414" s="22">
        <v>0.26046227406567168</v>
      </c>
      <c r="AE414" s="22">
        <v>0.1784998049916191</v>
      </c>
      <c r="AF414" s="22">
        <v>8.5212707996534506E-2</v>
      </c>
      <c r="AG414" s="22">
        <v>4.9709701889011688</v>
      </c>
      <c r="AH414" s="23">
        <v>3.4067014600136938</v>
      </c>
      <c r="AI414" s="24">
        <v>-0.33724462786365733</v>
      </c>
      <c r="AJ414" s="22">
        <v>0.51086972115173612</v>
      </c>
      <c r="AK414" s="22">
        <v>4.1568910443484632E-2</v>
      </c>
      <c r="AL414" s="23">
        <v>0.10203531746452865</v>
      </c>
      <c r="AM414" s="24">
        <v>0.31542509900600013</v>
      </c>
      <c r="AN414" s="22">
        <v>3.7016204087637736</v>
      </c>
      <c r="AO414" s="22">
        <v>0.5082871724236242</v>
      </c>
      <c r="AP414" s="22">
        <v>8.8470235594544011</v>
      </c>
      <c r="AQ414" s="22">
        <v>4.3312526402118481E-2</v>
      </c>
      <c r="AR414" s="22">
        <v>0.14312855964725812</v>
      </c>
      <c r="AS414" s="22">
        <v>-4.8269337834900845E-2</v>
      </c>
      <c r="AT414" s="22">
        <v>7.2750410876170873E-2</v>
      </c>
      <c r="AU414" s="22">
        <v>-0.13884816820690912</v>
      </c>
      <c r="AV414" s="22">
        <v>-2.7731956574800223E-2</v>
      </c>
      <c r="AW414" s="22">
        <v>0.10216498745104206</v>
      </c>
      <c r="AX414" s="22">
        <v>-2.7767199297853394E-2</v>
      </c>
      <c r="AY414" s="22">
        <v>5.3855610428548486</v>
      </c>
      <c r="AZ414" s="22">
        <v>4.1196269982745584</v>
      </c>
      <c r="BA414" s="22">
        <v>-0.45651171322257744</v>
      </c>
      <c r="BB414" s="22">
        <v>0.12725122305822925</v>
      </c>
      <c r="BC414" s="23">
        <v>0.10579488320575786</v>
      </c>
    </row>
    <row r="415" spans="1:55" x14ac:dyDescent="0.2">
      <c r="A415" s="47" t="s">
        <v>1270</v>
      </c>
      <c r="B415" s="47" t="s">
        <v>1271</v>
      </c>
      <c r="C415" s="47" t="s">
        <v>52</v>
      </c>
      <c r="D415" s="47">
        <v>378246</v>
      </c>
      <c r="E415" s="47" t="s">
        <v>16</v>
      </c>
      <c r="F415" s="47">
        <v>2018</v>
      </c>
      <c r="G415" s="47" t="s">
        <v>17</v>
      </c>
      <c r="H415" s="48">
        <v>43465</v>
      </c>
      <c r="I415" s="48">
        <v>43518</v>
      </c>
      <c r="J415" s="48">
        <v>43518</v>
      </c>
      <c r="K415" s="47">
        <v>515000000</v>
      </c>
      <c r="L415" s="47">
        <v>514000000</v>
      </c>
      <c r="M415" s="47" t="s">
        <v>2001</v>
      </c>
      <c r="N415" s="20">
        <v>0.69372197309417039</v>
      </c>
      <c r="O415" s="21">
        <v>0.57085201793721974</v>
      </c>
      <c r="P415" s="21">
        <v>3.2959641255605382E-2</v>
      </c>
      <c r="Q415" s="21">
        <v>2.7626411389297987</v>
      </c>
      <c r="R415" s="21">
        <v>0.3750407723921978</v>
      </c>
      <c r="S415" s="21">
        <v>3.1400178311261878E-2</v>
      </c>
      <c r="T415" s="21">
        <v>0.34364059408093589</v>
      </c>
      <c r="U415" s="21">
        <v>1.4111438389788906</v>
      </c>
      <c r="V415" s="21">
        <v>0.11814760268368515</v>
      </c>
      <c r="W415" s="21">
        <v>1.2929962362952054</v>
      </c>
      <c r="X415" s="22">
        <v>6.7279883445321501E-2</v>
      </c>
      <c r="Y415" s="22">
        <v>0.26577076130210714</v>
      </c>
      <c r="Z415" s="22">
        <v>0.93272011655467846</v>
      </c>
      <c r="AA415" s="22">
        <v>0</v>
      </c>
      <c r="AB415" s="23">
        <v>0.26577076130210714</v>
      </c>
      <c r="AC415" s="24">
        <v>0.58984137990812169</v>
      </c>
      <c r="AD415" s="22">
        <v>0.31264626852734678</v>
      </c>
      <c r="AE415" s="22">
        <v>0.17032157406604836</v>
      </c>
      <c r="AF415" s="22">
        <v>0.10930051139811042</v>
      </c>
      <c r="AG415" s="22">
        <v>5.152857142857143</v>
      </c>
      <c r="AH415" s="23">
        <v>2.8071428571428569</v>
      </c>
      <c r="AI415" s="24">
        <v>0.29724535554131964</v>
      </c>
      <c r="AJ415" s="22">
        <v>0.7</v>
      </c>
      <c r="AK415" s="22">
        <v>0.13869078680350205</v>
      </c>
      <c r="AL415" s="23">
        <v>0.18101698846176145</v>
      </c>
      <c r="AM415" s="24">
        <v>0.10317460317460317</v>
      </c>
      <c r="AN415" s="22">
        <v>0.94395352642775321</v>
      </c>
      <c r="AO415" s="22">
        <v>0.25087524735251265</v>
      </c>
      <c r="AP415" s="22">
        <v>-8.4458272327964856</v>
      </c>
      <c r="AQ415" s="22">
        <v>2.7420792832757085E-2</v>
      </c>
      <c r="AR415" s="22">
        <v>0.27060761029730435</v>
      </c>
      <c r="AS415" s="22">
        <v>8.0436855335009105E-2</v>
      </c>
      <c r="AT415" s="22">
        <v>6.7888751168808575E-2</v>
      </c>
      <c r="AU415" s="22">
        <v>-0.19372197309417041</v>
      </c>
      <c r="AV415" s="22">
        <v>-5.0095668811967302E-2</v>
      </c>
      <c r="AW415" s="22">
        <v>0.19755742580522687</v>
      </c>
      <c r="AX415" s="22">
        <v>-5.46731633234196E-2</v>
      </c>
      <c r="AY415" s="22">
        <v>4.781535902411977</v>
      </c>
      <c r="AZ415" s="22">
        <v>4.7407818131411146</v>
      </c>
      <c r="BA415" s="22">
        <v>-0.6851704996034893</v>
      </c>
      <c r="BB415" s="22">
        <v>0.11393285788832841</v>
      </c>
      <c r="BC415" s="23">
        <v>4.7318611987381701E-2</v>
      </c>
    </row>
    <row r="416" spans="1:55" x14ac:dyDescent="0.2">
      <c r="A416" s="47" t="s">
        <v>1276</v>
      </c>
      <c r="B416" s="47" t="s">
        <v>1277</v>
      </c>
      <c r="C416" s="47" t="s">
        <v>34</v>
      </c>
      <c r="D416" s="47">
        <v>396684</v>
      </c>
      <c r="E416" s="47" t="s">
        <v>16</v>
      </c>
      <c r="F416" s="47">
        <v>2018</v>
      </c>
      <c r="G416" s="47" t="s">
        <v>17</v>
      </c>
      <c r="H416" s="48">
        <v>43555</v>
      </c>
      <c r="I416" s="48">
        <v>43580</v>
      </c>
      <c r="J416" s="48">
        <v>43763</v>
      </c>
      <c r="K416" s="47">
        <v>252318000</v>
      </c>
      <c r="L416" s="47">
        <v>257905000</v>
      </c>
      <c r="M416" s="47" t="s">
        <v>2160</v>
      </c>
      <c r="N416" s="20">
        <v>8.1930169502942931</v>
      </c>
      <c r="O416" s="21">
        <v>7.5291556850428174</v>
      </c>
      <c r="P416" s="21">
        <v>6.6851438627809259</v>
      </c>
      <c r="Q416" s="21">
        <v>0.80022079259579471</v>
      </c>
      <c r="R416" s="21">
        <v>0.23970560715370035</v>
      </c>
      <c r="S416" s="21">
        <v>0</v>
      </c>
      <c r="T416" s="21">
        <v>0.23970560715370035</v>
      </c>
      <c r="U416" s="21">
        <v>0.43152301809989063</v>
      </c>
      <c r="V416" s="21">
        <v>0</v>
      </c>
      <c r="W416" s="21">
        <v>0.43152301809989063</v>
      </c>
      <c r="X416" s="22">
        <v>0.75552612636537075</v>
      </c>
      <c r="Y416" s="22">
        <v>0.60498208527144404</v>
      </c>
      <c r="Z416" s="22">
        <v>0.24447387363462922</v>
      </c>
      <c r="AA416" s="22">
        <v>6.6141522568461689E-2</v>
      </c>
      <c r="AB416" s="23">
        <v>0.55548741805057633</v>
      </c>
      <c r="AC416" s="24">
        <v>0.68752680579528214</v>
      </c>
      <c r="AD416" s="22">
        <v>0.31438915476750878</v>
      </c>
      <c r="AE416" s="22">
        <v>0.31277753805115333</v>
      </c>
      <c r="AF416" s="22">
        <v>0.2908592238087766</v>
      </c>
      <c r="AG416" s="22" t="e">
        <v>#DIV/0!</v>
      </c>
      <c r="AH416" s="23" t="e">
        <v>#DIV/0!</v>
      </c>
      <c r="AI416" s="24">
        <v>-0.94895139821208474</v>
      </c>
      <c r="AJ416" s="22">
        <v>2.2971206392778654</v>
      </c>
      <c r="AK416" s="22">
        <v>0.58873249017862705</v>
      </c>
      <c r="AL416" s="23">
        <v>0.88371300130303765</v>
      </c>
      <c r="AM416" s="24">
        <v>0.31093734110219468</v>
      </c>
      <c r="AN416" s="22">
        <v>1.0690303612534506</v>
      </c>
      <c r="AO416" s="22">
        <v>0.59383291519035408</v>
      </c>
      <c r="AP416" s="22">
        <v>0.89525663590426763</v>
      </c>
      <c r="AQ416" s="22">
        <v>0.17272178078436945</v>
      </c>
      <c r="AR416" s="22">
        <v>0.35671812071761078</v>
      </c>
      <c r="AS416" s="22">
        <v>-0.33850815942256396</v>
      </c>
      <c r="AT416" s="22">
        <v>0.21183096152696343</v>
      </c>
      <c r="AU416" s="22">
        <v>0.843456074908007</v>
      </c>
      <c r="AV416" s="22">
        <v>0.32448147767221924</v>
      </c>
      <c r="AW416" s="22">
        <v>0.88371300130303765</v>
      </c>
      <c r="AX416" s="22">
        <v>0.32448147767221924</v>
      </c>
      <c r="AY416" s="22">
        <v>1.2839448534878328</v>
      </c>
      <c r="AZ416" s="22">
        <v>-2.0181121708922158</v>
      </c>
      <c r="BA416" s="22">
        <v>0.45031975273953356</v>
      </c>
      <c r="BB416" s="22">
        <v>0.77485712342090707</v>
      </c>
      <c r="BC416" s="23">
        <v>0.20460546687218475</v>
      </c>
    </row>
    <row r="417" spans="1:55" x14ac:dyDescent="0.2">
      <c r="A417" s="47" t="s">
        <v>487</v>
      </c>
      <c r="B417" s="47" t="s">
        <v>488</v>
      </c>
      <c r="C417" s="47" t="s">
        <v>138</v>
      </c>
      <c r="D417" s="47">
        <v>121214</v>
      </c>
      <c r="E417" s="47" t="s">
        <v>16</v>
      </c>
      <c r="F417" s="47">
        <v>2018</v>
      </c>
      <c r="G417" s="47" t="s">
        <v>17</v>
      </c>
      <c r="H417" s="48">
        <v>43465</v>
      </c>
      <c r="I417" s="48">
        <v>43523</v>
      </c>
      <c r="J417" s="48">
        <v>43523</v>
      </c>
      <c r="K417" s="47">
        <v>4268000000</v>
      </c>
      <c r="L417" s="47">
        <v>4268000000</v>
      </c>
      <c r="M417" s="47" t="s">
        <v>2003</v>
      </c>
      <c r="N417" s="20">
        <v>0.83959886590360178</v>
      </c>
      <c r="O417" s="21">
        <v>0.50780566348139589</v>
      </c>
      <c r="P417" s="21">
        <v>5.3239525359655572E-2</v>
      </c>
      <c r="Q417" s="21">
        <v>0.74381447453255967</v>
      </c>
      <c r="R417" s="21">
        <v>0.10917514933736958</v>
      </c>
      <c r="S417" s="21">
        <v>4.9850373776704524E-2</v>
      </c>
      <c r="T417" s="21">
        <v>5.9324775560665059E-2</v>
      </c>
      <c r="U417" s="21">
        <v>0.19038120567375885</v>
      </c>
      <c r="V417" s="21">
        <v>8.6929803352675694E-2</v>
      </c>
      <c r="W417" s="21">
        <v>0.10345140232108317</v>
      </c>
      <c r="X417" s="22">
        <v>0.13857179170181053</v>
      </c>
      <c r="Y417" s="22">
        <v>0.57345549919698668</v>
      </c>
      <c r="Z417" s="22">
        <v>0.86142820829818945</v>
      </c>
      <c r="AA417" s="22">
        <v>0</v>
      </c>
      <c r="AB417" s="23">
        <v>0.57345549919698668</v>
      </c>
      <c r="AC417" s="24">
        <v>0.30958858992167027</v>
      </c>
      <c r="AD417" s="22">
        <v>0.25864204602408603</v>
      </c>
      <c r="AE417" s="22">
        <v>0.19153552045594491</v>
      </c>
      <c r="AF417" s="22">
        <v>7.4606561367834695E-2</v>
      </c>
      <c r="AG417" s="22">
        <v>94.317232375979117</v>
      </c>
      <c r="AH417" s="23">
        <v>69.845953002610969</v>
      </c>
      <c r="AI417" s="24">
        <v>-0.53995668351196757</v>
      </c>
      <c r="AJ417" s="22">
        <v>0.63029857537890721</v>
      </c>
      <c r="AK417" s="22">
        <v>0.58778706741454123</v>
      </c>
      <c r="AL417" s="23">
        <v>0.95285215366705467</v>
      </c>
      <c r="AM417" s="24">
        <v>0.10497259832366215</v>
      </c>
      <c r="AN417" s="22">
        <v>1.4070156350741456</v>
      </c>
      <c r="AO417" s="22">
        <v>0.80686085338940949</v>
      </c>
      <c r="AP417" s="22">
        <v>-30.47812329514457</v>
      </c>
      <c r="AQ417" s="22">
        <v>6.0197113773700447E-2</v>
      </c>
      <c r="AR417" s="22">
        <v>0.12892901636761989</v>
      </c>
      <c r="AS417" s="22">
        <v>-6.9616084086320223E-2</v>
      </c>
      <c r="AT417" s="22">
        <v>0.10402777617303492</v>
      </c>
      <c r="AU417" s="22">
        <v>0.34246910987433932</v>
      </c>
      <c r="AV417" s="22">
        <v>0.51772674357074822</v>
      </c>
      <c r="AW417" s="22">
        <v>1.7535300418736002</v>
      </c>
      <c r="AX417" s="22">
        <v>0.95277047424286687</v>
      </c>
      <c r="AY417" s="22">
        <v>0.52314975016263654</v>
      </c>
      <c r="AZ417" s="22">
        <v>0.481044195606738</v>
      </c>
      <c r="BA417" s="22">
        <v>0.93896353166986568</v>
      </c>
      <c r="BB417" s="22">
        <v>1.4155466186898085</v>
      </c>
      <c r="BC417" s="23">
        <v>0.18509088141480257</v>
      </c>
    </row>
    <row r="418" spans="1:55" x14ac:dyDescent="0.2">
      <c r="A418" s="47" t="s">
        <v>376</v>
      </c>
      <c r="B418" s="47" t="s">
        <v>377</v>
      </c>
      <c r="C418" s="47" t="s">
        <v>24</v>
      </c>
      <c r="D418" s="47">
        <v>378126</v>
      </c>
      <c r="E418" s="47" t="s">
        <v>16</v>
      </c>
      <c r="F418" s="47">
        <v>2018</v>
      </c>
      <c r="G418" s="47" t="s">
        <v>17</v>
      </c>
      <c r="H418" s="48">
        <v>43465</v>
      </c>
      <c r="I418" s="48">
        <v>43532</v>
      </c>
      <c r="J418" s="48">
        <v>43679</v>
      </c>
      <c r="K418" s="47">
        <v>222400000</v>
      </c>
      <c r="L418" s="47">
        <v>218400000</v>
      </c>
      <c r="M418" s="47" t="s">
        <v>2161</v>
      </c>
      <c r="N418" s="20">
        <v>1.8632191848416066</v>
      </c>
      <c r="O418" s="21">
        <v>1.2721800059212474</v>
      </c>
      <c r="P418" s="21">
        <v>0.30553636632783976</v>
      </c>
      <c r="Q418" s="21">
        <v>0.69238262224819791</v>
      </c>
      <c r="R418" s="21">
        <v>0.19077932542880166</v>
      </c>
      <c r="S418" s="21">
        <v>1.0636583400483481E-2</v>
      </c>
      <c r="T418" s="21">
        <v>0.18014274202831818</v>
      </c>
      <c r="U418" s="21">
        <v>0.32287161503993766</v>
      </c>
      <c r="V418" s="21">
        <v>1.8001168907071888E-2</v>
      </c>
      <c r="W418" s="21">
        <v>0.30487044613286579</v>
      </c>
      <c r="X418" s="22">
        <v>0.21733624956832048</v>
      </c>
      <c r="Y418" s="22">
        <v>1.8103265853142414</v>
      </c>
      <c r="Z418" s="22">
        <v>0.78266375043167957</v>
      </c>
      <c r="AA418" s="22">
        <v>0.39499251755496717</v>
      </c>
      <c r="AB418" s="23">
        <v>0.59088292851387125</v>
      </c>
      <c r="AC418" s="24">
        <v>0.51872663873767655</v>
      </c>
      <c r="AD418" s="22">
        <v>-0.24034819255951634</v>
      </c>
      <c r="AE418" s="22">
        <v>-0.24034819255951634</v>
      </c>
      <c r="AF418" s="22">
        <v>-0.25361864385520405</v>
      </c>
      <c r="AG418" s="22">
        <v>-27.21875</v>
      </c>
      <c r="AH418" s="23">
        <v>-27.21875</v>
      </c>
      <c r="AI418" s="24">
        <v>-0.49979991996798717</v>
      </c>
      <c r="AJ418" s="22">
        <v>0.49323990920753974</v>
      </c>
      <c r="AK418" s="22">
        <v>0.25414831352199363</v>
      </c>
      <c r="AL418" s="23">
        <v>0.30157485066071321</v>
      </c>
      <c r="AM418" s="24">
        <v>-0.19696084161309177</v>
      </c>
      <c r="AN418" s="22">
        <v>0.77660237677771282</v>
      </c>
      <c r="AO418" s="22">
        <v>0.45888108668124783</v>
      </c>
      <c r="AP418" s="22">
        <v>4.5573339430661939</v>
      </c>
      <c r="AQ418" s="22">
        <v>-0.11638079889490043</v>
      </c>
      <c r="AR418" s="22">
        <v>0.12537942452901188</v>
      </c>
      <c r="AS418" s="22">
        <v>-6.2664626345232427E-2</v>
      </c>
      <c r="AT418" s="22">
        <v>5.7534246575342465E-2</v>
      </c>
      <c r="AU418" s="22">
        <v>0.24326458107174578</v>
      </c>
      <c r="AV418" s="22">
        <v>0.14873589573402521</v>
      </c>
      <c r="AW418" s="22">
        <v>0.31938143012333059</v>
      </c>
      <c r="AX418" s="22">
        <v>0.15751805227171065</v>
      </c>
      <c r="AY418" s="22">
        <v>-1.7297776850015656</v>
      </c>
      <c r="AZ418" s="22">
        <v>-1.4066381379814215</v>
      </c>
      <c r="BA418" s="22">
        <v>-0.24381800197823936</v>
      </c>
      <c r="BB418" s="22">
        <v>-0.57810897242502868</v>
      </c>
      <c r="BC418" s="23">
        <v>-0.12485502430379088</v>
      </c>
    </row>
    <row r="419" spans="1:55" x14ac:dyDescent="0.2">
      <c r="A419" s="47" t="s">
        <v>1273</v>
      </c>
      <c r="B419" s="47" t="s">
        <v>1274</v>
      </c>
      <c r="C419" s="47" t="s">
        <v>34</v>
      </c>
      <c r="D419" s="47">
        <v>378247</v>
      </c>
      <c r="E419" s="47" t="s">
        <v>16</v>
      </c>
      <c r="F419" s="47">
        <v>2018</v>
      </c>
      <c r="G419" s="47" t="s">
        <v>17</v>
      </c>
      <c r="H419" s="48">
        <v>43465</v>
      </c>
      <c r="I419" s="48">
        <v>43521</v>
      </c>
      <c r="J419" s="48">
        <v>43521</v>
      </c>
      <c r="K419" s="47">
        <v>233983000</v>
      </c>
      <c r="L419" s="47">
        <v>237170000</v>
      </c>
      <c r="M419" s="47" t="s">
        <v>2005</v>
      </c>
      <c r="N419" s="20">
        <v>1.4441710243002153</v>
      </c>
      <c r="O419" s="21">
        <v>1.1925561365733621</v>
      </c>
      <c r="P419" s="21">
        <v>0.33343586588741925</v>
      </c>
      <c r="Q419" s="21">
        <v>1.8315248429468876</v>
      </c>
      <c r="R419" s="21">
        <v>0.35162027699341131</v>
      </c>
      <c r="S419" s="21">
        <v>6.4609385504907899E-2</v>
      </c>
      <c r="T419" s="21">
        <v>0.28701089148850345</v>
      </c>
      <c r="U419" s="21">
        <v>0.99562154959071003</v>
      </c>
      <c r="V419" s="21">
        <v>0.18294308014467922</v>
      </c>
      <c r="W419" s="21">
        <v>0.81267846944603084</v>
      </c>
      <c r="X419" s="22">
        <v>0.31565147236789026</v>
      </c>
      <c r="Y419" s="22">
        <v>0.48697506257532214</v>
      </c>
      <c r="Z419" s="22">
        <v>0.68434852763210974</v>
      </c>
      <c r="AA419" s="22">
        <v>0.25998386446147642</v>
      </c>
      <c r="AB419" s="23">
        <v>0.35316659943525613</v>
      </c>
      <c r="AC419" s="24">
        <v>0.41291963377416074</v>
      </c>
      <c r="AD419" s="22">
        <v>0.10213631739572737</v>
      </c>
      <c r="AE419" s="22">
        <v>9.7253306205493384E-2</v>
      </c>
      <c r="AF419" s="22">
        <v>3.6724313326551371E-2</v>
      </c>
      <c r="AG419" s="22">
        <v>7.6060606060606064</v>
      </c>
      <c r="AH419" s="23">
        <v>7.2424242424242422</v>
      </c>
      <c r="AI419" s="24">
        <v>-1.1412280701754387</v>
      </c>
      <c r="AJ419" s="22">
        <v>0.35066133497385421</v>
      </c>
      <c r="AK419" s="22">
        <v>0.16653919694072658</v>
      </c>
      <c r="AL419" s="23">
        <v>0.21797323135755259</v>
      </c>
      <c r="AM419" s="24">
        <v>6.8722634684941941E-2</v>
      </c>
      <c r="AN419" s="22">
        <v>1.8713116314486959</v>
      </c>
      <c r="AO419" s="22">
        <v>0.66088476536237728</v>
      </c>
      <c r="AP419" s="22">
        <v>6.8074792243767313</v>
      </c>
      <c r="AQ419" s="22">
        <v>2.4270539195912329E-2</v>
      </c>
      <c r="AR419" s="22">
        <v>0.11597151576805696</v>
      </c>
      <c r="AS419" s="22">
        <v>-0.1323499491353001</v>
      </c>
      <c r="AT419" s="22">
        <v>7.664380798709157E-2</v>
      </c>
      <c r="AU419" s="22">
        <v>0.34174100276837899</v>
      </c>
      <c r="AV419" s="22">
        <v>0.21242829827915871</v>
      </c>
      <c r="AW419" s="22">
        <v>0.26704146170063248</v>
      </c>
      <c r="AX419" s="22">
        <v>0.26024830171000235</v>
      </c>
      <c r="AY419" s="22">
        <v>5.2091633466135461</v>
      </c>
      <c r="AZ419" s="22">
        <v>4.1294820717131477</v>
      </c>
      <c r="BA419" s="22">
        <v>3.0775623268698062</v>
      </c>
      <c r="BB419" s="22">
        <v>0.18279158699808795</v>
      </c>
      <c r="BC419" s="23">
        <v>8.2250709799535401E-2</v>
      </c>
    </row>
    <row r="420" spans="1:55" x14ac:dyDescent="0.2">
      <c r="A420" s="47" t="s">
        <v>1279</v>
      </c>
      <c r="B420" s="47" t="s">
        <v>1280</v>
      </c>
      <c r="C420" s="47" t="s">
        <v>15</v>
      </c>
      <c r="D420" s="47">
        <v>124467</v>
      </c>
      <c r="E420" s="47" t="s">
        <v>16</v>
      </c>
      <c r="F420" s="47">
        <v>2018</v>
      </c>
      <c r="G420" s="47" t="s">
        <v>17</v>
      </c>
      <c r="H420" s="48">
        <v>43465</v>
      </c>
      <c r="I420" s="48">
        <v>43518</v>
      </c>
      <c r="J420" s="48">
        <v>43518</v>
      </c>
      <c r="K420" s="47">
        <v>179800000</v>
      </c>
      <c r="L420" s="47">
        <v>180900000</v>
      </c>
      <c r="M420" s="47" t="s">
        <v>2006</v>
      </c>
      <c r="N420" s="20">
        <v>1.5075593952483801</v>
      </c>
      <c r="O420" s="21">
        <v>1.0791936645068394</v>
      </c>
      <c r="P420" s="21">
        <v>0.21310295176385888</v>
      </c>
      <c r="Q420" s="21">
        <v>1.5959741193386052</v>
      </c>
      <c r="R420" s="21">
        <v>0.31957906397119912</v>
      </c>
      <c r="S420" s="21">
        <v>3.5585710329548603E-2</v>
      </c>
      <c r="T420" s="21">
        <v>0.28399335364165051</v>
      </c>
      <c r="U420" s="21">
        <v>0.82961897915168947</v>
      </c>
      <c r="V420" s="21">
        <v>9.237958303378864E-2</v>
      </c>
      <c r="W420" s="21">
        <v>0.73723939611790079</v>
      </c>
      <c r="X420" s="22">
        <v>0.28994738299639988</v>
      </c>
      <c r="Y420" s="22">
        <v>0.92302587923025881</v>
      </c>
      <c r="Z420" s="22">
        <v>0.71005261700360012</v>
      </c>
      <c r="AA420" s="22">
        <v>0.41207421766823593</v>
      </c>
      <c r="AB420" s="23">
        <v>0.38521185267238994</v>
      </c>
      <c r="AC420" s="24">
        <v>0.38909160745150756</v>
      </c>
      <c r="AD420" s="22">
        <v>0.12982523526022663</v>
      </c>
      <c r="AE420" s="22">
        <v>0.12982523526022663</v>
      </c>
      <c r="AF420" s="22">
        <v>0.1054349913577876</v>
      </c>
      <c r="AG420" s="22">
        <v>8.2439024390243905</v>
      </c>
      <c r="AH420" s="23">
        <v>8.2439024390243905</v>
      </c>
      <c r="AI420" s="24">
        <v>-6.8259385665529013E-2</v>
      </c>
      <c r="AJ420" s="22">
        <v>0.421886249100072</v>
      </c>
      <c r="AK420" s="22">
        <v>0.18804159445407279</v>
      </c>
      <c r="AL420" s="23">
        <v>0.25389948006932411</v>
      </c>
      <c r="AM420" s="24">
        <v>0.19734004313443565</v>
      </c>
      <c r="AN420" s="22">
        <v>1.8716750539180447</v>
      </c>
      <c r="AO420" s="22">
        <v>0.72099141512046527</v>
      </c>
      <c r="AP420" s="22">
        <v>7.3858156028368791</v>
      </c>
      <c r="AQ420" s="22">
        <v>7.6017723622265304E-2</v>
      </c>
      <c r="AR420" s="22">
        <v>0.11254081044747455</v>
      </c>
      <c r="AS420" s="22">
        <v>-7.6819665834453616E-3</v>
      </c>
      <c r="AT420" s="22">
        <v>8.1140958183328712E-2</v>
      </c>
      <c r="AU420" s="22">
        <v>-4.1036717062634988E-2</v>
      </c>
      <c r="AV420" s="22">
        <v>-2.4696707105719237E-2</v>
      </c>
      <c r="AW420" s="22">
        <v>0.2857142857142857</v>
      </c>
      <c r="AX420" s="22">
        <v>-2.7791321306679669E-2</v>
      </c>
      <c r="AY420" s="22">
        <v>3.4142011834319526</v>
      </c>
      <c r="AZ420" s="22">
        <v>2.9763313609467454</v>
      </c>
      <c r="BA420" s="22">
        <v>-0.10382513661202186</v>
      </c>
      <c r="BB420" s="22">
        <v>0.29289428076256502</v>
      </c>
      <c r="BC420" s="23">
        <v>0.11589233670495457</v>
      </c>
    </row>
    <row r="421" spans="1:55" x14ac:dyDescent="0.2">
      <c r="A421" s="47" t="s">
        <v>1282</v>
      </c>
      <c r="B421" s="47" t="s">
        <v>1283</v>
      </c>
      <c r="C421" s="47" t="s">
        <v>45</v>
      </c>
      <c r="D421" s="47">
        <v>98663</v>
      </c>
      <c r="E421" s="47" t="s">
        <v>16</v>
      </c>
      <c r="F421" s="47">
        <v>2018</v>
      </c>
      <c r="G421" s="47" t="s">
        <v>17</v>
      </c>
      <c r="H421" s="48">
        <v>43465</v>
      </c>
      <c r="I421" s="48">
        <v>43516</v>
      </c>
      <c r="J421" s="48">
        <v>43593</v>
      </c>
      <c r="K421" s="47">
        <v>314000000</v>
      </c>
      <c r="L421" s="47">
        <v>320000000</v>
      </c>
      <c r="M421" s="47" t="s">
        <v>2162</v>
      </c>
      <c r="N421" s="20">
        <v>0.92774788624135285</v>
      </c>
      <c r="O421" s="21">
        <v>0.92774788624135285</v>
      </c>
      <c r="P421" s="21">
        <v>0.22444273635664874</v>
      </c>
      <c r="Q421" s="21">
        <v>-1.5210698965430229</v>
      </c>
      <c r="R421" s="21">
        <v>2.4387409200968522</v>
      </c>
      <c r="S421" s="21">
        <v>7.7723970944309925E-2</v>
      </c>
      <c r="T421" s="21">
        <v>2.3610169491525426</v>
      </c>
      <c r="U421" s="21">
        <v>-1.2707544789301035</v>
      </c>
      <c r="V421" s="21">
        <v>-4.0499621498864498E-2</v>
      </c>
      <c r="W421" s="21">
        <v>-1.2302548574312389</v>
      </c>
      <c r="X421" s="22">
        <v>0.29225181598062955</v>
      </c>
      <c r="Y421" s="22">
        <v>-2.3568242640499553</v>
      </c>
      <c r="Z421" s="22">
        <v>0.70774818401937045</v>
      </c>
      <c r="AA421" s="22">
        <v>0.1271186440677966</v>
      </c>
      <c r="AB421" s="23">
        <v>-1.9191283292978207</v>
      </c>
      <c r="AC421" s="24">
        <v>0.71272855133614632</v>
      </c>
      <c r="AD421" s="22">
        <v>0.30872011251758086</v>
      </c>
      <c r="AE421" s="22">
        <v>0.30872011251758086</v>
      </c>
      <c r="AF421" s="22">
        <v>0.27109704641350213</v>
      </c>
      <c r="AG421" s="22">
        <v>3.8849557522123894</v>
      </c>
      <c r="AH421" s="23">
        <v>3.8849557522123894</v>
      </c>
      <c r="AI421" s="24">
        <v>-2.2278911564625852</v>
      </c>
      <c r="AJ421" s="22">
        <v>0.90392006149116066</v>
      </c>
      <c r="AK421" s="22">
        <v>7.0889594916600476E-2</v>
      </c>
      <c r="AL421" s="23">
        <v>0.11675933280381255</v>
      </c>
      <c r="AM421" s="24">
        <v>-0.19454958364875094</v>
      </c>
      <c r="AN421" s="22">
        <v>-0.71763815291445876</v>
      </c>
      <c r="AO421" s="22">
        <v>1.3772397094430993</v>
      </c>
      <c r="AP421" s="22">
        <v>-60.51063829787234</v>
      </c>
      <c r="AQ421" s="22">
        <v>0.37336561743341407</v>
      </c>
      <c r="AR421" s="22">
        <v>0.20675105485232068</v>
      </c>
      <c r="AS421" s="22">
        <v>-0.46061884669479608</v>
      </c>
      <c r="AT421" s="22">
        <v>0.28474576271186441</v>
      </c>
      <c r="AU421" s="22">
        <v>1.1445042275172943</v>
      </c>
      <c r="AV421" s="22">
        <v>0.14783558379666403</v>
      </c>
      <c r="AW421" s="22">
        <v>0.12060301507537688</v>
      </c>
      <c r="AX421" s="22">
        <v>0.15270228694492874</v>
      </c>
      <c r="AY421" s="22">
        <v>5.7357630979498859</v>
      </c>
      <c r="AZ421" s="22">
        <v>5.5694760820045559</v>
      </c>
      <c r="BA421" s="22">
        <v>0.96562905317769132</v>
      </c>
      <c r="BB421" s="22">
        <v>0.17434471803018267</v>
      </c>
      <c r="BC421" s="23">
        <v>0.6207140332272888</v>
      </c>
    </row>
    <row r="422" spans="1:55" x14ac:dyDescent="0.2">
      <c r="A422" s="47" t="s">
        <v>1285</v>
      </c>
      <c r="B422" s="47" t="s">
        <v>1286</v>
      </c>
      <c r="C422" s="47" t="s">
        <v>24</v>
      </c>
      <c r="D422" s="47">
        <v>378249</v>
      </c>
      <c r="E422" s="47" t="s">
        <v>16</v>
      </c>
      <c r="F422" s="47">
        <v>2018</v>
      </c>
      <c r="G422" s="47" t="s">
        <v>17</v>
      </c>
      <c r="H422" s="48">
        <v>43465</v>
      </c>
      <c r="I422" s="48">
        <v>43522</v>
      </c>
      <c r="J422" s="48">
        <v>43522</v>
      </c>
      <c r="K422" s="47">
        <v>204000000</v>
      </c>
      <c r="L422" s="47">
        <v>199400000</v>
      </c>
      <c r="M422" s="47" t="s">
        <v>2007</v>
      </c>
      <c r="N422" s="20">
        <v>1.8285218684177922</v>
      </c>
      <c r="O422" s="21">
        <v>0.89658447941188613</v>
      </c>
      <c r="P422" s="21">
        <v>0.22417709494899435</v>
      </c>
      <c r="Q422" s="21">
        <v>1.1396404785342451</v>
      </c>
      <c r="R422" s="21">
        <v>0.37048841951688577</v>
      </c>
      <c r="S422" s="21">
        <v>2.1760034484473698E-2</v>
      </c>
      <c r="T422" s="21">
        <v>0.3487283850324121</v>
      </c>
      <c r="U422" s="21">
        <v>0.79271201922650558</v>
      </c>
      <c r="V422" s="21">
        <v>4.6558650597280975E-2</v>
      </c>
      <c r="W422" s="21">
        <v>0.74615336862922466</v>
      </c>
      <c r="X422" s="22">
        <v>0.18350547938392162</v>
      </c>
      <c r="Y422" s="22">
        <v>1.6466748444755981</v>
      </c>
      <c r="Z422" s="22">
        <v>0.81649452061607841</v>
      </c>
      <c r="AA422" s="22">
        <v>0.39766566639587514</v>
      </c>
      <c r="AB422" s="23">
        <v>0.4673682378102359</v>
      </c>
      <c r="AC422" s="24">
        <v>0.71361040729115455</v>
      </c>
      <c r="AD422" s="22">
        <v>0.23824830768067162</v>
      </c>
      <c r="AE422" s="22">
        <v>0.16313075924315193</v>
      </c>
      <c r="AF422" s="22">
        <v>-4.7800930302915705E-2</v>
      </c>
      <c r="AG422" s="22">
        <v>6.5330107155202208</v>
      </c>
      <c r="AH422" s="23">
        <v>4.4732111994469408</v>
      </c>
      <c r="AI422" s="24">
        <v>-0.74522147190111021</v>
      </c>
      <c r="AJ422" s="22">
        <v>0.72167843720315528</v>
      </c>
      <c r="AK422" s="22">
        <v>0.17364941210690593</v>
      </c>
      <c r="AL422" s="23">
        <v>0.19548703950238849</v>
      </c>
      <c r="AM422" s="24">
        <v>-3.3628648202836085E-2</v>
      </c>
      <c r="AN422" s="22">
        <v>0.7035145129965148</v>
      </c>
      <c r="AO422" s="22">
        <v>0.32880033821310739</v>
      </c>
      <c r="AP422" s="22">
        <v>3.9543891132047255</v>
      </c>
      <c r="AQ422" s="22">
        <v>-1.5716962050499859E-2</v>
      </c>
      <c r="AR422" s="22">
        <v>0.22027253589481779</v>
      </c>
      <c r="AS422" s="22">
        <v>-0.16415182341892626</v>
      </c>
      <c r="AT422" s="22">
        <v>7.2425684301274926E-2</v>
      </c>
      <c r="AU422" s="22">
        <v>0.54962210382852184</v>
      </c>
      <c r="AV422" s="22">
        <v>0.14888070972289036</v>
      </c>
      <c r="AW422" s="22">
        <v>0.20768508503987543</v>
      </c>
      <c r="AX422" s="22">
        <v>0.15817060270748898</v>
      </c>
      <c r="AY422" s="22">
        <v>4.7294708994708996</v>
      </c>
      <c r="AZ422" s="22">
        <v>4.4422751322751326</v>
      </c>
      <c r="BA422" s="22">
        <v>-3.509493670886076</v>
      </c>
      <c r="BB422" s="22">
        <v>0.14477496727712083</v>
      </c>
      <c r="BC422" s="23">
        <v>5.9620833429315151E-2</v>
      </c>
    </row>
    <row r="423" spans="1:55" ht="17" thickBot="1" x14ac:dyDescent="0.25">
      <c r="A423" s="47" t="s">
        <v>1288</v>
      </c>
      <c r="B423" s="47" t="s">
        <v>1289</v>
      </c>
      <c r="C423" s="47" t="s">
        <v>24</v>
      </c>
      <c r="D423" s="47">
        <v>378251</v>
      </c>
      <c r="E423" s="47" t="s">
        <v>16</v>
      </c>
      <c r="F423" s="47">
        <v>2018</v>
      </c>
      <c r="G423" s="47" t="s">
        <v>17</v>
      </c>
      <c r="H423" s="48">
        <v>43465</v>
      </c>
      <c r="I423" s="48">
        <v>43510</v>
      </c>
      <c r="J423" s="48">
        <v>43510</v>
      </c>
      <c r="K423" s="47">
        <v>480552000</v>
      </c>
      <c r="L423" s="47">
        <v>484492000</v>
      </c>
      <c r="M423" s="47" t="s">
        <v>2008</v>
      </c>
      <c r="N423" s="25">
        <v>3.5968928863450533</v>
      </c>
      <c r="O423" s="26">
        <v>2.4595257563368764</v>
      </c>
      <c r="P423" s="26">
        <v>1.3908421913327882</v>
      </c>
      <c r="Q423" s="26">
        <v>3.9322654462242563</v>
      </c>
      <c r="R423" s="26">
        <v>0.59868237914076272</v>
      </c>
      <c r="S423" s="26">
        <v>8.3511181219263241E-4</v>
      </c>
      <c r="T423" s="26">
        <v>0.59784726732857008</v>
      </c>
      <c r="U423" s="26">
        <v>2.9528604118993136</v>
      </c>
      <c r="V423" s="26">
        <v>4.1189931350114417E-3</v>
      </c>
      <c r="W423" s="26">
        <v>2.948741418764302</v>
      </c>
      <c r="X423" s="27">
        <v>0.40818409575948778</v>
      </c>
      <c r="Y423" s="27">
        <v>0.35173857050869284</v>
      </c>
      <c r="Z423" s="27">
        <v>0.59181590424051222</v>
      </c>
      <c r="AA423" s="27">
        <v>0.23373851721258235</v>
      </c>
      <c r="AB423" s="28">
        <v>0.20274658996010023</v>
      </c>
      <c r="AC423" s="29">
        <v>0.67193133047210296</v>
      </c>
      <c r="AD423" s="27">
        <v>0.34300429184549358</v>
      </c>
      <c r="AE423" s="27">
        <v>0.32291845493562232</v>
      </c>
      <c r="AF423" s="27">
        <v>0.24515021459227468</v>
      </c>
      <c r="AG423" s="27">
        <v>9.6990291262135919</v>
      </c>
      <c r="AH423" s="28">
        <v>9.1310679611650478</v>
      </c>
      <c r="AI423" s="29">
        <v>0.29776536312849161</v>
      </c>
      <c r="AJ423" s="27">
        <v>1.4636140637775961</v>
      </c>
      <c r="AK423" s="27">
        <v>0.23977061376317421</v>
      </c>
      <c r="AL423" s="28">
        <v>0.27743335399876007</v>
      </c>
      <c r="AM423" s="29">
        <v>0.6535469107551487</v>
      </c>
      <c r="AN423" s="27">
        <v>2.665903890160183</v>
      </c>
      <c r="AO423" s="27">
        <v>0.54050292289134272</v>
      </c>
      <c r="AP423" s="27">
        <v>1.8340680100755669</v>
      </c>
      <c r="AQ423" s="27">
        <v>0.13250440753456436</v>
      </c>
      <c r="AR423" s="27">
        <v>0.30729613733905581</v>
      </c>
      <c r="AS423" s="27">
        <v>9.1502145922746775E-2</v>
      </c>
      <c r="AT423" s="27">
        <v>0.16609446042497913</v>
      </c>
      <c r="AU423" s="27">
        <v>-0.38348323793949307</v>
      </c>
      <c r="AV423" s="27">
        <v>-7.2690638561686297E-2</v>
      </c>
      <c r="AW423" s="27">
        <v>0.27782089088933726</v>
      </c>
      <c r="AX423" s="27">
        <v>-7.2792177557038651E-2</v>
      </c>
      <c r="AY423" s="27">
        <v>3.2292292292292291</v>
      </c>
      <c r="AZ423" s="27">
        <v>2.3778778778778777</v>
      </c>
      <c r="BA423" s="27">
        <v>-0.32843137254901961</v>
      </c>
      <c r="BB423" s="27">
        <v>0.29153750774953502</v>
      </c>
      <c r="BC423" s="28">
        <v>0.19688088758635128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s="35" customFormat="1" x14ac:dyDescent="0.2">
      <c r="A426" s="31" t="s">
        <v>1401</v>
      </c>
      <c r="B426" s="31"/>
      <c r="C426" s="31"/>
      <c r="D426" s="31"/>
      <c r="E426" s="31"/>
      <c r="F426" s="31"/>
      <c r="G426" s="31"/>
      <c r="H426" s="32"/>
      <c r="I426" s="32"/>
      <c r="J426" s="32"/>
      <c r="K426" s="33"/>
      <c r="L426" s="33"/>
      <c r="M426" s="31"/>
      <c r="N426" s="34">
        <v>1.6846824045784947</v>
      </c>
      <c r="O426" s="34">
        <v>1.357075486362497</v>
      </c>
      <c r="P426" s="34">
        <v>0.61563928519913047</v>
      </c>
      <c r="Q426" s="34">
        <v>0.66232434753015457</v>
      </c>
      <c r="R426" s="34">
        <v>0.32399376365747207</v>
      </c>
      <c r="S426" s="34">
        <v>3.353468131061841E-2</v>
      </c>
      <c r="T426" s="34">
        <v>0.2904590823468538</v>
      </c>
      <c r="U426" s="34">
        <v>0.16159522642579446</v>
      </c>
      <c r="V426" s="34">
        <v>1.2981292743297899E-2</v>
      </c>
      <c r="W426" s="34">
        <v>0.14861393368249626</v>
      </c>
      <c r="X426" s="34">
        <v>0.32664844401254622</v>
      </c>
      <c r="Y426" s="34">
        <v>0.61725595373043429</v>
      </c>
      <c r="Z426" s="34">
        <v>0.67335155598745211</v>
      </c>
      <c r="AA426" s="34">
        <v>0.19524145749632493</v>
      </c>
      <c r="AB426" s="34">
        <v>0.36131931819789237</v>
      </c>
      <c r="AC426" s="34">
        <v>0.50313554409424899</v>
      </c>
      <c r="AD426" s="34">
        <v>0.23807917889896901</v>
      </c>
      <c r="AE426" s="34">
        <v>0.19017033873258962</v>
      </c>
      <c r="AF426" s="34">
        <v>0.13085808228865978</v>
      </c>
      <c r="AG426" s="34" t="e">
        <v>#DIV/0!</v>
      </c>
      <c r="AH426" s="34" t="e">
        <v>#DIV/0!</v>
      </c>
      <c r="AI426" s="34">
        <v>-0.38840119341980939</v>
      </c>
      <c r="AJ426" s="34">
        <v>0.74692409542363869</v>
      </c>
      <c r="AK426" s="34" t="e">
        <v>#DIV/0!</v>
      </c>
      <c r="AL426" s="34" t="e">
        <v>#DIV/0!</v>
      </c>
      <c r="AM426" s="34">
        <v>7.6609615785851098E-2</v>
      </c>
      <c r="AN426" s="34">
        <v>0.88354170197879001</v>
      </c>
      <c r="AO426" s="34">
        <v>0.77879588658747212</v>
      </c>
      <c r="AP426" s="34">
        <v>33.599651917459823</v>
      </c>
      <c r="AQ426" s="34">
        <v>7.9617501680031164E-2</v>
      </c>
      <c r="AR426" s="34">
        <v>0.22009910265675545</v>
      </c>
      <c r="AS426" s="34">
        <v>-0.10042384589050354</v>
      </c>
      <c r="AT426" s="34">
        <v>0.12372221170319357</v>
      </c>
      <c r="AU426" s="34">
        <v>0.33910611888986214</v>
      </c>
      <c r="AV426" s="34" t="e">
        <v>#DIV/0!</v>
      </c>
      <c r="AW426" s="34" t="e">
        <v>#DIV/0!</v>
      </c>
      <c r="AX426" s="34" t="e">
        <v>#DIV/0!</v>
      </c>
      <c r="AY426" s="34">
        <v>3.5123090074222447</v>
      </c>
      <c r="AZ426" s="34">
        <v>2.4122727458137745</v>
      </c>
      <c r="BA426" s="34">
        <v>0.50820884734499094</v>
      </c>
      <c r="BB426" s="34" t="e">
        <v>#DIV/0!</v>
      </c>
      <c r="BC426" s="34">
        <v>0.16106588537528044</v>
      </c>
    </row>
    <row r="427" spans="1:55" s="35" customFormat="1" x14ac:dyDescent="0.2">
      <c r="A427" s="31" t="s">
        <v>1402</v>
      </c>
      <c r="B427" s="31"/>
      <c r="C427" s="31"/>
      <c r="D427" s="31"/>
      <c r="E427" s="31"/>
      <c r="F427" s="31"/>
      <c r="G427" s="31"/>
      <c r="H427" s="32"/>
      <c r="I427" s="32"/>
      <c r="J427" s="32"/>
      <c r="K427" s="33"/>
      <c r="L427" s="33"/>
      <c r="M427" s="31"/>
      <c r="N427" s="34">
        <v>1.6514951000328406</v>
      </c>
      <c r="O427" s="34">
        <v>1.5717500127466968</v>
      </c>
      <c r="P427" s="34">
        <v>0.93876757897608976</v>
      </c>
      <c r="Q427" s="34">
        <v>29.319977629774442</v>
      </c>
      <c r="R427" s="34">
        <v>0.2745476397537383</v>
      </c>
      <c r="S427" s="34">
        <v>6.1888454435345755E-2</v>
      </c>
      <c r="T427" s="34">
        <v>0.26738322894469169</v>
      </c>
      <c r="U427" s="34">
        <v>11.77371066268376</v>
      </c>
      <c r="V427" s="34">
        <v>1.6674844844935262</v>
      </c>
      <c r="W427" s="34">
        <v>10.27533990556919</v>
      </c>
      <c r="X427" s="34">
        <v>0.21184897979290498</v>
      </c>
      <c r="Y427" s="34">
        <v>0.60836720627677576</v>
      </c>
      <c r="Z427" s="34">
        <v>0.21184897979290801</v>
      </c>
      <c r="AA427" s="34">
        <v>0.16464686360526254</v>
      </c>
      <c r="AB427" s="34">
        <v>0.29939938820585343</v>
      </c>
      <c r="AC427" s="34">
        <v>0.23670084469549318</v>
      </c>
      <c r="AD427" s="34">
        <v>0.1646532371040991</v>
      </c>
      <c r="AE427" s="34">
        <v>0.12043228211066706</v>
      </c>
      <c r="AF427" s="34">
        <v>0.13511207121556801</v>
      </c>
      <c r="AG427" s="34" t="e">
        <v>#DIV/0!</v>
      </c>
      <c r="AH427" s="34" t="e">
        <v>#DIV/0!</v>
      </c>
      <c r="AI427" s="34">
        <v>1.3844688621839498</v>
      </c>
      <c r="AJ427" s="34">
        <v>0.66922362348115783</v>
      </c>
      <c r="AK427" s="34" t="e">
        <v>#DIV/0!</v>
      </c>
      <c r="AL427" s="34" t="e">
        <v>#DIV/0!</v>
      </c>
      <c r="AM427" s="34">
        <v>3.0156145677436346</v>
      </c>
      <c r="AN427" s="34">
        <v>30.643209600883129</v>
      </c>
      <c r="AO427" s="34">
        <v>0.65469059423229747</v>
      </c>
      <c r="AP427" s="34">
        <v>427.88247560988418</v>
      </c>
      <c r="AQ427" s="34">
        <v>7.7659534022399224E-2</v>
      </c>
      <c r="AR427" s="34">
        <v>0.14199996395722947</v>
      </c>
      <c r="AS427" s="34">
        <v>0.25949936777649374</v>
      </c>
      <c r="AT427" s="34">
        <v>7.6137141040302267E-2</v>
      </c>
      <c r="AU427" s="34">
        <v>0.76042013007887366</v>
      </c>
      <c r="AV427" s="34" t="e">
        <v>#DIV/0!</v>
      </c>
      <c r="AW427" s="34" t="e">
        <v>#DIV/0!</v>
      </c>
      <c r="AX427" s="34" t="e">
        <v>#DIV/0!</v>
      </c>
      <c r="AY427" s="34">
        <v>5.4277975758227823</v>
      </c>
      <c r="AZ427" s="34">
        <v>4.1853789504047061</v>
      </c>
      <c r="BA427" s="34">
        <v>6.8503800440346874</v>
      </c>
      <c r="BB427" s="34" t="e">
        <v>#DIV/0!</v>
      </c>
      <c r="BC427" s="34">
        <v>0.14237022498032706</v>
      </c>
    </row>
    <row r="428" spans="1:55" s="35" customFormat="1" x14ac:dyDescent="0.2">
      <c r="A428" s="31" t="s">
        <v>1403</v>
      </c>
      <c r="B428" s="31"/>
      <c r="C428" s="31"/>
      <c r="D428" s="31"/>
      <c r="E428" s="31"/>
      <c r="F428" s="31"/>
      <c r="G428" s="31"/>
      <c r="H428" s="32"/>
      <c r="I428" s="32"/>
      <c r="J428" s="32"/>
      <c r="K428" s="33"/>
      <c r="L428" s="33"/>
      <c r="M428" s="31"/>
      <c r="N428" s="34">
        <v>1.631655325438806E-2</v>
      </c>
      <c r="O428" s="34">
        <v>1.631655325438806E-2</v>
      </c>
      <c r="P428" s="34">
        <v>0</v>
      </c>
      <c r="Q428" s="34">
        <v>-359.46153846153845</v>
      </c>
      <c r="R428" s="34">
        <v>0</v>
      </c>
      <c r="S428" s="34">
        <v>0</v>
      </c>
      <c r="T428" s="34">
        <v>0</v>
      </c>
      <c r="U428" s="34">
        <v>-162.06521739130434</v>
      </c>
      <c r="V428" s="34">
        <v>-26.260869565217391</v>
      </c>
      <c r="W428" s="34">
        <v>-135.80434782608697</v>
      </c>
      <c r="X428" s="34">
        <v>4.8983503105573152E-3</v>
      </c>
      <c r="Y428" s="34">
        <v>-3.6684913058116928</v>
      </c>
      <c r="Z428" s="34">
        <v>-0.22157741885877005</v>
      </c>
      <c r="AA428" s="34">
        <v>0</v>
      </c>
      <c r="AB428" s="34">
        <v>-3.3501997498305571</v>
      </c>
      <c r="AC428" s="34">
        <v>2.74640764558771E-2</v>
      </c>
      <c r="AD428" s="34">
        <v>-0.24034819255951634</v>
      </c>
      <c r="AE428" s="34">
        <v>-0.24034819255951634</v>
      </c>
      <c r="AF428" s="34">
        <v>-0.80152707133670875</v>
      </c>
      <c r="AG428" s="34" t="e">
        <v>#DIV/0!</v>
      </c>
      <c r="AH428" s="34" t="e">
        <v>#DIV/0!</v>
      </c>
      <c r="AI428" s="34">
        <v>-8.0839537869062905</v>
      </c>
      <c r="AJ428" s="34">
        <v>-0.41318741791679769</v>
      </c>
      <c r="AK428" s="34" t="e">
        <v>#DIV/0!</v>
      </c>
      <c r="AL428" s="34" t="e">
        <v>#DIV/0!</v>
      </c>
      <c r="AM428" s="34">
        <v>-40.835156503844907</v>
      </c>
      <c r="AN428" s="34">
        <v>-401.86956521739131</v>
      </c>
      <c r="AO428" s="34">
        <v>5.5622601667361507E-2</v>
      </c>
      <c r="AP428" s="34">
        <v>-274.30335623941841</v>
      </c>
      <c r="AQ428" s="34">
        <v>-0.39048000722494414</v>
      </c>
      <c r="AR428" s="34">
        <v>-0.16971135421224601</v>
      </c>
      <c r="AS428" s="34">
        <v>-1.5435167481639449</v>
      </c>
      <c r="AT428" s="34">
        <v>-0.11716014008277618</v>
      </c>
      <c r="AU428" s="34">
        <v>-4.0553180816282035</v>
      </c>
      <c r="AV428" s="34" t="e">
        <v>#DIV/0!</v>
      </c>
      <c r="AW428" s="34" t="e">
        <v>#DIV/0!</v>
      </c>
      <c r="AX428" s="34" t="e">
        <v>#DIV/0!</v>
      </c>
      <c r="AY428" s="34">
        <v>-29.133549186553143</v>
      </c>
      <c r="AZ428" s="34">
        <v>-11.952229299363058</v>
      </c>
      <c r="BA428" s="34">
        <v>-81.025000000000006</v>
      </c>
      <c r="BB428" s="34" t="e">
        <v>#DIV/0!</v>
      </c>
      <c r="BC428" s="34">
        <v>-0.12485502430379088</v>
      </c>
    </row>
    <row r="429" spans="1:55" s="35" customFormat="1" x14ac:dyDescent="0.2">
      <c r="A429" s="31" t="s">
        <v>1404</v>
      </c>
      <c r="B429" s="31"/>
      <c r="C429" s="31"/>
      <c r="D429" s="31"/>
      <c r="E429" s="31"/>
      <c r="F429" s="31"/>
      <c r="G429" s="31"/>
      <c r="H429" s="32"/>
      <c r="I429" s="32"/>
      <c r="J429" s="32"/>
      <c r="K429" s="33"/>
      <c r="L429" s="33"/>
      <c r="M429" s="31"/>
      <c r="N429" s="34">
        <v>23.051400583347093</v>
      </c>
      <c r="O429" s="34">
        <v>23.051400583347093</v>
      </c>
      <c r="P429" s="34">
        <v>6.6851438627809259</v>
      </c>
      <c r="Q429" s="34">
        <v>285.24146341463415</v>
      </c>
      <c r="R429" s="34">
        <v>3.892045823988715</v>
      </c>
      <c r="S429" s="34">
        <v>0.59860666090225212</v>
      </c>
      <c r="T429" s="34">
        <v>3.8524892961642521</v>
      </c>
      <c r="U429" s="34">
        <v>43.05797101449275</v>
      </c>
      <c r="V429" s="34">
        <v>7.7804878048780486</v>
      </c>
      <c r="W429" s="34">
        <v>43.05797101449275</v>
      </c>
      <c r="X429" s="34">
        <v>1.22157741885877</v>
      </c>
      <c r="Y429" s="34">
        <v>4.6089003732414584</v>
      </c>
      <c r="Z429" s="34">
        <v>0.9951016496894427</v>
      </c>
      <c r="AA429" s="34">
        <v>0.61292501393488308</v>
      </c>
      <c r="AB429" s="34">
        <v>0.89274706410206395</v>
      </c>
      <c r="AC429" s="34">
        <v>1</v>
      </c>
      <c r="AD429" s="34">
        <v>0.88667744107338398</v>
      </c>
      <c r="AE429" s="34">
        <v>0.7427899208663501</v>
      </c>
      <c r="AF429" s="34">
        <v>0.68804897760432238</v>
      </c>
      <c r="AG429" s="34" t="e">
        <v>#DIV/0!</v>
      </c>
      <c r="AH429" s="34" t="e">
        <v>#DIV/0!</v>
      </c>
      <c r="AI429" s="34">
        <v>11.131127235331086</v>
      </c>
      <c r="AJ429" s="34">
        <v>5.5527354219022298</v>
      </c>
      <c r="AK429" s="34" t="e">
        <v>#DIV/0!</v>
      </c>
      <c r="AL429" s="34" t="e">
        <v>#DIV/0!</v>
      </c>
      <c r="AM429" s="34">
        <v>25.512195121951219</v>
      </c>
      <c r="AN429" s="34">
        <v>246.65121951219513</v>
      </c>
      <c r="AO429" s="34">
        <v>4.458208713294705</v>
      </c>
      <c r="AP429" s="34">
        <v>8300.57937806874</v>
      </c>
      <c r="AQ429" s="34">
        <v>0.39891776919389232</v>
      </c>
      <c r="AR429" s="34">
        <v>0.81563262988406715</v>
      </c>
      <c r="AS429" s="34">
        <v>1.2245519151414983</v>
      </c>
      <c r="AT429" s="34">
        <v>0.49418787567683925</v>
      </c>
      <c r="AU429" s="34">
        <v>5.0959902523995888</v>
      </c>
      <c r="AV429" s="34" t="e">
        <v>#DIV/0!</v>
      </c>
      <c r="AW429" s="34" t="e">
        <v>#DIV/0!</v>
      </c>
      <c r="AX429" s="34" t="e">
        <v>#DIV/0!</v>
      </c>
      <c r="AY429" s="34">
        <v>59.819484240687679</v>
      </c>
      <c r="AZ429" s="34">
        <v>37.546674992194816</v>
      </c>
      <c r="BA429" s="34">
        <v>78.088235294117652</v>
      </c>
      <c r="BB429" s="34" t="e">
        <v>#DIV/0!</v>
      </c>
      <c r="BC429" s="34">
        <v>1.7629661778251162</v>
      </c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</sheetData>
  <hyperlinks>
    <hyperlink ref="M332" r:id="rId1" xr:uid="{247639E0-4DA6-DE45-B3FF-6392A5A37542}"/>
    <hyperlink ref="M271" r:id="rId2" xr:uid="{3ADE6B87-F284-4C41-8530-53CA9C1774FE}"/>
    <hyperlink ref="M10" r:id="rId3" xr:uid="{C97385FF-322D-994F-8160-02B84B973987}"/>
    <hyperlink ref="M86" r:id="rId4" xr:uid="{D60DFCA0-CB43-4244-B37C-ADED4BD360FE}"/>
    <hyperlink ref="M88" r:id="rId5" xr:uid="{C0C01166-DEB6-3343-B686-70024A975689}"/>
    <hyperlink ref="M142" r:id="rId6" xr:uid="{DE2FEA79-42DE-EE4A-BA44-1D49AC90FAC4}"/>
    <hyperlink ref="M146" r:id="rId7" xr:uid="{AB4E8F0E-542F-5647-A4BF-2D1AF6B5E552}"/>
    <hyperlink ref="M186" r:id="rId8" xr:uid="{23BB2043-267A-6E43-A545-9117B6F8DFB6}"/>
    <hyperlink ref="M247" r:id="rId9" xr:uid="{036B3B72-B7C4-6946-A29A-73A95831B6E5}"/>
    <hyperlink ref="M351" r:id="rId10" xr:uid="{6ADF8E3C-2319-8946-91BA-3DCF64F19745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9A93-E7A3-CC4D-962E-6A40FB832AD9}">
  <dimension ref="A1:BC4969"/>
  <sheetViews>
    <sheetView workbookViewId="0">
      <selection activeCell="H18" sqref="H18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bestFit="1" customWidth="1"/>
    <col min="15" max="15" width="13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7" customFormat="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61" t="s">
        <v>10</v>
      </c>
      <c r="L1" s="61" t="s">
        <v>11</v>
      </c>
      <c r="M1" s="16" t="s">
        <v>12</v>
      </c>
      <c r="N1" s="62" t="s">
        <v>1304</v>
      </c>
      <c r="O1" s="63" t="s">
        <v>1306</v>
      </c>
      <c r="P1" s="63" t="s">
        <v>1312</v>
      </c>
      <c r="Q1" s="63" t="s">
        <v>1302</v>
      </c>
      <c r="R1" s="63" t="s">
        <v>1363</v>
      </c>
      <c r="S1" s="63" t="s">
        <v>1365</v>
      </c>
      <c r="T1" s="63" t="s">
        <v>1366</v>
      </c>
      <c r="U1" s="63" t="s">
        <v>1367</v>
      </c>
      <c r="V1" s="63" t="s">
        <v>1368</v>
      </c>
      <c r="W1" s="63" t="s">
        <v>1369</v>
      </c>
      <c r="X1" s="63" t="s">
        <v>1333</v>
      </c>
      <c r="Y1" s="63" t="s">
        <v>1335</v>
      </c>
      <c r="Z1" s="63" t="s">
        <v>1332</v>
      </c>
      <c r="AA1" s="63" t="s">
        <v>1386</v>
      </c>
      <c r="AB1" s="64" t="s">
        <v>1389</v>
      </c>
      <c r="AC1" s="62" t="s">
        <v>1339</v>
      </c>
      <c r="AD1" s="63" t="s">
        <v>1341</v>
      </c>
      <c r="AE1" s="63" t="s">
        <v>1343</v>
      </c>
      <c r="AF1" s="63" t="s">
        <v>1310</v>
      </c>
      <c r="AG1" s="63" t="s">
        <v>1337</v>
      </c>
      <c r="AH1" s="64" t="s">
        <v>1328</v>
      </c>
      <c r="AI1" s="62" t="s">
        <v>1358</v>
      </c>
      <c r="AJ1" s="63" t="s">
        <v>1390</v>
      </c>
      <c r="AK1" s="63" t="s">
        <v>1392</v>
      </c>
      <c r="AL1" s="64" t="s">
        <v>1393</v>
      </c>
      <c r="AM1" s="62" t="s">
        <v>1308</v>
      </c>
      <c r="AN1" s="63" t="s">
        <v>1316</v>
      </c>
      <c r="AO1" s="63" t="s">
        <v>1317</v>
      </c>
      <c r="AP1" s="63" t="s">
        <v>1319</v>
      </c>
      <c r="AQ1" s="63" t="s">
        <v>1345</v>
      </c>
      <c r="AR1" s="63" t="s">
        <v>1347</v>
      </c>
      <c r="AS1" s="63" t="s">
        <v>1349</v>
      </c>
      <c r="AT1" s="63" t="s">
        <v>1351</v>
      </c>
      <c r="AU1" s="63" t="s">
        <v>1353</v>
      </c>
      <c r="AV1" s="63" t="s">
        <v>1398</v>
      </c>
      <c r="AW1" s="63" t="s">
        <v>1355</v>
      </c>
      <c r="AX1" s="63" t="s">
        <v>1400</v>
      </c>
      <c r="AY1" s="63" t="s">
        <v>1360</v>
      </c>
      <c r="AZ1" s="63" t="s">
        <v>1361</v>
      </c>
      <c r="BA1" s="63" t="s">
        <v>1362</v>
      </c>
      <c r="BB1" s="63" t="s">
        <v>1330</v>
      </c>
      <c r="BC1" s="64" t="s">
        <v>1370</v>
      </c>
    </row>
    <row r="2" spans="1:55" x14ac:dyDescent="0.2">
      <c r="A2" s="47" t="s">
        <v>54</v>
      </c>
      <c r="B2" s="47" t="s">
        <v>55</v>
      </c>
      <c r="C2" s="47" t="str">
        <f>VLOOKUP(A2,'[1]S&amp;P 500 Wikipedia'!A:D,3,FALSE)</f>
        <v>Health Care</v>
      </c>
      <c r="D2" s="47">
        <v>45846</v>
      </c>
      <c r="E2" s="47" t="s">
        <v>16</v>
      </c>
      <c r="F2" s="47">
        <v>2018</v>
      </c>
      <c r="G2" s="47" t="s">
        <v>17</v>
      </c>
      <c r="H2" s="48">
        <v>43404</v>
      </c>
      <c r="I2" s="48">
        <v>43454</v>
      </c>
      <c r="J2" s="48">
        <v>43454</v>
      </c>
      <c r="K2" s="47">
        <v>319000000</v>
      </c>
      <c r="L2" s="47">
        <v>327000000</v>
      </c>
      <c r="M2" s="47" t="s">
        <v>1602</v>
      </c>
      <c r="N2" s="20">
        <f>'Balance Sheet Annual'!AH2/'Balance Sheet Annual'!BR2</f>
        <v>3.2860802732707088</v>
      </c>
      <c r="O2" s="21">
        <f>('Balance Sheet Annual'!AH2-'Balance Sheet Annual'!U2)/'Balance Sheet Annual'!BR2</f>
        <v>2.7412467976088815</v>
      </c>
      <c r="P2" s="21">
        <f>'Balance Sheet Annual'!N2/'Balance Sheet Annual'!BR2</f>
        <v>1.9188727583262168</v>
      </c>
      <c r="Q2" s="21">
        <f>'Balance Sheet Annual'!CH2/'Balance Sheet Annual'!CS2</f>
        <v>0.86851892364909211</v>
      </c>
      <c r="R2" s="21">
        <f>('Balance Sheet Annual'!BH2+'Balance Sheet Annual'!BS2)/'Balance Sheet Annual'!BB2</f>
        <v>0.21063107364477227</v>
      </c>
      <c r="S2" s="21">
        <f>('Balance Sheet Annual'!BH2/'Balance Sheet Annual'!BB2)</f>
        <v>0</v>
      </c>
      <c r="T2" s="21">
        <f>'Balance Sheet Annual'!BS2/'Balance Sheet Annual'!BB2</f>
        <v>0.21063107364477227</v>
      </c>
      <c r="U2" s="21">
        <f>('Balance Sheet Annual'!BH2+'Balance Sheet Annual'!BS2)/'Balance Sheet Annual'!CS2</f>
        <v>0.39356814701378257</v>
      </c>
      <c r="V2" s="21">
        <f>('Balance Sheet Annual'!BH2/'Balance Sheet Annual'!CS2)</f>
        <v>0</v>
      </c>
      <c r="W2" s="21">
        <f>('Balance Sheet Annual'!BS2/'Balance Sheet Annual'!CS2)</f>
        <v>0.39356814701378257</v>
      </c>
      <c r="X2" s="22">
        <f>'Balance Sheet Annual'!AH2/'Balance Sheet Annual'!BB2</f>
        <v>0.45053272450532722</v>
      </c>
      <c r="Y2" s="22">
        <f>'Balance Sheet Annual'!CS2/('Balance Sheet Annual'!BB2-'Balance Sheet Annual'!AQ2-'Balance Sheet Annual'!AR2-'Balance Sheet Annual'!AS2)</f>
        <v>0.90033484341146341</v>
      </c>
      <c r="Z2" s="22">
        <f>'Balance Sheet Annual'!BA2/'Balance Sheet Annual'!BB2</f>
        <v>0.54946727549467278</v>
      </c>
      <c r="AA2" s="22">
        <f>'Balance Sheet Annual'!AR2/'Balance Sheet Annual'!BB2</f>
        <v>0.34808570425008784</v>
      </c>
      <c r="AB2" s="23">
        <f>'Balance Sheet Annual'!CS2/'Balance Sheet Annual'!CT2</f>
        <v>0.53518323381337085</v>
      </c>
      <c r="AC2" s="24">
        <f>'Income Statement Annual'!V2/'Income Statement Annual'!N2</f>
        <v>0.54680504680504682</v>
      </c>
      <c r="AD2" s="22">
        <f>('Income Statement Annual'!AF2-'Income Statement Annual'!AC2)/'Income Statement Annual'!N2</f>
        <v>0.18884818884818885</v>
      </c>
      <c r="AE2" s="22">
        <f>'Income Statement Annual'!AF2/'Income Statement Annual'!N2</f>
        <v>0.18884818884818885</v>
      </c>
      <c r="AF2" s="22">
        <f>'Income Statement Annual'!BS2/'Income Statement Annual'!N2</f>
        <v>6.4306064306064309E-2</v>
      </c>
      <c r="AG2" s="22">
        <f>('Income Statement Annual'!AF2-'Income Statement Annual'!AC2)/('Income Statement Annual'!AH2)</f>
        <v>-25.081081081081081</v>
      </c>
      <c r="AH2" s="23">
        <f>'Income Statement Annual'!AF2/('Income Statement Annual'!AH2*-1)</f>
        <v>25.081081081081081</v>
      </c>
      <c r="AI2" s="24">
        <f>'Cash Flow Statement Annual'!BG2/'Cash Flow Statement Annual'!AB2</f>
        <v>-0.73321067157313713</v>
      </c>
      <c r="AJ2" s="22">
        <f>'Cash Flow Statement Annual'!AB2/'Balance Sheet Annual'!BR2</f>
        <v>0.92826643894107597</v>
      </c>
      <c r="AK2" s="22">
        <f>('Cash Flow Statement Annual'!AB2+'Cash Flow Statement Annual'!AV2)/('Balance Sheet Annual'!BH2+'Balance Sheet Annual'!BS2)</f>
        <v>0.49805447470817121</v>
      </c>
      <c r="AL2" s="23">
        <f>('Cash Flow Statement Annual'!AB2/('Balance Sheet Annual'!BH2+'Balance Sheet Annual'!BS2))</f>
        <v>0.60422456920511391</v>
      </c>
      <c r="AM2" s="24">
        <f>'Income Statement Annual'!BS2/'Balance Sheet Annual'!CS2</f>
        <v>6.9131481076350906E-2</v>
      </c>
      <c r="AN2" s="22">
        <f>'Income Statement Annual'!N2/'Balance Sheet Annual'!CS2</f>
        <v>1.0750382848392037</v>
      </c>
      <c r="AO2" s="22">
        <f>'Income Statement Annual'!N2/'Balance Sheet Annual'!BB2</f>
        <v>0.57534246575342463</v>
      </c>
      <c r="AP2" s="22">
        <f>'Income Statement Annual'!N2/('Balance Sheet Annual'!AH2-'Balance Sheet Annual'!BR2)</f>
        <v>1.8356369069854315</v>
      </c>
      <c r="AQ2" s="22">
        <f>'Income Statement Annual'!BS2/'Balance Sheet Annual'!BB2</f>
        <v>3.6998009600749324E-2</v>
      </c>
      <c r="AR2" s="22">
        <f>'Cash Flow Statement Annual'!AB2/'Income Statement Annual'!N2</f>
        <v>0.22120472120472121</v>
      </c>
      <c r="AS2" s="22">
        <f>'Cash Flow Statement Annual'!BG2/'Income Statement Annual'!N2</f>
        <v>-0.16218966218966219</v>
      </c>
      <c r="AT2" s="22">
        <f>'Cash Flow Statement Annual'!AB2/'Balance Sheet Annual'!BB2</f>
        <v>0.12726846973422315</v>
      </c>
      <c r="AU2" s="22">
        <f>('Cash Flow Statement Annual'!AB2+'Cash Flow Statement Annual'!AU2)/'Balance Sheet Annual'!BR2</f>
        <v>0.32707087959009395</v>
      </c>
      <c r="AV2" s="22">
        <f>('Cash Flow Statement Annual'!AB2+'Cash Flow Statement Annual'!AU2)/('Balance Sheet Annual'!BH2+'Balance Sheet Annual'!BS2)</f>
        <v>0.21289605336297943</v>
      </c>
      <c r="AW2" s="22">
        <f>'Cash Flow Statement Annual'!AB2/'Balance Sheet Annual'!BS2</f>
        <v>0.60422456920511391</v>
      </c>
      <c r="AX2" s="22">
        <f>('Cash Flow Statement Annual'!AB2+'Cash Flow Statement Annual'!AU2)/'Balance Sheet Annual'!BS2</f>
        <v>0.21289605336297943</v>
      </c>
      <c r="AY2" s="22">
        <f>('Balance Sheet Annual'!BH2+'Balance Sheet Annual'!BS2)/('Income Statement Annual'!AF2-'Income Statement Annual'!AC2)</f>
        <v>1.9385775862068966</v>
      </c>
      <c r="AZ2" s="22">
        <f>(('Balance Sheet Annual'!BH2+'Balance Sheet Annual'!BS2)-'Balance Sheet Annual'!N2)/('Income Statement Annual'!AF2-'Income Statement Annual'!AC2)</f>
        <v>-0.48275862068965519</v>
      </c>
      <c r="BA2" s="22">
        <f>('Cash Flow Statement Annual'!AB2+'Cash Flow Statement Annual'!AU2)/'Income Statement Annual'!BS2</f>
        <v>1.2120253164556962</v>
      </c>
      <c r="BB2" s="22">
        <f>'Income Statement Annual'!AF2/('Balance Sheet Annual'!BH2+'Balance Sheet Annual'!BS2)</f>
        <v>0.51584213451917738</v>
      </c>
      <c r="BC2" s="23">
        <f>'Income Statement Annual'!AF2/('Balance Sheet Annual'!BB2-'Balance Sheet Annual'!BR2)</f>
        <v>0.12591587516960651</v>
      </c>
    </row>
    <row r="3" spans="1:55" x14ac:dyDescent="0.2">
      <c r="A3" s="47" t="s">
        <v>99</v>
      </c>
      <c r="B3" s="47" t="s">
        <v>100</v>
      </c>
      <c r="C3" s="47" t="str">
        <f>VLOOKUP(A3,'[1]S&amp;P 500 Wikipedia'!A:D,3,FALSE)</f>
        <v>Industrials</v>
      </c>
      <c r="D3" s="47">
        <v>68568</v>
      </c>
      <c r="E3" s="47" t="s">
        <v>16</v>
      </c>
      <c r="F3" s="47">
        <v>2018</v>
      </c>
      <c r="G3" s="47" t="s">
        <v>17</v>
      </c>
      <c r="H3" s="48">
        <v>43465</v>
      </c>
      <c r="I3" s="48">
        <v>43521</v>
      </c>
      <c r="J3" s="48">
        <v>43521</v>
      </c>
      <c r="K3" s="47">
        <v>460588000</v>
      </c>
      <c r="L3" s="47">
        <v>461917000</v>
      </c>
      <c r="M3" s="47" t="s">
        <v>1603</v>
      </c>
      <c r="N3" s="20">
        <f>'Balance Sheet Annual'!AH3/'Balance Sheet Annual'!BR3</f>
        <v>0.47728779840848806</v>
      </c>
      <c r="O3" s="21">
        <f>('Balance Sheet Annual'!AH3-'Balance Sheet Annual'!U3)/'Balance Sheet Annual'!BR3</f>
        <v>0.39318081343943412</v>
      </c>
      <c r="P3" s="21">
        <f>'Balance Sheet Annual'!N3/'Balance Sheet Annual'!BR3</f>
        <v>0.26304155614500441</v>
      </c>
      <c r="Q3" s="21">
        <f>'Balance Sheet Annual'!CH3/'Balance Sheet Annual'!CS3</f>
        <v>-359.46153846153845</v>
      </c>
      <c r="R3" s="21">
        <f>('Balance Sheet Annual'!BH3+'Balance Sheet Annual'!BS3)/'Balance Sheet Annual'!BB3</f>
        <v>0.40397821063057116</v>
      </c>
      <c r="S3" s="21">
        <f>('Balance Sheet Annual'!BH3/'Balance Sheet Annual'!BB3)</f>
        <v>5.4374380983823044E-2</v>
      </c>
      <c r="T3" s="21">
        <f>'Balance Sheet Annual'!BS3/'Balance Sheet Annual'!BB3</f>
        <v>0.34960382964674808</v>
      </c>
      <c r="U3" s="21">
        <f>('Balance Sheet Annual'!BH3+'Balance Sheet Annual'!BS3)/'Balance Sheet Annual'!CS3</f>
        <v>-144.81065088757396</v>
      </c>
      <c r="V3" s="21">
        <f>('Balance Sheet Annual'!BH3/'Balance Sheet Annual'!CS3)</f>
        <v>-19.491124260355029</v>
      </c>
      <c r="W3" s="21">
        <f>('Balance Sheet Annual'!BS3/'Balance Sheet Annual'!CS3)</f>
        <v>-125.31952662721893</v>
      </c>
      <c r="X3" s="22">
        <f>'Balance Sheet Annual'!AH3/'Balance Sheet Annual'!BB3</f>
        <v>0.1425718058765269</v>
      </c>
      <c r="Y3" s="22">
        <f>'Balance Sheet Annual'!CS3/('Balance Sheet Annual'!BB3-'Balance Sheet Annual'!AQ3-'Balance Sheet Annual'!AR3-'Balance Sheet Annual'!AS3)</f>
        <v>-3.1093612010597584E-3</v>
      </c>
      <c r="Z3" s="22">
        <f>'Balance Sheet Annual'!BA3/'Balance Sheet Annual'!BB3</f>
        <v>0.85742819412347304</v>
      </c>
      <c r="AA3" s="22">
        <f>'Balance Sheet Annual'!AR3/'Balance Sheet Annual'!BB3</f>
        <v>6.7530538131396506E-2</v>
      </c>
      <c r="AB3" s="23">
        <f>'Balance Sheet Annual'!CS3/'Balance Sheet Annual'!CT3</f>
        <v>-2.7896995708154505E-3</v>
      </c>
      <c r="AC3" s="24">
        <f>'Income Statement Annual'!V3/'Income Statement Annual'!N3</f>
        <v>0.26694506185312411</v>
      </c>
      <c r="AD3" s="22">
        <f>('Income Statement Annual'!AF3-'Income Statement Annual'!AC3)/'Income Statement Annual'!N3</f>
        <v>0.1009182550908152</v>
      </c>
      <c r="AE3" s="22">
        <f>'Income Statement Annual'!AF3/'Income Statement Annual'!N3</f>
        <v>5.963045284120249E-2</v>
      </c>
      <c r="AF3" s="22">
        <f>'Income Statement Annual'!BS3/'Income Statement Annual'!N3</f>
        <v>3.1701129296603132E-2</v>
      </c>
      <c r="AG3" s="22">
        <f>('Income Statement Annual'!AF3-'Income Statement Annual'!AC3)/('Income Statement Annual'!AH3*-1)</f>
        <v>4.7921108742004268</v>
      </c>
      <c r="AH3" s="23">
        <f>'Income Statement Annual'!AF3/('Income Statement Annual'!AH3*-1)</f>
        <v>2.8315565031982941</v>
      </c>
      <c r="AI3" s="24">
        <f>'Cash Flow Statement Annual'!BG3/'Cash Flow Statement Annual'!AB3</f>
        <v>-0.47325219360317011</v>
      </c>
      <c r="AJ3" s="22">
        <f>'Cash Flow Statement Annual'!AB3/'Balance Sheet Annual'!BR3</f>
        <v>0.19523651635720601</v>
      </c>
      <c r="AK3" s="22">
        <f>('Cash Flow Statement Annual'!AB3+'Cash Flow Statement Annual'!AV3)/('Balance Sheet Annual'!BH3+'Balance Sheet Annual'!BS3)</f>
        <v>0.13676296326563969</v>
      </c>
      <c r="AL3" s="23">
        <f>('Cash Flow Statement Annual'!AB3/('Balance Sheet Annual'!BH3+'Balance Sheet Annual'!BS3))</f>
        <v>0.14436317574469823</v>
      </c>
      <c r="AM3" s="24">
        <f>'Income Statement Annual'!BS3/'Balance Sheet Annual'!CS3</f>
        <v>-8.3550295857988157</v>
      </c>
      <c r="AN3" s="22">
        <f>'Income Statement Annual'!N3/'Balance Sheet Annual'!CS3</f>
        <v>-263.55621301775147</v>
      </c>
      <c r="AO3" s="22">
        <f>'Income Statement Annual'!N3/'Balance Sheet Annual'!BB3</f>
        <v>0.73524265434136682</v>
      </c>
      <c r="AP3" s="22">
        <f>'Income Statement Annual'!N3/('Balance Sheet Annual'!AH3-'Balance Sheet Annual'!BR3)</f>
        <v>-4.7088487155090393</v>
      </c>
      <c r="AQ3" s="22">
        <f>'Income Statement Annual'!BS3/'Balance Sheet Annual'!BB3</f>
        <v>2.330802244965335E-2</v>
      </c>
      <c r="AR3" s="22">
        <f>'Cash Flow Statement Annual'!AB3/'Income Statement Annual'!N3</f>
        <v>7.9320176915650742E-2</v>
      </c>
      <c r="AS3" s="22">
        <f>'Cash Flow Statement Annual'!BG3/'Income Statement Annual'!N3</f>
        <v>-3.7538447722323252E-2</v>
      </c>
      <c r="AT3" s="22">
        <f>'Cash Flow Statement Annual'!AB3/'Balance Sheet Annual'!BB3</f>
        <v>5.8319577418289865E-2</v>
      </c>
      <c r="AU3" s="22">
        <f>('Cash Flow Statement Annual'!AB3+'Cash Flow Statement Annual'!AU3)/'Balance Sheet Annual'!BR3</f>
        <v>8.6206896551724144E-2</v>
      </c>
      <c r="AV3" s="22">
        <f>('Cash Flow Statement Annual'!AB3+'Cash Flow Statement Annual'!AU3)/('Balance Sheet Annual'!BH3+'Balance Sheet Annual'!BS3)</f>
        <v>6.3743717566297556E-2</v>
      </c>
      <c r="AW3" s="22">
        <f>'Cash Flow Statement Annual'!AB3/'Balance Sheet Annual'!BS3</f>
        <v>0.16681618584446858</v>
      </c>
      <c r="AX3" s="22">
        <f>('Cash Flow Statement Annual'!AB3+'Cash Flow Statement Annual'!AU3)/'Balance Sheet Annual'!BS3</f>
        <v>7.3657868643467586E-2</v>
      </c>
      <c r="AY3" s="22">
        <f>('Balance Sheet Annual'!BH3+'Balance Sheet Annual'!BS3)/('Income Statement Annual'!AF3-'Income Statement Annual'!AC3)</f>
        <v>5.4444938820912121</v>
      </c>
      <c r="AZ3" s="22">
        <f>(('Balance Sheet Annual'!BH3+'Balance Sheet Annual'!BS3)-'Balance Sheet Annual'!N3)/('Income Statement Annual'!AF3-'Income Statement Annual'!AC3)</f>
        <v>4.3855394883203562</v>
      </c>
      <c r="BA3" s="22">
        <f>('Cash Flow Statement Annual'!AB3+'Cash Flow Statement Annual'!AU3)/'Income Statement Annual'!BS3</f>
        <v>1.1048158640226629</v>
      </c>
      <c r="BB3" s="22">
        <f>'Income Statement Annual'!AF3/('Balance Sheet Annual'!BH3+'Balance Sheet Annual'!BS3)</f>
        <v>0.10852776529236301</v>
      </c>
      <c r="BC3" s="23">
        <f>'Income Statement Annual'!AF3/('Balance Sheet Annual'!BB3-'Balance Sheet Annual'!BR3)</f>
        <v>6.2517653704924209E-2</v>
      </c>
    </row>
    <row r="4" spans="1:55" x14ac:dyDescent="0.2">
      <c r="A4" s="47" t="s">
        <v>43</v>
      </c>
      <c r="B4" s="47" t="s">
        <v>44</v>
      </c>
      <c r="C4" s="47" t="str">
        <f>VLOOKUP(A4,'[1]S&amp;P 500 Wikipedia'!A:D,3,FALSE)</f>
        <v>Consumer Discretionary</v>
      </c>
      <c r="D4" s="47">
        <v>184955</v>
      </c>
      <c r="E4" s="47" t="s">
        <v>16</v>
      </c>
      <c r="F4" s="47">
        <v>2018</v>
      </c>
      <c r="G4" s="47" t="s">
        <v>17</v>
      </c>
      <c r="H4" s="48">
        <v>43465</v>
      </c>
      <c r="I4" s="48">
        <v>43515</v>
      </c>
      <c r="J4" s="48">
        <v>43690</v>
      </c>
      <c r="K4" s="47">
        <v>72991000</v>
      </c>
      <c r="L4" s="47">
        <v>73325000</v>
      </c>
      <c r="M4" s="47" t="s">
        <v>2014</v>
      </c>
      <c r="N4" s="20">
        <f>'Balance Sheet Annual'!AH4/'Balance Sheet Annual'!BR4</f>
        <v>1.5652424760997954</v>
      </c>
      <c r="O4" s="21">
        <f>('Balance Sheet Annual'!AH4-'Balance Sheet Annual'!U4)/'Balance Sheet Annual'!BR4</f>
        <v>0.44259627632882564</v>
      </c>
      <c r="P4" s="21">
        <f>'Balance Sheet Annual'!N4/'Balance Sheet Annual'!BR4</f>
        <v>0.23070986502657007</v>
      </c>
      <c r="Q4" s="21">
        <f>'Balance Sheet Annual'!CH4/'Balance Sheet Annual'!CS4</f>
        <v>1.5460783206550162</v>
      </c>
      <c r="R4" s="21">
        <f>('Balance Sheet Annual'!BH4+'Balance Sheet Annual'!BS4)/'Balance Sheet Annual'!BB4</f>
        <v>0.11566869985425823</v>
      </c>
      <c r="S4" s="21">
        <f>('Balance Sheet Annual'!BH4/'Balance Sheet Annual'!BB4)</f>
        <v>0</v>
      </c>
      <c r="T4" s="21">
        <f>'Balance Sheet Annual'!BS4/'Balance Sheet Annual'!BB4</f>
        <v>0.11566869985425823</v>
      </c>
      <c r="U4" s="21">
        <f>('Balance Sheet Annual'!BH4+'Balance Sheet Annual'!BS4)/'Balance Sheet Annual'!CS4</f>
        <v>0.29450156907727892</v>
      </c>
      <c r="V4" s="21">
        <f>('Balance Sheet Annual'!BH4/'Balance Sheet Annual'!CS4)</f>
        <v>0</v>
      </c>
      <c r="W4" s="21">
        <f>('Balance Sheet Annual'!BS4/'Balance Sheet Annual'!CS4)</f>
        <v>0.29450156907727892</v>
      </c>
      <c r="X4" s="22">
        <f>'Balance Sheet Annual'!AH4/'Balance Sheet Annual'!BB4</f>
        <v>0.67278960534687338</v>
      </c>
      <c r="Y4" s="22">
        <f>'Balance Sheet Annual'!CS4/('Balance Sheet Annual'!BB4-'Balance Sheet Annual'!AQ4-'Balance Sheet Annual'!AR4-'Balance Sheet Annual'!AS4)</f>
        <v>0.47345322246486515</v>
      </c>
      <c r="Z4" s="22">
        <f>'Balance Sheet Annual'!BA4/'Balance Sheet Annual'!BB4</f>
        <v>0.32721039465312662</v>
      </c>
      <c r="AA4" s="22">
        <f>'Balance Sheet Annual'!AR4/'Balance Sheet Annual'!BB4</f>
        <v>0.1095316397674149</v>
      </c>
      <c r="AB4" s="23">
        <f>'Balance Sheet Annual'!CS4/'Balance Sheet Annual'!CT4</f>
        <v>0.39276089501549005</v>
      </c>
      <c r="AC4" s="24">
        <f>'Income Statement Annual'!V4/'Income Statement Annual'!N4</f>
        <v>0.44041430171992141</v>
      </c>
      <c r="AD4" s="22">
        <f>('Income Statement Annual'!AF4-'Income Statement Annual'!AC4)/'Income Statement Annual'!N4</f>
        <v>6.3073074897338918E-2</v>
      </c>
      <c r="AE4" s="22">
        <f>'Income Statement Annual'!AF4/'Income Statement Annual'!N4</f>
        <v>6.3073074897338918E-2</v>
      </c>
      <c r="AF4" s="22">
        <f>'Income Statement Annual'!BS4/'Income Statement Annual'!N4</f>
        <v>4.424034351249416E-2</v>
      </c>
      <c r="AG4" s="22">
        <f>('Income Statement Annual'!AF4-'Income Statement Annual'!AC4)/('Income Statement Annual'!AH4*-1)</f>
        <v>10.678500742206829</v>
      </c>
      <c r="AH4" s="23">
        <f>'Income Statement Annual'!AF4/('Income Statement Annual'!AH4*-1)</f>
        <v>10.678500742206829</v>
      </c>
      <c r="AI4" s="24">
        <f>'Cash Flow Statement Annual'!BG4/'Cash Flow Statement Annual'!AB4</f>
        <v>-0.32540800071020975</v>
      </c>
      <c r="AJ4" s="22">
        <f>'Cash Flow Statement Annual'!AB4/'Balance Sheet Annual'!BR4</f>
        <v>0.2087077805941919</v>
      </c>
      <c r="AK4" s="22">
        <f>('Cash Flow Statement Annual'!AB4+'Cash Flow Statement Annual'!AV4)/('Balance Sheet Annual'!BH4+'Balance Sheet Annual'!BS4)</f>
        <v>0.75852905175381558</v>
      </c>
      <c r="AL4" s="23">
        <f>('Cash Flow Statement Annual'!AB4/('Balance Sheet Annual'!BH4+'Balance Sheet Annual'!BS4))</f>
        <v>0.77556898596182533</v>
      </c>
      <c r="AM4" s="24">
        <f>'Income Statement Annual'!BS4/'Balance Sheet Annual'!CS4</f>
        <v>0.11936618458927575</v>
      </c>
      <c r="AN4" s="22">
        <f>'Income Statement Annual'!N4/'Balance Sheet Annual'!CS4</f>
        <v>2.6981296959316077</v>
      </c>
      <c r="AO4" s="22">
        <f>'Income Statement Annual'!N4/'Balance Sheet Annual'!BB4</f>
        <v>1.0597198342419702</v>
      </c>
      <c r="AP4" s="22">
        <f>'Income Statement Annual'!N4/('Balance Sheet Annual'!AH4-'Balance Sheet Annual'!BR4)</f>
        <v>4.3617284557642506</v>
      </c>
      <c r="AQ4" s="22">
        <f>'Income Statement Annual'!BS4/'Balance Sheet Annual'!BB4</f>
        <v>4.6882369493868141E-2</v>
      </c>
      <c r="AR4" s="22">
        <f>'Cash Flow Statement Annual'!AB4/'Income Statement Annual'!N4</f>
        <v>8.4653559700201053E-2</v>
      </c>
      <c r="AS4" s="22">
        <f>'Cash Flow Statement Annual'!BG4/'Income Statement Annual'!N4</f>
        <v>-2.754694561504481E-2</v>
      </c>
      <c r="AT4" s="22">
        <f>'Cash Flow Statement Annual'!AB4/'Balance Sheet Annual'!BB4</f>
        <v>8.9709056253489794E-2</v>
      </c>
      <c r="AU4" s="22">
        <f>('Cash Flow Statement Annual'!AB4+'Cash Flow Statement Annual'!AU4)/'Balance Sheet Annual'!BR4</f>
        <v>0.1593435324695377</v>
      </c>
      <c r="AV4" s="22">
        <f>('Cash Flow Statement Annual'!AB4+'Cash Flow Statement Annual'!AU4)/('Balance Sheet Annual'!BH4+'Balance Sheet Annual'!BS4)</f>
        <v>0.59212886814826149</v>
      </c>
      <c r="AW4" s="22">
        <f>'Cash Flow Statement Annual'!AB4/'Balance Sheet Annual'!BS4</f>
        <v>0.77556898596182533</v>
      </c>
      <c r="AX4" s="22">
        <f>('Cash Flow Statement Annual'!AB4+'Cash Flow Statement Annual'!AU4)/'Balance Sheet Annual'!BS4</f>
        <v>0.59212886814826149</v>
      </c>
      <c r="AY4" s="22">
        <f>('Balance Sheet Annual'!BH4+'Balance Sheet Annual'!BS4)/('Income Statement Annual'!AF4-'Income Statement Annual'!AC4)</f>
        <v>1.730536593438418</v>
      </c>
      <c r="AZ4" s="22">
        <f>(('Balance Sheet Annual'!BH4+'Balance Sheet Annual'!BS4)-'Balance Sheet Annual'!N4)/('Income Statement Annual'!AF4-'Income Statement Annual'!AC4)</f>
        <v>0.24689586694799553</v>
      </c>
      <c r="BA4" s="22">
        <f>('Cash Flow Statement Annual'!AB4+'Cash Flow Statement Annual'!AU4)/'Income Statement Annual'!BS4</f>
        <v>1.4609068838519561</v>
      </c>
      <c r="BB4" s="22">
        <f>'Income Statement Annual'!AF4/('Balance Sheet Annual'!BH4+'Balance Sheet Annual'!BS4)</f>
        <v>0.57785544887732854</v>
      </c>
      <c r="BC4" s="23">
        <f>'Income Statement Annual'!AF4/('Balance Sheet Annual'!BB4-'Balance Sheet Annual'!BR4)</f>
        <v>0.11722801219392484</v>
      </c>
    </row>
    <row r="5" spans="1:55" x14ac:dyDescent="0.2">
      <c r="A5" s="47" t="s">
        <v>140</v>
      </c>
      <c r="B5" s="47" t="s">
        <v>141</v>
      </c>
      <c r="C5" s="47" t="str">
        <f>VLOOKUP(A5,'[1]S&amp;P 500 Wikipedia'!A:D,3,FALSE)</f>
        <v>Information Technology</v>
      </c>
      <c r="D5" s="47">
        <v>111052</v>
      </c>
      <c r="E5" s="47" t="s">
        <v>16</v>
      </c>
      <c r="F5" s="47">
        <v>2018</v>
      </c>
      <c r="G5" s="47" t="s">
        <v>17</v>
      </c>
      <c r="H5" s="48">
        <v>43373</v>
      </c>
      <c r="I5" s="48">
        <v>43409</v>
      </c>
      <c r="J5" s="48">
        <v>43495</v>
      </c>
      <c r="K5" s="47">
        <v>19206348000</v>
      </c>
      <c r="L5" s="47">
        <v>19390188000</v>
      </c>
      <c r="M5" s="47" t="s">
        <v>2015</v>
      </c>
      <c r="N5" s="20">
        <f>'Balance Sheet Annual'!AH5/'Balance Sheet Annual'!BR5</f>
        <v>1.1329261875803294</v>
      </c>
      <c r="O5" s="21">
        <f>('Balance Sheet Annual'!AH5-'Balance Sheet Annual'!U5)/'Balance Sheet Annual'!BR5</f>
        <v>1.0988018528582149</v>
      </c>
      <c r="P5" s="21">
        <f>'Balance Sheet Annual'!N5/'Balance Sheet Annual'!BR5</f>
        <v>0.57191039343046179</v>
      </c>
      <c r="Q5" s="21">
        <f>'Balance Sheet Annual'!CH5/'Balance Sheet Annual'!CS5</f>
        <v>2.4133013523477094</v>
      </c>
      <c r="R5" s="21">
        <f>('Balance Sheet Annual'!BH5+'Balance Sheet Annual'!BS5)/'Balance Sheet Annual'!BB5</f>
        <v>0.31303028231594776</v>
      </c>
      <c r="S5" s="21">
        <f>('Balance Sheet Annual'!BH5/'Balance Sheet Annual'!BB5)</f>
        <v>5.6731150454576523E-2</v>
      </c>
      <c r="T5" s="21">
        <f>'Balance Sheet Annual'!BS5/'Balance Sheet Annual'!BB5</f>
        <v>0.25629913186137127</v>
      </c>
      <c r="U5" s="21">
        <f>('Balance Sheet Annual'!BH5+'Balance Sheet Annual'!BS5)/'Balance Sheet Annual'!CS5</f>
        <v>1.0684666859548098</v>
      </c>
      <c r="V5" s="21">
        <f>('Balance Sheet Annual'!BH5/'Balance Sheet Annual'!CS5)</f>
        <v>0.19364051256684742</v>
      </c>
      <c r="W5" s="21">
        <f>('Balance Sheet Annual'!BS5/'Balance Sheet Annual'!CS5)</f>
        <v>0.87482617338796231</v>
      </c>
      <c r="X5" s="22">
        <f>'Balance Sheet Annual'!AH5/'Balance Sheet Annual'!BB5</f>
        <v>0.35911955704422721</v>
      </c>
      <c r="Y5" s="22">
        <f>'Balance Sheet Annual'!CS5/('Balance Sheet Annual'!BB5-'Balance Sheet Annual'!AQ5-'Balance Sheet Annual'!AR5-'Balance Sheet Annual'!AS5)</f>
        <v>0.29297149497573316</v>
      </c>
      <c r="Z5" s="22">
        <f>'Balance Sheet Annual'!BA5/'Balance Sheet Annual'!BB5</f>
        <v>0.64088044295577273</v>
      </c>
      <c r="AA5" s="22">
        <f>'Balance Sheet Annual'!AR5/'Balance Sheet Annual'!BB5</f>
        <v>0</v>
      </c>
      <c r="AB5" s="23">
        <f>'Balance Sheet Annual'!CS5/'Balance Sheet Annual'!CT5</f>
        <v>0.29297149497573316</v>
      </c>
      <c r="AC5" s="24">
        <f>'Income Statement Annual'!V5/'Income Statement Annual'!N5</f>
        <v>0.38343718820007905</v>
      </c>
      <c r="AD5" s="22">
        <f>('Income Statement Annual'!AF5-'Income Statement Annual'!AC5)/'Income Statement Annual'!N5</f>
        <v>0.26694026619477024</v>
      </c>
      <c r="AE5" s="22">
        <f>'Income Statement Annual'!AF5/'Income Statement Annual'!N5</f>
        <v>0.26694026619477024</v>
      </c>
      <c r="AF5" s="22">
        <f>'Income Statement Annual'!BS5/'Income Statement Annual'!N5</f>
        <v>0.22414202074587247</v>
      </c>
      <c r="AG5" s="22" t="e">
        <f>('Income Statement Annual'!AF5-'Income Statement Annual'!AC5)/('Income Statement Annual'!AH5*-1)</f>
        <v>#DIV/0!</v>
      </c>
      <c r="AH5" s="23" t="e">
        <f>'Income Statement Annual'!AF5/('Income Statement Annual'!AH5*-1)</f>
        <v>#DIV/0!</v>
      </c>
      <c r="AI5" s="24">
        <f>'Cash Flow Statement Annual'!BG5/'Cash Flow Statement Annual'!AB5</f>
        <v>-1.1348503241470156</v>
      </c>
      <c r="AJ5" s="22">
        <f>'Cash Flow Statement Annual'!AB5/'Balance Sheet Annual'!BR5</f>
        <v>0.66794331012947583</v>
      </c>
      <c r="AK5" s="22">
        <f>('Cash Flow Statement Annual'!AB5+'Cash Flow Statement Annual'!AV5)/('Balance Sheet Annual'!BH5+'Balance Sheet Annual'!BS5)</f>
        <v>0.55660665775704687</v>
      </c>
      <c r="AL5" s="23">
        <f>('Cash Flow Statement Annual'!AB5/('Balance Sheet Annual'!BH5+'Balance Sheet Annual'!BS5))</f>
        <v>0.67637989919900776</v>
      </c>
      <c r="AM5" s="24">
        <f>'Income Statement Annual'!BS5/'Balance Sheet Annual'!CS5</f>
        <v>0.5556011834209077</v>
      </c>
      <c r="AN5" s="22">
        <f>'Income Statement Annual'!N5/'Balance Sheet Annual'!CS5</f>
        <v>2.4787908200882898</v>
      </c>
      <c r="AO5" s="22">
        <f>'Income Statement Annual'!N5/'Balance Sheet Annual'!BB5</f>
        <v>0.7262150522933899</v>
      </c>
      <c r="AP5" s="22">
        <f>'Income Statement Annual'!N5/('Balance Sheet Annual'!AH5-'Balance Sheet Annual'!BR5)</f>
        <v>17.235236859182351</v>
      </c>
      <c r="AQ5" s="22">
        <f>'Income Statement Annual'!BS5/'Balance Sheet Annual'!BB5</f>
        <v>0.16277530931710985</v>
      </c>
      <c r="AR5" s="22">
        <f>'Cash Flow Statement Annual'!AB5/'Income Statement Annual'!N5</f>
        <v>0.29154916319960844</v>
      </c>
      <c r="AS5" s="22">
        <f>'Cash Flow Statement Annual'!BG5/'Income Statement Annual'!N5</f>
        <v>-0.33086466236186673</v>
      </c>
      <c r="AT5" s="22">
        <f>'Cash Flow Statement Annual'!AB5/'Balance Sheet Annual'!BB5</f>
        <v>0.21172739079909769</v>
      </c>
      <c r="AU5" s="22">
        <f>('Cash Flow Statement Annual'!AB5+'Cash Flow Statement Annual'!AU5)/'Balance Sheet Annual'!BR5</f>
        <v>0.80652813359901321</v>
      </c>
      <c r="AV5" s="22">
        <f>('Cash Flow Statement Annual'!AB5+'Cash Flow Statement Annual'!AU5)/('Balance Sheet Annual'!BH5+'Balance Sheet Annual'!BS5)</f>
        <v>0.81671514548011492</v>
      </c>
      <c r="AW5" s="22">
        <f>'Cash Flow Statement Annual'!AB5/'Balance Sheet Annual'!BS5</f>
        <v>0.82609484184136128</v>
      </c>
      <c r="AX5" s="22">
        <f>('Cash Flow Statement Annual'!AB5+'Cash Flow Statement Annual'!AU5)/'Balance Sheet Annual'!BS5</f>
        <v>0.99749293220248569</v>
      </c>
      <c r="AY5" s="22">
        <f>('Balance Sheet Annual'!BH5+'Balance Sheet Annual'!BS5)/('Income Statement Annual'!AF5-'Income Statement Annual'!AC5)</f>
        <v>1.614756410618071</v>
      </c>
      <c r="AZ5" s="22">
        <f>(('Balance Sheet Annual'!BH5+'Balance Sheet Annual'!BS5)-'Balance Sheet Annual'!N5)/('Income Statement Annual'!AF5-'Income Statement Annual'!AC5)</f>
        <v>0.67959603938051849</v>
      </c>
      <c r="BA5" s="22">
        <f>('Cash Flow Statement Annual'!AB5+'Cash Flow Statement Annual'!AU5)/'Income Statement Annual'!BS5</f>
        <v>1.5706102702793503</v>
      </c>
      <c r="BB5" s="22">
        <f>'Income Statement Annual'!AF5/('Balance Sheet Annual'!BH5+'Balance Sheet Annual'!BS5)</f>
        <v>0.61928845330747795</v>
      </c>
      <c r="BC5" s="23">
        <f>'Income Statement Annual'!AF5/('Balance Sheet Annual'!BB5-'Balance Sheet Annual'!BR5)</f>
        <v>0.28382360005764706</v>
      </c>
    </row>
    <row r="6" spans="1:55" x14ac:dyDescent="0.2">
      <c r="A6" s="47" t="s">
        <v>26</v>
      </c>
      <c r="B6" s="47" t="s">
        <v>27</v>
      </c>
      <c r="C6" s="47" t="str">
        <f>VLOOKUP(A6,'[1]S&amp;P 500 Wikipedia'!A:D,3,FALSE)</f>
        <v>Health Care</v>
      </c>
      <c r="D6" s="47">
        <v>61199</v>
      </c>
      <c r="E6" s="47" t="s">
        <v>16</v>
      </c>
      <c r="F6" s="47">
        <v>2018</v>
      </c>
      <c r="G6" s="47" t="s">
        <v>17</v>
      </c>
      <c r="H6" s="48">
        <v>43465</v>
      </c>
      <c r="I6" s="48">
        <v>43523</v>
      </c>
      <c r="J6" s="48">
        <v>43588</v>
      </c>
      <c r="K6" s="47">
        <v>1494000000</v>
      </c>
      <c r="L6" s="47">
        <v>1501000000</v>
      </c>
      <c r="M6" s="47" t="s">
        <v>2016</v>
      </c>
      <c r="N6" s="20">
        <f>'Balance Sheet Annual'!AH6/'Balance Sheet Annual'!BR6</f>
        <v>0.9829456464992169</v>
      </c>
      <c r="O6" s="21">
        <f>('Balance Sheet Annual'!AH6-'Balance Sheet Annual'!U6)/'Balance Sheet Annual'!BR6</f>
        <v>0.8898427983061663</v>
      </c>
      <c r="P6" s="21">
        <f>'Balance Sheet Annual'!N6/'Balance Sheet Annual'!BR6</f>
        <v>0.46760252914902256</v>
      </c>
      <c r="Q6" s="21">
        <f>'Balance Sheet Annual'!CH6/'Balance Sheet Annual'!CS6</f>
        <v>-8.0272318257163153</v>
      </c>
      <c r="R6" s="21">
        <f>('Balance Sheet Annual'!BH6+'Balance Sheet Annual'!BS6)/'Balance Sheet Annual'!BB6</f>
        <v>0.67916835152985577</v>
      </c>
      <c r="S6" s="21">
        <f>('Balance Sheet Annual'!BH6/'Balance Sheet Annual'!BB6)</f>
        <v>8.9432538077908075E-2</v>
      </c>
      <c r="T6" s="21">
        <f>'Balance Sheet Annual'!BS6/'Balance Sheet Annual'!BB6</f>
        <v>0.5897358134519477</v>
      </c>
      <c r="U6" s="21">
        <f>('Balance Sheet Annual'!BH6+'Balance Sheet Annual'!BS6)/'Balance Sheet Annual'!CS6</f>
        <v>-4.7726734548898886</v>
      </c>
      <c r="V6" s="21">
        <f>('Balance Sheet Annual'!BH6/'Balance Sheet Annual'!CS6)</f>
        <v>-0.62846317783566186</v>
      </c>
      <c r="W6" s="21">
        <f>('Balance Sheet Annual'!BS6/'Balance Sheet Annual'!CS6)</f>
        <v>-4.1442102770542268</v>
      </c>
      <c r="X6" s="22">
        <f>'Balance Sheet Annual'!AH6/'Balance Sheet Annual'!BB6</f>
        <v>0.28550006739452755</v>
      </c>
      <c r="Y6" s="22">
        <f>'Balance Sheet Annual'!CS6/('Balance Sheet Annual'!BB6-'Balance Sheet Annual'!AQ6-'Balance Sheet Annual'!AR6-'Balance Sheet Annual'!AS6)</f>
        <v>-0.37611328820805129</v>
      </c>
      <c r="Z6" s="22">
        <f>'Balance Sheet Annual'!BA6/'Balance Sheet Annual'!BB6</f>
        <v>0.7144999326054724</v>
      </c>
      <c r="AA6" s="22">
        <f>'Balance Sheet Annual'!AR6/'Balance Sheet Annual'!BB6</f>
        <v>0.26390012131014962</v>
      </c>
      <c r="AB6" s="23">
        <f>'Balance Sheet Annual'!CS6/'Balance Sheet Annual'!CT6</f>
        <v>-0.14230354495214989</v>
      </c>
      <c r="AC6" s="24">
        <f>'Income Statement Annual'!V6/'Income Statement Annual'!N6</f>
        <v>0.76435746343846367</v>
      </c>
      <c r="AD6" s="22">
        <f>('Income Statement Annual'!AF6-'Income Statement Annual'!AC6)/'Income Statement Annual'!N6</f>
        <v>0.22309406771898757</v>
      </c>
      <c r="AE6" s="22">
        <f>'Income Statement Annual'!AF6/'Income Statement Annual'!N6</f>
        <v>0.22309406771898757</v>
      </c>
      <c r="AF6" s="22">
        <f>'Income Statement Annual'!BS6/'Income Statement Annual'!N6</f>
        <v>0.17363294965346684</v>
      </c>
      <c r="AG6" s="22">
        <f>('Income Statement Annual'!AF6-'Income Statement Annual'!AC6)/('Income Statement Annual'!AH6*-1)</f>
        <v>6.3872377622377625</v>
      </c>
      <c r="AH6" s="23">
        <f>'Income Statement Annual'!AF6/('Income Statement Annual'!AH6*-1)</f>
        <v>6.3872377622377625</v>
      </c>
      <c r="AI6" s="24">
        <f>'Cash Flow Statement Annual'!BG6/'Cash Flow Statement Annual'!AB6</f>
        <v>-1.2957473746927832</v>
      </c>
      <c r="AJ6" s="22">
        <f>'Cash Flow Statement Annual'!AB6/'Balance Sheet Annual'!BR6</f>
        <v>0.77887348454086669</v>
      </c>
      <c r="AK6" s="22">
        <f>('Cash Flow Statement Annual'!AB6+'Cash Flow Statement Annual'!AV6)/('Balance Sheet Annual'!BH6+'Balance Sheet Annual'!BS6)</f>
        <v>0.1946663358967998</v>
      </c>
      <c r="AL6" s="23">
        <f>('Cash Flow Statement Annual'!AB6/('Balance Sheet Annual'!BH6+'Balance Sheet Annual'!BS6))</f>
        <v>0.33309352517985613</v>
      </c>
      <c r="AM6" s="24">
        <f>'Income Statement Annual'!BS6/'Balance Sheet Annual'!CS6</f>
        <v>-0.67333649064645984</v>
      </c>
      <c r="AN6" s="22">
        <f>'Income Statement Annual'!N6/'Balance Sheet Annual'!CS6</f>
        <v>-3.8779303812455601</v>
      </c>
      <c r="AO6" s="22">
        <f>'Income Statement Annual'!N6/'Balance Sheet Annual'!BB6</f>
        <v>0.55184324032888532</v>
      </c>
      <c r="AP6" s="22">
        <f>'Income Statement Annual'!N6/('Balance Sheet Annual'!AH6-'Balance Sheet Annual'!BR6)</f>
        <v>-111.4047619047619</v>
      </c>
      <c r="AQ6" s="22">
        <f>'Income Statement Annual'!BS6/'Balance Sheet Annual'!BB6</f>
        <v>9.581816956463135E-2</v>
      </c>
      <c r="AR6" s="22">
        <f>'Cash Flow Statement Annual'!AB6/'Income Statement Annual'!N6</f>
        <v>0.40994718041095474</v>
      </c>
      <c r="AS6" s="22">
        <f>'Cash Flow Statement Annual'!BG6/'Income Statement Annual'!N6</f>
        <v>-0.53118798278020329</v>
      </c>
      <c r="AT6" s="22">
        <f>'Cash Flow Statement Annual'!AB6/'Balance Sheet Annual'!BB6</f>
        <v>0.22622658040167137</v>
      </c>
      <c r="AU6" s="22">
        <f>('Cash Flow Statement Annual'!AB6+'Cash Flow Statement Annual'!AU6)/'Balance Sheet Annual'!BR6</f>
        <v>0.89465746272985669</v>
      </c>
      <c r="AV6" s="22">
        <f>('Cash Flow Statement Annual'!AB6+'Cash Flow Statement Annual'!AU6)/('Balance Sheet Annual'!BH6+'Balance Sheet Annual'!BS6)</f>
        <v>0.38260977424956588</v>
      </c>
      <c r="AW6" s="22">
        <f>'Cash Flow Statement Annual'!AB6/'Balance Sheet Annual'!BS6</f>
        <v>0.38360665104851149</v>
      </c>
      <c r="AX6" s="22">
        <f>('Cash Flow Statement Annual'!AB6+'Cash Flow Statement Annual'!AU6)/'Balance Sheet Annual'!BS6</f>
        <v>0.44063196388777787</v>
      </c>
      <c r="AY6" s="22">
        <f>('Balance Sheet Annual'!BH6+'Balance Sheet Annual'!BS6)/('Income Statement Annual'!AF6-'Income Statement Annual'!AC6)</f>
        <v>5.5166278910633642</v>
      </c>
      <c r="AZ6" s="22">
        <f>(('Balance Sheet Annual'!BH6+'Balance Sheet Annual'!BS6)-'Balance Sheet Annual'!N6)/('Income Statement Annual'!AF6-'Income Statement Annual'!AC6)</f>
        <v>4.4134391679211715</v>
      </c>
      <c r="BA6" s="22">
        <f>('Cash Flow Statement Annual'!AB6+'Cash Flow Statement Annual'!AU6)/'Income Statement Annual'!BS6</f>
        <v>2.7119746790926675</v>
      </c>
      <c r="BB6" s="22">
        <f>'Income Statement Annual'!AF6/('Balance Sheet Annual'!BH6+'Balance Sheet Annual'!BS6)</f>
        <v>0.18127015628876209</v>
      </c>
      <c r="BC6" s="23">
        <f>'Income Statement Annual'!AF6/('Balance Sheet Annual'!BB6-'Balance Sheet Annual'!BR6)</f>
        <v>0.17350936765369362</v>
      </c>
    </row>
    <row r="7" spans="1:55" x14ac:dyDescent="0.2">
      <c r="A7" s="47" t="s">
        <v>115</v>
      </c>
      <c r="B7" s="47" t="s">
        <v>116</v>
      </c>
      <c r="C7" s="47" t="str">
        <f>VLOOKUP(A7,'[1]S&amp;P 500 Wikipedia'!A:D,3,FALSE)</f>
        <v>Health Care</v>
      </c>
      <c r="D7" s="47">
        <v>187024</v>
      </c>
      <c r="E7" s="47" t="s">
        <v>16</v>
      </c>
      <c r="F7" s="47">
        <v>2018</v>
      </c>
      <c r="G7" s="47" t="s">
        <v>17</v>
      </c>
      <c r="H7" s="48">
        <v>43373</v>
      </c>
      <c r="I7" s="48">
        <v>43424</v>
      </c>
      <c r="J7" s="48">
        <v>43424</v>
      </c>
      <c r="K7" s="47">
        <v>215396000</v>
      </c>
      <c r="L7" s="47">
        <v>217459000</v>
      </c>
      <c r="M7" s="47" t="s">
        <v>1607</v>
      </c>
      <c r="N7" s="20">
        <f>'Balance Sheet Annual'!AH7/'Balance Sheet Annual'!BR7</f>
        <v>0.9291231724274478</v>
      </c>
      <c r="O7" s="21">
        <f>('Balance Sheet Annual'!AH7-'Balance Sheet Annual'!U7)/'Balance Sheet Annual'!BR7</f>
        <v>0.5014718679833039</v>
      </c>
      <c r="P7" s="21">
        <f>'Balance Sheet Annual'!N7/'Balance Sheet Annual'!BR7</f>
        <v>8.9434660676311145E-2</v>
      </c>
      <c r="Q7" s="21">
        <f>'Balance Sheet Annual'!CH7/'Balance Sheet Annual'!CS7</f>
        <v>11.350924487231149</v>
      </c>
      <c r="R7" s="21">
        <f>('Balance Sheet Annual'!BH7+'Balance Sheet Annual'!BS7)/'Balance Sheet Annual'!BB7</f>
        <v>0.12377236663454724</v>
      </c>
      <c r="S7" s="21">
        <f>('Balance Sheet Annual'!BH7/'Balance Sheet Annual'!BB7)</f>
        <v>4.0259530715263496E-3</v>
      </c>
      <c r="T7" s="21">
        <f>'Balance Sheet Annual'!BS7/'Balance Sheet Annual'!BB7</f>
        <v>0.1197464135630209</v>
      </c>
      <c r="U7" s="21">
        <f>('Balance Sheet Annual'!BH7+'Balance Sheet Annual'!BS7)/'Balance Sheet Annual'!CS7</f>
        <v>1.5287031539091811</v>
      </c>
      <c r="V7" s="21">
        <f>('Balance Sheet Annual'!BH7/'Balance Sheet Annual'!CS7)</f>
        <v>4.9724242375558246E-2</v>
      </c>
      <c r="W7" s="21">
        <f>('Balance Sheet Annual'!BS7/'Balance Sheet Annual'!CS7)</f>
        <v>1.4789789115336229</v>
      </c>
      <c r="X7" s="22">
        <f>'Balance Sheet Annual'!AH7/'Balance Sheet Annual'!BB7</f>
        <v>0.68740332782954894</v>
      </c>
      <c r="Y7" s="22">
        <f>'Balance Sheet Annual'!CS7/('Balance Sheet Annual'!BB7-'Balance Sheet Annual'!AQ7-'Balance Sheet Annual'!AR7-'Balance Sheet Annual'!AS7)</f>
        <v>0.10870302516902823</v>
      </c>
      <c r="Z7" s="22">
        <f>'Balance Sheet Annual'!BA7/'Balance Sheet Annual'!BB7</f>
        <v>0.31259667217045106</v>
      </c>
      <c r="AA7" s="22">
        <f>'Balance Sheet Annual'!AR7/'Balance Sheet Annual'!BB7</f>
        <v>0.17691268011293279</v>
      </c>
      <c r="AB7" s="23">
        <f>'Balance Sheet Annual'!CS7/'Balance Sheet Annual'!CT7</f>
        <v>8.0965599055668885E-2</v>
      </c>
      <c r="AC7" s="24">
        <f>'Income Statement Annual'!V7/'Income Statement Annual'!N7</f>
        <v>2.74640764558771E-2</v>
      </c>
      <c r="AD7" s="22">
        <f>('Income Statement Annual'!AF7-'Income Statement Annual'!AC7)/'Income Statement Annual'!N7</f>
        <v>1.2814195546028343E-2</v>
      </c>
      <c r="AE7" s="22">
        <f>'Income Statement Annual'!AF7/'Income Statement Annual'!N7</f>
        <v>1.00445933071335E-2</v>
      </c>
      <c r="AF7" s="22">
        <f>'Income Statement Annual'!BS7/'Income Statement Annual'!N7</f>
        <v>9.874985113731095E-3</v>
      </c>
      <c r="AG7" s="22">
        <f>('Income Statement Annual'!AF7-'Income Statement Annual'!AC7)/('Income Statement Annual'!AH7*-1)</f>
        <v>12.318421971505275</v>
      </c>
      <c r="AH7" s="23">
        <f>'Income Statement Annual'!AF7/('Income Statement Annual'!AH7*-1)</f>
        <v>9.6559739895477357</v>
      </c>
      <c r="AI7" s="24">
        <f>'Cash Flow Statement Annual'!BG7/'Cash Flow Statement Annual'!AB7</f>
        <v>-0.17208095860245376</v>
      </c>
      <c r="AJ7" s="22">
        <f>'Cash Flow Statement Annual'!AB7/'Balance Sheet Annual'!BR7</f>
        <v>5.0642405851203137E-2</v>
      </c>
      <c r="AK7" s="22">
        <f>('Cash Flow Statement Annual'!AB7+'Cash Flow Statement Annual'!AV7)/('Balance Sheet Annual'!BH7+'Balance Sheet Annual'!BS7)</f>
        <v>0.23128160197834416</v>
      </c>
      <c r="AL7" s="23">
        <f>('Cash Flow Statement Annual'!AB7/('Balance Sheet Annual'!BH7+'Balance Sheet Annual'!BS7))</f>
        <v>0.30271153687357705</v>
      </c>
      <c r="AM7" s="24">
        <f>'Income Statement Annual'!BS7/'Balance Sheet Annual'!CS7</f>
        <v>0.54374629708379874</v>
      </c>
      <c r="AN7" s="22">
        <f>'Income Statement Annual'!N7/'Balance Sheet Annual'!CS7</f>
        <v>55.062999166218844</v>
      </c>
      <c r="AO7" s="22">
        <f>'Income Statement Annual'!N7/'Balance Sheet Annual'!BB7</f>
        <v>4.458208713294705</v>
      </c>
      <c r="AP7" s="22">
        <f>'Income Statement Annual'!N7/('Balance Sheet Annual'!AH7-'Balance Sheet Annual'!BR7)</f>
        <v>-85.019351343962867</v>
      </c>
      <c r="AQ7" s="22">
        <f>'Income Statement Annual'!BS7/'Balance Sheet Annual'!BB7</f>
        <v>4.402474467769147E-2</v>
      </c>
      <c r="AR7" s="22">
        <f>'Cash Flow Statement Annual'!AB7/'Income Statement Annual'!N7</f>
        <v>8.4041205192330586E-3</v>
      </c>
      <c r="AS7" s="22">
        <f>'Cash Flow Statement Annual'!BG7/'Income Statement Annual'!N7</f>
        <v>-1.4461891151601762E-3</v>
      </c>
      <c r="AT7" s="22">
        <f>'Cash Flow Statement Annual'!AB7/'Balance Sheet Annual'!BB7</f>
        <v>3.7467323326423649E-2</v>
      </c>
      <c r="AU7" s="22">
        <f>('Cash Flow Statement Annual'!AB7+'Cash Flow Statement Annual'!AU7)/'Balance Sheet Annual'!BR7</f>
        <v>1.0774215010021461E-2</v>
      </c>
      <c r="AV7" s="22">
        <f>('Cash Flow Statement Annual'!AB7+'Cash Flow Statement Annual'!AU7)/('Balance Sheet Annual'!BH7+'Balance Sheet Annual'!BS7)</f>
        <v>6.4402137486769401E-2</v>
      </c>
      <c r="AW7" s="22">
        <f>'Cash Flow Statement Annual'!AB7/'Balance Sheet Annual'!BS7</f>
        <v>0.31288889755938376</v>
      </c>
      <c r="AX7" s="22">
        <f>('Cash Flow Statement Annual'!AB7+'Cash Flow Statement Annual'!AU7)/'Balance Sheet Annual'!BS7</f>
        <v>6.6567379647372943E-2</v>
      </c>
      <c r="AY7" s="22">
        <f>('Balance Sheet Annual'!BH7+'Balance Sheet Annual'!BS7)/('Income Statement Annual'!AF7-'Income Statement Annual'!AC7)</f>
        <v>2.1665661407721877</v>
      </c>
      <c r="AZ7" s="22">
        <f>(('Balance Sheet Annual'!BH7+'Balance Sheet Annual'!BS7)-'Balance Sheet Annual'!N7)/('Income Statement Annual'!AF7-'Income Statement Annual'!AC7)</f>
        <v>1.0083424100936051</v>
      </c>
      <c r="BA7" s="22">
        <f>('Cash Flow Statement Annual'!AB7+'Cash Flow Statement Annual'!AU7)/'Income Statement Annual'!BS7</f>
        <v>0.18106192395705512</v>
      </c>
      <c r="BB7" s="22">
        <f>'Income Statement Annual'!AF7/('Balance Sheet Annual'!BH7+'Balance Sheet Annual'!BS7)</f>
        <v>0.36180041329891677</v>
      </c>
      <c r="BC7" s="23">
        <f>'Income Statement Annual'!AF7/('Balance Sheet Annual'!BB7-'Balance Sheet Annual'!BR7)</f>
        <v>0.1721288784223835</v>
      </c>
    </row>
    <row r="8" spans="1:55" x14ac:dyDescent="0.2">
      <c r="A8" s="47" t="s">
        <v>29</v>
      </c>
      <c r="B8" s="47" t="s">
        <v>30</v>
      </c>
      <c r="C8" s="47" t="str">
        <f>VLOOKUP(A8,'[1]S&amp;P 500 Wikipedia'!A:D,3,FALSE)</f>
        <v>Health Care</v>
      </c>
      <c r="D8" s="47">
        <v>445587</v>
      </c>
      <c r="E8" s="47" t="s">
        <v>16</v>
      </c>
      <c r="F8" s="47">
        <v>2018</v>
      </c>
      <c r="G8" s="47" t="s">
        <v>17</v>
      </c>
      <c r="H8" s="48">
        <v>43555</v>
      </c>
      <c r="I8" s="48">
        <v>43608</v>
      </c>
      <c r="J8" s="48">
        <v>43769</v>
      </c>
      <c r="K8" s="47">
        <v>45091000</v>
      </c>
      <c r="L8" s="47">
        <v>46146000</v>
      </c>
      <c r="M8" s="47" t="s">
        <v>2017</v>
      </c>
      <c r="N8" s="20">
        <f>'Balance Sheet Annual'!AH8/'Balance Sheet Annual'!BR8</f>
        <v>6.3887714862544573</v>
      </c>
      <c r="O8" s="21">
        <f>('Balance Sheet Annual'!AH8-'Balance Sheet Annual'!U8)/'Balance Sheet Annual'!BR8</f>
        <v>5.6251533047793352</v>
      </c>
      <c r="P8" s="21">
        <f>'Balance Sheet Annual'!N8/'Balance Sheet Annual'!BR8</f>
        <v>4.6387479009037911</v>
      </c>
      <c r="Q8" s="21">
        <f>'Balance Sheet Annual'!CH8/'Balance Sheet Annual'!CS8</f>
        <v>0.12536797276094311</v>
      </c>
      <c r="R8" s="21">
        <f>('Balance Sheet Annual'!BH8+'Balance Sheet Annual'!BS8)/'Balance Sheet Annual'!BB8</f>
        <v>0</v>
      </c>
      <c r="S8" s="21">
        <f>('Balance Sheet Annual'!BH8/'Balance Sheet Annual'!BB8)</f>
        <v>0</v>
      </c>
      <c r="T8" s="21">
        <f>'Balance Sheet Annual'!BS8/'Balance Sheet Annual'!BB8</f>
        <v>0</v>
      </c>
      <c r="U8" s="21">
        <f>('Balance Sheet Annual'!BH8+'Balance Sheet Annual'!BS8)/'Balance Sheet Annual'!CS8</f>
        <v>0</v>
      </c>
      <c r="V8" s="21">
        <f>('Balance Sheet Annual'!BH8/'Balance Sheet Annual'!CS8)</f>
        <v>0</v>
      </c>
      <c r="W8" s="21">
        <f>('Balance Sheet Annual'!BS8/'Balance Sheet Annual'!CS8)</f>
        <v>0</v>
      </c>
      <c r="X8" s="22">
        <f>'Balance Sheet Annual'!AH8/'Balance Sheet Annual'!BB8</f>
        <v>0.64229105056594327</v>
      </c>
      <c r="Y8" s="22">
        <f>'Balance Sheet Annual'!CS8/('Balance Sheet Annual'!BB8-'Balance Sheet Annual'!AQ8-'Balance Sheet Annual'!AR8-'Balance Sheet Annual'!AS8)</f>
        <v>0.93080532558664009</v>
      </c>
      <c r="Z8" s="22">
        <f>'Balance Sheet Annual'!BA8/'Balance Sheet Annual'!BB8</f>
        <v>0.35770894943405673</v>
      </c>
      <c r="AA8" s="22">
        <f>'Balance Sheet Annual'!AR8/'Balance Sheet Annual'!BB8</f>
        <v>3.0920589635660401E-2</v>
      </c>
      <c r="AB8" s="23">
        <f>'Balance Sheet Annual'!CS8/'Balance Sheet Annual'!CT8</f>
        <v>0.88859824004643639</v>
      </c>
      <c r="AC8" s="24">
        <f>'Income Statement Annual'!V8/'Income Statement Annual'!N8</f>
        <v>0.83160695162145581</v>
      </c>
      <c r="AD8" s="22">
        <f>('Income Statement Annual'!AF8-'Income Statement Annual'!AC8)/'Income Statement Annual'!N8</f>
        <v>0.29217916593019266</v>
      </c>
      <c r="AE8" s="22">
        <f>'Income Statement Annual'!AF8/'Income Statement Annual'!N8</f>
        <v>0.29217916593019266</v>
      </c>
      <c r="AF8" s="22">
        <f>'Income Statement Annual'!BS8/'Income Statement Annual'!N8</f>
        <v>0.33663273687603323</v>
      </c>
      <c r="AG8" s="22" t="e">
        <f>('Income Statement Annual'!AF8-'Income Statement Annual'!AC8)/('Income Statement Annual'!AH8*-1)</f>
        <v>#DIV/0!</v>
      </c>
      <c r="AH8" s="23" t="e">
        <f>'Income Statement Annual'!AF8/('Income Statement Annual'!AH8*-1)</f>
        <v>#DIV/0!</v>
      </c>
      <c r="AI8" s="24">
        <f>'Cash Flow Statement Annual'!BG8/'Cash Flow Statement Annual'!AB8</f>
        <v>-0.2211564768811683</v>
      </c>
      <c r="AJ8" s="22">
        <f>'Cash Flow Statement Annual'!AB8/'Balance Sheet Annual'!BR8</f>
        <v>2.3792618728655257</v>
      </c>
      <c r="AK8" s="22" t="e">
        <f>('Cash Flow Statement Annual'!AB8+'Cash Flow Statement Annual'!AV8)/('Balance Sheet Annual'!BH8+'Balance Sheet Annual'!BS8)</f>
        <v>#DIV/0!</v>
      </c>
      <c r="AL8" s="23" t="e">
        <f>('Cash Flow Statement Annual'!AB8/('Balance Sheet Annual'!BH8+'Balance Sheet Annual'!BS8))</f>
        <v>#DIV/0!</v>
      </c>
      <c r="AM8" s="24">
        <f>'Income Statement Annual'!BS8/'Balance Sheet Annual'!CS8</f>
        <v>0.27646361899475924</v>
      </c>
      <c r="AN8" s="22">
        <f>'Income Statement Annual'!N8/'Balance Sheet Annual'!CS8</f>
        <v>0.82126183436689471</v>
      </c>
      <c r="AO8" s="22">
        <f>'Income Statement Annual'!N8/'Balance Sheet Annual'!BB8</f>
        <v>0.72977182063573054</v>
      </c>
      <c r="AP8" s="22">
        <f>'Income Statement Annual'!N8/('Balance Sheet Annual'!AH8-'Balance Sheet Annual'!BR8)</f>
        <v>1.3470471762030396</v>
      </c>
      <c r="AQ8" s="22">
        <f>'Income Statement Annual'!BS8/'Balance Sheet Annual'!BB8</f>
        <v>0.24566508527561162</v>
      </c>
      <c r="AR8" s="22">
        <f>'Cash Flow Statement Annual'!AB8/'Income Statement Annual'!N8</f>
        <v>0.32777035527506004</v>
      </c>
      <c r="AS8" s="22">
        <f>'Cash Flow Statement Annual'!BG8/'Income Statement Annual'!N8</f>
        <v>-7.248853699872114E-2</v>
      </c>
      <c r="AT8" s="22">
        <f>'Cash Flow Statement Annual'!AB8/'Balance Sheet Annual'!BB8</f>
        <v>0.23919756891950081</v>
      </c>
      <c r="AU8" s="22">
        <f>('Cash Flow Statement Annual'!AB8+'Cash Flow Statement Annual'!AU8)/'Balance Sheet Annual'!BR8</f>
        <v>1.2806090680956244</v>
      </c>
      <c r="AV8" s="22" t="e">
        <f>('Cash Flow Statement Annual'!AB8+'Cash Flow Statement Annual'!AU8)/('Balance Sheet Annual'!BH8+'Balance Sheet Annual'!BS8)</f>
        <v>#DIV/0!</v>
      </c>
      <c r="AW8" s="22" t="e">
        <f>'Cash Flow Statement Annual'!AB8/'Balance Sheet Annual'!BS8</f>
        <v>#DIV/0!</v>
      </c>
      <c r="AX8" s="22" t="e">
        <f>('Cash Flow Statement Annual'!AB8+'Cash Flow Statement Annual'!AU8)/'Balance Sheet Annual'!BS8</f>
        <v>#DIV/0!</v>
      </c>
      <c r="AY8" s="22">
        <f>('Balance Sheet Annual'!BH8+'Balance Sheet Annual'!BS8)/('Income Statement Annual'!AF8-'Income Statement Annual'!AC8)</f>
        <v>0</v>
      </c>
      <c r="AZ8" s="22">
        <f>(('Balance Sheet Annual'!BH8+'Balance Sheet Annual'!BS8)-'Balance Sheet Annual'!N8)/('Income Statement Annual'!AF8-'Income Statement Annual'!AC8)</f>
        <v>-2.1871519313915626</v>
      </c>
      <c r="BA8" s="22">
        <f>('Cash Flow Statement Annual'!AB8+'Cash Flow Statement Annual'!AU8)/'Income Statement Annual'!BS8</f>
        <v>0.52406801124254876</v>
      </c>
      <c r="BB8" s="22" t="e">
        <f>'Income Statement Annual'!AF8/('Balance Sheet Annual'!BH8+'Balance Sheet Annual'!BS8)</f>
        <v>#DIV/0!</v>
      </c>
      <c r="BC8" s="23">
        <f>'Income Statement Annual'!AF8/('Balance Sheet Annual'!BB8-'Balance Sheet Annual'!BR8)</f>
        <v>0.23705643919742542</v>
      </c>
    </row>
    <row r="9" spans="1:55" x14ac:dyDescent="0.2">
      <c r="A9" s="47" t="s">
        <v>22</v>
      </c>
      <c r="B9" s="47" t="s">
        <v>23</v>
      </c>
      <c r="C9" s="47" t="str">
        <f>VLOOKUP(A9,'[1]S&amp;P 500 Wikipedia'!A:D,3,FALSE)</f>
        <v>Health Care</v>
      </c>
      <c r="D9" s="47">
        <v>63877</v>
      </c>
      <c r="E9" s="47" t="s">
        <v>16</v>
      </c>
      <c r="F9" s="47">
        <v>2018</v>
      </c>
      <c r="G9" s="47" t="s">
        <v>17</v>
      </c>
      <c r="H9" s="48">
        <v>43465</v>
      </c>
      <c r="I9" s="48">
        <v>43518</v>
      </c>
      <c r="J9" s="48">
        <v>43518</v>
      </c>
      <c r="K9" s="47">
        <v>1761167000</v>
      </c>
      <c r="L9" s="47">
        <v>1774092000</v>
      </c>
      <c r="M9" s="47" t="s">
        <v>1609</v>
      </c>
      <c r="N9" s="20">
        <f>'Balance Sheet Annual'!AH9/'Balance Sheet Annual'!BR9</f>
        <v>1.623612960497115</v>
      </c>
      <c r="O9" s="21">
        <f>('Balance Sheet Annual'!AH9-'Balance Sheet Annual'!U9)/'Balance Sheet Annual'!BR9</f>
        <v>1.2023968042609854</v>
      </c>
      <c r="P9" s="21">
        <f>'Balance Sheet Annual'!N9/'Balance Sheet Annual'!BR9</f>
        <v>0.45339547270306257</v>
      </c>
      <c r="Q9" s="21">
        <f>'Balance Sheet Annual'!CH9/'Balance Sheet Annual'!CS9</f>
        <v>1.1864787448733807</v>
      </c>
      <c r="R9" s="21">
        <f>('Balance Sheet Annual'!BH9+'Balance Sheet Annual'!BS9)/'Balance Sheet Annual'!BB9</f>
        <v>0.29127774552275471</v>
      </c>
      <c r="S9" s="21">
        <f>('Balance Sheet Annual'!BH9/'Balance Sheet Annual'!BB9)</f>
        <v>3.0815952838193915E-3</v>
      </c>
      <c r="T9" s="21">
        <f>'Balance Sheet Annual'!BS9/'Balance Sheet Annual'!BB9</f>
        <v>0.2881961502389353</v>
      </c>
      <c r="U9" s="21">
        <f>('Balance Sheet Annual'!BH9+'Balance Sheet Annual'!BS9)/'Balance Sheet Annual'!CS9</f>
        <v>0.63687259944014063</v>
      </c>
      <c r="V9" s="21">
        <f>('Balance Sheet Annual'!BH9/'Balance Sheet Annual'!CS9)</f>
        <v>6.7378425883731531E-3</v>
      </c>
      <c r="W9" s="21">
        <f>('Balance Sheet Annual'!BS9/'Balance Sheet Annual'!CS9)</f>
        <v>0.63013475685176745</v>
      </c>
      <c r="X9" s="22">
        <f>'Balance Sheet Annual'!AH9/'Balance Sheet Annual'!BB9</f>
        <v>0.21782561445819004</v>
      </c>
      <c r="Y9" s="22">
        <f>'Balance Sheet Annual'!CS9/('Balance Sheet Annual'!BB9-'Balance Sheet Annual'!AQ9-'Balance Sheet Annual'!AR9-'Balance Sheet Annual'!AS9)</f>
        <v>1.2300116106818273</v>
      </c>
      <c r="Z9" s="22">
        <f>'Balance Sheet Annual'!BA9/'Balance Sheet Annual'!BB9</f>
        <v>0.78217438554180996</v>
      </c>
      <c r="AA9" s="22">
        <f>'Balance Sheet Annual'!AR9/'Balance Sheet Annual'!BB9</f>
        <v>0.3461807571494499</v>
      </c>
      <c r="AB9" s="23">
        <f>'Balance Sheet Annual'!CS9/'Balance Sheet Annual'!CT9</f>
        <v>0.45735637830676018</v>
      </c>
      <c r="AC9" s="24">
        <f>'Income Statement Annual'!V9/'Income Statement Annual'!N9</f>
        <v>0.58447249656615863</v>
      </c>
      <c r="AD9" s="22">
        <f>('Income Statement Annual'!AF9-'Income Statement Annual'!AC9)/'Income Statement Annual'!N9</f>
        <v>0.19059454509778273</v>
      </c>
      <c r="AE9" s="22">
        <f>'Income Statement Annual'!AF9/'Income Statement Annual'!N9</f>
        <v>0.11936686506638759</v>
      </c>
      <c r="AF9" s="22">
        <f>'Income Statement Annual'!BS9/'Income Statement Annual'!N9</f>
        <v>7.7441297664987904E-2</v>
      </c>
      <c r="AG9" s="22">
        <f>('Income Statement Annual'!AF9-'Income Statement Annual'!AC9)/('Income Statement Annual'!AH9*-1)</f>
        <v>8.0832177531206657</v>
      </c>
      <c r="AH9" s="23">
        <f>'Income Statement Annual'!AF9/('Income Statement Annual'!AH9*-1)</f>
        <v>5.0624133148404997</v>
      </c>
      <c r="AI9" s="24">
        <f>'Cash Flow Statement Annual'!BG9/'Cash Flow Statement Annual'!AB9</f>
        <v>-1.6493650793650794</v>
      </c>
      <c r="AJ9" s="22">
        <f>'Cash Flow Statement Annual'!AB9/'Balance Sheet Annual'!BR9</f>
        <v>0.69906790945406128</v>
      </c>
      <c r="AK9" s="22">
        <f>('Cash Flow Statement Annual'!AB9+'Cash Flow Statement Annual'!AV9)/('Balance Sheet Annual'!BH9+'Balance Sheet Annual'!BS9)</f>
        <v>0.22109782275375653</v>
      </c>
      <c r="AL9" s="23">
        <f>('Cash Flow Statement Annual'!AB9/('Balance Sheet Annual'!BH9+'Balance Sheet Annual'!BS9))</f>
        <v>0.32198712051517941</v>
      </c>
      <c r="AM9" s="24">
        <f>'Income Statement Annual'!BS9/'Balance Sheet Annual'!CS9</f>
        <v>7.7078315213853263E-2</v>
      </c>
      <c r="AN9" s="22">
        <f>'Income Statement Annual'!N9/'Balance Sheet Annual'!CS9</f>
        <v>0.99531280515591436</v>
      </c>
      <c r="AO9" s="22">
        <f>'Income Statement Annual'!N9/'Balance Sheet Annual'!BB9</f>
        <v>0.455212659848451</v>
      </c>
      <c r="AP9" s="22">
        <f>'Income Statement Annual'!N9/('Balance Sheet Annual'!AH9-'Balance Sheet Annual'!BR9)</f>
        <v>5.440925266903915</v>
      </c>
      <c r="AQ9" s="22">
        <f>'Income Statement Annual'!BS9/'Balance Sheet Annual'!BB9</f>
        <v>3.5252259092194781E-2</v>
      </c>
      <c r="AR9" s="22">
        <f>'Cash Flow Statement Annual'!AB9/'Income Statement Annual'!N9</f>
        <v>0.2060304794296553</v>
      </c>
      <c r="AS9" s="22">
        <f>'Cash Flow Statement Annual'!BG9/'Income Statement Annual'!N9</f>
        <v>-0.33981947805611878</v>
      </c>
      <c r="AT9" s="22">
        <f>'Cash Flow Statement Annual'!AB9/'Balance Sheet Annual'!BB9</f>
        <v>9.3787682551024959E-2</v>
      </c>
      <c r="AU9" s="22">
        <f>('Cash Flow Statement Annual'!AB9+'Cash Flow Statement Annual'!AU9)/'Balance Sheet Annual'!BR9</f>
        <v>0.54860186418109191</v>
      </c>
      <c r="AV9" s="22">
        <f>('Cash Flow Statement Annual'!AB9+'Cash Flow Statement Annual'!AU9)/('Balance Sheet Annual'!BH9+'Balance Sheet Annual'!BS9)</f>
        <v>0.25268322600429316</v>
      </c>
      <c r="AW9" s="22">
        <f>'Cash Flow Statement Annual'!AB9/'Balance Sheet Annual'!BS9</f>
        <v>0.32543003254300323</v>
      </c>
      <c r="AX9" s="22">
        <f>('Cash Flow Statement Annual'!AB9+'Cash Flow Statement Annual'!AU9)/'Balance Sheet Annual'!BS9</f>
        <v>0.25538509220517591</v>
      </c>
      <c r="AY9" s="22">
        <f>('Balance Sheet Annual'!BH9+'Balance Sheet Annual'!BS9)/('Income Statement Annual'!AF9-'Income Statement Annual'!AC9)</f>
        <v>3.3572409059711736</v>
      </c>
      <c r="AZ9" s="22">
        <f>(('Balance Sheet Annual'!BH9+'Balance Sheet Annual'!BS9)-'Balance Sheet Annual'!N9)/('Income Statement Annual'!AF9-'Income Statement Annual'!AC9)</f>
        <v>2.656142759094029</v>
      </c>
      <c r="BA9" s="22">
        <f>('Cash Flow Statement Annual'!AB9+'Cash Flow Statement Annual'!AU9)/'Income Statement Annual'!BS9</f>
        <v>2.0878378378378377</v>
      </c>
      <c r="BB9" s="22">
        <f>'Income Statement Annual'!AF9/('Balance Sheet Annual'!BH9+'Balance Sheet Annual'!BS9)</f>
        <v>0.1865480936318103</v>
      </c>
      <c r="BC9" s="23">
        <f>'Income Statement Annual'!AF9/('Balance Sheet Annual'!BB9-'Balance Sheet Annual'!BR9)</f>
        <v>6.2756830178298167E-2</v>
      </c>
    </row>
    <row r="10" spans="1:55" x14ac:dyDescent="0.2">
      <c r="A10" s="47" t="s">
        <v>32</v>
      </c>
      <c r="B10" s="47" t="s">
        <v>33</v>
      </c>
      <c r="C10" s="47" t="str">
        <f>VLOOKUP(A10,'[1]S&amp;P 500 Wikipedia'!A:D,3,FALSE)</f>
        <v>Information Technology</v>
      </c>
      <c r="D10" s="47">
        <v>61372</v>
      </c>
      <c r="E10" s="47" t="s">
        <v>16</v>
      </c>
      <c r="F10" s="47">
        <v>2018</v>
      </c>
      <c r="G10" s="47" t="s">
        <v>17</v>
      </c>
      <c r="H10" s="48">
        <v>43343</v>
      </c>
      <c r="I10" s="48">
        <v>43397</v>
      </c>
      <c r="J10" s="48">
        <v>43397</v>
      </c>
      <c r="K10" s="47">
        <v>640899432</v>
      </c>
      <c r="L10" s="47">
        <v>653794361</v>
      </c>
      <c r="M10" s="59" t="s">
        <v>1610</v>
      </c>
      <c r="N10" s="20">
        <f>'Balance Sheet Annual'!AH10/'Balance Sheet Annual'!BR10</f>
        <v>1.3382478549759544</v>
      </c>
      <c r="O10" s="21">
        <f>('Balance Sheet Annual'!AH10-'Balance Sheet Annual'!U10)/'Balance Sheet Annual'!BR10</f>
        <v>1.3382478549759544</v>
      </c>
      <c r="P10" s="21">
        <f>'Balance Sheet Annual'!N10/'Balance Sheet Annual'!BR10</f>
        <v>0.49888457666071595</v>
      </c>
      <c r="Q10" s="21">
        <f>'Balance Sheet Annual'!CH10/'Balance Sheet Annual'!CS10</f>
        <v>1.2797223539030125</v>
      </c>
      <c r="R10" s="21">
        <f>('Balance Sheet Annual'!BH10+'Balance Sheet Annual'!BS10)/'Balance Sheet Annual'!BB10</f>
        <v>1.0230649550332829E-3</v>
      </c>
      <c r="S10" s="21">
        <f>('Balance Sheet Annual'!BH10/'Balance Sheet Annual'!BB10)</f>
        <v>2.1829039559479593E-4</v>
      </c>
      <c r="T10" s="21">
        <f>'Balance Sheet Annual'!BS10/'Balance Sheet Annual'!BB10</f>
        <v>8.0477455943848693E-4</v>
      </c>
      <c r="U10" s="21">
        <f>('Balance Sheet Annual'!BH10+'Balance Sheet Annual'!BS10)/'Balance Sheet Annual'!CS10</f>
        <v>2.332304047484155E-3</v>
      </c>
      <c r="V10" s="21">
        <f>('Balance Sheet Annual'!BH10/'Balance Sheet Annual'!CS10)</f>
        <v>4.976414944797879E-4</v>
      </c>
      <c r="W10" s="21">
        <f>('Balance Sheet Annual'!BS10/'Balance Sheet Annual'!CS10)</f>
        <v>1.8346625530043673E-3</v>
      </c>
      <c r="X10" s="22">
        <f>'Balance Sheet Annual'!AH10/'Balance Sheet Annual'!BB10</f>
        <v>0.55566742523635748</v>
      </c>
      <c r="Y10" s="22">
        <f>'Balance Sheet Annual'!CS10/('Balance Sheet Annual'!BB10-'Balance Sheet Annual'!AQ10-'Balance Sheet Annual'!AR10-'Balance Sheet Annual'!AS10)</f>
        <v>0.56249596469036545</v>
      </c>
      <c r="Z10" s="22">
        <f>'Balance Sheet Annual'!BA10/'Balance Sheet Annual'!BB10</f>
        <v>0.44433257476364246</v>
      </c>
      <c r="AA10" s="22">
        <f>'Balance Sheet Annual'!AR10/'Balance Sheet Annual'!BB10</f>
        <v>0.22017234756820941</v>
      </c>
      <c r="AB10" s="23">
        <f>'Balance Sheet Annual'!CS10/'Balance Sheet Annual'!CT10</f>
        <v>0.43864990764684303</v>
      </c>
      <c r="AC10" s="24">
        <f>'Income Statement Annual'!V10/'Income Statement Annual'!N10</f>
        <v>0.29908383991819137</v>
      </c>
      <c r="AD10" s="22">
        <f>('Income Statement Annual'!AF10-'Income Statement Annual'!AC10)/'Income Statement Annual'!N10</f>
        <v>0.14039807008210958</v>
      </c>
      <c r="AE10" s="22">
        <f>'Income Statement Annual'!AF10/'Income Statement Annual'!N10</f>
        <v>0.14039807008210958</v>
      </c>
      <c r="AF10" s="22">
        <f>'Income Statement Annual'!BS10/'Income Statement Annual'!N10</f>
        <v>9.7585876817650699E-2</v>
      </c>
      <c r="AG10" s="22">
        <f>('Income Statement Annual'!AF10-'Income Statement Annual'!AC10)/('Income Statement Annual'!AH10*-1)</f>
        <v>-158.73256698733627</v>
      </c>
      <c r="AH10" s="23">
        <f>'Income Statement Annual'!AF10/('Income Statement Annual'!AH10*-1)</f>
        <v>-158.73256698733627</v>
      </c>
      <c r="AI10" s="24">
        <f>'Cash Flow Statement Annual'!BG10/'Cash Flow Statement Annual'!AB10</f>
        <v>-0.6154335770657563</v>
      </c>
      <c r="AJ10" s="22">
        <f>'Cash Flow Statement Annual'!AB10/'Balance Sheet Annual'!BR10</f>
        <v>0.59366024639493231</v>
      </c>
      <c r="AK10" s="22">
        <f>('Cash Flow Statement Annual'!AB10+'Cash Flow Statement Annual'!AV10)/('Balance Sheet Annual'!BH10+'Balance Sheet Annual'!BS10)</f>
        <v>172.62891296525805</v>
      </c>
      <c r="AL10" s="23">
        <f>('Cash Flow Statement Annual'!AB10/('Balance Sheet Annual'!BH10+'Balance Sheet Annual'!BS10))</f>
        <v>240.94234997801144</v>
      </c>
      <c r="AM10" s="24">
        <f>'Income Statement Annual'!BS10/'Balance Sheet Annual'!CS10</f>
        <v>0.37856064960257679</v>
      </c>
      <c r="AN10" s="22">
        <f>'Income Statement Annual'!N10/'Balance Sheet Annual'!CS10</f>
        <v>3.8792565271505071</v>
      </c>
      <c r="AO10" s="22">
        <f>'Income Statement Annual'!N10/'Balance Sheet Annual'!BB10</f>
        <v>1.7016355173729829</v>
      </c>
      <c r="AP10" s="22">
        <f>'Income Statement Annual'!N10/('Balance Sheet Annual'!AH10-'Balance Sheet Annual'!BR10)</f>
        <v>12.115828258306813</v>
      </c>
      <c r="AQ10" s="22">
        <f>'Income Statement Annual'!BS10/'Balance Sheet Annual'!BB10</f>
        <v>0.16605559398689923</v>
      </c>
      <c r="AR10" s="22">
        <f>'Cash Flow Statement Annual'!AB10/'Income Statement Annual'!N10</f>
        <v>0.14486044275005416</v>
      </c>
      <c r="AS10" s="22">
        <f>'Cash Flow Statement Annual'!BG10/'Income Statement Annual'!N10</f>
        <v>-8.9151980456995031E-2</v>
      </c>
      <c r="AT10" s="22">
        <f>'Cash Flow Statement Annual'!AB10/'Balance Sheet Annual'!BB10</f>
        <v>0.24649967444586776</v>
      </c>
      <c r="AU10" s="22">
        <f>('Cash Flow Statement Annual'!AB10+'Cash Flow Statement Annual'!AU10)/'Balance Sheet Annual'!BR10</f>
        <v>0.47056778677885225</v>
      </c>
      <c r="AV10" s="22">
        <f>('Cash Flow Statement Annual'!AB10+'Cash Flow Statement Annual'!AU10)/('Balance Sheet Annual'!BH10+'Balance Sheet Annual'!BS10)</f>
        <v>190.9841682325191</v>
      </c>
      <c r="AW10" s="22">
        <f>'Cash Flow Statement Annual'!AB10/'Balance Sheet Annual'!BS10</f>
        <v>306.29655417767839</v>
      </c>
      <c r="AX10" s="22">
        <f>('Cash Flow Statement Annual'!AB10+'Cash Flow Statement Annual'!AU10)/'Balance Sheet Annual'!BS10</f>
        <v>242.78750762350072</v>
      </c>
      <c r="AY10" s="22">
        <f>('Balance Sheet Annual'!BH10+'Balance Sheet Annual'!BS10)/('Income Statement Annual'!AF10-'Income Statement Annual'!AC10)</f>
        <v>4.2822846133077994E-3</v>
      </c>
      <c r="AZ10" s="22">
        <f>(('Balance Sheet Annual'!BH10+'Balance Sheet Annual'!BS10)-'Balance Sheet Annual'!N10)/('Income Statement Annual'!AF10-'Income Statement Annual'!AC10)</f>
        <v>-0.8627809666119447</v>
      </c>
      <c r="BA10" s="22">
        <f>('Cash Flow Statement Annual'!AB10+'Cash Flow Statement Annual'!AU10)/'Income Statement Annual'!BS10</f>
        <v>1.1766493665987916</v>
      </c>
      <c r="BB10" s="22">
        <f>'Income Statement Annual'!AF10/('Balance Sheet Annual'!BH10+'Balance Sheet Annual'!BS10)</f>
        <v>233.52020949106463</v>
      </c>
      <c r="BC10" s="23">
        <f>'Income Statement Annual'!AF10/('Balance Sheet Annual'!BB10-'Balance Sheet Annual'!BR10)</f>
        <v>0.40854062841934424</v>
      </c>
    </row>
    <row r="11" spans="1:55" x14ac:dyDescent="0.2">
      <c r="A11" s="47" t="s">
        <v>40</v>
      </c>
      <c r="B11" s="47" t="s">
        <v>41</v>
      </c>
      <c r="C11" s="47" t="str">
        <f>VLOOKUP(A11,'[1]S&amp;P 500 Wikipedia'!A:D,3,FALSE)</f>
        <v>Information Technology</v>
      </c>
      <c r="D11" s="47">
        <v>14099</v>
      </c>
      <c r="E11" s="47" t="s">
        <v>16</v>
      </c>
      <c r="F11" s="47">
        <v>2018</v>
      </c>
      <c r="G11" s="47" t="s">
        <v>17</v>
      </c>
      <c r="H11" s="48">
        <v>43465</v>
      </c>
      <c r="I11" s="48">
        <v>43490</v>
      </c>
      <c r="J11" s="48">
        <v>43490</v>
      </c>
      <c r="K11" s="47">
        <v>488256000</v>
      </c>
      <c r="L11" s="47">
        <v>496821000</v>
      </c>
      <c r="M11" s="47" t="s">
        <v>1611</v>
      </c>
      <c r="N11" s="20">
        <f>'Balance Sheet Annual'!AH11/'Balance Sheet Annual'!BR11</f>
        <v>1.1292482480169146</v>
      </c>
      <c r="O11" s="21">
        <f>('Balance Sheet Annual'!AH11-'Balance Sheet Annual'!U11)/'Balance Sheet Annual'!BR11</f>
        <v>1.1292482480169146</v>
      </c>
      <c r="P11" s="21">
        <f>'Balance Sheet Annual'!N11/'Balance Sheet Annual'!BR11</f>
        <v>0.75072481020086368</v>
      </c>
      <c r="Q11" s="21">
        <f>'Balance Sheet Annual'!CH11/'Balance Sheet Annual'!CS11</f>
        <v>1.0047482865515203</v>
      </c>
      <c r="R11" s="21">
        <f>('Balance Sheet Annual'!BH11+'Balance Sheet Annual'!BS11)/'Balance Sheet Annual'!BB11</f>
        <v>0.21977036000716513</v>
      </c>
      <c r="S11" s="21">
        <f>('Balance Sheet Annual'!BH11/'Balance Sheet Annual'!BB11)</f>
        <v>0</v>
      </c>
      <c r="T11" s="21">
        <f>'Balance Sheet Annual'!BS11/'Balance Sheet Annual'!BB11</f>
        <v>0.21977036000716513</v>
      </c>
      <c r="U11" s="21">
        <f>('Balance Sheet Annual'!BH11+'Balance Sheet Annual'!BS11)/'Balance Sheet Annual'!CS11</f>
        <v>0.44058425265917506</v>
      </c>
      <c r="V11" s="21">
        <f>('Balance Sheet Annual'!BH11/'Balance Sheet Annual'!CS11)</f>
        <v>0</v>
      </c>
      <c r="W11" s="21">
        <f>('Balance Sheet Annual'!BS11/'Balance Sheet Annual'!CS11)</f>
        <v>0.44058425265917506</v>
      </c>
      <c r="X11" s="22">
        <f>'Balance Sheet Annual'!AH11/'Balance Sheet Annual'!BB11</f>
        <v>0.25878423428986647</v>
      </c>
      <c r="Y11" s="22">
        <f>'Balance Sheet Annual'!CS11/('Balance Sheet Annual'!BB11-'Balance Sheet Annual'!AQ11-'Balance Sheet Annual'!AR11-'Balance Sheet Annual'!AS11)</f>
        <v>1.5300989616471523</v>
      </c>
      <c r="Z11" s="22">
        <f>'Balance Sheet Annual'!BA11/'Balance Sheet Annual'!BB11</f>
        <v>0.74121576571013348</v>
      </c>
      <c r="AA11" s="22">
        <f>'Balance Sheet Annual'!AR11/'Balance Sheet Annual'!BB11</f>
        <v>0.56376084372893098</v>
      </c>
      <c r="AB11" s="23">
        <f>'Balance Sheet Annual'!CS11/'Balance Sheet Annual'!CT11</f>
        <v>0.49881573996511847</v>
      </c>
      <c r="AC11" s="24">
        <f>'Income Statement Annual'!V11/'Income Statement Annual'!N11</f>
        <v>0.8676635723910765</v>
      </c>
      <c r="AD11" s="22">
        <f>('Income Statement Annual'!AF11-'Income Statement Annual'!AC11)/'Income Statement Annual'!N11</f>
        <v>0.31454778334637135</v>
      </c>
      <c r="AE11" s="22">
        <f>'Income Statement Annual'!AF11/'Income Statement Annual'!N11</f>
        <v>0.31454778334637135</v>
      </c>
      <c r="AF11" s="22">
        <f>'Income Statement Annual'!BS11/'Income Statement Annual'!N11</f>
        <v>0.28690716553075035</v>
      </c>
      <c r="AG11" s="22">
        <f>('Income Statement Annual'!AF11-'Income Statement Annual'!AC11)/('Income Statement Annual'!AH11*-1)</f>
        <v>31.827715649582036</v>
      </c>
      <c r="AH11" s="23">
        <f>'Income Statement Annual'!AF11/('Income Statement Annual'!AH11*-1)</f>
        <v>31.827715649582036</v>
      </c>
      <c r="AI11" s="24">
        <f>'Cash Flow Statement Annual'!BG11/'Cash Flow Statement Annual'!AB11</f>
        <v>-1.3818763736863737E-3</v>
      </c>
      <c r="AJ11" s="22">
        <f>'Cash Flow Statement Annual'!AB11/'Balance Sheet Annual'!BR11</f>
        <v>0.93680213041887173</v>
      </c>
      <c r="AK11" s="22">
        <f>('Cash Flow Statement Annual'!AB11+'Cash Flow Statement Annual'!AV11)/('Balance Sheet Annual'!BH11+'Balance Sheet Annual'!BS11)</f>
        <v>0.97684833204034138</v>
      </c>
      <c r="AL11" s="23">
        <f>('Cash Flow Statement Annual'!AB11/('Balance Sheet Annual'!BH11+'Balance Sheet Annual'!BS11))</f>
        <v>0.97684833204034138</v>
      </c>
      <c r="AM11" s="24">
        <f>'Income Statement Annual'!BS11/'Balance Sheet Annual'!CS11</f>
        <v>0.27672959333757313</v>
      </c>
      <c r="AN11" s="22">
        <f>'Income Statement Annual'!N11/'Balance Sheet Annual'!CS11</f>
        <v>0.96452660157737879</v>
      </c>
      <c r="AO11" s="22">
        <f>'Income Statement Annual'!N11/'Balance Sheet Annual'!BB11</f>
        <v>0.48112105048186121</v>
      </c>
      <c r="AP11" s="22">
        <f>'Income Statement Annual'!N11/('Balance Sheet Annual'!AH11-'Balance Sheet Annual'!BR11)</f>
        <v>16.243563291378326</v>
      </c>
      <c r="AQ11" s="22">
        <f>'Income Statement Annual'!BS11/'Balance Sheet Annual'!BB11</f>
        <v>0.13803707687092787</v>
      </c>
      <c r="AR11" s="22">
        <f>'Cash Flow Statement Annual'!AB11/'Income Statement Annual'!N11</f>
        <v>0.44621267223683525</v>
      </c>
      <c r="AS11" s="22">
        <f>'Cash Flow Statement Annual'!BG11/'Income Statement Annual'!N11</f>
        <v>-6.1661074940354429E-4</v>
      </c>
      <c r="AT11" s="22">
        <f>'Cash Flow Statement Annual'!AB11/'Balance Sheet Annual'!BB11</f>
        <v>0.21468230960490459</v>
      </c>
      <c r="AU11" s="22">
        <f>('Cash Flow Statement Annual'!AB11+'Cash Flow Statement Annual'!AU11)/'Balance Sheet Annual'!BR11</f>
        <v>-0.15251610857249939</v>
      </c>
      <c r="AV11" s="22">
        <f>('Cash Flow Statement Annual'!AB11+'Cash Flow Statement Annual'!AU11)/('Balance Sheet Annual'!BH11+'Balance Sheet Annual'!BS11)</f>
        <v>-0.15903583204034136</v>
      </c>
      <c r="AW11" s="22">
        <f>'Cash Flow Statement Annual'!AB11/'Balance Sheet Annual'!BS11</f>
        <v>0.97684833204034138</v>
      </c>
      <c r="AX11" s="22">
        <f>('Cash Flow Statement Annual'!AB11+'Cash Flow Statement Annual'!AU11)/'Balance Sheet Annual'!BS11</f>
        <v>-0.15903583204034136</v>
      </c>
      <c r="AY11" s="22">
        <f>('Balance Sheet Annual'!BH11+'Balance Sheet Annual'!BS11)/('Income Statement Annual'!AF11-'Income Statement Annual'!AC11)</f>
        <v>1.4522056817265645</v>
      </c>
      <c r="AZ11" s="22">
        <f>(('Balance Sheet Annual'!BH11+'Balance Sheet Annual'!BS11)-'Balance Sheet Annual'!N11)/('Income Statement Annual'!AF11-'Income Statement Annual'!AC11)</f>
        <v>0.31539493636214166</v>
      </c>
      <c r="BA11" s="22">
        <f>('Cash Flow Statement Annual'!AB11+'Cash Flow Statement Annual'!AU11)/'Income Statement Annual'!BS11</f>
        <v>-0.25320271085011659</v>
      </c>
      <c r="BB11" s="22">
        <f>'Income Statement Annual'!AF11/('Balance Sheet Annual'!BH11+'Balance Sheet Annual'!BS11)</f>
        <v>0.68860769006982159</v>
      </c>
      <c r="BC11" s="23">
        <f>'Income Statement Annual'!AF11/('Balance Sheet Annual'!BB11-'Balance Sheet Annual'!BR11)</f>
        <v>0.19632680184545337</v>
      </c>
    </row>
    <row r="12" spans="1:55" x14ac:dyDescent="0.2">
      <c r="A12" s="47" t="s">
        <v>127</v>
      </c>
      <c r="B12" s="47" t="s">
        <v>128</v>
      </c>
      <c r="C12" s="47" t="str">
        <f>VLOOKUP(A12,'[1]S&amp;P 500 Wikipedia'!A:D,3,FALSE)</f>
        <v>Information Technology</v>
      </c>
      <c r="D12" s="47">
        <v>65917</v>
      </c>
      <c r="E12" s="47" t="s">
        <v>16</v>
      </c>
      <c r="F12" s="47">
        <v>2018</v>
      </c>
      <c r="G12" s="47" t="s">
        <v>17</v>
      </c>
      <c r="H12" s="48">
        <v>43404</v>
      </c>
      <c r="I12" s="48">
        <v>43431</v>
      </c>
      <c r="J12" s="48">
        <v>43431</v>
      </c>
      <c r="K12" s="47">
        <v>370928000</v>
      </c>
      <c r="L12" s="47">
        <v>374970000</v>
      </c>
      <c r="M12" s="47" t="s">
        <v>1612</v>
      </c>
      <c r="N12" s="20">
        <f>'Balance Sheet Annual'!AH12/'Balance Sheet Annual'!BR12</f>
        <v>1.5020758986671294</v>
      </c>
      <c r="O12" s="21">
        <f>('Balance Sheet Annual'!AH12-'Balance Sheet Annual'!U12)/'Balance Sheet Annual'!BR12</f>
        <v>1.0847911086963016</v>
      </c>
      <c r="P12" s="21">
        <f>'Balance Sheet Annual'!N12/'Balance Sheet Annual'!BR12</f>
        <v>0.58073318550526332</v>
      </c>
      <c r="Q12" s="21">
        <f>'Balance Sheet Annual'!CH12/'Balance Sheet Annual'!CS12</f>
        <v>0.86100965187367928</v>
      </c>
      <c r="R12" s="21">
        <f>('Balance Sheet Annual'!BH12+'Balance Sheet Annual'!BS12)/'Balance Sheet Annual'!BB12</f>
        <v>0.30966955682014952</v>
      </c>
      <c r="S12" s="21">
        <f>('Balance Sheet Annual'!BH12/'Balance Sheet Annual'!BB12)</f>
        <v>3.2763190252569478E-3</v>
      </c>
      <c r="T12" s="21">
        <f>'Balance Sheet Annual'!BS12/'Balance Sheet Annual'!BB12</f>
        <v>0.30639323779489253</v>
      </c>
      <c r="U12" s="21">
        <f>('Balance Sheet Annual'!BH12+'Balance Sheet Annual'!BS12)/'Balance Sheet Annual'!CS12</f>
        <v>0.57629803413374292</v>
      </c>
      <c r="V12" s="21">
        <f>('Balance Sheet Annual'!BH12/'Balance Sheet Annual'!CS12)</f>
        <v>6.0972613286205445E-3</v>
      </c>
      <c r="W12" s="21">
        <f>('Balance Sheet Annual'!BS12/'Balance Sheet Annual'!CS12)</f>
        <v>0.57020077280512238</v>
      </c>
      <c r="X12" s="22">
        <f>'Balance Sheet Annual'!AH12/'Balance Sheet Annual'!BB12</f>
        <v>0.10328356115731128</v>
      </c>
      <c r="Y12" s="22">
        <f>'Balance Sheet Annual'!CS12/('Balance Sheet Annual'!BB12-'Balance Sheet Annual'!AQ12-'Balance Sheet Annual'!AR12-'Balance Sheet Annual'!AS12)</f>
        <v>3.2139791277113692</v>
      </c>
      <c r="Z12" s="22">
        <f>'Balance Sheet Annual'!BA12/'Balance Sheet Annual'!BB12</f>
        <v>0.8967164388426887</v>
      </c>
      <c r="AA12" s="22">
        <f>'Balance Sheet Annual'!AR12/'Balance Sheet Annual'!BB12</f>
        <v>0.59915581483790115</v>
      </c>
      <c r="AB12" s="23">
        <f>'Balance Sheet Annual'!CS12/'Balance Sheet Annual'!CT12</f>
        <v>0.5373427262954773</v>
      </c>
      <c r="AC12" s="24">
        <f>'Income Statement Annual'!V12/'Income Statement Annual'!N12</f>
        <v>0.68268692079364712</v>
      </c>
      <c r="AD12" s="22">
        <f>('Income Statement Annual'!AF12-'Income Statement Annual'!AC12)/'Income Statement Annual'!N12</f>
        <v>0.38251526945422165</v>
      </c>
      <c r="AE12" s="22">
        <f>'Income Statement Annual'!AF12/'Income Statement Annual'!N12</f>
        <v>0.38251526945422165</v>
      </c>
      <c r="AF12" s="22">
        <f>'Income Statement Annual'!BS12/'Income Statement Annual'!N12</f>
        <v>0.24116206860183501</v>
      </c>
      <c r="AG12" s="22">
        <f>('Income Statement Annual'!AF12-'Income Statement Annual'!AC12)/('Income Statement Annual'!AH12*-1)</f>
        <v>9.7129267913155282</v>
      </c>
      <c r="AH12" s="23">
        <f>'Income Statement Annual'!AF12/('Income Statement Annual'!AH12*-1)</f>
        <v>9.7129267913155282</v>
      </c>
      <c r="AI12" s="24">
        <f>'Cash Flow Statement Annual'!BG12/'Cash Flow Statement Annual'!AB12</f>
        <v>-0.96547643857726195</v>
      </c>
      <c r="AJ12" s="22">
        <f>'Cash Flow Statement Annual'!AB12/'Balance Sheet Annual'!BR12</f>
        <v>1.7369283811404002</v>
      </c>
      <c r="AK12" s="22">
        <f>('Cash Flow Statement Annual'!AB12+'Cash Flow Statement Annual'!AV12)/('Balance Sheet Annual'!BH12+'Balance Sheet Annual'!BS12)</f>
        <v>0.27461606266168131</v>
      </c>
      <c r="AL12" s="23">
        <f>('Cash Flow Statement Annual'!AB12/('Balance Sheet Annual'!BH12+'Balance Sheet Annual'!BS12))</f>
        <v>0.38567609828012622</v>
      </c>
      <c r="AM12" s="24">
        <f>'Income Statement Annual'!BS12/'Balance Sheet Annual'!CS12</f>
        <v>0.13609014482360715</v>
      </c>
      <c r="AN12" s="22">
        <f>'Income Statement Annual'!N12/'Balance Sheet Annual'!CS12</f>
        <v>0.56430990832267069</v>
      </c>
      <c r="AO12" s="22">
        <f>'Income Statement Annual'!N12/'Balance Sheet Annual'!BB12</f>
        <v>0.30322782461365477</v>
      </c>
      <c r="AP12" s="22">
        <f>'Income Statement Annual'!N12/('Balance Sheet Annual'!AH12-'Balance Sheet Annual'!BR12)</f>
        <v>8.7833532581290328</v>
      </c>
      <c r="AQ12" s="22">
        <f>'Income Statement Annual'!BS12/'Balance Sheet Annual'!BB12</f>
        <v>7.3127049441463407E-2</v>
      </c>
      <c r="AR12" s="22">
        <f>'Cash Flow Statement Annual'!AB12/'Income Statement Annual'!N12</f>
        <v>0.39386935081798863</v>
      </c>
      <c r="AS12" s="22">
        <f>'Cash Flow Statement Annual'!BG12/'Income Statement Annual'!N12</f>
        <v>-0.38027157809248979</v>
      </c>
      <c r="AT12" s="22">
        <f>'Cash Flow Statement Annual'!AB12/'Balance Sheet Annual'!BB12</f>
        <v>0.11943214643053111</v>
      </c>
      <c r="AU12" s="22">
        <f>('Cash Flow Statement Annual'!AB12+'Cash Flow Statement Annual'!AU12)/'Balance Sheet Annual'!BR12</f>
        <v>1.5136231294510212</v>
      </c>
      <c r="AV12" s="22">
        <f>('Cash Flow Statement Annual'!AB12+'Cash Flow Statement Annual'!AU12)/('Balance Sheet Annual'!BH12+'Balance Sheet Annual'!BS12)</f>
        <v>0.33609230476730684</v>
      </c>
      <c r="AW12" s="22">
        <f>'Cash Flow Statement Annual'!AB12/'Balance Sheet Annual'!BS12</f>
        <v>0.38980020345776051</v>
      </c>
      <c r="AX12" s="22">
        <f>('Cash Flow Statement Annual'!AB12+'Cash Flow Statement Annual'!AU12)/'Balance Sheet Annual'!BS12</f>
        <v>0.3396862013567894</v>
      </c>
      <c r="AY12" s="22">
        <f>('Balance Sheet Annual'!BH12+'Balance Sheet Annual'!BS12)/('Income Statement Annual'!AF12-'Income Statement Annual'!AC12)</f>
        <v>2.6698120326903334</v>
      </c>
      <c r="AZ12" s="22">
        <f>(('Balance Sheet Annual'!BH12+'Balance Sheet Annual'!BS12)-'Balance Sheet Annual'!N12)/('Income Statement Annual'!AF12-'Income Statement Annual'!AC12)</f>
        <v>2.3255428538905671</v>
      </c>
      <c r="BA12" s="22">
        <f>('Cash Flow Statement Annual'!AB12+'Cash Flow Statement Annual'!AU12)/'Income Statement Annual'!BS12</f>
        <v>1.4232429157594595</v>
      </c>
      <c r="BB12" s="22">
        <f>'Income Statement Annual'!AF12/('Balance Sheet Annual'!BH12+'Balance Sheet Annual'!BS12)</f>
        <v>0.37455820400671186</v>
      </c>
      <c r="BC12" s="23">
        <f>'Income Statement Annual'!AF12/('Balance Sheet Annual'!BB12-'Balance Sheet Annual'!BR12)</f>
        <v>0.124553650218464</v>
      </c>
    </row>
    <row r="13" spans="1:55" x14ac:dyDescent="0.2">
      <c r="A13" s="47" t="s">
        <v>149</v>
      </c>
      <c r="B13" s="47" t="s">
        <v>150</v>
      </c>
      <c r="C13" s="47" t="str">
        <f>VLOOKUP(A13,'[1]S&amp;P 500 Wikipedia'!A:D,3,FALSE)</f>
        <v>Consumer Staples</v>
      </c>
      <c r="D13" s="47">
        <v>66997</v>
      </c>
      <c r="E13" s="47" t="s">
        <v>16</v>
      </c>
      <c r="F13" s="47">
        <v>2018</v>
      </c>
      <c r="G13" s="47" t="s">
        <v>17</v>
      </c>
      <c r="H13" s="48">
        <v>43465</v>
      </c>
      <c r="I13" s="48">
        <v>43515</v>
      </c>
      <c r="J13" s="48">
        <v>43581</v>
      </c>
      <c r="K13" s="47">
        <v>564000000</v>
      </c>
      <c r="L13" s="47">
        <v>568000000</v>
      </c>
      <c r="M13" s="47" t="s">
        <v>2018</v>
      </c>
      <c r="N13" s="20">
        <f>'Balance Sheet Annual'!AH13/'Balance Sheet Annual'!BR13</f>
        <v>1.7483016304347827</v>
      </c>
      <c r="O13" s="21">
        <f>('Balance Sheet Annual'!AH13-'Balance Sheet Annual'!U13)/'Balance Sheet Annual'!BR13</f>
        <v>0.99991508152173914</v>
      </c>
      <c r="P13" s="21">
        <f>'Balance Sheet Annual'!N13/'Balance Sheet Annual'!BR13</f>
        <v>0.17009171195652173</v>
      </c>
      <c r="Q13" s="21">
        <f>'Balance Sheet Annual'!CH13/'Balance Sheet Annual'!CS13</f>
        <v>1.1440273037542663</v>
      </c>
      <c r="R13" s="21">
        <f>('Balance Sheet Annual'!BH13+'Balance Sheet Annual'!BS13)/'Balance Sheet Annual'!BB13</f>
        <v>0.20542208507824553</v>
      </c>
      <c r="S13" s="21">
        <f>('Balance Sheet Annual'!BH13/'Balance Sheet Annual'!BB13)</f>
        <v>1.6898097127323489E-2</v>
      </c>
      <c r="T13" s="21">
        <f>'Balance Sheet Annual'!BS13/'Balance Sheet Annual'!BB13</f>
        <v>0.18852398795092204</v>
      </c>
      <c r="U13" s="21">
        <f>('Balance Sheet Annual'!BH13+'Balance Sheet Annual'!BS13)/'Balance Sheet Annual'!CS13</f>
        <v>0.44043055920189028</v>
      </c>
      <c r="V13" s="21">
        <f>('Balance Sheet Annual'!BH13/'Balance Sheet Annual'!CS13)</f>
        <v>3.6229981622473088E-2</v>
      </c>
      <c r="W13" s="21">
        <f>('Balance Sheet Annual'!BS13/'Balance Sheet Annual'!CS13)</f>
        <v>0.40420057757941719</v>
      </c>
      <c r="X13" s="22">
        <f>'Balance Sheet Annual'!AH13/'Balance Sheet Annual'!BB13</f>
        <v>0.50420003428599414</v>
      </c>
      <c r="Y13" s="22">
        <f>'Balance Sheet Annual'!CS13/('Balance Sheet Annual'!BB13-'Balance Sheet Annual'!AQ13-'Balance Sheet Annual'!AR13-'Balance Sheet Annual'!AS13)</f>
        <v>0.51763970428353989</v>
      </c>
      <c r="Z13" s="22">
        <f>'Balance Sheet Annual'!BA13/'Balance Sheet Annual'!BB13</f>
        <v>0.49579996571400581</v>
      </c>
      <c r="AA13" s="22">
        <f>'Balance Sheet Annual'!AR13/'Balance Sheet Annual'!BB13</f>
        <v>9.8964073176107559E-2</v>
      </c>
      <c r="AB13" s="23">
        <f>'Balance Sheet Annual'!CS13/'Balance Sheet Annual'!CT13</f>
        <v>0.46641197070996498</v>
      </c>
      <c r="AC13" s="24">
        <f>'Income Statement Annual'!V13/'Income Statement Annual'!N13</f>
        <v>6.4981893349497208E-2</v>
      </c>
      <c r="AD13" s="22">
        <f>('Income Statement Annual'!AF13-'Income Statement Annual'!AC13)/'Income Statement Annual'!N13</f>
        <v>3.133305357392642E-2</v>
      </c>
      <c r="AE13" s="22">
        <f>'Income Statement Annual'!AF13/'Income Statement Annual'!N13</f>
        <v>3.133305357392642E-2</v>
      </c>
      <c r="AF13" s="22">
        <f>'Income Statement Annual'!BS13/'Income Statement Annual'!N13</f>
        <v>2.8131362583733544E-2</v>
      </c>
      <c r="AG13" s="22">
        <f>('Income Statement Annual'!AF13-'Income Statement Annual'!AC13)/('Income Statement Annual'!AH13*-1)</f>
        <v>9.9801980198019802</v>
      </c>
      <c r="AH13" s="23">
        <f>'Income Statement Annual'!AF13/('Income Statement Annual'!AH13*-1)</f>
        <v>9.9801980198019802</v>
      </c>
      <c r="AI13" s="24">
        <f>'Cash Flow Statement Annual'!BG13/'Cash Flow Statement Annual'!AB13</f>
        <v>-3.9088628762541808E-2</v>
      </c>
      <c r="AJ13" s="22">
        <f>'Cash Flow Statement Annual'!AB13/'Balance Sheet Annual'!BR13</f>
        <v>-0.40625</v>
      </c>
      <c r="AK13" s="22">
        <f>('Cash Flow Statement Annual'!AB13+'Cash Flow Statement Annual'!AV13)/('Balance Sheet Annual'!BH13+'Balance Sheet Annual'!BS13)</f>
        <v>-0.66070577014783027</v>
      </c>
      <c r="AL13" s="23">
        <f>('Cash Flow Statement Annual'!AB13/('Balance Sheet Annual'!BH13+'Balance Sheet Annual'!BS13))</f>
        <v>-0.57033857892226991</v>
      </c>
      <c r="AM13" s="24">
        <f>'Income Statement Annual'!BS13/'Balance Sheet Annual'!CS13</f>
        <v>9.5038067734313475E-2</v>
      </c>
      <c r="AN13" s="22">
        <f>'Income Statement Annual'!N13/'Balance Sheet Annual'!CS13</f>
        <v>3.3783670254660016</v>
      </c>
      <c r="AO13" s="22">
        <f>'Income Statement Annual'!N13/'Balance Sheet Annual'!BB13</f>
        <v>1.5757108221291602</v>
      </c>
      <c r="AP13" s="22">
        <f>'Income Statement Annual'!N13/('Balance Sheet Annual'!AH13-'Balance Sheet Annual'!BR13)</f>
        <v>7.3015206536541077</v>
      </c>
      <c r="AQ13" s="22">
        <f>'Income Statement Annual'!BS13/'Balance Sheet Annual'!BB13</f>
        <v>4.432689246442828E-2</v>
      </c>
      <c r="AR13" s="22">
        <f>'Cash Flow Statement Annual'!AB13/'Income Statement Annual'!N13</f>
        <v>-7.4353833480984136E-2</v>
      </c>
      <c r="AS13" s="22">
        <f>'Cash Flow Statement Annual'!BG13/'Income Statement Annual'!N13</f>
        <v>2.9063893940100404E-3</v>
      </c>
      <c r="AT13" s="22">
        <f>'Cash Flow Statement Annual'!AB13/'Balance Sheet Annual'!BB13</f>
        <v>-0.11716014008277618</v>
      </c>
      <c r="AU13" s="22">
        <f>('Cash Flow Statement Annual'!AB13+'Cash Flow Statement Annual'!AU13)/'Balance Sheet Annual'!BR13</f>
        <v>0.15268342391304349</v>
      </c>
      <c r="AV13" s="22">
        <f>('Cash Flow Statement Annual'!AB13+'Cash Flow Statement Annual'!AU13)/('Balance Sheet Annual'!BH13+'Balance Sheet Annual'!BS13)</f>
        <v>0.21435383881735814</v>
      </c>
      <c r="AW13" s="22">
        <f>'Cash Flow Statement Annual'!AB13/'Balance Sheet Annual'!BS13</f>
        <v>-0.62146011951156144</v>
      </c>
      <c r="AX13" s="22">
        <f>('Cash Flow Statement Annual'!AB13+'Cash Flow Statement Annual'!AU13)/'Balance Sheet Annual'!BS13</f>
        <v>0.23356716030137697</v>
      </c>
      <c r="AY13" s="22">
        <f>('Balance Sheet Annual'!BH13+'Balance Sheet Annual'!BS13)/('Income Statement Annual'!AF13-'Income Statement Annual'!AC13)</f>
        <v>4.1607142857142856</v>
      </c>
      <c r="AZ13" s="22">
        <f>(('Balance Sheet Annual'!BH13+'Balance Sheet Annual'!BS13)-'Balance Sheet Annual'!N13)/('Income Statement Annual'!AF13-'Income Statement Annual'!AC13)</f>
        <v>3.1671626984126986</v>
      </c>
      <c r="BA13" s="22">
        <f>('Cash Flow Statement Annual'!AB13+'Cash Flow Statement Annual'!AU13)/'Income Statement Annual'!BS13</f>
        <v>0.99337016574585635</v>
      </c>
      <c r="BB13" s="22">
        <f>'Income Statement Annual'!AF13/('Balance Sheet Annual'!BH13+'Balance Sheet Annual'!BS13)</f>
        <v>0.24034334763948498</v>
      </c>
      <c r="BC13" s="23">
        <f>'Income Statement Annual'!AF13/('Balance Sheet Annual'!BB13-'Balance Sheet Annual'!BR13)</f>
        <v>6.9380872079017109E-2</v>
      </c>
    </row>
    <row r="14" spans="1:55" x14ac:dyDescent="0.2">
      <c r="A14" s="47" t="s">
        <v>167</v>
      </c>
      <c r="B14" s="47" t="s">
        <v>168</v>
      </c>
      <c r="C14" s="47" t="str">
        <f>VLOOKUP(A14,'[1]S&amp;P 500 Wikipedia'!A:D,3,FALSE)</f>
        <v>Information Technology</v>
      </c>
      <c r="D14" s="47">
        <v>591496</v>
      </c>
      <c r="E14" s="47" t="s">
        <v>16</v>
      </c>
      <c r="F14" s="47">
        <v>2019</v>
      </c>
      <c r="G14" s="47" t="s">
        <v>17</v>
      </c>
      <c r="H14" s="48">
        <v>43646</v>
      </c>
      <c r="I14" s="48">
        <v>43686</v>
      </c>
      <c r="J14" s="48">
        <v>43773</v>
      </c>
      <c r="K14" s="47">
        <v>433400000</v>
      </c>
      <c r="L14" s="47">
        <v>435900000</v>
      </c>
      <c r="M14" s="47" t="s">
        <v>2019</v>
      </c>
      <c r="N14" s="20">
        <f>'Balance Sheet Annual'!AH14/'Balance Sheet Annual'!BR14</f>
        <v>1.0525504402700772</v>
      </c>
      <c r="O14" s="21">
        <f>('Balance Sheet Annual'!AH14-'Balance Sheet Annual'!U14)/'Balance Sheet Annual'!BR14</f>
        <v>1.0525504402700772</v>
      </c>
      <c r="P14" s="21">
        <f>'Balance Sheet Annual'!N14/'Balance Sheet Annual'!BR14</f>
        <v>6.0062462263659404E-2</v>
      </c>
      <c r="Q14" s="21">
        <f>'Balance Sheet Annual'!CH14/'Balance Sheet Annual'!CS14</f>
        <v>6.7571251319468875</v>
      </c>
      <c r="R14" s="21">
        <f>('Balance Sheet Annual'!BH14+'Balance Sheet Annual'!BS14)/'Balance Sheet Annual'!BB14</f>
        <v>4.7799234620186835E-2</v>
      </c>
      <c r="S14" s="21">
        <f>('Balance Sheet Annual'!BH14/'Balance Sheet Annual'!BB14)</f>
        <v>0</v>
      </c>
      <c r="T14" s="21">
        <f>'Balance Sheet Annual'!BS14/'Balance Sheet Annual'!BB14</f>
        <v>4.7799234620186835E-2</v>
      </c>
      <c r="U14" s="21">
        <f>('Balance Sheet Annual'!BH14+'Balance Sheet Annual'!BS14)/'Balance Sheet Annual'!CS14</f>
        <v>0.37078464416007706</v>
      </c>
      <c r="V14" s="21">
        <f>('Balance Sheet Annual'!BH14/'Balance Sheet Annual'!CS14)</f>
        <v>0</v>
      </c>
      <c r="W14" s="21">
        <f>('Balance Sheet Annual'!BS14/'Balance Sheet Annual'!CS14)</f>
        <v>0.37078464416007706</v>
      </c>
      <c r="X14" s="22">
        <f>'Balance Sheet Annual'!AH14/'Balance Sheet Annual'!BB14</f>
        <v>0.8198659749759476</v>
      </c>
      <c r="Y14" s="22">
        <f>'Balance Sheet Annual'!CS14/('Balance Sheet Annual'!BB14-'Balance Sheet Annual'!AQ14-'Balance Sheet Annual'!AR14-'Balance Sheet Annual'!AS14)</f>
        <v>0.14028191992351896</v>
      </c>
      <c r="Z14" s="22">
        <f>'Balance Sheet Annual'!BA14/'Balance Sheet Annual'!BB14</f>
        <v>0.1801340250240524</v>
      </c>
      <c r="AA14" s="22">
        <f>'Balance Sheet Annual'!AR14/'Balance Sheet Annual'!BB14</f>
        <v>5.5457807423181509E-2</v>
      </c>
      <c r="AB14" s="23">
        <f>'Balance Sheet Annual'!CS14/'Balance Sheet Annual'!CT14</f>
        <v>0.12891373840053286</v>
      </c>
      <c r="AC14" s="24">
        <f>'Income Statement Annual'!V14/'Income Statement Annual'!N14</f>
        <v>0.42952480388283765</v>
      </c>
      <c r="AD14" s="22">
        <f>('Income Statement Annual'!AF14-'Income Statement Annual'!AC14)/'Income Statement Annual'!N14</f>
        <v>0.2133585416784243</v>
      </c>
      <c r="AE14" s="22">
        <f>'Income Statement Annual'!AF14/'Income Statement Annual'!N14</f>
        <v>0.2133585416784243</v>
      </c>
      <c r="AF14" s="22">
        <f>'Income Statement Annual'!BS14/'Income Statement Annual'!N14</f>
        <v>0.16174727693436425</v>
      </c>
      <c r="AG14" s="22">
        <f>('Income Statement Annual'!AF14-'Income Statement Annual'!AC14)/('Income Statement Annual'!AH14*-1)</f>
        <v>23.282525019245572</v>
      </c>
      <c r="AH14" s="23">
        <f>'Income Statement Annual'!AF14/('Income Statement Annual'!AH14*-1)</f>
        <v>23.282525019245572</v>
      </c>
      <c r="AI14" s="24">
        <f>'Cash Flow Statement Annual'!BG14/'Cash Flow Statement Annual'!AB14</f>
        <v>-7.7260722389614248E-2</v>
      </c>
      <c r="AJ14" s="22">
        <f>'Cash Flow Statement Annual'!AB14/'Balance Sheet Annual'!BR14</f>
        <v>8.2393181253965192E-2</v>
      </c>
      <c r="AK14" s="22">
        <f>('Cash Flow Statement Annual'!AB14+'Cash Flow Statement Annual'!AV14)/('Balance Sheet Annual'!BH14+'Balance Sheet Annual'!BS14)</f>
        <v>0.69688342822894811</v>
      </c>
      <c r="AL14" s="23">
        <f>('Cash Flow Statement Annual'!AB14/('Balance Sheet Annual'!BH14+'Balance Sheet Annual'!BS14))</f>
        <v>1.3426730596344021</v>
      </c>
      <c r="AM14" s="24">
        <f>'Income Statement Annual'!BS14/'Balance Sheet Annual'!CS14</f>
        <v>0.42460045556399195</v>
      </c>
      <c r="AN14" s="22">
        <f>'Income Statement Annual'!N14/'Balance Sheet Annual'!CS14</f>
        <v>2.6250856497342543</v>
      </c>
      <c r="AO14" s="22">
        <f>'Income Statement Annual'!N14/'Balance Sheet Annual'!BB14</f>
        <v>0.33840960472883447</v>
      </c>
      <c r="AP14" s="22">
        <f>'Income Statement Annual'!N14/('Balance Sheet Annual'!AH14-'Balance Sheet Annual'!BR14)</f>
        <v>8.2673509856526302</v>
      </c>
      <c r="AQ14" s="22">
        <f>'Income Statement Annual'!BS14/'Balance Sheet Annual'!BB14</f>
        <v>5.4736832053323532E-2</v>
      </c>
      <c r="AR14" s="22">
        <f>'Cash Flow Statement Annual'!AB14/'Income Statement Annual'!N14</f>
        <v>0.18964811783960719</v>
      </c>
      <c r="AS14" s="22">
        <f>'Cash Flow Statement Annual'!BG14/'Income Statement Annual'!N14</f>
        <v>-1.4652350584118743E-2</v>
      </c>
      <c r="AT14" s="22">
        <f>'Cash Flow Statement Annual'!AB14/'Balance Sheet Annual'!BB14</f>
        <v>6.4178744595668899E-2</v>
      </c>
      <c r="AU14" s="22">
        <f>('Cash Flow Statement Annual'!AB14+'Cash Flow Statement Annual'!AU14)/'Balance Sheet Annual'!BR14</f>
        <v>1.5036303508981632E-2</v>
      </c>
      <c r="AV14" s="22">
        <f>('Cash Flow Statement Annual'!AB14+'Cash Flow Statement Annual'!AU14)/('Balance Sheet Annual'!BH14+'Balance Sheet Annual'!BS14)</f>
        <v>0.24503046648686444</v>
      </c>
      <c r="AW14" s="22">
        <f>'Cash Flow Statement Annual'!AB14/'Balance Sheet Annual'!BS14</f>
        <v>1.3426730596344021</v>
      </c>
      <c r="AX14" s="22">
        <f>('Cash Flow Statement Annual'!AB14+'Cash Flow Statement Annual'!AU14)/'Balance Sheet Annual'!BS14</f>
        <v>0.24503046648686444</v>
      </c>
      <c r="AY14" s="22">
        <f>('Balance Sheet Annual'!BH14+'Balance Sheet Annual'!BS14)/('Income Statement Annual'!AF14-'Income Statement Annual'!AC14)</f>
        <v>0.66201560640126966</v>
      </c>
      <c r="AZ14" s="22">
        <f>(('Balance Sheet Annual'!BH14+'Balance Sheet Annual'!BS14)-'Balance Sheet Annual'!N14)/('Income Statement Annual'!AF14-'Income Statement Annual'!AC14)</f>
        <v>1.405237402459992E-2</v>
      </c>
      <c r="BA14" s="22">
        <f>('Cash Flow Statement Annual'!AB14+'Cash Flow Statement Annual'!AU14)/'Income Statement Annual'!BS14</f>
        <v>0.21397418004187022</v>
      </c>
      <c r="BB14" s="22">
        <f>'Income Statement Annual'!AF14/('Balance Sheet Annual'!BH14+'Balance Sheet Annual'!BS14)</f>
        <v>1.5105384077514734</v>
      </c>
      <c r="BC14" s="23">
        <f>'Income Statement Annual'!AF14/('Balance Sheet Annual'!BB14-'Balance Sheet Annual'!BR14)</f>
        <v>0.32660907127429806</v>
      </c>
    </row>
    <row r="15" spans="1:55" x14ac:dyDescent="0.2">
      <c r="A15" s="47" t="s">
        <v>164</v>
      </c>
      <c r="B15" s="47" t="s">
        <v>165</v>
      </c>
      <c r="C15" s="47" t="str">
        <f>VLOOKUP(A15,'[1]S&amp;P 500 Wikipedia'!A:D,3,FALSE)</f>
        <v>Information Technology</v>
      </c>
      <c r="D15" s="47">
        <v>185035</v>
      </c>
      <c r="E15" s="47" t="s">
        <v>16</v>
      </c>
      <c r="F15" s="47">
        <v>2018</v>
      </c>
      <c r="G15" s="47" t="s">
        <v>17</v>
      </c>
      <c r="H15" s="48">
        <v>43496</v>
      </c>
      <c r="I15" s="48">
        <v>43549</v>
      </c>
      <c r="J15" s="48">
        <v>43712</v>
      </c>
      <c r="K15" s="47">
        <v>219100000</v>
      </c>
      <c r="L15" s="47">
        <v>219100000</v>
      </c>
      <c r="M15" s="47" t="s">
        <v>2020</v>
      </c>
      <c r="N15" s="20">
        <f>'Balance Sheet Annual'!AH15/'Balance Sheet Annual'!BR15</f>
        <v>0.70398053189640186</v>
      </c>
      <c r="O15" s="21">
        <f>('Balance Sheet Annual'!AH15-'Balance Sheet Annual'!U15)/'Balance Sheet Annual'!BR15</f>
        <v>0.70398053189640186</v>
      </c>
      <c r="P15" s="21">
        <f>'Balance Sheet Annual'!N15/'Balance Sheet Annual'!BR15</f>
        <v>0.41439249087432645</v>
      </c>
      <c r="Q15" s="21">
        <f>'Balance Sheet Annual'!CH15/'Balance Sheet Annual'!CS15</f>
        <v>-23.423897581792318</v>
      </c>
      <c r="R15" s="21">
        <f>('Balance Sheet Annual'!BH15+'Balance Sheet Annual'!BS15)/'Balance Sheet Annual'!BB15</f>
        <v>0.4414488708449632</v>
      </c>
      <c r="S15" s="21">
        <f>('Balance Sheet Annual'!BH15/'Balance Sheet Annual'!BB15)</f>
        <v>0</v>
      </c>
      <c r="T15" s="21">
        <f>'Balance Sheet Annual'!BS15/'Balance Sheet Annual'!BB15</f>
        <v>0.4414488708449632</v>
      </c>
      <c r="U15" s="21">
        <f>('Balance Sheet Annual'!BH15+'Balance Sheet Annual'!BS15)/'Balance Sheet Annual'!CS15</f>
        <v>-9.8990042674253207</v>
      </c>
      <c r="V15" s="21">
        <f>('Balance Sheet Annual'!BH15/'Balance Sheet Annual'!CS15)</f>
        <v>0</v>
      </c>
      <c r="W15" s="21">
        <f>('Balance Sheet Annual'!BS15/'Balance Sheet Annual'!CS15)</f>
        <v>-9.8990042674253207</v>
      </c>
      <c r="X15" s="22">
        <f>'Balance Sheet Annual'!AH15/'Balance Sheet Annual'!BB15</f>
        <v>0.34255265161126619</v>
      </c>
      <c r="Y15" s="22">
        <f>'Balance Sheet Annual'!CS15/('Balance Sheet Annual'!BB15-'Balance Sheet Annual'!AQ15-'Balance Sheet Annual'!AR15-'Balance Sheet Annual'!AS15)</f>
        <v>-9.7063696612665687E-2</v>
      </c>
      <c r="Z15" s="22">
        <f>'Balance Sheet Annual'!BA15/'Balance Sheet Annual'!BB15</f>
        <v>0.65744734838873387</v>
      </c>
      <c r="AA15" s="22">
        <f>'Balance Sheet Annual'!AR15/'Balance Sheet Annual'!BB15</f>
        <v>0.5182271843017846</v>
      </c>
      <c r="AB15" s="23">
        <f>'Balance Sheet Annual'!CS15/'Balance Sheet Annual'!CT15</f>
        <v>-4.4595280385688912E-2</v>
      </c>
      <c r="AC15" s="24">
        <f>'Income Statement Annual'!V15/'Income Statement Annual'!N15</f>
        <v>0.88874620593042264</v>
      </c>
      <c r="AD15" s="22">
        <f>('Income Statement Annual'!AF15-'Income Statement Annual'!AC15)/'Income Statement Annual'!N15</f>
        <v>1.3580823410382132E-2</v>
      </c>
      <c r="AE15" s="22">
        <f>'Income Statement Annual'!AF15/'Income Statement Annual'!N15</f>
        <v>6.5763872674916334E-3</v>
      </c>
      <c r="AF15" s="22">
        <f>'Income Statement Annual'!BS15/'Income Statement Annual'!N15</f>
        <v>-3.1442135574752901E-2</v>
      </c>
      <c r="AG15" s="22">
        <f>('Income Statement Annual'!AF15-'Income Statement Annual'!AC15)/('Income Statement Annual'!AH15*-1)</f>
        <v>1.9717514124293785</v>
      </c>
      <c r="AH15" s="23">
        <f>'Income Statement Annual'!AF15/('Income Statement Annual'!AH15*-1)</f>
        <v>0.95480225988700562</v>
      </c>
      <c r="AI15" s="24">
        <f>'Cash Flow Statement Annual'!BG15/'Cash Flow Statement Annual'!AB15</f>
        <v>0.40281092548395653</v>
      </c>
      <c r="AJ15" s="22">
        <f>'Cash Flow Statement Annual'!AB15/'Balance Sheet Annual'!BR15</f>
        <v>0.16387102381366245</v>
      </c>
      <c r="AK15" s="22">
        <f>('Cash Flow Statement Annual'!AB15+'Cash Flow Statement Annual'!AV15)/('Balance Sheet Annual'!BH15+'Balance Sheet Annual'!BS15)</f>
        <v>0.18062940077597356</v>
      </c>
      <c r="AL15" s="23">
        <f>('Cash Flow Statement Annual'!AB15/('Balance Sheet Annual'!BH15+'Balance Sheet Annual'!BS15))</f>
        <v>0.18062940077597356</v>
      </c>
      <c r="AM15" s="24">
        <f>'Income Statement Annual'!BS15/'Balance Sheet Annual'!CS15</f>
        <v>0.38311996206733051</v>
      </c>
      <c r="AN15" s="22">
        <f>'Income Statement Annual'!N15/'Balance Sheet Annual'!CS15</f>
        <v>-12.184921763869133</v>
      </c>
      <c r="AO15" s="22">
        <f>'Income Statement Annual'!N15/'Balance Sheet Annual'!BB15</f>
        <v>0.54339000253742709</v>
      </c>
      <c r="AP15" s="22">
        <f>'Income Statement Annual'!N15/('Balance Sheet Annual'!AH15-'Balance Sheet Annual'!BR15)</f>
        <v>-3.7724603640634173</v>
      </c>
      <c r="AQ15" s="22">
        <f>'Income Statement Annual'!BS15/'Balance Sheet Annual'!BB15</f>
        <v>-1.7085342129747102E-2</v>
      </c>
      <c r="AR15" s="22">
        <f>'Cash Flow Statement Annual'!AB15/'Income Statement Annual'!N15</f>
        <v>0.14674293719355591</v>
      </c>
      <c r="AS15" s="22">
        <f>'Cash Flow Statement Annual'!BG15/'Income Statement Annual'!N15</f>
        <v>5.9109658339170361E-2</v>
      </c>
      <c r="AT15" s="22">
        <f>'Cash Flow Statement Annual'!AB15/'Balance Sheet Annual'!BB15</f>
        <v>7.9738645013955847E-2</v>
      </c>
      <c r="AU15" s="22">
        <f>('Cash Flow Statement Annual'!AB15+'Cash Flow Statement Annual'!AU15)/'Balance Sheet Annual'!BR15</f>
        <v>-0.14483747609942638</v>
      </c>
      <c r="AV15" s="22">
        <f>('Cash Flow Statement Annual'!AB15+'Cash Flow Statement Annual'!AU15)/('Balance Sheet Annual'!BH15+'Balance Sheet Annual'!BS15)</f>
        <v>-0.15964937491018824</v>
      </c>
      <c r="AW15" s="22">
        <f>'Cash Flow Statement Annual'!AB15/'Balance Sheet Annual'!BS15</f>
        <v>0.18062940077597356</v>
      </c>
      <c r="AX15" s="22">
        <f>('Cash Flow Statement Annual'!AB15+'Cash Flow Statement Annual'!AU15)/'Balance Sheet Annual'!BS15</f>
        <v>-0.15964937491018824</v>
      </c>
      <c r="AY15" s="22">
        <f>('Balance Sheet Annual'!BH15+'Balance Sheet Annual'!BS15)/('Income Statement Annual'!AF15-'Income Statement Annual'!AC15)</f>
        <v>59.819484240687679</v>
      </c>
      <c r="AZ15" s="22">
        <f>(('Balance Sheet Annual'!BH15+'Balance Sheet Annual'!BS15)-'Balance Sheet Annual'!N15)/('Income Statement Annual'!AF15-'Income Statement Annual'!AC15)</f>
        <v>32.495702005730656</v>
      </c>
      <c r="BA15" s="22">
        <f>('Cash Flow Statement Annual'!AB15+'Cash Flow Statement Annual'!AU15)/'Income Statement Annual'!BS15</f>
        <v>4.125</v>
      </c>
      <c r="BB15" s="22">
        <f>'Income Statement Annual'!AF15/('Balance Sheet Annual'!BH15+'Balance Sheet Annual'!BS15)</f>
        <v>8.0950328112276669E-3</v>
      </c>
      <c r="BC15" s="23">
        <f>'Income Statement Annual'!AF15/('Balance Sheet Annual'!BB15-'Balance Sheet Annual'!BR15)</f>
        <v>6.9604612850082369E-3</v>
      </c>
    </row>
    <row r="16" spans="1:55" x14ac:dyDescent="0.2">
      <c r="A16" s="47" t="s">
        <v>96</v>
      </c>
      <c r="B16" s="47" t="s">
        <v>97</v>
      </c>
      <c r="C16" s="47" t="str">
        <f>VLOOKUP(A16,'[1]S&amp;P 500 Wikipedia'!A:D,3,FALSE)</f>
        <v>Utilities</v>
      </c>
      <c r="D16" s="47">
        <v>68703</v>
      </c>
      <c r="E16" s="47" t="s">
        <v>16</v>
      </c>
      <c r="F16" s="47">
        <v>2018</v>
      </c>
      <c r="G16" s="47" t="s">
        <v>17</v>
      </c>
      <c r="H16" s="48">
        <v>43465</v>
      </c>
      <c r="I16" s="48">
        <v>43522</v>
      </c>
      <c r="J16" s="48">
        <v>43522</v>
      </c>
      <c r="K16" s="47">
        <v>244500000</v>
      </c>
      <c r="L16" s="47">
        <v>246700000</v>
      </c>
      <c r="M16" s="47" t="s">
        <v>1616</v>
      </c>
      <c r="N16" s="20">
        <f>'Balance Sheet Annual'!AH16/'Balance Sheet Annual'!BR16</f>
        <v>0.57052474879047266</v>
      </c>
      <c r="O16" s="21">
        <f>('Balance Sheet Annual'!AH16-'Balance Sheet Annual'!U16)/'Balance Sheet Annual'!BR16</f>
        <v>0.39077037588388536</v>
      </c>
      <c r="P16" s="21">
        <f>'Balance Sheet Annual'!N16/'Balance Sheet Annual'!BR16</f>
        <v>5.9545962039449203E-3</v>
      </c>
      <c r="Q16" s="21">
        <f>'Balance Sheet Annual'!CH16/'Balance Sheet Annual'!CS16</f>
        <v>2.5012221793387366</v>
      </c>
      <c r="R16" s="21">
        <f>('Balance Sheet Annual'!BH16+'Balance Sheet Annual'!BS16)/'Balance Sheet Annual'!BB16</f>
        <v>0.33202278155428994</v>
      </c>
      <c r="S16" s="21">
        <f>('Balance Sheet Annual'!BH16/'Balance Sheet Annual'!BB16)</f>
        <v>4.324820870843285E-2</v>
      </c>
      <c r="T16" s="21">
        <f>'Balance Sheet Annual'!BS16/'Balance Sheet Annual'!BB16</f>
        <v>0.28877457284585706</v>
      </c>
      <c r="U16" s="21">
        <f>('Balance Sheet Annual'!BH16+'Balance Sheet Annual'!BS16)/'Balance Sheet Annual'!CS16</f>
        <v>1.1624855268236203</v>
      </c>
      <c r="V16" s="21">
        <f>('Balance Sheet Annual'!BH16/'Balance Sheet Annual'!CS16)</f>
        <v>0.15142158754663579</v>
      </c>
      <c r="W16" s="21">
        <f>('Balance Sheet Annual'!BS16/'Balance Sheet Annual'!CS16)</f>
        <v>1.0110639392769845</v>
      </c>
      <c r="X16" s="22">
        <f>'Balance Sheet Annual'!AH16/'Balance Sheet Annual'!BB16</f>
        <v>5.6329230203931657E-2</v>
      </c>
      <c r="Y16" s="22">
        <f>'Balance Sheet Annual'!CS16/('Balance Sheet Annual'!BB16-'Balance Sheet Annual'!AQ16-'Balance Sheet Annual'!AR16-'Balance Sheet Annual'!AS16)</f>
        <v>0.28999403074168034</v>
      </c>
      <c r="Z16" s="22">
        <f>'Balance Sheet Annual'!BA16/'Balance Sheet Annual'!BB16</f>
        <v>0.94367076979606834</v>
      </c>
      <c r="AA16" s="22">
        <f>'Balance Sheet Annual'!AR16/'Balance Sheet Annual'!BB16</f>
        <v>1.5101965827668566E-2</v>
      </c>
      <c r="AB16" s="23">
        <f>'Balance Sheet Annual'!CS16/'Balance Sheet Annual'!CT16</f>
        <v>0.28561455079919162</v>
      </c>
      <c r="AC16" s="24">
        <f>'Income Statement Annual'!V16/'Income Statement Annual'!N16</f>
        <v>0.78540772532188841</v>
      </c>
      <c r="AD16" s="22">
        <f>('Income Statement Annual'!AF16-'Income Statement Annual'!AC16)/'Income Statement Annual'!N16</f>
        <v>0.21570497536162772</v>
      </c>
      <c r="AE16" s="22">
        <f>'Income Statement Annual'!AF16/'Income Statement Annual'!N16</f>
        <v>0.21570497536162772</v>
      </c>
      <c r="AF16" s="22">
        <f>'Income Statement Annual'!BS16/'Income Statement Annual'!N16</f>
        <v>0.1305038944523923</v>
      </c>
      <c r="AG16" s="22">
        <f>('Income Statement Annual'!AF16-'Income Statement Annual'!AC16)/('Income Statement Annual'!AH16*-1)</f>
        <v>3.3840399002493764</v>
      </c>
      <c r="AH16" s="23">
        <f>'Income Statement Annual'!AF16/('Income Statement Annual'!AH16*-1)</f>
        <v>3.3840399002493764</v>
      </c>
      <c r="AI16" s="24">
        <f>'Cash Flow Statement Annual'!BG16/'Cash Flow Statement Annual'!AB16</f>
        <v>9.4470046082949302E-2</v>
      </c>
      <c r="AJ16" s="22">
        <f>'Cash Flow Statement Annual'!AB16/'Balance Sheet Annual'!BR16</f>
        <v>0.80759211016002974</v>
      </c>
      <c r="AK16" s="22">
        <f>('Cash Flow Statement Annual'!AB16+'Cash Flow Statement Annual'!AV16)/('Balance Sheet Annual'!BH16+'Balance Sheet Annual'!BS16)</f>
        <v>0.19023904382470119</v>
      </c>
      <c r="AL16" s="23">
        <f>('Cash Flow Statement Annual'!AB16/('Balance Sheet Annual'!BH16+'Balance Sheet Annual'!BS16))</f>
        <v>0.24015050907481186</v>
      </c>
      <c r="AM16" s="24">
        <f>'Income Statement Annual'!BS16/'Balance Sheet Annual'!CS16</f>
        <v>0.10562202495818861</v>
      </c>
      <c r="AN16" s="22">
        <f>'Income Statement Annual'!N16/'Balance Sheet Annual'!CS16</f>
        <v>0.8093400231570822</v>
      </c>
      <c r="AO16" s="22">
        <f>'Income Statement Annual'!N16/'Balance Sheet Annual'!BB16</f>
        <v>0.23115928715781739</v>
      </c>
      <c r="AP16" s="22">
        <f>'Income Statement Annual'!N16/('Balance Sheet Annual'!AH16-'Balance Sheet Annual'!BR16)</f>
        <v>-5.4514731369150784</v>
      </c>
      <c r="AQ16" s="22">
        <f>'Income Statement Annual'!BS16/'Balance Sheet Annual'!BB16</f>
        <v>3.0167187212934043E-2</v>
      </c>
      <c r="AR16" s="22">
        <f>'Cash Flow Statement Annual'!AB16/'Income Statement Annual'!N16</f>
        <v>0.34493721189000159</v>
      </c>
      <c r="AS16" s="22">
        <f>'Cash Flow Statement Annual'!BG16/'Income Statement Annual'!N16</f>
        <v>3.25862343029725E-2</v>
      </c>
      <c r="AT16" s="22">
        <f>'Cash Flow Statement Annual'!AB16/'Balance Sheet Annual'!BB16</f>
        <v>7.9735440014697775E-2</v>
      </c>
      <c r="AU16" s="22">
        <f>('Cash Flow Statement Annual'!AB16+'Cash Flow Statement Annual'!AU16)/'Balance Sheet Annual'!BR16</f>
        <v>-6.1778935615928544E-2</v>
      </c>
      <c r="AV16" s="22">
        <f>('Cash Flow Statement Annual'!AB16+'Cash Flow Statement Annual'!AU16)/('Balance Sheet Annual'!BH16+'Balance Sheet Annual'!BS16)</f>
        <v>-1.8370960602036298E-2</v>
      </c>
      <c r="AW16" s="22">
        <f>'Cash Flow Statement Annual'!AB16/'Balance Sheet Annual'!BS16</f>
        <v>0.27611655426899095</v>
      </c>
      <c r="AX16" s="22">
        <f>('Cash Flow Statement Annual'!AB16+'Cash Flow Statement Annual'!AU16)/'Balance Sheet Annual'!BS16</f>
        <v>-2.1122280188319124E-2</v>
      </c>
      <c r="AY16" s="22">
        <f>('Balance Sheet Annual'!BH16+'Balance Sheet Annual'!BS16)/('Income Statement Annual'!AF16-'Income Statement Annual'!AC16)</f>
        <v>6.6588061901252766</v>
      </c>
      <c r="AZ16" s="22">
        <f>(('Balance Sheet Annual'!BH16+'Balance Sheet Annual'!BS16)-'Balance Sheet Annual'!N16)/('Income Statement Annual'!AF16-'Income Statement Annual'!AC16)</f>
        <v>6.6470154753131911</v>
      </c>
      <c r="BA16" s="22">
        <f>('Cash Flow Statement Annual'!AB16+'Cash Flow Statement Annual'!AU16)/'Income Statement Annual'!BS16</f>
        <v>-0.20219244823386115</v>
      </c>
      <c r="BB16" s="22">
        <f>'Income Statement Annual'!AF16/('Balance Sheet Annual'!BH16+'Balance Sheet Annual'!BS16)</f>
        <v>0.15017706949977866</v>
      </c>
      <c r="BC16" s="23">
        <f>'Income Statement Annual'!AF16/('Balance Sheet Annual'!BB16-'Balance Sheet Annual'!BR16)</f>
        <v>5.5324527071102414E-2</v>
      </c>
    </row>
    <row r="17" spans="1:55" x14ac:dyDescent="0.2">
      <c r="A17" s="47" t="s">
        <v>102</v>
      </c>
      <c r="B17" s="47" t="s">
        <v>103</v>
      </c>
      <c r="C17" s="47" t="str">
        <f>VLOOKUP(A17,'[1]S&amp;P 500 Wikipedia'!A:D,3,FALSE)</f>
        <v>Utilities</v>
      </c>
      <c r="D17" s="47">
        <v>66050</v>
      </c>
      <c r="E17" s="47" t="s">
        <v>16</v>
      </c>
      <c r="F17" s="47">
        <v>2018</v>
      </c>
      <c r="G17" s="47" t="s">
        <v>17</v>
      </c>
      <c r="H17" s="48">
        <v>43465</v>
      </c>
      <c r="I17" s="48">
        <v>43517</v>
      </c>
      <c r="J17" s="48">
        <v>43517</v>
      </c>
      <c r="K17" s="47">
        <v>493130998</v>
      </c>
      <c r="L17" s="47">
        <v>494465265</v>
      </c>
      <c r="M17" s="47" t="s">
        <v>1617</v>
      </c>
      <c r="N17" s="20">
        <f>'Balance Sheet Annual'!AH17/'Balance Sheet Annual'!BR17</f>
        <v>0.47566136342614002</v>
      </c>
      <c r="O17" s="21">
        <f>('Balance Sheet Annual'!AH17-'Balance Sheet Annual'!U17)/'Balance Sheet Annual'!BR17</f>
        <v>0.36916103968180558</v>
      </c>
      <c r="P17" s="21">
        <f>'Balance Sheet Annual'!N17/'Balance Sheet Annual'!BR17</f>
        <v>4.5462954398298026E-2</v>
      </c>
      <c r="Q17" s="21">
        <f>'Balance Sheet Annual'!CH17/'Balance Sheet Annual'!CS17</f>
        <v>2.5894241504157929</v>
      </c>
      <c r="R17" s="21">
        <f>('Balance Sheet Annual'!BH17+'Balance Sheet Annual'!BS17)/'Balance Sheet Annual'!BB17</f>
        <v>0.36708825803601014</v>
      </c>
      <c r="S17" s="21">
        <f>('Balance Sheet Annual'!BH17/'Balance Sheet Annual'!BB17)</f>
        <v>5.2446993436313635E-2</v>
      </c>
      <c r="T17" s="21">
        <f>'Balance Sheet Annual'!BS17/'Balance Sheet Annual'!BB17</f>
        <v>0.31464126459969655</v>
      </c>
      <c r="U17" s="21">
        <f>('Balance Sheet Annual'!BH17+'Balance Sheet Annual'!BS17)/'Balance Sheet Annual'!CS17</f>
        <v>1.3176354587285191</v>
      </c>
      <c r="V17" s="21">
        <f>('Balance Sheet Annual'!BH17/'Balance Sheet Annual'!CS17)</f>
        <v>0.18825450485700274</v>
      </c>
      <c r="W17" s="21">
        <f>('Balance Sheet Annual'!BS17/'Balance Sheet Annual'!CS17)</f>
        <v>1.1293809538715163</v>
      </c>
      <c r="X17" s="22">
        <f>'Balance Sheet Annual'!AH17/'Balance Sheet Annual'!BB17</f>
        <v>5.9792624718761449E-2</v>
      </c>
      <c r="Y17" s="22">
        <f>'Balance Sheet Annual'!CS17/('Balance Sheet Annual'!BB17-'Balance Sheet Annual'!AQ17-'Balance Sheet Annual'!AR17-'Balance Sheet Annual'!AS17)</f>
        <v>0.2788089651972428</v>
      </c>
      <c r="Z17" s="22">
        <f>'Balance Sheet Annual'!BA17/'Balance Sheet Annual'!BB17</f>
        <v>0.94020737528123854</v>
      </c>
      <c r="AA17" s="22">
        <f>'Balance Sheet Annual'!AR17/'Balance Sheet Annual'!BB17</f>
        <v>7.630503409744952E-4</v>
      </c>
      <c r="AB17" s="23">
        <f>'Balance Sheet Annual'!CS17/'Balance Sheet Annual'!CT17</f>
        <v>0.27859621992128225</v>
      </c>
      <c r="AC17" s="24">
        <f>'Income Statement Annual'!V17/'Income Statement Annual'!N17</f>
        <v>0.64271380675117473</v>
      </c>
      <c r="AD17" s="22">
        <f>('Income Statement Annual'!AF17-'Income Statement Annual'!AC17)/'Income Statement Annual'!N17</f>
        <v>0.31118753743277539</v>
      </c>
      <c r="AE17" s="22">
        <f>'Income Statement Annual'!AF17/'Income Statement Annual'!N17</f>
        <v>0.17000191408830739</v>
      </c>
      <c r="AF17" s="22">
        <f>'Income Statement Annual'!BS17/'Income Statement Annual'!N17</f>
        <v>0.11878461566959131</v>
      </c>
      <c r="AG17" s="22">
        <f>('Income Statement Annual'!AF17-'Income Statement Annual'!AC17)/('Income Statement Annual'!AH17*-1)</f>
        <v>5.1808182565789478</v>
      </c>
      <c r="AH17" s="23">
        <f>'Income Statement Annual'!AF17/('Income Statement Annual'!AH17*-1)</f>
        <v>2.8302837171052633</v>
      </c>
      <c r="AI17" s="24">
        <f>'Cash Flow Statement Annual'!BG17/'Cash Flow Statement Annual'!AB17</f>
        <v>0.22244983917904732</v>
      </c>
      <c r="AJ17" s="22">
        <f>'Cash Flow Statement Annual'!AB17/'Balance Sheet Annual'!BR17</f>
        <v>0.60392193136620109</v>
      </c>
      <c r="AK17" s="22">
        <f>('Cash Flow Statement Annual'!AB17+'Cash Flow Statement Annual'!AV17)/('Balance Sheet Annual'!BH17+'Balance Sheet Annual'!BS17)</f>
        <v>0.15709494906302091</v>
      </c>
      <c r="AL17" s="23">
        <f>('Cash Flow Statement Annual'!AB17/('Balance Sheet Annual'!BH17+'Balance Sheet Annual'!BS17))</f>
        <v>0.20680453107492269</v>
      </c>
      <c r="AM17" s="24">
        <f>'Income Statement Annual'!BS17/'Balance Sheet Annual'!CS17</f>
        <v>0.10036414478146097</v>
      </c>
      <c r="AN17" s="22">
        <f>'Income Statement Annual'!N17/'Balance Sheet Annual'!CS17</f>
        <v>0.84492544944230552</v>
      </c>
      <c r="AO17" s="22">
        <f>'Income Statement Annual'!N17/'Balance Sheet Annual'!BB17</f>
        <v>0.23539303632991682</v>
      </c>
      <c r="AP17" s="22">
        <f>'Income Statement Annual'!N17/('Balance Sheet Annual'!AH17-'Balance Sheet Annual'!BR17)</f>
        <v>-3.5713466669606828</v>
      </c>
      <c r="AQ17" s="22">
        <f>'Income Statement Annual'!BS17/'Balance Sheet Annual'!BB17</f>
        <v>2.7961071351747312E-2</v>
      </c>
      <c r="AR17" s="22">
        <f>'Cash Flow Statement Annual'!AB17/'Income Statement Annual'!N17</f>
        <v>0.32250535636002148</v>
      </c>
      <c r="AS17" s="22">
        <f>'Cash Flow Statement Annual'!BG17/'Income Statement Annual'!N17</f>
        <v>7.1741264656668122E-2</v>
      </c>
      <c r="AT17" s="22">
        <f>'Cash Flow Statement Annual'!AB17/'Balance Sheet Annual'!BB17</f>
        <v>7.5915515066247302E-2</v>
      </c>
      <c r="AU17" s="22">
        <f>('Cash Flow Statement Annual'!AB17+'Cash Flow Statement Annual'!AU17)/'Balance Sheet Annual'!BR17</f>
        <v>-0.13070021274627694</v>
      </c>
      <c r="AV17" s="22">
        <f>('Cash Flow Statement Annual'!AB17+'Cash Flow Statement Annual'!AU17)/('Balance Sheet Annual'!BH17+'Balance Sheet Annual'!BS17)</f>
        <v>-4.4756440865196166E-2</v>
      </c>
      <c r="AW17" s="22">
        <f>'Cash Flow Statement Annual'!AB17/'Balance Sheet Annual'!BS17</f>
        <v>0.2412764109718129</v>
      </c>
      <c r="AX17" s="22">
        <f>('Cash Flow Statement Annual'!AB17+'Cash Flow Statement Annual'!AU17)/'Balance Sheet Annual'!BS17</f>
        <v>-5.2216812483254958E-2</v>
      </c>
      <c r="AY17" s="22">
        <f>('Balance Sheet Annual'!BH17+'Balance Sheet Annual'!BS17)/('Income Statement Annual'!AF17-'Income Statement Annual'!AC17)</f>
        <v>5.01134943153634</v>
      </c>
      <c r="AZ17" s="22">
        <f>(('Balance Sheet Annual'!BH17+'Balance Sheet Annual'!BS17)-'Balance Sheet Annual'!N17)/('Income Statement Annual'!AF17-'Income Statement Annual'!AC17)</f>
        <v>4.9333320105557652</v>
      </c>
      <c r="BA17" s="22">
        <f>('Cash Flow Statement Annual'!AB17+'Cash Flow Statement Annual'!AU17)/'Income Statement Annual'!BS17</f>
        <v>-0.58758706726270926</v>
      </c>
      <c r="BB17" s="22">
        <f>'Income Statement Annual'!AF17/('Balance Sheet Annual'!BH17+'Balance Sheet Annual'!BS17)</f>
        <v>0.10901265802737492</v>
      </c>
      <c r="BC17" s="23">
        <f>'Income Statement Annual'!AF17/('Balance Sheet Annual'!BB17-'Balance Sheet Annual'!BR17)</f>
        <v>4.5770854805997942E-2</v>
      </c>
    </row>
    <row r="18" spans="1:55" x14ac:dyDescent="0.2">
      <c r="A18" s="47" t="s">
        <v>50</v>
      </c>
      <c r="B18" s="47" t="s">
        <v>51</v>
      </c>
      <c r="C18" s="47" t="str">
        <f>VLOOKUP(A18,'[1]S&amp;P 500 Wikipedia'!A:D,3,FALSE)</f>
        <v>Utilities</v>
      </c>
      <c r="D18" s="47">
        <v>62329</v>
      </c>
      <c r="E18" s="47" t="s">
        <v>16</v>
      </c>
      <c r="F18" s="47">
        <v>2018</v>
      </c>
      <c r="G18" s="47" t="s">
        <v>17</v>
      </c>
      <c r="H18" s="48">
        <v>43465</v>
      </c>
      <c r="I18" s="48">
        <v>43523</v>
      </c>
      <c r="J18" s="48">
        <v>43592</v>
      </c>
      <c r="K18" s="47">
        <v>664000000</v>
      </c>
      <c r="L18" s="47">
        <v>668000000</v>
      </c>
      <c r="M18" s="47" t="s">
        <v>2021</v>
      </c>
      <c r="N18" s="20">
        <f>'Balance Sheet Annual'!AH18/'Balance Sheet Annual'!BR18</f>
        <v>1.1400318254148669</v>
      </c>
      <c r="O18" s="21">
        <f>('Balance Sheet Annual'!AH18-'Balance Sheet Annual'!U18)/'Balance Sheet Annual'!BR18</f>
        <v>1.0088656512843828</v>
      </c>
      <c r="P18" s="21">
        <f>'Balance Sheet Annual'!N18/'Balance Sheet Annual'!BR18</f>
        <v>0.33621277563082519</v>
      </c>
      <c r="Q18" s="21">
        <f>'Balance Sheet Annual'!CH18/'Balance Sheet Annual'!CS18</f>
        <v>4.0163504550362488</v>
      </c>
      <c r="R18" s="21">
        <f>('Balance Sheet Annual'!BH18+'Balance Sheet Annual'!BS18)/'Balance Sheet Annual'!BB18</f>
        <v>0.59330893883951907</v>
      </c>
      <c r="S18" s="21">
        <f>('Balance Sheet Annual'!BH18/'Balance Sheet Annual'!BB18)</f>
        <v>5.1013191476276865E-2</v>
      </c>
      <c r="T18" s="21">
        <f>'Balance Sheet Annual'!BS18/'Balance Sheet Annual'!BB18</f>
        <v>0.54229574736324226</v>
      </c>
      <c r="U18" s="21">
        <f>('Balance Sheet Annual'!BH18+'Balance Sheet Annual'!BS18)/'Balance Sheet Annual'!CS18</f>
        <v>2.9762455653246955</v>
      </c>
      <c r="V18" s="21">
        <f>('Balance Sheet Annual'!BH18/'Balance Sheet Annual'!CS18)</f>
        <v>0.25590004627487273</v>
      </c>
      <c r="W18" s="21">
        <f>('Balance Sheet Annual'!BS18/'Balance Sheet Annual'!CS18)</f>
        <v>2.7203455190498227</v>
      </c>
      <c r="X18" s="22">
        <f>'Balance Sheet Annual'!AH18/'Balance Sheet Annual'!BB18</f>
        <v>0.15420805018295872</v>
      </c>
      <c r="Y18" s="22">
        <f>'Balance Sheet Annual'!CS18/('Balance Sheet Annual'!BB18-'Balance Sheet Annual'!AQ18-'Balance Sheet Annual'!AR18-'Balance Sheet Annual'!AS18)</f>
        <v>0.20895378070005802</v>
      </c>
      <c r="Z18" s="22">
        <f>'Balance Sheet Annual'!BA18/'Balance Sheet Annual'!BB18</f>
        <v>0.84579194981704131</v>
      </c>
      <c r="AA18" s="22">
        <f>'Balance Sheet Annual'!AR18/'Balance Sheet Annual'!BB18</f>
        <v>3.2563574305833155E-2</v>
      </c>
      <c r="AB18" s="23">
        <f>'Balance Sheet Annual'!CS18/'Balance Sheet Annual'!CT18</f>
        <v>0.19934811352664433</v>
      </c>
      <c r="AC18" s="24">
        <f>'Income Statement Annual'!V18/'Income Statement Annual'!N18</f>
        <v>0.23966095380029806</v>
      </c>
      <c r="AD18" s="22">
        <f>('Income Statement Annual'!AF18-'Income Statement Annual'!AC18)/'Income Statement Annual'!N18</f>
        <v>0.22177719821162445</v>
      </c>
      <c r="AE18" s="22">
        <f>'Income Statement Annual'!AF18/'Income Statement Annual'!N18</f>
        <v>0.22177719821162445</v>
      </c>
      <c r="AF18" s="22">
        <f>'Income Statement Annual'!BS18/'Income Statement Annual'!N18</f>
        <v>0.1118666169895678</v>
      </c>
      <c r="AG18" s="22">
        <f>('Income Statement Annual'!AF18-'Income Statement Annual'!AC18)/('Income Statement Annual'!AH18*-1)</f>
        <v>3.1916890080428955</v>
      </c>
      <c r="AH18" s="23">
        <f>'Income Statement Annual'!AF18/('Income Statement Annual'!AH18*-1)</f>
        <v>3.1916890080428955</v>
      </c>
      <c r="AI18" s="24">
        <f>'Cash Flow Statement Annual'!BG18/'Cash Flow Statement Annual'!AB18</f>
        <v>-0.70123772940674345</v>
      </c>
      <c r="AJ18" s="22">
        <f>'Cash Flow Statement Annual'!AB18/'Balance Sheet Annual'!BR18</f>
        <v>0.53262105023869066</v>
      </c>
      <c r="AK18" s="22">
        <f>('Cash Flow Statement Annual'!AB18+'Cash Flow Statement Annual'!AV18)/('Balance Sheet Annual'!BH18+'Balance Sheet Annual'!BS18)</f>
        <v>0.10360196942213008</v>
      </c>
      <c r="AL18" s="23">
        <f>('Cash Flow Statement Annual'!AB18/('Balance Sheet Annual'!BH18+'Balance Sheet Annual'!BS18))</f>
        <v>0.12143042238922</v>
      </c>
      <c r="AM18" s="24">
        <f>'Income Statement Annual'!BS18/'Balance Sheet Annual'!CS18</f>
        <v>0.18525374055221347</v>
      </c>
      <c r="AN18" s="22">
        <f>'Income Statement Annual'!N18/'Balance Sheet Annual'!CS18</f>
        <v>1.6560234459355236</v>
      </c>
      <c r="AO18" s="22">
        <f>'Income Statement Annual'!N18/'Balance Sheet Annual'!BB18</f>
        <v>0.33012514990313951</v>
      </c>
      <c r="AP18" s="22">
        <f>'Income Statement Annual'!N18/('Balance Sheet Annual'!AH18-'Balance Sheet Annual'!BR18)</f>
        <v>17.428571428571427</v>
      </c>
      <c r="AQ18" s="22">
        <f>'Income Statement Annual'!BS18/'Balance Sheet Annual'!BB18</f>
        <v>3.6929983702838169E-2</v>
      </c>
      <c r="AR18" s="22">
        <f>'Cash Flow Statement Annual'!AB18/'Income Statement Annual'!N18</f>
        <v>0.21823770491803279</v>
      </c>
      <c r="AS18" s="22">
        <f>'Cash Flow Statement Annual'!BG18/'Income Statement Annual'!N18</f>
        <v>-0.15303651266766022</v>
      </c>
      <c r="AT18" s="22">
        <f>'Cash Flow Statement Annual'!AB18/'Balance Sheet Annual'!BB18</f>
        <v>7.2045755050582694E-2</v>
      </c>
      <c r="AU18" s="22">
        <f>('Cash Flow Statement Annual'!AB18+'Cash Flow Statement Annual'!AU18)/'Balance Sheet Annual'!BR18</f>
        <v>0.41782223232552851</v>
      </c>
      <c r="AV18" s="22">
        <f>('Cash Flow Statement Annual'!AB18+'Cash Flow Statement Annual'!AU18)/('Balance Sheet Annual'!BH18+'Balance Sheet Annual'!BS18)</f>
        <v>9.5257838818346721E-2</v>
      </c>
      <c r="AW18" s="22">
        <f>'Cash Flow Statement Annual'!AB18/'Balance Sheet Annual'!BS18</f>
        <v>0.13285325470628259</v>
      </c>
      <c r="AX18" s="22">
        <f>('Cash Flow Statement Annual'!AB18+'Cash Flow Statement Annual'!AU18)/'Balance Sheet Annual'!BS18</f>
        <v>0.10421864368337491</v>
      </c>
      <c r="AY18" s="22">
        <f>('Balance Sheet Annual'!BH18+'Balance Sheet Annual'!BS18)/('Income Statement Annual'!AF18-'Income Statement Annual'!AC18)</f>
        <v>8.1037379252414947</v>
      </c>
      <c r="AZ18" s="22">
        <f>(('Balance Sheet Annual'!BH18+'Balance Sheet Annual'!BS18)-'Balance Sheet Annual'!N18)/('Income Statement Annual'!AF18-'Income Statement Annual'!AC18)</f>
        <v>7.4825703485930282</v>
      </c>
      <c r="BA18" s="22">
        <f>('Cash Flow Statement Annual'!AB18+'Cash Flow Statement Annual'!AU18)/'Income Statement Annual'!BS18</f>
        <v>1.530391340549542</v>
      </c>
      <c r="BB18" s="22">
        <f>'Income Statement Annual'!AF18/('Balance Sheet Annual'!BH18+'Balance Sheet Annual'!BS18)</f>
        <v>0.12339984451930552</v>
      </c>
      <c r="BC18" s="23">
        <f>'Income Statement Annual'!AF18/('Balance Sheet Annual'!BB18-'Balance Sheet Annual'!BR18)</f>
        <v>8.4666808904060878E-2</v>
      </c>
    </row>
    <row r="19" spans="1:55" x14ac:dyDescent="0.2">
      <c r="A19" s="47" t="s">
        <v>155</v>
      </c>
      <c r="B19" s="47" t="s">
        <v>156</v>
      </c>
      <c r="C19" s="47" t="str">
        <f>VLOOKUP(A19,'[1]S&amp;P 500 Wikipedia'!A:D,3,FALSE)</f>
        <v>Financials</v>
      </c>
      <c r="D19" s="47">
        <v>66898</v>
      </c>
      <c r="E19" s="47" t="s">
        <v>16</v>
      </c>
      <c r="F19" s="47">
        <v>2018</v>
      </c>
      <c r="G19" s="47" t="s">
        <v>17</v>
      </c>
      <c r="H19" s="48">
        <v>43465</v>
      </c>
      <c r="I19" s="48">
        <v>43504</v>
      </c>
      <c r="J19" s="48">
        <v>43504</v>
      </c>
      <c r="K19" s="47">
        <v>183600000</v>
      </c>
      <c r="L19" s="47">
        <v>183600000</v>
      </c>
      <c r="M19" s="47" t="s">
        <v>1619</v>
      </c>
      <c r="N19" s="20">
        <f>'Balance Sheet Annual'!AH19/'Balance Sheet Annual'!BR19</f>
        <v>1.055253717375481</v>
      </c>
      <c r="O19" s="21">
        <f>('Balance Sheet Annual'!AH19-'Balance Sheet Annual'!U19)/'Balance Sheet Annual'!BR19</f>
        <v>1.055253717375481</v>
      </c>
      <c r="P19" s="21">
        <f>'Balance Sheet Annual'!N19/'Balance Sheet Annual'!BR19</f>
        <v>7.8922740979515446E-2</v>
      </c>
      <c r="Q19" s="21">
        <f>'Balance Sheet Annual'!CH19/'Balance Sheet Annual'!CS19</f>
        <v>2.5744140753222311</v>
      </c>
      <c r="R19" s="21">
        <f>('Balance Sheet Annual'!BH19+'Balance Sheet Annual'!BS19)/'Balance Sheet Annual'!BB19</f>
        <v>0.21160768948206196</v>
      </c>
      <c r="S19" s="21">
        <f>('Balance Sheet Annual'!BH19/'Balance Sheet Annual'!BB19)</f>
        <v>2.2346026692788051E-2</v>
      </c>
      <c r="T19" s="21">
        <f>'Balance Sheet Annual'!BS19/'Balance Sheet Annual'!BB19</f>
        <v>0.18926166278927389</v>
      </c>
      <c r="U19" s="21">
        <f>('Balance Sheet Annual'!BH19+'Balance Sheet Annual'!BS19)/'Balance Sheet Annual'!CS19</f>
        <v>0.75637350373109835</v>
      </c>
      <c r="V19" s="21">
        <f>('Balance Sheet Annual'!BH19/'Balance Sheet Annual'!CS19)</f>
        <v>7.9873952338227888E-2</v>
      </c>
      <c r="W19" s="21">
        <f>('Balance Sheet Annual'!BS19/'Balance Sheet Annual'!CS19)</f>
        <v>0.67649955139287044</v>
      </c>
      <c r="X19" s="22">
        <f>'Balance Sheet Annual'!AH19/'Balance Sheet Annual'!BB19</f>
        <v>0.49704297783763929</v>
      </c>
      <c r="Y19" s="22">
        <f>'Balance Sheet Annual'!CS19/('Balance Sheet Annual'!BB19-'Balance Sheet Annual'!AQ19-'Balance Sheet Annual'!AR19-'Balance Sheet Annual'!AS19)</f>
        <v>0.45994122028302836</v>
      </c>
      <c r="Z19" s="22">
        <f>'Balance Sheet Annual'!BA19/'Balance Sheet Annual'!BB19</f>
        <v>0.50295702216236071</v>
      </c>
      <c r="AA19" s="22">
        <f>'Balance Sheet Annual'!AR19/'Balance Sheet Annual'!BB19</f>
        <v>0.28318844128811071</v>
      </c>
      <c r="AB19" s="23">
        <f>'Balance Sheet Annual'!CS19/'Balance Sheet Annual'!CT19</f>
        <v>0.27976613199461248</v>
      </c>
      <c r="AC19" s="24">
        <f>'Income Statement Annual'!V19/'Income Statement Annual'!N19</f>
        <v>0.73264236499617219</v>
      </c>
      <c r="AD19" s="22">
        <f>('Income Statement Annual'!AF19-'Income Statement Annual'!AC19)/'Income Statement Annual'!N19</f>
        <v>0.15405453153524529</v>
      </c>
      <c r="AE19" s="22">
        <f>'Income Statement Annual'!AF19/'Income Statement Annual'!N19</f>
        <v>9.2367940639538307E-2</v>
      </c>
      <c r="AF19" s="22">
        <f>'Income Statement Annual'!BS19/'Income Statement Annual'!N19</f>
        <v>9.3266003180024731E-2</v>
      </c>
      <c r="AG19" s="22">
        <f>('Income Statement Annual'!AF19-'Income Statement Annual'!AC19)/('Income Statement Annual'!AH19*-1)</f>
        <v>7.5606936416184976</v>
      </c>
      <c r="AH19" s="23">
        <f>'Income Statement Annual'!AF19/('Income Statement Annual'!AH19*-1)</f>
        <v>4.5332369942196529</v>
      </c>
      <c r="AI19" s="24">
        <f>'Cash Flow Statement Annual'!BG19/'Cash Flow Statement Annual'!AB19</f>
        <v>0.2117370278394981</v>
      </c>
      <c r="AJ19" s="22">
        <f>'Cash Flow Statement Annual'!AB19/'Balance Sheet Annual'!BR19</f>
        <v>9.9446293022772178E-2</v>
      </c>
      <c r="AK19" s="22">
        <f>('Cash Flow Statement Annual'!AB19+'Cash Flow Statement Annual'!AV19)/('Balance Sheet Annual'!BH19+'Balance Sheet Annual'!BS19)</f>
        <v>0.13404119893530841</v>
      </c>
      <c r="AL19" s="23">
        <f>('Cash Flow Statement Annual'!AB19/('Balance Sheet Annual'!BH19+'Balance Sheet Annual'!BS19))</f>
        <v>0.22135748177294295</v>
      </c>
      <c r="AM19" s="24">
        <f>'Income Statement Annual'!BS19/'Balance Sheet Annual'!CS19</f>
        <v>0.13863054467470512</v>
      </c>
      <c r="AN19" s="22">
        <f>'Income Statement Annual'!N19/'Balance Sheet Annual'!CS19</f>
        <v>1.4863995448278879</v>
      </c>
      <c r="AO19" s="22">
        <f>'Income Statement Annual'!N19/'Balance Sheet Annual'!BB19</f>
        <v>0.41584425125505081</v>
      </c>
      <c r="AP19" s="22">
        <f>'Income Statement Annual'!N19/('Balance Sheet Annual'!AH19-'Balance Sheet Annual'!BR19)</f>
        <v>15.978358033403905</v>
      </c>
      <c r="AQ19" s="22">
        <f>'Income Statement Annual'!BS19/'Balance Sheet Annual'!BB19</f>
        <v>3.8784131259948576E-2</v>
      </c>
      <c r="AR19" s="22">
        <f>'Cash Flow Statement Annual'!AB19/'Income Statement Annual'!N19</f>
        <v>0.11264059831576467</v>
      </c>
      <c r="AS19" s="22">
        <f>'Cash Flow Statement Annual'!BG19/'Income Statement Annual'!N19</f>
        <v>2.385018550144279E-2</v>
      </c>
      <c r="AT19" s="22">
        <f>'Cash Flow Statement Annual'!AB19/'Balance Sheet Annual'!BB19</f>
        <v>4.6840945267540103E-2</v>
      </c>
      <c r="AU19" s="22">
        <f>('Cash Flow Statement Annual'!AB19+'Cash Flow Statement Annual'!AU19)/'Balance Sheet Annual'!BR19</f>
        <v>-1.8872829364666735E-2</v>
      </c>
      <c r="AV19" s="22">
        <f>('Cash Flow Statement Annual'!AB19+'Cash Flow Statement Annual'!AU19)/('Balance Sheet Annual'!BH19+'Balance Sheet Annual'!BS19)</f>
        <v>-4.2009026733017013E-2</v>
      </c>
      <c r="AW19" s="22">
        <f>'Cash Flow Statement Annual'!AB19/'Balance Sheet Annual'!BS19</f>
        <v>0.24749304522222942</v>
      </c>
      <c r="AX19" s="22">
        <f>('Cash Flow Statement Annual'!AB19+'Cash Flow Statement Annual'!AU19)/'Balance Sheet Annual'!BS19</f>
        <v>-4.6969010804166399E-2</v>
      </c>
      <c r="AY19" s="22">
        <f>('Balance Sheet Annual'!BH19+'Balance Sheet Annual'!BS19)/('Income Statement Annual'!AF19-'Income Statement Annual'!AC19)</f>
        <v>3.3031345565749235</v>
      </c>
      <c r="AZ19" s="22">
        <f>(('Balance Sheet Annual'!BH19+'Balance Sheet Annual'!BS19)-'Balance Sheet Annual'!N19)/('Income Statement Annual'!AF19-'Income Statement Annual'!AC19)</f>
        <v>2.7228593272171255</v>
      </c>
      <c r="BA19" s="22">
        <f>('Cash Flow Statement Annual'!AB19+'Cash Flow Statement Annual'!AU19)/'Income Statement Annual'!BS19</f>
        <v>-0.22920284135753749</v>
      </c>
      <c r="BB19" s="22">
        <f>'Income Statement Annual'!AF19/('Balance Sheet Annual'!BH19+'Balance Sheet Annual'!BS19)</f>
        <v>0.18151834278439996</v>
      </c>
      <c r="BC19" s="23">
        <f>'Income Statement Annual'!AF19/('Balance Sheet Annual'!BB19-'Balance Sheet Annual'!BR19)</f>
        <v>7.2612379056525164E-2</v>
      </c>
    </row>
    <row r="20" spans="1:55" x14ac:dyDescent="0.2">
      <c r="A20" s="47" t="s">
        <v>61</v>
      </c>
      <c r="B20" s="47" t="s">
        <v>62</v>
      </c>
      <c r="C20" s="47" t="str">
        <f>VLOOKUP(A20,'[1]S&amp;P 500 Wikipedia'!A:D,3,FALSE)</f>
        <v>Information Technology</v>
      </c>
      <c r="D20" s="47">
        <v>69211</v>
      </c>
      <c r="E20" s="47" t="s">
        <v>16</v>
      </c>
      <c r="F20" s="47">
        <v>2018</v>
      </c>
      <c r="G20" s="47" t="s">
        <v>17</v>
      </c>
      <c r="H20" s="48">
        <v>43465</v>
      </c>
      <c r="I20" s="48">
        <v>43524</v>
      </c>
      <c r="J20" s="48">
        <v>43594</v>
      </c>
      <c r="K20" s="47">
        <v>162958000</v>
      </c>
      <c r="L20" s="47">
        <v>164541000</v>
      </c>
      <c r="M20" s="47" t="s">
        <v>2022</v>
      </c>
      <c r="N20" s="20">
        <f>'Balance Sheet Annual'!AH20/'Balance Sheet Annual'!BR20</f>
        <v>2.0941068415283937</v>
      </c>
      <c r="O20" s="21">
        <f>('Balance Sheet Annual'!AH20-'Balance Sheet Annual'!U20)/'Balance Sheet Annual'!BR20</f>
        <v>2.0941068415283937</v>
      </c>
      <c r="P20" s="21">
        <f>'Balance Sheet Annual'!N20/'Balance Sheet Annual'!BR20</f>
        <v>1.5628074128465221</v>
      </c>
      <c r="Q20" s="21">
        <f>'Balance Sheet Annual'!CH20/'Balance Sheet Annual'!CS20</f>
        <v>0.71115587776406231</v>
      </c>
      <c r="R20" s="21">
        <f>('Balance Sheet Annual'!BH20+'Balance Sheet Annual'!BS20)/'Balance Sheet Annual'!BB20</f>
        <v>0.28573740747047205</v>
      </c>
      <c r="S20" s="21">
        <f>('Balance Sheet Annual'!BH20/'Balance Sheet Annual'!BB20)</f>
        <v>0.12570137519522059</v>
      </c>
      <c r="T20" s="21">
        <f>'Balance Sheet Annual'!BS20/'Balance Sheet Annual'!BB20</f>
        <v>0.16003603227525143</v>
      </c>
      <c r="U20" s="21">
        <f>('Balance Sheet Annual'!BH20+'Balance Sheet Annual'!BS20)/'Balance Sheet Annual'!CS20</f>
        <v>0.48894124429016311</v>
      </c>
      <c r="V20" s="21">
        <f>('Balance Sheet Annual'!BH20/'Balance Sheet Annual'!CS20)</f>
        <v>0.21509464700832742</v>
      </c>
      <c r="W20" s="21">
        <f>('Balance Sheet Annual'!BS20/'Balance Sheet Annual'!CS20)</f>
        <v>0.27384659728183569</v>
      </c>
      <c r="X20" s="22">
        <f>'Balance Sheet Annual'!AH20/'Balance Sheet Annual'!BB20</f>
        <v>0.46420006701124361</v>
      </c>
      <c r="Y20" s="22">
        <f>'Balance Sheet Annual'!CS20/('Balance Sheet Annual'!BB20-'Balance Sheet Annual'!AQ20-'Balance Sheet Annual'!AR20-'Balance Sheet Annual'!AS20)</f>
        <v>0.83863502484749153</v>
      </c>
      <c r="Z20" s="22">
        <f>'Balance Sheet Annual'!BA20/'Balance Sheet Annual'!BB20</f>
        <v>0.53579993298875639</v>
      </c>
      <c r="AA20" s="22">
        <f>'Balance Sheet Annual'!AR20/'Balance Sheet Annual'!BB20</f>
        <v>0.27233003220567692</v>
      </c>
      <c r="AB20" s="23">
        <f>'Balance Sheet Annual'!CS20/'Balance Sheet Annual'!CT20</f>
        <v>0.5844002951424172</v>
      </c>
      <c r="AC20" s="24">
        <f>'Income Statement Annual'!V20/'Income Statement Annual'!N20</f>
        <v>0.64874041895409573</v>
      </c>
      <c r="AD20" s="22">
        <f>('Income Statement Annual'!AF20-'Income Statement Annual'!AC20)/'Income Statement Annual'!N20</f>
        <v>0.1437085048521371</v>
      </c>
      <c r="AE20" s="22">
        <f>'Income Statement Annual'!AF20/'Income Statement Annual'!N20</f>
        <v>0.1437085048521371</v>
      </c>
      <c r="AF20" s="22">
        <f>'Income Statement Annual'!BS20/'Income Statement Annual'!N20</f>
        <v>0.10991926981065209</v>
      </c>
      <c r="AG20" s="22">
        <f>('Income Statement Annual'!AF20-'Income Statement Annual'!AC20)/('Income Statement Annual'!AH20*-1)</f>
        <v>23.988008854999386</v>
      </c>
      <c r="AH20" s="23">
        <f>'Income Statement Annual'!AF20/('Income Statement Annual'!AH20*-1)</f>
        <v>23.988008854999386</v>
      </c>
      <c r="AI20" s="24">
        <f>'Cash Flow Statement Annual'!BG20/'Cash Flow Statement Annual'!AB20</f>
        <v>0.23167881054459516</v>
      </c>
      <c r="AJ20" s="22">
        <f>'Cash Flow Statement Annual'!AB20/'Balance Sheet Annual'!BR20</f>
        <v>0.83284009617505117</v>
      </c>
      <c r="AK20" s="22">
        <f>('Cash Flow Statement Annual'!AB20+'Cash Flow Statement Annual'!AV20)/('Balance Sheet Annual'!BH20+'Balance Sheet Annual'!BS20)</f>
        <v>0.64610170751336637</v>
      </c>
      <c r="AL20" s="23">
        <f>('Cash Flow Statement Annual'!AB20/('Balance Sheet Annual'!BH20+'Balance Sheet Annual'!BS20))</f>
        <v>0.64610170751336637</v>
      </c>
      <c r="AM20" s="24">
        <f>'Income Statement Annual'!BS20/'Balance Sheet Annual'!CS20</f>
        <v>9.3479350598083877E-2</v>
      </c>
      <c r="AN20" s="22">
        <f>'Income Statement Annual'!N20/'Balance Sheet Annual'!CS20</f>
        <v>0.85043642265011621</v>
      </c>
      <c r="AO20" s="22">
        <f>'Income Statement Annual'!N20/'Balance Sheet Annual'!BB20</f>
        <v>0.4969952963965894</v>
      </c>
      <c r="AP20" s="22">
        <f>'Income Statement Annual'!N20/('Balance Sheet Annual'!AH20-'Balance Sheet Annual'!BR20)</f>
        <v>2.0492086559040348</v>
      </c>
      <c r="AQ20" s="22">
        <f>'Income Statement Annual'!BS20/'Balance Sheet Annual'!BB20</f>
        <v>5.4629360079241712E-2</v>
      </c>
      <c r="AR20" s="22">
        <f>'Cash Flow Statement Annual'!AB20/'Income Statement Annual'!N20</f>
        <v>0.37146312692624794</v>
      </c>
      <c r="AS20" s="22">
        <f>'Cash Flow Statement Annual'!BG20/'Income Statement Annual'!N20</f>
        <v>8.6060135407449098E-2</v>
      </c>
      <c r="AT20" s="22">
        <f>'Cash Flow Statement Annual'!AB20/'Balance Sheet Annual'!BB20</f>
        <v>0.18461542686711452</v>
      </c>
      <c r="AU20" s="22">
        <f>('Cash Flow Statement Annual'!AB20+'Cash Flow Statement Annual'!AU20)/'Balance Sheet Annual'!BR20</f>
        <v>0.41446293039863419</v>
      </c>
      <c r="AV20" s="22">
        <f>('Cash Flow Statement Annual'!AB20+'Cash Flow Statement Annual'!AU20)/('Balance Sheet Annual'!BH20+'Balance Sheet Annual'!BS20)</f>
        <v>0.32153255860446278</v>
      </c>
      <c r="AW20" s="22">
        <f>'Cash Flow Statement Annual'!AB20/'Balance Sheet Annual'!BS20</f>
        <v>1.1535866282262492</v>
      </c>
      <c r="AX20" s="22">
        <f>('Cash Flow Statement Annual'!AB20+'Cash Flow Statement Annual'!AU20)/'Balance Sheet Annual'!BS20</f>
        <v>0.57408246384770267</v>
      </c>
      <c r="AY20" s="22">
        <f>('Balance Sheet Annual'!BH20+'Balance Sheet Annual'!BS20)/('Income Statement Annual'!AF20-'Income Statement Annual'!AC20)</f>
        <v>4.0006665077302079</v>
      </c>
      <c r="AZ20" s="22">
        <f>(('Balance Sheet Annual'!BH20+'Balance Sheet Annual'!BS20)-'Balance Sheet Annual'!N20)/('Income Statement Annual'!AF20-'Income Statement Annual'!AC20)</f>
        <v>-0.84972814175081324</v>
      </c>
      <c r="BA20" s="22">
        <f>('Cash Flow Statement Annual'!AB20+'Cash Flow Statement Annual'!AU20)/'Income Statement Annual'!BS20</f>
        <v>1.6817674521488204</v>
      </c>
      <c r="BB20" s="22">
        <f>'Income Statement Annual'!AF20/('Balance Sheet Annual'!BH20+'Balance Sheet Annual'!BS20)</f>
        <v>0.24995835020683929</v>
      </c>
      <c r="BC20" s="23">
        <f>'Income Statement Annual'!AF20/('Balance Sheet Annual'!BB20-'Balance Sheet Annual'!BR20)</f>
        <v>9.1763679702549547E-2</v>
      </c>
    </row>
    <row r="21" spans="1:55" x14ac:dyDescent="0.2">
      <c r="A21" s="47" t="s">
        <v>67</v>
      </c>
      <c r="B21" s="47" t="s">
        <v>68</v>
      </c>
      <c r="C21" s="47" t="str">
        <f>VLOOKUP(A21,'[1]S&amp;P 500 Wikipedia'!A:D,3,FALSE)</f>
        <v>Materials</v>
      </c>
      <c r="D21" s="47">
        <v>132877</v>
      </c>
      <c r="E21" s="47" t="s">
        <v>16</v>
      </c>
      <c r="F21" s="47">
        <v>2018</v>
      </c>
      <c r="G21" s="47" t="s">
        <v>17</v>
      </c>
      <c r="H21" s="48">
        <v>43465</v>
      </c>
      <c r="I21" s="48">
        <v>43523</v>
      </c>
      <c r="J21" s="48">
        <v>43593</v>
      </c>
      <c r="K21" s="47">
        <v>106041000</v>
      </c>
      <c r="L21" s="47">
        <v>107004000</v>
      </c>
      <c r="M21" s="47" t="s">
        <v>2023</v>
      </c>
      <c r="N21" s="20">
        <f>'Balance Sheet Annual'!AH21/'Balance Sheet Annual'!BR21</f>
        <v>1.6890353312660109</v>
      </c>
      <c r="O21" s="21">
        <f>('Balance Sheet Annual'!AH21-'Balance Sheet Annual'!U21)/'Balance Sheet Annual'!BR21</f>
        <v>1.0969494739991532</v>
      </c>
      <c r="P21" s="21">
        <f>'Balance Sheet Annual'!N21/'Balance Sheet Annual'!BR21</f>
        <v>0.46934810040459002</v>
      </c>
      <c r="Q21" s="21">
        <f>'Balance Sheet Annual'!CH21/'Balance Sheet Annual'!CS21</f>
        <v>1.0168811324388658</v>
      </c>
      <c r="R21" s="21">
        <f>('Balance Sheet Annual'!BH21+'Balance Sheet Annual'!BS21)/'Balance Sheet Annual'!BB21</f>
        <v>0.22491207086983692</v>
      </c>
      <c r="S21" s="21">
        <f>('Balance Sheet Annual'!BH21/'Balance Sheet Annual'!BB21)</f>
        <v>4.0531154465359494E-2</v>
      </c>
      <c r="T21" s="21">
        <f>'Balance Sheet Annual'!BS21/'Balance Sheet Annual'!BB21</f>
        <v>0.18438091640447743</v>
      </c>
      <c r="U21" s="21">
        <f>('Balance Sheet Annual'!BH21+'Balance Sheet Annual'!BS21)/'Balance Sheet Annual'!CS21</f>
        <v>0.45362091219512712</v>
      </c>
      <c r="V21" s="21">
        <f>('Balance Sheet Annual'!BH21/'Balance Sheet Annual'!CS21)</f>
        <v>8.1746520717148857E-2</v>
      </c>
      <c r="W21" s="21">
        <f>('Balance Sheet Annual'!BS21/'Balance Sheet Annual'!CS21)</f>
        <v>0.37187439147797829</v>
      </c>
      <c r="X21" s="22">
        <f>'Balance Sheet Annual'!AH21/'Balance Sheet Annual'!BB21</f>
        <v>0.26358571998743285</v>
      </c>
      <c r="Y21" s="22">
        <f>'Balance Sheet Annual'!CS21/('Balance Sheet Annual'!BB21-'Balance Sheet Annual'!AQ21-'Balance Sheet Annual'!AR21-'Balance Sheet Annual'!AS21)</f>
        <v>0.66788667822005765</v>
      </c>
      <c r="Z21" s="22">
        <f>'Balance Sheet Annual'!BA21/'Balance Sheet Annual'!BB21</f>
        <v>0.73641428001256715</v>
      </c>
      <c r="AA21" s="22">
        <f>'Balance Sheet Annual'!AR21/'Balance Sheet Annual'!BB21</f>
        <v>0.2067048781047563</v>
      </c>
      <c r="AB21" s="23">
        <f>'Balance Sheet Annual'!CS21/'Balance Sheet Annual'!CT21</f>
        <v>0.49581504031959167</v>
      </c>
      <c r="AC21" s="24">
        <f>'Income Statement Annual'!V21/'Income Statement Annual'!N21</f>
        <v>0.36067378775981868</v>
      </c>
      <c r="AD21" s="22">
        <f>('Income Statement Annual'!AF21-'Income Statement Annual'!AC21)/'Income Statement Annual'!N21</f>
        <v>0.20773996651802248</v>
      </c>
      <c r="AE21" s="22">
        <f>'Income Statement Annual'!AF21/'Income Statement Annual'!N21</f>
        <v>0.20773996651802248</v>
      </c>
      <c r="AF21" s="22">
        <f>'Income Statement Annual'!BS21/'Income Statement Annual'!N21</f>
        <v>0.20550289633920502</v>
      </c>
      <c r="AG21" s="22">
        <f>('Income Statement Annual'!AF21-'Income Statement Annual'!AC21)/('Income Statement Annual'!AH21*-1)</f>
        <v>13.37872340425532</v>
      </c>
      <c r="AH21" s="23">
        <f>'Income Statement Annual'!AF21/('Income Statement Annual'!AH21*-1)</f>
        <v>13.37872340425532</v>
      </c>
      <c r="AI21" s="24">
        <f>'Cash Flow Statement Annual'!BG21/'Cash Flow Statement Annual'!AB21</f>
        <v>-1.4400886179085075</v>
      </c>
      <c r="AJ21" s="22">
        <f>'Cash Flow Statement Annual'!AB21/'Balance Sheet Annual'!BR21</f>
        <v>0.46161043228674081</v>
      </c>
      <c r="AK21" s="22">
        <f>('Cash Flow Statement Annual'!AB21+'Cash Flow Statement Annual'!AV21)/('Balance Sheet Annual'!BH21+'Balance Sheet Annual'!BS21)</f>
        <v>0.23549533488543933</v>
      </c>
      <c r="AL21" s="23">
        <f>('Cash Flow Statement Annual'!AB21/('Balance Sheet Annual'!BH21+'Balance Sheet Annual'!BS21))</f>
        <v>0.32029192885333774</v>
      </c>
      <c r="AM21" s="24">
        <f>'Income Statement Annual'!BS21/'Balance Sheet Annual'!CS21</f>
        <v>0.18450174881913475</v>
      </c>
      <c r="AN21" s="22">
        <f>'Income Statement Annual'!N21/'Balance Sheet Annual'!CS21</f>
        <v>0.89780607527104839</v>
      </c>
      <c r="AO21" s="22">
        <f>'Income Statement Annual'!N21/'Balance Sheet Annual'!BB21</f>
        <v>0.4451457554096892</v>
      </c>
      <c r="AP21" s="22">
        <f>'Income Statement Annual'!N21/('Balance Sheet Annual'!AH21-'Balance Sheet Annual'!BR21)</f>
        <v>4.1397832316055974</v>
      </c>
      <c r="AQ21" s="22">
        <f>'Income Statement Annual'!BS21/'Balance Sheet Annual'!BB21</f>
        <v>9.1478742029794474E-2</v>
      </c>
      <c r="AR21" s="22">
        <f>'Cash Flow Statement Annual'!AB21/'Income Statement Annual'!N21</f>
        <v>0.16182906413428347</v>
      </c>
      <c r="AS21" s="22">
        <f>'Cash Flow Statement Annual'!BG21/'Income Statement Annual'!N21</f>
        <v>-0.23304819330656751</v>
      </c>
      <c r="AT21" s="22">
        <f>'Cash Flow Statement Annual'!AB21/'Balance Sheet Annual'!BB21</f>
        <v>7.2037521001298663E-2</v>
      </c>
      <c r="AU21" s="22">
        <f>('Cash Flow Statement Annual'!AB21+'Cash Flow Statement Annual'!AU21)/'Balance Sheet Annual'!BR21</f>
        <v>0.2049319921938719</v>
      </c>
      <c r="AV21" s="22">
        <f>('Cash Flow Statement Annual'!AB21+'Cash Flow Statement Annual'!AU21)/('Balance Sheet Annual'!BH21+'Balance Sheet Annual'!BS21)</f>
        <v>0.14219363011007441</v>
      </c>
      <c r="AW21" s="22">
        <f>'Cash Flow Statement Annual'!AB21/'Balance Sheet Annual'!BS21</f>
        <v>0.39069944116813887</v>
      </c>
      <c r="AX21" s="22">
        <f>('Cash Flow Statement Annual'!AB21+'Cash Flow Statement Annual'!AU21)/'Balance Sheet Annual'!BS21</f>
        <v>0.17345105142226</v>
      </c>
      <c r="AY21" s="22">
        <f>('Balance Sheet Annual'!BH21+'Balance Sheet Annual'!BS21)/('Income Statement Annual'!AF21-'Income Statement Annual'!AC21)</f>
        <v>2.4321506406964937</v>
      </c>
      <c r="AZ21" s="22">
        <f>(('Balance Sheet Annual'!BH21+'Balance Sheet Annual'!BS21)-'Balance Sheet Annual'!N21)/('Income Statement Annual'!AF21-'Income Statement Annual'!AC21)</f>
        <v>1.640094592590057</v>
      </c>
      <c r="BA21" s="22">
        <f>('Cash Flow Statement Annual'!AB21+'Cash Flow Statement Annual'!AU21)/'Income Statement Annual'!BS21</f>
        <v>0.34960104503995315</v>
      </c>
      <c r="BB21" s="22">
        <f>'Income Statement Annual'!AF21/('Balance Sheet Annual'!BH21+'Balance Sheet Annual'!BS21)</f>
        <v>0.41115874291143029</v>
      </c>
      <c r="BC21" s="23">
        <f>'Income Statement Annual'!AF21/('Balance Sheet Annual'!BB21-'Balance Sheet Annual'!BR21)</f>
        <v>0.10957441438236862</v>
      </c>
    </row>
    <row r="22" spans="1:55" x14ac:dyDescent="0.2">
      <c r="A22" s="47" t="s">
        <v>77</v>
      </c>
      <c r="B22" s="47" t="s">
        <v>78</v>
      </c>
      <c r="C22" s="47" t="str">
        <f>VLOOKUP(A22,'[1]S&amp;P 500 Wikipedia'!A:D,3,FALSE)</f>
        <v>Health Care</v>
      </c>
      <c r="D22" s="47">
        <v>445691</v>
      </c>
      <c r="E22" s="47" t="s">
        <v>16</v>
      </c>
      <c r="F22" s="47">
        <v>2018</v>
      </c>
      <c r="G22" s="47" t="s">
        <v>17</v>
      </c>
      <c r="H22" s="48">
        <v>43465</v>
      </c>
      <c r="I22" s="48">
        <v>43524</v>
      </c>
      <c r="J22" s="48">
        <v>43524</v>
      </c>
      <c r="K22" s="47">
        <v>79893000</v>
      </c>
      <c r="L22" s="47">
        <v>80970000</v>
      </c>
      <c r="M22" s="47" t="s">
        <v>1622</v>
      </c>
      <c r="N22" s="20">
        <f>'Balance Sheet Annual'!AH22/'Balance Sheet Annual'!BR22</f>
        <v>1.8819965523868147</v>
      </c>
      <c r="O22" s="21">
        <f>('Balance Sheet Annual'!AH22-'Balance Sheet Annual'!U22)/'Balance Sheet Annual'!BR22</f>
        <v>1.8015989642711101</v>
      </c>
      <c r="P22" s="21">
        <f>'Balance Sheet Annual'!N22/'Balance Sheet Annual'!BR22</f>
        <v>1.0625454251213384</v>
      </c>
      <c r="Q22" s="21">
        <f>'Balance Sheet Annual'!CH22/'Balance Sheet Annual'!CS22</f>
        <v>0.63817762279400203</v>
      </c>
      <c r="R22" s="21">
        <f>('Balance Sheet Annual'!BH22+'Balance Sheet Annual'!BS22)/'Balance Sheet Annual'!BB22</f>
        <v>0</v>
      </c>
      <c r="S22" s="21">
        <f>('Balance Sheet Annual'!BH22/'Balance Sheet Annual'!BB22)</f>
        <v>0</v>
      </c>
      <c r="T22" s="21">
        <f>'Balance Sheet Annual'!BS22/'Balance Sheet Annual'!BB22</f>
        <v>0</v>
      </c>
      <c r="U22" s="21">
        <f>('Balance Sheet Annual'!BH22+'Balance Sheet Annual'!BS22)/'Balance Sheet Annual'!CS22</f>
        <v>0</v>
      </c>
      <c r="V22" s="21">
        <f>('Balance Sheet Annual'!BH22/'Balance Sheet Annual'!CS22)</f>
        <v>0</v>
      </c>
      <c r="W22" s="21">
        <f>('Balance Sheet Annual'!BS22/'Balance Sheet Annual'!CS22)</f>
        <v>0</v>
      </c>
      <c r="X22" s="22">
        <f>'Balance Sheet Annual'!AH22/'Balance Sheet Annual'!BB22</f>
        <v>0.63459471521463529</v>
      </c>
      <c r="Y22" s="22">
        <f>'Balance Sheet Annual'!CS22/('Balance Sheet Annual'!BB22-'Balance Sheet Annual'!AQ22-'Balance Sheet Annual'!AR22-'Balance Sheet Annual'!AS22)</f>
        <v>0.6358209985338813</v>
      </c>
      <c r="Z22" s="22">
        <f>'Balance Sheet Annual'!BA22/'Balance Sheet Annual'!BB22</f>
        <v>0.36540528478536466</v>
      </c>
      <c r="AA22" s="22">
        <f>'Balance Sheet Annual'!AR22/'Balance Sheet Annual'!BB22</f>
        <v>0</v>
      </c>
      <c r="AB22" s="23">
        <f>'Balance Sheet Annual'!CS22/'Balance Sheet Annual'!CT22</f>
        <v>0.61043441571033363</v>
      </c>
      <c r="AC22" s="24">
        <f>'Income Statement Annual'!V22/'Income Statement Annual'!N22</f>
        <v>0.73626894998810066</v>
      </c>
      <c r="AD22" s="22">
        <f>('Income Statement Annual'!AF22-'Income Statement Annual'!AC22)/'Income Statement Annual'!N22</f>
        <v>0.23725700384237516</v>
      </c>
      <c r="AE22" s="22">
        <f>'Income Statement Annual'!AF22/'Income Statement Annual'!N22</f>
        <v>0.23725700384237516</v>
      </c>
      <c r="AF22" s="22">
        <f>'Income Statement Annual'!BS22/'Income Statement Annual'!N22</f>
        <v>0.2035273980265366</v>
      </c>
      <c r="AG22" s="22">
        <f>('Income Statement Annual'!AF22-'Income Statement Annual'!AC22)/('Income Statement Annual'!AH22*-1)</f>
        <v>-54.403451492537314</v>
      </c>
      <c r="AH22" s="23">
        <f>'Income Statement Annual'!AF22/('Income Statement Annual'!AH22*-1)</f>
        <v>-54.403451492537314</v>
      </c>
      <c r="AI22" s="24">
        <f>'Cash Flow Statement Annual'!BG22/'Cash Flow Statement Annual'!AB22</f>
        <v>-0.66602966389690654</v>
      </c>
      <c r="AJ22" s="22">
        <f>'Cash Flow Statement Annual'!AB22/'Balance Sheet Annual'!BR22</f>
        <v>0.80147758979182837</v>
      </c>
      <c r="AK22" s="22" t="e">
        <f>('Cash Flow Statement Annual'!AB22+'Cash Flow Statement Annual'!AV22)/('Balance Sheet Annual'!BH22+'Balance Sheet Annual'!BS22)</f>
        <v>#DIV/0!</v>
      </c>
      <c r="AL22" s="23" t="e">
        <f>('Cash Flow Statement Annual'!AB22/('Balance Sheet Annual'!BH22+'Balance Sheet Annual'!BS22))</f>
        <v>#DIV/0!</v>
      </c>
      <c r="AM22" s="24">
        <f>'Income Statement Annual'!BS22/'Balance Sheet Annual'!CS22</f>
        <v>0.31944917794125743</v>
      </c>
      <c r="AN22" s="22">
        <f>'Income Statement Annual'!N22/'Balance Sheet Annual'!CS22</f>
        <v>1.5695635135059633</v>
      </c>
      <c r="AO22" s="22">
        <f>'Income Statement Annual'!N22/'Balance Sheet Annual'!BB22</f>
        <v>0.95811558628727111</v>
      </c>
      <c r="AP22" s="22">
        <f>'Income Statement Annual'!N22/('Balance Sheet Annual'!AH22-'Balance Sheet Annual'!BR22)</f>
        <v>3.2216131558339858</v>
      </c>
      <c r="AQ22" s="22">
        <f>'Income Statement Annual'!BS22/'Balance Sheet Annual'!BB22</f>
        <v>0.19500277228571791</v>
      </c>
      <c r="AR22" s="22">
        <f>'Cash Flow Statement Annual'!AB22/'Income Statement Annual'!N22</f>
        <v>0.2820662377472169</v>
      </c>
      <c r="AS22" s="22">
        <f>'Cash Flow Statement Annual'!BG22/'Income Statement Annual'!N22</f>
        <v>-0.18786448152344379</v>
      </c>
      <c r="AT22" s="22">
        <f>'Cash Flow Statement Annual'!AB22/'Balance Sheet Annual'!BB22</f>
        <v>0.27025205875101949</v>
      </c>
      <c r="AU22" s="22">
        <f>('Cash Flow Statement Annual'!AB22+'Cash Flow Statement Annual'!AU22)/'Balance Sheet Annual'!BR22</f>
        <v>0.81148664952974614</v>
      </c>
      <c r="AV22" s="22" t="e">
        <f>('Cash Flow Statement Annual'!AB22+'Cash Flow Statement Annual'!AU22)/('Balance Sheet Annual'!BH22+'Balance Sheet Annual'!BS22)</f>
        <v>#DIV/0!</v>
      </c>
      <c r="AW22" s="22" t="e">
        <f>'Cash Flow Statement Annual'!AB22/'Balance Sheet Annual'!BS22</f>
        <v>#DIV/0!</v>
      </c>
      <c r="AX22" s="22" t="e">
        <f>('Cash Flow Statement Annual'!AB22+'Cash Flow Statement Annual'!AU22)/'Balance Sheet Annual'!BS22</f>
        <v>#DIV/0!</v>
      </c>
      <c r="AY22" s="22">
        <f>('Balance Sheet Annual'!BH22+'Balance Sheet Annual'!BS22)/('Income Statement Annual'!AF22-'Income Statement Annual'!AC22)</f>
        <v>0</v>
      </c>
      <c r="AZ22" s="22">
        <f>(('Balance Sheet Annual'!BH22+'Balance Sheet Annual'!BS22)-'Balance Sheet Annual'!N22)/('Income Statement Annual'!AF22-'Income Statement Annual'!AC22)</f>
        <v>-1.5761160312411588</v>
      </c>
      <c r="BA22" s="22">
        <f>('Cash Flow Statement Annual'!AB22+'Cash Flow Statement Annual'!AU22)/'Income Statement Annual'!BS22</f>
        <v>1.403195622571739</v>
      </c>
      <c r="BB22" s="22" t="e">
        <f>'Income Statement Annual'!AF22/('Balance Sheet Annual'!BH22+'Balance Sheet Annual'!BS22)</f>
        <v>#DIV/0!</v>
      </c>
      <c r="BC22" s="23">
        <f>'Income Statement Annual'!AF22/('Balance Sheet Annual'!BB22-'Balance Sheet Annual'!BR22)</f>
        <v>0.34296467544114351</v>
      </c>
    </row>
    <row r="23" spans="1:55" x14ac:dyDescent="0.2">
      <c r="A23" s="47" t="s">
        <v>64</v>
      </c>
      <c r="B23" s="47" t="s">
        <v>65</v>
      </c>
      <c r="C23" s="47" t="str">
        <f>VLOOKUP(A23,'[1]S&amp;P 500 Wikipedia'!A:D,3,FALSE)</f>
        <v>Industrials</v>
      </c>
      <c r="D23" s="47">
        <v>65470</v>
      </c>
      <c r="E23" s="47" t="s">
        <v>16</v>
      </c>
      <c r="F23" s="47">
        <v>2018</v>
      </c>
      <c r="G23" s="47" t="s">
        <v>17</v>
      </c>
      <c r="H23" s="48">
        <v>43465</v>
      </c>
      <c r="I23" s="48">
        <v>43511</v>
      </c>
      <c r="J23" s="48">
        <v>43511</v>
      </c>
      <c r="K23" s="47">
        <v>123273000</v>
      </c>
      <c r="L23" s="47">
        <v>124370000</v>
      </c>
      <c r="M23" s="47" t="s">
        <v>1623</v>
      </c>
      <c r="N23" s="20">
        <f>'Balance Sheet Annual'!AH23/'Balance Sheet Annual'!BR23</f>
        <v>0.60740992522093817</v>
      </c>
      <c r="O23" s="21">
        <f>('Balance Sheet Annual'!AH23-'Balance Sheet Annual'!U23)/'Balance Sheet Annual'!BR23</f>
        <v>0.58701563562202586</v>
      </c>
      <c r="P23" s="21">
        <f>'Balance Sheet Annual'!N23/'Balance Sheet Annual'!BR23</f>
        <v>0.42012236573759348</v>
      </c>
      <c r="Q23" s="21">
        <f>'Balance Sheet Annual'!CH23/'Balance Sheet Annual'!CS23</f>
        <v>1.9090909090909092</v>
      </c>
      <c r="R23" s="21">
        <f>('Balance Sheet Annual'!BH23+'Balance Sheet Annual'!BS23)/'Balance Sheet Annual'!BB23</f>
        <v>0.19272360703812316</v>
      </c>
      <c r="S23" s="21">
        <f>('Balance Sheet Annual'!BH23/'Balance Sheet Annual'!BB23)</f>
        <v>4.4538123167155427E-2</v>
      </c>
      <c r="T23" s="21">
        <f>'Balance Sheet Annual'!BS23/'Balance Sheet Annual'!BB23</f>
        <v>0.14818548387096775</v>
      </c>
      <c r="U23" s="21">
        <f>('Balance Sheet Annual'!BH23+'Balance Sheet Annual'!BS23)/'Balance Sheet Annual'!CS23</f>
        <v>0.56065049320181282</v>
      </c>
      <c r="V23" s="21">
        <f>('Balance Sheet Annual'!BH23/'Balance Sheet Annual'!CS23)</f>
        <v>0.12956544921354304</v>
      </c>
      <c r="W23" s="21">
        <f>('Balance Sheet Annual'!BS23/'Balance Sheet Annual'!CS23)</f>
        <v>0.4310850439882698</v>
      </c>
      <c r="X23" s="22">
        <f>'Balance Sheet Annual'!AH23/'Balance Sheet Annual'!BB23</f>
        <v>0.16376466275659823</v>
      </c>
      <c r="Y23" s="22">
        <f>'Balance Sheet Annual'!CS23/('Balance Sheet Annual'!BB23-'Balance Sheet Annual'!AQ23-'Balance Sheet Annual'!AR23-'Balance Sheet Annual'!AS23)</f>
        <v>0.42422528839629042</v>
      </c>
      <c r="Z23" s="22">
        <f>'Balance Sheet Annual'!BA23/'Balance Sheet Annual'!BB23</f>
        <v>0.83623533724340171</v>
      </c>
      <c r="AA23" s="22">
        <f>'Balance Sheet Annual'!AR23/'Balance Sheet Annual'!BB23</f>
        <v>0.17806085043988271</v>
      </c>
      <c r="AB23" s="23">
        <f>'Balance Sheet Annual'!CS23/'Balance Sheet Annual'!CT23</f>
        <v>0.34375</v>
      </c>
      <c r="AC23" s="24">
        <f>'Income Statement Annual'!V23/'Income Statement Annual'!N23</f>
        <v>0.26924007744433687</v>
      </c>
      <c r="AD23" s="22">
        <f>('Income Statement Annual'!AF23-'Income Statement Annual'!AC23)/'Income Statement Annual'!N23</f>
        <v>0.14194094869312682</v>
      </c>
      <c r="AE23" s="22">
        <f>'Income Statement Annual'!AF23/'Income Statement Annual'!N23</f>
        <v>9.3780251694094874E-2</v>
      </c>
      <c r="AF23" s="22">
        <f>'Income Statement Annual'!BS23/'Income Statement Annual'!N23</f>
        <v>5.2879961277831559E-2</v>
      </c>
      <c r="AG23" s="22">
        <f>('Income Statement Annual'!AF23-'Income Statement Annual'!AC23)/('Income Statement Annual'!AH23*-1)</f>
        <v>22.132075471698112</v>
      </c>
      <c r="AH23" s="23">
        <f>'Income Statement Annual'!AF23/('Income Statement Annual'!AH23*-1)</f>
        <v>14.622641509433961</v>
      </c>
      <c r="AI23" s="24">
        <f>'Cash Flow Statement Annual'!BG23/'Cash Flow Statement Annual'!AB23</f>
        <v>-0.54142259414225946</v>
      </c>
      <c r="AJ23" s="22">
        <f>'Cash Flow Statement Annual'!AB23/'Balance Sheet Annual'!BR23</f>
        <v>0.40618626784500339</v>
      </c>
      <c r="AK23" s="22">
        <f>('Cash Flow Statement Annual'!AB23+'Cash Flow Statement Annual'!AV23)/('Balance Sheet Annual'!BH23+'Balance Sheet Annual'!BS23)</f>
        <v>0.49310508796956726</v>
      </c>
      <c r="AL23" s="23">
        <f>('Cash Flow Statement Annual'!AB23/('Balance Sheet Annual'!BH23+'Balance Sheet Annual'!BS23))</f>
        <v>0.56823585354255823</v>
      </c>
      <c r="AM23" s="24">
        <f>'Income Statement Annual'!BS23/'Balance Sheet Annual'!CS23</f>
        <v>0.11650226606238337</v>
      </c>
      <c r="AN23" s="22">
        <f>'Income Statement Annual'!N23/'Balance Sheet Annual'!CS23</f>
        <v>2.203145827779259</v>
      </c>
      <c r="AO23" s="22">
        <f>'Income Statement Annual'!N23/'Balance Sheet Annual'!BB23</f>
        <v>0.75733137829912023</v>
      </c>
      <c r="AP23" s="22">
        <f>'Income Statement Annual'!N23/('Balance Sheet Annual'!AH23-'Balance Sheet Annual'!BR23)</f>
        <v>-7.154978354978355</v>
      </c>
      <c r="AQ23" s="22">
        <f>'Income Statement Annual'!BS23/'Balance Sheet Annual'!BB23</f>
        <v>4.0047653958944281E-2</v>
      </c>
      <c r="AR23" s="22">
        <f>'Cash Flow Statement Annual'!AB23/'Income Statement Annual'!N23</f>
        <v>0.14460309777347533</v>
      </c>
      <c r="AS23" s="22">
        <f>'Cash Flow Statement Annual'!BG23/'Income Statement Annual'!N23</f>
        <v>-7.8291384317521778E-2</v>
      </c>
      <c r="AT23" s="22">
        <f>'Cash Flow Statement Annual'!AB23/'Balance Sheet Annual'!BB23</f>
        <v>0.1095124633431085</v>
      </c>
      <c r="AU23" s="22">
        <f>('Cash Flow Statement Annual'!AB23+'Cash Flow Statement Annual'!AU23)/'Balance Sheet Annual'!BR23</f>
        <v>0.19170632222977566</v>
      </c>
      <c r="AV23" s="22">
        <f>('Cash Flow Statement Annual'!AB23+'Cash Flow Statement Annual'!AU23)/('Balance Sheet Annual'!BH23+'Balance Sheet Annual'!BS23)</f>
        <v>0.26818830242510699</v>
      </c>
      <c r="AW23" s="22">
        <f>'Cash Flow Statement Annual'!AB23/'Balance Sheet Annual'!BS23</f>
        <v>0.73902288188002474</v>
      </c>
      <c r="AX23" s="22">
        <f>('Cash Flow Statement Annual'!AB23+'Cash Flow Statement Annual'!AU23)/'Balance Sheet Annual'!BS23</f>
        <v>0.34879406307977734</v>
      </c>
      <c r="AY23" s="22">
        <f>('Balance Sheet Annual'!BH23+'Balance Sheet Annual'!BS23)/('Income Statement Annual'!AF23-'Income Statement Annual'!AC23)</f>
        <v>1.792838874680307</v>
      </c>
      <c r="AZ23" s="22">
        <f>(('Balance Sheet Annual'!BH23+'Balance Sheet Annual'!BS23)-'Balance Sheet Annual'!N23)/('Income Statement Annual'!AF23-'Income Statement Annual'!AC23)</f>
        <v>0.73913043478260865</v>
      </c>
      <c r="BA23" s="22">
        <f>('Cash Flow Statement Annual'!AB23+'Cash Flow Statement Annual'!AU23)/'Income Statement Annual'!BS23</f>
        <v>1.2906178489702518</v>
      </c>
      <c r="BB23" s="22">
        <f>'Income Statement Annual'!AF23/('Balance Sheet Annual'!BH23+'Balance Sheet Annual'!BS23)</f>
        <v>0.36852116024726583</v>
      </c>
      <c r="BC23" s="23">
        <f>'Income Statement Annual'!AF23/('Balance Sheet Annual'!BB23-'Balance Sheet Annual'!BR23)</f>
        <v>9.7239648682559604E-2</v>
      </c>
    </row>
    <row r="24" spans="1:55" x14ac:dyDescent="0.2">
      <c r="A24" s="47" t="s">
        <v>80</v>
      </c>
      <c r="B24" s="47" t="s">
        <v>81</v>
      </c>
      <c r="C24" s="47" t="str">
        <f>VLOOKUP(A24,'[1]S&amp;P 500 Wikipedia'!A:D,3,FALSE)</f>
        <v>Industrials</v>
      </c>
      <c r="D24" s="47">
        <v>69109</v>
      </c>
      <c r="E24" s="47" t="s">
        <v>16</v>
      </c>
      <c r="F24" s="47">
        <v>2018</v>
      </c>
      <c r="G24" s="47" t="s">
        <v>17</v>
      </c>
      <c r="H24" s="48">
        <v>43465</v>
      </c>
      <c r="I24" s="48">
        <v>43515</v>
      </c>
      <c r="J24" s="48">
        <v>43515</v>
      </c>
      <c r="K24" s="47">
        <v>94800000</v>
      </c>
      <c r="L24" s="47">
        <v>95600000</v>
      </c>
      <c r="M24" s="47" t="s">
        <v>1624</v>
      </c>
      <c r="N24" s="20">
        <f>'Balance Sheet Annual'!AH24/'Balance Sheet Annual'!BR24</f>
        <v>2.1532314923619271</v>
      </c>
      <c r="O24" s="21">
        <f>('Balance Sheet Annual'!AH24-'Balance Sheet Annual'!U24)/'Balance Sheet Annual'!BR24</f>
        <v>1.4944770857814336</v>
      </c>
      <c r="P24" s="21">
        <f>'Balance Sheet Annual'!N24/'Balance Sheet Annual'!BR24</f>
        <v>0.66698002350176266</v>
      </c>
      <c r="Q24" s="21">
        <f>'Balance Sheet Annual'!CH24/'Balance Sheet Annual'!CS24</f>
        <v>3.2969418960244647</v>
      </c>
      <c r="R24" s="21">
        <f>('Balance Sheet Annual'!BH24+'Balance Sheet Annual'!BS24)/'Balance Sheet Annual'!BB24</f>
        <v>0.51412710839086184</v>
      </c>
      <c r="S24" s="21">
        <f>('Balance Sheet Annual'!BH24/'Balance Sheet Annual'!BB24)</f>
        <v>1.2561383531421251E-2</v>
      </c>
      <c r="T24" s="21">
        <f>'Balance Sheet Annual'!BS24/'Balance Sheet Annual'!BB24</f>
        <v>0.50156572485944062</v>
      </c>
      <c r="U24" s="21">
        <f>('Balance Sheet Annual'!BH24+'Balance Sheet Annual'!BS24)/'Balance Sheet Annual'!CS24</f>
        <v>2.2091743119266054</v>
      </c>
      <c r="V24" s="21">
        <f>('Balance Sheet Annual'!BH24/'Balance Sheet Annual'!CS24)</f>
        <v>5.3975535168195719E-2</v>
      </c>
      <c r="W24" s="21">
        <f>('Balance Sheet Annual'!BS24/'Balance Sheet Annual'!CS24)</f>
        <v>2.15519877675841</v>
      </c>
      <c r="X24" s="22">
        <f>'Balance Sheet Annual'!AH24/'Balance Sheet Annual'!BB24</f>
        <v>0.32602661732261051</v>
      </c>
      <c r="Y24" s="22">
        <f>'Balance Sheet Annual'!CS24/('Balance Sheet Annual'!BB24-'Balance Sheet Annual'!AQ24-'Balance Sheet Annual'!AR24-'Balance Sheet Annual'!AS24)</f>
        <v>0.4738787044417071</v>
      </c>
      <c r="Z24" s="22">
        <f>'Balance Sheet Annual'!BA24/'Balance Sheet Annual'!BB24</f>
        <v>0.67397338267738949</v>
      </c>
      <c r="AA24" s="22">
        <f>'Balance Sheet Annual'!AR24/'Balance Sheet Annual'!BB24</f>
        <v>0.31421251156501318</v>
      </c>
      <c r="AB24" s="23">
        <f>'Balance Sheet Annual'!CS24/'Balance Sheet Annual'!CT24</f>
        <v>0.23272364956230873</v>
      </c>
      <c r="AC24" s="24">
        <f>'Income Statement Annual'!V24/'Income Statement Annual'!N24</f>
        <v>0.42951275762345792</v>
      </c>
      <c r="AD24" s="22">
        <f>('Income Statement Annual'!AF24-'Income Statement Annual'!AC24)/'Income Statement Annual'!N24</f>
        <v>0.19248087271662334</v>
      </c>
      <c r="AE24" s="22">
        <f>'Income Statement Annual'!AF24/'Income Statement Annual'!N24</f>
        <v>0.19248087271662334</v>
      </c>
      <c r="AF24" s="22">
        <f>'Income Statement Annual'!BS24/'Income Statement Annual'!N24</f>
        <v>0.15920489072738589</v>
      </c>
      <c r="AG24" s="22">
        <f>('Income Statement Annual'!AF24-'Income Statement Annual'!AC24)/('Income Statement Annual'!AH24*-1)</f>
        <v>9.7370370370370374</v>
      </c>
      <c r="AH24" s="23">
        <f>'Income Statement Annual'!AF24/('Income Statement Annual'!AH24*-1)</f>
        <v>9.7370370370370374</v>
      </c>
      <c r="AI24" s="24">
        <f>'Cash Flow Statement Annual'!BG24/'Cash Flow Statement Annual'!AB24</f>
        <v>-0.40061162079510704</v>
      </c>
      <c r="AJ24" s="22">
        <f>'Cash Flow Statement Annual'!AB24/'Balance Sheet Annual'!BR24</f>
        <v>1.0759106933019977</v>
      </c>
      <c r="AK24" s="22">
        <f>('Cash Flow Statement Annual'!AB24+'Cash Flow Statement Annual'!AV24)/('Balance Sheet Annual'!BH24+'Balance Sheet Annual'!BS24)</f>
        <v>0.26190476190476192</v>
      </c>
      <c r="AL24" s="23">
        <f>('Cash Flow Statement Annual'!AB24/('Balance Sheet Annual'!BH24+'Balance Sheet Annual'!BS24))</f>
        <v>0.31686046511627908</v>
      </c>
      <c r="AM24" s="24">
        <f>'Income Statement Annual'!BS24/'Balance Sheet Annual'!CS24</f>
        <v>0.66498470948012234</v>
      </c>
      <c r="AN24" s="22">
        <f>'Income Statement Annual'!N24/'Balance Sheet Annual'!CS24</f>
        <v>4.1769113149847099</v>
      </c>
      <c r="AO24" s="22">
        <f>'Income Statement Annual'!N24/'Balance Sheet Annual'!BB24</f>
        <v>0.97206604512134365</v>
      </c>
      <c r="AP24" s="22">
        <f>'Income Statement Annual'!N24/('Balance Sheet Annual'!AH24-'Balance Sheet Annual'!BR24)</f>
        <v>5.5669451803545957</v>
      </c>
      <c r="AQ24" s="22">
        <f>'Income Statement Annual'!BS24/'Balance Sheet Annual'!BB24</f>
        <v>0.15475766849334566</v>
      </c>
      <c r="AR24" s="22">
        <f>'Cash Flow Statement Annual'!AB24/'Income Statement Annual'!N24</f>
        <v>0.16758794889629169</v>
      </c>
      <c r="AS24" s="22">
        <f>'Cash Flow Statement Annual'!BG24/'Income Statement Annual'!N24</f>
        <v>-6.7137679833070979E-2</v>
      </c>
      <c r="AT24" s="22">
        <f>'Cash Flow Statement Annual'!AB24/'Balance Sheet Annual'!BB24</f>
        <v>0.16290655469361612</v>
      </c>
      <c r="AU24" s="22">
        <f>('Cash Flow Statement Annual'!AB24+'Cash Flow Statement Annual'!AU24)/'Balance Sheet Annual'!BR24</f>
        <v>3.2902467685076382E-2</v>
      </c>
      <c r="AV24" s="22">
        <f>('Cash Flow Statement Annual'!AB24+'Cash Flow Statement Annual'!AU24)/('Balance Sheet Annual'!BH24+'Balance Sheet Annual'!BS24)</f>
        <v>9.6899224806201549E-3</v>
      </c>
      <c r="AW24" s="22">
        <f>'Cash Flow Statement Annual'!AB24/'Balance Sheet Annual'!BS24</f>
        <v>0.32479602695991489</v>
      </c>
      <c r="AX24" s="22">
        <f>('Cash Flow Statement Annual'!AB24+'Cash Flow Statement Annual'!AU24)/'Balance Sheet Annual'!BS24</f>
        <v>9.9326002128414335E-3</v>
      </c>
      <c r="AY24" s="22">
        <f>('Balance Sheet Annual'!BH24+'Balance Sheet Annual'!BS24)/('Income Statement Annual'!AF24-'Income Statement Annual'!AC24)</f>
        <v>2.7478128565994675</v>
      </c>
      <c r="AZ24" s="22">
        <f>(('Balance Sheet Annual'!BH24+'Balance Sheet Annual'!BS24)-'Balance Sheet Annual'!N24)/('Income Statement Annual'!AF24-'Income Statement Annual'!AC24)</f>
        <v>2.2080639026245721</v>
      </c>
      <c r="BA24" s="22">
        <f>('Cash Flow Statement Annual'!AB24+'Cash Flow Statement Annual'!AU24)/'Income Statement Annual'!BS24</f>
        <v>3.2191308346746376E-2</v>
      </c>
      <c r="BB24" s="22">
        <f>'Income Statement Annual'!AF24/('Balance Sheet Annual'!BH24+'Balance Sheet Annual'!BS24)</f>
        <v>0.36392580287929127</v>
      </c>
      <c r="BC24" s="23">
        <f>'Income Statement Annual'!AF24/('Balance Sheet Annual'!BB24-'Balance Sheet Annual'!BR24)</f>
        <v>0.22048895039208286</v>
      </c>
    </row>
    <row r="25" spans="1:55" x14ac:dyDescent="0.2">
      <c r="A25" s="47" t="s">
        <v>74</v>
      </c>
      <c r="B25" s="47" t="s">
        <v>75</v>
      </c>
      <c r="C25" s="47" t="str">
        <f>VLOOKUP(A25,'[1]S&amp;P 500 Wikipedia'!A:D,3,FALSE)</f>
        <v>Health Care</v>
      </c>
      <c r="D25" s="47">
        <v>65359</v>
      </c>
      <c r="E25" s="47" t="s">
        <v>16</v>
      </c>
      <c r="F25" s="47">
        <v>2018</v>
      </c>
      <c r="G25" s="47" t="s">
        <v>17</v>
      </c>
      <c r="H25" s="48">
        <v>43465</v>
      </c>
      <c r="I25" s="48">
        <v>43502</v>
      </c>
      <c r="J25" s="48">
        <v>43502</v>
      </c>
      <c r="K25" s="47">
        <v>223200000</v>
      </c>
      <c r="L25" s="47">
        <v>227100000</v>
      </c>
      <c r="M25" s="47" t="s">
        <v>1625</v>
      </c>
      <c r="N25" s="20">
        <f>'Balance Sheet Annual'!AH25/'Balance Sheet Annual'!BR25</f>
        <v>2.8833049403747872</v>
      </c>
      <c r="O25" s="21">
        <f>('Balance Sheet Annual'!AH25-'Balance Sheet Annual'!U25)/'Balance Sheet Annual'!BR25</f>
        <v>2.4808347529812607</v>
      </c>
      <c r="P25" s="21">
        <f>'Balance Sheet Annual'!N25/'Balance Sheet Annual'!BR25</f>
        <v>1.3320272572402043</v>
      </c>
      <c r="Q25" s="21">
        <f>'Balance Sheet Annual'!CH25/'Balance Sheet Annual'!CS25</f>
        <v>0.52007026502133047</v>
      </c>
      <c r="R25" s="21">
        <f>('Balance Sheet Annual'!BH25+'Balance Sheet Annual'!BS25)/'Balance Sheet Annual'!BB25</f>
        <v>0.21221082551554346</v>
      </c>
      <c r="S25" s="21">
        <f>('Balance Sheet Annual'!BH25/'Balance Sheet Annual'!BB25)</f>
        <v>6.7327500197388729E-3</v>
      </c>
      <c r="T25" s="21">
        <f>'Balance Sheet Annual'!BS25/'Balance Sheet Annual'!BB25</f>
        <v>0.2054780754958046</v>
      </c>
      <c r="U25" s="21">
        <f>('Balance Sheet Annual'!BH25+'Balance Sheet Annual'!BS25)/'Balance Sheet Annual'!CS25</f>
        <v>0.32257536578180745</v>
      </c>
      <c r="V25" s="21">
        <f>('Balance Sheet Annual'!BH25/'Balance Sheet Annual'!CS25)</f>
        <v>1.0234253106826836E-2</v>
      </c>
      <c r="W25" s="21">
        <f>('Balance Sheet Annual'!BS25/'Balance Sheet Annual'!CS25)</f>
        <v>0.31234111267498066</v>
      </c>
      <c r="X25" s="22">
        <f>'Balance Sheet Annual'!AH25/'Balance Sheet Annual'!BB25</f>
        <v>0.24296757800443586</v>
      </c>
      <c r="Y25" s="22">
        <f>'Balance Sheet Annual'!CS25/('Balance Sheet Annual'!BB25-'Balance Sheet Annual'!AQ25-'Balance Sheet Annual'!AR25-'Balance Sheet Annual'!AS25)</f>
        <v>1.7447079875123734</v>
      </c>
      <c r="Z25" s="22">
        <f>'Balance Sheet Annual'!BA25/'Balance Sheet Annual'!BB25</f>
        <v>0.75703242199556409</v>
      </c>
      <c r="AA25" s="22">
        <f>'Balance Sheet Annual'!AR25/'Balance Sheet Annual'!BB25</f>
        <v>0.36157308048435605</v>
      </c>
      <c r="AB25" s="23">
        <f>'Balance Sheet Annual'!CS25/'Balance Sheet Annual'!CT25</f>
        <v>0.65786432575599885</v>
      </c>
      <c r="AC25" s="24">
        <f>'Income Statement Annual'!V25/'Income Statement Annual'!N25</f>
        <v>0.90939678543764524</v>
      </c>
      <c r="AD25" s="22">
        <f>('Income Statement Annual'!AF25-'Income Statement Annual'!AC25)/'Income Statement Annual'!N25</f>
        <v>0.38598954298993027</v>
      </c>
      <c r="AE25" s="22">
        <f>'Income Statement Annual'!AF25/'Income Statement Annual'!N25</f>
        <v>0.38598954298993027</v>
      </c>
      <c r="AF25" s="22">
        <f>'Income Statement Annual'!BS25/'Income Statement Annual'!N25</f>
        <v>1.8783888458559255E-2</v>
      </c>
      <c r="AG25" s="22">
        <f>('Income Statement Annual'!AF25-'Income Statement Annual'!AC25)/('Income Statement Annual'!AH25*-1)</f>
        <v>16.238289205702646</v>
      </c>
      <c r="AH25" s="23">
        <f>'Income Statement Annual'!AF25/('Income Statement Annual'!AH25*-1)</f>
        <v>16.238289205702646</v>
      </c>
      <c r="AI25" s="24">
        <f>'Cash Flow Statement Annual'!BG25/'Cash Flow Statement Annual'!AB25</f>
        <v>-0.24037558685446009</v>
      </c>
      <c r="AJ25" s="22">
        <f>'Cash Flow Statement Annual'!AB25/'Balance Sheet Annual'!BR25</f>
        <v>0.36286201022146508</v>
      </c>
      <c r="AK25" s="22">
        <f>('Cash Flow Statement Annual'!AB25+'Cash Flow Statement Annual'!AV25)/('Balance Sheet Annual'!BH25+'Balance Sheet Annual'!BS25)</f>
        <v>0.14408929477422627</v>
      </c>
      <c r="AL25" s="23">
        <f>('Cash Flow Statement Annual'!AB25/('Balance Sheet Annual'!BH25+'Balance Sheet Annual'!BS25))</f>
        <v>0.14408929477422627</v>
      </c>
      <c r="AM25" s="24">
        <f>'Income Statement Annual'!BS25/'Balance Sheet Annual'!CS25</f>
        <v>8.4667168559676171E-3</v>
      </c>
      <c r="AN25" s="22">
        <f>'Income Statement Annual'!N25/'Balance Sheet Annual'!CS25</f>
        <v>0.45074356540429666</v>
      </c>
      <c r="AO25" s="22">
        <f>'Income Statement Annual'!N25/'Balance Sheet Annual'!BB25</f>
        <v>0.29652811174355259</v>
      </c>
      <c r="AP25" s="22">
        <f>'Income Statement Annual'!N25/('Balance Sheet Annual'!AH25-'Balance Sheet Annual'!BR25)</f>
        <v>1.868475802804161</v>
      </c>
      <c r="AQ25" s="22">
        <f>'Income Statement Annual'!BS25/'Balance Sheet Annual'!BB25</f>
        <v>5.5699509758180867E-3</v>
      </c>
      <c r="AR25" s="22">
        <f>'Cash Flow Statement Annual'!AB25/'Income Statement Annual'!N25</f>
        <v>0.10311773818745158</v>
      </c>
      <c r="AS25" s="22">
        <f>'Cash Flow Statement Annual'!BG25/'Income Statement Annual'!N25</f>
        <v>-2.4786986831913247E-2</v>
      </c>
      <c r="AT25" s="22">
        <f>'Cash Flow Statement Annual'!AB25/'Balance Sheet Annual'!BB25</f>
        <v>3.0577308191991042E-2</v>
      </c>
      <c r="AU25" s="22">
        <f>('Cash Flow Statement Annual'!AB25+'Cash Flow Statement Annual'!AU25)/'Balance Sheet Annual'!BR25</f>
        <v>0.76362862010221466</v>
      </c>
      <c r="AV25" s="22">
        <f>('Cash Flow Statement Annual'!AB25+'Cash Flow Statement Annual'!AU25)/('Balance Sheet Annual'!BH25+'Balance Sheet Annual'!BS25)</f>
        <v>0.30323017081007947</v>
      </c>
      <c r="AW25" s="22">
        <f>'Cash Flow Statement Annual'!AB25/'Balance Sheet Annual'!BS25</f>
        <v>0.14881056345408181</v>
      </c>
      <c r="AX25" s="22">
        <f>('Cash Flow Statement Annual'!AB25+'Cash Flow Statement Annual'!AU25)/'Balance Sheet Annual'!BS25</f>
        <v>0.31316589233939984</v>
      </c>
      <c r="AY25" s="22">
        <f>('Balance Sheet Annual'!BH25+'Balance Sheet Annual'!BS25)/('Income Statement Annual'!AF25-'Income Statement Annual'!AC25)</f>
        <v>1.8540699862034367</v>
      </c>
      <c r="AZ25" s="22">
        <f>(('Balance Sheet Annual'!BH25+'Balance Sheet Annual'!BS25)-'Balance Sheet Annual'!N25)/('Income Statement Annual'!AF25-'Income Statement Annual'!AC25)</f>
        <v>0.8733851749655086</v>
      </c>
      <c r="BA25" s="22">
        <f>('Cash Flow Statement Annual'!AB25+'Cash Flow Statement Annual'!AU25)/'Income Statement Annual'!BS25</f>
        <v>11.552835051546392</v>
      </c>
      <c r="BB25" s="22">
        <f>'Income Statement Annual'!AF25/('Balance Sheet Annual'!BH25+'Balance Sheet Annual'!BS25)</f>
        <v>0.53935396583798412</v>
      </c>
      <c r="BC25" s="23">
        <f>'Income Statement Annual'!AF25/('Balance Sheet Annual'!BB25-'Balance Sheet Annual'!BR25)</f>
        <v>0.1249892223641822</v>
      </c>
    </row>
    <row r="26" spans="1:55" x14ac:dyDescent="0.2">
      <c r="A26" s="47" t="s">
        <v>143</v>
      </c>
      <c r="B26" s="47" t="s">
        <v>144</v>
      </c>
      <c r="C26" s="47" t="str">
        <f>VLOOKUP(A26,'[1]S&amp;P 500 Wikipedia'!A:D,3,FALSE)</f>
        <v>Information Technology</v>
      </c>
      <c r="D26" s="47">
        <v>67102</v>
      </c>
      <c r="E26" s="47" t="s">
        <v>16</v>
      </c>
      <c r="F26" s="47">
        <v>2018</v>
      </c>
      <c r="G26" s="47" t="s">
        <v>17</v>
      </c>
      <c r="H26" s="48">
        <v>43404</v>
      </c>
      <c r="I26" s="48">
        <v>43447</v>
      </c>
      <c r="J26" s="48">
        <v>43447</v>
      </c>
      <c r="K26" s="47">
        <v>973000000</v>
      </c>
      <c r="L26" s="47">
        <v>988000000</v>
      </c>
      <c r="M26" s="47" t="s">
        <v>1626</v>
      </c>
      <c r="N26" s="20">
        <f>'Balance Sheet Annual'!AH26/'Balance Sheet Annual'!BR26</f>
        <v>2.0193536264562195</v>
      </c>
      <c r="O26" s="21">
        <f>('Balance Sheet Annual'!AH26-'Balance Sheet Annual'!U26)/'Balance Sheet Annual'!BR26</f>
        <v>1.3199924840285606</v>
      </c>
      <c r="P26" s="21">
        <f>'Balance Sheet Annual'!N26/'Balance Sheet Annual'!BR26</f>
        <v>0.75723412251033451</v>
      </c>
      <c r="Q26" s="21">
        <f>'Balance Sheet Annual'!CH26/'Balance Sheet Annual'!CS26</f>
        <v>1.5987717502558854</v>
      </c>
      <c r="R26" s="21">
        <f>('Balance Sheet Annual'!BH26+'Balance Sheet Annual'!BS26)/'Balance Sheet Annual'!BB26</f>
        <v>0.29871152872334439</v>
      </c>
      <c r="S26" s="21">
        <f>('Balance Sheet Annual'!BH26/'Balance Sheet Annual'!BB26)</f>
        <v>0</v>
      </c>
      <c r="T26" s="21">
        <f>'Balance Sheet Annual'!BS26/'Balance Sheet Annual'!BB26</f>
        <v>0.29871152872334439</v>
      </c>
      <c r="U26" s="21">
        <f>('Balance Sheet Annual'!BH26+'Balance Sheet Annual'!BS26)/'Balance Sheet Annual'!CS26</f>
        <v>0.77628308232197685</v>
      </c>
      <c r="V26" s="21">
        <f>('Balance Sheet Annual'!BH26/'Balance Sheet Annual'!CS26)</f>
        <v>0</v>
      </c>
      <c r="W26" s="21">
        <f>('Balance Sheet Annual'!BS26/'Balance Sheet Annual'!CS26)</f>
        <v>0.77628308232197685</v>
      </c>
      <c r="X26" s="22">
        <f>'Balance Sheet Annual'!AH26/'Balance Sheet Annual'!BB26</f>
        <v>0.60468125808811113</v>
      </c>
      <c r="Y26" s="22">
        <f>'Balance Sheet Annual'!CS26/('Balance Sheet Annual'!BB26-'Balance Sheet Annual'!AQ26-'Balance Sheet Annual'!AR26-'Balance Sheet Annual'!AS26)</f>
        <v>0.48189120631341603</v>
      </c>
      <c r="Z26" s="22">
        <f>'Balance Sheet Annual'!BA26/'Balance Sheet Annual'!BB26</f>
        <v>0.39531874191188882</v>
      </c>
      <c r="AA26" s="22">
        <f>'Balance Sheet Annual'!AR26/'Balance Sheet Annual'!BB26</f>
        <v>0.18950092837450064</v>
      </c>
      <c r="AB26" s="23">
        <f>'Balance Sheet Annual'!CS26/'Balance Sheet Annual'!CT26</f>
        <v>0.38479716423788896</v>
      </c>
      <c r="AC26" s="24">
        <f>'Income Statement Annual'!V26/'Income Statement Annual'!N26</f>
        <v>0.4530806236596534</v>
      </c>
      <c r="AD26" s="22">
        <f>('Income Statement Annual'!AF26-'Income Statement Annual'!AC26)/'Income Statement Annual'!N26</f>
        <v>0.27798064104793369</v>
      </c>
      <c r="AE26" s="22">
        <f>'Income Statement Annual'!AF26/'Income Statement Annual'!N26</f>
        <v>0.27798064104793369</v>
      </c>
      <c r="AF26" s="22">
        <f>'Income Statement Annual'!BS26/'Income Statement Annual'!N26</f>
        <v>0.19202457543615603</v>
      </c>
      <c r="AG26" s="22">
        <f>('Income Statement Annual'!AF26-'Income Statement Annual'!AC26)/('Income Statement Annual'!AH26*-1)</f>
        <v>20.495726495726494</v>
      </c>
      <c r="AH26" s="23">
        <f>'Income Statement Annual'!AF26/('Income Statement Annual'!AH26*-1)</f>
        <v>20.495726495726494</v>
      </c>
      <c r="AI26" s="24">
        <f>'Cash Flow Statement Annual'!BG26/'Cash Flow Statement Annual'!AB26</f>
        <v>-1.5653551623976762</v>
      </c>
      <c r="AJ26" s="22">
        <f>'Cash Flow Statement Annual'!AB26/'Balance Sheet Annual'!BR26</f>
        <v>0.71157459601653517</v>
      </c>
      <c r="AK26" s="22">
        <f>('Cash Flow Statement Annual'!AB26+'Cash Flow Statement Annual'!AV26)/('Balance Sheet Annual'!BH26+'Balance Sheet Annual'!BS26)</f>
        <v>0.59935957807496709</v>
      </c>
      <c r="AL26" s="23">
        <f>('Cash Flow Statement Annual'!AB26/('Balance Sheet Annual'!BH26+'Balance Sheet Annual'!BS26))</f>
        <v>0.71331700885289129</v>
      </c>
      <c r="AM26" s="24">
        <f>'Income Statement Annual'!BS26/'Balance Sheet Annual'!CS26</f>
        <v>0.484427547887118</v>
      </c>
      <c r="AN26" s="22">
        <f>'Income Statement Annual'!N26/'Balance Sheet Annual'!CS26</f>
        <v>2.5227372422868841</v>
      </c>
      <c r="AO26" s="22">
        <f>'Income Statement Annual'!N26/'Balance Sheet Annual'!BB26</f>
        <v>0.97074213694930511</v>
      </c>
      <c r="AP26" s="22">
        <f>'Income Statement Annual'!N26/('Balance Sheet Annual'!AH26-'Balance Sheet Annual'!BR26)</f>
        <v>3.1802764976958526</v>
      </c>
      <c r="AQ26" s="22">
        <f>'Income Statement Annual'!BS26/'Balance Sheet Annual'!BB26</f>
        <v>0.18640634670567716</v>
      </c>
      <c r="AR26" s="22">
        <f>'Cash Flow Statement Annual'!AB26/'Income Statement Annual'!N26</f>
        <v>0.21949805830869992</v>
      </c>
      <c r="AS26" s="22">
        <f>'Cash Flow Statement Annual'!BG26/'Income Statement Annual'!N26</f>
        <v>-0.34359241870978963</v>
      </c>
      <c r="AT26" s="22">
        <f>'Cash Flow Statement Annual'!AB26/'Balance Sheet Annual'!BB26</f>
        <v>0.21307601417881056</v>
      </c>
      <c r="AU26" s="22">
        <f>('Cash Flow Statement Annual'!AB26+'Cash Flow Statement Annual'!AU26)/'Balance Sheet Annual'!BR26</f>
        <v>0.81886508831266436</v>
      </c>
      <c r="AV26" s="22">
        <f>('Cash Flow Statement Annual'!AB26+'Cash Flow Statement Annual'!AU26)/('Balance Sheet Annual'!BH26+'Balance Sheet Annual'!BS26)</f>
        <v>0.82087022038048596</v>
      </c>
      <c r="AW26" s="22">
        <f>'Cash Flow Statement Annual'!AB26/'Balance Sheet Annual'!BS26</f>
        <v>0.71331700885289129</v>
      </c>
      <c r="AX26" s="22">
        <f>('Cash Flow Statement Annual'!AB26+'Cash Flow Statement Annual'!AU26)/'Balance Sheet Annual'!BS26</f>
        <v>0.82087022038048596</v>
      </c>
      <c r="AY26" s="22">
        <f>('Balance Sheet Annual'!BH26+'Balance Sheet Annual'!BS26)/('Income Statement Annual'!AF26-'Income Statement Annual'!AC26)</f>
        <v>1.1069641367806506</v>
      </c>
      <c r="AZ26" s="22">
        <f>(('Balance Sheet Annual'!BH26+'Balance Sheet Annual'!BS26)-'Balance Sheet Annual'!N26)/('Income Statement Annual'!AF26-'Income Statement Annual'!AC26)</f>
        <v>0.26668056713928273</v>
      </c>
      <c r="BA26" s="22">
        <f>('Cash Flow Statement Annual'!AB26+'Cash Flow Statement Annual'!AU26)/'Income Statement Annual'!BS26</f>
        <v>1.3154240869302747</v>
      </c>
      <c r="BB26" s="22">
        <f>'Income Statement Annual'!AF26/('Balance Sheet Annual'!BH26+'Balance Sheet Annual'!BS26)</f>
        <v>0.90337163307590884</v>
      </c>
      <c r="BC26" s="23">
        <f>'Income Statement Annual'!AF26/('Balance Sheet Annual'!BB26-'Balance Sheet Annual'!BR26)</f>
        <v>0.38518994458276445</v>
      </c>
    </row>
    <row r="27" spans="1:55" x14ac:dyDescent="0.2">
      <c r="A27" s="47" t="s">
        <v>47</v>
      </c>
      <c r="B27" s="47" t="s">
        <v>48</v>
      </c>
      <c r="C27" s="47" t="str">
        <f>VLOOKUP(A27,'[1]S&amp;P 500 Wikipedia'!A:D,3,FALSE)</f>
        <v>Information Technology</v>
      </c>
      <c r="D27" s="47">
        <v>191397</v>
      </c>
      <c r="E27" s="47" t="s">
        <v>16</v>
      </c>
      <c r="F27" s="47">
        <v>2018</v>
      </c>
      <c r="G27" s="47" t="s">
        <v>17</v>
      </c>
      <c r="H27" s="48">
        <v>43465</v>
      </c>
      <c r="I27" s="48">
        <v>43504</v>
      </c>
      <c r="J27" s="48">
        <v>43504</v>
      </c>
      <c r="K27" s="47">
        <v>1001000000</v>
      </c>
      <c r="L27" s="47">
        <v>994000000</v>
      </c>
      <c r="M27" s="47" t="s">
        <v>1627</v>
      </c>
      <c r="N27" s="20">
        <f>'Balance Sheet Annual'!AH27/'Balance Sheet Annual'!BR27</f>
        <v>1.784274193548387</v>
      </c>
      <c r="O27" s="21">
        <f>('Balance Sheet Annual'!AH27-'Balance Sheet Annual'!U27)/'Balance Sheet Annual'!BR27</f>
        <v>1.358366935483871</v>
      </c>
      <c r="P27" s="21">
        <f>'Balance Sheet Annual'!N27/'Balance Sheet Annual'!BR27</f>
        <v>0.58266129032258063</v>
      </c>
      <c r="Q27" s="21">
        <f>'Balance Sheet Annual'!CH27/'Balance Sheet Annual'!CS27</f>
        <v>2.5987361769352288</v>
      </c>
      <c r="R27" s="21">
        <f>('Balance Sheet Annual'!BH27+'Balance Sheet Annual'!BS27)/'Balance Sheet Annual'!BB27</f>
        <v>0.27436347673397715</v>
      </c>
      <c r="S27" s="21">
        <f>('Balance Sheet Annual'!BH27/'Balance Sheet Annual'!BB27)</f>
        <v>2.9850746268656716E-2</v>
      </c>
      <c r="T27" s="21">
        <f>'Balance Sheet Annual'!BS27/'Balance Sheet Annual'!BB27</f>
        <v>0.24451273046532046</v>
      </c>
      <c r="U27" s="21">
        <f>('Balance Sheet Annual'!BH27+'Balance Sheet Annual'!BS27)/'Balance Sheet Annual'!CS27</f>
        <v>0.9873617693522907</v>
      </c>
      <c r="V27" s="21">
        <f>('Balance Sheet Annual'!BH27/'Balance Sheet Annual'!CS27)</f>
        <v>0.10742496050552923</v>
      </c>
      <c r="W27" s="21">
        <f>('Balance Sheet Annual'!BS27/'Balance Sheet Annual'!CS27)</f>
        <v>0.8799368088467614</v>
      </c>
      <c r="X27" s="22">
        <f>'Balance Sheet Annual'!AH27/'Balance Sheet Annual'!BB27</f>
        <v>0.77699736611062331</v>
      </c>
      <c r="Y27" s="22">
        <f>'Balance Sheet Annual'!CS27/('Balance Sheet Annual'!BB27-'Balance Sheet Annual'!AQ27-'Balance Sheet Annual'!AR27-'Balance Sheet Annual'!AS27)</f>
        <v>0.2966955706585423</v>
      </c>
      <c r="Z27" s="22">
        <f>'Balance Sheet Annual'!BA27/'Balance Sheet Annual'!BB27</f>
        <v>0.22300263388937663</v>
      </c>
      <c r="AA27" s="22">
        <f>'Balance Sheet Annual'!AR27/'Balance Sheet Annual'!BB27</f>
        <v>6.3432835820895525E-2</v>
      </c>
      <c r="AB27" s="23">
        <f>'Balance Sheet Annual'!CS27/'Balance Sheet Annual'!CT27</f>
        <v>0.27787532923617209</v>
      </c>
      <c r="AC27" s="24">
        <f>'Income Statement Annual'!V27/'Income Statement Annual'!N27</f>
        <v>0.37791505791505792</v>
      </c>
      <c r="AD27" s="22">
        <f>('Income Statement Annual'!AF27-'Income Statement Annual'!AC27)/'Income Statement Annual'!N27</f>
        <v>6.9652509652509659E-2</v>
      </c>
      <c r="AE27" s="22">
        <f>'Income Statement Annual'!AF27/'Income Statement Annual'!N27</f>
        <v>6.9652509652509659E-2</v>
      </c>
      <c r="AF27" s="22">
        <f>'Income Statement Annual'!BS27/'Income Statement Annual'!N27</f>
        <v>5.2046332046332043E-2</v>
      </c>
      <c r="AG27" s="22">
        <f>('Income Statement Annual'!AF27-'Income Statement Annual'!AC27)/('Income Statement Annual'!AH27*-1)</f>
        <v>3.7272727272727271</v>
      </c>
      <c r="AH27" s="23">
        <f>'Income Statement Annual'!AF27/('Income Statement Annual'!AH27*-1)</f>
        <v>3.7272727272727271</v>
      </c>
      <c r="AI27" s="24">
        <f>'Cash Flow Statement Annual'!BG27/'Cash Flow Statement Annual'!AB27</f>
        <v>4</v>
      </c>
      <c r="AJ27" s="22">
        <f>'Cash Flow Statement Annual'!AB27/'Balance Sheet Annual'!BR27</f>
        <v>3.5282258064516128E-3</v>
      </c>
      <c r="AK27" s="22">
        <f>('Cash Flow Statement Annual'!AB27+'Cash Flow Statement Annual'!AV27)/('Balance Sheet Annual'!BH27+'Balance Sheet Annual'!BS27)</f>
        <v>5.5999999999999999E-3</v>
      </c>
      <c r="AL27" s="23">
        <f>('Cash Flow Statement Annual'!AB27/('Balance Sheet Annual'!BH27+'Balance Sheet Annual'!BS27))</f>
        <v>5.5999999999999999E-3</v>
      </c>
      <c r="AM27" s="24">
        <f>'Income Statement Annual'!BS27/'Balance Sheet Annual'!CS27</f>
        <v>0.26619273301737756</v>
      </c>
      <c r="AN27" s="22">
        <f>'Income Statement Annual'!N27/'Balance Sheet Annual'!CS27</f>
        <v>5.114533965244866</v>
      </c>
      <c r="AO27" s="22">
        <f>'Income Statement Annual'!N27/'Balance Sheet Annual'!BB27</f>
        <v>1.4212028094820017</v>
      </c>
      <c r="AP27" s="22">
        <f>'Income Statement Annual'!N27/('Balance Sheet Annual'!AH27-'Balance Sheet Annual'!BR27)</f>
        <v>4.1613110539845755</v>
      </c>
      <c r="AQ27" s="22">
        <f>'Income Statement Annual'!BS27/'Balance Sheet Annual'!BB27</f>
        <v>7.3968393327480245E-2</v>
      </c>
      <c r="AR27" s="22">
        <f>'Cash Flow Statement Annual'!AB27/'Income Statement Annual'!N27</f>
        <v>1.0810810810810811E-3</v>
      </c>
      <c r="AS27" s="22">
        <f>'Cash Flow Statement Annual'!BG27/'Income Statement Annual'!N27</f>
        <v>4.3243243243243244E-3</v>
      </c>
      <c r="AT27" s="22">
        <f>'Cash Flow Statement Annual'!AB27/'Balance Sheet Annual'!BB27</f>
        <v>1.5364354697102723E-3</v>
      </c>
      <c r="AU27" s="22">
        <f>('Cash Flow Statement Annual'!AB27+'Cash Flow Statement Annual'!AU27)/'Balance Sheet Annual'!BR27</f>
        <v>-6.8548387096774188E-2</v>
      </c>
      <c r="AV27" s="22">
        <f>('Cash Flow Statement Annual'!AB27+'Cash Flow Statement Annual'!AU27)/('Balance Sheet Annual'!BH27+'Balance Sheet Annual'!BS27)</f>
        <v>-0.10879999999999999</v>
      </c>
      <c r="AW27" s="22">
        <f>'Cash Flow Statement Annual'!AB27/'Balance Sheet Annual'!BS27</f>
        <v>6.2836624775583485E-3</v>
      </c>
      <c r="AX27" s="22">
        <f>('Cash Flow Statement Annual'!AB27+'Cash Flow Statement Annual'!AU27)/'Balance Sheet Annual'!BS27</f>
        <v>-0.12208258527827648</v>
      </c>
      <c r="AY27" s="22">
        <f>('Balance Sheet Annual'!BH27+'Balance Sheet Annual'!BS27)/('Income Statement Annual'!AF27-'Income Statement Annual'!AC27)</f>
        <v>2.7716186252771617</v>
      </c>
      <c r="AZ27" s="22">
        <f>(('Balance Sheet Annual'!BH27+'Balance Sheet Annual'!BS27)-'Balance Sheet Annual'!N27)/('Income Statement Annual'!AF27-'Income Statement Annual'!AC27)</f>
        <v>0.20842572062084258</v>
      </c>
      <c r="BA27" s="22">
        <f>('Cash Flow Statement Annual'!AB27+'Cash Flow Statement Annual'!AU27)/'Income Statement Annual'!BS27</f>
        <v>-0.40356083086053413</v>
      </c>
      <c r="BB27" s="22">
        <f>'Income Statement Annual'!AF27/('Balance Sheet Annual'!BH27+'Balance Sheet Annual'!BS27)</f>
        <v>0.36080000000000001</v>
      </c>
      <c r="BC27" s="23">
        <f>'Income Statement Annual'!AF27/('Balance Sheet Annual'!BB27-'Balance Sheet Annual'!BR27)</f>
        <v>0.17534992223950233</v>
      </c>
    </row>
    <row r="28" spans="1:55" x14ac:dyDescent="0.2">
      <c r="A28" s="47" t="s">
        <v>118</v>
      </c>
      <c r="B28" s="47" t="s">
        <v>119</v>
      </c>
      <c r="C28" s="47" t="str">
        <f>VLOOKUP(A28,'[1]S&amp;P 500 Wikipedia'!A:D,3,FALSE)</f>
        <v>Industrials</v>
      </c>
      <c r="D28" s="47">
        <v>67669</v>
      </c>
      <c r="E28" s="47" t="s">
        <v>16</v>
      </c>
      <c r="F28" s="47">
        <v>2018</v>
      </c>
      <c r="G28" s="47" t="s">
        <v>17</v>
      </c>
      <c r="H28" s="48">
        <v>43465</v>
      </c>
      <c r="I28" s="48">
        <v>43517</v>
      </c>
      <c r="J28" s="48">
        <v>43517</v>
      </c>
      <c r="K28" s="47">
        <v>229610000</v>
      </c>
      <c r="L28" s="47">
        <v>231336000</v>
      </c>
      <c r="M28" s="47" t="s">
        <v>1628</v>
      </c>
      <c r="N28" s="20">
        <f>'Balance Sheet Annual'!AH28/'Balance Sheet Annual'!BR28</f>
        <v>1.458757579224345</v>
      </c>
      <c r="O28" s="21">
        <f>('Balance Sheet Annual'!AH28-'Balance Sheet Annual'!U28)/'Balance Sheet Annual'!BR28</f>
        <v>0.96241848758723259</v>
      </c>
      <c r="P28" s="21">
        <f>'Balance Sheet Annual'!N28/'Balance Sheet Annual'!BR28</f>
        <v>0.28122179638739531</v>
      </c>
      <c r="Q28" s="21">
        <f>'Balance Sheet Annual'!CH28/'Balance Sheet Annual'!CS28</f>
        <v>1.0420667801058106</v>
      </c>
      <c r="R28" s="21">
        <f>('Balance Sheet Annual'!BH28+'Balance Sheet Annual'!BS28)/'Balance Sheet Annual'!BB28</f>
        <v>0.30392813076637487</v>
      </c>
      <c r="S28" s="21">
        <f>('Balance Sheet Annual'!BH28/'Balance Sheet Annual'!BB28)</f>
        <v>4.1429700790368548E-2</v>
      </c>
      <c r="T28" s="21">
        <f>'Balance Sheet Annual'!BS28/'Balance Sheet Annual'!BB28</f>
        <v>0.26249842997600636</v>
      </c>
      <c r="U28" s="21">
        <f>('Balance Sheet Annual'!BH28+'Balance Sheet Annual'!BS28)/'Balance Sheet Annual'!CS28</f>
        <v>0.62064153937766886</v>
      </c>
      <c r="V28" s="21">
        <f>('Balance Sheet Annual'!BH28/'Balance Sheet Annual'!CS28)</f>
        <v>8.460221569373505E-2</v>
      </c>
      <c r="W28" s="21">
        <f>('Balance Sheet Annual'!BS28/'Balance Sheet Annual'!CS28)</f>
        <v>0.53603932368393381</v>
      </c>
      <c r="X28" s="22">
        <f>'Balance Sheet Annual'!AH28/'Balance Sheet Annual'!BB28</f>
        <v>0.21196986292766992</v>
      </c>
      <c r="Y28" s="22">
        <f>'Balance Sheet Annual'!CS28/('Balance Sheet Annual'!BB28-'Balance Sheet Annual'!AQ28-'Balance Sheet Annual'!AR28-'Balance Sheet Annual'!AS28)</f>
        <v>1.6028519348690564</v>
      </c>
      <c r="Z28" s="22">
        <f>'Balance Sheet Annual'!BA28/'Balance Sheet Annual'!BB28</f>
        <v>0.78803013707233005</v>
      </c>
      <c r="AA28" s="22">
        <f>'Balance Sheet Annual'!AR28/'Balance Sheet Annual'!BB28</f>
        <v>0.41698371146283753</v>
      </c>
      <c r="AB28" s="23">
        <f>'Balance Sheet Annual'!CS28/'Balance Sheet Annual'!CT28</f>
        <v>0.48969994994394089</v>
      </c>
      <c r="AC28" s="24">
        <f>'Income Statement Annual'!V28/'Income Statement Annual'!N28</f>
        <v>0.34246921916220652</v>
      </c>
      <c r="AD28" s="22">
        <f>('Income Statement Annual'!AF28-'Income Statement Annual'!AC28)/'Income Statement Annual'!N28</f>
        <v>0.22194973371149712</v>
      </c>
      <c r="AE28" s="22">
        <f>'Income Statement Annual'!AF28/'Income Statement Annual'!N28</f>
        <v>0.22194973371149712</v>
      </c>
      <c r="AF28" s="22">
        <f>'Income Statement Annual'!BS28/'Income Statement Annual'!N28</f>
        <v>0.16053519366586655</v>
      </c>
      <c r="AG28" s="22">
        <f>('Income Statement Annual'!AF28-'Income Statement Annual'!AC28)/('Income Statement Annual'!AH28*-1)</f>
        <v>13.087612557799952</v>
      </c>
      <c r="AH28" s="23">
        <f>'Income Statement Annual'!AF28/('Income Statement Annual'!AH28*-1)</f>
        <v>13.087612557799952</v>
      </c>
      <c r="AI28" s="24">
        <f>'Cash Flow Statement Annual'!BG28/'Cash Flow Statement Annual'!AB28</f>
        <v>1.4089407229248918E-2</v>
      </c>
      <c r="AJ28" s="22">
        <f>'Cash Flow Statement Annual'!AB28/'Balance Sheet Annual'!BR28</f>
        <v>0.73529439804751551</v>
      </c>
      <c r="AK28" s="22">
        <f>('Cash Flow Statement Annual'!AB28+'Cash Flow Statement Annual'!AV28)/('Balance Sheet Annual'!BH28+'Balance Sheet Annual'!BS28)</f>
        <v>0.30258026606014404</v>
      </c>
      <c r="AL28" s="23">
        <f>('Cash Flow Statement Annual'!AB28/('Balance Sheet Annual'!BH28+'Balance Sheet Annual'!BS28))</f>
        <v>0.35154534504900459</v>
      </c>
      <c r="AM28" s="24">
        <f>'Income Statement Annual'!BS28/'Balance Sheet Annual'!CS28</f>
        <v>0.18339163237796452</v>
      </c>
      <c r="AN28" s="22">
        <f>'Income Statement Annual'!N28/'Balance Sheet Annual'!CS28</f>
        <v>1.1423764982005797</v>
      </c>
      <c r="AO28" s="22">
        <f>'Income Statement Annual'!N28/'Balance Sheet Annual'!BB28</f>
        <v>0.55942171398595841</v>
      </c>
      <c r="AP28" s="22">
        <f>'Income Statement Annual'!N28/('Balance Sheet Annual'!AH28-'Balance Sheet Annual'!BR28)</f>
        <v>8.3919922416181763</v>
      </c>
      <c r="AQ28" s="22">
        <f>'Income Statement Annual'!BS28/'Balance Sheet Annual'!BB28</f>
        <v>8.9806873195626843E-2</v>
      </c>
      <c r="AR28" s="22">
        <f>'Cash Flow Statement Annual'!AB28/'Income Statement Annual'!N28</f>
        <v>0.19099101255666678</v>
      </c>
      <c r="AS28" s="22">
        <f>'Cash Flow Statement Annual'!BG28/'Income Statement Annual'!N28</f>
        <v>2.6909501530374717E-3</v>
      </c>
      <c r="AT28" s="22">
        <f>'Cash Flow Statement Annual'!AB28/'Balance Sheet Annual'!BB28</f>
        <v>0.10684451960036424</v>
      </c>
      <c r="AU28" s="22">
        <f>('Cash Flow Statement Annual'!AB28+'Cash Flow Statement Annual'!AU28)/'Balance Sheet Annual'!BR28</f>
        <v>-0.22604679098501315</v>
      </c>
      <c r="AV28" s="22">
        <f>('Cash Flow Statement Annual'!AB28+'Cash Flow Statement Annual'!AU28)/('Balance Sheet Annual'!BH28+'Balance Sheet Annual'!BS28)</f>
        <v>-0.10807330688912919</v>
      </c>
      <c r="AW28" s="22">
        <f>'Cash Flow Statement Annual'!AB28/'Balance Sheet Annual'!BS28</f>
        <v>0.4070291757940433</v>
      </c>
      <c r="AX28" s="22">
        <f>('Cash Flow Statement Annual'!AB28+'Cash Flow Statement Annual'!AU28)/'Balance Sheet Annual'!BS28</f>
        <v>-0.12513034135692225</v>
      </c>
      <c r="AY28" s="22">
        <f>('Balance Sheet Annual'!BH28+'Balance Sheet Annual'!BS28)/('Income Statement Annual'!AF28-'Income Statement Annual'!AC28)</f>
        <v>2.4478057533889954</v>
      </c>
      <c r="AZ28" s="22">
        <f>(('Balance Sheet Annual'!BH28+'Balance Sheet Annual'!BS28)-'Balance Sheet Annual'!N28)/('Income Statement Annual'!AF28-'Income Statement Annual'!AC28)</f>
        <v>2.1186920058761181</v>
      </c>
      <c r="BA28" s="22">
        <f>('Cash Flow Statement Annual'!AB28+'Cash Flow Statement Annual'!AU28)/'Income Statement Annual'!BS28</f>
        <v>-0.36574615037541791</v>
      </c>
      <c r="BB28" s="22">
        <f>'Income Statement Annual'!AF28/('Balance Sheet Annual'!BH28+'Balance Sheet Annual'!BS28)</f>
        <v>0.40852914844876748</v>
      </c>
      <c r="BC28" s="23">
        <f>'Income Statement Annual'!AF28/('Balance Sheet Annual'!BB28-'Balance Sheet Annual'!BR28)</f>
        <v>0.1452728840518322</v>
      </c>
    </row>
    <row r="29" spans="1:55" x14ac:dyDescent="0.2">
      <c r="A29" s="47" t="s">
        <v>121</v>
      </c>
      <c r="B29" s="47" t="s">
        <v>122</v>
      </c>
      <c r="C29" s="47" t="str">
        <f>VLOOKUP(A29,'[1]S&amp;P 500 Wikipedia'!A:D,3,FALSE)</f>
        <v>Health Care</v>
      </c>
      <c r="D29" s="47">
        <v>65735</v>
      </c>
      <c r="E29" s="47" t="s">
        <v>16</v>
      </c>
      <c r="F29" s="47">
        <v>2018</v>
      </c>
      <c r="G29" s="47" t="s">
        <v>17</v>
      </c>
      <c r="H29" s="48">
        <v>43465</v>
      </c>
      <c r="I29" s="48">
        <v>43509</v>
      </c>
      <c r="J29" s="48">
        <v>43509</v>
      </c>
      <c r="K29" s="47">
        <v>636000000</v>
      </c>
      <c r="L29" s="47">
        <v>640000000</v>
      </c>
      <c r="M29" s="47" t="s">
        <v>1629</v>
      </c>
      <c r="N29" s="20">
        <f>'Balance Sheet Annual'!AH29/'Balance Sheet Annual'!BR29</f>
        <v>2.7889976275207591</v>
      </c>
      <c r="O29" s="21">
        <f>('Balance Sheet Annual'!AH29-'Balance Sheet Annual'!U29)/'Balance Sheet Annual'!BR29</f>
        <v>2.5710260972716488</v>
      </c>
      <c r="P29" s="21">
        <f>'Balance Sheet Annual'!N29/'Balance Sheet Annual'!BR29</f>
        <v>2.1725978647686834</v>
      </c>
      <c r="Q29" s="21">
        <f>'Balance Sheet Annual'!CH29/'Balance Sheet Annual'!CS29</f>
        <v>4.3132799999999998</v>
      </c>
      <c r="R29" s="21">
        <f>('Balance Sheet Annual'!BH29+'Balance Sheet Annual'!BS29)/'Balance Sheet Annual'!BB29</f>
        <v>0.51085581787521084</v>
      </c>
      <c r="S29" s="21">
        <f>('Balance Sheet Annual'!BH29/'Balance Sheet Annual'!BB29)</f>
        <v>6.6535172247651167E-2</v>
      </c>
      <c r="T29" s="21">
        <f>'Balance Sheet Annual'!BS29/'Balance Sheet Annual'!BB29</f>
        <v>0.44432064562755963</v>
      </c>
      <c r="U29" s="21">
        <f>('Balance Sheet Annual'!BH29+'Balance Sheet Annual'!BS29)/'Balance Sheet Annual'!CS29</f>
        <v>2.7143199999999998</v>
      </c>
      <c r="V29" s="21">
        <f>('Balance Sheet Annual'!BH29/'Balance Sheet Annual'!CS29)</f>
        <v>0.35352</v>
      </c>
      <c r="W29" s="21">
        <f>('Balance Sheet Annual'!BS29/'Balance Sheet Annual'!CS29)</f>
        <v>2.3607999999999998</v>
      </c>
      <c r="X29" s="22">
        <f>'Balance Sheet Annual'!AH29/'Balance Sheet Annual'!BB29</f>
        <v>0.56639966273187181</v>
      </c>
      <c r="Y29" s="22">
        <f>'Balance Sheet Annual'!CS29/('Balance Sheet Annual'!BB29-'Balance Sheet Annual'!AQ29-'Balance Sheet Annual'!AR29-'Balance Sheet Annual'!AS29)</f>
        <v>0.2823327460812215</v>
      </c>
      <c r="Z29" s="22">
        <f>'Balance Sheet Annual'!BA29/'Balance Sheet Annual'!BB29</f>
        <v>0.43360033726812819</v>
      </c>
      <c r="AA29" s="22">
        <f>'Balance Sheet Annual'!AR29/'Balance Sheet Annual'!BB29</f>
        <v>0.22131715249337508</v>
      </c>
      <c r="AB29" s="23">
        <f>'Balance Sheet Annual'!CS29/'Balance Sheet Annual'!CT29</f>
        <v>0.18820766080462539</v>
      </c>
      <c r="AC29" s="24">
        <f>'Income Statement Annual'!V29/'Income Statement Annual'!N29</f>
        <v>0.82730450162125746</v>
      </c>
      <c r="AD29" s="22">
        <f>('Income Statement Annual'!AF29-'Income Statement Annual'!AC29)/'Income Statement Annual'!N29</f>
        <v>0.43218090706194467</v>
      </c>
      <c r="AE29" s="22">
        <f>'Income Statement Annual'!AF29/'Income Statement Annual'!N29</f>
        <v>0.43218090706194467</v>
      </c>
      <c r="AF29" s="22">
        <f>'Income Statement Annual'!BS29/'Income Statement Annual'!N29</f>
        <v>0.35347622857624122</v>
      </c>
      <c r="AG29" s="22">
        <f>('Income Statement Annual'!AF29-'Income Statement Annual'!AC29)/('Income Statement Annual'!AH29*-1)</f>
        <v>7.3728448275862073</v>
      </c>
      <c r="AH29" s="23">
        <f>'Income Statement Annual'!AF29/('Income Statement Annual'!AH29*-1)</f>
        <v>7.3728448275862073</v>
      </c>
      <c r="AI29" s="24">
        <f>'Cash Flow Statement Annual'!BG29/'Cash Flow Statement Annual'!AB29</f>
        <v>-1.990970254957507</v>
      </c>
      <c r="AJ29" s="22">
        <f>'Cash Flow Statement Annual'!AB29/'Balance Sheet Annual'!BR29</f>
        <v>0.83748517200474493</v>
      </c>
      <c r="AK29" s="22">
        <f>('Cash Flow Statement Annual'!AB29+'Cash Flow Statement Annual'!AV29)/('Balance Sheet Annual'!BH29+'Balance Sheet Annual'!BS29)</f>
        <v>0.22956762651419141</v>
      </c>
      <c r="AL29" s="23">
        <f>('Cash Flow Statement Annual'!AB29/('Balance Sheet Annual'!BH29+'Balance Sheet Annual'!BS29))</f>
        <v>0.33293053140381385</v>
      </c>
      <c r="AM29" s="24">
        <f>'Income Statement Annual'!BS29/'Balance Sheet Annual'!CS29</f>
        <v>0.67152000000000001</v>
      </c>
      <c r="AN29" s="22">
        <f>'Income Statement Annual'!N29/'Balance Sheet Annual'!CS29</f>
        <v>1.8997599999999999</v>
      </c>
      <c r="AO29" s="22">
        <f>'Income Statement Annual'!N29/'Balance Sheet Annual'!BB29</f>
        <v>0.35754938569019512</v>
      </c>
      <c r="AP29" s="22">
        <f>'Income Statement Annual'!N29/('Balance Sheet Annual'!AH29-'Balance Sheet Annual'!BR29)</f>
        <v>0.98412764193949442</v>
      </c>
      <c r="AQ29" s="22">
        <f>'Income Statement Annual'!BS29/'Balance Sheet Annual'!BB29</f>
        <v>0.12638520838352205</v>
      </c>
      <c r="AR29" s="22">
        <f>'Cash Flow Statement Annual'!AB29/'Income Statement Annual'!N29</f>
        <v>0.47568113867014783</v>
      </c>
      <c r="AS29" s="22">
        <f>'Cash Flow Statement Annual'!BG29/'Income Statement Annual'!N29</f>
        <v>-0.94706699793658145</v>
      </c>
      <c r="AT29" s="22">
        <f>'Cash Flow Statement Annual'!AB29/'Balance Sheet Annual'!BB29</f>
        <v>0.17007949891592386</v>
      </c>
      <c r="AU29" s="22">
        <f>('Cash Flow Statement Annual'!AB29+'Cash Flow Statement Annual'!AU29)/'Balance Sheet Annual'!BR29</f>
        <v>1.9005782918149465</v>
      </c>
      <c r="AV29" s="22">
        <f>('Cash Flow Statement Annual'!AB29+'Cash Flow Statement Annual'!AU29)/('Balance Sheet Annual'!BH29+'Balance Sheet Annual'!BS29)</f>
        <v>0.75554835096819828</v>
      </c>
      <c r="AW29" s="22">
        <f>'Cash Flow Statement Annual'!AB29/'Balance Sheet Annual'!BS29</f>
        <v>0.38278549644188409</v>
      </c>
      <c r="AX29" s="22">
        <f>('Cash Flow Statement Annual'!AB29+'Cash Flow Statement Annual'!AU29)/'Balance Sheet Annual'!BS29</f>
        <v>0.86868858014232464</v>
      </c>
      <c r="AY29" s="22">
        <f>('Balance Sheet Annual'!BH29+'Balance Sheet Annual'!BS29)/('Income Statement Annual'!AF29-'Income Statement Annual'!AC29)</f>
        <v>3.305953424924486</v>
      </c>
      <c r="AZ29" s="22">
        <f>(('Balance Sheet Annual'!BH29+'Balance Sheet Annual'!BS29)-'Balance Sheet Annual'!N29)/('Income Statement Annual'!AF29-'Income Statement Annual'!AC29)</f>
        <v>0.45064795868654389</v>
      </c>
      <c r="BA29" s="22">
        <f>('Cash Flow Statement Annual'!AB29+'Cash Flow Statement Annual'!AU29)/'Income Statement Annual'!BS29</f>
        <v>3.0539671193709794</v>
      </c>
      <c r="BB29" s="22">
        <f>'Income Statement Annual'!AF29/('Balance Sheet Annual'!BH29+'Balance Sheet Annual'!BS29)</f>
        <v>0.30248460019452383</v>
      </c>
      <c r="BC29" s="23">
        <f>'Income Statement Annual'!AF29/('Balance Sheet Annual'!BB29-'Balance Sheet Annual'!BR29)</f>
        <v>0.19390492744860943</v>
      </c>
    </row>
    <row r="30" spans="1:55" x14ac:dyDescent="0.2">
      <c r="A30" s="47" t="s">
        <v>111</v>
      </c>
      <c r="B30" s="47" t="s">
        <v>112</v>
      </c>
      <c r="C30" s="47" t="str">
        <f>VLOOKUP(A30,'[1]S&amp;P 500 Wikipedia'!A:D,3,FALSE)</f>
        <v>Financials</v>
      </c>
      <c r="D30" s="47">
        <v>67872</v>
      </c>
      <c r="E30" s="47" t="s">
        <v>16</v>
      </c>
      <c r="F30" s="47">
        <v>2018</v>
      </c>
      <c r="G30" s="47" t="s">
        <v>17</v>
      </c>
      <c r="H30" s="48">
        <v>43465</v>
      </c>
      <c r="I30" s="48">
        <v>43523</v>
      </c>
      <c r="J30" s="48">
        <v>43523</v>
      </c>
      <c r="K30" s="47">
        <v>141500000</v>
      </c>
      <c r="L30" s="47">
        <v>143200000</v>
      </c>
      <c r="M30" s="47" t="s">
        <v>1630</v>
      </c>
      <c r="N30" s="20">
        <f>'Balance Sheet Annual'!AH30/'Balance Sheet Annual'!BR30</f>
        <v>0.44388196948463998</v>
      </c>
      <c r="O30" s="21">
        <f>('Balance Sheet Annual'!AH30-'Balance Sheet Annual'!U30)/'Balance Sheet Annual'!BR30</f>
        <v>0.44388196948463998</v>
      </c>
      <c r="P30" s="21">
        <f>'Balance Sheet Annual'!N30/'Balance Sheet Annual'!BR30</f>
        <v>0.31986017729770583</v>
      </c>
      <c r="Q30" s="21">
        <f>'Balance Sheet Annual'!CH30/'Balance Sheet Annual'!CS30</f>
        <v>23.555476020042949</v>
      </c>
      <c r="R30" s="21">
        <f>('Balance Sheet Annual'!BH30+'Balance Sheet Annual'!BS30)/'Balance Sheet Annual'!BB30</f>
        <v>3.5061508861940295E-2</v>
      </c>
      <c r="S30" s="21">
        <f>('Balance Sheet Annual'!BH30/'Balance Sheet Annual'!BB30)</f>
        <v>1.46484375E-3</v>
      </c>
      <c r="T30" s="21">
        <f>'Balance Sheet Annual'!BS30/'Balance Sheet Annual'!BB30</f>
        <v>3.3596665111940295E-2</v>
      </c>
      <c r="U30" s="21">
        <f>('Balance Sheet Annual'!BH30+'Balance Sheet Annual'!BS30)/'Balance Sheet Annual'!CS30</f>
        <v>0.86095204008589832</v>
      </c>
      <c r="V30" s="21">
        <f>('Balance Sheet Annual'!BH30/'Balance Sheet Annual'!CS30)</f>
        <v>3.5969935576234791E-2</v>
      </c>
      <c r="W30" s="21">
        <f>('Balance Sheet Annual'!BS30/'Balance Sheet Annual'!CS30)</f>
        <v>0.82498210450966358</v>
      </c>
      <c r="X30" s="22">
        <f>'Balance Sheet Annual'!AH30/'Balance Sheet Annual'!BB30</f>
        <v>0.41089231576492535</v>
      </c>
      <c r="Y30" s="22">
        <f>'Balance Sheet Annual'!CS30/('Balance Sheet Annual'!BB30-'Balance Sheet Annual'!AQ30-'Balance Sheet Annual'!AR30-'Balance Sheet Annual'!AS30)</f>
        <v>4.0724113805970151E-2</v>
      </c>
      <c r="Z30" s="22">
        <f>'Balance Sheet Annual'!BA30/'Balance Sheet Annual'!BB30</f>
        <v>0.58910768423507465</v>
      </c>
      <c r="AA30" s="22">
        <f>'Balance Sheet Annual'!AR30/'Balance Sheet Annual'!BB30</f>
        <v>0</v>
      </c>
      <c r="AB30" s="23">
        <f>'Balance Sheet Annual'!CS30/'Balance Sheet Annual'!CT30</f>
        <v>4.0724113805970151E-2</v>
      </c>
      <c r="AC30" s="24">
        <f>'Income Statement Annual'!V30/'Income Statement Annual'!N30</f>
        <v>1</v>
      </c>
      <c r="AD30" s="22">
        <f>('Income Statement Annual'!AF30-'Income Statement Annual'!AC30)/'Income Statement Annual'!N30</f>
        <v>0.26513439813011297</v>
      </c>
      <c r="AE30" s="22">
        <f>'Income Statement Annual'!AF30/'Income Statement Annual'!N30</f>
        <v>0.26513439813011297</v>
      </c>
      <c r="AF30" s="22">
        <f>'Income Statement Annual'!BS30/'Income Statement Annual'!N30</f>
        <v>0.16345929100116868</v>
      </c>
      <c r="AG30" s="22">
        <f>('Income Statement Annual'!AF30-'Income Statement Annual'!AC30)/('Income Statement Annual'!AH30*-1)</f>
        <v>13.889795918367346</v>
      </c>
      <c r="AH30" s="23">
        <f>'Income Statement Annual'!AF30/('Income Statement Annual'!AH30*-1)</f>
        <v>13.889795918367346</v>
      </c>
      <c r="AI30" s="24">
        <f>'Cash Flow Statement Annual'!BG30/'Cash Flow Statement Annual'!AB30</f>
        <v>-0.48633038120908739</v>
      </c>
      <c r="AJ30" s="22">
        <f>'Cash Flow Statement Annual'!AB30/'Balance Sheet Annual'!BR30</f>
        <v>2.0445921050559764E-2</v>
      </c>
      <c r="AK30" s="22">
        <f>('Cash Flow Statement Annual'!AB30+'Cash Flow Statement Annual'!AV30)/('Balance Sheet Annual'!BH30+'Balance Sheet Annual'!BS30)</f>
        <v>0.43462897526501765</v>
      </c>
      <c r="AL30" s="23">
        <f>('Cash Flow Statement Annual'!AB30/('Balance Sheet Annual'!BH30+'Balance Sheet Annual'!BS30))</f>
        <v>0.53980461442527539</v>
      </c>
      <c r="AM30" s="24">
        <f>'Income Statement Annual'!BS30/'Balance Sheet Annual'!CS30</f>
        <v>0.37544738725841087</v>
      </c>
      <c r="AN30" s="22">
        <f>'Income Statement Annual'!N30/'Balance Sheet Annual'!CS30</f>
        <v>2.2968861846814601</v>
      </c>
      <c r="AO30" s="22">
        <f>'Income Statement Annual'!N30/'Balance Sheet Annual'!BB30</f>
        <v>9.353865438432836E-2</v>
      </c>
      <c r="AP30" s="22">
        <f>'Income Statement Annual'!N30/('Balance Sheet Annual'!AH30-'Balance Sheet Annual'!BR30)</f>
        <v>-0.18170363973554937</v>
      </c>
      <c r="AQ30" s="22">
        <f>'Income Statement Annual'!BS30/'Balance Sheet Annual'!BB30</f>
        <v>1.5289762126865671E-2</v>
      </c>
      <c r="AR30" s="22">
        <f>'Cash Flow Statement Annual'!AB30/'Income Statement Annual'!N30</f>
        <v>0.20233735878457343</v>
      </c>
      <c r="AS30" s="22">
        <f>'Cash Flow Statement Annual'!BG30/'Income Statement Annual'!N30</f>
        <v>-9.8402804830541493E-2</v>
      </c>
      <c r="AT30" s="22">
        <f>'Cash Flow Statement Annual'!AB30/'Balance Sheet Annual'!BB30</f>
        <v>1.8926364272388061E-2</v>
      </c>
      <c r="AU30" s="22">
        <f>('Cash Flow Statement Annual'!AB30+'Cash Flow Statement Annual'!AU30)/'Balance Sheet Annual'!BR30</f>
        <v>1.5824528806940748E-2</v>
      </c>
      <c r="AV30" s="22">
        <f>('Cash Flow Statement Annual'!AB30+'Cash Flow Statement Annual'!AU30)/('Balance Sheet Annual'!BH30+'Balance Sheet Annual'!BS30)</f>
        <v>0.41779255871960091</v>
      </c>
      <c r="AW30" s="22">
        <f>'Cash Flow Statement Annual'!AB30/'Balance Sheet Annual'!BS30</f>
        <v>0.56334056399132326</v>
      </c>
      <c r="AX30" s="22">
        <f>('Cash Flow Statement Annual'!AB30+'Cash Flow Statement Annual'!AU30)/'Balance Sheet Annual'!BS30</f>
        <v>0.43600867678958788</v>
      </c>
      <c r="AY30" s="22">
        <f>('Balance Sheet Annual'!BH30+'Balance Sheet Annual'!BS30)/('Income Statement Annual'!AF30-'Income Statement Annual'!AC30)</f>
        <v>1.4137525712606525</v>
      </c>
      <c r="AZ30" s="22">
        <f>(('Balance Sheet Annual'!BH30+'Balance Sheet Annual'!BS30)-'Balance Sheet Annual'!N30)/('Income Statement Annual'!AF30-'Income Statement Annual'!AC30)</f>
        <v>-10.525124889803115</v>
      </c>
      <c r="BA30" s="22">
        <f>('Cash Flow Statement Annual'!AB30+'Cash Flow Statement Annual'!AU30)/'Income Statement Annual'!BS30</f>
        <v>0.95805529075309814</v>
      </c>
      <c r="BB30" s="22">
        <f>'Income Statement Annual'!AF30/('Balance Sheet Annual'!BH30+'Balance Sheet Annual'!BS30)</f>
        <v>0.70733735190189151</v>
      </c>
      <c r="BC30" s="23">
        <f>'Income Statement Annual'!AF30/('Balance Sheet Annual'!BB30-'Balance Sheet Annual'!BR30)</f>
        <v>0.33369288095705041</v>
      </c>
    </row>
    <row r="31" spans="1:55" x14ac:dyDescent="0.2">
      <c r="A31" s="47" t="s">
        <v>105</v>
      </c>
      <c r="B31" s="47" t="s">
        <v>106</v>
      </c>
      <c r="C31" s="47" t="str">
        <f>VLOOKUP(A31,'[1]S&amp;P 500 Wikipedia'!A:D,3,FALSE)</f>
        <v>Real Estate</v>
      </c>
      <c r="D31" s="47">
        <v>68339</v>
      </c>
      <c r="E31" s="47" t="s">
        <v>16</v>
      </c>
      <c r="F31" s="47">
        <v>2018</v>
      </c>
      <c r="G31" s="47" t="s">
        <v>17</v>
      </c>
      <c r="H31" s="48">
        <v>43465</v>
      </c>
      <c r="I31" s="48">
        <v>43523</v>
      </c>
      <c r="J31" s="48">
        <v>43588</v>
      </c>
      <c r="K31" s="47">
        <v>440914000</v>
      </c>
      <c r="L31" s="47">
        <v>444837000</v>
      </c>
      <c r="M31" s="47" t="s">
        <v>2024</v>
      </c>
      <c r="N31" s="20">
        <f>'Balance Sheet Annual'!AH31/'Balance Sheet Annual'!BR31</f>
        <v>0.50856095012686842</v>
      </c>
      <c r="O31" s="21">
        <f>('Balance Sheet Annual'!AH31-'Balance Sheet Annual'!U31)/'Balance Sheet Annual'!BR31</f>
        <v>0.50856095012686842</v>
      </c>
      <c r="P31" s="21">
        <f>'Balance Sheet Annual'!N31/'Balance Sheet Annual'!BR31</f>
        <v>0.25772404528881215</v>
      </c>
      <c r="Q31" s="21">
        <f>'Balance Sheet Annual'!CH31/'Balance Sheet Annual'!CS31</f>
        <v>3.7810671455883207</v>
      </c>
      <c r="R31" s="21">
        <f>('Balance Sheet Annual'!BH31+'Balance Sheet Annual'!BS31)/'Balance Sheet Annual'!BB31</f>
        <v>0.64100707655769096</v>
      </c>
      <c r="S31" s="21">
        <f>('Balance Sheet Annual'!BH31/'Balance Sheet Annual'!BB31)</f>
        <v>8.345248770084579E-2</v>
      </c>
      <c r="T31" s="21">
        <f>'Balance Sheet Annual'!BS31/'Balance Sheet Annual'!BB31</f>
        <v>0.55755458885684517</v>
      </c>
      <c r="U31" s="21">
        <f>('Balance Sheet Annual'!BH31+'Balance Sheet Annual'!BS31)/'Balance Sheet Annual'!CS31</f>
        <v>3.0646978738195934</v>
      </c>
      <c r="V31" s="21">
        <f>('Balance Sheet Annual'!BH31/'Balance Sheet Annual'!CS31)</f>
        <v>0.39899194716412723</v>
      </c>
      <c r="W31" s="21">
        <f>('Balance Sheet Annual'!BS31/'Balance Sheet Annual'!CS31)</f>
        <v>2.6657059266554661</v>
      </c>
      <c r="X31" s="22">
        <f>'Balance Sheet Annual'!AH31/'Balance Sheet Annual'!BB31</f>
        <v>7.2252986937450012E-2</v>
      </c>
      <c r="Y31" s="22">
        <f>'Balance Sheet Annual'!CS31/('Balance Sheet Annual'!BB31-'Balance Sheet Annual'!AQ31-'Balance Sheet Annual'!AR31-'Balance Sheet Annual'!AS31)</f>
        <v>0.42269593858285071</v>
      </c>
      <c r="Z31" s="22">
        <f>'Balance Sheet Annual'!BA31/'Balance Sheet Annual'!BB31</f>
        <v>0.92774701306255003</v>
      </c>
      <c r="AA31" s="22">
        <f>'Balance Sheet Annual'!AR31/'Balance Sheet Annual'!BB31</f>
        <v>0.16667171558054431</v>
      </c>
      <c r="AB31" s="23">
        <f>'Balance Sheet Annual'!CS31/'Balance Sheet Annual'!CT31</f>
        <v>0.2091583258609408</v>
      </c>
      <c r="AC31" s="24">
        <f>'Income Statement Annual'!V31/'Income Statement Annual'!N31</f>
        <v>0.70728888052579941</v>
      </c>
      <c r="AD31" s="22">
        <f>('Income Statement Annual'!AF31-'Income Statement Annual'!AC31)/'Income Statement Annual'!N31</f>
        <v>0.53975080980094359</v>
      </c>
      <c r="AE31" s="22">
        <f>'Income Statement Annual'!AF31/'Income Statement Annual'!N31</f>
        <v>0.25604494563245117</v>
      </c>
      <c r="AF31" s="22">
        <f>'Income Statement Annual'!BS31/'Income Statement Annual'!N31</f>
        <v>0.16491713821050794</v>
      </c>
      <c r="AG31" s="22">
        <f>('Income Statement Annual'!AF31-'Income Statement Annual'!AC31)/('Income Statement Annual'!AH31*-1)</f>
        <v>5.2092359579712024</v>
      </c>
      <c r="AH31" s="23">
        <f>'Income Statement Annual'!AF31/('Income Statement Annual'!AH31*-1)</f>
        <v>2.4711376313399924</v>
      </c>
      <c r="AI31" s="24">
        <f>'Cash Flow Statement Annual'!BG31/'Cash Flow Statement Annual'!AB31</f>
        <v>-0.16212683082997625</v>
      </c>
      <c r="AJ31" s="22">
        <f>'Cash Flow Statement Annual'!AB31/'Balance Sheet Annual'!BR31</f>
        <v>0.79922812853152514</v>
      </c>
      <c r="AK31" s="22">
        <f>('Cash Flow Statement Annual'!AB31+'Cash Flow Statement Annual'!AV31)/('Balance Sheet Annual'!BH31+'Balance Sheet Annual'!BS31)</f>
        <v>0.11370091541075336</v>
      </c>
      <c r="AL31" s="23">
        <f>('Cash Flow Statement Annual'!AB31/('Balance Sheet Annual'!BH31+'Balance Sheet Annual'!BS31))</f>
        <v>0.17714166891147878</v>
      </c>
      <c r="AM31" s="24">
        <f>'Income Statement Annual'!BS31/'Balance Sheet Annual'!CS31</f>
        <v>0.17771276287584728</v>
      </c>
      <c r="AN31" s="22">
        <f>'Income Statement Annual'!N31/'Balance Sheet Annual'!CS31</f>
        <v>1.0775882046231389</v>
      </c>
      <c r="AO31" s="22">
        <f>'Income Statement Annual'!N31/'Balance Sheet Annual'!BB31</f>
        <v>0.22538654484647264</v>
      </c>
      <c r="AP31" s="22">
        <f>'Income Statement Annual'!N31/('Balance Sheet Annual'!AH31-'Balance Sheet Annual'!BR31)</f>
        <v>-3.2280892051371053</v>
      </c>
      <c r="AQ31" s="22">
        <f>'Income Statement Annual'!BS31/'Balance Sheet Annual'!BB31</f>
        <v>3.7170103967234566E-2</v>
      </c>
      <c r="AR31" s="22">
        <f>'Cash Flow Statement Annual'!AB31/'Income Statement Annual'!N31</f>
        <v>0.50379699197591432</v>
      </c>
      <c r="AS31" s="22">
        <f>'Cash Flow Statement Annual'!BG31/'Income Statement Annual'!N31</f>
        <v>-8.167900969072997E-2</v>
      </c>
      <c r="AT31" s="22">
        <f>'Cash Flow Statement Annual'!AB31/'Balance Sheet Annual'!BB31</f>
        <v>0.11354906332549741</v>
      </c>
      <c r="AU31" s="22">
        <f>('Cash Flow Statement Annual'!AB31+'Cash Flow Statement Annual'!AU31)/'Balance Sheet Annual'!BR31</f>
        <v>0.21296829356702701</v>
      </c>
      <c r="AV31" s="22">
        <f>('Cash Flow Statement Annual'!AB31+'Cash Flow Statement Annual'!AU31)/('Balance Sheet Annual'!BH31+'Balance Sheet Annual'!BS31)</f>
        <v>4.7202491505158345E-2</v>
      </c>
      <c r="AW31" s="22">
        <f>'Cash Flow Statement Annual'!AB31/'Balance Sheet Annual'!BS31</f>
        <v>0.2036555085275277</v>
      </c>
      <c r="AX31" s="22">
        <f>('Cash Flow Statement Annual'!AB31+'Cash Flow Statement Annual'!AU31)/'Balance Sheet Annual'!BS31</f>
        <v>5.4267567141716155E-2</v>
      </c>
      <c r="AY31" s="22">
        <f>('Balance Sheet Annual'!BH31+'Balance Sheet Annual'!BS31)/('Income Statement Annual'!AF31-'Income Statement Annual'!AC31)</f>
        <v>5.2691618108471534</v>
      </c>
      <c r="AZ31" s="22">
        <f>(('Balance Sheet Annual'!BH31+'Balance Sheet Annual'!BS31)-'Balance Sheet Annual'!N31)/('Income Statement Annual'!AF31-'Income Statement Annual'!AC31)</f>
        <v>4.9681757059614524</v>
      </c>
      <c r="BA31" s="22">
        <f>('Cash Flow Statement Annual'!AB31+'Cash Flow Statement Annual'!AU31)/'Income Statement Annual'!BS31</f>
        <v>0.81401792991035049</v>
      </c>
      <c r="BB31" s="22">
        <f>'Income Statement Annual'!AF31/('Balance Sheet Annual'!BH31+'Balance Sheet Annual'!BS31)</f>
        <v>9.002878085435187E-2</v>
      </c>
      <c r="BC31" s="23">
        <f>'Income Statement Annual'!AF31/('Balance Sheet Annual'!BB31-'Balance Sheet Annual'!BR31)</f>
        <v>6.7265761550820077E-2</v>
      </c>
    </row>
    <row r="32" spans="1:55" x14ac:dyDescent="0.2">
      <c r="A32" s="47" t="s">
        <v>93</v>
      </c>
      <c r="B32" s="47" t="s">
        <v>94</v>
      </c>
      <c r="C32" s="47" t="str">
        <f>VLOOKUP(A32,'[1]S&amp;P 500 Wikipedia'!A:D,3,FALSE)</f>
        <v>Consumer Discretionary</v>
      </c>
      <c r="D32" s="47">
        <v>62747</v>
      </c>
      <c r="E32" s="47" t="s">
        <v>16</v>
      </c>
      <c r="F32" s="47">
        <v>2018</v>
      </c>
      <c r="G32" s="47" t="s">
        <v>17</v>
      </c>
      <c r="H32" s="48">
        <v>43465</v>
      </c>
      <c r="I32" s="48">
        <v>43497</v>
      </c>
      <c r="J32" s="48">
        <v>43497</v>
      </c>
      <c r="K32" s="47">
        <v>490000000</v>
      </c>
      <c r="L32" s="47">
        <v>501000000</v>
      </c>
      <c r="M32" s="47" t="s">
        <v>1632</v>
      </c>
      <c r="N32" s="20">
        <f>'Balance Sheet Annual'!AH32/'Balance Sheet Annual'!BR32</f>
        <v>1.0981123247210891</v>
      </c>
      <c r="O32" s="21">
        <f>('Balance Sheet Annual'!AH32-'Balance Sheet Annual'!U32)/'Balance Sheet Annual'!BR32</f>
        <v>0.84699741194016753</v>
      </c>
      <c r="P32" s="21">
        <f>'Balance Sheet Annual'!N32/'Balance Sheet Annual'!BR32</f>
        <v>0.60314953721980957</v>
      </c>
      <c r="Q32" s="21">
        <f>'Balance Sheet Annual'!CH32/'Balance Sheet Annual'!CS32</f>
        <v>2.734827435762015</v>
      </c>
      <c r="R32" s="21">
        <f>('Balance Sheet Annual'!BH32+'Balance Sheet Annual'!BS32)/'Balance Sheet Annual'!BB32</f>
        <v>0.14445305198957256</v>
      </c>
      <c r="S32" s="21">
        <f>('Balance Sheet Annual'!BH32/'Balance Sheet Annual'!BB32)</f>
        <v>0</v>
      </c>
      <c r="T32" s="21">
        <f>'Balance Sheet Annual'!BS32/'Balance Sheet Annual'!BB32</f>
        <v>0.14445305198957256</v>
      </c>
      <c r="U32" s="21">
        <f>('Balance Sheet Annual'!BH32+'Balance Sheet Annual'!BS32)/'Balance Sheet Annual'!CS32</f>
        <v>0.53950722175021237</v>
      </c>
      <c r="V32" s="21">
        <f>('Balance Sheet Annual'!BH32/'Balance Sheet Annual'!CS32)</f>
        <v>0</v>
      </c>
      <c r="W32" s="21">
        <f>('Balance Sheet Annual'!BS32/'Balance Sheet Annual'!CS32)</f>
        <v>0.53950722175021237</v>
      </c>
      <c r="X32" s="22">
        <f>'Balance Sheet Annual'!AH32/'Balance Sheet Annual'!BB32</f>
        <v>0.46173946190546455</v>
      </c>
      <c r="Y32" s="22">
        <f>'Balance Sheet Annual'!CS32/('Balance Sheet Annual'!BB32-'Balance Sheet Annual'!AQ32-'Balance Sheet Annual'!AR32-'Balance Sheet Annual'!AS32)</f>
        <v>0.29405131667792034</v>
      </c>
      <c r="Z32" s="22">
        <f>'Balance Sheet Annual'!BA32/'Balance Sheet Annual'!BB32</f>
        <v>0.53826053809453545</v>
      </c>
      <c r="AA32" s="22">
        <f>'Balance Sheet Annual'!AR32/'Balance Sheet Annual'!BB32</f>
        <v>8.9444690374305247E-2</v>
      </c>
      <c r="AB32" s="23">
        <f>'Balance Sheet Annual'!CS32/'Balance Sheet Annual'!CT32</f>
        <v>0.26774998770350694</v>
      </c>
      <c r="AC32" s="24">
        <f>'Income Statement Annual'!V32/'Income Statement Annual'!N32</f>
        <v>0.40247416128852193</v>
      </c>
      <c r="AD32" s="22">
        <f>('Income Statement Annual'!AF32-'Income Statement Annual'!AC32)/'Income Statement Annual'!N32</f>
        <v>5.3334879147397665E-2</v>
      </c>
      <c r="AE32" s="22">
        <f>'Income Statement Annual'!AF32/'Income Statement Annual'!N32</f>
        <v>5.3334879147397665E-2</v>
      </c>
      <c r="AF32" s="22">
        <f>'Income Statement Annual'!BS32/'Income Statement Annual'!N32</f>
        <v>4.3252736305590261E-2</v>
      </c>
      <c r="AG32" s="22">
        <f>('Income Statement Annual'!AF32-'Income Statement Annual'!AC32)/('Income Statement Annual'!AH32*-1)</f>
        <v>12.713408393039918</v>
      </c>
      <c r="AH32" s="23">
        <f>'Income Statement Annual'!AF32/('Income Statement Annual'!AH32*-1)</f>
        <v>12.713408393039918</v>
      </c>
      <c r="AI32" s="24">
        <f>'Cash Flow Statement Annual'!BG32/'Cash Flow Statement Annual'!AB32</f>
        <v>-0.2501708817498291</v>
      </c>
      <c r="AJ32" s="22">
        <f>'Cash Flow Statement Annual'!AB32/'Balance Sheet Annual'!BR32</f>
        <v>0.44922577532131419</v>
      </c>
      <c r="AK32" s="22">
        <f>('Cash Flow Statement Annual'!AB32+'Cash Flow Statement Annual'!AV32)/('Balance Sheet Annual'!BH32+'Balance Sheet Annual'!BS32)</f>
        <v>1.307639923387955</v>
      </c>
      <c r="AL32" s="23">
        <f>('Cash Flow Statement Annual'!AB32/('Balance Sheet Annual'!BH32+'Balance Sheet Annual'!BS32))</f>
        <v>1.307639923387955</v>
      </c>
      <c r="AM32" s="24">
        <f>'Income Statement Annual'!BS32/'Balance Sheet Annual'!CS32</f>
        <v>0.231302670555007</v>
      </c>
      <c r="AN32" s="22">
        <f>'Income Statement Annual'!N32/'Balance Sheet Annual'!CS32</f>
        <v>5.3477002916255252</v>
      </c>
      <c r="AO32" s="22">
        <f>'Income Statement Annual'!N32/'Balance Sheet Annual'!BB32</f>
        <v>1.431846687324775</v>
      </c>
      <c r="AP32" s="22">
        <f>'Income Statement Annual'!N32/('Balance Sheet Annual'!AH32-'Balance Sheet Annual'!BR32)</f>
        <v>34.707451564828617</v>
      </c>
      <c r="AQ32" s="22">
        <f>'Income Statement Annual'!BS32/'Balance Sheet Annual'!BB32</f>
        <v>6.1931287196891449E-2</v>
      </c>
      <c r="AR32" s="22">
        <f>'Cash Flow Statement Annual'!AB32/'Income Statement Annual'!N32</f>
        <v>0.13192234860683508</v>
      </c>
      <c r="AS32" s="22">
        <f>'Cash Flow Statement Annual'!BG32/'Income Statement Annual'!N32</f>
        <v>-3.3003130273480272E-2</v>
      </c>
      <c r="AT32" s="22">
        <f>'Cash Flow Statement Annual'!AB32/'Balance Sheet Annual'!BB32</f>
        <v>0.18889257783680094</v>
      </c>
      <c r="AU32" s="22">
        <f>('Cash Flow Statement Annual'!AB32+'Cash Flow Statement Annual'!AU32)/'Balance Sheet Annual'!BR32</f>
        <v>0.26836864499714874</v>
      </c>
      <c r="AV32" s="22">
        <f>('Cash Flow Statement Annual'!AB32+'Cash Flow Statement Annual'!AU32)/('Balance Sheet Annual'!BH32+'Balance Sheet Annual'!BS32)</f>
        <v>0.78118748669929772</v>
      </c>
      <c r="AW32" s="22">
        <f>'Cash Flow Statement Annual'!AB32/'Balance Sheet Annual'!BS32</f>
        <v>1.307639923387955</v>
      </c>
      <c r="AX32" s="22">
        <f>('Cash Flow Statement Annual'!AB32+'Cash Flow Statement Annual'!AU32)/'Balance Sheet Annual'!BS32</f>
        <v>0.78118748669929772</v>
      </c>
      <c r="AY32" s="22">
        <f>('Balance Sheet Annual'!BH32+'Balance Sheet Annual'!BS32)/('Income Statement Annual'!AF32-'Income Statement Annual'!AC32)</f>
        <v>1.8915546252314628</v>
      </c>
      <c r="AZ32" s="22">
        <f>(('Balance Sheet Annual'!BH32+'Balance Sheet Annual'!BS32)-'Balance Sheet Annual'!N32)/('Income Statement Annual'!AF32-'Income Statement Annual'!AC32)</f>
        <v>-1.4294340230255214</v>
      </c>
      <c r="BA32" s="22">
        <f>('Cash Flow Statement Annual'!AB32+'Cash Flow Statement Annual'!AU32)/'Income Statement Annual'!BS32</f>
        <v>1.822098679638638</v>
      </c>
      <c r="BB32" s="22">
        <f>'Income Statement Annual'!AF32/('Balance Sheet Annual'!BH32+'Balance Sheet Annual'!BS32)</f>
        <v>0.52866567354756333</v>
      </c>
      <c r="BC32" s="23">
        <f>'Income Statement Annual'!AF32/('Balance Sheet Annual'!BB32-'Balance Sheet Annual'!BR32)</f>
        <v>0.13177801118219337</v>
      </c>
    </row>
    <row r="33" spans="1:55" x14ac:dyDescent="0.2">
      <c r="A33" s="47" t="s">
        <v>152</v>
      </c>
      <c r="B33" s="47" t="s">
        <v>153</v>
      </c>
      <c r="C33" s="47" t="str">
        <f>VLOOKUP(A33,'[1]S&amp;P 500 Wikipedia'!A:D,3,FALSE)</f>
        <v>Information Technology</v>
      </c>
      <c r="D33" s="47">
        <v>536189</v>
      </c>
      <c r="E33" s="47" t="s">
        <v>16</v>
      </c>
      <c r="F33" s="47">
        <v>2018</v>
      </c>
      <c r="G33" s="47" t="s">
        <v>17</v>
      </c>
      <c r="H33" s="48">
        <v>43465</v>
      </c>
      <c r="I33" s="48">
        <v>43511</v>
      </c>
      <c r="J33" s="48">
        <v>43511</v>
      </c>
      <c r="K33" s="47">
        <v>75492000</v>
      </c>
      <c r="L33" s="47">
        <v>87134000</v>
      </c>
      <c r="M33" s="47" t="s">
        <v>1633</v>
      </c>
      <c r="N33" s="20">
        <f>'Balance Sheet Annual'!AH33/'Balance Sheet Annual'!BR33</f>
        <v>4.4761485497210245</v>
      </c>
      <c r="O33" s="21">
        <f>('Balance Sheet Annual'!AH33-'Balance Sheet Annual'!U33)/'Balance Sheet Annual'!BR33</f>
        <v>4.0399486235869837</v>
      </c>
      <c r="P33" s="21">
        <f>'Balance Sheet Annual'!N33/'Balance Sheet Annual'!BR33</f>
        <v>3.2252829330062127</v>
      </c>
      <c r="Q33" s="21">
        <f>'Balance Sheet Annual'!CH33/'Balance Sheet Annual'!CS33</f>
        <v>0.4379018460951325</v>
      </c>
      <c r="R33" s="21">
        <f>('Balance Sheet Annual'!BH33+'Balance Sheet Annual'!BS33)/'Balance Sheet Annual'!BB33</f>
        <v>0</v>
      </c>
      <c r="S33" s="21">
        <f>('Balance Sheet Annual'!BH33/'Balance Sheet Annual'!BB33)</f>
        <v>0</v>
      </c>
      <c r="T33" s="21">
        <f>'Balance Sheet Annual'!BS33/'Balance Sheet Annual'!BB33</f>
        <v>0</v>
      </c>
      <c r="U33" s="21">
        <f>('Balance Sheet Annual'!BH33+'Balance Sheet Annual'!BS33)/'Balance Sheet Annual'!CS33</f>
        <v>0</v>
      </c>
      <c r="V33" s="21">
        <f>('Balance Sheet Annual'!BH33/'Balance Sheet Annual'!CS33)</f>
        <v>0</v>
      </c>
      <c r="W33" s="21">
        <f>('Balance Sheet Annual'!BS33/'Balance Sheet Annual'!CS33)</f>
        <v>0</v>
      </c>
      <c r="X33" s="22">
        <f>'Balance Sheet Annual'!AH33/'Balance Sheet Annual'!BB33</f>
        <v>0.88086209430746376</v>
      </c>
      <c r="Y33" s="22">
        <f>'Balance Sheet Annual'!CS33/('Balance Sheet Annual'!BB33-'Balance Sheet Annual'!AQ33-'Balance Sheet Annual'!AR33-'Balance Sheet Annual'!AS33)</f>
        <v>0.72175537573126347</v>
      </c>
      <c r="Z33" s="22">
        <f>'Balance Sheet Annual'!BA33/'Balance Sheet Annual'!BB33</f>
        <v>0.11913790569253627</v>
      </c>
      <c r="AA33" s="22">
        <f>'Balance Sheet Annual'!AR33/'Balance Sheet Annual'!BB33</f>
        <v>1.7418655456568059E-2</v>
      </c>
      <c r="AB33" s="23">
        <f>'Balance Sheet Annual'!CS33/'Balance Sheet Annual'!CT33</f>
        <v>0.69545776209667609</v>
      </c>
      <c r="AC33" s="24">
        <f>'Income Statement Annual'!V33/'Income Statement Annual'!N33</f>
        <v>0.63837351937301323</v>
      </c>
      <c r="AD33" s="22">
        <f>('Income Statement Annual'!AF33-'Income Statement Annual'!AC33)/'Income Statement Annual'!N33</f>
        <v>0.31530946109198377</v>
      </c>
      <c r="AE33" s="22">
        <f>'Income Statement Annual'!AF33/'Income Statement Annual'!N33</f>
        <v>0.31530946109198377</v>
      </c>
      <c r="AF33" s="22">
        <f>'Income Statement Annual'!BS33/'Income Statement Annual'!N33</f>
        <v>0.15251451517615064</v>
      </c>
      <c r="AG33" s="22">
        <f>('Income Statement Annual'!AF33-'Income Statement Annual'!AC33)/('Income Statement Annual'!AH33*-1)</f>
        <v>251.14661236579045</v>
      </c>
      <c r="AH33" s="23">
        <f>'Income Statement Annual'!AF33/('Income Statement Annual'!AH33*-1)</f>
        <v>251.14661236579045</v>
      </c>
      <c r="AI33" s="24">
        <f>'Cash Flow Statement Annual'!BG33/'Cash Flow Statement Annual'!AB33</f>
        <v>8.5170705141328393E-2</v>
      </c>
      <c r="AJ33" s="22">
        <f>'Cash Flow Statement Annual'!AB33/'Balance Sheet Annual'!BR33</f>
        <v>0.82953945893184544</v>
      </c>
      <c r="AK33" s="22" t="e">
        <f>('Cash Flow Statement Annual'!AB33+'Cash Flow Statement Annual'!AV33)/('Balance Sheet Annual'!BH33+'Balance Sheet Annual'!BS33)</f>
        <v>#DIV/0!</v>
      </c>
      <c r="AL33" s="23" t="e">
        <f>('Cash Flow Statement Annual'!AB33/('Balance Sheet Annual'!BH33+'Balance Sheet Annual'!BS33))</f>
        <v>#DIV/0!</v>
      </c>
      <c r="AM33" s="24">
        <f>'Income Statement Annual'!BS33/'Balance Sheet Annual'!CS33</f>
        <v>0.15308233829696802</v>
      </c>
      <c r="AN33" s="22">
        <f>'Income Statement Annual'!N33/'Balance Sheet Annual'!CS33</f>
        <v>1.0037230759325535</v>
      </c>
      <c r="AO33" s="22">
        <f>'Income Statement Annual'!N33/'Balance Sheet Annual'!BB33</f>
        <v>0.69804700415284571</v>
      </c>
      <c r="AP33" s="22">
        <f>'Income Statement Annual'!N33/('Balance Sheet Annual'!AH33-'Balance Sheet Annual'!BR33)</f>
        <v>1.0204292751783666</v>
      </c>
      <c r="AQ33" s="22">
        <f>'Income Statement Annual'!BS33/'Balance Sheet Annual'!BB33</f>
        <v>0.10646230040853567</v>
      </c>
      <c r="AR33" s="22">
        <f>'Cash Flow Statement Annual'!AB33/'Income Statement Annual'!N33</f>
        <v>0.23385992825963375</v>
      </c>
      <c r="AS33" s="22">
        <f>'Cash Flow Statement Annual'!BG33/'Income Statement Annual'!N33</f>
        <v>1.9918014994173477E-2</v>
      </c>
      <c r="AT33" s="22">
        <f>'Cash Flow Statement Annual'!AB33/'Balance Sheet Annual'!BB33</f>
        <v>0.16324522231303676</v>
      </c>
      <c r="AU33" s="22">
        <f>('Cash Flow Statement Annual'!AB33+'Cash Flow Statement Annual'!AU33)/'Balance Sheet Annual'!BR33</f>
        <v>-0.41548613034703813</v>
      </c>
      <c r="AV33" s="22" t="e">
        <f>('Cash Flow Statement Annual'!AB33+'Cash Flow Statement Annual'!AU33)/('Balance Sheet Annual'!BH33+'Balance Sheet Annual'!BS33)</f>
        <v>#DIV/0!</v>
      </c>
      <c r="AW33" s="22" t="e">
        <f>'Cash Flow Statement Annual'!AB33/'Balance Sheet Annual'!BS33</f>
        <v>#DIV/0!</v>
      </c>
      <c r="AX33" s="22" t="e">
        <f>('Cash Flow Statement Annual'!AB33+'Cash Flow Statement Annual'!AU33)/'Balance Sheet Annual'!BS33</f>
        <v>#DIV/0!</v>
      </c>
      <c r="AY33" s="22">
        <f>('Balance Sheet Annual'!BH33+'Balance Sheet Annual'!BS33)/('Income Statement Annual'!AF33-'Income Statement Annual'!AC33)</f>
        <v>0</v>
      </c>
      <c r="AZ33" s="22">
        <f>(('Balance Sheet Annual'!BH33+'Balance Sheet Annual'!BS33)-'Balance Sheet Annual'!N33)/('Income Statement Annual'!AF33-'Income Statement Annual'!AC33)</f>
        <v>-2.8836966921059575</v>
      </c>
      <c r="BA33" s="22">
        <f>('Cash Flow Statement Annual'!AB33+'Cash Flow Statement Annual'!AU33)/'Income Statement Annual'!BS33</f>
        <v>-0.76800512015604283</v>
      </c>
      <c r="BB33" s="22" t="e">
        <f>'Income Statement Annual'!AF33/('Balance Sheet Annual'!BH33+'Balance Sheet Annual'!BS33)</f>
        <v>#DIV/0!</v>
      </c>
      <c r="BC33" s="23">
        <f>'Income Statement Annual'!AF33/('Balance Sheet Annual'!BB33-'Balance Sheet Annual'!BR33)</f>
        <v>0.27402656213201565</v>
      </c>
    </row>
    <row r="34" spans="1:55" x14ac:dyDescent="0.2">
      <c r="A34" s="47" t="s">
        <v>130</v>
      </c>
      <c r="B34" s="47" t="s">
        <v>131</v>
      </c>
      <c r="C34" s="47" t="str">
        <f>VLOOKUP(A34,'[1]S&amp;P 500 Wikipedia'!A:D,3,FALSE)</f>
        <v>Information Technology</v>
      </c>
      <c r="D34" s="47">
        <v>126145</v>
      </c>
      <c r="E34" s="47" t="s">
        <v>16</v>
      </c>
      <c r="F34" s="47">
        <v>2018</v>
      </c>
      <c r="G34" s="47" t="s">
        <v>17</v>
      </c>
      <c r="H34" s="48">
        <v>43465</v>
      </c>
      <c r="I34" s="48">
        <v>43524</v>
      </c>
      <c r="J34" s="48">
        <v>43587</v>
      </c>
      <c r="K34" s="47">
        <v>83698000</v>
      </c>
      <c r="L34" s="47">
        <v>85471000</v>
      </c>
      <c r="M34" s="47" t="s">
        <v>2025</v>
      </c>
      <c r="N34" s="20">
        <f>'Balance Sheet Annual'!AH34/'Balance Sheet Annual'!BR34</f>
        <v>2.4985888975488169</v>
      </c>
      <c r="O34" s="21">
        <f>('Balance Sheet Annual'!AH34-'Balance Sheet Annual'!U34)/'Balance Sheet Annual'!BR34</f>
        <v>2.4985888975488169</v>
      </c>
      <c r="P34" s="21">
        <f>'Balance Sheet Annual'!N34/'Balance Sheet Annual'!BR34</f>
        <v>1.4813507709135674</v>
      </c>
      <c r="Q34" s="21">
        <f>'Balance Sheet Annual'!CH34/'Balance Sheet Annual'!CS34</f>
        <v>0.23264995865330942</v>
      </c>
      <c r="R34" s="21">
        <f>('Balance Sheet Annual'!BH34+'Balance Sheet Annual'!BS34)/'Balance Sheet Annual'!BB34</f>
        <v>0</v>
      </c>
      <c r="S34" s="21">
        <f>('Balance Sheet Annual'!BH34/'Balance Sheet Annual'!BB34)</f>
        <v>0</v>
      </c>
      <c r="T34" s="21">
        <f>'Balance Sheet Annual'!BS34/'Balance Sheet Annual'!BB34</f>
        <v>0</v>
      </c>
      <c r="U34" s="21">
        <f>('Balance Sheet Annual'!BH34+'Balance Sheet Annual'!BS34)/'Balance Sheet Annual'!CS34</f>
        <v>0</v>
      </c>
      <c r="V34" s="21">
        <f>('Balance Sheet Annual'!BH34/'Balance Sheet Annual'!CS34)</f>
        <v>0</v>
      </c>
      <c r="W34" s="21">
        <f>('Balance Sheet Annual'!BS34/'Balance Sheet Annual'!CS34)</f>
        <v>0</v>
      </c>
      <c r="X34" s="22">
        <f>'Balance Sheet Annual'!AH34/'Balance Sheet Annual'!BB34</f>
        <v>0.40146707067193638</v>
      </c>
      <c r="Y34" s="22">
        <f>'Balance Sheet Annual'!CS34/('Balance Sheet Annual'!BB34-'Balance Sheet Annual'!AQ34-'Balance Sheet Annual'!AR34-'Balance Sheet Annual'!AS34)</f>
        <v>1.7875326280480113</v>
      </c>
      <c r="Z34" s="22">
        <f>'Balance Sheet Annual'!BA34/'Balance Sheet Annual'!BB34</f>
        <v>0.59853292932806368</v>
      </c>
      <c r="AA34" s="22">
        <f>'Balance Sheet Annual'!AR34/'Balance Sheet Annual'!BB34</f>
        <v>0.4814673401176498</v>
      </c>
      <c r="AB34" s="23">
        <f>'Balance Sheet Annual'!CS34/'Balance Sheet Annual'!CT34</f>
        <v>0.81126032007701243</v>
      </c>
      <c r="AC34" s="24">
        <f>'Income Statement Annual'!V34/'Income Statement Annual'!N34</f>
        <v>0.87949856064611687</v>
      </c>
      <c r="AD34" s="22">
        <f>('Income Statement Annual'!AF34-'Income Statement Annual'!AC34)/'Income Statement Annual'!N34</f>
        <v>0.37906258020030364</v>
      </c>
      <c r="AE34" s="22">
        <f>'Income Statement Annual'!AF34/'Income Statement Annual'!N34</f>
        <v>0.36839883862230177</v>
      </c>
      <c r="AF34" s="22">
        <f>'Income Statement Annual'!BS34/'Income Statement Annual'!N34</f>
        <v>0.32418315507608014</v>
      </c>
      <c r="AG34" s="22">
        <f>('Income Statement Annual'!AF34-'Income Statement Annual'!AC34)/('Income Statement Annual'!AH34*-1)</f>
        <v>-42.943252473946927</v>
      </c>
      <c r="AH34" s="23">
        <f>'Income Statement Annual'!AF34/('Income Statement Annual'!AH34*-1)</f>
        <v>-41.735178211752341</v>
      </c>
      <c r="AI34" s="24">
        <f>'Cash Flow Statement Annual'!BG34/'Cash Flow Statement Annual'!AB34</f>
        <v>-0.53999798535062093</v>
      </c>
      <c r="AJ34" s="22">
        <f>'Cash Flow Statement Annual'!AB34/'Balance Sheet Annual'!BR34</f>
        <v>0.92695805948163656</v>
      </c>
      <c r="AK34" s="22" t="e">
        <f>('Cash Flow Statement Annual'!AB34+'Cash Flow Statement Annual'!AV34)/('Balance Sheet Annual'!BH34+'Balance Sheet Annual'!BS34)</f>
        <v>#DIV/0!</v>
      </c>
      <c r="AL34" s="23" t="e">
        <f>('Cash Flow Statement Annual'!AB34/('Balance Sheet Annual'!BH34+'Balance Sheet Annual'!BS34))</f>
        <v>#DIV/0!</v>
      </c>
      <c r="AM34" s="24">
        <f>'Income Statement Annual'!BS34/'Balance Sheet Annual'!CS34</f>
        <v>0.15828177420517545</v>
      </c>
      <c r="AN34" s="22">
        <f>'Income Statement Annual'!N34/'Balance Sheet Annual'!CS34</f>
        <v>0.48824799107168132</v>
      </c>
      <c r="AO34" s="22">
        <f>'Income Statement Annual'!N34/'Balance Sheet Annual'!BB34</f>
        <v>0.3960962215137705</v>
      </c>
      <c r="AP34" s="22">
        <f>'Income Statement Annual'!N34/('Balance Sheet Annual'!AH34-'Balance Sheet Annual'!BR34)</f>
        <v>1.6449892549687821</v>
      </c>
      <c r="AQ34" s="22">
        <f>'Income Statement Annual'!BS34/'Balance Sheet Annual'!BB34</f>
        <v>0.12840772280404805</v>
      </c>
      <c r="AR34" s="22">
        <f>'Cash Flow Statement Annual'!AB34/'Income Statement Annual'!N34</f>
        <v>0.37602308531920881</v>
      </c>
      <c r="AS34" s="22">
        <f>'Cash Flow Statement Annual'!BG34/'Income Statement Annual'!N34</f>
        <v>-0.20305170851769741</v>
      </c>
      <c r="AT34" s="22">
        <f>'Cash Flow Statement Annual'!AB34/'Balance Sheet Annual'!BB34</f>
        <v>0.14894132329688875</v>
      </c>
      <c r="AU34" s="22">
        <f>('Cash Flow Statement Annual'!AB34+'Cash Flow Statement Annual'!AU34)/'Balance Sheet Annual'!BR34</f>
        <v>0.32920705760842434</v>
      </c>
      <c r="AV34" s="22" t="e">
        <f>('Cash Flow Statement Annual'!AB34+'Cash Flow Statement Annual'!AU34)/('Balance Sheet Annual'!BH34+'Balance Sheet Annual'!BS34)</f>
        <v>#DIV/0!</v>
      </c>
      <c r="AW34" s="22" t="e">
        <f>'Cash Flow Statement Annual'!AB34/'Balance Sheet Annual'!BS34</f>
        <v>#DIV/0!</v>
      </c>
      <c r="AX34" s="22" t="e">
        <f>('Cash Flow Statement Annual'!AB34+'Cash Flow Statement Annual'!AU34)/'Balance Sheet Annual'!BS34</f>
        <v>#DIV/0!</v>
      </c>
      <c r="AY34" s="22">
        <f>('Balance Sheet Annual'!BH34+'Balance Sheet Annual'!BS34)/('Income Statement Annual'!AF34-'Income Statement Annual'!AC34)</f>
        <v>0</v>
      </c>
      <c r="AZ34" s="22">
        <f>(('Balance Sheet Annual'!BH34+'Balance Sheet Annual'!BS34)-'Balance Sheet Annual'!N34)/('Income Statement Annual'!AF34-'Income Statement Annual'!AC34)</f>
        <v>-1.5852633425032985</v>
      </c>
      <c r="BA34" s="22">
        <f>('Cash Flow Statement Annual'!AB34+'Cash Flow Statement Annual'!AU34)/'Income Statement Annual'!BS34</f>
        <v>0.41193919523099853</v>
      </c>
      <c r="BB34" s="22" t="e">
        <f>'Income Statement Annual'!AF34/('Balance Sheet Annual'!BH34+'Balance Sheet Annual'!BS34)</f>
        <v>#DIV/0!</v>
      </c>
      <c r="BC34" s="23">
        <f>'Income Statement Annual'!AF34/('Balance Sheet Annual'!BB34-'Balance Sheet Annual'!BR34)</f>
        <v>0.17385616575532514</v>
      </c>
    </row>
    <row r="35" spans="1:55" x14ac:dyDescent="0.2">
      <c r="A35" s="47" t="s">
        <v>133</v>
      </c>
      <c r="B35" s="47" t="s">
        <v>134</v>
      </c>
      <c r="C35" s="47" t="str">
        <f>VLOOKUP(A35,'[1]S&amp;P 500 Wikipedia'!A:D,3,FALSE)</f>
        <v>Financials</v>
      </c>
      <c r="D35" s="47">
        <v>67471</v>
      </c>
      <c r="E35" s="47" t="s">
        <v>16</v>
      </c>
      <c r="F35" s="47">
        <v>2018</v>
      </c>
      <c r="G35" s="47" t="s">
        <v>17</v>
      </c>
      <c r="H35" s="48">
        <v>43465</v>
      </c>
      <c r="I35" s="48">
        <v>43515</v>
      </c>
      <c r="J35" s="48">
        <v>43515</v>
      </c>
      <c r="K35" s="47">
        <v>242300000</v>
      </c>
      <c r="L35" s="47">
        <v>244800000</v>
      </c>
      <c r="M35" s="47" t="s">
        <v>1635</v>
      </c>
      <c r="N35" s="20">
        <f>'Balance Sheet Annual'!AH35/'Balance Sheet Annual'!BR35</f>
        <v>1.0809265944645006</v>
      </c>
      <c r="O35" s="21">
        <f>('Balance Sheet Annual'!AH35-'Balance Sheet Annual'!U35)/'Balance Sheet Annual'!BR35</f>
        <v>1.0809265944645006</v>
      </c>
      <c r="P35" s="21">
        <f>'Balance Sheet Annual'!N35/'Balance Sheet Annual'!BR35</f>
        <v>6.2274368231046928E-2</v>
      </c>
      <c r="Q35" s="21">
        <f>'Balance Sheet Annual'!CH35/'Balance Sheet Annual'!CS35</f>
        <v>5.2626214742830051</v>
      </c>
      <c r="R35" s="21">
        <f>('Balance Sheet Annual'!BH35+'Balance Sheet Annual'!BS35)/'Balance Sheet Annual'!BB35</f>
        <v>0.23631821966543032</v>
      </c>
      <c r="S35" s="21">
        <f>('Balance Sheet Annual'!BH35/'Balance Sheet Annual'!BB35)</f>
        <v>9.4996593747634552E-3</v>
      </c>
      <c r="T35" s="21">
        <f>'Balance Sheet Annual'!BS35/'Balance Sheet Annual'!BB35</f>
        <v>0.22681856029066688</v>
      </c>
      <c r="U35" s="21">
        <f>('Balance Sheet Annual'!BH35+'Balance Sheet Annual'!BS35)/'Balance Sheet Annual'!CS35</f>
        <v>1.4799715572410523</v>
      </c>
      <c r="V35" s="21">
        <f>('Balance Sheet Annual'!BH35/'Balance Sheet Annual'!CS35)</f>
        <v>5.9492770798767483E-2</v>
      </c>
      <c r="W35" s="21">
        <f>('Balance Sheet Annual'!BS35/'Balance Sheet Annual'!CS35)</f>
        <v>1.420478786442285</v>
      </c>
      <c r="X35" s="22">
        <f>'Balance Sheet Annual'!AH35/'Balance Sheet Annual'!BB35</f>
        <v>0.54394065551434412</v>
      </c>
      <c r="Y35" s="22">
        <f>'Balance Sheet Annual'!CS35/('Balance Sheet Annual'!BB35-'Balance Sheet Annual'!AQ35-'Balance Sheet Annual'!AR35-'Balance Sheet Annual'!AS35)</f>
        <v>0.2466962928312478</v>
      </c>
      <c r="Z35" s="22">
        <f>'Balance Sheet Annual'!BA35/'Balance Sheet Annual'!BB35</f>
        <v>0.45605934448565588</v>
      </c>
      <c r="AA35" s="22">
        <f>'Balance Sheet Annual'!AR35/'Balance Sheet Annual'!BB35</f>
        <v>0.30924986753463024</v>
      </c>
      <c r="AB35" s="23">
        <f>'Balance Sheet Annual'!CS35/'Balance Sheet Annual'!CT35</f>
        <v>0.1596775414427371</v>
      </c>
      <c r="AC35" s="24">
        <f>'Income Statement Annual'!V35/'Income Statement Annual'!N35</f>
        <v>0.43333333333333335</v>
      </c>
      <c r="AD35" s="22">
        <f>('Income Statement Annual'!AF35-'Income Statement Annual'!AC35)/'Income Statement Annual'!N35</f>
        <v>0.29405756731662025</v>
      </c>
      <c r="AE35" s="22">
        <f>'Income Statement Annual'!AF35/'Income Statement Annual'!N35</f>
        <v>0.2777158774373259</v>
      </c>
      <c r="AF35" s="22">
        <f>'Income Statement Annual'!BS35/'Income Statement Annual'!N35</f>
        <v>0.1052924791086351</v>
      </c>
      <c r="AG35" s="22">
        <f>('Income Statement Annual'!AF35-'Income Statement Annual'!AC35)/('Income Statement Annual'!AH35*-1)</f>
        <v>11.6007326007326</v>
      </c>
      <c r="AH35" s="23">
        <f>'Income Statement Annual'!AF35/('Income Statement Annual'!AH35*-1)</f>
        <v>10.956043956043956</v>
      </c>
      <c r="AI35" s="24">
        <f>'Cash Flow Statement Annual'!BG35/'Cash Flow Statement Annual'!AB35</f>
        <v>-1.0077105575326215</v>
      </c>
      <c r="AJ35" s="22">
        <f>'Cash Flow Statement Annual'!AB35/'Balance Sheet Annual'!BR35</f>
        <v>0.12680505415162455</v>
      </c>
      <c r="AK35" s="22">
        <f>('Cash Flow Statement Annual'!AB35+'Cash Flow Statement Annual'!AV35)/('Balance Sheet Annual'!BH35+'Balance Sheet Annual'!BS35)</f>
        <v>0.20884048686739271</v>
      </c>
      <c r="AL35" s="23">
        <f>('Cash Flow Statement Annual'!AB35/('Balance Sheet Annual'!BH35+'Balance Sheet Annual'!BS35))</f>
        <v>0.27001921844971172</v>
      </c>
      <c r="AM35" s="24">
        <f>'Income Statement Annual'!BS35/'Balance Sheet Annual'!CS35</f>
        <v>0.26878407205498933</v>
      </c>
      <c r="AN35" s="22">
        <f>'Income Statement Annual'!N35/'Balance Sheet Annual'!CS35</f>
        <v>2.552737615548708</v>
      </c>
      <c r="AO35" s="22">
        <f>'Income Statement Annual'!N35/'Balance Sheet Annual'!BB35</f>
        <v>0.40761486639921279</v>
      </c>
      <c r="AP35" s="22">
        <f>'Income Statement Annual'!N35/('Balance Sheet Annual'!AH35-'Balance Sheet Annual'!BR35)</f>
        <v>10.009293680297398</v>
      </c>
      <c r="AQ35" s="22">
        <f>'Income Statement Annual'!BS35/'Balance Sheet Annual'!BB35</f>
        <v>4.29187798047082E-2</v>
      </c>
      <c r="AR35" s="22">
        <f>'Cash Flow Statement Annual'!AB35/'Income Statement Annual'!N35</f>
        <v>0.15654596100278551</v>
      </c>
      <c r="AS35" s="22">
        <f>'Cash Flow Statement Annual'!BG35/'Income Statement Annual'!N35</f>
        <v>-0.15775301764159702</v>
      </c>
      <c r="AT35" s="22">
        <f>'Cash Flow Statement Annual'!AB35/'Balance Sheet Annual'!BB35</f>
        <v>6.3810460979486797E-2</v>
      </c>
      <c r="AU35" s="22">
        <f>('Cash Flow Statement Annual'!AB35+'Cash Flow Statement Annual'!AU35)/'Balance Sheet Annual'!BR35</f>
        <v>0.12913658243080625</v>
      </c>
      <c r="AV35" s="22">
        <f>('Cash Flow Statement Annual'!AB35+'Cash Flow Statement Annual'!AU35)/('Balance Sheet Annual'!BH35+'Balance Sheet Annual'!BS35)</f>
        <v>0.27498398462524021</v>
      </c>
      <c r="AW35" s="22">
        <f>'Cash Flow Statement Annual'!AB35/'Balance Sheet Annual'!BS35</f>
        <v>0.28132821625229432</v>
      </c>
      <c r="AX35" s="22">
        <f>('Cash Flow Statement Annual'!AB35+'Cash Flow Statement Annual'!AU35)/'Balance Sheet Annual'!BS35</f>
        <v>0.28650091773736025</v>
      </c>
      <c r="AY35" s="22">
        <f>('Balance Sheet Annual'!BH35+'Balance Sheet Annual'!BS35)/('Income Statement Annual'!AF35-'Income Statement Annual'!AC35)</f>
        <v>1.9715819387432902</v>
      </c>
      <c r="AZ35" s="22">
        <f>(('Balance Sheet Annual'!BH35+'Balance Sheet Annual'!BS35)-'Balance Sheet Annual'!N35)/('Income Statement Annual'!AF35-'Income Statement Annual'!AC35)</f>
        <v>1.7101357751815598</v>
      </c>
      <c r="BA35" s="22">
        <f>('Cash Flow Statement Annual'!AB35+'Cash Flow Statement Annual'!AU35)/'Income Statement Annual'!BS35</f>
        <v>1.5141093474426808</v>
      </c>
      <c r="BB35" s="22">
        <f>'Income Statement Annual'!AF35/('Balance Sheet Annual'!BH35+'Balance Sheet Annual'!BS35)</f>
        <v>0.47901985906470212</v>
      </c>
      <c r="BC35" s="23">
        <f>'Income Statement Annual'!AF35/('Balance Sheet Annual'!BB35-'Balance Sheet Annual'!BR35)</f>
        <v>0.22786835288739907</v>
      </c>
    </row>
    <row r="36" spans="1:55" x14ac:dyDescent="0.2">
      <c r="A36" s="47" t="s">
        <v>19</v>
      </c>
      <c r="B36" s="47" t="s">
        <v>20</v>
      </c>
      <c r="C36" s="47" t="str">
        <f>VLOOKUP(A36,'[1]S&amp;P 500 Wikipedia'!A:D,3,FALSE)</f>
        <v>Industrials</v>
      </c>
      <c r="D36" s="47">
        <v>445771</v>
      </c>
      <c r="E36" s="47" t="s">
        <v>16</v>
      </c>
      <c r="F36" s="47">
        <v>2018</v>
      </c>
      <c r="G36" s="47" t="s">
        <v>17</v>
      </c>
      <c r="H36" s="48">
        <v>43465</v>
      </c>
      <c r="I36" s="48">
        <v>43511</v>
      </c>
      <c r="J36" s="48">
        <v>43594</v>
      </c>
      <c r="K36" s="47">
        <v>169253885</v>
      </c>
      <c r="L36" s="47">
        <v>170610714</v>
      </c>
      <c r="M36" s="47" t="s">
        <v>2026</v>
      </c>
      <c r="N36" s="20">
        <f>'Balance Sheet Annual'!AH36/'Balance Sheet Annual'!BR36</f>
        <v>2.0864637718069527</v>
      </c>
      <c r="O36" s="21">
        <f>('Balance Sheet Annual'!AH36-'Balance Sheet Annual'!U36)/'Balance Sheet Annual'!BR36</f>
        <v>1.6984591875716286</v>
      </c>
      <c r="P36" s="21">
        <f>'Balance Sheet Annual'!N36/'Balance Sheet Annual'!BR36</f>
        <v>0.82134216223099454</v>
      </c>
      <c r="Q36" s="21">
        <f>'Balance Sheet Annual'!CH36/'Balance Sheet Annual'!CS36</f>
        <v>0.78887594641817127</v>
      </c>
      <c r="R36" s="21">
        <f>('Balance Sheet Annual'!BH36+'Balance Sheet Annual'!BS36)/'Balance Sheet Annual'!BB36</f>
        <v>7.2082044603613865E-2</v>
      </c>
      <c r="S36" s="21">
        <f>('Balance Sheet Annual'!BH36/'Balance Sheet Annual'!BB36)</f>
        <v>0</v>
      </c>
      <c r="T36" s="21">
        <f>'Balance Sheet Annual'!BS36/'Balance Sheet Annual'!BB36</f>
        <v>7.2082044603613865E-2</v>
      </c>
      <c r="U36" s="21">
        <f>('Balance Sheet Annual'!BH36+'Balance Sheet Annual'!BS36)/'Balance Sheet Annual'!CS36</f>
        <v>0.12894583576004659</v>
      </c>
      <c r="V36" s="21">
        <f>('Balance Sheet Annual'!BH36/'Balance Sheet Annual'!CS36)</f>
        <v>0</v>
      </c>
      <c r="W36" s="21">
        <f>('Balance Sheet Annual'!BS36/'Balance Sheet Annual'!CS36)</f>
        <v>0.12894583576004659</v>
      </c>
      <c r="X36" s="22">
        <f>'Balance Sheet Annual'!AH36/'Balance Sheet Annual'!BB36</f>
        <v>0.53345271040208364</v>
      </c>
      <c r="Y36" s="22">
        <f>'Balance Sheet Annual'!CS36/('Balance Sheet Annual'!BB36-'Balance Sheet Annual'!AQ36-'Balance Sheet Annual'!AR36-'Balance Sheet Annual'!AS36)</f>
        <v>0.7579235455107266</v>
      </c>
      <c r="Z36" s="22">
        <f>'Balance Sheet Annual'!BA36/'Balance Sheet Annual'!BB36</f>
        <v>0.4665472895979163</v>
      </c>
      <c r="AA36" s="22">
        <f>'Balance Sheet Annual'!AR36/'Balance Sheet Annual'!BB36</f>
        <v>0.16701937164251995</v>
      </c>
      <c r="AB36" s="23">
        <f>'Balance Sheet Annual'!CS36/'Balance Sheet Annual'!CT36</f>
        <v>0.5590102555754517</v>
      </c>
      <c r="AC36" s="24">
        <f>'Income Statement Annual'!V36/'Income Statement Annual'!N36</f>
        <v>0.40951723705260518</v>
      </c>
      <c r="AD36" s="22">
        <f>('Income Statement Annual'!AF36-'Income Statement Annual'!AC36)/'Income Statement Annual'!N36</f>
        <v>0.17306063552809059</v>
      </c>
      <c r="AE36" s="22">
        <f>'Income Statement Annual'!AF36/'Income Statement Annual'!N36</f>
        <v>0.17306063552809059</v>
      </c>
      <c r="AF36" s="22">
        <f>'Income Statement Annual'!BS36/'Income Statement Annual'!N36</f>
        <v>0.13933937701935442</v>
      </c>
      <c r="AG36" s="22">
        <f>('Income Statement Annual'!AF36-'Income Statement Annual'!AC36)/('Income Statement Annual'!AH36*-1)</f>
        <v>65.678571428571431</v>
      </c>
      <c r="AH36" s="23">
        <f>'Income Statement Annual'!AF36/('Income Statement Annual'!AH36*-1)</f>
        <v>65.678571428571431</v>
      </c>
      <c r="AI36" s="24">
        <f>'Cash Flow Statement Annual'!BG36/'Cash Flow Statement Annual'!AB36</f>
        <v>-1.1652929382936066</v>
      </c>
      <c r="AJ36" s="22">
        <f>'Cash Flow Statement Annual'!AB36/'Balance Sheet Annual'!BR36</f>
        <v>0.57162867693874952</v>
      </c>
      <c r="AK36" s="22">
        <f>('Cash Flow Statement Annual'!AB36+'Cash Flow Statement Annual'!AV36)/('Balance Sheet Annual'!BH36+'Balance Sheet Annual'!BS36)</f>
        <v>1.4399277326106594</v>
      </c>
      <c r="AL36" s="23">
        <f>('Cash Flow Statement Annual'!AB36/('Balance Sheet Annual'!BH36+'Balance Sheet Annual'!BS36))</f>
        <v>2.0275519421860886</v>
      </c>
      <c r="AM36" s="24">
        <f>'Income Statement Annual'!BS36/'Balance Sheet Annual'!CS36</f>
        <v>0.25870704717530579</v>
      </c>
      <c r="AN36" s="22">
        <f>'Income Statement Annual'!N36/'Balance Sheet Annual'!CS36</f>
        <v>1.8566686080372743</v>
      </c>
      <c r="AO36" s="22">
        <f>'Income Statement Annual'!N36/'Balance Sheet Annual'!BB36</f>
        <v>1.0378967930978349</v>
      </c>
      <c r="AP36" s="22">
        <f>'Income Statement Annual'!N36/('Balance Sheet Annual'!AH36-'Balance Sheet Annual'!BR36)</f>
        <v>3.7364041256446319</v>
      </c>
      <c r="AQ36" s="22">
        <f>'Income Statement Annual'!BS36/'Balance Sheet Annual'!BB36</f>
        <v>0.14461989256063812</v>
      </c>
      <c r="AR36" s="22">
        <f>'Cash Flow Statement Annual'!AB36/'Income Statement Annual'!N36</f>
        <v>0.14081370180996894</v>
      </c>
      <c r="AS36" s="22">
        <f>'Cash Flow Statement Annual'!BG36/'Income Statement Annual'!N36</f>
        <v>-0.16408921233413845</v>
      </c>
      <c r="AT36" s="22">
        <f>'Cash Flow Statement Annual'!AB36/'Balance Sheet Annual'!BB36</f>
        <v>0.14615008953280156</v>
      </c>
      <c r="AU36" s="22">
        <f>('Cash Flow Statement Annual'!AB36+'Cash Flow Statement Annual'!AU36)/'Balance Sheet Annual'!BR36</f>
        <v>0.55545651343435631</v>
      </c>
      <c r="AV36" s="22">
        <f>('Cash Flow Statement Annual'!AB36+'Cash Flow Statement Annual'!AU36)/('Balance Sheet Annual'!BH36+'Balance Sheet Annual'!BS36)</f>
        <v>1.9701897018970189</v>
      </c>
      <c r="AW36" s="22">
        <f>'Cash Flow Statement Annual'!AB36/'Balance Sheet Annual'!BS36</f>
        <v>2.0275519421860886</v>
      </c>
      <c r="AX36" s="22">
        <f>('Cash Flow Statement Annual'!AB36+'Cash Flow Statement Annual'!AU36)/'Balance Sheet Annual'!BS36</f>
        <v>1.9701897018970189</v>
      </c>
      <c r="AY36" s="22">
        <f>('Balance Sheet Annual'!BH36+'Balance Sheet Annual'!BS36)/('Income Statement Annual'!AF36-'Income Statement Annual'!AC36)</f>
        <v>0.40130505709624797</v>
      </c>
      <c r="AZ36" s="22">
        <f>(('Balance Sheet Annual'!BH36+'Balance Sheet Annual'!BS36)-'Balance Sheet Annual'!N36)/('Income Statement Annual'!AF36-'Income Statement Annual'!AC36)</f>
        <v>-0.76780859162588366</v>
      </c>
      <c r="BA36" s="22">
        <f>('Cash Flow Statement Annual'!AB36+'Cash Flow Statement Annual'!AU36)/'Income Statement Annual'!BS36</f>
        <v>0.98199009455200359</v>
      </c>
      <c r="BB36" s="22">
        <f>'Income Statement Annual'!AF36/('Balance Sheet Annual'!BH36+'Balance Sheet Annual'!BS36)</f>
        <v>2.4918699186991868</v>
      </c>
      <c r="BC36" s="23">
        <f>'Income Statement Annual'!AF36/('Balance Sheet Annual'!BB36-'Balance Sheet Annual'!BR36)</f>
        <v>0.241317470037617</v>
      </c>
    </row>
    <row r="37" spans="1:55" x14ac:dyDescent="0.2">
      <c r="A37" s="47" t="s">
        <v>136</v>
      </c>
      <c r="B37" s="47" t="s">
        <v>137</v>
      </c>
      <c r="C37" s="47" t="str">
        <f>VLOOKUP(A37,'[1]S&amp;P 500 Wikipedia'!A:D,3,FALSE)</f>
        <v>Energy</v>
      </c>
      <c r="D37" s="47">
        <v>254576</v>
      </c>
      <c r="E37" s="47" t="s">
        <v>16</v>
      </c>
      <c r="F37" s="47">
        <v>2018</v>
      </c>
      <c r="G37" s="47" t="s">
        <v>17</v>
      </c>
      <c r="H37" s="48">
        <v>43465</v>
      </c>
      <c r="I37" s="48">
        <v>43525</v>
      </c>
      <c r="J37" s="48">
        <v>43525</v>
      </c>
      <c r="K37" s="47">
        <v>381000000</v>
      </c>
      <c r="L37" s="47">
        <v>382000000</v>
      </c>
      <c r="M37" s="47" t="s">
        <v>1637</v>
      </c>
      <c r="N37" s="20">
        <f>'Balance Sheet Annual'!AH37/'Balance Sheet Annual'!BR37</f>
        <v>1.2208087233075875</v>
      </c>
      <c r="O37" s="21">
        <f>('Balance Sheet Annual'!AH37-'Balance Sheet Annual'!U37)/'Balance Sheet Annual'!BR37</f>
        <v>1.0386188096319855</v>
      </c>
      <c r="P37" s="21">
        <f>'Balance Sheet Annual'!N37/'Balance Sheet Annual'!BR37</f>
        <v>0.32439800090867787</v>
      </c>
      <c r="Q37" s="21">
        <f>'Balance Sheet Annual'!CH37/'Balance Sheet Annual'!CS37</f>
        <v>1.4491602360417613</v>
      </c>
      <c r="R37" s="21">
        <f>('Balance Sheet Annual'!BH37+'Balance Sheet Annual'!BS37)/'Balance Sheet Annual'!BB37</f>
        <v>0.38013159114076545</v>
      </c>
      <c r="S37" s="21">
        <f>('Balance Sheet Annual'!BH37/'Balance Sheet Annual'!BB37)</f>
        <v>6.9502363080344732E-3</v>
      </c>
      <c r="T37" s="21">
        <f>'Balance Sheet Annual'!BS37/'Balance Sheet Annual'!BB37</f>
        <v>0.37318135483273096</v>
      </c>
      <c r="U37" s="21">
        <f>('Balance Sheet Annual'!BH37+'Balance Sheet Annual'!BS37)/'Balance Sheet Annual'!CS37</f>
        <v>0.93100317748524741</v>
      </c>
      <c r="V37" s="21">
        <f>('Balance Sheet Annual'!BH37/'Balance Sheet Annual'!CS37)</f>
        <v>1.7022242396731731E-2</v>
      </c>
      <c r="W37" s="21">
        <f>('Balance Sheet Annual'!BS37/'Balance Sheet Annual'!CS37)</f>
        <v>0.91398093508851563</v>
      </c>
      <c r="X37" s="22">
        <f>'Balance Sheet Annual'!AH37/'Balance Sheet Annual'!BB37</f>
        <v>0.12450189973125753</v>
      </c>
      <c r="Y37" s="22">
        <f>'Balance Sheet Annual'!CS37/('Balance Sheet Annual'!BB37-'Balance Sheet Annual'!AQ37-'Balance Sheet Annual'!AR37-'Balance Sheet Annual'!AS37)</f>
        <v>0.4083032156426652</v>
      </c>
      <c r="Z37" s="22">
        <f>'Balance Sheet Annual'!BA37/'Balance Sheet Annual'!BB37</f>
        <v>0.87549810026874242</v>
      </c>
      <c r="AA37" s="22">
        <f>'Balance Sheet Annual'!AR37/'Balance Sheet Annual'!BB37</f>
        <v>0</v>
      </c>
      <c r="AB37" s="23">
        <f>'Balance Sheet Annual'!CS37/'Balance Sheet Annual'!CT37</f>
        <v>0.4083032156426652</v>
      </c>
      <c r="AC37" s="24">
        <f>'Income Statement Annual'!V37/'Income Statement Annual'!N37</f>
        <v>1</v>
      </c>
      <c r="AD37" s="22">
        <f>('Income Statement Annual'!AF37-'Income Statement Annual'!AC37)/'Income Statement Annual'!N37</f>
        <v>0.60452586206896552</v>
      </c>
      <c r="AE37" s="22">
        <f>'Income Statement Annual'!AF37/'Income Statement Annual'!N37</f>
        <v>0.28057650862068967</v>
      </c>
      <c r="AF37" s="22">
        <f>'Income Statement Annual'!BS37/'Income Statement Annual'!N37</f>
        <v>5.387931034482759E-3</v>
      </c>
      <c r="AG37" s="22">
        <f>('Income Statement Annual'!AF37-'Income Statement Annual'!AC37)/('Income Statement Annual'!AH37*-1)</f>
        <v>9.3891213389121333</v>
      </c>
      <c r="AH37" s="23">
        <f>'Income Statement Annual'!AF37/('Income Statement Annual'!AH37*-1)</f>
        <v>4.3577405857740583</v>
      </c>
      <c r="AI37" s="24">
        <f>'Cash Flow Statement Annual'!BG37/'Cash Flow Statement Annual'!AB37</f>
        <v>-0.20836642838231401</v>
      </c>
      <c r="AJ37" s="22">
        <f>'Cash Flow Statement Annual'!AB37/'Balance Sheet Annual'!BR37</f>
        <v>1.7160381644706952</v>
      </c>
      <c r="AK37" s="22">
        <f>('Cash Flow Statement Annual'!AB37+'Cash Flow Statement Annual'!AV37)/('Balance Sheet Annual'!BH37+'Balance Sheet Annual'!BS37)</f>
        <v>0.41382252559726962</v>
      </c>
      <c r="AL37" s="23">
        <f>('Cash Flow Statement Annual'!AB37/('Balance Sheet Annual'!BH37+'Balance Sheet Annual'!BS37))</f>
        <v>0.46038517796196976</v>
      </c>
      <c r="AM37" s="24">
        <f>'Income Statement Annual'!BS37/'Balance Sheet Annual'!CS37</f>
        <v>4.5392646391284614E-3</v>
      </c>
      <c r="AN37" s="22">
        <f>'Income Statement Annual'!N37/'Balance Sheet Annual'!CS37</f>
        <v>0.84248751702224245</v>
      </c>
      <c r="AO37" s="22">
        <f>'Income Statement Annual'!N37/'Balance Sheet Annual'!BB37</f>
        <v>0.34399036233898617</v>
      </c>
      <c r="AP37" s="22">
        <f>'Income Statement Annual'!N37/('Balance Sheet Annual'!AH37-'Balance Sheet Annual'!BR37)</f>
        <v>15.275720164609053</v>
      </c>
      <c r="AQ37" s="22">
        <f>'Income Statement Annual'!BS37/'Balance Sheet Annual'!BB37</f>
        <v>1.8533963488091929E-3</v>
      </c>
      <c r="AR37" s="22">
        <f>'Cash Flow Statement Annual'!AB37/'Income Statement Annual'!N37</f>
        <v>0.50875538793103448</v>
      </c>
      <c r="AS37" s="22">
        <f>'Cash Flow Statement Annual'!BG37/'Income Statement Annual'!N37</f>
        <v>-0.10600754310344827</v>
      </c>
      <c r="AT37" s="22">
        <f>'Cash Flow Statement Annual'!AB37/'Balance Sheet Annual'!BB37</f>
        <v>0.17500695023630802</v>
      </c>
      <c r="AU37" s="22">
        <f>('Cash Flow Statement Annual'!AB37+'Cash Flow Statement Annual'!AU37)/'Balance Sheet Annual'!BR37</f>
        <v>-7.5874602453430265E-2</v>
      </c>
      <c r="AV37" s="22">
        <f>('Cash Flow Statement Annual'!AB37+'Cash Flow Statement Annual'!AU37)/('Balance Sheet Annual'!BH37+'Balance Sheet Annual'!BS37)</f>
        <v>-2.0355923939541685E-2</v>
      </c>
      <c r="AW37" s="22">
        <f>'Cash Flow Statement Annual'!AB37/'Balance Sheet Annual'!BS37</f>
        <v>0.46895952321827661</v>
      </c>
      <c r="AX37" s="22">
        <f>('Cash Flow Statement Annual'!AB37+'Cash Flow Statement Annual'!AU37)/'Balance Sheet Annual'!BS37</f>
        <v>-2.0735038490191208E-2</v>
      </c>
      <c r="AY37" s="22">
        <f>('Balance Sheet Annual'!BH37+'Balance Sheet Annual'!BS37)/('Income Statement Annual'!AF37-'Income Statement Annual'!AC37)</f>
        <v>1.8279857397504455</v>
      </c>
      <c r="AZ37" s="22">
        <f>(('Balance Sheet Annual'!BH37+'Balance Sheet Annual'!BS37)-'Balance Sheet Annual'!N37)/('Income Statement Annual'!AF37-'Income Statement Annual'!AC37)</f>
        <v>1.6688948306595366</v>
      </c>
      <c r="BA37" s="22">
        <f>('Cash Flow Statement Annual'!AB37+'Cash Flow Statement Annual'!AU37)/'Income Statement Annual'!BS37</f>
        <v>-4.1749999999999998</v>
      </c>
      <c r="BB37" s="22">
        <f>'Income Statement Annual'!AF37/('Balance Sheet Annual'!BH37+'Balance Sheet Annual'!BS37)</f>
        <v>0.25390053632374454</v>
      </c>
      <c r="BC37" s="23">
        <f>'Income Statement Annual'!AF37/('Balance Sheet Annual'!BB37-'Balance Sheet Annual'!BR37)</f>
        <v>0.10747639440689336</v>
      </c>
    </row>
    <row r="38" spans="1:55" x14ac:dyDescent="0.2">
      <c r="A38" s="47" t="s">
        <v>57</v>
      </c>
      <c r="B38" s="47" t="s">
        <v>58</v>
      </c>
      <c r="C38" s="47" t="str">
        <f>VLOOKUP(A38,'[1]S&amp;P 500 Wikipedia'!A:D,3,FALSE)</f>
        <v>Materials</v>
      </c>
      <c r="D38" s="47">
        <v>185217</v>
      </c>
      <c r="E38" s="47" t="s">
        <v>16</v>
      </c>
      <c r="F38" s="47">
        <v>2018</v>
      </c>
      <c r="G38" s="47" t="s">
        <v>17</v>
      </c>
      <c r="H38" s="48">
        <v>43373</v>
      </c>
      <c r="I38" s="48">
        <v>43424</v>
      </c>
      <c r="J38" s="48">
        <v>43424</v>
      </c>
      <c r="K38" s="47">
        <v>219400000</v>
      </c>
      <c r="L38" s="47">
        <v>221100000</v>
      </c>
      <c r="M38" s="47" t="s">
        <v>1638</v>
      </c>
      <c r="N38" s="20">
        <f>'Balance Sheet Annual'!AH38/'Balance Sheet Annual'!BR38</f>
        <v>2.1734593508104179</v>
      </c>
      <c r="O38" s="21">
        <f>('Balance Sheet Annual'!AH38-'Balance Sheet Annual'!U38)/'Balance Sheet Annual'!BR38</f>
        <v>2.0040627806526108</v>
      </c>
      <c r="P38" s="21">
        <f>'Balance Sheet Annual'!N38/'Balance Sheet Annual'!BR38</f>
        <v>1.2727194970705213</v>
      </c>
      <c r="Q38" s="21">
        <f>'Balance Sheet Annual'!CH38/'Balance Sheet Annual'!CS38</f>
        <v>0.71597934915848715</v>
      </c>
      <c r="R38" s="21">
        <f>('Balance Sheet Annual'!BH38+'Balance Sheet Annual'!BS38)/'Balance Sheet Annual'!BB38</f>
        <v>0.19879759937012145</v>
      </c>
      <c r="S38" s="21">
        <f>('Balance Sheet Annual'!BH38/'Balance Sheet Annual'!BB38)</f>
        <v>2.4032369918084502E-2</v>
      </c>
      <c r="T38" s="21">
        <f>'Balance Sheet Annual'!BS38/'Balance Sheet Annual'!BB38</f>
        <v>0.17476522945203693</v>
      </c>
      <c r="U38" s="21">
        <f>('Balance Sheet Annual'!BH38+'Balance Sheet Annual'!BS38)/'Balance Sheet Annual'!CS38</f>
        <v>0.34113257518141066</v>
      </c>
      <c r="V38" s="21">
        <f>('Balance Sheet Annual'!BH38/'Balance Sheet Annual'!CS38)</f>
        <v>4.1239050490770646E-2</v>
      </c>
      <c r="W38" s="21">
        <f>('Balance Sheet Annual'!BS38/'Balance Sheet Annual'!CS38)</f>
        <v>0.29989352469064001</v>
      </c>
      <c r="X38" s="22">
        <f>'Balance Sheet Annual'!AH38/'Balance Sheet Annual'!BB38</f>
        <v>0.2649974189578847</v>
      </c>
      <c r="Y38" s="22">
        <f>'Balance Sheet Annual'!CS38/('Balance Sheet Annual'!BB38-'Balance Sheet Annual'!AQ38-'Balance Sheet Annual'!AR38-'Balance Sheet Annual'!AS38)</f>
        <v>0.62260388058537453</v>
      </c>
      <c r="Z38" s="22">
        <f>'Balance Sheet Annual'!BA38/'Balance Sheet Annual'!BB38</f>
        <v>0.73500258104211535</v>
      </c>
      <c r="AA38" s="22">
        <f>'Balance Sheet Annual'!AR38/'Balance Sheet Annual'!BB38</f>
        <v>4.1135032823555788E-2</v>
      </c>
      <c r="AB38" s="23">
        <f>'Balance Sheet Annual'!CS38/'Balance Sheet Annual'!CT38</f>
        <v>0.58275759582444742</v>
      </c>
      <c r="AC38" s="24">
        <f>'Income Statement Annual'!V38/'Income Statement Annual'!N38</f>
        <v>0.30690242099840986</v>
      </c>
      <c r="AD38" s="22">
        <f>('Income Statement Annual'!AF38-'Income Statement Annual'!AC38)/'Income Statement Annual'!N38</f>
        <v>0.2201070524736288</v>
      </c>
      <c r="AE38" s="22">
        <f>'Income Statement Annual'!AF38/'Income Statement Annual'!N38</f>
        <v>0.2201070524736288</v>
      </c>
      <c r="AF38" s="22">
        <f>'Income Statement Annual'!BS38/'Income Statement Annual'!N38</f>
        <v>0.16772300732346421</v>
      </c>
      <c r="AG38" s="22">
        <f>('Income Statement Annual'!AF38-'Income Statement Annual'!AC38)/('Income Statement Annual'!AH38*-1)</f>
        <v>15.062068965517241</v>
      </c>
      <c r="AH38" s="23">
        <f>'Income Statement Annual'!AF38/('Income Statement Annual'!AH38*-1)</f>
        <v>15.062068965517241</v>
      </c>
      <c r="AI38" s="24">
        <f>'Cash Flow Statement Annual'!BG38/'Cash Flow Statement Annual'!AB38</f>
        <v>-0.53227384820135437</v>
      </c>
      <c r="AJ38" s="22">
        <f>'Cash Flow Statement Annual'!AB38/'Balance Sheet Annual'!BR38</f>
        <v>1.0925458666552623</v>
      </c>
      <c r="AK38" s="22">
        <f>('Cash Flow Statement Annual'!AB38+'Cash Flow Statement Annual'!AV38)/('Balance Sheet Annual'!BH38+'Balance Sheet Annual'!BS38)</f>
        <v>0.4345853223522006</v>
      </c>
      <c r="AL38" s="23">
        <f>('Cash Flow Statement Annual'!AB38/('Balance Sheet Annual'!BH38+'Balance Sheet Annual'!BS38))</f>
        <v>0.67006767035618742</v>
      </c>
      <c r="AM38" s="24">
        <f>'Income Statement Annual'!BS38/'Balance Sheet Annual'!CS38</f>
        <v>0.13401572971376932</v>
      </c>
      <c r="AN38" s="22">
        <f>'Income Statement Annual'!N38/'Balance Sheet Annual'!CS38</f>
        <v>0.79903009045927542</v>
      </c>
      <c r="AO38" s="22">
        <f>'Income Statement Annual'!N38/'Balance Sheet Annual'!BB38</f>
        <v>0.46564085450743808</v>
      </c>
      <c r="AP38" s="22">
        <f>'Income Statement Annual'!N38/('Balance Sheet Annual'!AH38-'Balance Sheet Annual'!BR38)</f>
        <v>3.2545646707241516</v>
      </c>
      <c r="AQ38" s="22">
        <f>'Income Statement Annual'!BS38/'Balance Sheet Annual'!BB38</f>
        <v>7.8098684450655168E-2</v>
      </c>
      <c r="AR38" s="22">
        <f>'Cash Flow Statement Annual'!AB38/'Income Statement Annual'!N38</f>
        <v>0.28607422006226063</v>
      </c>
      <c r="AS38" s="22">
        <f>'Cash Flow Statement Annual'!BG38/'Income Statement Annual'!N38</f>
        <v>-0.15226982598374056</v>
      </c>
      <c r="AT38" s="22">
        <f>'Cash Flow Statement Annual'!AB38/'Balance Sheet Annual'!BB38</f>
        <v>0.13320784428233995</v>
      </c>
      <c r="AU38" s="22">
        <f>('Cash Flow Statement Annual'!AB38+'Cash Flow Statement Annual'!AU38)/'Balance Sheet Annual'!BR38</f>
        <v>0.38728991147414787</v>
      </c>
      <c r="AV38" s="22">
        <f>('Cash Flow Statement Annual'!AB38+'Cash Flow Statement Annual'!AU38)/('Balance Sheet Annual'!BH38+'Balance Sheet Annual'!BS38)</f>
        <v>0.23752819598174474</v>
      </c>
      <c r="AW38" s="22">
        <f>'Cash Flow Statement Annual'!AB38/'Balance Sheet Annual'!BS38</f>
        <v>0.76221022167855124</v>
      </c>
      <c r="AX38" s="22">
        <f>('Cash Flow Statement Annual'!AB38+'Cash Flow Statement Annual'!AU38)/'Balance Sheet Annual'!BS38</f>
        <v>0.27019124623325474</v>
      </c>
      <c r="AY38" s="22">
        <f>('Balance Sheet Annual'!BH38+'Balance Sheet Annual'!BS38)/('Income Statement Annual'!AF38-'Income Statement Annual'!AC38)</f>
        <v>1.9396621896621897</v>
      </c>
      <c r="AZ38" s="22">
        <f>(('Balance Sheet Annual'!BH38+'Balance Sheet Annual'!BS38)-'Balance Sheet Annual'!N38)/('Income Statement Annual'!AF38-'Income Statement Annual'!AC38)</f>
        <v>0.42562067562067563</v>
      </c>
      <c r="BA38" s="22">
        <f>('Cash Flow Statement Annual'!AB38+'Cash Flow Statement Annual'!AU38)/'Income Statement Annual'!BS38</f>
        <v>0.60462010949392442</v>
      </c>
      <c r="BB38" s="22">
        <f>'Income Statement Annual'!AF38/('Balance Sheet Annual'!BH38+'Balance Sheet Annual'!BS38)</f>
        <v>0.51555369039500598</v>
      </c>
      <c r="BC38" s="23">
        <f>'Income Statement Annual'!AF38/('Balance Sheet Annual'!BB38-'Balance Sheet Annual'!BR38)</f>
        <v>0.11672209026128266</v>
      </c>
    </row>
    <row r="39" spans="1:55" x14ac:dyDescent="0.2">
      <c r="A39" s="47" t="s">
        <v>124</v>
      </c>
      <c r="B39" s="47" t="s">
        <v>125</v>
      </c>
      <c r="C39" s="47" t="str">
        <f>VLOOKUP(A39,'[1]S&amp;P 500 Wikipedia'!A:D,3,FALSE)</f>
        <v>Information Technology</v>
      </c>
      <c r="D39" s="47">
        <v>65820</v>
      </c>
      <c r="E39" s="47" t="s">
        <v>16</v>
      </c>
      <c r="F39" s="47">
        <v>2018</v>
      </c>
      <c r="G39" s="47" t="s">
        <v>17</v>
      </c>
      <c r="H39" s="48">
        <v>43465</v>
      </c>
      <c r="I39" s="48">
        <v>43509</v>
      </c>
      <c r="J39" s="48">
        <v>43509</v>
      </c>
      <c r="K39" s="47">
        <v>299800000</v>
      </c>
      <c r="L39" s="47">
        <v>309700000</v>
      </c>
      <c r="M39" s="47" t="s">
        <v>1639</v>
      </c>
      <c r="N39" s="20">
        <f>'Balance Sheet Annual'!AH39/'Balance Sheet Annual'!BR39</f>
        <v>1.8649696079631215</v>
      </c>
      <c r="O39" s="21">
        <f>('Balance Sheet Annual'!AH39-'Balance Sheet Annual'!U39)/'Balance Sheet Annual'!BR39</f>
        <v>1.3616448415126667</v>
      </c>
      <c r="P39" s="21">
        <f>'Balance Sheet Annual'!N39/'Balance Sheet Annual'!BR39</f>
        <v>0.52694488638681514</v>
      </c>
      <c r="Q39" s="21">
        <f>'Balance Sheet Annual'!CH39/'Balance Sheet Annual'!CS39</f>
        <v>1.4715565178878993</v>
      </c>
      <c r="R39" s="21">
        <f>('Balance Sheet Annual'!BH39+'Balance Sheet Annual'!BS39)/'Balance Sheet Annual'!BB39</f>
        <v>0.35547392208981671</v>
      </c>
      <c r="S39" s="21">
        <f>('Balance Sheet Annual'!BH39/'Balance Sheet Annual'!BB39)</f>
        <v>7.6088363249011942E-2</v>
      </c>
      <c r="T39" s="21">
        <f>'Balance Sheet Annual'!BS39/'Balance Sheet Annual'!BB39</f>
        <v>0.27938555884080479</v>
      </c>
      <c r="U39" s="21">
        <f>('Balance Sheet Annual'!BH39+'Balance Sheet Annual'!BS39)/'Balance Sheet Annual'!CS39</f>
        <v>0.87857388908026179</v>
      </c>
      <c r="V39" s="21">
        <f>('Balance Sheet Annual'!BH39/'Balance Sheet Annual'!CS39)</f>
        <v>0.18805669012351756</v>
      </c>
      <c r="W39" s="21">
        <f>('Balance Sheet Annual'!BS39/'Balance Sheet Annual'!CS39)</f>
        <v>0.69051719895674424</v>
      </c>
      <c r="X39" s="22">
        <f>'Balance Sheet Annual'!AH39/'Balance Sheet Annual'!BB39</f>
        <v>0.45511652679469183</v>
      </c>
      <c r="Y39" s="22">
        <f>'Balance Sheet Annual'!CS39/('Balance Sheet Annual'!BB39-'Balance Sheet Annual'!AQ39-'Balance Sheet Annual'!AR39-'Balance Sheet Annual'!AS39)</f>
        <v>0.74608069904908769</v>
      </c>
      <c r="Z39" s="22">
        <f>'Balance Sheet Annual'!BA39/'Balance Sheet Annual'!BB39</f>
        <v>0.54488347320530817</v>
      </c>
      <c r="AA39" s="22">
        <f>'Balance Sheet Annual'!AR39/'Balance Sheet Annual'!BB39</f>
        <v>0.40848589831655863</v>
      </c>
      <c r="AB39" s="23">
        <f>'Balance Sheet Annual'!CS39/'Balance Sheet Annual'!CT39</f>
        <v>0.40460333104361418</v>
      </c>
      <c r="AC39" s="24">
        <f>'Income Statement Annual'!V39/'Income Statement Annual'!N39</f>
        <v>0.32368934406242378</v>
      </c>
      <c r="AD39" s="22">
        <f>('Income Statement Annual'!AF39-'Income Statement Annual'!AC39)/'Income Statement Annual'!N39</f>
        <v>0.20670568154108754</v>
      </c>
      <c r="AE39" s="22">
        <f>'Income Statement Annual'!AF39/'Income Statement Annual'!N39</f>
        <v>0.20670568154108754</v>
      </c>
      <c r="AF39" s="22">
        <f>'Income Statement Annual'!BS39/'Income Statement Annual'!N39</f>
        <v>0.14691538649109973</v>
      </c>
      <c r="AG39" s="22">
        <f>('Income Statement Annual'!AF39-'Income Statement Annual'!AC39)/('Income Statement Annual'!AH39*-1)</f>
        <v>16.670599803343165</v>
      </c>
      <c r="AH39" s="23">
        <f>'Income Statement Annual'!AF39/('Income Statement Annual'!AH39*-1)</f>
        <v>16.670599803343165</v>
      </c>
      <c r="AI39" s="24">
        <f>'Cash Flow Statement Annual'!BG39/'Cash Flow Statement Annual'!AB39</f>
        <v>-0.96171474791048805</v>
      </c>
      <c r="AJ39" s="22">
        <f>'Cash Flow Statement Annual'!AB39/'Balance Sheet Annual'!BR39</f>
        <v>0.45392240851792925</v>
      </c>
      <c r="AK39" s="22">
        <f>('Cash Flow Statement Annual'!AB39+'Cash Flow Statement Annual'!AV39)/('Balance Sheet Annual'!BH39+'Balance Sheet Annual'!BS39)</f>
        <v>0.24056907609152267</v>
      </c>
      <c r="AL39" s="23">
        <f>('Cash Flow Statement Annual'!AB39/('Balance Sheet Annual'!BH39+'Balance Sheet Annual'!BS39))</f>
        <v>0.31161957039236005</v>
      </c>
      <c r="AM39" s="24">
        <f>'Income Statement Annual'!BS39/'Balance Sheet Annual'!CS39</f>
        <v>0.29649131440381871</v>
      </c>
      <c r="AN39" s="22">
        <f>'Income Statement Annual'!N39/'Balance Sheet Annual'!CS39</f>
        <v>2.0181093450125487</v>
      </c>
      <c r="AO39" s="22">
        <f>'Income Statement Annual'!N39/'Balance Sheet Annual'!BB39</f>
        <v>0.81653376340232353</v>
      </c>
      <c r="AP39" s="22">
        <f>'Income Statement Annual'!N39/('Balance Sheet Annual'!AH39-'Balance Sheet Annual'!BR39)</f>
        <v>3.8683205206810358</v>
      </c>
      <c r="AQ39" s="22">
        <f>'Income Statement Annual'!BS39/'Balance Sheet Annual'!BB39</f>
        <v>0.11996137343328456</v>
      </c>
      <c r="AR39" s="22">
        <f>'Cash Flow Statement Annual'!AB39/'Income Statement Annual'!N39</f>
        <v>0.13566203365032919</v>
      </c>
      <c r="AS39" s="22">
        <f>'Cash Flow Statement Annual'!BG39/'Income Statement Annual'!N39</f>
        <v>-0.13046817849305048</v>
      </c>
      <c r="AT39" s="22">
        <f>'Cash Flow Statement Annual'!AB39/'Balance Sheet Annual'!BB39</f>
        <v>0.11077263088731595</v>
      </c>
      <c r="AU39" s="22">
        <f>('Cash Flow Statement Annual'!AB39+'Cash Flow Statement Annual'!AU39)/'Balance Sheet Annual'!BR39</f>
        <v>0.27369151062701425</v>
      </c>
      <c r="AV39" s="22">
        <f>('Cash Flow Statement Annual'!AB39+'Cash Flow Statement Annual'!AU39)/('Balance Sheet Annual'!BH39+'Balance Sheet Annual'!BS39)</f>
        <v>0.18789032962724395</v>
      </c>
      <c r="AW39" s="22">
        <f>'Cash Flow Statement Annual'!AB39/'Balance Sheet Annual'!BS39</f>
        <v>0.39648660205245156</v>
      </c>
      <c r="AX39" s="22">
        <f>('Cash Flow Statement Annual'!AB39+'Cash Flow Statement Annual'!AU39)/'Balance Sheet Annual'!BS39</f>
        <v>0.23906071835803877</v>
      </c>
      <c r="AY39" s="22">
        <f>('Balance Sheet Annual'!BH39+'Balance Sheet Annual'!BS39)/('Income Statement Annual'!AF39-'Income Statement Annual'!AC39)</f>
        <v>2.106110652353427</v>
      </c>
      <c r="AZ39" s="22">
        <f>(('Balance Sheet Annual'!BH39+'Balance Sheet Annual'!BS39)-'Balance Sheet Annual'!N39)/('Income Statement Annual'!AF39-'Income Statement Annual'!AC39)</f>
        <v>1.3442255514922732</v>
      </c>
      <c r="BA39" s="22">
        <f>('Cash Flow Statement Annual'!AB39+'Cash Flow Statement Annual'!AU39)/'Income Statement Annual'!BS39</f>
        <v>0.55676348547717847</v>
      </c>
      <c r="BB39" s="22">
        <f>'Income Statement Annual'!AF39/('Balance Sheet Annual'!BH39+'Balance Sheet Annual'!BS39)</f>
        <v>0.47480886100764558</v>
      </c>
      <c r="BC39" s="23">
        <f>'Income Statement Annual'!AF39/('Balance Sheet Annual'!BB39-'Balance Sheet Annual'!BR39)</f>
        <v>0.22326696165191739</v>
      </c>
    </row>
    <row r="40" spans="1:55" x14ac:dyDescent="0.2">
      <c r="A40" s="47" t="s">
        <v>146</v>
      </c>
      <c r="B40" s="47" t="s">
        <v>147</v>
      </c>
      <c r="C40" s="47" t="str">
        <f>VLOOKUP(A40,'[1]S&amp;P 500 Wikipedia'!A:D,3,FALSE)</f>
        <v>Consumer Discretionary</v>
      </c>
      <c r="D40" s="47">
        <v>378125</v>
      </c>
      <c r="E40" s="47" t="s">
        <v>16</v>
      </c>
      <c r="F40" s="47">
        <v>2018</v>
      </c>
      <c r="G40" s="47" t="s">
        <v>17</v>
      </c>
      <c r="H40" s="48">
        <v>43465</v>
      </c>
      <c r="I40" s="48">
        <v>43500</v>
      </c>
      <c r="J40" s="48">
        <v>43587</v>
      </c>
      <c r="K40" s="47">
        <v>262580000</v>
      </c>
      <c r="L40" s="47">
        <v>263630000</v>
      </c>
      <c r="M40" s="47" t="s">
        <v>2027</v>
      </c>
      <c r="N40" s="20">
        <f>'Balance Sheet Annual'!AH40/'Balance Sheet Annual'!BR40</f>
        <v>1.2931781266919329</v>
      </c>
      <c r="O40" s="21">
        <f>('Balance Sheet Annual'!AH40-'Balance Sheet Annual'!U40)/'Balance Sheet Annual'!BR40</f>
        <v>0.94748240389821337</v>
      </c>
      <c r="P40" s="21">
        <f>'Balance Sheet Annual'!N40/'Balance Sheet Annual'!BR40</f>
        <v>0.15349214943151054</v>
      </c>
      <c r="Q40" s="21">
        <f>'Balance Sheet Annual'!CH40/'Balance Sheet Annual'!CS40</f>
        <v>2.4005449591280654</v>
      </c>
      <c r="R40" s="21">
        <f>('Balance Sheet Annual'!BH40+'Balance Sheet Annual'!BS40)/'Balance Sheet Annual'!BB40</f>
        <v>0.34807692307692306</v>
      </c>
      <c r="S40" s="21">
        <f>('Balance Sheet Annual'!BH40/'Balance Sheet Annual'!BB40)</f>
        <v>2.4519230769230769E-2</v>
      </c>
      <c r="T40" s="21">
        <f>'Balance Sheet Annual'!BS40/'Balance Sheet Annual'!BB40</f>
        <v>0.32355769230769232</v>
      </c>
      <c r="U40" s="21">
        <f>('Balance Sheet Annual'!BH40+'Balance Sheet Annual'!BS40)/'Balance Sheet Annual'!CS40</f>
        <v>1.1836512261580381</v>
      </c>
      <c r="V40" s="21">
        <f>('Balance Sheet Annual'!BH40/'Balance Sheet Annual'!CS40)</f>
        <v>8.3378746594005446E-2</v>
      </c>
      <c r="W40" s="21">
        <f>('Balance Sheet Annual'!BS40/'Balance Sheet Annual'!CS40)</f>
        <v>1.1002724795640326</v>
      </c>
      <c r="X40" s="22">
        <f>'Balance Sheet Annual'!AH40/'Balance Sheet Annual'!BB40</f>
        <v>0.38277243589743587</v>
      </c>
      <c r="Y40" s="22">
        <f>'Balance Sheet Annual'!CS40/('Balance Sheet Annual'!BB40-'Balance Sheet Annual'!AQ40-'Balance Sheet Annual'!AR40-'Balance Sheet Annual'!AS40)</f>
        <v>0.42793843283582089</v>
      </c>
      <c r="Z40" s="22">
        <f>'Balance Sheet Annual'!BA40/'Balance Sheet Annual'!BB40</f>
        <v>0.61722756410256407</v>
      </c>
      <c r="AA40" s="22">
        <f>'Balance Sheet Annual'!AR40/'Balance Sheet Annual'!BB40</f>
        <v>0.20224358974358975</v>
      </c>
      <c r="AB40" s="23">
        <f>'Balance Sheet Annual'!CS40/'Balance Sheet Annual'!CT40</f>
        <v>0.29407051282051283</v>
      </c>
      <c r="AC40" s="24">
        <f>'Income Statement Annual'!V40/'Income Statement Annual'!N40</f>
        <v>0.1890543817111188</v>
      </c>
      <c r="AD40" s="22">
        <f>('Income Statement Annual'!AF40-'Income Statement Annual'!AC40)/'Income Statement Annual'!N40</f>
        <v>0.1202632490474541</v>
      </c>
      <c r="AE40" s="22">
        <f>'Income Statement Annual'!AF40/'Income Statement Annual'!N40</f>
        <v>0.10959473501905091</v>
      </c>
      <c r="AF40" s="22">
        <f>'Income Statement Annual'!BS40/'Income Statement Annual'!N40</f>
        <v>7.391756148250779E-2</v>
      </c>
      <c r="AG40" s="22">
        <f>('Income Statement Annual'!AF40-'Income Statement Annual'!AC40)/('Income Statement Annual'!AH40*-1)</f>
        <v>12.312056737588652</v>
      </c>
      <c r="AH40" s="23">
        <f>'Income Statement Annual'!AF40/('Income Statement Annual'!AH40*-1)</f>
        <v>11.219858156028369</v>
      </c>
      <c r="AI40" s="24">
        <f>'Cash Flow Statement Annual'!BG40/'Cash Flow Statement Annual'!AB40</f>
        <v>-0.34090909090909088</v>
      </c>
      <c r="AJ40" s="22">
        <f>'Cash Flow Statement Annual'!AB40/'Balance Sheet Annual'!BR40</f>
        <v>0.44071467244179752</v>
      </c>
      <c r="AK40" s="22">
        <f>('Cash Flow Statement Annual'!AB40+'Cash Flow Statement Annual'!AV40)/('Balance Sheet Annual'!BH40+'Balance Sheet Annual'!BS40)</f>
        <v>0.32113259668508287</v>
      </c>
      <c r="AL40" s="23">
        <f>('Cash Flow Statement Annual'!AB40/('Balance Sheet Annual'!BH40+'Balance Sheet Annual'!BS40))</f>
        <v>0.37476979742173111</v>
      </c>
      <c r="AM40" s="24">
        <f>'Income Statement Annual'!BS40/'Balance Sheet Annual'!CS40</f>
        <v>0.2907356948228883</v>
      </c>
      <c r="AN40" s="22">
        <f>'Income Statement Annual'!N40/'Balance Sheet Annual'!CS40</f>
        <v>3.9332425068119892</v>
      </c>
      <c r="AO40" s="22">
        <f>'Income Statement Annual'!N40/'Balance Sheet Annual'!BB40</f>
        <v>1.156650641025641</v>
      </c>
      <c r="AP40" s="22">
        <f>'Income Statement Annual'!N40/('Balance Sheet Annual'!AH40-'Balance Sheet Annual'!BR40)</f>
        <v>13.328716528162511</v>
      </c>
      <c r="AQ40" s="22">
        <f>'Income Statement Annual'!BS40/'Balance Sheet Annual'!BB40</f>
        <v>8.5496794871794873E-2</v>
      </c>
      <c r="AR40" s="22">
        <f>'Cash Flow Statement Annual'!AB40/'Income Statement Annual'!N40</f>
        <v>0.11278143401454797</v>
      </c>
      <c r="AS40" s="22">
        <f>'Cash Flow Statement Annual'!BG40/'Income Statement Annual'!N40</f>
        <v>-3.8448216141323176E-2</v>
      </c>
      <c r="AT40" s="22">
        <f>'Cash Flow Statement Annual'!AB40/'Balance Sheet Annual'!BB40</f>
        <v>0.13044871794871796</v>
      </c>
      <c r="AU40" s="22">
        <f>('Cash Flow Statement Annual'!AB40+'Cash Flow Statement Annual'!AU40)/'Balance Sheet Annual'!BR40</f>
        <v>-0.1136978884677856</v>
      </c>
      <c r="AV40" s="22">
        <f>('Cash Flow Statement Annual'!AB40+'Cash Flow Statement Annual'!AU40)/('Balance Sheet Annual'!BH40+'Balance Sheet Annual'!BS40)</f>
        <v>-9.668508287292818E-2</v>
      </c>
      <c r="AW40" s="22">
        <f>'Cash Flow Statement Annual'!AB40/'Balance Sheet Annual'!BS40</f>
        <v>0.40316988608221893</v>
      </c>
      <c r="AX40" s="22">
        <f>('Cash Flow Statement Annual'!AB40+'Cash Flow Statement Annual'!AU40)/'Balance Sheet Annual'!BS40</f>
        <v>-0.10401188707280833</v>
      </c>
      <c r="AY40" s="22">
        <f>('Balance Sheet Annual'!BH40+'Balance Sheet Annual'!BS40)/('Income Statement Annual'!AF40-'Income Statement Annual'!AC40)</f>
        <v>2.5023041474654377</v>
      </c>
      <c r="AZ40" s="22">
        <f>(('Balance Sheet Annual'!BH40+'Balance Sheet Annual'!BS40)-'Balance Sheet Annual'!N40)/('Income Statement Annual'!AF40-'Income Statement Annual'!AC40)</f>
        <v>2.1756912442396312</v>
      </c>
      <c r="BA40" s="22">
        <f>('Cash Flow Statement Annual'!AB40+'Cash Flow Statement Annual'!AU40)/'Income Statement Annual'!BS40</f>
        <v>-0.39362699156513592</v>
      </c>
      <c r="BB40" s="22">
        <f>'Income Statement Annual'!AF40/('Balance Sheet Annual'!BH40+'Balance Sheet Annual'!BS40)</f>
        <v>0.36418047882136279</v>
      </c>
      <c r="BC40" s="23">
        <f>'Income Statement Annual'!AF40/('Balance Sheet Annual'!BB40-'Balance Sheet Annual'!BR40)</f>
        <v>0.18005918506715229</v>
      </c>
    </row>
    <row r="41" spans="1:55" x14ac:dyDescent="0.2">
      <c r="A41" s="47" t="s">
        <v>70</v>
      </c>
      <c r="B41" s="47" t="s">
        <v>71</v>
      </c>
      <c r="C41" s="47" t="str">
        <f>VLOOKUP(A41,'[1]S&amp;P 500 Wikipedia'!A:D,3,FALSE)</f>
        <v>Real Estate</v>
      </c>
      <c r="D41" s="47">
        <v>445788</v>
      </c>
      <c r="E41" s="47" t="s">
        <v>16</v>
      </c>
      <c r="F41" s="47">
        <v>2018</v>
      </c>
      <c r="G41" s="47" t="s">
        <v>17</v>
      </c>
      <c r="H41" s="48">
        <v>43465</v>
      </c>
      <c r="I41" s="48">
        <v>43501</v>
      </c>
      <c r="J41" s="48">
        <v>43501</v>
      </c>
      <c r="K41" s="47">
        <v>106125000</v>
      </c>
      <c r="L41" s="47">
        <v>105538000</v>
      </c>
      <c r="M41" s="47" t="s">
        <v>1641</v>
      </c>
      <c r="N41" s="20">
        <f>'Balance Sheet Annual'!AH41/'Balance Sheet Annual'!BR41</f>
        <v>0.16367049939217454</v>
      </c>
      <c r="O41" s="21">
        <f>('Balance Sheet Annual'!AH41-'Balance Sheet Annual'!U41)/'Balance Sheet Annual'!BR41</f>
        <v>0.16367049939217454</v>
      </c>
      <c r="P41" s="21">
        <f>'Balance Sheet Annual'!N41/'Balance Sheet Annual'!BR41</f>
        <v>0.1359514529176202</v>
      </c>
      <c r="Q41" s="21">
        <f>'Balance Sheet Annual'!CH41/'Balance Sheet Annual'!CS41</f>
        <v>0.83223306126099061</v>
      </c>
      <c r="R41" s="21">
        <f>('Balance Sheet Annual'!BH41+'Balance Sheet Annual'!BS41)/'Balance Sheet Annual'!BB41</f>
        <v>0.37872600511194088</v>
      </c>
      <c r="S41" s="21">
        <f>('Balance Sheet Annual'!BH41/'Balance Sheet Annual'!BB41)</f>
        <v>4.3591352783928276E-2</v>
      </c>
      <c r="T41" s="21">
        <f>'Balance Sheet Annual'!BS41/'Balance Sheet Annual'!BB41</f>
        <v>0.33513465232801259</v>
      </c>
      <c r="U41" s="21">
        <f>('Balance Sheet Annual'!BH41+'Balance Sheet Annual'!BS41)/'Balance Sheet Annual'!CS41</f>
        <v>0.69391430772539697</v>
      </c>
      <c r="V41" s="21">
        <f>('Balance Sheet Annual'!BH41/'Balance Sheet Annual'!CS41)</f>
        <v>7.9869517755804711E-2</v>
      </c>
      <c r="W41" s="21">
        <f>('Balance Sheet Annual'!BS41/'Balance Sheet Annual'!CS41)</f>
        <v>0.61404478996959233</v>
      </c>
      <c r="X41" s="22">
        <f>'Balance Sheet Annual'!AH41/'Balance Sheet Annual'!BB41</f>
        <v>1.9490415318235327E-2</v>
      </c>
      <c r="Y41" s="22">
        <f>'Balance Sheet Annual'!CS41/('Balance Sheet Annual'!BB41-'Balance Sheet Annual'!AQ41-'Balance Sheet Annual'!AR41-'Balance Sheet Annual'!AS41)</f>
        <v>0.54578209570772285</v>
      </c>
      <c r="Z41" s="22">
        <f>'Balance Sheet Annual'!BA41/'Balance Sheet Annual'!BB41</f>
        <v>0.98050958468176463</v>
      </c>
      <c r="AA41" s="22">
        <f>'Balance Sheet Annual'!AR41/'Balance Sheet Annual'!BB41</f>
        <v>0</v>
      </c>
      <c r="AB41" s="23">
        <f>'Balance Sheet Annual'!CS41/'Balance Sheet Annual'!CT41</f>
        <v>0.54578209570772285</v>
      </c>
      <c r="AC41" s="24">
        <f>'Income Statement Annual'!V41/'Income Statement Annual'!N41</f>
        <v>0.71289508753189368</v>
      </c>
      <c r="AD41" s="22">
        <f>('Income Statement Annual'!AF41-'Income Statement Annual'!AC41)/'Income Statement Annual'!N41</f>
        <v>0.64479128922249196</v>
      </c>
      <c r="AE41" s="22">
        <f>'Income Statement Annual'!AF41/'Income Statement Annual'!N41</f>
        <v>0.28496021346045342</v>
      </c>
      <c r="AF41" s="22">
        <f>'Income Statement Annual'!BS41/'Income Statement Annual'!N41</f>
        <v>0.27419528588076919</v>
      </c>
      <c r="AG41" s="22">
        <f>('Income Statement Annual'!AF41-'Income Statement Annual'!AC41)/('Income Statement Annual'!AH41*-1)</f>
        <v>5.4346741166386234</v>
      </c>
      <c r="AH41" s="23">
        <f>'Income Statement Annual'!AF41/('Income Statement Annual'!AH41*-1)</f>
        <v>2.4018095812565479</v>
      </c>
      <c r="AI41" s="24">
        <f>'Cash Flow Statement Annual'!BG41/'Cash Flow Statement Annual'!AB41</f>
        <v>2.7850681787498313</v>
      </c>
      <c r="AJ41" s="22">
        <f>'Cash Flow Statement Annual'!AB41/'Balance Sheet Annual'!BR41</f>
        <v>0.331104640024522</v>
      </c>
      <c r="AK41" s="22">
        <f>('Cash Flow Statement Annual'!AB41+'Cash Flow Statement Annual'!AV41)/('Balance Sheet Annual'!BH41+'Balance Sheet Annual'!BS41)</f>
        <v>3.3678607512793765E-2</v>
      </c>
      <c r="AL41" s="23">
        <f>('Cash Flow Statement Annual'!AB41/('Balance Sheet Annual'!BH41+'Balance Sheet Annual'!BS41))</f>
        <v>0.10410961154601237</v>
      </c>
      <c r="AM41" s="24">
        <f>'Income Statement Annual'!BS41/'Balance Sheet Annual'!CS41</f>
        <v>4.6104646729444539E-2</v>
      </c>
      <c r="AN41" s="22">
        <f>'Income Statement Annual'!N41/'Balance Sheet Annual'!CS41</f>
        <v>0.16814529316704824</v>
      </c>
      <c r="AO41" s="22">
        <f>'Income Statement Annual'!N41/'Balance Sheet Annual'!BB41</f>
        <v>9.1770690488101034E-2</v>
      </c>
      <c r="AP41" s="22">
        <f>'Income Statement Annual'!N41/('Balance Sheet Annual'!AH41-'Balance Sheet Annual'!BR41)</f>
        <v>-0.92145874722165533</v>
      </c>
      <c r="AQ41" s="22">
        <f>'Income Statement Annual'!BS41/'Balance Sheet Annual'!BB41</f>
        <v>2.5163090713860449E-2</v>
      </c>
      <c r="AR41" s="22">
        <f>'Cash Flow Statement Annual'!AB41/'Income Statement Annual'!N41</f>
        <v>0.4296471680104621</v>
      </c>
      <c r="AS41" s="22">
        <f>'Cash Flow Statement Annual'!BG41/'Income Statement Annual'!N41</f>
        <v>1.1965966557159204</v>
      </c>
      <c r="AT41" s="22">
        <f>'Cash Flow Statement Annual'!AB41/'Balance Sheet Annual'!BB41</f>
        <v>3.942901727457726E-2</v>
      </c>
      <c r="AU41" s="22">
        <f>('Cash Flow Statement Annual'!AB41+'Cash Flow Statement Annual'!AU41)/'Balance Sheet Annual'!BR41</f>
        <v>-0.92388365048237076</v>
      </c>
      <c r="AV41" s="22">
        <f>('Cash Flow Statement Annual'!AB41+'Cash Flow Statement Annual'!AU41)/('Balance Sheet Annual'!BH41+'Balance Sheet Annual'!BS41)</f>
        <v>-0.290497795374622</v>
      </c>
      <c r="AW41" s="22">
        <f>'Cash Flow Statement Annual'!AB41/'Balance Sheet Annual'!BS41</f>
        <v>0.11765126942464356</v>
      </c>
      <c r="AX41" s="22">
        <f>('Cash Flow Statement Annual'!AB41+'Cash Flow Statement Annual'!AU41)/'Balance Sheet Annual'!BS41</f>
        <v>-0.3282831804225832</v>
      </c>
      <c r="AY41" s="22">
        <f>('Balance Sheet Annual'!BH41+'Balance Sheet Annual'!BS41)/('Income Statement Annual'!AF41-'Income Statement Annual'!AC41)</f>
        <v>6.4003240904088399</v>
      </c>
      <c r="AZ41" s="22">
        <f>(('Balance Sheet Annual'!BH41+'Balance Sheet Annual'!BS41)-'Balance Sheet Annual'!N41)/('Income Statement Annual'!AF41-'Income Statement Annual'!AC41)</f>
        <v>6.1267270607313185</v>
      </c>
      <c r="BA41" s="22">
        <f>('Cash Flow Statement Annual'!AB41+'Cash Flow Statement Annual'!AU41)/'Income Statement Annual'!BS41</f>
        <v>-4.3722399123035967</v>
      </c>
      <c r="BB41" s="22">
        <f>'Income Statement Annual'!AF41/('Balance Sheet Annual'!BH41+'Balance Sheet Annual'!BS41)</f>
        <v>6.9049907315376885E-2</v>
      </c>
      <c r="BC41" s="23">
        <f>'Income Statement Annual'!AF41/('Balance Sheet Annual'!BB41-'Balance Sheet Annual'!BR41)</f>
        <v>2.9686114617770466E-2</v>
      </c>
    </row>
    <row r="42" spans="1:55" x14ac:dyDescent="0.2">
      <c r="A42" s="47" t="s">
        <v>161</v>
      </c>
      <c r="B42" s="47" t="s">
        <v>162</v>
      </c>
      <c r="C42" s="47" t="str">
        <f>VLOOKUP(A42,'[1]S&amp;P 500 Wikipedia'!A:D,3,FALSE)</f>
        <v>Utilities</v>
      </c>
      <c r="D42" s="47">
        <v>445830</v>
      </c>
      <c r="E42" s="47" t="s">
        <v>16</v>
      </c>
      <c r="F42" s="47">
        <v>2018</v>
      </c>
      <c r="G42" s="47" t="s">
        <v>17</v>
      </c>
      <c r="H42" s="48">
        <v>43373</v>
      </c>
      <c r="I42" s="48">
        <v>43417</v>
      </c>
      <c r="J42" s="48">
        <v>43417</v>
      </c>
      <c r="K42" s="47">
        <v>111927000</v>
      </c>
      <c r="L42" s="47">
        <v>111927000</v>
      </c>
      <c r="M42" s="47" t="s">
        <v>1642</v>
      </c>
      <c r="N42" s="20">
        <f>'Balance Sheet Annual'!AH42/'Balance Sheet Annual'!BR42</f>
        <v>0.25003668156381992</v>
      </c>
      <c r="O42" s="21">
        <f>('Balance Sheet Annual'!AH42-'Balance Sheet Annual'!U42)/'Balance Sheet Annual'!BR42</f>
        <v>0.25003668156381992</v>
      </c>
      <c r="P42" s="21">
        <f>'Balance Sheet Annual'!N42/'Balance Sheet Annual'!BR42</f>
        <v>7.1906308236877794E-3</v>
      </c>
      <c r="Q42" s="21">
        <f>'Balance Sheet Annual'!CH42/'Balance Sheet Annual'!CS42</f>
        <v>1.4894253630697674</v>
      </c>
      <c r="R42" s="21">
        <f>('Balance Sheet Annual'!BH42+'Balance Sheet Annual'!BS42)/'Balance Sheet Annual'!BB42</f>
        <v>0.30691518258928824</v>
      </c>
      <c r="S42" s="21">
        <f>('Balance Sheet Annual'!BH42/'Balance Sheet Annual'!BB42)</f>
        <v>9.6912384140822844E-2</v>
      </c>
      <c r="T42" s="21">
        <f>'Balance Sheet Annual'!BS42/'Balance Sheet Annual'!BB42</f>
        <v>0.21000279844846539</v>
      </c>
      <c r="U42" s="21">
        <f>('Balance Sheet Annual'!BH42+'Balance Sheet Annual'!BS42)/'Balance Sheet Annual'!CS42</f>
        <v>0.76404243984896281</v>
      </c>
      <c r="V42" s="21">
        <f>('Balance Sheet Annual'!BH42/'Balance Sheet Annual'!CS42)</f>
        <v>0.24125614707572468</v>
      </c>
      <c r="W42" s="21">
        <f>('Balance Sheet Annual'!BS42/'Balance Sheet Annual'!CS42)</f>
        <v>0.52278629277323818</v>
      </c>
      <c r="X42" s="22">
        <f>'Balance Sheet Annual'!AH42/'Balance Sheet Annual'!BB42</f>
        <v>4.0326375052560384E-2</v>
      </c>
      <c r="Y42" s="22">
        <f>'Balance Sheet Annual'!CS42/('Balance Sheet Annual'!BB42-'Balance Sheet Annual'!AQ42-'Balance Sheet Annual'!AR42-'Balance Sheet Annual'!AS42)</f>
        <v>0.42802793391037236</v>
      </c>
      <c r="Z42" s="22">
        <f>'Balance Sheet Annual'!BA42/'Balance Sheet Annual'!BB42</f>
        <v>0.95967362494743957</v>
      </c>
      <c r="AA42" s="22">
        <f>'Balance Sheet Annual'!AR42/'Balance Sheet Annual'!BB42</f>
        <v>6.1511884731882446E-2</v>
      </c>
      <c r="AB42" s="23">
        <f>'Balance Sheet Annual'!CS42/'Balance Sheet Annual'!CT42</f>
        <v>0.40169912897765175</v>
      </c>
      <c r="AC42" s="24">
        <f>'Income Statement Annual'!V42/'Income Statement Annual'!N42</f>
        <v>0.62515462779236775</v>
      </c>
      <c r="AD42" s="22">
        <f>('Income Statement Annual'!AF42-'Income Statement Annual'!AC42)/'Income Statement Annual'!N42</f>
        <v>0.34800224422942239</v>
      </c>
      <c r="AE42" s="22">
        <f>'Income Statement Annual'!AF42/'Income Statement Annual'!N42</f>
        <v>0.23210506280440091</v>
      </c>
      <c r="AF42" s="22">
        <f>'Income Statement Annual'!BS42/'Income Statement Annual'!N42</f>
        <v>0.19356607156498412</v>
      </c>
      <c r="AG42" s="22">
        <f>('Income Statement Annual'!AF42-'Income Statement Annual'!AC42)/('Income Statement Annual'!AH42*-1)</f>
        <v>10.16650413517619</v>
      </c>
      <c r="AH42" s="23">
        <f>'Income Statement Annual'!AF42/('Income Statement Annual'!AH42*-1)</f>
        <v>6.7806950096581211</v>
      </c>
      <c r="AI42" s="24">
        <f>'Cash Flow Statement Annual'!BG42/'Cash Flow Statement Annual'!AB42</f>
        <v>0.2901013815706408</v>
      </c>
      <c r="AJ42" s="22">
        <f>'Cash Flow Statement Annual'!AB42/'Balance Sheet Annual'!BR42</f>
        <v>0.58725068937842895</v>
      </c>
      <c r="AK42" s="22">
        <f>('Cash Flow Statement Annual'!AB42+'Cash Flow Statement Annual'!AV42)/('Balance Sheet Annual'!BH42+'Balance Sheet Annual'!BS42)</f>
        <v>0.24962813267863831</v>
      </c>
      <c r="AL42" s="23">
        <f>('Cash Flow Statement Annual'!AB42/('Balance Sheet Annual'!BH42+'Balance Sheet Annual'!BS42))</f>
        <v>0.30859623344569614</v>
      </c>
      <c r="AM42" s="24">
        <f>'Income Statement Annual'!BS42/'Balance Sheet Annual'!CS42</f>
        <v>0.1264298102852629</v>
      </c>
      <c r="AN42" s="22">
        <f>'Income Statement Annual'!N42/'Balance Sheet Annual'!CS42</f>
        <v>0.65316100731433091</v>
      </c>
      <c r="AO42" s="22">
        <f>'Income Statement Annual'!N42/'Balance Sheet Annual'!BB42</f>
        <v>0.26237420772033232</v>
      </c>
      <c r="AP42" s="22">
        <f>'Income Statement Annual'!N42/('Balance Sheet Annual'!AH42-'Balance Sheet Annual'!BR42)</f>
        <v>-2.1691803397392428</v>
      </c>
      <c r="AQ42" s="22">
        <f>'Income Statement Annual'!BS42/'Balance Sheet Annual'!BB42</f>
        <v>5.0786744668399858E-2</v>
      </c>
      <c r="AR42" s="22">
        <f>'Cash Flow Statement Annual'!AB42/'Income Statement Annual'!N42</f>
        <v>0.36098391742570968</v>
      </c>
      <c r="AS42" s="22">
        <f>'Cash Flow Statement Annual'!BG42/'Income Statement Annual'!N42</f>
        <v>0.10472193316998048</v>
      </c>
      <c r="AT42" s="22">
        <f>'Cash Flow Statement Annual'!AB42/'Balance Sheet Annual'!BB42</f>
        <v>9.471286933435244E-2</v>
      </c>
      <c r="AU42" s="22">
        <f>('Cash Flow Statement Annual'!AB42+'Cash Flow Statement Annual'!AU42)/'Balance Sheet Annual'!BR42</f>
        <v>-0.17696126270213369</v>
      </c>
      <c r="AV42" s="22">
        <f>('Cash Flow Statement Annual'!AB42+'Cash Flow Statement Annual'!AU42)/('Balance Sheet Annual'!BH42+'Balance Sheet Annual'!BS42)</f>
        <v>-9.2991937043912037E-2</v>
      </c>
      <c r="AW42" s="22">
        <f>'Cash Flow Statement Annual'!AB42/'Balance Sheet Annual'!BS42</f>
        <v>0.45100765339369964</v>
      </c>
      <c r="AX42" s="22">
        <f>('Cash Flow Statement Annual'!AB42+'Cash Flow Statement Annual'!AU42)/'Balance Sheet Annual'!BS42</f>
        <v>-0.13590598576793594</v>
      </c>
      <c r="AY42" s="22">
        <f>('Balance Sheet Annual'!BH42+'Balance Sheet Annual'!BS42)/('Income Statement Annual'!AF42-'Income Statement Annual'!AC42)</f>
        <v>3.3613612404158948</v>
      </c>
      <c r="AZ42" s="22">
        <f>(('Balance Sheet Annual'!BH42+'Balance Sheet Annual'!BS42)-'Balance Sheet Annual'!N42)/('Income Statement Annual'!AF42-'Income Statement Annual'!AC42)</f>
        <v>3.3486599084869542</v>
      </c>
      <c r="BA42" s="22">
        <f>('Cash Flow Statement Annual'!AB42+'Cash Flow Statement Annual'!AU42)/'Income Statement Annual'!BS42</f>
        <v>-0.56197020548399501</v>
      </c>
      <c r="BB42" s="22">
        <f>'Income Statement Annual'!AF42/('Balance Sheet Annual'!BH42+'Balance Sheet Annual'!BS42)</f>
        <v>0.19842088438706032</v>
      </c>
      <c r="BC42" s="23">
        <f>'Income Statement Annual'!AF42/('Balance Sheet Annual'!BB42-'Balance Sheet Annual'!BR42)</f>
        <v>7.2608874554110497E-2</v>
      </c>
    </row>
    <row r="43" spans="1:55" x14ac:dyDescent="0.2">
      <c r="A43" s="47" t="s">
        <v>36</v>
      </c>
      <c r="B43" s="47" t="s">
        <v>37</v>
      </c>
      <c r="C43" s="47" t="str">
        <f>VLOOKUP(A43,'[1]S&amp;P 500 Wikipedia'!A:D,3,FALSE)</f>
        <v>Communication Services</v>
      </c>
      <c r="D43" s="47">
        <v>243</v>
      </c>
      <c r="E43" s="47" t="s">
        <v>16</v>
      </c>
      <c r="F43" s="47">
        <v>2018</v>
      </c>
      <c r="G43" s="47" t="s">
        <v>17</v>
      </c>
      <c r="H43" s="48">
        <v>43465</v>
      </c>
      <c r="I43" s="48">
        <v>43524</v>
      </c>
      <c r="J43" s="48">
        <v>43524</v>
      </c>
      <c r="K43" s="47">
        <v>765000000</v>
      </c>
      <c r="L43" s="47">
        <v>773000000</v>
      </c>
      <c r="M43" s="47" t="s">
        <v>1643</v>
      </c>
      <c r="N43" s="20">
        <f>'Balance Sheet Annual'!AH43/'Balance Sheet Annual'!BR43</f>
        <v>2.3111279333838</v>
      </c>
      <c r="O43" s="21">
        <f>('Balance Sheet Annual'!AH43-'Balance Sheet Annual'!U43)/'Balance Sheet Annual'!BR43</f>
        <v>2.2948523845571538</v>
      </c>
      <c r="P43" s="21">
        <f>'Balance Sheet Annual'!N43/'Balance Sheet Annual'!BR43</f>
        <v>1.5991672975018925</v>
      </c>
      <c r="Q43" s="21">
        <f>'Balance Sheet Annual'!CH43/'Balance Sheet Annual'!CS43</f>
        <v>0.5703971119133574</v>
      </c>
      <c r="R43" s="21">
        <f>('Balance Sheet Annual'!BH43+'Balance Sheet Annual'!BS43)/'Balance Sheet Annual'!BB43</f>
        <v>0.14976170451359685</v>
      </c>
      <c r="S43" s="21">
        <f>('Balance Sheet Annual'!BH43/'Balance Sheet Annual'!BB43)</f>
        <v>0</v>
      </c>
      <c r="T43" s="21">
        <f>'Balance Sheet Annual'!BS43/'Balance Sheet Annual'!BB43</f>
        <v>0.14976170451359685</v>
      </c>
      <c r="U43" s="21">
        <f>('Balance Sheet Annual'!BH43+'Balance Sheet Annual'!BS43)/'Balance Sheet Annual'!CS43</f>
        <v>0.23518534824337414</v>
      </c>
      <c r="V43" s="21">
        <f>('Balance Sheet Annual'!BH43/'Balance Sheet Annual'!CS43)</f>
        <v>0</v>
      </c>
      <c r="W43" s="21">
        <f>('Balance Sheet Annual'!BS43/'Balance Sheet Annual'!CS43)</f>
        <v>0.23518534824337414</v>
      </c>
      <c r="X43" s="22">
        <f>'Balance Sheet Annual'!AH43/'Balance Sheet Annual'!BB43</f>
        <v>0.34236052705354642</v>
      </c>
      <c r="Y43" s="22">
        <f>'Balance Sheet Annual'!CS43/('Balance Sheet Annual'!BB43-'Balance Sheet Annual'!AQ43-'Balance Sheet Annual'!AR43-'Balance Sheet Annual'!AS43)</f>
        <v>1.5476969201417279</v>
      </c>
      <c r="Z43" s="22">
        <f>'Balance Sheet Annual'!BA43/'Balance Sheet Annual'!BB43</f>
        <v>0.65763947294645364</v>
      </c>
      <c r="AA43" s="22">
        <f>'Balance Sheet Annual'!AR43/'Balance Sheet Annual'!BB43</f>
        <v>0.54735071488645926</v>
      </c>
      <c r="AB43" s="23">
        <f>'Balance Sheet Annual'!CS43/'Balance Sheet Annual'!CT43</f>
        <v>0.63678160919540228</v>
      </c>
      <c r="AC43" s="24">
        <f>'Income Statement Annual'!V43/'Income Statement Annual'!N43</f>
        <v>0.66439999999999999</v>
      </c>
      <c r="AD43" s="22">
        <f>('Income Statement Annual'!AF43-'Income Statement Annual'!AC43)/'Income Statement Annual'!N43</f>
        <v>0.26506666666666667</v>
      </c>
      <c r="AE43" s="22">
        <f>'Income Statement Annual'!AF43/'Income Statement Annual'!N43</f>
        <v>0.26506666666666667</v>
      </c>
      <c r="AF43" s="22">
        <f>'Income Statement Annual'!BS43/'Income Statement Annual'!N43</f>
        <v>0.24173333333333333</v>
      </c>
      <c r="AG43" s="22">
        <f>('Income Statement Annual'!AF43-'Income Statement Annual'!AC43)/('Income Statement Annual'!AH43*-1)</f>
        <v>28</v>
      </c>
      <c r="AH43" s="23">
        <f>'Income Statement Annual'!AF43/('Income Statement Annual'!AH43*-1)</f>
        <v>28</v>
      </c>
      <c r="AI43" s="24">
        <f>'Cash Flow Statement Annual'!BG43/'Cash Flow Statement Annual'!AB43</f>
        <v>-1.1284916201117319</v>
      </c>
      <c r="AJ43" s="22">
        <f>'Cash Flow Statement Annual'!AB43/'Balance Sheet Annual'!BR43</f>
        <v>0.67751703255109763</v>
      </c>
      <c r="AK43" s="22">
        <f>('Cash Flow Statement Annual'!AB43+'Cash Flow Statement Annual'!AV43)/('Balance Sheet Annual'!BH43+'Balance Sheet Annual'!BS43)</f>
        <v>0.57319356046424563</v>
      </c>
      <c r="AL43" s="23">
        <f>('Cash Flow Statement Annual'!AB43/('Balance Sheet Annual'!BH43+'Balance Sheet Annual'!BS43))</f>
        <v>0.67016098839385996</v>
      </c>
      <c r="AM43" s="24">
        <f>'Income Statement Annual'!BS43/'Balance Sheet Annual'!CS43</f>
        <v>0.15963722814123449</v>
      </c>
      <c r="AN43" s="22">
        <f>'Income Statement Annual'!N43/'Balance Sheet Annual'!CS43</f>
        <v>0.6603856652284934</v>
      </c>
      <c r="AO43" s="22">
        <f>'Income Statement Annual'!N43/'Balance Sheet Annual'!BB43</f>
        <v>0.42052144659377627</v>
      </c>
      <c r="AP43" s="22">
        <f>'Income Statement Annual'!N43/('Balance Sheet Annual'!AH43-'Balance Sheet Annual'!BR43)</f>
        <v>2.1651270207852193</v>
      </c>
      <c r="AQ43" s="22">
        <f>'Income Statement Annual'!BS43/'Balance Sheet Annual'!BB43</f>
        <v>0.10165405102326885</v>
      </c>
      <c r="AR43" s="22">
        <f>'Cash Flow Statement Annual'!AB43/'Income Statement Annual'!N43</f>
        <v>0.23866666666666667</v>
      </c>
      <c r="AS43" s="22">
        <f>'Cash Flow Statement Annual'!BG43/'Income Statement Annual'!N43</f>
        <v>-0.26933333333333331</v>
      </c>
      <c r="AT43" s="22">
        <f>'Cash Flow Statement Annual'!AB43/'Balance Sheet Annual'!BB43</f>
        <v>0.10036445192038128</v>
      </c>
      <c r="AU43" s="22">
        <f>('Cash Flow Statement Annual'!AB43+'Cash Flow Statement Annual'!AU43)/'Balance Sheet Annual'!BR43</f>
        <v>0.59046177138531419</v>
      </c>
      <c r="AV43" s="22">
        <f>('Cash Flow Statement Annual'!AB43+'Cash Flow Statement Annual'!AU43)/('Balance Sheet Annual'!BH43+'Balance Sheet Annual'!BS43)</f>
        <v>0.58405091725945335</v>
      </c>
      <c r="AW43" s="22">
        <f>'Cash Flow Statement Annual'!AB43/'Balance Sheet Annual'!BS43</f>
        <v>0.67016098839385996</v>
      </c>
      <c r="AX43" s="22">
        <f>('Cash Flow Statement Annual'!AB43+'Cash Flow Statement Annual'!AU43)/'Balance Sheet Annual'!BS43</f>
        <v>0.58405091725945335</v>
      </c>
      <c r="AY43" s="22">
        <f>('Balance Sheet Annual'!BH43+'Balance Sheet Annual'!BS43)/('Income Statement Annual'!AF43-'Income Statement Annual'!AC43)</f>
        <v>1.3435613682092555</v>
      </c>
      <c r="AZ43" s="22">
        <f>(('Balance Sheet Annual'!BH43+'Balance Sheet Annual'!BS43)-'Balance Sheet Annual'!N43)/('Income Statement Annual'!AF43-'Income Statement Annual'!AC43)</f>
        <v>-0.78169014084507038</v>
      </c>
      <c r="BA43" s="22">
        <f>('Cash Flow Statement Annual'!AB43+'Cash Flow Statement Annual'!AU43)/'Income Statement Annual'!BS43</f>
        <v>0.86045228902371762</v>
      </c>
      <c r="BB43" s="22">
        <f>'Income Statement Annual'!AF43/('Balance Sheet Annual'!BH43+'Balance Sheet Annual'!BS43)</f>
        <v>0.7442905278921752</v>
      </c>
      <c r="BC43" s="23">
        <f>'Income Statement Annual'!AF43/('Balance Sheet Annual'!BB43-'Balance Sheet Annual'!BR43)</f>
        <v>0.13084973342986903</v>
      </c>
    </row>
    <row r="44" spans="1:55" x14ac:dyDescent="0.2">
      <c r="A44" s="47" t="s">
        <v>173</v>
      </c>
      <c r="B44" s="47" t="s">
        <v>174</v>
      </c>
      <c r="C44" s="47" t="str">
        <f>VLOOKUP(A44,'[1]S&amp;P 500 Wikipedia'!A:D,3,FALSE)</f>
        <v>Real Estate</v>
      </c>
      <c r="D44" s="47">
        <v>66223</v>
      </c>
      <c r="E44" s="47" t="s">
        <v>16</v>
      </c>
      <c r="F44" s="47">
        <v>2018</v>
      </c>
      <c r="G44" s="47" t="s">
        <v>17</v>
      </c>
      <c r="H44" s="48">
        <v>43465</v>
      </c>
      <c r="I44" s="48">
        <v>43518</v>
      </c>
      <c r="J44" s="48">
        <v>43518</v>
      </c>
      <c r="K44" s="47">
        <v>137925719</v>
      </c>
      <c r="L44" s="47">
        <v>138465720</v>
      </c>
      <c r="M44" s="47" t="s">
        <v>1644</v>
      </c>
      <c r="N44" s="20">
        <f>'Balance Sheet Annual'!AH44/'Balance Sheet Annual'!BR44</f>
        <v>3.2683678463710029E-2</v>
      </c>
      <c r="O44" s="21">
        <f>('Balance Sheet Annual'!AH44-'Balance Sheet Annual'!U44)/'Balance Sheet Annual'!BR44</f>
        <v>3.2683678463710029E-2</v>
      </c>
      <c r="P44" s="21">
        <f>'Balance Sheet Annual'!N44/'Balance Sheet Annual'!BR44</f>
        <v>1.6163157634999183E-2</v>
      </c>
      <c r="Q44" s="21">
        <f>'Balance Sheet Annual'!CH44/'Balance Sheet Annual'!CS44</f>
        <v>0.72813644419580947</v>
      </c>
      <c r="R44" s="21">
        <f>('Balance Sheet Annual'!BH44+'Balance Sheet Annual'!BS44)/'Balance Sheet Annual'!BB44</f>
        <v>6.1711515652713246E-2</v>
      </c>
      <c r="S44" s="21">
        <f>('Balance Sheet Annual'!BH44/'Balance Sheet Annual'!BB44)</f>
        <v>6.1711515652713246E-2</v>
      </c>
      <c r="T44" s="21">
        <f>'Balance Sheet Annual'!BS44/'Balance Sheet Annual'!BB44</f>
        <v>0</v>
      </c>
      <c r="U44" s="21">
        <f>('Balance Sheet Annual'!BH44+'Balance Sheet Annual'!BS44)/'Balance Sheet Annual'!CS44</f>
        <v>0.10664591922601391</v>
      </c>
      <c r="V44" s="21">
        <f>('Balance Sheet Annual'!BH44/'Balance Sheet Annual'!CS44)</f>
        <v>0.10664591922601391</v>
      </c>
      <c r="W44" s="21">
        <f>('Balance Sheet Annual'!BS44/'Balance Sheet Annual'!CS44)</f>
        <v>0</v>
      </c>
      <c r="X44" s="22">
        <f>'Balance Sheet Annual'!AH44/'Balance Sheet Annual'!BB44</f>
        <v>1.358418297951056E-2</v>
      </c>
      <c r="Y44" s="22">
        <f>'Balance Sheet Annual'!CS44/('Balance Sheet Annual'!BB44-'Balance Sheet Annual'!AQ44-'Balance Sheet Annual'!AR44-'Balance Sheet Annual'!AS44)</f>
        <v>0.57865801242641535</v>
      </c>
      <c r="Z44" s="22">
        <f>'Balance Sheet Annual'!BA44/'Balance Sheet Annual'!BB44</f>
        <v>0.98641581702048942</v>
      </c>
      <c r="AA44" s="22">
        <f>'Balance Sheet Annual'!AR44/'Balance Sheet Annual'!BB44</f>
        <v>0</v>
      </c>
      <c r="AB44" s="23">
        <f>'Balance Sheet Annual'!CS44/'Balance Sheet Annual'!CT44</f>
        <v>0.57865801242641535</v>
      </c>
      <c r="AC44" s="24">
        <f>'Income Statement Annual'!V44/'Income Statement Annual'!N44</f>
        <v>1</v>
      </c>
      <c r="AD44" s="22">
        <f>('Income Statement Annual'!AF44-'Income Statement Annual'!AC44)/'Income Statement Annual'!N44</f>
        <v>0.63803356044008952</v>
      </c>
      <c r="AE44" s="22">
        <f>'Income Statement Annual'!AF44/'Income Statement Annual'!N44</f>
        <v>0.36174276165609193</v>
      </c>
      <c r="AF44" s="22">
        <f>'Income Statement Annual'!BS44/'Income Statement Annual'!N44</f>
        <v>0.42657477342216249</v>
      </c>
      <c r="AG44" s="22">
        <f>('Income Statement Annual'!AF44-'Income Statement Annual'!AC44)/('Income Statement Annual'!AH44*-1)</f>
        <v>6.5962963968611694</v>
      </c>
      <c r="AH44" s="23">
        <f>'Income Statement Annual'!AF44/('Income Statement Annual'!AH44*-1)</f>
        <v>3.7398698489415043</v>
      </c>
      <c r="AI44" s="24">
        <f>'Cash Flow Statement Annual'!BG44/'Cash Flow Statement Annual'!AB44</f>
        <v>-0.52916469079117767</v>
      </c>
      <c r="AJ44" s="22">
        <f>'Cash Flow Statement Annual'!AB44/'Balance Sheet Annual'!BR44</f>
        <v>0.17031838180709796</v>
      </c>
      <c r="AK44" s="22">
        <f>('Cash Flow Statement Annual'!AB44+'Cash Flow Statement Annual'!AV44)/('Balance Sheet Annual'!BH44+'Balance Sheet Annual'!BS44)</f>
        <v>0.43717280717994833</v>
      </c>
      <c r="AL44" s="23">
        <f>('Cash Flow Statement Annual'!AB44/('Balance Sheet Annual'!BH44+'Balance Sheet Annual'!BS44))</f>
        <v>1.1470910806069101</v>
      </c>
      <c r="AM44" s="24">
        <f>'Income Statement Annual'!BS44/'Balance Sheet Annual'!CS44</f>
        <v>9.1626433242289057E-2</v>
      </c>
      <c r="AN44" s="22">
        <f>'Income Statement Annual'!N44/'Balance Sheet Annual'!CS44</f>
        <v>0.21479571449390505</v>
      </c>
      <c r="AO44" s="22">
        <f>'Income Statement Annual'!N44/'Balance Sheet Annual'!BB44</f>
        <v>0.12429326122675488</v>
      </c>
      <c r="AP44" s="22">
        <f>'Income Statement Annual'!N44/('Balance Sheet Annual'!AH44-'Balance Sheet Annual'!BR44)</f>
        <v>-0.30915514180930054</v>
      </c>
      <c r="AQ44" s="22">
        <f>'Income Statement Annual'!BS44/'Balance Sheet Annual'!BB44</f>
        <v>5.3020369745704614E-2</v>
      </c>
      <c r="AR44" s="22">
        <f>'Cash Flow Statement Annual'!AB44/'Income Statement Annual'!N44</f>
        <v>0.56952990433501782</v>
      </c>
      <c r="AS44" s="22">
        <f>'Cash Flow Statement Annual'!BG44/'Income Statement Annual'!N44</f>
        <v>-0.30137511572376874</v>
      </c>
      <c r="AT44" s="22">
        <f>'Cash Flow Statement Annual'!AB44/'Balance Sheet Annual'!BB44</f>
        <v>7.0788729175961088E-2</v>
      </c>
      <c r="AU44" s="22">
        <f>('Cash Flow Statement Annual'!AB44+'Cash Flow Statement Annual'!AU44)/'Balance Sheet Annual'!BR44</f>
        <v>9.221541224986049E-2</v>
      </c>
      <c r="AV44" s="22">
        <f>('Cash Flow Statement Annual'!AB44+'Cash Flow Statement Annual'!AU44)/('Balance Sheet Annual'!BH44+'Balance Sheet Annual'!BS44)</f>
        <v>0.62106905763178077</v>
      </c>
      <c r="AW44" s="22" t="e">
        <f>'Cash Flow Statement Annual'!AB44/'Balance Sheet Annual'!BS44</f>
        <v>#DIV/0!</v>
      </c>
      <c r="AX44" s="22" t="e">
        <f>('Cash Flow Statement Annual'!AB44+'Cash Flow Statement Annual'!AU44)/'Balance Sheet Annual'!BS44</f>
        <v>#DIV/0!</v>
      </c>
      <c r="AY44" s="22">
        <f>('Balance Sheet Annual'!BH44+'Balance Sheet Annual'!BS44)/('Income Statement Annual'!AF44-'Income Statement Annual'!AC44)</f>
        <v>0.7781711157305452</v>
      </c>
      <c r="AZ44" s="22">
        <f>(('Balance Sheet Annual'!BH44+'Balance Sheet Annual'!BS44)-'Balance Sheet Annual'!N44)/('Income Statement Annual'!AF44-'Income Statement Annual'!AC44)</f>
        <v>0.69346052785038526</v>
      </c>
      <c r="BA44" s="22">
        <f>('Cash Flow Statement Annual'!AB44+'Cash Flow Statement Annual'!AU44)/'Income Statement Annual'!BS44</f>
        <v>0.7228752469151638</v>
      </c>
      <c r="BB44" s="22">
        <f>'Income Statement Annual'!AF44/('Balance Sheet Annual'!BH44+'Balance Sheet Annual'!BS44)</f>
        <v>0.72858666807726558</v>
      </c>
      <c r="BC44" s="23">
        <f>'Income Statement Annual'!AF44/('Balance Sheet Annual'!BB44-'Balance Sheet Annual'!BR44)</f>
        <v>7.6940759132859568E-2</v>
      </c>
    </row>
    <row r="45" spans="1:55" x14ac:dyDescent="0.2">
      <c r="A45" s="47" t="s">
        <v>224</v>
      </c>
      <c r="B45" s="47" t="s">
        <v>225</v>
      </c>
      <c r="C45" s="47" t="str">
        <f>VLOOKUP(A45,'[1]S&amp;P 500 Wikipedia'!A:D,3,FALSE)</f>
        <v>Information Technology</v>
      </c>
      <c r="D45" s="47">
        <v>686523</v>
      </c>
      <c r="E45" s="47" t="s">
        <v>16</v>
      </c>
      <c r="F45" s="47">
        <v>2018</v>
      </c>
      <c r="G45" s="47" t="s">
        <v>17</v>
      </c>
      <c r="H45" s="48">
        <v>43434</v>
      </c>
      <c r="I45" s="48">
        <v>43449</v>
      </c>
      <c r="J45" s="48">
        <v>43455</v>
      </c>
      <c r="K45" s="47">
        <v>411000000</v>
      </c>
      <c r="L45" s="47">
        <v>409000000</v>
      </c>
      <c r="M45" s="47" t="s">
        <v>1645</v>
      </c>
      <c r="N45" s="20">
        <f>'Balance Sheet Annual'!AH45/'Balance Sheet Annual'!BR45</f>
        <v>3.8952095808383231</v>
      </c>
      <c r="O45" s="21">
        <f>('Balance Sheet Annual'!AH45-'Balance Sheet Annual'!U45)/'Balance Sheet Annual'!BR45</f>
        <v>3.4144568006843454</v>
      </c>
      <c r="P45" s="21">
        <f>'Balance Sheet Annual'!N45/'Balance Sheet Annual'!BR45</f>
        <v>1.8357570573139435</v>
      </c>
      <c r="Q45" s="21">
        <f>'Balance Sheet Annual'!CH45/'Balance Sheet Annual'!CS45</f>
        <v>0.88033162021232692</v>
      </c>
      <c r="R45" s="21">
        <f>('Balance Sheet Annual'!BH45+'Balance Sheet Annual'!BS45)/'Balance Sheet Annual'!BB45</f>
        <v>0.34899449365573376</v>
      </c>
      <c r="S45" s="21">
        <f>('Balance Sheet Annual'!BH45/'Balance Sheet Annual'!BB45)</f>
        <v>0</v>
      </c>
      <c r="T45" s="21">
        <f>'Balance Sheet Annual'!BS45/'Balance Sheet Annual'!BB45</f>
        <v>0.34899449365573376</v>
      </c>
      <c r="U45" s="21">
        <f>('Balance Sheet Annual'!BH45+'Balance Sheet Annual'!BS45)/'Balance Sheet Annual'!CS45</f>
        <v>0.65622538170086653</v>
      </c>
      <c r="V45" s="21">
        <f>('Balance Sheet Annual'!BH45/'Balance Sheet Annual'!CS45)</f>
        <v>0</v>
      </c>
      <c r="W45" s="21">
        <f>('Balance Sheet Annual'!BS45/'Balance Sheet Annual'!CS45)</f>
        <v>0.65622538170086653</v>
      </c>
      <c r="X45" s="22">
        <f>'Balance Sheet Annual'!AH45/'Balance Sheet Annual'!BB45</f>
        <v>0.18168941026254887</v>
      </c>
      <c r="Y45" s="22">
        <f>'Balance Sheet Annual'!CS45/('Balance Sheet Annual'!BB45-'Balance Sheet Annual'!AQ45-'Balance Sheet Annual'!AR45-'Balance Sheet Annual'!AS45)</f>
        <v>2.1412964896778859</v>
      </c>
      <c r="Z45" s="22">
        <f>'Balance Sheet Annual'!BA45/'Balance Sheet Annual'!BB45</f>
        <v>0.81831058973745108</v>
      </c>
      <c r="AA45" s="22">
        <f>'Balance Sheet Annual'!AR45/'Balance Sheet Annual'!BB45</f>
        <v>0.53692841752453913</v>
      </c>
      <c r="AB45" s="23">
        <f>'Balance Sheet Annual'!CS45/'Balance Sheet Annual'!CT45</f>
        <v>0.53182108371239323</v>
      </c>
      <c r="AC45" s="24">
        <f>'Income Statement Annual'!V45/'Income Statement Annual'!N45</f>
        <v>0.51482156561780501</v>
      </c>
      <c r="AD45" s="22">
        <f>('Income Statement Annual'!AF45-'Income Statement Annual'!AC45)/'Income Statement Annual'!N45</f>
        <v>0.28343246354566387</v>
      </c>
      <c r="AE45" s="22">
        <f>'Income Statement Annual'!AF45/'Income Statement Annual'!N45</f>
        <v>0.28343246354566387</v>
      </c>
      <c r="AF45" s="22">
        <f>'Income Statement Annual'!BS45/'Income Statement Annual'!N45</f>
        <v>0.58801803530314656</v>
      </c>
      <c r="AG45" s="22">
        <f>('Income Statement Annual'!AF45-'Income Statement Annual'!AC45)/('Income Statement Annual'!AH45*-1)</f>
        <v>9.4092356687898082</v>
      </c>
      <c r="AH45" s="23">
        <f>'Income Statement Annual'!AF45/('Income Statement Annual'!AH45*-1)</f>
        <v>9.4092356687898082</v>
      </c>
      <c r="AI45" s="24">
        <f>'Cash Flow Statement Annual'!BG45/'Cash Flow Statement Annual'!AB45</f>
        <v>-1.2520270270270271</v>
      </c>
      <c r="AJ45" s="22">
        <f>'Cash Flow Statement Annual'!AB45/'Balance Sheet Annual'!BR45</f>
        <v>3.7981180496150557</v>
      </c>
      <c r="AK45" s="22">
        <f>('Cash Flow Statement Annual'!AB45+'Cash Flow Statement Annual'!AV45)/('Balance Sheet Annual'!BH45+'Balance Sheet Annual'!BS45)</f>
        <v>0.33624878522837709</v>
      </c>
      <c r="AL45" s="23">
        <f>('Cash Flow Statement Annual'!AB45/('Balance Sheet Annual'!BH45+'Balance Sheet Annual'!BS45))</f>
        <v>0.50763162407820273</v>
      </c>
      <c r="AM45" s="24">
        <f>'Income Statement Annual'!BS45/'Balance Sheet Annual'!CS45</f>
        <v>0.45987920621225192</v>
      </c>
      <c r="AN45" s="22">
        <f>'Income Statement Annual'!N45/'Balance Sheet Annual'!CS45</f>
        <v>0.78208350527066062</v>
      </c>
      <c r="AO45" s="22">
        <f>'Income Statement Annual'!N45/'Balance Sheet Annual'!BB45</f>
        <v>0.41592849732662995</v>
      </c>
      <c r="AP45" s="22">
        <f>'Income Statement Annual'!N45/('Balance Sheet Annual'!AH45-'Balance Sheet Annual'!BR45)</f>
        <v>3.0799231791992909</v>
      </c>
      <c r="AQ45" s="22">
        <f>'Income Statement Annual'!BS45/'Balance Sheet Annual'!BB45</f>
        <v>0.244573457824595</v>
      </c>
      <c r="AR45" s="22">
        <f>'Cash Flow Statement Annual'!AB45/'Income Statement Annual'!N45</f>
        <v>0.4259401381427475</v>
      </c>
      <c r="AS45" s="22">
        <f>'Cash Flow Statement Annual'!BG45/'Income Statement Annual'!N45</f>
        <v>-0.53328856485034537</v>
      </c>
      <c r="AT45" s="22">
        <f>'Cash Flow Statement Annual'!AB45/'Balance Sheet Annual'!BB45</f>
        <v>0.17716064160881015</v>
      </c>
      <c r="AU45" s="22">
        <f>('Cash Flow Statement Annual'!AB45+'Cash Flow Statement Annual'!AU45)/'Balance Sheet Annual'!BR45</f>
        <v>1.7989734816082121</v>
      </c>
      <c r="AV45" s="22">
        <f>('Cash Flow Statement Annual'!AB45+'Cash Flow Statement Annual'!AU45)/('Balance Sheet Annual'!BH45+'Balance Sheet Annual'!BS45)</f>
        <v>0.24043903275595951</v>
      </c>
      <c r="AW45" s="22">
        <f>'Cash Flow Statement Annual'!AB45/'Balance Sheet Annual'!BS45</f>
        <v>0.50763162407820273</v>
      </c>
      <c r="AX45" s="22">
        <f>('Cash Flow Statement Annual'!AB45+'Cash Flow Statement Annual'!AU45)/'Balance Sheet Annual'!BS45</f>
        <v>0.24043903275595951</v>
      </c>
      <c r="AY45" s="22">
        <f>('Balance Sheet Annual'!BH45+'Balance Sheet Annual'!BS45)/('Income Statement Annual'!AF45-'Income Statement Annual'!AC45)</f>
        <v>2.960399390759858</v>
      </c>
      <c r="AZ45" s="22">
        <f>(('Balance Sheet Annual'!BH45+'Balance Sheet Annual'!BS45)-'Balance Sheet Annual'!N45)/('Income Statement Annual'!AF45-'Income Statement Annual'!AC45)</f>
        <v>2.2340497546116094</v>
      </c>
      <c r="BA45" s="22">
        <f>('Cash Flow Statement Annual'!AB45+'Cash Flow Statement Annual'!AU45)/'Income Statement Annual'!BS45</f>
        <v>0.34309486907578107</v>
      </c>
      <c r="BB45" s="22">
        <f>'Income Statement Annual'!AF45/('Balance Sheet Annual'!BH45+'Balance Sheet Annual'!BS45)</f>
        <v>0.33779225976104726</v>
      </c>
      <c r="BC45" s="23">
        <f>'Income Statement Annual'!AF45/('Balance Sheet Annual'!BB45-'Balance Sheet Annual'!BR45)</f>
        <v>0.1236554639434144</v>
      </c>
    </row>
    <row r="46" spans="1:55" x14ac:dyDescent="0.2">
      <c r="A46" s="47" t="s">
        <v>176</v>
      </c>
      <c r="B46" s="47" t="s">
        <v>177</v>
      </c>
      <c r="C46" s="47" t="str">
        <f>VLOOKUP(A46,'[1]S&amp;P 500 Wikipedia'!A:D,3,FALSE)</f>
        <v>Materials</v>
      </c>
      <c r="D46" s="47">
        <v>66346</v>
      </c>
      <c r="E46" s="47" t="s">
        <v>16</v>
      </c>
      <c r="F46" s="47">
        <v>2018</v>
      </c>
      <c r="G46" s="47" t="s">
        <v>17</v>
      </c>
      <c r="H46" s="48">
        <v>43465</v>
      </c>
      <c r="I46" s="48">
        <v>43523</v>
      </c>
      <c r="J46" s="48">
        <v>43585</v>
      </c>
      <c r="K46" s="47">
        <v>86000000</v>
      </c>
      <c r="L46" s="47">
        <v>87300000</v>
      </c>
      <c r="M46" s="47" t="s">
        <v>2028</v>
      </c>
      <c r="N46" s="20">
        <f>'Balance Sheet Annual'!AH46/'Balance Sheet Annual'!BR46</f>
        <v>1.1524573721163491</v>
      </c>
      <c r="O46" s="21">
        <f>('Balance Sheet Annual'!AH46-'Balance Sheet Annual'!U46)/'Balance Sheet Annual'!BR46</f>
        <v>0.82577733199598802</v>
      </c>
      <c r="P46" s="21">
        <f>'Balance Sheet Annual'!N46/'Balance Sheet Annual'!BR46</f>
        <v>0.11634904714142427</v>
      </c>
      <c r="Q46" s="21">
        <f>'Balance Sheet Annual'!CH46/'Balance Sheet Annual'!CS46</f>
        <v>4.4208983352528533</v>
      </c>
      <c r="R46" s="21">
        <f>('Balance Sheet Annual'!BH46+'Balance Sheet Annual'!BS46)/'Balance Sheet Annual'!BB46</f>
        <v>0.4033413809753742</v>
      </c>
      <c r="S46" s="21">
        <f>('Balance Sheet Annual'!BH46/'Balance Sheet Annual'!BB46)</f>
        <v>3.7585707387735395E-2</v>
      </c>
      <c r="T46" s="21">
        <f>'Balance Sheet Annual'!BS46/'Balance Sheet Annual'!BB46</f>
        <v>0.36575567358763883</v>
      </c>
      <c r="U46" s="21">
        <f>('Balance Sheet Annual'!BH46+'Balance Sheet Annual'!BS46)/'Balance Sheet Annual'!CS46</f>
        <v>2.1864726206679928</v>
      </c>
      <c r="V46" s="21">
        <f>('Balance Sheet Annual'!BH46/'Balance Sheet Annual'!CS46)</f>
        <v>0.20374829860747565</v>
      </c>
      <c r="W46" s="21">
        <f>('Balance Sheet Annual'!BS46/'Balance Sheet Annual'!CS46)</f>
        <v>1.9827243220605173</v>
      </c>
      <c r="X46" s="22">
        <f>'Balance Sheet Annual'!AH46/'Balance Sheet Annual'!BB46</f>
        <v>0.44384355383872526</v>
      </c>
      <c r="Y46" s="22">
        <f>'Balance Sheet Annual'!CS46/('Balance Sheet Annual'!BB46-'Balance Sheet Annual'!AQ46-'Balance Sheet Annual'!AR46-'Balance Sheet Annual'!AS46)</f>
        <v>0.23342376029523182</v>
      </c>
      <c r="Z46" s="22">
        <f>'Balance Sheet Annual'!BA46/'Balance Sheet Annual'!BB46</f>
        <v>0.5561564461612748</v>
      </c>
      <c r="AA46" s="22">
        <f>'Balance Sheet Annual'!AR46/'Balance Sheet Annual'!BB46</f>
        <v>0.18190246257846451</v>
      </c>
      <c r="AB46" s="23">
        <f>'Balance Sheet Annual'!CS46/'Balance Sheet Annual'!CT46</f>
        <v>0.18447126991791404</v>
      </c>
      <c r="AC46" s="24">
        <f>'Income Statement Annual'!V46/'Income Statement Annual'!N46</f>
        <v>0.26756530241653864</v>
      </c>
      <c r="AD46" s="22">
        <f>('Income Statement Annual'!AF46-'Income Statement Annual'!AC46)/'Income Statement Annual'!N46</f>
        <v>0.11007123899986032</v>
      </c>
      <c r="AE46" s="22">
        <f>'Income Statement Annual'!AF46/'Income Statement Annual'!N46</f>
        <v>0.11007123899986032</v>
      </c>
      <c r="AF46" s="22">
        <f>'Income Statement Annual'!BS46/'Income Statement Annual'!N46</f>
        <v>6.5288448107277547E-2</v>
      </c>
      <c r="AG46" s="22">
        <f>('Income Statement Annual'!AF46-'Income Statement Annual'!AC46)/('Income Statement Annual'!AH46*-1)</f>
        <v>13.47008547008547</v>
      </c>
      <c r="AH46" s="23">
        <f>'Income Statement Annual'!AF46/('Income Statement Annual'!AH46*-1)</f>
        <v>13.47008547008547</v>
      </c>
      <c r="AI46" s="24">
        <f>'Cash Flow Statement Annual'!BG46/'Cash Flow Statement Annual'!AB46</f>
        <v>-0.41320178529480855</v>
      </c>
      <c r="AJ46" s="22">
        <f>'Cash Flow Statement Annual'!AB46/'Balance Sheet Annual'!BR46</f>
        <v>0.21349047141424274</v>
      </c>
      <c r="AK46" s="22">
        <f>('Cash Flow Statement Annual'!AB46+'Cash Flow Statement Annual'!AV46)/('Balance Sheet Annual'!BH46+'Balance Sheet Annual'!BS46)</f>
        <v>0.12004980127376334</v>
      </c>
      <c r="AL46" s="23">
        <f>('Cash Flow Statement Annual'!AB46/('Balance Sheet Annual'!BH46+'Balance Sheet Annual'!BS46))</f>
        <v>0.20385002154862808</v>
      </c>
      <c r="AM46" s="24">
        <f>'Income Statement Annual'!BS46/'Balance Sheet Annual'!CS46</f>
        <v>0.48937284054025759</v>
      </c>
      <c r="AN46" s="22">
        <f>'Income Statement Annual'!N46/'Balance Sheet Annual'!CS46</f>
        <v>7.4955502041671025</v>
      </c>
      <c r="AO46" s="22">
        <f>'Income Statement Annual'!N46/'Balance Sheet Annual'!BB46</f>
        <v>1.3827136648961855</v>
      </c>
      <c r="AP46" s="22">
        <f>'Income Statement Annual'!N46/('Balance Sheet Annual'!AH46-'Balance Sheet Annual'!BR46)</f>
        <v>23.549342105263158</v>
      </c>
      <c r="AQ46" s="22">
        <f>'Income Statement Annual'!BS46/'Balance Sheet Annual'!BB46</f>
        <v>9.0275229357798165E-2</v>
      </c>
      <c r="AR46" s="22">
        <f>'Cash Flow Statement Annual'!AB46/'Income Statement Annual'!N46</f>
        <v>5.9463612236345859E-2</v>
      </c>
      <c r="AS46" s="22">
        <f>'Cash Flow Statement Annual'!BG46/'Income Statement Annual'!N46</f>
        <v>-2.4570470736136333E-2</v>
      </c>
      <c r="AT46" s="22">
        <f>'Cash Flow Statement Annual'!AB46/'Balance Sheet Annual'!BB46</f>
        <v>8.2221149203283439E-2</v>
      </c>
      <c r="AU46" s="22">
        <f>('Cash Flow Statement Annual'!AB46+'Cash Flow Statement Annual'!AU46)/'Balance Sheet Annual'!BR46</f>
        <v>9.6890672016048146E-2</v>
      </c>
      <c r="AV46" s="22">
        <f>('Cash Flow Statement Annual'!AB46+'Cash Flow Statement Annual'!AU46)/('Balance Sheet Annual'!BH46+'Balance Sheet Annual'!BS46)</f>
        <v>9.251544318345066E-2</v>
      </c>
      <c r="AW46" s="22">
        <f>'Cash Flow Statement Annual'!AB46/'Balance Sheet Annual'!BS46</f>
        <v>0.22479801446902889</v>
      </c>
      <c r="AX46" s="22">
        <f>('Cash Flow Statement Annual'!AB46+'Cash Flow Statement Annual'!AU46)/'Balance Sheet Annual'!BS46</f>
        <v>0.10202249564344933</v>
      </c>
      <c r="AY46" s="22">
        <f>('Balance Sheet Annual'!BH46+'Balance Sheet Annual'!BS46)/('Income Statement Annual'!AF46-'Income Statement Annual'!AC46)</f>
        <v>2.6501269035532995</v>
      </c>
      <c r="AZ46" s="22">
        <f>(('Balance Sheet Annual'!BH46+'Balance Sheet Annual'!BS46)-'Balance Sheet Annual'!N46)/('Income Statement Annual'!AF46-'Income Statement Annual'!AC46)</f>
        <v>2.3557106598984769</v>
      </c>
      <c r="BA46" s="22">
        <f>('Cash Flow Statement Annual'!AB46+'Cash Flow Statement Annual'!AU46)/'Income Statement Annual'!BS46</f>
        <v>0.41335044929396664</v>
      </c>
      <c r="BB46" s="22">
        <f>'Income Statement Annual'!AF46/('Balance Sheet Annual'!BH46+'Balance Sheet Annual'!BS46)</f>
        <v>0.37734042043767657</v>
      </c>
      <c r="BC46" s="23">
        <f>'Income Statement Annual'!AF46/('Balance Sheet Annual'!BB46-'Balance Sheet Annual'!BR46)</f>
        <v>0.24752630752316632</v>
      </c>
    </row>
    <row r="47" spans="1:55" x14ac:dyDescent="0.2">
      <c r="A47" s="47" t="s">
        <v>108</v>
      </c>
      <c r="B47" s="47" t="s">
        <v>109</v>
      </c>
      <c r="C47" s="47" t="str">
        <f>VLOOKUP(A47,'[1]S&amp;P 500 Wikipedia'!A:D,3,FALSE)</f>
        <v>Utilities</v>
      </c>
      <c r="D47" s="47">
        <v>168302</v>
      </c>
      <c r="E47" s="47" t="s">
        <v>16</v>
      </c>
      <c r="F47" s="47">
        <v>2018</v>
      </c>
      <c r="G47" s="47" t="s">
        <v>17</v>
      </c>
      <c r="H47" s="48">
        <v>43465</v>
      </c>
      <c r="I47" s="48">
        <v>43515</v>
      </c>
      <c r="J47" s="48">
        <v>43586</v>
      </c>
      <c r="K47" s="47">
        <v>182000000</v>
      </c>
      <c r="L47" s="47">
        <v>181000000</v>
      </c>
      <c r="M47" s="47" t="s">
        <v>2029</v>
      </c>
      <c r="N47" s="20">
        <f>'Balance Sheet Annual'!AH47/'Balance Sheet Annual'!BR47</f>
        <v>0.37297039159503342</v>
      </c>
      <c r="O47" s="21">
        <f>('Balance Sheet Annual'!AH47-'Balance Sheet Annual'!U47)/'Balance Sheet Annual'!BR47</f>
        <v>0.35339063992359121</v>
      </c>
      <c r="P47" s="21">
        <f>'Balance Sheet Annual'!N47/'Balance Sheet Annual'!BR47</f>
        <v>6.2082139446036293E-2</v>
      </c>
      <c r="Q47" s="21">
        <f>'Balance Sheet Annual'!CH47/'Balance Sheet Annual'!CS47</f>
        <v>2.6148867313915858</v>
      </c>
      <c r="R47" s="21">
        <f>('Balance Sheet Annual'!BH47+'Balance Sheet Annual'!BS47)/'Balance Sheet Annual'!BB47</f>
        <v>0.4054092258398907</v>
      </c>
      <c r="S47" s="21">
        <f>('Balance Sheet Annual'!BH47/'Balance Sheet Annual'!BB47)</f>
        <v>4.8767846204589363E-2</v>
      </c>
      <c r="T47" s="21">
        <f>'Balance Sheet Annual'!BS47/'Balance Sheet Annual'!BB47</f>
        <v>0.35664137963530135</v>
      </c>
      <c r="U47" s="21">
        <f>('Balance Sheet Annual'!BH47+'Balance Sheet Annual'!BS47)/'Balance Sheet Annual'!CS47</f>
        <v>1.4655084312723556</v>
      </c>
      <c r="V47" s="21">
        <f>('Balance Sheet Annual'!BH47/'Balance Sheet Annual'!CS47)</f>
        <v>0.17629024016351558</v>
      </c>
      <c r="W47" s="21">
        <f>('Balance Sheet Annual'!BS47/'Balance Sheet Annual'!CS47)</f>
        <v>1.2892181911088401</v>
      </c>
      <c r="X47" s="22">
        <f>'Balance Sheet Annual'!AH47/'Balance Sheet Annual'!BB47</f>
        <v>3.6799698440371294E-2</v>
      </c>
      <c r="Y47" s="22">
        <f>'Balance Sheet Annual'!CS47/('Balance Sheet Annual'!BB47-'Balance Sheet Annual'!AQ47-'Balance Sheet Annual'!AR47-'Balance Sheet Annual'!AS47)</f>
        <v>0.29880903908794787</v>
      </c>
      <c r="Z47" s="22">
        <f>'Balance Sheet Annual'!BA47/'Balance Sheet Annual'!BB47</f>
        <v>0.96320030155962866</v>
      </c>
      <c r="AA47" s="22">
        <f>'Balance Sheet Annual'!AR47/'Balance Sheet Annual'!BB47</f>
        <v>7.4211939876549032E-2</v>
      </c>
      <c r="AB47" s="23">
        <f>'Balance Sheet Annual'!CS47/'Balance Sheet Annual'!CT47</f>
        <v>0.27663384064458368</v>
      </c>
      <c r="AC47" s="24">
        <f>'Income Statement Annual'!V47/'Income Statement Annual'!N47</f>
        <v>1</v>
      </c>
      <c r="AD47" s="22">
        <f>('Income Statement Annual'!AF47-'Income Statement Annual'!AC47)/'Income Statement Annual'!N47</f>
        <v>0.48953488372093024</v>
      </c>
      <c r="AE47" s="22">
        <f>'Income Statement Annual'!AF47/'Income Statement Annual'!N47</f>
        <v>0.3311046511627907</v>
      </c>
      <c r="AF47" s="22">
        <f>'Income Statement Annual'!BS47/'Income Statement Annual'!N47</f>
        <v>0.16424418604651161</v>
      </c>
      <c r="AG47" s="22">
        <f>('Income Statement Annual'!AF47-'Income Statement Annual'!AC47)/('Income Statement Annual'!AH47*-1)</f>
        <v>4.8114285714285714</v>
      </c>
      <c r="AH47" s="23">
        <f>'Income Statement Annual'!AF47/('Income Statement Annual'!AH47*-1)</f>
        <v>3.2542857142857144</v>
      </c>
      <c r="AI47" s="24">
        <f>'Cash Flow Statement Annual'!BG47/'Cash Flow Statement Annual'!AB47</f>
        <v>0.52380952380952384</v>
      </c>
      <c r="AJ47" s="22">
        <f>'Cash Flow Statement Annual'!AB47/'Balance Sheet Annual'!BR47</f>
        <v>0.66189111747851004</v>
      </c>
      <c r="AK47" s="22">
        <f>('Cash Flow Statement Annual'!AB47+'Cash Flow Statement Annual'!AV47)/('Balance Sheet Annual'!BH47+'Balance Sheet Annual'!BS47)</f>
        <v>0.12401208740120874</v>
      </c>
      <c r="AL47" s="23">
        <f>('Cash Flow Statement Annual'!AB47/('Balance Sheet Annual'!BH47+'Balance Sheet Annual'!BS47))</f>
        <v>0.16108786610878661</v>
      </c>
      <c r="AM47" s="24">
        <f>'Income Statement Annual'!BS47/'Balance Sheet Annual'!CS47</f>
        <v>9.6235734968489181E-2</v>
      </c>
      <c r="AN47" s="22">
        <f>'Income Statement Annual'!N47/'Balance Sheet Annual'!CS47</f>
        <v>0.58593084653381022</v>
      </c>
      <c r="AO47" s="22">
        <f>'Income Statement Annual'!N47/'Balance Sheet Annual'!BB47</f>
        <v>0.16208830042878009</v>
      </c>
      <c r="AP47" s="22">
        <f>'Income Statement Annual'!N47/('Balance Sheet Annual'!AH47-'Balance Sheet Annual'!BR47)</f>
        <v>-2.6199543031226198</v>
      </c>
      <c r="AQ47" s="22">
        <f>'Income Statement Annual'!BS47/'Balance Sheet Annual'!BB47</f>
        <v>2.6622060971587428E-2</v>
      </c>
      <c r="AR47" s="22">
        <f>'Cash Flow Statement Annual'!AB47/'Income Statement Annual'!N47</f>
        <v>0.40290697674418607</v>
      </c>
      <c r="AS47" s="22">
        <f>'Cash Flow Statement Annual'!BG47/'Income Statement Annual'!N47</f>
        <v>0.21104651162790697</v>
      </c>
      <c r="AT47" s="22">
        <f>'Cash Flow Statement Annual'!AB47/'Balance Sheet Annual'!BB47</f>
        <v>6.5306507091363139E-2</v>
      </c>
      <c r="AU47" s="22">
        <f>('Cash Flow Statement Annual'!AB47+'Cash Flow Statement Annual'!AU47)/'Balance Sheet Annual'!BR47</f>
        <v>-0.3104106972301815</v>
      </c>
      <c r="AV47" s="22">
        <f>('Cash Flow Statement Annual'!AB47+'Cash Flow Statement Annual'!AU47)/('Balance Sheet Annual'!BH47+'Balance Sheet Annual'!BS47)</f>
        <v>-7.5546257554625754E-2</v>
      </c>
      <c r="AW47" s="22">
        <f>'Cash Flow Statement Annual'!AB47/'Balance Sheet Annual'!BS47</f>
        <v>0.18311533888228299</v>
      </c>
      <c r="AX47" s="22">
        <f>('Cash Flow Statement Annual'!AB47+'Cash Flow Statement Annual'!AU47)/'Balance Sheet Annual'!BS47</f>
        <v>-8.5876601928920604E-2</v>
      </c>
      <c r="AY47" s="22">
        <f>('Balance Sheet Annual'!BH47+'Balance Sheet Annual'!BS47)/('Income Statement Annual'!AF47-'Income Statement Annual'!AC47)</f>
        <v>5.1092636579572446</v>
      </c>
      <c r="AZ47" s="22">
        <f>(('Balance Sheet Annual'!BH47+'Balance Sheet Annual'!BS47)-'Balance Sheet Annual'!N47)/('Income Statement Annual'!AF47-'Income Statement Annual'!AC47)</f>
        <v>5.0320665083135392</v>
      </c>
      <c r="BA47" s="22">
        <f>('Cash Flow Statement Annual'!AB47+'Cash Flow Statement Annual'!AU47)/'Income Statement Annual'!BS47</f>
        <v>-1.1504424778761062</v>
      </c>
      <c r="BB47" s="22">
        <f>'Income Statement Annual'!AF47/('Balance Sheet Annual'!BH47+'Balance Sheet Annual'!BS47)</f>
        <v>0.13238028823802883</v>
      </c>
      <c r="BC47" s="23">
        <f>'Income Statement Annual'!AF47/('Balance Sheet Annual'!BB47-'Balance Sheet Annual'!BR47)</f>
        <v>5.9543102096293585E-2</v>
      </c>
    </row>
    <row r="48" spans="1:55" x14ac:dyDescent="0.2">
      <c r="A48" s="47" t="s">
        <v>170</v>
      </c>
      <c r="B48" s="47" t="s">
        <v>171</v>
      </c>
      <c r="C48" s="47" t="str">
        <f>VLOOKUP(A48,'[1]S&amp;P 500 Wikipedia'!A:D,3,FALSE)</f>
        <v>Consumer Discretionary</v>
      </c>
      <c r="D48" s="47">
        <v>58197</v>
      </c>
      <c r="E48" s="47" t="s">
        <v>16</v>
      </c>
      <c r="F48" s="47">
        <v>2018</v>
      </c>
      <c r="G48" s="47" t="s">
        <v>17</v>
      </c>
      <c r="H48" s="48">
        <v>43343</v>
      </c>
      <c r="I48" s="48">
        <v>43397</v>
      </c>
      <c r="J48" s="48">
        <v>43766</v>
      </c>
      <c r="K48" s="47">
        <v>25961000</v>
      </c>
      <c r="L48" s="47">
        <v>26389000</v>
      </c>
      <c r="M48" s="47" t="s">
        <v>1293</v>
      </c>
      <c r="N48" s="20">
        <f>'Balance Sheet Annual'!AH48/'Balance Sheet Annual'!BR48</f>
        <v>0.92188567936602062</v>
      </c>
      <c r="O48" s="21">
        <f>('Balance Sheet Annual'!AH48-'Balance Sheet Annual'!U48)/'Balance Sheet Annual'!BR48</f>
        <v>0.13765021086046222</v>
      </c>
      <c r="P48" s="21">
        <f>'Balance Sheet Annual'!N48/'Balance Sheet Annual'!BR48</f>
        <v>4.3316328874311173E-2</v>
      </c>
      <c r="Q48" s="21">
        <f>'Balance Sheet Annual'!CH48/'Balance Sheet Annual'!CS48</f>
        <v>-7.1478930907584086</v>
      </c>
      <c r="R48" s="21">
        <f>('Balance Sheet Annual'!BH48+'Balance Sheet Annual'!BS48)/'Balance Sheet Annual'!BB48</f>
        <v>0.53556656802518032</v>
      </c>
      <c r="S48" s="21">
        <f>('Balance Sheet Annual'!BH48/'Balance Sheet Annual'!BB48)</f>
        <v>0</v>
      </c>
      <c r="T48" s="21">
        <f>'Balance Sheet Annual'!BS48/'Balance Sheet Annual'!BB48</f>
        <v>0.53556656802518032</v>
      </c>
      <c r="U48" s="21">
        <f>('Balance Sheet Annual'!BH48+'Balance Sheet Annual'!BS48)/'Balance Sheet Annual'!CS48</f>
        <v>-3.2926060032031992</v>
      </c>
      <c r="V48" s="21">
        <f>('Balance Sheet Annual'!BH48/'Balance Sheet Annual'!CS48)</f>
        <v>0</v>
      </c>
      <c r="W48" s="21">
        <f>('Balance Sheet Annual'!BS48/'Balance Sheet Annual'!CS48)</f>
        <v>-3.2926060032031992</v>
      </c>
      <c r="X48" s="22">
        <f>'Balance Sheet Annual'!AH48/'Balance Sheet Annual'!BB48</f>
        <v>0.49597506360343124</v>
      </c>
      <c r="Y48" s="22">
        <f>'Balance Sheet Annual'!CS48/('Balance Sheet Annual'!BB48-'Balance Sheet Annual'!AQ48-'Balance Sheet Annual'!AR48-'Balance Sheet Annual'!AS48)</f>
        <v>-0.16810025281018451</v>
      </c>
      <c r="Z48" s="22">
        <f>'Balance Sheet Annual'!BA48/'Balance Sheet Annual'!BB48</f>
        <v>0.50402493639656876</v>
      </c>
      <c r="AA48" s="22">
        <f>'Balance Sheet Annual'!AR48/'Balance Sheet Annual'!BB48</f>
        <v>3.2378907411805741E-2</v>
      </c>
      <c r="AB48" s="23">
        <f>'Balance Sheet Annual'!CS48/'Balance Sheet Annual'!CT48</f>
        <v>-0.16265735028854239</v>
      </c>
      <c r="AC48" s="24">
        <f>'Income Statement Annual'!V48/'Income Statement Annual'!N48</f>
        <v>0.53236832792431599</v>
      </c>
      <c r="AD48" s="22">
        <f>('Income Statement Annual'!AF48-'Income Statement Annual'!AC48)/'Income Statement Annual'!N48</f>
        <v>0.16137987467691381</v>
      </c>
      <c r="AE48" s="22">
        <f>'Income Statement Annual'!AF48/'Income Statement Annual'!N48</f>
        <v>0.16137987467691381</v>
      </c>
      <c r="AF48" s="22">
        <f>'Income Statement Annual'!BS48/'Income Statement Annual'!N48</f>
        <v>0.11919854038966135</v>
      </c>
      <c r="AG48" s="22">
        <f>('Income Statement Annual'!AF48-'Income Statement Annual'!AC48)/('Income Statement Annual'!AH48*-1)</f>
        <v>10.375792857265639</v>
      </c>
      <c r="AH48" s="23">
        <f>'Income Statement Annual'!AF48/('Income Statement Annual'!AH48*-1)</f>
        <v>10.375792857265639</v>
      </c>
      <c r="AI48" s="24">
        <f>'Cash Flow Statement Annual'!BG48/'Cash Flow Statement Annual'!AB48</f>
        <v>-0.7845792802164312</v>
      </c>
      <c r="AJ48" s="22">
        <f>'Cash Flow Statement Annual'!AB48/'Balance Sheet Annual'!BR48</f>
        <v>0.41368541770694939</v>
      </c>
      <c r="AK48" s="22">
        <f>('Cash Flow Statement Annual'!AB48+'Cash Flow Statement Annual'!AV48)/('Balance Sheet Annual'!BH48+'Balance Sheet Annual'!BS48)</f>
        <v>0.41556553927042528</v>
      </c>
      <c r="AL48" s="23">
        <f>('Cash Flow Statement Annual'!AB48/('Balance Sheet Annual'!BH48+'Balance Sheet Annual'!BS48))</f>
        <v>0.41556553927042528</v>
      </c>
      <c r="AM48" s="24">
        <f>'Income Statement Annual'!BS48/'Balance Sheet Annual'!CS48</f>
        <v>-0.87975242624255523</v>
      </c>
      <c r="AN48" s="22">
        <f>'Income Statement Annual'!N48/'Balance Sheet Annual'!CS48</f>
        <v>-7.3805637499136711</v>
      </c>
      <c r="AO48" s="22">
        <f>'Income Statement Annual'!N48/'Balance Sheet Annual'!BB48</f>
        <v>1.2005029431966261</v>
      </c>
      <c r="AP48" s="22">
        <f>'Income Statement Annual'!N48/('Balance Sheet Annual'!AH48-'Balance Sheet Annual'!BR48)</f>
        <v>-28.56602395038848</v>
      </c>
      <c r="AQ48" s="22">
        <f>'Income Statement Annual'!BS48/'Balance Sheet Annual'!BB48</f>
        <v>0.14309819856253037</v>
      </c>
      <c r="AR48" s="22">
        <f>'Cash Flow Statement Annual'!AB48/'Income Statement Annual'!N48</f>
        <v>0.18539147356354474</v>
      </c>
      <c r="AS48" s="22">
        <f>'Cash Flow Statement Annual'!BG48/'Income Statement Annual'!N48</f>
        <v>-0.14545430888674946</v>
      </c>
      <c r="AT48" s="22">
        <f>'Cash Flow Statement Annual'!AB48/'Balance Sheet Annual'!BB48</f>
        <v>0.22256300965659495</v>
      </c>
      <c r="AU48" s="22">
        <f>('Cash Flow Statement Annual'!AB48+'Cash Flow Statement Annual'!AU48)/'Balance Sheet Annual'!BR48</f>
        <v>0.30990870170527818</v>
      </c>
      <c r="AV48" s="22">
        <f>('Cash Flow Statement Annual'!AB48+'Cash Flow Statement Annual'!AU48)/('Balance Sheet Annual'!BH48+'Balance Sheet Annual'!BS48)</f>
        <v>0.31131717782709706</v>
      </c>
      <c r="AW48" s="22">
        <f>'Cash Flow Statement Annual'!AB48/'Balance Sheet Annual'!BS48</f>
        <v>0.41556553927042528</v>
      </c>
      <c r="AX48" s="22">
        <f>('Cash Flow Statement Annual'!AB48+'Cash Flow Statement Annual'!AU48)/'Balance Sheet Annual'!BS48</f>
        <v>0.31131717782709706</v>
      </c>
      <c r="AY48" s="22">
        <f>('Balance Sheet Annual'!BH48+'Balance Sheet Annual'!BS48)/('Income Statement Annual'!AF48-'Income Statement Annual'!AC48)</f>
        <v>2.7643998197537516</v>
      </c>
      <c r="AZ48" s="22">
        <f>(('Balance Sheet Annual'!BH48+'Balance Sheet Annual'!BS48)-'Balance Sheet Annual'!N48)/('Income Statement Annual'!AF48-'Income Statement Annual'!AC48)</f>
        <v>2.6441119558926829</v>
      </c>
      <c r="BA48" s="22">
        <f>('Cash Flow Statement Annual'!AB48+'Cash Flow Statement Annual'!AU48)/'Income Statement Annual'!BS48</f>
        <v>1.1651514426527585</v>
      </c>
      <c r="BB48" s="22">
        <f>'Income Statement Annual'!AF48/('Balance Sheet Annual'!BH48+'Balance Sheet Annual'!BS48)</f>
        <v>0.36174217378189466</v>
      </c>
      <c r="BC48" s="23">
        <f>'Income Statement Annual'!AF48/('Balance Sheet Annual'!BB48-'Balance Sheet Annual'!BR48)</f>
        <v>0.41934474662361265</v>
      </c>
    </row>
    <row r="49" spans="1:55" x14ac:dyDescent="0.2">
      <c r="A49" s="47" t="s">
        <v>206</v>
      </c>
      <c r="B49" s="47" t="s">
        <v>207</v>
      </c>
      <c r="C49" s="47" t="str">
        <f>VLOOKUP(A49,'[1]S&amp;P 500 Wikipedia'!A:D,3,FALSE)</f>
        <v>Industrials</v>
      </c>
      <c r="D49" s="47">
        <v>70844</v>
      </c>
      <c r="E49" s="47" t="s">
        <v>16</v>
      </c>
      <c r="F49" s="47">
        <v>2018</v>
      </c>
      <c r="G49" s="47" t="s">
        <v>17</v>
      </c>
      <c r="H49" s="48">
        <v>43465</v>
      </c>
      <c r="I49" s="48">
        <v>43504</v>
      </c>
      <c r="J49" s="48">
        <v>43504</v>
      </c>
      <c r="K49" s="47">
        <v>571400000</v>
      </c>
      <c r="L49" s="47">
        <v>560300000</v>
      </c>
      <c r="M49" s="47" t="s">
        <v>1648</v>
      </c>
      <c r="N49" s="20">
        <f>'Balance Sheet Annual'!AH49/'Balance Sheet Annual'!BR49</f>
        <v>1.0764799607795073</v>
      </c>
      <c r="O49" s="21">
        <f>('Balance Sheet Annual'!AH49-'Balance Sheet Annual'!U49)/'Balance Sheet Annual'!BR49</f>
        <v>0.30963353352126488</v>
      </c>
      <c r="P49" s="21">
        <f>'Balance Sheet Annual'!N49/'Balance Sheet Annual'!BR49</f>
        <v>0.10496384360828533</v>
      </c>
      <c r="Q49" s="21">
        <f>'Balance Sheet Annual'!CH49/'Balance Sheet Annual'!CS49</f>
        <v>285.24146341463415</v>
      </c>
      <c r="R49" s="21">
        <f>('Balance Sheet Annual'!BH49+'Balance Sheet Annual'!BS49)/'Balance Sheet Annual'!BB49</f>
        <v>0.11798839458413926</v>
      </c>
      <c r="S49" s="21">
        <f>('Balance Sheet Annual'!BH49/'Balance Sheet Annual'!BB49)</f>
        <v>2.7181554035054831E-2</v>
      </c>
      <c r="T49" s="21">
        <f>'Balance Sheet Annual'!BS49/'Balance Sheet Annual'!BB49</f>
        <v>9.080684054908443E-2</v>
      </c>
      <c r="U49" s="21">
        <f>('Balance Sheet Annual'!BH49+'Balance Sheet Annual'!BS49)/'Balance Sheet Annual'!CS49</f>
        <v>33.773170731707317</v>
      </c>
      <c r="V49" s="21">
        <f>('Balance Sheet Annual'!BH49/'Balance Sheet Annual'!CS49)</f>
        <v>7.7804878048780486</v>
      </c>
      <c r="W49" s="21">
        <f>('Balance Sheet Annual'!BS49/'Balance Sheet Annual'!CS49)</f>
        <v>25.992682926829268</v>
      </c>
      <c r="X49" s="22">
        <f>'Balance Sheet Annual'!AH49/'Balance Sheet Annual'!BB49</f>
        <v>0.74838742661406454</v>
      </c>
      <c r="Y49" s="22">
        <f>'Balance Sheet Annual'!CS49/('Balance Sheet Annual'!BB49-'Balance Sheet Annual'!AQ49-'Balance Sheet Annual'!AR49-'Balance Sheet Annual'!AS49)</f>
        <v>3.8646432274483931E-3</v>
      </c>
      <c r="Z49" s="22">
        <f>'Balance Sheet Annual'!BA49/'Balance Sheet Annual'!BB49</f>
        <v>0.25161257338593546</v>
      </c>
      <c r="AA49" s="22">
        <f>'Balance Sheet Annual'!AR49/'Balance Sheet Annual'!BB49</f>
        <v>6.6803568537564223E-2</v>
      </c>
      <c r="AB49" s="23">
        <f>'Balance Sheet Annual'!CS49/'Balance Sheet Annual'!CT49</f>
        <v>3.4935539668879251E-3</v>
      </c>
      <c r="AC49" s="24">
        <f>'Income Statement Annual'!V49/'Income Statement Annual'!N49</f>
        <v>0.19418157366479774</v>
      </c>
      <c r="AD49" s="22">
        <f>('Income Statement Annual'!AF49-'Income Statement Annual'!AC49)/'Income Statement Annual'!N49</f>
        <v>0.11669484905119305</v>
      </c>
      <c r="AE49" s="22">
        <f>'Income Statement Annual'!AF49/'Income Statement Annual'!N49</f>
        <v>0.11669484905119305</v>
      </c>
      <c r="AF49" s="22">
        <f>'Income Statement Annual'!BS49/'Income Statement Annual'!N49</f>
        <v>0.10343429548982962</v>
      </c>
      <c r="AG49" s="22">
        <f>('Income Statement Annual'!AF49-'Income Statement Annual'!AC49)/('Income Statement Annual'!AH49*-1)</f>
        <v>24.844210526315788</v>
      </c>
      <c r="AH49" s="23">
        <f>'Income Statement Annual'!AF49/('Income Statement Annual'!AH49*-1)</f>
        <v>24.844210526315788</v>
      </c>
      <c r="AI49" s="24">
        <f>'Cash Flow Statement Annual'!BG49/'Cash Flow Statement Annual'!AB49</f>
        <v>-0.76504372797284947</v>
      </c>
      <c r="AJ49" s="22">
        <f>'Cash Flow Statement Annual'!AB49/'Balance Sheet Annual'!BR49</f>
        <v>0.18779262164480942</v>
      </c>
      <c r="AK49" s="22">
        <f>('Cash Flow Statement Annual'!AB49+'Cash Flow Statement Annual'!AV49)/('Balance Sheet Annual'!BH49+'Balance Sheet Annual'!BS49)</f>
        <v>0.82154979417924456</v>
      </c>
      <c r="AL49" s="23">
        <f>('Cash Flow Statement Annual'!AB49/('Balance Sheet Annual'!BH49+'Balance Sheet Annual'!BS49))</f>
        <v>1.1065212681447245</v>
      </c>
      <c r="AM49" s="24">
        <f>'Income Statement Annual'!BS49/'Balance Sheet Annual'!CS49</f>
        <v>25.512195121951219</v>
      </c>
      <c r="AN49" s="22">
        <f>'Income Statement Annual'!N49/'Balance Sheet Annual'!CS49</f>
        <v>246.65121951219513</v>
      </c>
      <c r="AO49" s="22">
        <f>'Income Statement Annual'!N49/'Balance Sheet Annual'!BB49</f>
        <v>0.86168934636457362</v>
      </c>
      <c r="AP49" s="22">
        <f>'Income Statement Annual'!N49/('Balance Sheet Annual'!AH49-'Balance Sheet Annual'!BR49)</f>
        <v>16.206250000000001</v>
      </c>
      <c r="AQ49" s="22">
        <f>'Income Statement Annual'!BS49/'Balance Sheet Annual'!BB49</f>
        <v>8.9128230472311457E-2</v>
      </c>
      <c r="AR49" s="22">
        <f>'Cash Flow Statement Annual'!AB49/'Income Statement Annual'!N49</f>
        <v>0.15151245463624946</v>
      </c>
      <c r="AS49" s="22">
        <f>'Cash Flow Statement Annual'!BG49/'Income Statement Annual'!N49</f>
        <v>-0.11591365312923353</v>
      </c>
      <c r="AT49" s="22">
        <f>'Cash Flow Statement Annual'!AB49/'Balance Sheet Annual'!BB49</f>
        <v>0.13055666800160193</v>
      </c>
      <c r="AU49" s="22">
        <f>('Cash Flow Statement Annual'!AB49+'Cash Flow Statement Annual'!AU49)/'Balance Sheet Annual'!BR49</f>
        <v>0.13115577889447236</v>
      </c>
      <c r="AV49" s="22">
        <f>('Cash Flow Statement Annual'!AB49+'Cash Flow Statement Annual'!AU49)/('Balance Sheet Annual'!BH49+'Balance Sheet Annual'!BS49)</f>
        <v>0.77280277316386226</v>
      </c>
      <c r="AW49" s="22">
        <f>'Cash Flow Statement Annual'!AB49/'Balance Sheet Annual'!BS49</f>
        <v>1.4377404522848831</v>
      </c>
      <c r="AX49" s="22">
        <f>('Cash Flow Statement Annual'!AB49+'Cash Flow Statement Annual'!AU49)/'Balance Sheet Annual'!BS49</f>
        <v>1.0041287416721403</v>
      </c>
      <c r="AY49" s="22">
        <f>('Balance Sheet Annual'!BH49+'Balance Sheet Annual'!BS49)/('Income Statement Annual'!AF49-'Income Statement Annual'!AC49)</f>
        <v>1.1733751377001949</v>
      </c>
      <c r="AZ49" s="22">
        <f>(('Balance Sheet Annual'!BH49+'Balance Sheet Annual'!BS49)-'Balance Sheet Annual'!N49)/('Income Statement Annual'!AF49-'Income Statement Annual'!AC49)</f>
        <v>0.44767392593847977</v>
      </c>
      <c r="BA49" s="22">
        <f>('Cash Flow Statement Annual'!AB49+'Cash Flow Statement Annual'!AU49)/'Income Statement Annual'!BS49</f>
        <v>1.0230401529636712</v>
      </c>
      <c r="BB49" s="22">
        <f>'Income Statement Annual'!AF49/('Balance Sheet Annual'!BH49+'Balance Sheet Annual'!BS49)</f>
        <v>0.85224236296670763</v>
      </c>
      <c r="BC49" s="23">
        <f>'Income Statement Annual'!AF49/('Balance Sheet Annual'!BB49-'Balance Sheet Annual'!BR49)</f>
        <v>0.32992255864016329</v>
      </c>
    </row>
    <row r="50" spans="1:55" x14ac:dyDescent="0.2">
      <c r="A50" s="47" t="s">
        <v>185</v>
      </c>
      <c r="B50" s="47" t="s">
        <v>186</v>
      </c>
      <c r="C50" s="47" t="str">
        <f>VLOOKUP(A50,'[1]S&amp;P 500 Wikipedia'!A:D,3,FALSE)</f>
        <v>Health Care</v>
      </c>
      <c r="D50" s="47">
        <v>254808</v>
      </c>
      <c r="E50" s="47" t="s">
        <v>16</v>
      </c>
      <c r="F50" s="47">
        <v>2018</v>
      </c>
      <c r="G50" s="47" t="s">
        <v>17</v>
      </c>
      <c r="H50" s="48">
        <v>43465</v>
      </c>
      <c r="I50" s="48">
        <v>43517</v>
      </c>
      <c r="J50" s="48">
        <v>43517</v>
      </c>
      <c r="K50" s="47">
        <v>528000000</v>
      </c>
      <c r="L50" s="47">
        <v>540000000</v>
      </c>
      <c r="M50" s="47" t="s">
        <v>1649</v>
      </c>
      <c r="N50" s="20">
        <f>'Balance Sheet Annual'!AH50/'Balance Sheet Annual'!BR50</f>
        <v>2.0870944992947815</v>
      </c>
      <c r="O50" s="21">
        <f>('Balance Sheet Annual'!AH50-'Balance Sheet Annual'!U50)/'Balance Sheet Annual'!BR50</f>
        <v>1.504231311706629</v>
      </c>
      <c r="P50" s="21">
        <f>'Balance Sheet Annual'!N50/'Balance Sheet Annual'!BR50</f>
        <v>0.64598025387870239</v>
      </c>
      <c r="Q50" s="21">
        <f>'Balance Sheet Annual'!CH50/'Balance Sheet Annual'!CS50</f>
        <v>1.0011514841351075</v>
      </c>
      <c r="R50" s="21">
        <f>('Balance Sheet Annual'!BH50+'Balance Sheet Annual'!BS50)/'Balance Sheet Annual'!BB50</f>
        <v>0.22230036442682694</v>
      </c>
      <c r="S50" s="21">
        <f>('Balance Sheet Annual'!BH50/'Balance Sheet Annual'!BB50)</f>
        <v>2.5573812416085926E-4</v>
      </c>
      <c r="T50" s="21">
        <f>'Balance Sheet Annual'!BS50/'Balance Sheet Annual'!BB50</f>
        <v>0.22204462630266608</v>
      </c>
      <c r="U50" s="21">
        <f>('Balance Sheet Annual'!BH50+'Balance Sheet Annual'!BS50)/'Balance Sheet Annual'!CS50</f>
        <v>0.44485670419651996</v>
      </c>
      <c r="V50" s="21">
        <f>('Balance Sheet Annual'!BH50/'Balance Sheet Annual'!CS50)</f>
        <v>5.1177072671443195E-4</v>
      </c>
      <c r="W50" s="21">
        <f>('Balance Sheet Annual'!BS50/'Balance Sheet Annual'!CS50)</f>
        <v>0.44434493346980553</v>
      </c>
      <c r="X50" s="22">
        <f>'Balance Sheet Annual'!AH50/'Balance Sheet Annual'!BB50</f>
        <v>0.37842848922703154</v>
      </c>
      <c r="Y50" s="22">
        <f>'Balance Sheet Annual'!CS50/('Balance Sheet Annual'!BB50-'Balance Sheet Annual'!AQ50-'Balance Sheet Annual'!AR50-'Balance Sheet Annual'!AS50)</f>
        <v>0.6926007975188303</v>
      </c>
      <c r="Z50" s="22">
        <f>'Balance Sheet Annual'!BA50/'Balance Sheet Annual'!BB50</f>
        <v>0.62157151077296846</v>
      </c>
      <c r="AA50" s="22">
        <f>'Balance Sheet Annual'!AR50/'Balance Sheet Annual'!BB50</f>
        <v>0.18911834281695544</v>
      </c>
      <c r="AB50" s="23">
        <f>'Balance Sheet Annual'!CS50/'Balance Sheet Annual'!CT50</f>
        <v>0.49971229461031902</v>
      </c>
      <c r="AC50" s="24">
        <f>'Income Statement Annual'!V50/'Income Statement Annual'!N50</f>
        <v>0.42967556394356071</v>
      </c>
      <c r="AD50" s="22">
        <f>('Income Statement Annual'!AF50-'Income Statement Annual'!AC50)/'Income Statement Annual'!N50</f>
        <v>0.14370450256133729</v>
      </c>
      <c r="AE50" s="22">
        <f>'Income Statement Annual'!AF50/'Income Statement Annual'!N50</f>
        <v>0.14370450256133729</v>
      </c>
      <c r="AF50" s="22">
        <f>'Income Statement Annual'!BS50/'Income Statement Annual'!N50</f>
        <v>0.14595128965579221</v>
      </c>
      <c r="AG50" s="22">
        <f>('Income Statement Annual'!AF50-'Income Statement Annual'!AC50)/('Income Statement Annual'!AH50*-1)</f>
        <v>35.533333333333331</v>
      </c>
      <c r="AH50" s="23">
        <f>'Income Statement Annual'!AF50/('Income Statement Annual'!AH50*-1)</f>
        <v>35.533333333333331</v>
      </c>
      <c r="AI50" s="24">
        <f>'Cash Flow Statement Annual'!BG50/'Cash Flow Statement Annual'!AB50</f>
        <v>-1.2418893129770991</v>
      </c>
      <c r="AJ50" s="22">
        <f>'Cash Flow Statement Annual'!AB50/'Balance Sheet Annual'!BR50</f>
        <v>0.73906911142454157</v>
      </c>
      <c r="AK50" s="22">
        <f>('Cash Flow Statement Annual'!AB50+'Cash Flow Statement Annual'!AV50)/('Balance Sheet Annual'!BH50+'Balance Sheet Annual'!BS50)</f>
        <v>0.49467932125395458</v>
      </c>
      <c r="AL50" s="23">
        <f>('Cash Flow Statement Annual'!AB50/('Balance Sheet Annual'!BH50+'Balance Sheet Annual'!BS50))</f>
        <v>0.60281852171412131</v>
      </c>
      <c r="AM50" s="24">
        <f>'Income Statement Annual'!BS50/'Balance Sheet Annual'!CS50</f>
        <v>0.20777891504605936</v>
      </c>
      <c r="AN50" s="22">
        <f>'Income Statement Annual'!N50/'Balance Sheet Annual'!CS50</f>
        <v>1.423618219037871</v>
      </c>
      <c r="AO50" s="22">
        <f>'Income Statement Annual'!N50/'Balance Sheet Annual'!BB50</f>
        <v>0.71139952688447028</v>
      </c>
      <c r="AP50" s="22">
        <f>'Income Statement Annual'!N50/('Balance Sheet Annual'!AH50-'Balance Sheet Annual'!BR50)</f>
        <v>3.6091469348037624</v>
      </c>
      <c r="AQ50" s="22">
        <f>'Income Statement Annual'!BS50/'Balance Sheet Annual'!BB50</f>
        <v>0.10382967840930887</v>
      </c>
      <c r="AR50" s="22">
        <f>'Cash Flow Statement Annual'!AB50/'Income Statement Annual'!N50</f>
        <v>0.18837062999910129</v>
      </c>
      <c r="AS50" s="22">
        <f>'Cash Flow Statement Annual'!BG50/'Income Statement Annual'!N50</f>
        <v>-0.23393547227464725</v>
      </c>
      <c r="AT50" s="22">
        <f>'Cash Flow Statement Annual'!AB50/'Balance Sheet Annual'!BB50</f>
        <v>0.13400677706029027</v>
      </c>
      <c r="AU50" s="22">
        <f>('Cash Flow Statement Annual'!AB50+'Cash Flow Statement Annual'!AU50)/'Balance Sheet Annual'!BR50</f>
        <v>0.40832157968970378</v>
      </c>
      <c r="AV50" s="22">
        <f>('Cash Flow Statement Annual'!AB50+'Cash Flow Statement Annual'!AU50)/('Balance Sheet Annual'!BH50+'Balance Sheet Annual'!BS50)</f>
        <v>0.33304572907679031</v>
      </c>
      <c r="AW50" s="22">
        <f>'Cash Flow Statement Annual'!AB50/'Balance Sheet Annual'!BS50</f>
        <v>0.60351281312985894</v>
      </c>
      <c r="AX50" s="22">
        <f>('Cash Flow Statement Annual'!AB50+'Cash Flow Statement Annual'!AU50)/'Balance Sheet Annual'!BS50</f>
        <v>0.33342931183414914</v>
      </c>
      <c r="AY50" s="22">
        <f>('Balance Sheet Annual'!BH50+'Balance Sheet Annual'!BS50)/('Income Statement Annual'!AF50-'Income Statement Annual'!AC50)</f>
        <v>2.1744840525328328</v>
      </c>
      <c r="AZ50" s="22">
        <f>(('Balance Sheet Annual'!BH50+'Balance Sheet Annual'!BS50)-'Balance Sheet Annual'!N50)/('Income Statement Annual'!AF50-'Income Statement Annual'!AC50)</f>
        <v>1.0287679799874923</v>
      </c>
      <c r="BA50" s="22">
        <f>('Cash Flow Statement Annual'!AB50+'Cash Flow Statement Annual'!AU50)/'Income Statement Annual'!BS50</f>
        <v>0.71305418719211822</v>
      </c>
      <c r="BB50" s="22">
        <f>'Income Statement Annual'!AF50/('Balance Sheet Annual'!BH50+'Balance Sheet Annual'!BS50)</f>
        <v>0.45987920621225192</v>
      </c>
      <c r="BC50" s="23">
        <f>'Income Statement Annual'!AF50/('Balance Sheet Annual'!BB50-'Balance Sheet Annual'!BR50)</f>
        <v>0.12487309644670051</v>
      </c>
    </row>
    <row r="51" spans="1:55" x14ac:dyDescent="0.2">
      <c r="A51" s="47" t="s">
        <v>194</v>
      </c>
      <c r="B51" s="47" t="s">
        <v>195</v>
      </c>
      <c r="C51" s="47" t="str">
        <f>VLOOKUP(A51,'[1]S&amp;P 500 Wikipedia'!A:D,3,FALSE)</f>
        <v>Consumer Discretionary</v>
      </c>
      <c r="D51" s="47">
        <v>71192</v>
      </c>
      <c r="E51" s="47" t="s">
        <v>16</v>
      </c>
      <c r="F51" s="47">
        <v>2018</v>
      </c>
      <c r="G51" s="47" t="s">
        <v>17</v>
      </c>
      <c r="H51" s="48">
        <v>43524</v>
      </c>
      <c r="I51" s="48">
        <v>43552</v>
      </c>
      <c r="J51" s="48">
        <v>43714</v>
      </c>
      <c r="K51" s="47">
        <v>269700000</v>
      </c>
      <c r="L51" s="47">
        <v>274300000</v>
      </c>
      <c r="M51" s="47" t="s">
        <v>2030</v>
      </c>
      <c r="N51" s="20">
        <f>'Balance Sheet Annual'!AH51/'Balance Sheet Annual'!BR51</f>
        <v>1.180620258219087</v>
      </c>
      <c r="O51" s="21">
        <f>('Balance Sheet Annual'!AH51-'Balance Sheet Annual'!U51)/'Balance Sheet Annual'!BR51</f>
        <v>0.4606681751630507</v>
      </c>
      <c r="P51" s="21">
        <f>'Balance Sheet Annual'!N51/'Balance Sheet Annual'!BR51</f>
        <v>0.26354319180087848</v>
      </c>
      <c r="Q51" s="21">
        <f>'Balance Sheet Annual'!CH51/'Balance Sheet Annual'!CS51</f>
        <v>2.9022988505747125</v>
      </c>
      <c r="R51" s="21">
        <f>('Balance Sheet Annual'!BH51+'Balance Sheet Annual'!BS51)/'Balance Sheet Annual'!BB51</f>
        <v>0.10758855902643207</v>
      </c>
      <c r="S51" s="21">
        <f>('Balance Sheet Annual'!BH51/'Balance Sheet Annual'!BB51)</f>
        <v>4.3407487791644059E-3</v>
      </c>
      <c r="T51" s="21">
        <f>'Balance Sheet Annual'!BS51/'Balance Sheet Annual'!BB51</f>
        <v>0.10324781024726766</v>
      </c>
      <c r="U51" s="21">
        <f>('Balance Sheet Annual'!BH51+'Balance Sheet Annual'!BS51)/'Balance Sheet Annual'!CS51</f>
        <v>0.41984271022383546</v>
      </c>
      <c r="V51" s="21">
        <f>('Balance Sheet Annual'!BH51/'Balance Sheet Annual'!CS51)</f>
        <v>1.6938898971566849E-2</v>
      </c>
      <c r="W51" s="21">
        <f>('Balance Sheet Annual'!BS51/'Balance Sheet Annual'!CS51)</f>
        <v>0.4029038112522686</v>
      </c>
      <c r="X51" s="22">
        <f>'Balance Sheet Annual'!AH51/'Balance Sheet Annual'!BB51</f>
        <v>0.68754360127121927</v>
      </c>
      <c r="Y51" s="22">
        <f>'Balance Sheet Annual'!CS51/('Balance Sheet Annual'!BB51-'Balance Sheet Annual'!AQ51-'Balance Sheet Annual'!AR51-'Balance Sheet Annual'!AS51)</f>
        <v>0.27582179209077257</v>
      </c>
      <c r="Z51" s="22">
        <f>'Balance Sheet Annual'!BA51/'Balance Sheet Annual'!BB51</f>
        <v>0.31245639872878073</v>
      </c>
      <c r="AA51" s="22">
        <f>'Balance Sheet Annual'!AR51/'Balance Sheet Annual'!BB51</f>
        <v>7.0924734516704127E-2</v>
      </c>
      <c r="AB51" s="23">
        <f>'Balance Sheet Annual'!CS51/'Balance Sheet Annual'!CT51</f>
        <v>0.25625920471281294</v>
      </c>
      <c r="AC51" s="24">
        <f>'Income Statement Annual'!V51/'Income Statement Annual'!N51</f>
        <v>0.23230485785582686</v>
      </c>
      <c r="AD51" s="22">
        <f>('Income Statement Annual'!AF51-'Income Statement Annual'!AC51)/'Income Statement Annual'!N51</f>
        <v>4.5383521070920495E-2</v>
      </c>
      <c r="AE51" s="22">
        <f>'Income Statement Annual'!AF51/'Income Statement Annual'!N51</f>
        <v>4.5383521070920495E-2</v>
      </c>
      <c r="AF51" s="22">
        <f>'Income Statement Annual'!BS51/'Income Statement Annual'!N51</f>
        <v>3.4142587280486948E-2</v>
      </c>
      <c r="AG51" s="22">
        <f>('Income Statement Annual'!AF51-'Income Statement Annual'!AC51)/('Income Statement Annual'!AH51*-1)</f>
        <v>26.657534246575342</v>
      </c>
      <c r="AH51" s="23">
        <f>'Income Statement Annual'!AF51/('Income Statement Annual'!AH51*-1)</f>
        <v>26.657534246575342</v>
      </c>
      <c r="AI51" s="24">
        <f>'Cash Flow Statement Annual'!BG51/'Cash Flow Statement Annual'!AB51</f>
        <v>-0.83803986710963452</v>
      </c>
      <c r="AJ51" s="22">
        <f>'Cash Flow Statement Annual'!AB51/'Balance Sheet Annual'!BR51</f>
        <v>0.32051111406894717</v>
      </c>
      <c r="AK51" s="22">
        <f>('Cash Flow Statement Annual'!AB51+'Cash Flow Statement Annual'!AV51)/('Balance Sheet Annual'!BH51+'Balance Sheet Annual'!BS51)</f>
        <v>1.3768011527377522</v>
      </c>
      <c r="AL51" s="23">
        <f>('Cash Flow Statement Annual'!AB51/('Balance Sheet Annual'!BH51+'Balance Sheet Annual'!BS51))</f>
        <v>1.7348703170028819</v>
      </c>
      <c r="AM51" s="24">
        <f>'Income Statement Annual'!BS51/'Balance Sheet Annual'!CS51</f>
        <v>0.44283121597096187</v>
      </c>
      <c r="AN51" s="22">
        <f>'Income Statement Annual'!N51/'Balance Sheet Annual'!CS51</f>
        <v>12.970054446460979</v>
      </c>
      <c r="AO51" s="22">
        <f>'Income Statement Annual'!N51/'Balance Sheet Annual'!BB51</f>
        <v>3.3236958375319743</v>
      </c>
      <c r="AP51" s="22">
        <f>'Income Statement Annual'!N51/('Balance Sheet Annual'!AH51-'Balance Sheet Annual'!BR51)</f>
        <v>31.598378776713339</v>
      </c>
      <c r="AQ51" s="22">
        <f>'Income Statement Annual'!BS51/'Balance Sheet Annual'!BB51</f>
        <v>0.11347957522672661</v>
      </c>
      <c r="AR51" s="22">
        <f>'Cash Flow Statement Annual'!AB51/'Income Statement Annual'!N51</f>
        <v>5.6158026073369248E-2</v>
      </c>
      <c r="AS51" s="22">
        <f>'Cash Flow Statement Annual'!BG51/'Income Statement Annual'!N51</f>
        <v>-4.7062664707665756E-2</v>
      </c>
      <c r="AT51" s="22">
        <f>'Cash Flow Statement Annual'!AB51/'Balance Sheet Annual'!BB51</f>
        <v>0.18665219750406944</v>
      </c>
      <c r="AU51" s="22">
        <f>('Cash Flow Statement Annual'!AB51+'Cash Flow Statement Annual'!AU51)/'Balance Sheet Annual'!BR51</f>
        <v>0.38812724610674831</v>
      </c>
      <c r="AV51" s="22">
        <f>('Cash Flow Statement Annual'!AB51+'Cash Flow Statement Annual'!AU51)/('Balance Sheet Annual'!BH51+'Balance Sheet Annual'!BS51)</f>
        <v>2.1008645533141213</v>
      </c>
      <c r="AW51" s="22">
        <f>'Cash Flow Statement Annual'!AB51/'Balance Sheet Annual'!BS51</f>
        <v>1.8078078078078077</v>
      </c>
      <c r="AX51" s="22">
        <f>('Cash Flow Statement Annual'!AB51+'Cash Flow Statement Annual'!AU51)/'Balance Sheet Annual'!BS51</f>
        <v>2.189189189189189</v>
      </c>
      <c r="AY51" s="22">
        <f>('Balance Sheet Annual'!BH51+'Balance Sheet Annual'!BS51)/('Income Statement Annual'!AF51-'Income Statement Annual'!AC51)</f>
        <v>0.71325796505652617</v>
      </c>
      <c r="AZ51" s="22">
        <f>(('Balance Sheet Annual'!BH51+'Balance Sheet Annual'!BS51)-'Balance Sheet Annual'!N51)/('Income Statement Annual'!AF51-'Income Statement Annual'!AC51)</f>
        <v>-0.30421377183967113</v>
      </c>
      <c r="BA51" s="22">
        <f>('Cash Flow Statement Annual'!AB51+'Cash Flow Statement Annual'!AU51)/'Income Statement Annual'!BS51</f>
        <v>1.9918032786885247</v>
      </c>
      <c r="BB51" s="22">
        <f>'Income Statement Annual'!AF51/('Balance Sheet Annual'!BH51+'Balance Sheet Annual'!BS51)</f>
        <v>1.4020172910662825</v>
      </c>
      <c r="BC51" s="23">
        <f>'Income Statement Annual'!AF51/('Balance Sheet Annual'!BB51-'Balance Sheet Annual'!BR51)</f>
        <v>0.36117297698589457</v>
      </c>
    </row>
    <row r="52" spans="1:55" x14ac:dyDescent="0.2">
      <c r="A52" s="47" t="s">
        <v>188</v>
      </c>
      <c r="B52" s="47" t="s">
        <v>189</v>
      </c>
      <c r="C52" s="47" t="str">
        <f>VLOOKUP(A52,'[1]S&amp;P 500 Wikipedia'!A:D,3,FALSE)</f>
        <v>Health Care</v>
      </c>
      <c r="D52" s="47">
        <v>71373</v>
      </c>
      <c r="E52" s="47" t="s">
        <v>16</v>
      </c>
      <c r="F52" s="47">
        <v>2018</v>
      </c>
      <c r="G52" s="47" t="s">
        <v>17</v>
      </c>
      <c r="H52" s="48">
        <v>43373</v>
      </c>
      <c r="I52" s="48">
        <v>43425</v>
      </c>
      <c r="J52" s="48">
        <v>43425</v>
      </c>
      <c r="K52" s="47">
        <v>268201000</v>
      </c>
      <c r="L52" s="47">
        <v>287180000</v>
      </c>
      <c r="M52" s="47" t="s">
        <v>1651</v>
      </c>
      <c r="N52" s="20">
        <f>'Balance Sheet Annual'!AH52/'Balance Sheet Annual'!BR52</f>
        <v>1.0271656271656271</v>
      </c>
      <c r="O52" s="21">
        <f>('Balance Sheet Annual'!AH52-'Balance Sheet Annual'!U52)/'Balance Sheet Annual'!BR52</f>
        <v>0.68745668745668742</v>
      </c>
      <c r="P52" s="21">
        <f>'Balance Sheet Annual'!N52/'Balance Sheet Annual'!BR52</f>
        <v>0.16036036036036036</v>
      </c>
      <c r="Q52" s="21">
        <f>'Balance Sheet Annual'!CH52/'Balance Sheet Annual'!CS52</f>
        <v>1.5674954748975898</v>
      </c>
      <c r="R52" s="21">
        <f>('Balance Sheet Annual'!BH52+'Balance Sheet Annual'!BS52)/'Balance Sheet Annual'!BB52</f>
        <v>0.3987570726277711</v>
      </c>
      <c r="S52" s="21">
        <f>('Balance Sheet Annual'!BH52/'Balance Sheet Annual'!BB52)</f>
        <v>4.8251553659215289E-2</v>
      </c>
      <c r="T52" s="21">
        <f>'Balance Sheet Annual'!BS52/'Balance Sheet Annual'!BB52</f>
        <v>0.35050551896855581</v>
      </c>
      <c r="U52" s="21">
        <f>('Balance Sheet Annual'!BH52+'Balance Sheet Annual'!BS52)/'Balance Sheet Annual'!CS52</f>
        <v>1.0238639611317519</v>
      </c>
      <c r="V52" s="21">
        <f>('Balance Sheet Annual'!BH52/'Balance Sheet Annual'!CS52)</f>
        <v>0.12389254072592169</v>
      </c>
      <c r="W52" s="21">
        <f>('Balance Sheet Annual'!BS52/'Balance Sheet Annual'!CS52)</f>
        <v>0.89997142040583022</v>
      </c>
      <c r="X52" s="22">
        <f>'Balance Sheet Annual'!AH52/'Balance Sheet Annual'!BB52</f>
        <v>0.13748260829236619</v>
      </c>
      <c r="Y52" s="22">
        <f>'Balance Sheet Annual'!CS52/('Balance Sheet Annual'!BB52-'Balance Sheet Annual'!AQ52-'Balance Sheet Annual'!AR52-'Balance Sheet Annual'!AS52)</f>
        <v>1.5142815926139643</v>
      </c>
      <c r="Z52" s="22">
        <f>'Balance Sheet Annual'!BA52/'Balance Sheet Annual'!BB52</f>
        <v>0.86251739170763375</v>
      </c>
      <c r="AA52" s="22">
        <f>'Balance Sheet Annual'!AR52/'Balance Sheet Annual'!BB52</f>
        <v>0.43780725350153049</v>
      </c>
      <c r="AB52" s="23">
        <f>'Balance Sheet Annual'!CS52/'Balance Sheet Annual'!CT52</f>
        <v>0.38948462023672592</v>
      </c>
      <c r="AC52" s="24">
        <f>'Income Statement Annual'!V52/'Income Statement Annual'!N52</f>
        <v>0.45435775511480947</v>
      </c>
      <c r="AD52" s="22">
        <f>('Income Statement Annual'!AF52-'Income Statement Annual'!AC52)/'Income Statement Annual'!N52</f>
        <v>0.1402114746918601</v>
      </c>
      <c r="AE52" s="22">
        <f>'Income Statement Annual'!AF52/'Income Statement Annual'!N52</f>
        <v>0.1402114746918601</v>
      </c>
      <c r="AF52" s="22">
        <f>'Income Statement Annual'!BS52/'Income Statement Annual'!N52</f>
        <v>1.0010636301069888E-2</v>
      </c>
      <c r="AG52" s="22">
        <f>('Income Statement Annual'!AF52-'Income Statement Annual'!AC52)/('Income Statement Annual'!AH52*-1)</f>
        <v>3.4960998439937598</v>
      </c>
      <c r="AH52" s="23">
        <f>'Income Statement Annual'!AF52/('Income Statement Annual'!AH52*-1)</f>
        <v>3.4960998439937598</v>
      </c>
      <c r="AI52" s="24">
        <f>'Cash Flow Statement Annual'!BG52/'Cash Flow Statement Annual'!AB52</f>
        <v>-1.9895287958115182E-2</v>
      </c>
      <c r="AJ52" s="22">
        <f>'Cash Flow Statement Annual'!AB52/'Balance Sheet Annual'!BR52</f>
        <v>0.39708939708939711</v>
      </c>
      <c r="AK52" s="22">
        <f>('Cash Flow Statement Annual'!AB52+'Cash Flow Statement Annual'!AV52)/('Balance Sheet Annual'!BH52+'Balance Sheet Annual'!BS52)</f>
        <v>9.0160502442428472E-2</v>
      </c>
      <c r="AL52" s="23">
        <f>('Cash Flow Statement Annual'!AB52/('Balance Sheet Annual'!BH52+'Balance Sheet Annual'!BS52))</f>
        <v>0.1332868108862526</v>
      </c>
      <c r="AM52" s="24">
        <f>'Income Statement Annual'!BS52/'Balance Sheet Annual'!CS52</f>
        <v>7.6212251119367434E-3</v>
      </c>
      <c r="AN52" s="22">
        <f>'Income Statement Annual'!N52/'Balance Sheet Annual'!CS52</f>
        <v>0.76131275602553106</v>
      </c>
      <c r="AO52" s="22">
        <f>'Income Statement Annual'!N52/'Balance Sheet Annual'!BB52</f>
        <v>0.29650310731843055</v>
      </c>
      <c r="AP52" s="22">
        <f>'Income Statement Annual'!N52/('Balance Sheet Annual'!AH52-'Balance Sheet Annual'!BR52)</f>
        <v>81.545918367346943</v>
      </c>
      <c r="AQ52" s="22">
        <f>'Income Statement Annual'!BS52/'Balance Sheet Annual'!BB52</f>
        <v>2.9681847695019014E-3</v>
      </c>
      <c r="AR52" s="22">
        <f>'Cash Flow Statement Annual'!AB52/'Income Statement Annual'!N52</f>
        <v>0.17925295626603266</v>
      </c>
      <c r="AS52" s="22">
        <f>'Cash Flow Statement Annual'!BG52/'Income Statement Annual'!N52</f>
        <v>-3.5662891822561471E-3</v>
      </c>
      <c r="AT52" s="22">
        <f>'Cash Flow Statement Annual'!AB52/'Balance Sheet Annual'!BB52</f>
        <v>5.3149058528893421E-2</v>
      </c>
      <c r="AU52" s="22">
        <f>('Cash Flow Statement Annual'!AB52+'Cash Flow Statement Annual'!AU52)/'Balance Sheet Annual'!BR52</f>
        <v>-1.7968121968121968</v>
      </c>
      <c r="AV52" s="22">
        <f>('Cash Flow Statement Annual'!AB52+'Cash Flow Statement Annual'!AU52)/('Balance Sheet Annual'!BH52+'Balance Sheet Annual'!BS52)</f>
        <v>-0.60311700395440804</v>
      </c>
      <c r="AW52" s="22">
        <f>'Cash Flow Statement Annual'!AB52/'Balance Sheet Annual'!BS52</f>
        <v>0.15163543982216576</v>
      </c>
      <c r="AX52" s="22">
        <f>('Cash Flow Statement Annual'!AB52+'Cash Flow Statement Annual'!AU52)/'Balance Sheet Annual'!BS52</f>
        <v>-0.68614374933841427</v>
      </c>
      <c r="AY52" s="22">
        <f>('Balance Sheet Annual'!BH52+'Balance Sheet Annual'!BS52)/('Income Statement Annual'!AF52-'Income Statement Annual'!AC52)</f>
        <v>9.5917001338688088</v>
      </c>
      <c r="AZ52" s="22">
        <f>(('Balance Sheet Annual'!BH52+'Balance Sheet Annual'!BS52)-'Balance Sheet Annual'!N52)/('Income Statement Annual'!AF52-'Income Statement Annual'!AC52)</f>
        <v>9.0754127621597505</v>
      </c>
      <c r="BA52" s="22">
        <f>('Cash Flow Statement Annual'!AB52+'Cash Flow Statement Annual'!AU52)/'Income Statement Annual'!BS52</f>
        <v>-81.025000000000006</v>
      </c>
      <c r="BB52" s="22">
        <f>'Income Statement Annual'!AF52/('Balance Sheet Annual'!BH52+'Balance Sheet Annual'!BS52)</f>
        <v>0.10425680390788555</v>
      </c>
      <c r="BC52" s="23">
        <f>'Income Statement Annual'!AF52/('Balance Sheet Annual'!BB52-'Balance Sheet Annual'!BR52)</f>
        <v>4.7997429856500323E-2</v>
      </c>
    </row>
    <row r="53" spans="1:55" x14ac:dyDescent="0.2">
      <c r="A53" s="47" t="s">
        <v>230</v>
      </c>
      <c r="B53" s="47" t="s">
        <v>231</v>
      </c>
      <c r="C53" s="47" t="str">
        <f>VLOOKUP(A53,'[1]S&amp;P 500 Wikipedia'!A:D,3,FALSE)</f>
        <v>Consumer Staples</v>
      </c>
      <c r="D53" s="47">
        <v>185450</v>
      </c>
      <c r="E53" s="47" t="s">
        <v>16</v>
      </c>
      <c r="F53" s="47">
        <v>2019</v>
      </c>
      <c r="G53" s="47" t="s">
        <v>17</v>
      </c>
      <c r="H53" s="48">
        <v>43585</v>
      </c>
      <c r="I53" s="48">
        <v>43629</v>
      </c>
      <c r="J53" s="48">
        <v>43705</v>
      </c>
      <c r="K53" s="47">
        <v>477123000</v>
      </c>
      <c r="L53" s="47">
        <v>480137000</v>
      </c>
      <c r="M53" s="47" t="s">
        <v>2031</v>
      </c>
      <c r="N53" s="20">
        <f>'Balance Sheet Annual'!AH53/'Balance Sheet Annual'!BR53</f>
        <v>3.8677098150782361</v>
      </c>
      <c r="O53" s="21">
        <f>('Balance Sheet Annual'!AH53-'Balance Sheet Annual'!U53)/'Balance Sheet Annual'!BR53</f>
        <v>3.1337126600284493</v>
      </c>
      <c r="P53" s="21">
        <f>'Balance Sheet Annual'!N53/'Balance Sheet Annual'!BR53</f>
        <v>0.43669985775248932</v>
      </c>
      <c r="Q53" s="21">
        <f>'Balance Sheet Annual'!CH53/'Balance Sheet Annual'!CS53</f>
        <v>2.1202185792349728</v>
      </c>
      <c r="R53" s="21">
        <f>('Balance Sheet Annual'!BH53+'Balance Sheet Annual'!BS53)/'Balance Sheet Annual'!BB53</f>
        <v>0.47480054485308426</v>
      </c>
      <c r="S53" s="21">
        <f>('Balance Sheet Annual'!BH53/'Balance Sheet Annual'!BB53)</f>
        <v>2.918855808523059E-2</v>
      </c>
      <c r="T53" s="21">
        <f>'Balance Sheet Annual'!BS53/'Balance Sheet Annual'!BB53</f>
        <v>0.44561198676785368</v>
      </c>
      <c r="U53" s="21">
        <f>('Balance Sheet Annual'!BH53+'Balance Sheet Annual'!BS53)/'Balance Sheet Annual'!CS53</f>
        <v>1.4814814814814814</v>
      </c>
      <c r="V53" s="21">
        <f>('Balance Sheet Annual'!BH53/'Balance Sheet Annual'!CS53)</f>
        <v>9.107468123861566E-2</v>
      </c>
      <c r="W53" s="21">
        <f>('Balance Sheet Annual'!BS53/'Balance Sheet Annual'!CS53)</f>
        <v>1.3904068002428658</v>
      </c>
      <c r="X53" s="22">
        <f>'Balance Sheet Annual'!AH53/'Balance Sheet Annual'!BB53</f>
        <v>0.52909126289161312</v>
      </c>
      <c r="Y53" s="22">
        <f>'Balance Sheet Annual'!CS53/('Balance Sheet Annual'!BB53-'Balance Sheet Annual'!AQ53-'Balance Sheet Annual'!AR53-'Balance Sheet Annual'!AS53)</f>
        <v>0.44025661587810744</v>
      </c>
      <c r="Z53" s="22">
        <f>'Balance Sheet Annual'!BA53/'Balance Sheet Annual'!BB53</f>
        <v>0.47090873710838682</v>
      </c>
      <c r="AA53" s="22">
        <f>'Balance Sheet Annual'!AR53/'Balance Sheet Annual'!BB53</f>
        <v>0.14652656158785757</v>
      </c>
      <c r="AB53" s="23">
        <f>'Balance Sheet Annual'!CS53/'Balance Sheet Annual'!CT53</f>
        <v>0.3204903677758319</v>
      </c>
      <c r="AC53" s="24">
        <f>'Income Statement Annual'!V53/'Income Statement Annual'!N53</f>
        <v>0.65162454873646214</v>
      </c>
      <c r="AD53" s="22">
        <f>('Income Statement Annual'!AF53-'Income Statement Annual'!AC53)/'Income Statement Annual'!N53</f>
        <v>0.33965102286401927</v>
      </c>
      <c r="AE53" s="22">
        <f>'Income Statement Annual'!AF53/'Income Statement Annual'!N53</f>
        <v>0.33965102286401927</v>
      </c>
      <c r="AF53" s="22">
        <f>'Income Statement Annual'!BS53/'Income Statement Annual'!N53</f>
        <v>0.25120336943441635</v>
      </c>
      <c r="AG53" s="22">
        <f>('Income Statement Annual'!AF53-'Income Statement Annual'!AC53)/('Income Statement Annual'!AH53*-1)</f>
        <v>14.112500000000001</v>
      </c>
      <c r="AH53" s="23">
        <f>'Income Statement Annual'!AF53/('Income Statement Annual'!AH53*-1)</f>
        <v>14.112500000000001</v>
      </c>
      <c r="AI53" s="24">
        <f>'Cash Flow Statement Annual'!BG53/'Cash Flow Statement Annual'!AB53</f>
        <v>-0.74875000000000003</v>
      </c>
      <c r="AJ53" s="22">
        <f>'Cash Flow Statement Annual'!AB53/'Balance Sheet Annual'!BR53</f>
        <v>1.1379800853485065</v>
      </c>
      <c r="AK53" s="22">
        <f>('Cash Flow Statement Annual'!AB53+'Cash Flow Statement Annual'!AV53)/('Balance Sheet Annual'!BH53+'Balance Sheet Annual'!BS53)</f>
        <v>0.20081967213114754</v>
      </c>
      <c r="AL53" s="23">
        <f>('Cash Flow Statement Annual'!AB53/('Balance Sheet Annual'!BH53+'Balance Sheet Annual'!BS53))</f>
        <v>0.32786885245901637</v>
      </c>
      <c r="AM53" s="24">
        <f>'Income Statement Annual'!BS53/'Balance Sheet Annual'!CS53</f>
        <v>0.50698239222829389</v>
      </c>
      <c r="AN53" s="22">
        <f>'Income Statement Annual'!N53/'Balance Sheet Annual'!CS53</f>
        <v>2.0182149362477233</v>
      </c>
      <c r="AO53" s="22">
        <f>'Income Statement Annual'!N53/'Balance Sheet Annual'!BB53</f>
        <v>0.64681844716870984</v>
      </c>
      <c r="AP53" s="22">
        <f>'Income Statement Annual'!N53/('Balance Sheet Annual'!AH53-'Balance Sheet Annual'!BR53)</f>
        <v>1.6488095238095237</v>
      </c>
      <c r="AQ53" s="22">
        <f>'Income Statement Annual'!BS53/'Balance Sheet Annual'!BB53</f>
        <v>0.16248297334111694</v>
      </c>
      <c r="AR53" s="22">
        <f>'Cash Flow Statement Annual'!AB53/'Income Statement Annual'!N53</f>
        <v>0.24067388688327315</v>
      </c>
      <c r="AS53" s="22">
        <f>'Cash Flow Statement Annual'!BG53/'Income Statement Annual'!N53</f>
        <v>-0.18020457280385077</v>
      </c>
      <c r="AT53" s="22">
        <f>'Cash Flow Statement Annual'!AB53/'Balance Sheet Annual'!BB53</f>
        <v>0.15567230978789648</v>
      </c>
      <c r="AU53" s="22">
        <f>('Cash Flow Statement Annual'!AB53+'Cash Flow Statement Annual'!AU53)/'Balance Sheet Annual'!BR53</f>
        <v>0.96870554765291605</v>
      </c>
      <c r="AV53" s="22">
        <f>('Cash Flow Statement Annual'!AB53+'Cash Flow Statement Annual'!AU53)/('Balance Sheet Annual'!BH53+'Balance Sheet Annual'!BS53)</f>
        <v>0.27909836065573773</v>
      </c>
      <c r="AW53" s="22">
        <f>'Cash Flow Statement Annual'!AB53/'Balance Sheet Annual'!BS53</f>
        <v>0.34934497816593885</v>
      </c>
      <c r="AX53" s="22">
        <f>('Cash Flow Statement Annual'!AB53+'Cash Flow Statement Annual'!AU53)/'Balance Sheet Annual'!BS53</f>
        <v>0.29737991266375546</v>
      </c>
      <c r="AY53" s="22">
        <f>('Balance Sheet Annual'!BH53+'Balance Sheet Annual'!BS53)/('Income Statement Annual'!AF53-'Income Statement Annual'!AC53)</f>
        <v>2.1612046058458811</v>
      </c>
      <c r="AZ53" s="22">
        <f>(('Balance Sheet Annual'!BH53+'Balance Sheet Annual'!BS53)-'Balance Sheet Annual'!N53)/('Income Statement Annual'!AF53-'Income Statement Annual'!AC53)</f>
        <v>1.8892825509300266</v>
      </c>
      <c r="BA53" s="22">
        <f>('Cash Flow Statement Annual'!AB53+'Cash Flow Statement Annual'!AU53)/'Income Statement Annual'!BS53</f>
        <v>0.81556886227544911</v>
      </c>
      <c r="BB53" s="22">
        <f>'Income Statement Annual'!AF53/('Balance Sheet Annual'!BH53+'Balance Sheet Annual'!BS53)</f>
        <v>0.4627049180327869</v>
      </c>
      <c r="BC53" s="23">
        <f>'Income Statement Annual'!AF53/('Balance Sheet Annual'!BB53-'Balance Sheet Annual'!BR53)</f>
        <v>0.25450856627592428</v>
      </c>
    </row>
    <row r="54" spans="1:55" x14ac:dyDescent="0.2">
      <c r="A54" s="47" t="s">
        <v>179</v>
      </c>
      <c r="B54" s="47" t="s">
        <v>180</v>
      </c>
      <c r="C54" s="47" t="str">
        <f>VLOOKUP(A54,'[1]S&amp;P 500 Wikipedia'!A:D,3,FALSE)</f>
        <v>Energy</v>
      </c>
      <c r="D54" s="47">
        <v>679135</v>
      </c>
      <c r="E54" s="47" t="s">
        <v>16</v>
      </c>
      <c r="F54" s="47">
        <v>2018</v>
      </c>
      <c r="G54" s="47" t="s">
        <v>17</v>
      </c>
      <c r="H54" s="48">
        <v>43465</v>
      </c>
      <c r="I54" s="48">
        <v>43515</v>
      </c>
      <c r="J54" s="48">
        <v>43515</v>
      </c>
      <c r="K54" s="47">
        <v>461000000</v>
      </c>
      <c r="L54" s="47">
        <v>466000000</v>
      </c>
      <c r="M54" s="47" t="s">
        <v>1653</v>
      </c>
      <c r="N54" s="20">
        <f>'Balance Sheet Annual'!AH54/'Balance Sheet Annual'!BR54</f>
        <v>1.6597560975609755</v>
      </c>
      <c r="O54" s="21">
        <f>('Balance Sheet Annual'!AH54-'Balance Sheet Annual'!U54)/'Balance Sheet Annual'!BR54</f>
        <v>1.147560975609756</v>
      </c>
      <c r="P54" s="21">
        <f>'Balance Sheet Annual'!N54/'Balance Sheet Annual'!BR54</f>
        <v>0.41274944567627492</v>
      </c>
      <c r="Q54" s="21">
        <f>'Balance Sheet Annual'!CH54/'Balance Sheet Annual'!CS54</f>
        <v>0.49770085396852598</v>
      </c>
      <c r="R54" s="21">
        <f>('Balance Sheet Annual'!BH54+'Balance Sheet Annual'!BS54)/'Balance Sheet Annual'!BB54</f>
        <v>0.13781727340338298</v>
      </c>
      <c r="S54" s="21">
        <f>('Balance Sheet Annual'!BH54/'Balance Sheet Annual'!BB54)</f>
        <v>1.796372928545548E-2</v>
      </c>
      <c r="T54" s="21">
        <f>'Balance Sheet Annual'!BS54/'Balance Sheet Annual'!BB54</f>
        <v>0.11985354411792749</v>
      </c>
      <c r="U54" s="21">
        <f>('Balance Sheet Annual'!BH54+'Balance Sheet Annual'!BS54)/'Balance Sheet Annual'!CS54</f>
        <v>0.20640904806786051</v>
      </c>
      <c r="V54" s="21">
        <f>('Balance Sheet Annual'!BH54/'Balance Sheet Annual'!CS54)</f>
        <v>2.6904292691286094E-2</v>
      </c>
      <c r="W54" s="21">
        <f>('Balance Sheet Annual'!BS54/'Balance Sheet Annual'!CS54)</f>
        <v>0.17950475537657443</v>
      </c>
      <c r="X54" s="22">
        <f>'Balance Sheet Annual'!AH54/'Balance Sheet Annual'!BB54</f>
        <v>0.2854936211598238</v>
      </c>
      <c r="Y54" s="22">
        <f>'Balance Sheet Annual'!CS54/('Balance Sheet Annual'!BB54-'Balance Sheet Annual'!AQ54-'Balance Sheet Annual'!AR54-'Balance Sheet Annual'!AS54)</f>
        <v>1.3464984809445064</v>
      </c>
      <c r="Z54" s="22">
        <f>'Balance Sheet Annual'!BA54/'Balance Sheet Annual'!BB54</f>
        <v>0.7145063788401762</v>
      </c>
      <c r="AA54" s="22">
        <f>'Balance Sheet Annual'!AR54/'Balance Sheet Annual'!BB54</f>
        <v>0.39506855584583994</v>
      </c>
      <c r="AB54" s="23">
        <f>'Balance Sheet Annual'!CS54/'Balance Sheet Annual'!CT54</f>
        <v>0.66769007799538516</v>
      </c>
      <c r="AC54" s="24">
        <f>'Income Statement Annual'!V54/'Income Statement Annual'!N54</f>
        <v>0.17423613236001223</v>
      </c>
      <c r="AD54" s="22">
        <f>('Income Statement Annual'!AF54-'Income Statement Annual'!AC54)/'Income Statement Annual'!N54</f>
        <v>5.6257376404248806E-2</v>
      </c>
      <c r="AE54" s="22">
        <f>'Income Statement Annual'!AF54/'Income Statement Annual'!N54</f>
        <v>5.6257376404248806E-2</v>
      </c>
      <c r="AF54" s="22">
        <f>'Income Statement Annual'!BS54/'Income Statement Annual'!N54</f>
        <v>8.5238449097346687E-3</v>
      </c>
      <c r="AG54" s="22">
        <f>('Income Statement Annual'!AF54-'Income Statement Annual'!AC54)/('Income Statement Annual'!AH54*-1)</f>
        <v>5.7713004484304928</v>
      </c>
      <c r="AH54" s="23">
        <f>'Income Statement Annual'!AF54/('Income Statement Annual'!AH54*-1)</f>
        <v>5.7713004484304928</v>
      </c>
      <c r="AI54" s="24">
        <f>'Cash Flow Statement Annual'!BG54/'Cash Flow Statement Annual'!AB54</f>
        <v>-2.4761634506242904</v>
      </c>
      <c r="AJ54" s="22">
        <f>'Cash Flow Statement Annual'!AB54/'Balance Sheet Annual'!BR54</f>
        <v>0.19534368070953437</v>
      </c>
      <c r="AK54" s="22">
        <f>('Cash Flow Statement Annual'!AB54+'Cash Flow Statement Annual'!AV54)/('Balance Sheet Annual'!BH54+'Balance Sheet Annual'!BS54)</f>
        <v>0.20022139200221392</v>
      </c>
      <c r="AL54" s="23">
        <f>('Cash Flow Statement Annual'!AB54/('Balance Sheet Annual'!BH54+'Balance Sheet Annual'!BS54))</f>
        <v>0.24380794243807943</v>
      </c>
      <c r="AM54" s="24">
        <f>'Income Statement Annual'!BS54/'Balance Sheet Annual'!CS54</f>
        <v>5.5693599520178216E-3</v>
      </c>
      <c r="AN54" s="22">
        <f>'Income Statement Annual'!N54/'Balance Sheet Annual'!CS54</f>
        <v>0.6533858852426242</v>
      </c>
      <c r="AO54" s="22">
        <f>'Income Statement Annual'!N54/'Balance Sheet Annual'!BB54</f>
        <v>0.43625927267873149</v>
      </c>
      <c r="AP54" s="22">
        <f>'Income Statement Annual'!N54/('Balance Sheet Annual'!AH54-'Balance Sheet Annual'!BR54)</f>
        <v>3.8442278608637204</v>
      </c>
      <c r="AQ54" s="22">
        <f>'Income Statement Annual'!BS54/'Balance Sheet Annual'!BB54</f>
        <v>3.718606380747154E-3</v>
      </c>
      <c r="AR54" s="22">
        <f>'Cash Flow Statement Annual'!AB54/'Income Statement Annual'!N54</f>
        <v>7.7020588363858902E-2</v>
      </c>
      <c r="AS54" s="22">
        <f>'Cash Flow Statement Annual'!BG54/'Income Statement Annual'!N54</f>
        <v>-0.19071556585216592</v>
      </c>
      <c r="AT54" s="22">
        <f>'Cash Flow Statement Annual'!AB54/'Balance Sheet Annual'!BB54</f>
        <v>3.3600945860905049E-2</v>
      </c>
      <c r="AU54" s="22">
        <f>('Cash Flow Statement Annual'!AB54+'Cash Flow Statement Annual'!AU54)/'Balance Sheet Annual'!BR54</f>
        <v>0.13126385809312638</v>
      </c>
      <c r="AV54" s="22">
        <f>('Cash Flow Statement Annual'!AB54+'Cash Flow Statement Annual'!AU54)/('Balance Sheet Annual'!BH54+'Balance Sheet Annual'!BS54)</f>
        <v>0.16383008163830082</v>
      </c>
      <c r="AW54" s="22">
        <f>'Cash Flow Statement Annual'!AB54/'Balance Sheet Annual'!BS54</f>
        <v>0.28035003977724743</v>
      </c>
      <c r="AX54" s="22">
        <f>('Cash Flow Statement Annual'!AB54+'Cash Flow Statement Annual'!AU54)/'Balance Sheet Annual'!BS54</f>
        <v>0.18838504375497214</v>
      </c>
      <c r="AY54" s="22">
        <f>('Balance Sheet Annual'!BH54+'Balance Sheet Annual'!BS54)/('Income Statement Annual'!AF54-'Income Statement Annual'!AC54)</f>
        <v>5.615384615384615</v>
      </c>
      <c r="AZ54" s="22">
        <f>(('Balance Sheet Annual'!BH54+'Balance Sheet Annual'!BS54)-'Balance Sheet Annual'!N54)/('Income Statement Annual'!AF54-'Income Statement Annual'!AC54)</f>
        <v>2.7226107226107228</v>
      </c>
      <c r="BA54" s="22">
        <f>('Cash Flow Statement Annual'!AB54+'Cash Flow Statement Annual'!AU54)/'Income Statement Annual'!BS54</f>
        <v>6.0717948717948715</v>
      </c>
      <c r="BB54" s="22">
        <f>'Income Statement Annual'!AF54/('Balance Sheet Annual'!BH54+'Balance Sheet Annual'!BS54)</f>
        <v>0.17808219178082191</v>
      </c>
      <c r="BC54" s="23">
        <f>'Income Statement Annual'!AF54/('Balance Sheet Annual'!BB54-'Balance Sheet Annual'!BR54)</f>
        <v>2.9641401229876321E-2</v>
      </c>
    </row>
    <row r="55" spans="1:55" x14ac:dyDescent="0.2">
      <c r="A55" s="47" t="s">
        <v>200</v>
      </c>
      <c r="B55" s="47" t="s">
        <v>201</v>
      </c>
      <c r="C55" s="47" t="str">
        <f>VLOOKUP(A55,'[1]S&amp;P 500 Wikipedia'!A:D,3,FALSE)</f>
        <v>Health Care</v>
      </c>
      <c r="D55" s="47">
        <v>71079</v>
      </c>
      <c r="E55" s="47" t="s">
        <v>16</v>
      </c>
      <c r="F55" s="47">
        <v>2018</v>
      </c>
      <c r="G55" s="47" t="s">
        <v>17</v>
      </c>
      <c r="H55" s="48">
        <v>43465</v>
      </c>
      <c r="I55" s="48">
        <v>43502</v>
      </c>
      <c r="J55" s="48">
        <v>43502</v>
      </c>
      <c r="K55" s="47">
        <v>199700000</v>
      </c>
      <c r="L55" s="47">
        <v>200300000</v>
      </c>
      <c r="M55" s="47" t="s">
        <v>1654</v>
      </c>
      <c r="N55" s="20">
        <f>'Balance Sheet Annual'!AH55/'Balance Sheet Annual'!BR55</f>
        <v>2.3187970381160476</v>
      </c>
      <c r="O55" s="21">
        <f>('Balance Sheet Annual'!AH55-'Balance Sheet Annual'!U55)/'Balance Sheet Annual'!BR55</f>
        <v>2.0365986890021852</v>
      </c>
      <c r="P55" s="21">
        <f>'Balance Sheet Annual'!N55/'Balance Sheet Annual'!BR55</f>
        <v>1.0736829327506676</v>
      </c>
      <c r="Q55" s="21">
        <f>'Balance Sheet Annual'!CH55/'Balance Sheet Annual'!CS55</f>
        <v>0.9405828908192394</v>
      </c>
      <c r="R55" s="21">
        <f>('Balance Sheet Annual'!BH55+'Balance Sheet Annual'!BS55)/'Balance Sheet Annual'!BB55</f>
        <v>0.23474726065586088</v>
      </c>
      <c r="S55" s="21">
        <f>('Balance Sheet Annual'!BH55/'Balance Sheet Annual'!BB55)</f>
        <v>0</v>
      </c>
      <c r="T55" s="21">
        <f>'Balance Sheet Annual'!BS55/'Balance Sheet Annual'!BB55</f>
        <v>0.23474726065586088</v>
      </c>
      <c r="U55" s="21">
        <f>('Balance Sheet Annual'!BH55+'Balance Sheet Annual'!BS55)/'Balance Sheet Annual'!CS55</f>
        <v>0.45554651769544796</v>
      </c>
      <c r="V55" s="21">
        <f>('Balance Sheet Annual'!BH55/'Balance Sheet Annual'!CS55)</f>
        <v>0</v>
      </c>
      <c r="W55" s="21">
        <f>('Balance Sheet Annual'!BS55/'Balance Sheet Annual'!CS55)</f>
        <v>0.45554651769544796</v>
      </c>
      <c r="X55" s="22">
        <f>'Balance Sheet Annual'!AH55/'Balance Sheet Annual'!BB55</f>
        <v>0.30214441909296175</v>
      </c>
      <c r="Y55" s="22">
        <f>'Balance Sheet Annual'!CS55/('Balance Sheet Annual'!BB55-'Balance Sheet Annual'!AQ55-'Balance Sheet Annual'!AR55-'Balance Sheet Annual'!AS55)</f>
        <v>0.79159301442672736</v>
      </c>
      <c r="Z55" s="22">
        <f>'Balance Sheet Annual'!BA55/'Balance Sheet Annual'!BB55</f>
        <v>0.69785558090703825</v>
      </c>
      <c r="AA55" s="22">
        <f>'Balance Sheet Annual'!AR55/'Balance Sheet Annual'!BB55</f>
        <v>0.22564840700860853</v>
      </c>
      <c r="AB55" s="23">
        <f>'Balance Sheet Annual'!CS55/'Balance Sheet Annual'!CT55</f>
        <v>0.51530908817702625</v>
      </c>
      <c r="AC55" s="24">
        <f>'Income Statement Annual'!V55/'Income Statement Annual'!N55</f>
        <v>0.86498821815370663</v>
      </c>
      <c r="AD55" s="22">
        <f>('Income Statement Annual'!AF55-'Income Statement Annual'!AC55)/'Income Statement Annual'!N55</f>
        <v>0.50160931843691692</v>
      </c>
      <c r="AE55" s="22">
        <f>'Income Statement Annual'!AF55/'Income Statement Annual'!N55</f>
        <v>0.44605995733261972</v>
      </c>
      <c r="AF55" s="22">
        <f>'Income Statement Annual'!BS55/'Income Statement Annual'!N55</f>
        <v>0.32934906228396849</v>
      </c>
      <c r="AG55" s="22" t="e">
        <f>('Income Statement Annual'!AF55-'Income Statement Annual'!AC55)/('Income Statement Annual'!AH55*-1)</f>
        <v>#DIV/0!</v>
      </c>
      <c r="AH55" s="23" t="e">
        <f>'Income Statement Annual'!AF55/('Income Statement Annual'!AH55*-1)</f>
        <v>#DIV/0!</v>
      </c>
      <c r="AI55" s="24">
        <f>'Cash Flow Statement Annual'!BG55/'Cash Flow Statement Annual'!AB55</f>
        <v>-0.72272411396803338</v>
      </c>
      <c r="AJ55" s="22">
        <f>'Cash Flow Statement Annual'!AB55/'Balance Sheet Annual'!BR55</f>
        <v>1.8777919397912115</v>
      </c>
      <c r="AK55" s="22">
        <f>('Cash Flow Statement Annual'!AB55+'Cash Flow Statement Annual'!AV55)/('Balance Sheet Annual'!BH55+'Balance Sheet Annual'!BS55)</f>
        <v>1.0423144950728545</v>
      </c>
      <c r="AL55" s="23">
        <f>('Cash Flow Statement Annual'!AB55/('Balance Sheet Annual'!BH55+'Balance Sheet Annual'!BS55))</f>
        <v>1.0423144950728545</v>
      </c>
      <c r="AM55" s="24">
        <f>'Income Statement Annual'!BS55/'Balance Sheet Annual'!CS55</f>
        <v>0.33999662359188432</v>
      </c>
      <c r="AN55" s="22">
        <f>'Income Statement Annual'!N55/'Balance Sheet Annual'!CS55</f>
        <v>1.0323291077074188</v>
      </c>
      <c r="AO55" s="22">
        <f>'Income Statement Annual'!N55/'Balance Sheet Annual'!BB55</f>
        <v>0.53196857119131313</v>
      </c>
      <c r="AP55" s="22">
        <f>'Income Statement Annual'!N55/('Balance Sheet Annual'!AH55-'Balance Sheet Annual'!BR55)</f>
        <v>3.0956807879052857</v>
      </c>
      <c r="AQ55" s="22">
        <f>'Income Statement Annual'!BS55/'Balance Sheet Annual'!BB55</f>
        <v>0.17520335008640153</v>
      </c>
      <c r="AR55" s="22">
        <f>'Cash Flow Statement Annual'!AB55/'Income Statement Annual'!N55</f>
        <v>0.45995287261482654</v>
      </c>
      <c r="AS55" s="22">
        <f>'Cash Flow Statement Annual'!BG55/'Income Statement Annual'!N55</f>
        <v>-0.33241903232760223</v>
      </c>
      <c r="AT55" s="22">
        <f>'Cash Flow Statement Annual'!AB55/'Balance Sheet Annual'!BB55</f>
        <v>0.24468047246024935</v>
      </c>
      <c r="AU55" s="22">
        <f>('Cash Flow Statement Annual'!AB55+'Cash Flow Statement Annual'!AU55)/'Balance Sheet Annual'!BR55</f>
        <v>1.2567977664481671</v>
      </c>
      <c r="AV55" s="22">
        <f>('Cash Flow Statement Annual'!AB55+'Cash Flow Statement Annual'!AU55)/('Balance Sheet Annual'!BH55+'Balance Sheet Annual'!BS55)</f>
        <v>0.69761644066369077</v>
      </c>
      <c r="AW55" s="22">
        <f>'Cash Flow Statement Annual'!AB55/'Balance Sheet Annual'!BS55</f>
        <v>1.0423144950728545</v>
      </c>
      <c r="AX55" s="22">
        <f>('Cash Flow Statement Annual'!AB55+'Cash Flow Statement Annual'!AU55)/'Balance Sheet Annual'!BS55</f>
        <v>0.69761644066369077</v>
      </c>
      <c r="AY55" s="22">
        <f>('Balance Sheet Annual'!BH55+'Balance Sheet Annual'!BS55)/('Income Statement Annual'!AF55-'Income Statement Annual'!AC55)</f>
        <v>0.87972910893436673</v>
      </c>
      <c r="AZ55" s="22">
        <f>(('Balance Sheet Annual'!BH55+'Balance Sheet Annual'!BS55)-'Balance Sheet Annual'!N55)/('Income Statement Annual'!AF55-'Income Statement Annual'!AC55)</f>
        <v>0.35543338124805501</v>
      </c>
      <c r="BA55" s="22">
        <f>('Cash Flow Statement Annual'!AB55+'Cash Flow Statement Annual'!AU55)/'Income Statement Annual'!BS55</f>
        <v>0.93470557699686285</v>
      </c>
      <c r="BB55" s="22">
        <f>'Income Statement Annual'!AF55/('Balance Sheet Annual'!BH55+'Balance Sheet Annual'!BS55)</f>
        <v>1.0108312979028047</v>
      </c>
      <c r="BC55" s="23">
        <f>'Income Statement Annual'!AF55/('Balance Sheet Annual'!BB55-'Balance Sheet Annual'!BR55)</f>
        <v>0.27284176832456569</v>
      </c>
    </row>
    <row r="56" spans="1:55" x14ac:dyDescent="0.2">
      <c r="A56" s="47" t="s">
        <v>197</v>
      </c>
      <c r="B56" s="47" t="s">
        <v>198</v>
      </c>
      <c r="C56" s="47" t="str">
        <f>VLOOKUP(A56,'[1]S&amp;P 500 Wikipedia'!A:D,3,FALSE)</f>
        <v>Health Care</v>
      </c>
      <c r="D56" s="47">
        <v>130356</v>
      </c>
      <c r="E56" s="47" t="s">
        <v>16</v>
      </c>
      <c r="F56" s="47">
        <v>2018</v>
      </c>
      <c r="G56" s="47" t="s">
        <v>17</v>
      </c>
      <c r="H56" s="48">
        <v>43465</v>
      </c>
      <c r="I56" s="48">
        <v>43556</v>
      </c>
      <c r="J56" s="48">
        <v>43556</v>
      </c>
      <c r="K56" s="47">
        <v>29880000</v>
      </c>
      <c r="L56" s="47">
        <v>30230000</v>
      </c>
      <c r="M56" s="47" t="s">
        <v>1655</v>
      </c>
      <c r="N56" s="20">
        <f>'Balance Sheet Annual'!AH56/'Balance Sheet Annual'!BR56</f>
        <v>4.4886877627302875</v>
      </c>
      <c r="O56" s="21">
        <f>('Balance Sheet Annual'!AH56-'Balance Sheet Annual'!U56)/'Balance Sheet Annual'!BR56</f>
        <v>3.1936090684235627</v>
      </c>
      <c r="P56" s="21">
        <f>'Balance Sheet Annual'!N56/'Balance Sheet Annual'!BR56</f>
        <v>1.8740136869308666</v>
      </c>
      <c r="Q56" s="21">
        <f>'Balance Sheet Annual'!CH56/'Balance Sheet Annual'!CS56</f>
        <v>0.39567314233579276</v>
      </c>
      <c r="R56" s="21">
        <f>('Balance Sheet Annual'!BH56+'Balance Sheet Annual'!BS56)/'Balance Sheet Annual'!BB56</f>
        <v>7.8226997070789381E-2</v>
      </c>
      <c r="S56" s="21">
        <f>('Balance Sheet Annual'!BH56/'Balance Sheet Annual'!BB56)</f>
        <v>0</v>
      </c>
      <c r="T56" s="21">
        <f>'Balance Sheet Annual'!BS56/'Balance Sheet Annual'!BB56</f>
        <v>7.8226997070789381E-2</v>
      </c>
      <c r="U56" s="21">
        <f>('Balance Sheet Annual'!BH56+'Balance Sheet Annual'!BS56)/'Balance Sheet Annual'!CS56</f>
        <v>0.10917931881728146</v>
      </c>
      <c r="V56" s="21">
        <f>('Balance Sheet Annual'!BH56/'Balance Sheet Annual'!CS56)</f>
        <v>0</v>
      </c>
      <c r="W56" s="21">
        <f>('Balance Sheet Annual'!BS56/'Balance Sheet Annual'!CS56)</f>
        <v>0.10917931881728146</v>
      </c>
      <c r="X56" s="22">
        <f>'Balance Sheet Annual'!AH56/'Balance Sheet Annual'!BB56</f>
        <v>0.36062261230838766</v>
      </c>
      <c r="Y56" s="22">
        <f>'Balance Sheet Annual'!CS56/('Balance Sheet Annual'!BB56-'Balance Sheet Annual'!AQ56-'Balance Sheet Annual'!AR56-'Balance Sheet Annual'!AS56)</f>
        <v>0.76458676251741331</v>
      </c>
      <c r="Z56" s="22">
        <f>'Balance Sheet Annual'!BA56/'Balance Sheet Annual'!BB56</f>
        <v>0.63937738769161234</v>
      </c>
      <c r="AA56" s="22">
        <f>'Balance Sheet Annual'!AR56/'Balance Sheet Annual'!BB56</f>
        <v>3.916723162150236E-2</v>
      </c>
      <c r="AB56" s="23">
        <f>'Balance Sheet Annual'!CS56/'Balance Sheet Annual'!CT56</f>
        <v>0.71650013865453066</v>
      </c>
      <c r="AC56" s="24">
        <f>'Income Statement Annual'!V56/'Income Statement Annual'!N56</f>
        <v>0.53426355641069878</v>
      </c>
      <c r="AD56" s="22">
        <f>('Income Statement Annual'!AF56-'Income Statement Annual'!AC56)/'Income Statement Annual'!N56</f>
        <v>8.2628968535630287E-2</v>
      </c>
      <c r="AE56" s="22">
        <f>'Income Statement Annual'!AF56/'Income Statement Annual'!N56</f>
        <v>8.2628968535630287E-2</v>
      </c>
      <c r="AF56" s="22">
        <f>'Income Statement Annual'!BS56/'Income Statement Annual'!N56</f>
        <v>0.15969756466171489</v>
      </c>
      <c r="AG56" s="22">
        <f>('Income Statement Annual'!AF56-'Income Statement Annual'!AC56)/('Income Statement Annual'!AH56*-1)</f>
        <v>7.8946665553793505</v>
      </c>
      <c r="AH56" s="23">
        <f>'Income Statement Annual'!AF56/('Income Statement Annual'!AH56*-1)</f>
        <v>7.8946665553793505</v>
      </c>
      <c r="AI56" s="24">
        <f>'Cash Flow Statement Annual'!BG56/'Cash Flow Statement Annual'!AB56</f>
        <v>-0.17051146433900538</v>
      </c>
      <c r="AJ56" s="22">
        <f>'Cash Flow Statement Annual'!AB56/'Balance Sheet Annual'!BR56</f>
        <v>0.63331225945274461</v>
      </c>
      <c r="AK56" s="22">
        <f>('Cash Flow Statement Annual'!AB56+'Cash Flow Statement Annual'!AV56)/('Balance Sheet Annual'!BH56+'Balance Sheet Annual'!BS56)</f>
        <v>0.65042135887382468</v>
      </c>
      <c r="AL56" s="23">
        <f>('Cash Flow Statement Annual'!AB56/('Balance Sheet Annual'!BH56+'Balance Sheet Annual'!BS56))</f>
        <v>0.65042135887382468</v>
      </c>
      <c r="AM56" s="24">
        <f>'Income Statement Annual'!BS56/'Balance Sheet Annual'!CS56</f>
        <v>9.0941268268707229E-2</v>
      </c>
      <c r="AN56" s="22">
        <f>'Income Statement Annual'!N56/'Balance Sheet Annual'!CS56</f>
        <v>0.56945933058745657</v>
      </c>
      <c r="AO56" s="22">
        <f>'Income Statement Annual'!N56/'Balance Sheet Annual'!BB56</f>
        <v>0.40801768932402888</v>
      </c>
      <c r="AP56" s="22">
        <f>'Income Statement Annual'!N56/('Balance Sheet Annual'!AH56-'Balance Sheet Annual'!BR56)</f>
        <v>1.4557383783000135</v>
      </c>
      <c r="AQ56" s="22">
        <f>'Income Statement Annual'!BS56/'Balance Sheet Annual'!BB56</f>
        <v>6.5159431323947595E-2</v>
      </c>
      <c r="AR56" s="22">
        <f>'Cash Flow Statement Annual'!AB56/'Income Statement Annual'!N56</f>
        <v>0.12470172511318393</v>
      </c>
      <c r="AS56" s="22">
        <f>'Cash Flow Statement Annual'!BG56/'Income Statement Annual'!N56</f>
        <v>-2.1263073754649114E-2</v>
      </c>
      <c r="AT56" s="22">
        <f>'Cash Flow Statement Annual'!AB56/'Balance Sheet Annual'!BB56</f>
        <v>5.0880509735401529E-2</v>
      </c>
      <c r="AU56" s="22">
        <f>('Cash Flow Statement Annual'!AB56+'Cash Flow Statement Annual'!AU56)/'Balance Sheet Annual'!BR56</f>
        <v>0.21853836000842955</v>
      </c>
      <c r="AV56" s="22">
        <f>('Cash Flow Statement Annual'!AB56+'Cash Flow Statement Annual'!AU56)/('Balance Sheet Annual'!BH56+'Balance Sheet Annual'!BS56)</f>
        <v>0.22444223202874217</v>
      </c>
      <c r="AW56" s="22">
        <f>'Cash Flow Statement Annual'!AB56/'Balance Sheet Annual'!BS56</f>
        <v>0.65042135887382468</v>
      </c>
      <c r="AX56" s="22">
        <f>('Cash Flow Statement Annual'!AB56+'Cash Flow Statement Annual'!AU56)/'Balance Sheet Annual'!BS56</f>
        <v>0.22444223202874217</v>
      </c>
      <c r="AY56" s="22">
        <f>('Balance Sheet Annual'!BH56+'Balance Sheet Annual'!BS56)/('Income Statement Annual'!AF56-'Income Statement Annual'!AC56)</f>
        <v>2.3203063878375234</v>
      </c>
      <c r="AZ56" s="22">
        <f>(('Balance Sheet Annual'!BH56+'Balance Sheet Annual'!BS56)-'Balance Sheet Annual'!N56)/('Income Statement Annual'!AF56-'Income Statement Annual'!AC56)</f>
        <v>-2.1454496437104855</v>
      </c>
      <c r="BA56" s="22">
        <f>('Cash Flow Statement Annual'!AB56+'Cash Flow Statement Annual'!AU56)/'Income Statement Annual'!BS56</f>
        <v>0.26945357672299203</v>
      </c>
      <c r="BB56" s="22">
        <f>'Income Statement Annual'!AF56/('Balance Sheet Annual'!BH56+'Balance Sheet Annual'!BS56)</f>
        <v>0.430977566256661</v>
      </c>
      <c r="BC56" s="23">
        <f>'Income Statement Annual'!AF56/('Balance Sheet Annual'!BB56-'Balance Sheet Annual'!BR56)</f>
        <v>3.6659300777303838E-2</v>
      </c>
    </row>
    <row r="57" spans="1:55" x14ac:dyDescent="0.2">
      <c r="A57" s="47" t="s">
        <v>209</v>
      </c>
      <c r="B57" s="47" t="s">
        <v>210</v>
      </c>
      <c r="C57" s="47" t="str">
        <f>VLOOKUP(A57,'[1]S&amp;P 500 Wikipedia'!A:D,3,FALSE)</f>
        <v>Consumer Discretionary</v>
      </c>
      <c r="D57" s="47">
        <v>261036</v>
      </c>
      <c r="E57" s="47" t="s">
        <v>16</v>
      </c>
      <c r="F57" s="47">
        <v>2018</v>
      </c>
      <c r="G57" s="47" t="s">
        <v>17</v>
      </c>
      <c r="H57" s="48">
        <v>43465</v>
      </c>
      <c r="I57" s="48">
        <v>43523</v>
      </c>
      <c r="J57" s="48">
        <v>43523</v>
      </c>
      <c r="K57" s="47">
        <v>46112000</v>
      </c>
      <c r="L57" s="47">
        <v>46562000</v>
      </c>
      <c r="M57" s="47" t="s">
        <v>1656</v>
      </c>
      <c r="N57" s="20">
        <f>'Balance Sheet Annual'!AH57/'Balance Sheet Annual'!BR57</f>
        <v>2.3648382559774963</v>
      </c>
      <c r="O57" s="21">
        <f>('Balance Sheet Annual'!AH57-'Balance Sheet Annual'!U57)/'Balance Sheet Annual'!BR57</f>
        <v>2.3648382559774963</v>
      </c>
      <c r="P57" s="21">
        <f>'Balance Sheet Annual'!N57/'Balance Sheet Annual'!BR57</f>
        <v>1.7676511954992968</v>
      </c>
      <c r="Q57" s="21">
        <f>'Balance Sheet Annual'!CH57/'Balance Sheet Annual'!CS57</f>
        <v>1.5824701195219124</v>
      </c>
      <c r="R57" s="21">
        <f>('Balance Sheet Annual'!BH57+'Balance Sheet Annual'!BS57)/'Balance Sheet Annual'!BB57</f>
        <v>0.43262661436064709</v>
      </c>
      <c r="S57" s="21">
        <f>('Balance Sheet Annual'!BH57/'Balance Sheet Annual'!BB57)</f>
        <v>0</v>
      </c>
      <c r="T57" s="21">
        <f>'Balance Sheet Annual'!BS57/'Balance Sheet Annual'!BB57</f>
        <v>0.43262661436064709</v>
      </c>
      <c r="U57" s="21">
        <f>('Balance Sheet Annual'!BH57+'Balance Sheet Annual'!BS57)/'Balance Sheet Annual'!CS57</f>
        <v>1.1172453044963004</v>
      </c>
      <c r="V57" s="21">
        <f>('Balance Sheet Annual'!BH57/'Balance Sheet Annual'!CS57)</f>
        <v>0</v>
      </c>
      <c r="W57" s="21">
        <f>('Balance Sheet Annual'!BS57/'Balance Sheet Annual'!CS57)</f>
        <v>1.1172453044963004</v>
      </c>
      <c r="X57" s="22">
        <f>'Balance Sheet Annual'!AH57/'Balance Sheet Annual'!BB57</f>
        <v>0.37056464054304228</v>
      </c>
      <c r="Y57" s="22">
        <f>'Balance Sheet Annual'!CS57/('Balance Sheet Annual'!BB57-'Balance Sheet Annual'!AQ57-'Balance Sheet Annual'!AR57-'Balance Sheet Annual'!AS57)</f>
        <v>0.49767731701790163</v>
      </c>
      <c r="Z57" s="22">
        <f>'Balance Sheet Annual'!BA57/'Balance Sheet Annual'!BB57</f>
        <v>0.62943535945695772</v>
      </c>
      <c r="AA57" s="22">
        <f>'Balance Sheet Annual'!AR57/'Balance Sheet Annual'!BB57</f>
        <v>0.12826728963723719</v>
      </c>
      <c r="AB57" s="23">
        <f>'Balance Sheet Annual'!CS57/'Balance Sheet Annual'!CT57</f>
        <v>0.38722616476396177</v>
      </c>
      <c r="AC57" s="24">
        <f>'Income Statement Annual'!V57/'Income Statement Annual'!N57</f>
        <v>1</v>
      </c>
      <c r="AD57" s="22">
        <f>('Income Statement Annual'!AF57-'Income Statement Annual'!AC57)/'Income Statement Annual'!N57</f>
        <v>0.39698492462311558</v>
      </c>
      <c r="AE57" s="22">
        <f>'Income Statement Annual'!AF57/'Income Statement Annual'!N57</f>
        <v>0.36766021890273282</v>
      </c>
      <c r="AF57" s="22">
        <f>'Income Statement Annual'!BS57/'Income Statement Annual'!N57</f>
        <v>0.27521167481241826</v>
      </c>
      <c r="AG57" s="22">
        <f>('Income Statement Annual'!AF57-'Income Statement Annual'!AC57)/('Income Statement Annual'!AH57*-1)</f>
        <v>70.329268292682926</v>
      </c>
      <c r="AH57" s="23">
        <f>'Income Statement Annual'!AF57/('Income Statement Annual'!AH57*-1)</f>
        <v>65.134146341463421</v>
      </c>
      <c r="AI57" s="24">
        <f>'Cash Flow Statement Annual'!BG57/'Cash Flow Statement Annual'!AB57</f>
        <v>-1.3920944173847882</v>
      </c>
      <c r="AJ57" s="22">
        <f>'Cash Flow Statement Annual'!AB57/'Balance Sheet Annual'!BR57</f>
        <v>1.5015471167369903</v>
      </c>
      <c r="AK57" s="22">
        <f>('Cash Flow Statement Annual'!AB57+'Cash Flow Statement Annual'!AV57)/('Balance Sheet Annual'!BH57+'Balance Sheet Annual'!BS57)</f>
        <v>0.54386143657666841</v>
      </c>
      <c r="AL57" s="23">
        <f>('Cash Flow Statement Annual'!AB57/('Balance Sheet Annual'!BH57+'Balance Sheet Annual'!BS57))</f>
        <v>0.54386143657666841</v>
      </c>
      <c r="AM57" s="24">
        <f>'Income Statement Annual'!BS57/'Balance Sheet Annual'!CS57</f>
        <v>0.45509391007398975</v>
      </c>
      <c r="AN57" s="22">
        <f>'Income Statement Annual'!N57/'Balance Sheet Annual'!CS57</f>
        <v>1.6536141149686967</v>
      </c>
      <c r="AO57" s="22">
        <f>'Income Statement Annual'!N57/'Balance Sheet Annual'!BB57</f>
        <v>0.64032265173888125</v>
      </c>
      <c r="AP57" s="22">
        <f>'Income Statement Annual'!N57/('Balance Sheet Annual'!AH57-'Balance Sheet Annual'!BR57)</f>
        <v>2.9940230832646333</v>
      </c>
      <c r="AQ57" s="22">
        <f>'Income Statement Annual'!BS57/'Balance Sheet Annual'!BB57</f>
        <v>0.17622426940538635</v>
      </c>
      <c r="AR57" s="22">
        <f>'Cash Flow Statement Annual'!AB57/'Income Statement Annual'!N57</f>
        <v>0.36745370689061746</v>
      </c>
      <c r="AS57" s="22">
        <f>'Cash Flow Statement Annual'!BG57/'Income Statement Annual'!N57</f>
        <v>-0.51153025400977492</v>
      </c>
      <c r="AT57" s="22">
        <f>'Cash Flow Statement Annual'!AB57/'Balance Sheet Annual'!BB57</f>
        <v>0.23528893198748183</v>
      </c>
      <c r="AU57" s="22">
        <f>('Cash Flow Statement Annual'!AB57+'Cash Flow Statement Annual'!AU57)/'Balance Sheet Annual'!BR57</f>
        <v>2.1246132208157524</v>
      </c>
      <c r="AV57" s="22">
        <f>('Cash Flow Statement Annual'!AB57+'Cash Flow Statement Annual'!AU57)/('Balance Sheet Annual'!BH57+'Balance Sheet Annual'!BS57)</f>
        <v>0.76953642384105958</v>
      </c>
      <c r="AW57" s="22">
        <f>'Cash Flow Statement Annual'!AB57/'Balance Sheet Annual'!BS57</f>
        <v>0.54386143657666841</v>
      </c>
      <c r="AX57" s="22">
        <f>('Cash Flow Statement Annual'!AB57+'Cash Flow Statement Annual'!AU57)/'Balance Sheet Annual'!BS57</f>
        <v>0.76953642384105958</v>
      </c>
      <c r="AY57" s="22">
        <f>('Balance Sheet Annual'!BH57+'Balance Sheet Annual'!BS57)/('Income Statement Annual'!AF57-'Income Statement Annual'!AC57)</f>
        <v>1.7019247442344374</v>
      </c>
      <c r="AZ57" s="22">
        <f>(('Balance Sheet Annual'!BH57+'Balance Sheet Annual'!BS57)-'Balance Sheet Annual'!N57)/('Income Statement Annual'!AF57-'Income Statement Annual'!AC57)</f>
        <v>0.61227674700884338</v>
      </c>
      <c r="BA57" s="22">
        <f>('Cash Flow Statement Annual'!AB57+'Cash Flow Statement Annual'!AU57)/'Income Statement Annual'!BS57</f>
        <v>1.8891945972986492</v>
      </c>
      <c r="BB57" s="22">
        <f>'Income Statement Annual'!AF57/('Balance Sheet Annual'!BH57+'Balance Sheet Annual'!BS57)</f>
        <v>0.54416709118695872</v>
      </c>
      <c r="BC57" s="23">
        <f>'Income Statement Annual'!AF57/('Balance Sheet Annual'!BB57-'Balance Sheet Annual'!BR57)</f>
        <v>0.2791657955258206</v>
      </c>
    </row>
    <row r="58" spans="1:55" x14ac:dyDescent="0.2">
      <c r="A58" s="47" t="s">
        <v>203</v>
      </c>
      <c r="B58" s="47" t="s">
        <v>204</v>
      </c>
      <c r="C58" s="47" t="str">
        <f>VLOOKUP(A58,'[1]S&amp;P 500 Wikipedia'!A:D,3,FALSE)</f>
        <v>Financials</v>
      </c>
      <c r="D58" s="47">
        <v>914</v>
      </c>
      <c r="E58" s="47" t="s">
        <v>16</v>
      </c>
      <c r="F58" s="47">
        <v>2018</v>
      </c>
      <c r="G58" s="47" t="s">
        <v>17</v>
      </c>
      <c r="H58" s="48">
        <v>43524</v>
      </c>
      <c r="I58" s="48">
        <v>43524</v>
      </c>
      <c r="J58" s="48">
        <v>43685</v>
      </c>
      <c r="K58" s="47">
        <v>158831980</v>
      </c>
      <c r="L58" s="47">
        <v>161335813</v>
      </c>
      <c r="M58" s="47" t="s">
        <v>2032</v>
      </c>
      <c r="N58" s="20">
        <f>'Balance Sheet Annual'!AH58/'Balance Sheet Annual'!BR58</f>
        <v>1.2116457637550575</v>
      </c>
      <c r="O58" s="21">
        <f>('Balance Sheet Annual'!AH58-'Balance Sheet Annual'!U58)/'Balance Sheet Annual'!BR58</f>
        <v>1.2116457637550575</v>
      </c>
      <c r="P58" s="21">
        <f>'Balance Sheet Annual'!N58/'Balance Sheet Annual'!BR58</f>
        <v>6.5463277805244732E-2</v>
      </c>
      <c r="Q58" s="21">
        <f>'Balance Sheet Annual'!CH58/'Balance Sheet Annual'!CS58</f>
        <v>3.7576923076923077</v>
      </c>
      <c r="R58" s="21">
        <f>('Balance Sheet Annual'!BH58+'Balance Sheet Annual'!BS58)/'Balance Sheet Annual'!BB58</f>
        <v>3.9286094765405177E-2</v>
      </c>
      <c r="S58" s="21">
        <f>('Balance Sheet Annual'!BH58/'Balance Sheet Annual'!BB58)</f>
        <v>0</v>
      </c>
      <c r="T58" s="21">
        <f>'Balance Sheet Annual'!BS58/'Balance Sheet Annual'!BB58</f>
        <v>3.9286094765405177E-2</v>
      </c>
      <c r="U58" s="21">
        <f>('Balance Sheet Annual'!BH58+'Balance Sheet Annual'!BS58)/'Balance Sheet Annual'!CS58</f>
        <v>0.18691115086463925</v>
      </c>
      <c r="V58" s="21">
        <f>('Balance Sheet Annual'!BH58/'Balance Sheet Annual'!CS58)</f>
        <v>0</v>
      </c>
      <c r="W58" s="21">
        <f>('Balance Sheet Annual'!BS58/'Balance Sheet Annual'!CS58)</f>
        <v>0.18691115086463925</v>
      </c>
      <c r="X58" s="22">
        <f>'Balance Sheet Annual'!AH58/'Balance Sheet Annual'!BB58</f>
        <v>0.75253959003089499</v>
      </c>
      <c r="Y58" s="22">
        <f>'Balance Sheet Annual'!CS58/('Balance Sheet Annual'!BB58-'Balance Sheet Annual'!AQ58-'Balance Sheet Annual'!AR58-'Balance Sheet Annual'!AS58)</f>
        <v>0.26160614002246352</v>
      </c>
      <c r="Z58" s="22">
        <f>'Balance Sheet Annual'!BA58/'Balance Sheet Annual'!BB58</f>
        <v>0.24746040996910504</v>
      </c>
      <c r="AA58" s="22">
        <f>'Balance Sheet Annual'!AR58/'Balance Sheet Annual'!BB58</f>
        <v>8.4763713159494394E-2</v>
      </c>
      <c r="AB58" s="23">
        <f>'Balance Sheet Annual'!CS58/'Balance Sheet Annual'!CT58</f>
        <v>0.21018593371059013</v>
      </c>
      <c r="AC58" s="24">
        <f>'Income Statement Annual'!V58/'Income Statement Annual'!N58</f>
        <v>1</v>
      </c>
      <c r="AD58" s="22">
        <f>('Income Statement Annual'!AF58-'Income Statement Annual'!AC58)/'Income Statement Annual'!N58</f>
        <v>0.3869157550788464</v>
      </c>
      <c r="AE58" s="22">
        <f>'Income Statement Annual'!AF58/'Income Statement Annual'!N58</f>
        <v>0.38336411422076999</v>
      </c>
      <c r="AF58" s="22">
        <f>'Income Statement Annual'!BS58/'Income Statement Annual'!N58</f>
        <v>0.30579627788038072</v>
      </c>
      <c r="AG58" s="22">
        <f>('Income Statement Annual'!AF58-'Income Statement Annual'!AC58)/('Income Statement Annual'!AH58*-1)</f>
        <v>68.087500000000006</v>
      </c>
      <c r="AH58" s="23">
        <f>'Income Statement Annual'!AF58/('Income Statement Annual'!AH58*-1)</f>
        <v>67.462500000000006</v>
      </c>
      <c r="AI58" s="24">
        <f>'Cash Flow Statement Annual'!BG58/'Cash Flow Statement Annual'!AB58</f>
        <v>-0.89918699186991868</v>
      </c>
      <c r="AJ58" s="22">
        <f>'Cash Flow Statement Annual'!AB58/'Balance Sheet Annual'!BR58</f>
        <v>3.1026445630568365E-2</v>
      </c>
      <c r="AK58" s="22">
        <f>('Cash Flow Statement Annual'!AB58+'Cash Flow Statement Annual'!AV58)/('Balance Sheet Annual'!BH58+'Balance Sheet Annual'!BS58)</f>
        <v>0.17658318711118201</v>
      </c>
      <c r="AL58" s="23">
        <f>('Cash Flow Statement Annual'!AB58/('Balance Sheet Annual'!BH58+'Balance Sheet Annual'!BS58))</f>
        <v>0.49050885308661668</v>
      </c>
      <c r="AM58" s="24">
        <f>'Income Statement Annual'!BS58/'Balance Sheet Annual'!CS58</f>
        <v>0.12835420393559929</v>
      </c>
      <c r="AN58" s="22">
        <f>'Income Statement Annual'!N58/'Balance Sheet Annual'!CS58</f>
        <v>0.41973762671437093</v>
      </c>
      <c r="AO58" s="22">
        <f>'Income Statement Annual'!N58/'Balance Sheet Annual'!BB58</f>
        <v>8.822294498442719E-2</v>
      </c>
      <c r="AP58" s="22">
        <f>'Income Statement Annual'!N58/('Balance Sheet Annual'!AH58-'Balance Sheet Annual'!BR58)</f>
        <v>0.67114797864225784</v>
      </c>
      <c r="AQ58" s="22">
        <f>'Income Statement Annual'!BS58/'Balance Sheet Annual'!BB58</f>
        <v>2.6978248199883439E-2</v>
      </c>
      <c r="AR58" s="22">
        <f>'Cash Flow Statement Annual'!AB58/'Income Statement Annual'!N58</f>
        <v>0.21842591277170054</v>
      </c>
      <c r="AS58" s="22">
        <f>'Cash Flow Statement Annual'!BG58/'Income Statement Annual'!N58</f>
        <v>-0.19640573945162665</v>
      </c>
      <c r="AT58" s="22">
        <f>'Cash Flow Statement Annual'!AB58/'Balance Sheet Annual'!BB58</f>
        <v>1.9270177285631029E-2</v>
      </c>
      <c r="AU58" s="22">
        <f>('Cash Flow Statement Annual'!AB58+'Cash Flow Statement Annual'!AU58)/'Balance Sheet Annual'!BR58</f>
        <v>2.2873805607966986E-2</v>
      </c>
      <c r="AV58" s="22">
        <f>('Cash Flow Statement Annual'!AB58+'Cash Flow Statement Annual'!AU58)/('Balance Sheet Annual'!BH58+'Balance Sheet Annual'!BS58)</f>
        <v>0.36162067315361301</v>
      </c>
      <c r="AW58" s="22">
        <f>'Cash Flow Statement Annual'!AB58/'Balance Sheet Annual'!BS58</f>
        <v>0.49050885308661668</v>
      </c>
      <c r="AX58" s="22">
        <f>('Cash Flow Statement Annual'!AB58+'Cash Flow Statement Annual'!AU58)/'Balance Sheet Annual'!BS58</f>
        <v>0.36162067315361301</v>
      </c>
      <c r="AY58" s="22">
        <f>('Balance Sheet Annual'!BH58+'Balance Sheet Annual'!BS58)/('Income Statement Annual'!AF58-'Income Statement Annual'!AC58)</f>
        <v>1.1509087571140078</v>
      </c>
      <c r="AZ58" s="22">
        <f>(('Balance Sheet Annual'!BH58+'Balance Sheet Annual'!BS58)-'Balance Sheet Annual'!N58)/('Income Statement Annual'!AF58-'Income Statement Annual'!AC58)</f>
        <v>-4.0205617771250229E-2</v>
      </c>
      <c r="BA58" s="22">
        <f>('Cash Flow Statement Annual'!AB58+'Cash Flow Statement Annual'!AU58)/'Income Statement Annual'!BS58</f>
        <v>0.52659698025551682</v>
      </c>
      <c r="BB58" s="22">
        <f>'Income Statement Annual'!AF58/('Balance Sheet Annual'!BH58+'Balance Sheet Annual'!BS58)</f>
        <v>0.86090285531982769</v>
      </c>
      <c r="BC58" s="23">
        <f>'Income Statement Annual'!AF58/('Balance Sheet Annual'!BB58-'Balance Sheet Annual'!BR58)</f>
        <v>8.9259724794919296E-2</v>
      </c>
    </row>
    <row r="59" spans="1:55" x14ac:dyDescent="0.2">
      <c r="A59" s="47" t="s">
        <v>182</v>
      </c>
      <c r="B59" s="47" t="s">
        <v>183</v>
      </c>
      <c r="C59" s="47" t="str">
        <f>VLOOKUP(A59,'[1]S&amp;P 500 Wikipedia'!A:D,3,FALSE)</f>
        <v>Materials</v>
      </c>
      <c r="D59" s="47">
        <v>247618</v>
      </c>
      <c r="E59" s="47" t="s">
        <v>16</v>
      </c>
      <c r="F59" s="47">
        <v>2018</v>
      </c>
      <c r="G59" s="47" t="s">
        <v>17</v>
      </c>
      <c r="H59" s="48">
        <v>43465</v>
      </c>
      <c r="I59" s="48">
        <v>43518</v>
      </c>
      <c r="J59" s="48">
        <v>43518</v>
      </c>
      <c r="K59" s="47">
        <v>337766000</v>
      </c>
      <c r="L59" s="47">
        <v>347119000</v>
      </c>
      <c r="M59" s="47" t="s">
        <v>1658</v>
      </c>
      <c r="N59" s="20">
        <f>'Balance Sheet Annual'!AH59/'Balance Sheet Annual'!BR59</f>
        <v>0.96214896214896217</v>
      </c>
      <c r="O59" s="21">
        <f>('Balance Sheet Annual'!AH59-'Balance Sheet Annual'!U59)/'Balance Sheet Annual'!BR59</f>
        <v>0.65177045177045179</v>
      </c>
      <c r="P59" s="21">
        <f>'Balance Sheet Annual'!N59/'Balance Sheet Annual'!BR59</f>
        <v>0.17606837606837608</v>
      </c>
      <c r="Q59" s="21">
        <f>'Balance Sheet Annual'!CH59/'Balance Sheet Annual'!CS59</f>
        <v>3.6473891072431219</v>
      </c>
      <c r="R59" s="21">
        <f>('Balance Sheet Annual'!BH59+'Balance Sheet Annual'!BS59)/'Balance Sheet Annual'!BB59</f>
        <v>0.40648785791953607</v>
      </c>
      <c r="S59" s="21">
        <f>('Balance Sheet Annual'!BH59/'Balance Sheet Annual'!BB59)</f>
        <v>1.3229430953243929E-2</v>
      </c>
      <c r="T59" s="21">
        <f>'Balance Sheet Annual'!BS59/'Balance Sheet Annual'!BB59</f>
        <v>0.39325842696629215</v>
      </c>
      <c r="U59" s="21">
        <f>('Balance Sheet Annual'!BH59+'Balance Sheet Annual'!BS59)/'Balance Sheet Annual'!CS59</f>
        <v>1.8891072431218416</v>
      </c>
      <c r="V59" s="21">
        <f>('Balance Sheet Annual'!BH59/'Balance Sheet Annual'!CS59)</f>
        <v>6.1482313307130824E-2</v>
      </c>
      <c r="W59" s="21">
        <f>('Balance Sheet Annual'!BS59/'Balance Sheet Annual'!CS59)</f>
        <v>1.8276249298147109</v>
      </c>
      <c r="X59" s="22">
        <f>'Balance Sheet Annual'!AH59/'Balance Sheet Annual'!BB59</f>
        <v>0.23800894043735654</v>
      </c>
      <c r="Y59" s="22">
        <f>'Balance Sheet Annual'!CS59/('Balance Sheet Annual'!BB59-'Balance Sheet Annual'!AQ59-'Balance Sheet Annual'!AR59-'Balance Sheet Annual'!AS59)</f>
        <v>0.41994812544211269</v>
      </c>
      <c r="Z59" s="22">
        <f>'Balance Sheet Annual'!BA59/'Balance Sheet Annual'!BB59</f>
        <v>0.76199105956264346</v>
      </c>
      <c r="AA59" s="22">
        <f>'Balance Sheet Annual'!AR59/'Balance Sheet Annual'!BB59</f>
        <v>0.27032741331400267</v>
      </c>
      <c r="AB59" s="23">
        <f>'Balance Sheet Annual'!CS59/'Balance Sheet Annual'!CT59</f>
        <v>0.21517458016189442</v>
      </c>
      <c r="AC59" s="24">
        <f>'Income Statement Annual'!V59/'Income Statement Annual'!N59</f>
        <v>0.19819510098839707</v>
      </c>
      <c r="AD59" s="22">
        <f>('Income Statement Annual'!AF59-'Income Statement Annual'!AC59)/'Income Statement Annual'!N59</f>
        <v>0.15711216158143532</v>
      </c>
      <c r="AE59" s="22">
        <f>'Income Statement Annual'!AF59/'Income Statement Annual'!N59</f>
        <v>9.6776966050709068E-2</v>
      </c>
      <c r="AF59" s="22">
        <f>'Income Statement Annual'!BS59/'Income Statement Annual'!N59</f>
        <v>3.9020197679415558E-2</v>
      </c>
      <c r="AG59" s="22">
        <f>('Income Statement Annual'!AF59-'Income Statement Annual'!AC59)/('Income Statement Annual'!AH59*-1)</f>
        <v>6.073089700996678</v>
      </c>
      <c r="AH59" s="23">
        <f>'Income Statement Annual'!AF59/('Income Statement Annual'!AH59*-1)</f>
        <v>3.7408637873754151</v>
      </c>
      <c r="AI59" s="24">
        <f>'Cash Flow Statement Annual'!BG59/'Cash Flow Statement Annual'!AB59</f>
        <v>-0.66411238825031926</v>
      </c>
      <c r="AJ59" s="22">
        <f>'Cash Flow Statement Annual'!AB59/'Balance Sheet Annual'!BR59</f>
        <v>0.38241758241758239</v>
      </c>
      <c r="AK59" s="22">
        <f>('Cash Flow Statement Annual'!AB59+'Cash Flow Statement Annual'!AV59)/('Balance Sheet Annual'!BH59+'Balance Sheet Annual'!BS59)</f>
        <v>0.21236439292614059</v>
      </c>
      <c r="AL59" s="23">
        <f>('Cash Flow Statement Annual'!AB59/('Balance Sheet Annual'!BH59+'Balance Sheet Annual'!BS59))</f>
        <v>0.23272403031654035</v>
      </c>
      <c r="AM59" s="24">
        <f>'Income Statement Annual'!BS59/'Balance Sheet Annual'!CS59</f>
        <v>0.12745648512071869</v>
      </c>
      <c r="AN59" s="22">
        <f>'Income Statement Annual'!N59/'Balance Sheet Annual'!CS59</f>
        <v>3.2664233576642334</v>
      </c>
      <c r="AO59" s="22">
        <f>'Income Statement Annual'!N59/'Balance Sheet Annual'!BB59</f>
        <v>0.70285127461640695</v>
      </c>
      <c r="AP59" s="22">
        <f>'Income Statement Annual'!N59/('Balance Sheet Annual'!AH59-'Balance Sheet Annual'!BR59)</f>
        <v>-75.064516129032256</v>
      </c>
      <c r="AQ59" s="22">
        <f>'Income Statement Annual'!BS59/'Balance Sheet Annual'!BB59</f>
        <v>2.7425395674761387E-2</v>
      </c>
      <c r="AR59" s="22">
        <f>'Cash Flow Statement Annual'!AB59/'Income Statement Annual'!N59</f>
        <v>0.13459389772238933</v>
      </c>
      <c r="AS59" s="22">
        <f>'Cash Flow Statement Annual'!BG59/'Income Statement Annual'!N59</f>
        <v>-8.9385474860335198E-2</v>
      </c>
      <c r="AT59" s="22">
        <f>'Cash Flow Statement Annual'!AB59/'Balance Sheet Annual'!BB59</f>
        <v>9.4599492569771654E-2</v>
      </c>
      <c r="AU59" s="22">
        <f>('Cash Flow Statement Annual'!AB59+'Cash Flow Statement Annual'!AU59)/'Balance Sheet Annual'!BR59</f>
        <v>0.3321123321123321</v>
      </c>
      <c r="AV59" s="22">
        <f>('Cash Flow Statement Annual'!AB59+'Cash Flow Statement Annual'!AU59)/('Balance Sheet Annual'!BH59+'Balance Sheet Annual'!BS59)</f>
        <v>0.20211026898499035</v>
      </c>
      <c r="AW59" s="22">
        <f>'Cash Flow Statement Annual'!AB59/'Balance Sheet Annual'!BS59</f>
        <v>0.24055299539170508</v>
      </c>
      <c r="AX59" s="22">
        <f>('Cash Flow Statement Annual'!AB59+'Cash Flow Statement Annual'!AU59)/'Balance Sheet Annual'!BS59</f>
        <v>0.20890937019969277</v>
      </c>
      <c r="AY59" s="22">
        <f>('Balance Sheet Annual'!BH59+'Balance Sheet Annual'!BS59)/('Income Statement Annual'!AF59-'Income Statement Annual'!AC59)</f>
        <v>3.6810722100656457</v>
      </c>
      <c r="AZ59" s="22">
        <f>(('Balance Sheet Annual'!BH59+'Balance Sheet Annual'!BS59)-'Balance Sheet Annual'!N59)/('Income Statement Annual'!AF59-'Income Statement Annual'!AC59)</f>
        <v>3.2866520787746172</v>
      </c>
      <c r="BA59" s="22">
        <f>('Cash Flow Statement Annual'!AB59+'Cash Flow Statement Annual'!AU59)/'Income Statement Annual'!BS59</f>
        <v>2.9955947136563879</v>
      </c>
      <c r="BB59" s="22">
        <f>'Income Statement Annual'!AF59/('Balance Sheet Annual'!BH59+'Balance Sheet Annual'!BS59)</f>
        <v>0.16733541388021994</v>
      </c>
      <c r="BC59" s="23">
        <f>'Income Statement Annual'!AF59/('Balance Sheet Annual'!BB59-'Balance Sheet Annual'!BR59)</f>
        <v>9.0376434705835146E-2</v>
      </c>
    </row>
    <row r="60" spans="1:55" x14ac:dyDescent="0.2">
      <c r="A60" s="47" t="s">
        <v>221</v>
      </c>
      <c r="B60" s="47" t="s">
        <v>222</v>
      </c>
      <c r="C60" s="47" t="str">
        <f>VLOOKUP(A60,'[1]S&amp;P 500 Wikipedia'!A:D,3,FALSE)</f>
        <v>Health Care</v>
      </c>
      <c r="D60" s="47">
        <v>255210</v>
      </c>
      <c r="E60" s="47" t="s">
        <v>16</v>
      </c>
      <c r="F60" s="47">
        <v>2018</v>
      </c>
      <c r="G60" s="47" t="s">
        <v>17</v>
      </c>
      <c r="H60" s="48">
        <v>43465</v>
      </c>
      <c r="I60" s="48">
        <v>43521</v>
      </c>
      <c r="J60" s="48">
        <v>43521</v>
      </c>
      <c r="K60" s="47">
        <v>1634000000</v>
      </c>
      <c r="L60" s="47">
        <v>1636000000</v>
      </c>
      <c r="M60" s="47" t="s">
        <v>1659</v>
      </c>
      <c r="N60" s="20">
        <f>'Balance Sheet Annual'!AH60/'Balance Sheet Annual'!BR60</f>
        <v>1.6106626619110194</v>
      </c>
      <c r="O60" s="21">
        <f>('Balance Sheet Annual'!AH60-'Balance Sheet Annual'!U60)/'Balance Sheet Annual'!BR60</f>
        <v>1.4984982166322507</v>
      </c>
      <c r="P60" s="21">
        <f>'Balance Sheet Annual'!N60/'Balance Sheet Annual'!BR60</f>
        <v>0.83386521494274446</v>
      </c>
      <c r="Q60" s="21">
        <f>'Balance Sheet Annual'!CH60/'Balance Sheet Annual'!CS60</f>
        <v>1.476534296028881</v>
      </c>
      <c r="R60" s="21">
        <f>('Balance Sheet Annual'!BH60+'Balance Sheet Annual'!BS60)/'Balance Sheet Annual'!BB60</f>
        <v>0.21005545075172927</v>
      </c>
      <c r="S60" s="21">
        <f>('Balance Sheet Annual'!BH60/'Balance Sheet Annual'!BB60)</f>
        <v>4.8676613502543875E-2</v>
      </c>
      <c r="T60" s="21">
        <f>'Balance Sheet Annual'!BS60/'Balance Sheet Annual'!BB60</f>
        <v>0.16137883724918539</v>
      </c>
      <c r="U60" s="21">
        <f>('Balance Sheet Annual'!BH60+'Balance Sheet Annual'!BS60)/'Balance Sheet Annual'!CS60</f>
        <v>0.52020952785446306</v>
      </c>
      <c r="V60" s="21">
        <f>('Balance Sheet Annual'!BH60/'Balance Sheet Annual'!CS60)</f>
        <v>0.12054930275359241</v>
      </c>
      <c r="W60" s="21">
        <f>('Balance Sheet Annual'!BS60/'Balance Sheet Annual'!CS60)</f>
        <v>0.39966022510087068</v>
      </c>
      <c r="X60" s="22">
        <f>'Balance Sheet Annual'!AH60/'Balance Sheet Annual'!BB60</f>
        <v>0.49048190704853367</v>
      </c>
      <c r="Y60" s="22">
        <f>'Balance Sheet Annual'!CS60/('Balance Sheet Annual'!BB60-'Balance Sheet Annual'!AQ60-'Balance Sheet Annual'!AR60-'Balance Sheet Annual'!AS60)</f>
        <v>0.51639434148481189</v>
      </c>
      <c r="Z60" s="22">
        <f>'Balance Sheet Annual'!BA60/'Balance Sheet Annual'!BB60</f>
        <v>0.50951809295146633</v>
      </c>
      <c r="AA60" s="22">
        <f>'Balance Sheet Annual'!AR60/'Balance Sheet Annual'!BB60</f>
        <v>0.18687474989995997</v>
      </c>
      <c r="AB60" s="23">
        <f>'Balance Sheet Annual'!CS60/'Balance Sheet Annual'!CT60</f>
        <v>0.40379008746355682</v>
      </c>
      <c r="AC60" s="24">
        <f>'Income Statement Annual'!V60/'Income Statement Annual'!N60</f>
        <v>0.70980896236868929</v>
      </c>
      <c r="AD60" s="22">
        <f>('Income Statement Annual'!AF60-'Income Statement Annual'!AC60)/'Income Statement Annual'!N60</f>
        <v>0.22685164664686849</v>
      </c>
      <c r="AE60" s="22">
        <f>'Income Statement Annual'!AF60/'Income Statement Annual'!N60</f>
        <v>0.22685164664686849</v>
      </c>
      <c r="AF60" s="22">
        <f>'Income Statement Annual'!BS60/'Income Statement Annual'!N60</f>
        <v>0.21807543991844333</v>
      </c>
      <c r="AG60" s="22" t="e">
        <f>('Income Statement Annual'!AF60-'Income Statement Annual'!AC60)/('Income Statement Annual'!AH60*-1)</f>
        <v>#DIV/0!</v>
      </c>
      <c r="AH60" s="23" t="e">
        <f>'Income Statement Annual'!AF60/('Income Statement Annual'!AH60*-1)</f>
        <v>#DIV/0!</v>
      </c>
      <c r="AI60" s="24">
        <f>'Cash Flow Statement Annual'!BG60/'Cash Flow Statement Annual'!AB60</f>
        <v>-0.59511784511784516</v>
      </c>
      <c r="AJ60" s="22">
        <f>'Cash Flow Statement Annual'!AB60/'Balance Sheet Annual'!BR60</f>
        <v>0.55753707527689134</v>
      </c>
      <c r="AK60" s="22">
        <f>('Cash Flow Statement Annual'!AB60+'Cash Flow Statement Annual'!AV60)/('Balance Sheet Annual'!BH60+'Balance Sheet Annual'!BS60)</f>
        <v>0.45271465505510955</v>
      </c>
      <c r="AL60" s="23">
        <f>('Cash Flow Statement Annual'!AB60/('Balance Sheet Annual'!BH60+'Balance Sheet Annual'!BS60))</f>
        <v>0.80827323445366717</v>
      </c>
      <c r="AM60" s="24">
        <f>'Income Statement Annual'!BS60/'Balance Sheet Annual'!CS60</f>
        <v>0.34826927160755999</v>
      </c>
      <c r="AN60" s="22">
        <f>'Income Statement Annual'!N60/'Balance Sheet Annual'!CS60</f>
        <v>1.5970128123451546</v>
      </c>
      <c r="AO60" s="22">
        <f>'Income Statement Annual'!N60/'Balance Sheet Annual'!BB60</f>
        <v>0.64485794317727085</v>
      </c>
      <c r="AP60" s="22">
        <f>'Income Statement Annual'!N60/('Balance Sheet Annual'!AH60-'Balance Sheet Annual'!BR60)</f>
        <v>3.4677221026744545</v>
      </c>
      <c r="AQ60" s="22">
        <f>'Income Statement Annual'!BS60/'Balance Sheet Annual'!BB60</f>
        <v>0.14062767964328587</v>
      </c>
      <c r="AR60" s="22">
        <f>'Cash Flow Statement Annual'!AB60/'Income Statement Annual'!N60</f>
        <v>0.26328620185275475</v>
      </c>
      <c r="AS60" s="22">
        <f>'Cash Flow Statement Annual'!BG60/'Income Statement Annual'!N60</f>
        <v>-0.15668631709587341</v>
      </c>
      <c r="AT60" s="22">
        <f>'Cash Flow Statement Annual'!AB60/'Balance Sheet Annual'!BB60</f>
        <v>0.1697821985937232</v>
      </c>
      <c r="AU60" s="22">
        <f>('Cash Flow Statement Annual'!AB60+'Cash Flow Statement Annual'!AU60)/'Balance Sheet Annual'!BR60</f>
        <v>0.47550215881359115</v>
      </c>
      <c r="AV60" s="22">
        <f>('Cash Flow Statement Annual'!AB60+'Cash Flow Statement Annual'!AU60)/('Balance Sheet Annual'!BH60+'Balance Sheet Annual'!BS60)</f>
        <v>0.68934548918220162</v>
      </c>
      <c r="AW60" s="22">
        <f>'Cash Flow Statement Annual'!AB60/'Balance Sheet Annual'!BS60</f>
        <v>1.0520722635494155</v>
      </c>
      <c r="AX60" s="22">
        <f>('Cash Flow Statement Annual'!AB60+'Cash Flow Statement Annual'!AU60)/'Balance Sheet Annual'!BS60</f>
        <v>0.89727240524264962</v>
      </c>
      <c r="AY60" s="22">
        <f>('Balance Sheet Annual'!BH60+'Balance Sheet Annual'!BS60)/('Income Statement Annual'!AF60-'Income Statement Annual'!AC60)</f>
        <v>1.4359124658069558</v>
      </c>
      <c r="AZ60" s="22">
        <f>(('Balance Sheet Annual'!BH60+'Balance Sheet Annual'!BS60)-'Balance Sheet Annual'!N60)/('Income Statement Annual'!AF60-'Income Statement Annual'!AC60)</f>
        <v>-0.2999218444704963</v>
      </c>
      <c r="BA60" s="22">
        <f>('Cash Flow Statement Annual'!AB60+'Cash Flow Statement Annual'!AU60)/'Income Statement Annual'!BS60</f>
        <v>1.0296747967479676</v>
      </c>
      <c r="BB60" s="22">
        <f>'Income Statement Annual'!AF60/('Balance Sheet Annual'!BH60+'Balance Sheet Annual'!BS60)</f>
        <v>0.69642128180704854</v>
      </c>
      <c r="BC60" s="23">
        <f>'Income Statement Annual'!AF60/('Balance Sheet Annual'!BB60-'Balance Sheet Annual'!BR60)</f>
        <v>0.21034029261877363</v>
      </c>
    </row>
    <row r="61" spans="1:55" x14ac:dyDescent="0.2">
      <c r="A61" s="47" t="s">
        <v>227</v>
      </c>
      <c r="B61" s="47" t="s">
        <v>228</v>
      </c>
      <c r="C61" s="47" t="str">
        <f>VLOOKUP(A61,'[1]S&amp;P 500 Wikipedia'!A:D,3,FALSE)</f>
        <v>Information Technology</v>
      </c>
      <c r="D61" s="47">
        <v>143497</v>
      </c>
      <c r="E61" s="47" t="s">
        <v>16</v>
      </c>
      <c r="F61" s="47">
        <v>2019</v>
      </c>
      <c r="G61" s="47" t="s">
        <v>17</v>
      </c>
      <c r="H61" s="48">
        <v>43646</v>
      </c>
      <c r="I61" s="48">
        <v>43683</v>
      </c>
      <c r="J61" s="48">
        <v>43775</v>
      </c>
      <c r="K61" s="47">
        <v>115200000</v>
      </c>
      <c r="L61" s="47">
        <v>117900000</v>
      </c>
      <c r="M61" s="47" t="s">
        <v>2033</v>
      </c>
      <c r="N61" s="20">
        <f>'Balance Sheet Annual'!AH61/'Balance Sheet Annual'!BR61</f>
        <v>1.2987789683528532</v>
      </c>
      <c r="O61" s="21">
        <f>('Balance Sheet Annual'!AH61-'Balance Sheet Annual'!U61)/'Balance Sheet Annual'!BR61</f>
        <v>1.2987789683528532</v>
      </c>
      <c r="P61" s="21">
        <f>'Balance Sheet Annual'!N61/'Balance Sheet Annual'!BR61</f>
        <v>0.34039372040867183</v>
      </c>
      <c r="Q61" s="21">
        <f>'Balance Sheet Annual'!CH61/'Balance Sheet Annual'!CS61</f>
        <v>2.4416459737495564</v>
      </c>
      <c r="R61" s="21">
        <f>('Balance Sheet Annual'!BH61+'Balance Sheet Annual'!BS61)/'Balance Sheet Annual'!BB61</f>
        <v>0.37890071378874945</v>
      </c>
      <c r="S61" s="21">
        <f>('Balance Sheet Annual'!BH61/'Balance Sheet Annual'!BB61)</f>
        <v>0</v>
      </c>
      <c r="T61" s="21">
        <f>'Balance Sheet Annual'!BS61/'Balance Sheet Annual'!BB61</f>
        <v>0.37890071378874945</v>
      </c>
      <c r="U61" s="21">
        <f>('Balance Sheet Annual'!BH61+'Balance Sheet Annual'!BS61)/'Balance Sheet Annual'!CS61</f>
        <v>1.3040085136573254</v>
      </c>
      <c r="V61" s="21">
        <f>('Balance Sheet Annual'!BH61/'Balance Sheet Annual'!CS61)</f>
        <v>0</v>
      </c>
      <c r="W61" s="21">
        <f>('Balance Sheet Annual'!BS61/'Balance Sheet Annual'!CS61)</f>
        <v>1.3040085136573254</v>
      </c>
      <c r="X61" s="22">
        <f>'Balance Sheet Annual'!AH61/'Balance Sheet Annual'!BB61</f>
        <v>0.26861133300693174</v>
      </c>
      <c r="Y61" s="22">
        <f>'Balance Sheet Annual'!CS61/('Balance Sheet Annual'!BB61-'Balance Sheet Annual'!AQ61-'Balance Sheet Annual'!AR61-'Balance Sheet Annual'!AS61)</f>
        <v>0.61803233762674703</v>
      </c>
      <c r="Z61" s="22">
        <f>'Balance Sheet Annual'!BA61/'Balance Sheet Annual'!BB61</f>
        <v>0.73138866699306826</v>
      </c>
      <c r="AA61" s="22">
        <f>'Balance Sheet Annual'!AR61/'Balance Sheet Annual'!BB61</f>
        <v>0.38652820367459478</v>
      </c>
      <c r="AB61" s="23">
        <f>'Balance Sheet Annual'!CS61/'Balance Sheet Annual'!CT61</f>
        <v>0.29055864770150486</v>
      </c>
      <c r="AC61" s="24">
        <f>'Income Statement Annual'!V61/'Income Statement Annual'!N61</f>
        <v>0.28203658704323509</v>
      </c>
      <c r="AD61" s="22">
        <f>('Income Statement Annual'!AF61-'Income Statement Annual'!AC61)/'Income Statement Annual'!N61</f>
        <v>0.14964925954793454</v>
      </c>
      <c r="AE61" s="22">
        <f>'Income Statement Annual'!AF61/'Income Statement Annual'!N61</f>
        <v>0.14964925954793454</v>
      </c>
      <c r="AF61" s="22">
        <f>'Income Statement Annual'!BS61/'Income Statement Annual'!N61</f>
        <v>0.11051762871945349</v>
      </c>
      <c r="AG61" s="22">
        <f>('Income Statement Annual'!AF61-'Income Statement Annual'!AC61)/('Income Statement Annual'!AH61*-1)</f>
        <v>15.617224880382775</v>
      </c>
      <c r="AH61" s="23">
        <f>'Income Statement Annual'!AF61/('Income Statement Annual'!AH61*-1)</f>
        <v>15.617224880382775</v>
      </c>
      <c r="AI61" s="24">
        <f>'Cash Flow Statement Annual'!BG61/'Cash Flow Statement Annual'!AB61</f>
        <v>-0.28043443021559411</v>
      </c>
      <c r="AJ61" s="22">
        <f>'Cash Flow Statement Annual'!AB61/'Balance Sheet Annual'!BR61</f>
        <v>0.76862696237229011</v>
      </c>
      <c r="AK61" s="22">
        <f>('Cash Flow Statement Annual'!AB61+'Cash Flow Statement Annual'!AV61)/('Balance Sheet Annual'!BH61+'Balance Sheet Annual'!BS61)</f>
        <v>0.27591131664853102</v>
      </c>
      <c r="AL61" s="23">
        <f>('Cash Flow Statement Annual'!AB61/('Balance Sheet Annual'!BH61+'Balance Sheet Annual'!BS61))</f>
        <v>0.41954570184983681</v>
      </c>
      <c r="AM61" s="24">
        <f>'Income Statement Annual'!BS61/'Balance Sheet Annual'!CS61</f>
        <v>0.4275452288045406</v>
      </c>
      <c r="AN61" s="22">
        <f>'Income Statement Annual'!N61/'Balance Sheet Annual'!CS61</f>
        <v>3.8685704150407947</v>
      </c>
      <c r="AO61" s="22">
        <f>'Income Statement Annual'!N61/'Balance Sheet Annual'!BB61</f>
        <v>1.124075553379545</v>
      </c>
      <c r="AP61" s="22">
        <f>'Income Statement Annual'!N61/('Balance Sheet Annual'!AH61-'Balance Sheet Annual'!BR61)</f>
        <v>18.190992493744787</v>
      </c>
      <c r="AQ61" s="22">
        <f>'Income Statement Annual'!BS61/'Balance Sheet Annual'!BB61</f>
        <v>0.12423016466101476</v>
      </c>
      <c r="AR61" s="22">
        <f>'Cash Flow Statement Annual'!AB61/'Income Statement Annual'!N61</f>
        <v>0.14141946724130025</v>
      </c>
      <c r="AS61" s="22">
        <f>'Cash Flow Statement Annual'!BG61/'Income Statement Annual'!N61</f>
        <v>-3.9658887717206916E-2</v>
      </c>
      <c r="AT61" s="22">
        <f>'Cash Flow Statement Annual'!AB61/'Balance Sheet Annual'!BB61</f>
        <v>0.15896616589790502</v>
      </c>
      <c r="AU61" s="22">
        <f>('Cash Flow Statement Annual'!AB61+'Cash Flow Statement Annual'!AU61)/'Balance Sheet Annual'!BR61</f>
        <v>0.22838275604286071</v>
      </c>
      <c r="AV61" s="22">
        <f>('Cash Flow Statement Annual'!AB61+'Cash Flow Statement Annual'!AU61)/('Balance Sheet Annual'!BH61+'Balance Sheet Annual'!BS61)</f>
        <v>0.12465995647442872</v>
      </c>
      <c r="AW61" s="22">
        <f>'Cash Flow Statement Annual'!AB61/'Balance Sheet Annual'!BS61</f>
        <v>0.41954570184983681</v>
      </c>
      <c r="AX61" s="22">
        <f>('Cash Flow Statement Annual'!AB61+'Cash Flow Statement Annual'!AU61)/'Balance Sheet Annual'!BS61</f>
        <v>0.12465995647442872</v>
      </c>
      <c r="AY61" s="22">
        <f>('Balance Sheet Annual'!BH61+'Balance Sheet Annual'!BS61)/('Income Statement Annual'!AF61-'Income Statement Annual'!AC61)</f>
        <v>2.2524509803921569</v>
      </c>
      <c r="AZ61" s="22">
        <f>(('Balance Sheet Annual'!BH61+'Balance Sheet Annual'!BS61)-'Balance Sheet Annual'!N61)/('Income Statement Annual'!AF61-'Income Statement Annual'!AC61)</f>
        <v>1.8339460784313726</v>
      </c>
      <c r="BA61" s="22">
        <f>('Cash Flow Statement Annual'!AB61+'Cash Flow Statement Annual'!AU61)/'Income Statement Annual'!BS61</f>
        <v>0.38021157436216552</v>
      </c>
      <c r="BB61" s="22">
        <f>'Income Statement Annual'!AF61/('Balance Sheet Annual'!BH61+'Balance Sheet Annual'!BS61)</f>
        <v>0.44396082698585421</v>
      </c>
      <c r="BC61" s="23">
        <f>'Income Statement Annual'!AF61/('Balance Sheet Annual'!BB61-'Balance Sheet Annual'!BR61)</f>
        <v>0.2120788798284656</v>
      </c>
    </row>
    <row r="62" spans="1:55" x14ac:dyDescent="0.2">
      <c r="A62" s="47" t="s">
        <v>191</v>
      </c>
      <c r="B62" s="47" t="s">
        <v>192</v>
      </c>
      <c r="C62" s="47" t="str">
        <f>VLOOKUP(A62,'[1]S&amp;P 500 Wikipedia'!A:D,3,FALSE)</f>
        <v>Financials</v>
      </c>
      <c r="D62" s="47">
        <v>71306</v>
      </c>
      <c r="E62" s="47" t="s">
        <v>16</v>
      </c>
      <c r="F62" s="47">
        <v>2018</v>
      </c>
      <c r="G62" s="47" t="s">
        <v>17</v>
      </c>
      <c r="H62" s="48">
        <v>43465</v>
      </c>
      <c r="I62" s="48">
        <v>43521</v>
      </c>
      <c r="J62" s="48">
        <v>43521</v>
      </c>
      <c r="K62" s="47">
        <v>4948912</v>
      </c>
      <c r="L62" s="47">
        <v>4948912</v>
      </c>
      <c r="M62" s="47" t="s">
        <v>1661</v>
      </c>
      <c r="N62" s="20">
        <f>'Balance Sheet Annual'!AH62/'Balance Sheet Annual'!BR62</f>
        <v>2.1820291103058138</v>
      </c>
      <c r="O62" s="21">
        <f>('Balance Sheet Annual'!AH62-'Balance Sheet Annual'!U62)/'Balance Sheet Annual'!BR62</f>
        <v>1.9539664884647123</v>
      </c>
      <c r="P62" s="21">
        <f>'Balance Sheet Annual'!N62/'Balance Sheet Annual'!BR62</f>
        <v>1.3379139607477306</v>
      </c>
      <c r="Q62" s="21">
        <f>'Balance Sheet Annual'!CH62/'Balance Sheet Annual'!CS62</f>
        <v>1.0079262411347518</v>
      </c>
      <c r="R62" s="21">
        <f>('Balance Sheet Annual'!BH62+'Balance Sheet Annual'!BS62)/'Balance Sheet Annual'!BB62</f>
        <v>0.13773781637029983</v>
      </c>
      <c r="S62" s="21">
        <f>('Balance Sheet Annual'!BH62/'Balance Sheet Annual'!BB62)</f>
        <v>0</v>
      </c>
      <c r="T62" s="21">
        <f>'Balance Sheet Annual'!BS62/'Balance Sheet Annual'!BB62</f>
        <v>0.13773781637029983</v>
      </c>
      <c r="U62" s="21">
        <f>('Balance Sheet Annual'!BH62+'Balance Sheet Annual'!BS62)/'Balance Sheet Annual'!CS62</f>
        <v>0.2765673758865248</v>
      </c>
      <c r="V62" s="21">
        <f>('Balance Sheet Annual'!BH62/'Balance Sheet Annual'!CS62)</f>
        <v>0</v>
      </c>
      <c r="W62" s="21">
        <f>('Balance Sheet Annual'!BS62/'Balance Sheet Annual'!CS62)</f>
        <v>0.2765673758865248</v>
      </c>
      <c r="X62" s="22">
        <f>'Balance Sheet Annual'!AH62/'Balance Sheet Annual'!BB62</f>
        <v>0.2577670904246151</v>
      </c>
      <c r="Y62" s="22">
        <f>'Balance Sheet Annual'!CS62/('Balance Sheet Annual'!BB62-'Balance Sheet Annual'!AQ62-'Balance Sheet Annual'!AR62-'Balance Sheet Annual'!AS62)</f>
        <v>0.59216825978127574</v>
      </c>
      <c r="Z62" s="22">
        <f>'Balance Sheet Annual'!BA62/'Balance Sheet Annual'!BB62</f>
        <v>0.7422329095753849</v>
      </c>
      <c r="AA62" s="22">
        <f>'Balance Sheet Annual'!AR62/'Balance Sheet Annual'!BB62</f>
        <v>0.11447539820908344</v>
      </c>
      <c r="AB62" s="23">
        <f>'Balance Sheet Annual'!CS62/'Balance Sheet Annual'!CT62</f>
        <v>0.49802626187845617</v>
      </c>
      <c r="AC62" s="24">
        <f>'Income Statement Annual'!V62/'Income Statement Annual'!N62</f>
        <v>0.18907991946319558</v>
      </c>
      <c r="AD62" s="22">
        <f>('Income Statement Annual'!AF62-'Income Statement Annual'!AC62)/'Income Statement Annual'!N62</f>
        <v>0.11549123012302441</v>
      </c>
      <c r="AE62" s="22">
        <f>'Income Statement Annual'!AF62/'Income Statement Annual'!N62</f>
        <v>0.11549123012302441</v>
      </c>
      <c r="AF62" s="22">
        <f>'Income Statement Annual'!BS62/'Income Statement Annual'!N62</f>
        <v>1.6224373277597775E-2</v>
      </c>
      <c r="AG62" s="22" t="e">
        <f>('Income Statement Annual'!AF62-'Income Statement Annual'!AC62)/('Income Statement Annual'!AH62*-1)</f>
        <v>#DIV/0!</v>
      </c>
      <c r="AH62" s="23" t="e">
        <f>'Income Statement Annual'!AF62/('Income Statement Annual'!AH62*-1)</f>
        <v>#DIV/0!</v>
      </c>
      <c r="AI62" s="24">
        <f>'Cash Flow Statement Annual'!BG62/'Cash Flow Statement Annual'!AB62</f>
        <v>-0.15540106951871657</v>
      </c>
      <c r="AJ62" s="22">
        <f>'Cash Flow Statement Annual'!AB62/'Balance Sheet Annual'!BR62</f>
        <v>0.44729886500902971</v>
      </c>
      <c r="AK62" s="22">
        <f>('Cash Flow Statement Annual'!AB62+'Cash Flow Statement Annual'!AV62)/('Balance Sheet Annual'!BH62+'Balance Sheet Annual'!BS62)</f>
        <v>0.38362909016309366</v>
      </c>
      <c r="AL62" s="23">
        <f>('Cash Flow Statement Annual'!AB62/('Balance Sheet Annual'!BH62+'Balance Sheet Annual'!BS62))</f>
        <v>0.38362909016309366</v>
      </c>
      <c r="AM62" s="24">
        <f>'Income Statement Annual'!BS62/'Balance Sheet Annual'!CS62</f>
        <v>1.140709219858156E-2</v>
      </c>
      <c r="AN62" s="22">
        <f>'Income Statement Annual'!N62/'Balance Sheet Annual'!CS62</f>
        <v>0.70308368794326237</v>
      </c>
      <c r="AO62" s="22">
        <f>'Income Statement Annual'!N62/'Balance Sheet Annual'!BB62</f>
        <v>0.35015414089410196</v>
      </c>
      <c r="AP62" s="22">
        <f>'Income Statement Annual'!N62/('Balance Sheet Annual'!AH62-'Balance Sheet Annual'!BR62)</f>
        <v>2.5076340898282963</v>
      </c>
      <c r="AQ62" s="22">
        <f>'Income Statement Annual'!BS62/'Balance Sheet Annual'!BB62</f>
        <v>5.6810314865624748E-3</v>
      </c>
      <c r="AR62" s="22">
        <f>'Cash Flow Statement Annual'!AB62/'Income Statement Annual'!N62</f>
        <v>0.15090563555885522</v>
      </c>
      <c r="AS62" s="22">
        <f>'Cash Flow Statement Annual'!BG62/'Income Statement Annual'!N62</f>
        <v>-2.3450897162247769E-2</v>
      </c>
      <c r="AT62" s="22">
        <f>'Cash Flow Statement Annual'!AB62/'Balance Sheet Annual'!BB62</f>
        <v>5.2840233175189391E-2</v>
      </c>
      <c r="AU62" s="22">
        <f>('Cash Flow Statement Annual'!AB62+'Cash Flow Statement Annual'!AU62)/'Balance Sheet Annual'!BR62</f>
        <v>5.4429335151232466E-2</v>
      </c>
      <c r="AV62" s="22">
        <f>('Cash Flow Statement Annual'!AB62+'Cash Flow Statement Annual'!AU62)/('Balance Sheet Annual'!BH62+'Balance Sheet Annual'!BS62)</f>
        <v>4.6681710944712275E-2</v>
      </c>
      <c r="AW62" s="22">
        <f>'Cash Flow Statement Annual'!AB62/'Balance Sheet Annual'!BS62</f>
        <v>0.38362909016309366</v>
      </c>
      <c r="AX62" s="22">
        <f>('Cash Flow Statement Annual'!AB62+'Cash Flow Statement Annual'!AU62)/'Balance Sheet Annual'!BS62</f>
        <v>4.6681710944712275E-2</v>
      </c>
      <c r="AY62" s="22">
        <f>('Balance Sheet Annual'!BH62+'Balance Sheet Annual'!BS62)/('Income Statement Annual'!AF62-'Income Statement Annual'!AC62)</f>
        <v>3.4060021660902073</v>
      </c>
      <c r="AZ62" s="22">
        <f>(('Balance Sheet Annual'!BH62+'Balance Sheet Annual'!BS62)-'Balance Sheet Annual'!N62)/('Income Statement Annual'!AF62-'Income Statement Annual'!AC62)</f>
        <v>-0.50228836949306499</v>
      </c>
      <c r="BA62" s="22">
        <f>('Cash Flow Statement Annual'!AB62+'Cash Flow Statement Annual'!AU62)/'Income Statement Annual'!BS62</f>
        <v>1.1318080079582193</v>
      </c>
      <c r="BB62" s="22">
        <f>'Income Statement Annual'!AF62/('Balance Sheet Annual'!BH62+'Balance Sheet Annual'!BS62)</f>
        <v>0.29359934352241257</v>
      </c>
      <c r="BC62" s="23">
        <f>'Income Statement Annual'!AF62/('Balance Sheet Annual'!BB62-'Balance Sheet Annual'!BR62)</f>
        <v>4.5856890869795781E-2</v>
      </c>
    </row>
    <row r="63" spans="1:55" x14ac:dyDescent="0.2">
      <c r="A63" s="47" t="s">
        <v>218</v>
      </c>
      <c r="B63" s="47" t="s">
        <v>219</v>
      </c>
      <c r="C63" s="47" t="str">
        <f>VLOOKUP(A63,'[1]S&amp;P 500 Wikipedia'!A:D,3,FALSE)</f>
        <v>Health Care</v>
      </c>
      <c r="D63" s="47">
        <v>239516</v>
      </c>
      <c r="E63" s="47" t="s">
        <v>16</v>
      </c>
      <c r="F63" s="47">
        <v>2018</v>
      </c>
      <c r="G63" s="47" t="s">
        <v>17</v>
      </c>
      <c r="H63" s="48">
        <v>43465</v>
      </c>
      <c r="I63" s="48">
        <v>43515</v>
      </c>
      <c r="J63" s="48">
        <v>43515</v>
      </c>
      <c r="K63" s="47">
        <v>1384200000</v>
      </c>
      <c r="L63" s="47">
        <v>1406000000</v>
      </c>
      <c r="M63" s="47" t="s">
        <v>1662</v>
      </c>
      <c r="N63" s="20">
        <f>'Balance Sheet Annual'!AH63/'Balance Sheet Annual'!BR63</f>
        <v>0.76083650190114072</v>
      </c>
      <c r="O63" s="21">
        <f>('Balance Sheet Annual'!AH63-'Balance Sheet Annual'!U63)/'Balance Sheet Annual'!BR63</f>
        <v>0.53916349809885933</v>
      </c>
      <c r="P63" s="21">
        <f>'Balance Sheet Annual'!N63/'Balance Sheet Annual'!BR63</f>
        <v>2.7756653992395436E-2</v>
      </c>
      <c r="Q63" s="21">
        <f>'Balance Sheet Annual'!CH63/'Balance Sheet Annual'!CS63</f>
        <v>1.4066475644699141</v>
      </c>
      <c r="R63" s="21">
        <f>('Balance Sheet Annual'!BH63+'Balance Sheet Annual'!BS63)/'Balance Sheet Annual'!BB63</f>
        <v>0.33601600076194105</v>
      </c>
      <c r="S63" s="21">
        <f>('Balance Sheet Annual'!BH63/'Balance Sheet Annual'!BB63)</f>
        <v>0.10729082337254155</v>
      </c>
      <c r="T63" s="21">
        <f>'Balance Sheet Annual'!BS63/'Balance Sheet Annual'!BB63</f>
        <v>0.22872517738939949</v>
      </c>
      <c r="U63" s="21">
        <f>('Balance Sheet Annual'!BH63+'Balance Sheet Annual'!BS63)/'Balance Sheet Annual'!CS63</f>
        <v>0.80871060171919773</v>
      </c>
      <c r="V63" s="21">
        <f>('Balance Sheet Annual'!BH63/'Balance Sheet Annual'!CS63)</f>
        <v>0.25822349570200576</v>
      </c>
      <c r="W63" s="21">
        <f>('Balance Sheet Annual'!BS63/'Balance Sheet Annual'!CS63)</f>
        <v>0.55048710601719197</v>
      </c>
      <c r="X63" s="22">
        <f>'Balance Sheet Annual'!AH63/'Balance Sheet Annual'!BB63</f>
        <v>0.19058050383351588</v>
      </c>
      <c r="Y63" s="22">
        <f>'Balance Sheet Annual'!CS63/('Balance Sheet Annual'!BB63-'Balance Sheet Annual'!AQ63-'Balance Sheet Annual'!AR63-'Balance Sheet Annual'!AS63)</f>
        <v>1.2991363907087552</v>
      </c>
      <c r="Z63" s="22">
        <f>'Balance Sheet Annual'!BA63/'Balance Sheet Annual'!BB63</f>
        <v>0.80941949616648412</v>
      </c>
      <c r="AA63" s="22">
        <f>'Balance Sheet Annual'!AR63/'Balance Sheet Annual'!BB63</f>
        <v>0.37673222534406398</v>
      </c>
      <c r="AB63" s="23">
        <f>'Balance Sheet Annual'!CS63/'Balance Sheet Annual'!CT63</f>
        <v>0.41551576340603869</v>
      </c>
      <c r="AC63" s="24">
        <f>'Income Statement Annual'!V63/'Income Statement Annual'!N63</f>
        <v>0.71363127354168787</v>
      </c>
      <c r="AD63" s="22">
        <f>('Income Statement Annual'!AF63-'Income Statement Annual'!AC63)/'Income Statement Annual'!N63</f>
        <v>0.23699480810343074</v>
      </c>
      <c r="AE63" s="22">
        <f>'Income Statement Annual'!AF63/'Income Statement Annual'!N63</f>
        <v>0.1760154738878143</v>
      </c>
      <c r="AF63" s="22">
        <f>'Income Statement Annual'!BS63/'Income Statement Annual'!N63</f>
        <v>0.17000916217041637</v>
      </c>
      <c r="AG63" s="22">
        <f>('Income Statement Annual'!AF63-'Income Statement Annual'!AC63)/('Income Statement Annual'!AH63*-1)</f>
        <v>9.6597510373443978</v>
      </c>
      <c r="AH63" s="23">
        <f>'Income Statement Annual'!AF63/('Income Statement Annual'!AH63*-1)</f>
        <v>7.1742738589211621</v>
      </c>
      <c r="AI63" s="24">
        <f>'Cash Flow Statement Annual'!BG63/'Cash Flow Statement Annual'!AB63</f>
        <v>4.6012861736334409</v>
      </c>
      <c r="AJ63" s="22">
        <f>'Cash Flow Statement Annual'!AB63/'Balance Sheet Annual'!BR63</f>
        <v>5.9125475285171106E-2</v>
      </c>
      <c r="AK63" s="22">
        <f>('Cash Flow Statement Annual'!AB63+'Cash Flow Statement Annual'!AV63)/('Balance Sheet Annual'!BH63+'Balance Sheet Annual'!BS63)</f>
        <v>4.407596371882086E-2</v>
      </c>
      <c r="AL63" s="23">
        <f>('Cash Flow Statement Annual'!AB63/('Balance Sheet Annual'!BH63+'Balance Sheet Annual'!BS63))</f>
        <v>4.407596371882086E-2</v>
      </c>
      <c r="AM63" s="24">
        <f>'Income Statement Annual'!BS63/'Balance Sheet Annual'!CS63</f>
        <v>0.19140401146131805</v>
      </c>
      <c r="AN63" s="22">
        <f>'Income Statement Annual'!N63/'Balance Sheet Annual'!CS63</f>
        <v>1.1258452722063037</v>
      </c>
      <c r="AO63" s="22">
        <f>'Income Statement Annual'!N63/'Balance Sheet Annual'!BB63</f>
        <v>0.4677841801990571</v>
      </c>
      <c r="AP63" s="22">
        <f>'Income Statement Annual'!N63/('Balance Sheet Annual'!AH63-'Balance Sheet Annual'!BR63)</f>
        <v>-7.8084260731319555</v>
      </c>
      <c r="AQ63" s="22">
        <f>'Income Statement Annual'!BS63/'Balance Sheet Annual'!BB63</f>
        <v>7.9527596552216778E-2</v>
      </c>
      <c r="AR63" s="22">
        <f>'Cash Flow Statement Annual'!AB63/'Income Statement Annual'!N63</f>
        <v>3.1660388883233227E-2</v>
      </c>
      <c r="AS63" s="22">
        <f>'Cash Flow Statement Annual'!BG63/'Income Statement Annual'!N63</f>
        <v>0.14567850962027895</v>
      </c>
      <c r="AT63" s="22">
        <f>'Cash Flow Statement Annual'!AB63/'Balance Sheet Annual'!BB63</f>
        <v>1.4810229058526596E-2</v>
      </c>
      <c r="AU63" s="22">
        <f>('Cash Flow Statement Annual'!AB63+'Cash Flow Statement Annual'!AU63)/'Balance Sheet Annual'!BR63</f>
        <v>-0.30627376425855513</v>
      </c>
      <c r="AV63" s="22">
        <f>('Cash Flow Statement Annual'!AB63+'Cash Flow Statement Annual'!AU63)/('Balance Sheet Annual'!BH63+'Balance Sheet Annual'!BS63)</f>
        <v>-0.22831632653061223</v>
      </c>
      <c r="AW63" s="22">
        <f>'Cash Flow Statement Annual'!AB63/'Balance Sheet Annual'!BS63</f>
        <v>6.47511971684364E-2</v>
      </c>
      <c r="AX63" s="22">
        <f>('Cash Flow Statement Annual'!AB63+'Cash Flow Statement Annual'!AU63)/'Balance Sheet Annual'!BS63</f>
        <v>-0.33541536539662709</v>
      </c>
      <c r="AY63" s="22">
        <f>('Balance Sheet Annual'!BH63+'Balance Sheet Annual'!BS63)/('Income Statement Annual'!AF63-'Income Statement Annual'!AC63)</f>
        <v>3.0309278350515463</v>
      </c>
      <c r="AZ63" s="22">
        <f>(('Balance Sheet Annual'!BH63+'Balance Sheet Annual'!BS63)-'Balance Sheet Annual'!N63)/('Income Statement Annual'!AF63-'Income Statement Annual'!AC63)</f>
        <v>2.9682130584192441</v>
      </c>
      <c r="BA63" s="22">
        <f>('Cash Flow Statement Annual'!AB63+'Cash Flow Statement Annual'!AU63)/'Income Statement Annual'!BS63</f>
        <v>-0.96467065868263469</v>
      </c>
      <c r="BB63" s="22">
        <f>'Income Statement Annual'!AF63/('Balance Sheet Annual'!BH63+'Balance Sheet Annual'!BS63)</f>
        <v>0.24503968253968253</v>
      </c>
      <c r="BC63" s="23">
        <f>'Income Statement Annual'!AF63/('Balance Sheet Annual'!BB63-'Balance Sheet Annual'!BR63)</f>
        <v>0.10985450155664274</v>
      </c>
    </row>
    <row r="64" spans="1:55" x14ac:dyDescent="0.2">
      <c r="A64" s="47" t="s">
        <v>212</v>
      </c>
      <c r="B64" s="47" t="s">
        <v>213</v>
      </c>
      <c r="C64" s="47" t="str">
        <f>VLOOKUP(A64,'[1]S&amp;P 500 Wikipedia'!A:D,3,FALSE)</f>
        <v>Consumer Discretionary</v>
      </c>
      <c r="D64" s="47">
        <v>70746</v>
      </c>
      <c r="E64" s="47" t="s">
        <v>16</v>
      </c>
      <c r="F64" s="47">
        <v>2018</v>
      </c>
      <c r="G64" s="47" t="s">
        <v>17</v>
      </c>
      <c r="H64" s="48">
        <v>43465</v>
      </c>
      <c r="I64" s="48">
        <v>43515</v>
      </c>
      <c r="J64" s="48">
        <v>43515</v>
      </c>
      <c r="K64" s="47">
        <v>207272000</v>
      </c>
      <c r="L64" s="47">
        <v>208623000</v>
      </c>
      <c r="M64" s="47" t="s">
        <v>1663</v>
      </c>
      <c r="N64" s="20">
        <f>'Balance Sheet Annual'!AH64/'Balance Sheet Annual'!BR64</f>
        <v>1.5663845929384301</v>
      </c>
      <c r="O64" s="21">
        <f>('Balance Sheet Annual'!AH64-'Balance Sheet Annual'!U64)/'Balance Sheet Annual'!BR64</f>
        <v>1.240902080120055</v>
      </c>
      <c r="P64" s="21">
        <f>'Balance Sheet Annual'!N64/'Balance Sheet Annual'!BR64</f>
        <v>0.30822460294301557</v>
      </c>
      <c r="Q64" s="21">
        <f>'Balance Sheet Annual'!CH64/'Balance Sheet Annual'!CS64</f>
        <v>1.3235361811821027</v>
      </c>
      <c r="R64" s="21">
        <f>('Balance Sheet Annual'!BH64+'Balance Sheet Annual'!BS64)/'Balance Sheet Annual'!BB64</f>
        <v>0.20933503709647064</v>
      </c>
      <c r="S64" s="21">
        <f>('Balance Sheet Annual'!BH64/'Balance Sheet Annual'!BB64)</f>
        <v>1.709706497082801E-2</v>
      </c>
      <c r="T64" s="21">
        <f>'Balance Sheet Annual'!BS64/'Balance Sheet Annual'!BB64</f>
        <v>0.19223797212564261</v>
      </c>
      <c r="U64" s="21">
        <f>('Balance Sheet Annual'!BH64+'Balance Sheet Annual'!BS64)/'Balance Sheet Annual'!CS64</f>
        <v>0.48639753268274721</v>
      </c>
      <c r="V64" s="21">
        <f>('Balance Sheet Annual'!BH64/'Balance Sheet Annual'!CS64)</f>
        <v>3.972564905174001E-2</v>
      </c>
      <c r="W64" s="21">
        <f>('Balance Sheet Annual'!BS64/'Balance Sheet Annual'!CS64)</f>
        <v>0.44667188363100718</v>
      </c>
      <c r="X64" s="22">
        <f>'Balance Sheet Annual'!AH64/'Balance Sheet Annual'!BB64</f>
        <v>0.3722128119025685</v>
      </c>
      <c r="Y64" s="22">
        <f>'Balance Sheet Annual'!CS64/('Balance Sheet Annual'!BB64-'Balance Sheet Annual'!AQ64-'Balance Sheet Annual'!AR64-'Balance Sheet Annual'!AS64)</f>
        <v>0.55685430124064395</v>
      </c>
      <c r="Z64" s="22">
        <f>'Balance Sheet Annual'!BA64/'Balance Sheet Annual'!BB64</f>
        <v>0.6277871880974315</v>
      </c>
      <c r="AA64" s="22">
        <f>'Balance Sheet Annual'!AR64/'Balance Sheet Annual'!BB64</f>
        <v>0.18359038364387389</v>
      </c>
      <c r="AB64" s="23">
        <f>'Balance Sheet Annual'!CS64/'Balance Sheet Annual'!CT64</f>
        <v>0.43037849296207148</v>
      </c>
      <c r="AC64" s="24">
        <f>'Income Statement Annual'!V64/'Income Statement Annual'!N64</f>
        <v>0.21172694119434737</v>
      </c>
      <c r="AD64" s="22">
        <f>('Income Statement Annual'!AF64-'Income Statement Annual'!AC64)/'Income Statement Annual'!N64</f>
        <v>0.11300524236438231</v>
      </c>
      <c r="AE64" s="22">
        <f>'Income Statement Annual'!AF64/'Income Statement Annual'!N64</f>
        <v>0.11300524236438231</v>
      </c>
      <c r="AF64" s="22">
        <f>'Income Statement Annual'!BS64/'Income Statement Annual'!N64</f>
        <v>8.8388922656131283E-2</v>
      </c>
      <c r="AG64" s="22">
        <f>('Income Statement Annual'!AF64-'Income Statement Annual'!AC64)/('Income Statement Annual'!AH64*-1)</f>
        <v>22.751434034416825</v>
      </c>
      <c r="AH64" s="23">
        <f>'Income Statement Annual'!AF64/('Income Statement Annual'!AH64*-1)</f>
        <v>22.751434034416825</v>
      </c>
      <c r="AI64" s="24">
        <f>'Cash Flow Statement Annual'!BG64/'Cash Flow Statement Annual'!AB64</f>
        <v>-0.34567243675099868</v>
      </c>
      <c r="AJ64" s="22">
        <f>'Cash Flow Statement Annual'!AB64/'Balance Sheet Annual'!BR64</f>
        <v>0.46959022885489182</v>
      </c>
      <c r="AK64" s="22">
        <f>('Cash Flow Statement Annual'!AB64+'Cash Flow Statement Annual'!AV64)/('Balance Sheet Annual'!BH64+'Balance Sheet Annual'!BS64)</f>
        <v>0.4660956797425827</v>
      </c>
      <c r="AL64" s="23">
        <f>('Cash Flow Statement Annual'!AB64/('Balance Sheet Annual'!BH64+'Balance Sheet Annual'!BS64))</f>
        <v>0.53305257180712629</v>
      </c>
      <c r="AM64" s="24">
        <f>'Income Statement Annual'!BS64/'Balance Sheet Annual'!CS64</f>
        <v>0.21421009022279505</v>
      </c>
      <c r="AN64" s="22">
        <f>'Income Statement Annual'!N64/'Balance Sheet Annual'!CS64</f>
        <v>2.4234947523476338</v>
      </c>
      <c r="AO64" s="22">
        <f>'Income Statement Annual'!N64/'Balance Sheet Annual'!BB64</f>
        <v>1.0430200192168633</v>
      </c>
      <c r="AP64" s="22">
        <f>'Income Statement Annual'!N64/('Balance Sheet Annual'!AH64-'Balance Sheet Annual'!BR64)</f>
        <v>7.7497608007654373</v>
      </c>
      <c r="AQ64" s="22">
        <f>'Income Statement Annual'!BS64/'Balance Sheet Annual'!BB64</f>
        <v>9.2191415807355903E-2</v>
      </c>
      <c r="AR64" s="22">
        <f>'Cash Flow Statement Annual'!AB64/'Income Statement Annual'!N64</f>
        <v>0.10698412095426227</v>
      </c>
      <c r="AS64" s="22">
        <f>'Cash Flow Statement Annual'!BG64/'Income Statement Annual'!N64</f>
        <v>-3.6981461783923412E-2</v>
      </c>
      <c r="AT64" s="22">
        <f>'Cash Flow Statement Annual'!AB64/'Balance Sheet Annual'!BB64</f>
        <v>0.11158657989361385</v>
      </c>
      <c r="AU64" s="22">
        <f>('Cash Flow Statement Annual'!AB64+'Cash Flow Statement Annual'!AU64)/'Balance Sheet Annual'!BR64</f>
        <v>0.25761807495101924</v>
      </c>
      <c r="AV64" s="22">
        <f>('Cash Flow Statement Annual'!AB64+'Cash Flow Statement Annual'!AU64)/('Balance Sheet Annual'!BH64+'Balance Sheet Annual'!BS64)</f>
        <v>0.29243363459991484</v>
      </c>
      <c r="AW64" s="22">
        <f>'Cash Flow Statement Annual'!AB64/'Balance Sheet Annual'!BS64</f>
        <v>0.5804606585252744</v>
      </c>
      <c r="AX64" s="22">
        <f>('Cash Flow Statement Annual'!AB64+'Cash Flow Statement Annual'!AU64)/'Balance Sheet Annual'!BS64</f>
        <v>0.31844179935074973</v>
      </c>
      <c r="AY64" s="22">
        <f>('Balance Sheet Annual'!BH64+'Balance Sheet Annual'!BS64)/('Income Statement Annual'!AF64-'Income Statement Annual'!AC64)</f>
        <v>1.7760315992940583</v>
      </c>
      <c r="AZ64" s="22">
        <f>(('Balance Sheet Annual'!BH64+'Balance Sheet Annual'!BS64)-'Balance Sheet Annual'!N64)/('Income Statement Annual'!AF64-'Income Statement Annual'!AC64)</f>
        <v>1.1546348432641398</v>
      </c>
      <c r="BA64" s="22">
        <f>('Cash Flow Statement Annual'!AB64+'Cash Flow Statement Annual'!AU64)/'Income Statement Annual'!BS64</f>
        <v>0.66401633179327391</v>
      </c>
      <c r="BB64" s="22">
        <f>'Income Statement Annual'!AF64/('Balance Sheet Annual'!BH64+'Balance Sheet Annual'!BS64)</f>
        <v>0.56305304500070974</v>
      </c>
      <c r="BC64" s="23">
        <f>'Income Statement Annual'!AF64/('Balance Sheet Annual'!BB64-'Balance Sheet Annual'!BR64)</f>
        <v>0.15460475027285484</v>
      </c>
    </row>
    <row r="65" spans="1:55" x14ac:dyDescent="0.2">
      <c r="A65" s="47" t="s">
        <v>215</v>
      </c>
      <c r="B65" s="47" t="s">
        <v>216</v>
      </c>
      <c r="C65" s="47" t="str">
        <f>VLOOKUP(A65,'[1]S&amp;P 500 Wikipedia'!A:D,3,FALSE)</f>
        <v>Real Estate</v>
      </c>
      <c r="D65" s="47">
        <v>70579</v>
      </c>
      <c r="E65" s="47" t="s">
        <v>16</v>
      </c>
      <c r="F65" s="47">
        <v>2018</v>
      </c>
      <c r="G65" s="47" t="s">
        <v>17</v>
      </c>
      <c r="H65" s="48">
        <v>43465</v>
      </c>
      <c r="I65" s="48">
        <v>43524</v>
      </c>
      <c r="J65" s="48">
        <v>43593</v>
      </c>
      <c r="K65" s="47">
        <v>154468000</v>
      </c>
      <c r="L65" s="47">
        <v>154774000</v>
      </c>
      <c r="M65" s="47" t="s">
        <v>2034</v>
      </c>
      <c r="N65" s="20">
        <f>'Balance Sheet Annual'!AH65/'Balance Sheet Annual'!BR65</f>
        <v>6.5742536770983018E-2</v>
      </c>
      <c r="O65" s="21">
        <f>('Balance Sheet Annual'!AH65-'Balance Sheet Annual'!U65)/'Balance Sheet Annual'!BR65</f>
        <v>6.5742536770983018E-2</v>
      </c>
      <c r="P65" s="21">
        <f>'Balance Sheet Annual'!N65/'Balance Sheet Annual'!BR65</f>
        <v>4.9215985623572558E-2</v>
      </c>
      <c r="Q65" s="21">
        <f>'Balance Sheet Annual'!CH65/'Balance Sheet Annual'!CS65</f>
        <v>1.4661012801608186</v>
      </c>
      <c r="R65" s="21">
        <f>('Balance Sheet Annual'!BH65+'Balance Sheet Annual'!BS65)/'Balance Sheet Annual'!BB65</f>
        <v>0.54341920513905828</v>
      </c>
      <c r="S65" s="21">
        <f>('Balance Sheet Annual'!BH65/'Balance Sheet Annual'!BB65)</f>
        <v>0.51881038131315449</v>
      </c>
      <c r="T65" s="21">
        <f>'Balance Sheet Annual'!BS65/'Balance Sheet Annual'!BB65</f>
        <v>2.4608823825903757E-2</v>
      </c>
      <c r="U65" s="21">
        <f>('Balance Sheet Annual'!BH65+'Balance Sheet Annual'!BS65)/'Balance Sheet Annual'!CS65</f>
        <v>1.3401265989835851</v>
      </c>
      <c r="V65" s="21">
        <f>('Balance Sheet Annual'!BH65/'Balance Sheet Annual'!CS65)</f>
        <v>1.2794387560311897</v>
      </c>
      <c r="W65" s="21">
        <f>('Balance Sheet Annual'!BS65/'Balance Sheet Annual'!CS65)</f>
        <v>6.0687842952395238E-2</v>
      </c>
      <c r="X65" s="22">
        <f>'Balance Sheet Annual'!AH65/'Balance Sheet Annual'!BB65</f>
        <v>3.5831359396507015E-2</v>
      </c>
      <c r="Y65" s="22">
        <f>'Balance Sheet Annual'!CS65/('Balance Sheet Annual'!BB65-'Balance Sheet Annual'!AQ65-'Balance Sheet Annual'!AR65-'Balance Sheet Annual'!AS65)</f>
        <v>0.40549841003918058</v>
      </c>
      <c r="Z65" s="22">
        <f>'Balance Sheet Annual'!BA65/'Balance Sheet Annual'!BB65</f>
        <v>0.96416864060349294</v>
      </c>
      <c r="AA65" s="22">
        <f>'Balance Sheet Annual'!AR65/'Balance Sheet Annual'!BB65</f>
        <v>0</v>
      </c>
      <c r="AB65" s="23">
        <f>'Balance Sheet Annual'!CS65/'Balance Sheet Annual'!CT65</f>
        <v>0.40549834998455064</v>
      </c>
      <c r="AC65" s="24">
        <f>'Income Statement Annual'!V65/'Income Statement Annual'!N65</f>
        <v>0.62716758750951396</v>
      </c>
      <c r="AD65" s="22">
        <f>('Income Statement Annual'!AF65-'Income Statement Annual'!AC65)/'Income Statement Annual'!N65</f>
        <v>0.57883916386586165</v>
      </c>
      <c r="AE65" s="22">
        <f>'Income Statement Annual'!AF65/'Income Statement Annual'!N65</f>
        <v>0.34121275959892178</v>
      </c>
      <c r="AF65" s="22">
        <f>'Income Statement Annual'!BS65/'Income Statement Annual'!N65</f>
        <v>0.21064813792473969</v>
      </c>
      <c r="AG65" s="22">
        <f>('Income Statement Annual'!AF65-'Income Statement Annual'!AC65)/('Income Statement Annual'!AH65*-1)</f>
        <v>4.1588659008694551</v>
      </c>
      <c r="AH65" s="23">
        <f>'Income Statement Annual'!AF65/('Income Statement Annual'!AH65*-1)</f>
        <v>2.4515585665630089</v>
      </c>
      <c r="AI65" s="24">
        <f>'Cash Flow Statement Annual'!BG65/'Cash Flow Statement Annual'!AB65</f>
        <v>7.1682989276197678E-2</v>
      </c>
      <c r="AJ65" s="22">
        <f>'Cash Flow Statement Annual'!AB65/'Balance Sheet Annual'!BR65</f>
        <v>0.10418607473803916</v>
      </c>
      <c r="AK65" s="22">
        <f>('Cash Flow Statement Annual'!AB65+'Cash Flow Statement Annual'!AV65)/('Balance Sheet Annual'!BH65+'Balance Sheet Annual'!BS65)</f>
        <v>5.1110957482073775E-2</v>
      </c>
      <c r="AL65" s="23">
        <f>('Cash Flow Statement Annual'!AB65/('Balance Sheet Annual'!BH65+'Balance Sheet Annual'!BS65))</f>
        <v>0.10449403997562809</v>
      </c>
      <c r="AM65" s="24">
        <f>'Income Statement Annual'!BS65/'Balance Sheet Annual'!CS65</f>
        <v>6.9679721177389534E-2</v>
      </c>
      <c r="AN65" s="22">
        <f>'Income Statement Annual'!N65/'Balance Sheet Annual'!CS65</f>
        <v>0.33078726384130058</v>
      </c>
      <c r="AO65" s="22">
        <f>'Income Statement Annual'!N65/'Balance Sheet Annual'!BB65</f>
        <v>0.13413370954885831</v>
      </c>
      <c r="AP65" s="22">
        <f>'Income Statement Annual'!N65/('Balance Sheet Annual'!AH65-'Balance Sheet Annual'!BR65)</f>
        <v>-0.26342351013788579</v>
      </c>
      <c r="AQ65" s="22">
        <f>'Income Statement Annual'!BS65/'Balance Sheet Annual'!BB65</f>
        <v>2.8255016149404878E-2</v>
      </c>
      <c r="AR65" s="22">
        <f>'Cash Flow Statement Annual'!AB65/'Income Statement Annual'!N65</f>
        <v>0.42333928090344181</v>
      </c>
      <c r="AS65" s="22">
        <f>'Cash Flow Statement Annual'!BG65/'Income Statement Annual'!N65</f>
        <v>3.0346225133194654E-2</v>
      </c>
      <c r="AT65" s="22">
        <f>'Cash Flow Statement Annual'!AB65/'Balance Sheet Annual'!BB65</f>
        <v>5.6784068145324801E-2</v>
      </c>
      <c r="AU65" s="22">
        <f>('Cash Flow Statement Annual'!AB65+'Cash Flow Statement Annual'!AU65)/'Balance Sheet Annual'!BR65</f>
        <v>4.6528648011669978E-3</v>
      </c>
      <c r="AV65" s="22">
        <f>('Cash Flow Statement Annual'!AB65+'Cash Flow Statement Annual'!AU65)/('Balance Sheet Annual'!BH65+'Balance Sheet Annual'!BS65)</f>
        <v>4.6666182765480744E-3</v>
      </c>
      <c r="AW65" s="22">
        <f>'Cash Flow Statement Annual'!AB65/'Balance Sheet Annual'!BS65</f>
        <v>2.3074677825745051</v>
      </c>
      <c r="AX65" s="22">
        <f>('Cash Flow Statement Annual'!AB65+'Cash Flow Statement Annual'!AU65)/'Balance Sheet Annual'!BS65</f>
        <v>0.10304962205710068</v>
      </c>
      <c r="AY65" s="22">
        <f>('Balance Sheet Annual'!BH65+'Balance Sheet Annual'!BS65)/('Income Statement Annual'!AF65-'Income Statement Annual'!AC65)</f>
        <v>6.9990507073597206</v>
      </c>
      <c r="AZ65" s="22">
        <f>(('Balance Sheet Annual'!BH65+'Balance Sheet Annual'!BS65)-'Balance Sheet Annual'!N65)/('Income Statement Annual'!AF65-'Income Statement Annual'!AC65)</f>
        <v>6.6535673183913531</v>
      </c>
      <c r="BA65" s="22">
        <f>('Cash Flow Statement Annual'!AB65+'Cash Flow Statement Annual'!AU65)/'Income Statement Annual'!BS65</f>
        <v>8.9751496906596867E-2</v>
      </c>
      <c r="BB65" s="22">
        <f>'Income Statement Annual'!AF65/('Balance Sheet Annual'!BH65+'Balance Sheet Annual'!BS65)</f>
        <v>8.4222516903307371E-2</v>
      </c>
      <c r="BC65" s="23">
        <f>'Income Statement Annual'!AF65/('Balance Sheet Annual'!BB65-'Balance Sheet Annual'!BR65)</f>
        <v>0.10059494287166081</v>
      </c>
    </row>
    <row r="66" spans="1:55" x14ac:dyDescent="0.2">
      <c r="A66" s="47" t="s">
        <v>322</v>
      </c>
      <c r="B66" s="47" t="s">
        <v>323</v>
      </c>
      <c r="C66" s="47" t="str">
        <f>VLOOKUP(A66,'[1]S&amp;P 500 Wikipedia'!A:D,3,FALSE)</f>
        <v>Consumer Staples</v>
      </c>
      <c r="D66" s="47">
        <v>326285</v>
      </c>
      <c r="E66" s="47" t="s">
        <v>16</v>
      </c>
      <c r="F66" s="47">
        <v>2019</v>
      </c>
      <c r="G66" s="47" t="s">
        <v>17</v>
      </c>
      <c r="H66" s="48">
        <v>43616</v>
      </c>
      <c r="I66" s="48">
        <v>43665</v>
      </c>
      <c r="J66" s="48">
        <v>43739</v>
      </c>
      <c r="K66" s="47">
        <v>478200000</v>
      </c>
      <c r="L66" s="47">
        <v>479100000</v>
      </c>
      <c r="M66" s="47" t="s">
        <v>2035</v>
      </c>
      <c r="N66" s="20">
        <f>'Balance Sheet Annual'!AH66/'Balance Sheet Annual'!BR66</f>
        <v>1.275926444506674</v>
      </c>
      <c r="O66" s="21">
        <f>('Balance Sheet Annual'!AH66-'Balance Sheet Annual'!U66)/'Balance Sheet Annual'!BR66</f>
        <v>0.54629888920003733</v>
      </c>
      <c r="P66" s="21">
        <f>'Balance Sheet Annual'!N66/'Balance Sheet Annual'!BR66</f>
        <v>0.11042658452347615</v>
      </c>
      <c r="Q66" s="21">
        <f>'Balance Sheet Annual'!CH66/'Balance Sheet Annual'!CS66</f>
        <v>1.9762450259254793</v>
      </c>
      <c r="R66" s="21">
        <f>('Balance Sheet Annual'!BH66+'Balance Sheet Annual'!BS66)/'Balance Sheet Annual'!BB66</f>
        <v>0.48066067039407934</v>
      </c>
      <c r="S66" s="21">
        <f>('Balance Sheet Annual'!BH66/'Balance Sheet Annual'!BB66)</f>
        <v>9.7236852767198763E-4</v>
      </c>
      <c r="T66" s="21">
        <f>'Balance Sheet Annual'!BS66/'Balance Sheet Annual'!BB66</f>
        <v>0.47968830186640737</v>
      </c>
      <c r="U66" s="21">
        <f>('Balance Sheet Annual'!BH66+'Balance Sheet Annual'!BS66)/'Balance Sheet Annual'!CS66</f>
        <v>1.4305639294183849</v>
      </c>
      <c r="V66" s="21">
        <f>('Balance Sheet Annual'!BH66/'Balance Sheet Annual'!CS66)</f>
        <v>2.8940069938502349E-3</v>
      </c>
      <c r="W66" s="21">
        <f>('Balance Sheet Annual'!BS66/'Balance Sheet Annual'!CS66)</f>
        <v>1.4276699224245348</v>
      </c>
      <c r="X66" s="22">
        <f>'Balance Sheet Annual'!AH66/'Balance Sheet Annual'!BB66</f>
        <v>0.12306764263655925</v>
      </c>
      <c r="Y66" s="22">
        <f>'Balance Sheet Annual'!CS66/('Balance Sheet Annual'!BB66-'Balance Sheet Annual'!AQ66-'Balance Sheet Annual'!AR66-'Balance Sheet Annual'!AS66)</f>
        <v>1.2049497917406606</v>
      </c>
      <c r="Z66" s="22">
        <f>'Balance Sheet Annual'!BA66/'Balance Sheet Annual'!BB66</f>
        <v>0.87693235736344077</v>
      </c>
      <c r="AA66" s="22">
        <f>'Balance Sheet Annual'!AR66/'Balance Sheet Annual'!BB66</f>
        <v>0.5159000261098956</v>
      </c>
      <c r="AB66" s="23">
        <f>'Balance Sheet Annual'!CS66/'Balance Sheet Annual'!CT66</f>
        <v>0.33599384166599139</v>
      </c>
      <c r="AC66" s="24">
        <f>'Income Statement Annual'!V66/'Income Statement Annual'!N66</f>
        <v>0.27813889121865304</v>
      </c>
      <c r="AD66" s="22">
        <f>('Income Statement Annual'!AF66-'Income Statement Annual'!AC66)/'Income Statement Annual'!N66</f>
        <v>0.12734840224775643</v>
      </c>
      <c r="AE66" s="22">
        <f>'Income Statement Annual'!AF66/'Income Statement Annual'!N66</f>
        <v>0.12734840224775643</v>
      </c>
      <c r="AF66" s="22">
        <f>'Income Statement Annual'!BS66/'Income Statement Annual'!N66</f>
        <v>7.1112555564874613E-2</v>
      </c>
      <c r="AG66" s="22">
        <f>('Income Statement Annual'!AF66-'Income Statement Annual'!AC66)/('Income Statement Annual'!AH66*-1)</f>
        <v>3.1034747061829329</v>
      </c>
      <c r="AH66" s="23">
        <f>'Income Statement Annual'!AF66/('Income Statement Annual'!AH66*-1)</f>
        <v>3.1034747061829329</v>
      </c>
      <c r="AI66" s="24">
        <f>'Cash Flow Statement Annual'!BG66/'Cash Flow Statement Annual'!AB66</f>
        <v>3.6870724122612173</v>
      </c>
      <c r="AJ66" s="22">
        <f>'Cash Flow Statement Annual'!AB66/'Balance Sheet Annual'!BR66</f>
        <v>0.52529636889760101</v>
      </c>
      <c r="AK66" s="22">
        <f>('Cash Flow Statement Annual'!AB66+'Cash Flow Statement Annual'!AV66)/('Balance Sheet Annual'!BH66+'Balance Sheet Annual'!BS66)</f>
        <v>7.2050050106300279E-2</v>
      </c>
      <c r="AL66" s="23">
        <f>('Cash Flow Statement Annual'!AB66/('Balance Sheet Annual'!BH66+'Balance Sheet Annual'!BS66))</f>
        <v>0.10541054386408549</v>
      </c>
      <c r="AM66" s="24">
        <f>'Income Statement Annual'!BS66/'Balance Sheet Annual'!CS66</f>
        <v>9.087985851521363E-2</v>
      </c>
      <c r="AN66" s="22">
        <f>'Income Statement Annual'!N66/'Balance Sheet Annual'!CS66</f>
        <v>1.2779720513954205</v>
      </c>
      <c r="AO66" s="22">
        <f>'Income Statement Annual'!N66/'Balance Sheet Annual'!BB66</f>
        <v>0.42939073909011516</v>
      </c>
      <c r="AP66" s="22">
        <f>'Income Statement Annual'!N66/('Balance Sheet Annual'!AH66-'Balance Sheet Annual'!BR66)</f>
        <v>16.133964817320702</v>
      </c>
      <c r="AQ66" s="22">
        <f>'Income Statement Annual'!BS66/'Balance Sheet Annual'!BB66</f>
        <v>3.0535072792588391E-2</v>
      </c>
      <c r="AR66" s="22">
        <f>'Cash Flow Statement Annual'!AB66/'Income Statement Annual'!N66</f>
        <v>0.1179967290111549</v>
      </c>
      <c r="AS66" s="22">
        <f>'Cash Flow Statement Annual'!BG66/'Income Statement Annual'!N66</f>
        <v>0.43506248427409211</v>
      </c>
      <c r="AT66" s="22">
        <f>'Cash Flow Statement Annual'!AB66/'Balance Sheet Annual'!BB66</f>
        <v>5.0666702680315839E-2</v>
      </c>
      <c r="AU66" s="22">
        <f>('Cash Flow Statement Annual'!AB66+'Cash Flow Statement Annual'!AU66)/'Balance Sheet Annual'!BR66</f>
        <v>-1.8857929618220852</v>
      </c>
      <c r="AV66" s="22">
        <f>('Cash Flow Statement Annual'!AB66+'Cash Flow Statement Annual'!AU66)/('Balance Sheet Annual'!BH66+'Balance Sheet Annual'!BS66)</f>
        <v>-0.37841963792344507</v>
      </c>
      <c r="AW66" s="22">
        <f>'Cash Flow Statement Annual'!AB66/'Balance Sheet Annual'!BS66</f>
        <v>0.10562421990108581</v>
      </c>
      <c r="AX66" s="22">
        <f>('Cash Flow Statement Annual'!AB66+'Cash Flow Statement Annual'!AU66)/'Balance Sheet Annual'!BS66</f>
        <v>-0.37918672635303169</v>
      </c>
      <c r="AY66" s="22">
        <f>('Balance Sheet Annual'!BH66+'Balance Sheet Annual'!BS66)/('Income Statement Annual'!AF66-'Income Statement Annual'!AC66)</f>
        <v>8.7900716226228699</v>
      </c>
      <c r="AZ66" s="22">
        <f>(('Balance Sheet Annual'!BH66+'Balance Sheet Annual'!BS66)-'Balance Sheet Annual'!N66)/('Income Statement Annual'!AF66-'Income Statement Annual'!AC66)</f>
        <v>8.5952910183584432</v>
      </c>
      <c r="BA66" s="22">
        <f>('Cash Flow Statement Annual'!AB66+'Cash Flow Statement Annual'!AU66)/'Income Statement Annual'!BS66</f>
        <v>-5.9568037741412354</v>
      </c>
      <c r="BB66" s="22">
        <f>'Income Statement Annual'!AF66/('Balance Sheet Annual'!BH66+'Balance Sheet Annual'!BS66)</f>
        <v>0.11376471579893793</v>
      </c>
      <c r="BC66" s="23">
        <f>'Income Statement Annual'!AF66/('Balance Sheet Annual'!BB66-'Balance Sheet Annual'!BR66)</f>
        <v>6.0519550400573954E-2</v>
      </c>
    </row>
    <row r="67" spans="1:55" x14ac:dyDescent="0.2">
      <c r="A67" s="47" t="s">
        <v>245</v>
      </c>
      <c r="B67" s="47" t="s">
        <v>246</v>
      </c>
      <c r="C67" s="47" t="str">
        <f>VLOOKUP(A67,'[1]S&amp;P 500 Wikipedia'!A:D,3,FALSE)</f>
        <v>Health Care</v>
      </c>
      <c r="D67" s="47">
        <v>159950</v>
      </c>
      <c r="E67" s="47" t="s">
        <v>16</v>
      </c>
      <c r="F67" s="47">
        <v>2019</v>
      </c>
      <c r="G67" s="47" t="s">
        <v>17</v>
      </c>
      <c r="H67" s="48">
        <v>43646</v>
      </c>
      <c r="I67" s="48">
        <v>43697</v>
      </c>
      <c r="J67" s="48">
        <v>43776</v>
      </c>
      <c r="K67" s="47">
        <v>298000000</v>
      </c>
      <c r="L67" s="47">
        <v>299000000</v>
      </c>
      <c r="M67" s="47" t="s">
        <v>2036</v>
      </c>
      <c r="N67" s="20">
        <f>'Balance Sheet Annual'!AH67/'Balance Sheet Annual'!BR67</f>
        <v>1.0679414326600025</v>
      </c>
      <c r="O67" s="21">
        <f>('Balance Sheet Annual'!AH67-'Balance Sheet Annual'!U67)/'Balance Sheet Annual'!BR67</f>
        <v>0.53610684806503794</v>
      </c>
      <c r="P67" s="21">
        <f>'Balance Sheet Annual'!N67/'Balance Sheet Annual'!BR67</f>
        <v>0.10498154216267784</v>
      </c>
      <c r="Q67" s="21">
        <f>'Balance Sheet Annual'!CH67/'Balance Sheet Annual'!CS67</f>
        <v>5.471248025276461</v>
      </c>
      <c r="R67" s="21">
        <f>('Balance Sheet Annual'!BH67+'Balance Sheet Annual'!BS67)/'Balance Sheet Annual'!BB67</f>
        <v>0.19605497644215511</v>
      </c>
      <c r="S67" s="21">
        <f>('Balance Sheet Annual'!BH67/'Balance Sheet Annual'!BB67)</f>
        <v>1.1034348070209702E-2</v>
      </c>
      <c r="T67" s="21">
        <f>'Balance Sheet Annual'!BS67/'Balance Sheet Annual'!BB67</f>
        <v>0.18502062837194541</v>
      </c>
      <c r="U67" s="21">
        <f>('Balance Sheet Annual'!BH67+'Balance Sheet Annual'!BS67)/'Balance Sheet Annual'!CS67</f>
        <v>1.2687203791469195</v>
      </c>
      <c r="V67" s="21">
        <f>('Balance Sheet Annual'!BH67/'Balance Sheet Annual'!CS67)</f>
        <v>7.1406003159557668E-2</v>
      </c>
      <c r="W67" s="21">
        <f>('Balance Sheet Annual'!BS67/'Balance Sheet Annual'!CS67)</f>
        <v>1.1973143759873617</v>
      </c>
      <c r="X67" s="22">
        <f>'Balance Sheet Annual'!AH67/'Balance Sheet Annual'!BB67</f>
        <v>0.62854283133559552</v>
      </c>
      <c r="Y67" s="22">
        <f>'Balance Sheet Annual'!CS67/('Balance Sheet Annual'!BB67-'Balance Sheet Annual'!AQ67-'Balance Sheet Annual'!AR67-'Balance Sheet Annual'!AS67)</f>
        <v>0.21711541759560968</v>
      </c>
      <c r="Z67" s="22">
        <f>'Balance Sheet Annual'!BA67/'Balance Sheet Annual'!BB67</f>
        <v>0.37145716866440448</v>
      </c>
      <c r="AA67" s="22">
        <f>'Balance Sheet Annual'!AR67/'Balance Sheet Annual'!BB67</f>
        <v>0.28826013719698262</v>
      </c>
      <c r="AB67" s="23">
        <f>'Balance Sheet Annual'!CS67/'Balance Sheet Annual'!CT67</f>
        <v>0.15452969753191906</v>
      </c>
      <c r="AC67" s="24">
        <f>'Income Statement Annual'!V67/'Income Statement Annual'!N67</f>
        <v>4.6958099138345678E-2</v>
      </c>
      <c r="AD67" s="22">
        <f>('Income Statement Annual'!AF67-'Income Statement Annual'!AC67)/'Income Statement Annual'!N67</f>
        <v>1.1907870325834513E-2</v>
      </c>
      <c r="AE67" s="22">
        <f>'Income Statement Annual'!AF67/'Income Statement Annual'!N67</f>
        <v>1.1907870325834513E-2</v>
      </c>
      <c r="AF67" s="22">
        <f>'Income Statement Annual'!BS67/'Income Statement Annual'!N67</f>
        <v>9.3655090906592277E-3</v>
      </c>
      <c r="AG67" s="22">
        <f>('Income Statement Annual'!AF67-'Income Statement Annual'!AC67)/('Income Statement Annual'!AH67*-1)</f>
        <v>5.8945578231292517</v>
      </c>
      <c r="AH67" s="23">
        <f>'Income Statement Annual'!AF67/('Income Statement Annual'!AH67*-1)</f>
        <v>5.8945578231292517</v>
      </c>
      <c r="AI67" s="24">
        <f>'Cash Flow Statement Annual'!BG67/'Cash Flow Statement Annual'!AB67</f>
        <v>-0.84239529757531229</v>
      </c>
      <c r="AJ67" s="22">
        <f>'Cash Flow Statement Annual'!AB67/'Balance Sheet Annual'!BR67</f>
        <v>0.11290389481106641</v>
      </c>
      <c r="AK67" s="22">
        <f>('Cash Flow Statement Annual'!AB67+'Cash Flow Statement Annual'!AV67)/('Balance Sheet Annual'!BH67+'Balance Sheet Annual'!BS67)</f>
        <v>0.26709002614867389</v>
      </c>
      <c r="AL67" s="23">
        <f>('Cash Flow Statement Annual'!AB67/('Balance Sheet Annual'!BH67+'Balance Sheet Annual'!BS67))</f>
        <v>0.33893662059519364</v>
      </c>
      <c r="AM67" s="24">
        <f>'Income Statement Annual'!BS67/'Balance Sheet Annual'!CS67</f>
        <v>0.21532385466034756</v>
      </c>
      <c r="AN67" s="22">
        <f>'Income Statement Annual'!N67/'Balance Sheet Annual'!CS67</f>
        <v>22.991153238546602</v>
      </c>
      <c r="AO67" s="22">
        <f>'Income Statement Annual'!N67/'Balance Sheet Annual'!BB67</f>
        <v>3.5528159558626076</v>
      </c>
      <c r="AP67" s="22">
        <f>'Income Statement Annual'!N67/('Balance Sheet Annual'!AH67-'Balance Sheet Annual'!BR67)</f>
        <v>88.848595848595849</v>
      </c>
      <c r="AQ67" s="22">
        <f>'Income Statement Annual'!BS67/'Balance Sheet Annual'!BB67</f>
        <v>3.3273930132070403E-2</v>
      </c>
      <c r="AR67" s="22">
        <f>'Cash Flow Statement Annual'!AB67/'Income Statement Annual'!N67</f>
        <v>1.8703533194992236E-2</v>
      </c>
      <c r="AS67" s="22">
        <f>'Cash Flow Statement Annual'!BG67/'Income Statement Annual'!N67</f>
        <v>-1.5755768411505215E-2</v>
      </c>
      <c r="AT67" s="22">
        <f>'Cash Flow Statement Annual'!AB67/'Balance Sheet Annual'!BB67</f>
        <v>6.6450211166174347E-2</v>
      </c>
      <c r="AU67" s="22">
        <f>('Cash Flow Statement Annual'!AB67+'Cash Flow Statement Annual'!AU67)/'Balance Sheet Annual'!BR67</f>
        <v>0.12692355551868598</v>
      </c>
      <c r="AV67" s="22">
        <f>('Cash Flow Statement Annual'!AB67+'Cash Flow Statement Annual'!AU67)/('Balance Sheet Annual'!BH67+'Balance Sheet Annual'!BS67)</f>
        <v>0.38102353380649984</v>
      </c>
      <c r="AW67" s="22">
        <f>'Cash Flow Statement Annual'!AB67/'Balance Sheet Annual'!BS67</f>
        <v>0.35915028367858559</v>
      </c>
      <c r="AX67" s="22">
        <f>('Cash Flow Statement Annual'!AB67+'Cash Flow Statement Annual'!AU67)/'Balance Sheet Annual'!BS67</f>
        <v>0.40374719620002641</v>
      </c>
      <c r="AY67" s="22">
        <f>('Balance Sheet Annual'!BH67+'Balance Sheet Annual'!BS67)/('Income Statement Annual'!AF67-'Income Statement Annual'!AC67)</f>
        <v>4.6341604154645122</v>
      </c>
      <c r="AZ67" s="22">
        <f>(('Balance Sheet Annual'!BH67+'Balance Sheet Annual'!BS67)-'Balance Sheet Annual'!N67)/('Income Statement Annual'!AF67-'Income Statement Annual'!AC67)</f>
        <v>3.1736872475476052</v>
      </c>
      <c r="BA67" s="22">
        <f>('Cash Flow Statement Annual'!AB67+'Cash Flow Statement Annual'!AU67)/'Income Statement Annual'!BS67</f>
        <v>2.2450476889214968</v>
      </c>
      <c r="BB67" s="22">
        <f>'Income Statement Annual'!AF67/('Balance Sheet Annual'!BH67+'Balance Sheet Annual'!BS67)</f>
        <v>0.21578881832897523</v>
      </c>
      <c r="BC67" s="23">
        <f>'Income Statement Annual'!AF67/('Balance Sheet Annual'!BB67-'Balance Sheet Annual'!BR67)</f>
        <v>0.10282425536964519</v>
      </c>
    </row>
    <row r="68" spans="1:55" x14ac:dyDescent="0.2">
      <c r="A68" s="47" t="s">
        <v>254</v>
      </c>
      <c r="B68" s="47" t="s">
        <v>255</v>
      </c>
      <c r="C68" s="47" t="str">
        <f>VLOOKUP(A68,'[1]S&amp;P 500 Wikipedia'!A:D,3,FALSE)</f>
        <v>Industrials</v>
      </c>
      <c r="D68" s="47">
        <v>253953</v>
      </c>
      <c r="E68" s="47" t="s">
        <v>16</v>
      </c>
      <c r="F68" s="47">
        <v>2018</v>
      </c>
      <c r="G68" s="47" t="s">
        <v>17</v>
      </c>
      <c r="H68" s="48">
        <v>43465</v>
      </c>
      <c r="I68" s="48">
        <v>43510</v>
      </c>
      <c r="J68" s="48">
        <v>43510</v>
      </c>
      <c r="K68" s="47">
        <v>579300000</v>
      </c>
      <c r="L68" s="47">
        <v>586000000</v>
      </c>
      <c r="M68" s="47" t="s">
        <v>1667</v>
      </c>
      <c r="N68" s="20">
        <f>'Balance Sheet Annual'!AH68/'Balance Sheet Annual'!BR68</f>
        <v>1.3680275001771918</v>
      </c>
      <c r="O68" s="21">
        <f>('Balance Sheet Annual'!AH68-'Balance Sheet Annual'!U68)/'Balance Sheet Annual'!BR68</f>
        <v>0.95945850166560354</v>
      </c>
      <c r="P68" s="21">
        <f>'Balance Sheet Annual'!N68/'Balance Sheet Annual'!BR68</f>
        <v>0.27843929406761642</v>
      </c>
      <c r="Q68" s="21">
        <f>'Balance Sheet Annual'!CH68/'Balance Sheet Annual'!CS68</f>
        <v>4.5759232954545457</v>
      </c>
      <c r="R68" s="21">
        <f>('Balance Sheet Annual'!BH68+'Balance Sheet Annual'!BS68)/'Balance Sheet Annual'!BB68</f>
        <v>0.36349972614604698</v>
      </c>
      <c r="S68" s="21">
        <f>('Balance Sheet Annual'!BH68/'Balance Sheet Annual'!BB68)</f>
        <v>0.14702772930492045</v>
      </c>
      <c r="T68" s="21">
        <f>'Balance Sheet Annual'!BS68/'Balance Sheet Annual'!BB68</f>
        <v>0.2164719968411265</v>
      </c>
      <c r="U68" s="21">
        <f>('Balance Sheet Annual'!BH68+'Balance Sheet Annual'!BS68)/'Balance Sheet Annual'!CS68</f>
        <v>2.0268465909090909</v>
      </c>
      <c r="V68" s="21">
        <f>('Balance Sheet Annual'!BH68/'Balance Sheet Annual'!CS68)</f>
        <v>0.81981534090909092</v>
      </c>
      <c r="W68" s="21">
        <f>('Balance Sheet Annual'!BS68/'Balance Sheet Annual'!CS68)</f>
        <v>1.20703125</v>
      </c>
      <c r="X68" s="22">
        <f>'Balance Sheet Annual'!AH68/'Balance Sheet Annual'!BB68</f>
        <v>0.49170158835292771</v>
      </c>
      <c r="Y68" s="22">
        <f>'Balance Sheet Annual'!CS68/('Balance Sheet Annual'!BB68-'Balance Sheet Annual'!AQ68-'Balance Sheet Annual'!AR68-'Balance Sheet Annual'!AS68)</f>
        <v>0.20001420555437177</v>
      </c>
      <c r="Z68" s="22">
        <f>'Balance Sheet Annual'!BA68/'Balance Sheet Annual'!BB68</f>
        <v>0.50829841164707235</v>
      </c>
      <c r="AA68" s="22">
        <f>'Balance Sheet Annual'!AR68/'Balance Sheet Annual'!BB68</f>
        <v>7.9188373307518878E-2</v>
      </c>
      <c r="AB68" s="23">
        <f>'Balance Sheet Annual'!CS68/'Balance Sheet Annual'!CT68</f>
        <v>0.17934249576481678</v>
      </c>
      <c r="AC68" s="24">
        <f>'Income Statement Annual'!V68/'Income Statement Annual'!N68</f>
        <v>0.32390994481195862</v>
      </c>
      <c r="AD68" s="22">
        <f>('Income Statement Annual'!AF68-'Income Statement Annual'!AC68)/'Income Statement Annual'!N68</f>
        <v>0.1647417857534447</v>
      </c>
      <c r="AE68" s="22">
        <f>'Income Statement Annual'!AF68/'Income Statement Annual'!N68</f>
        <v>0.1647417857534447</v>
      </c>
      <c r="AF68" s="22">
        <f>'Income Statement Annual'!BS68/'Income Statement Annual'!N68</f>
        <v>0.1123314206352107</v>
      </c>
      <c r="AG68" s="22">
        <f>('Income Statement Annual'!AF68-'Income Statement Annual'!AC68)/('Income Statement Annual'!AH68*-1)</f>
        <v>8.0062166962699823</v>
      </c>
      <c r="AH68" s="23">
        <f>'Income Statement Annual'!AF68/('Income Statement Annual'!AH68*-1)</f>
        <v>8.0062166962699823</v>
      </c>
      <c r="AI68" s="24">
        <f>'Cash Flow Statement Annual'!BG68/'Cash Flow Statement Annual'!AB68</f>
        <v>-0.55657212564806346</v>
      </c>
      <c r="AJ68" s="22">
        <f>'Cash Flow Statement Annual'!AB68/'Balance Sheet Annual'!BR68</f>
        <v>0.23240484796938124</v>
      </c>
      <c r="AK68" s="22">
        <f>('Cash Flow Statement Annual'!AB68+'Cash Flow Statement Annual'!AV68)/('Balance Sheet Annual'!BH68+'Balance Sheet Annual'!BS68)</f>
        <v>0.16143387763683509</v>
      </c>
      <c r="AL68" s="23">
        <f>('Cash Flow Statement Annual'!AB68/('Balance Sheet Annual'!BH68+'Balance Sheet Annual'!BS68))</f>
        <v>0.22979886467166585</v>
      </c>
      <c r="AM68" s="24">
        <f>'Income Statement Annual'!BS68/'Balance Sheet Annual'!CS68</f>
        <v>0.43657670454545455</v>
      </c>
      <c r="AN68" s="22">
        <f>'Income Statement Annual'!N68/'Balance Sheet Annual'!CS68</f>
        <v>3.886505681818182</v>
      </c>
      <c r="AO68" s="22">
        <f>'Income Statement Annual'!N68/'Balance Sheet Annual'!BB68</f>
        <v>0.69701562878141354</v>
      </c>
      <c r="AP68" s="22">
        <f>'Income Statement Annual'!N68/('Balance Sheet Annual'!AH68-'Balance Sheet Annual'!BR68)</f>
        <v>5.2693307655272026</v>
      </c>
      <c r="AQ68" s="22">
        <f>'Income Statement Annual'!BS68/'Balance Sheet Annual'!BB68</f>
        <v>7.8296755785960848E-2</v>
      </c>
      <c r="AR68" s="22">
        <f>'Cash Flow Statement Annual'!AB68/'Income Statement Annual'!N68</f>
        <v>0.11984211103395344</v>
      </c>
      <c r="AS68" s="22">
        <f>'Cash Flow Statement Annual'!BG68/'Income Statement Annual'!N68</f>
        <v>-6.6700778480318704E-2</v>
      </c>
      <c r="AT68" s="22">
        <f>'Cash Flow Statement Annual'!AB68/'Balance Sheet Annual'!BB68</f>
        <v>8.3531824376823036E-2</v>
      </c>
      <c r="AU68" s="22">
        <f>('Cash Flow Statement Annual'!AB68+'Cash Flow Statement Annual'!AU68)/'Balance Sheet Annual'!BR68</f>
        <v>0.11857679495357573</v>
      </c>
      <c r="AV68" s="22">
        <f>('Cash Flow Statement Annual'!AB68+'Cash Flow Statement Annual'!AU68)/('Balance Sheet Annual'!BH68+'Balance Sheet Annual'!BS68)</f>
        <v>0.11724717919966361</v>
      </c>
      <c r="AW68" s="22">
        <f>'Cash Flow Statement Annual'!AB68/'Balance Sheet Annual'!BS68</f>
        <v>0.3858781994704325</v>
      </c>
      <c r="AX68" s="22">
        <f>('Cash Flow Statement Annual'!AB68+'Cash Flow Statement Annual'!AU68)/'Balance Sheet Annual'!BS68</f>
        <v>0.19688143571638717</v>
      </c>
      <c r="AY68" s="22">
        <f>('Balance Sheet Annual'!BH68+'Balance Sheet Annual'!BS68)/('Income Statement Annual'!AF68-'Income Statement Annual'!AC68)</f>
        <v>3.1656128674431505</v>
      </c>
      <c r="AZ68" s="22">
        <f>(('Balance Sheet Annual'!BH68+'Balance Sheet Annual'!BS68)-'Balance Sheet Annual'!N68)/('Income Statement Annual'!AF68-'Income Statement Annual'!AC68)</f>
        <v>2.2940654464780921</v>
      </c>
      <c r="BA68" s="22">
        <f>('Cash Flow Statement Annual'!AB68+'Cash Flow Statement Annual'!AU68)/'Income Statement Annual'!BS68</f>
        <v>0.54433056775662925</v>
      </c>
      <c r="BB68" s="22">
        <f>'Income Statement Annual'!AF68/('Balance Sheet Annual'!BH68+'Balance Sheet Annual'!BS68)</f>
        <v>0.31589459667811337</v>
      </c>
      <c r="BC68" s="23">
        <f>'Income Statement Annual'!AF68/('Balance Sheet Annual'!BB68-'Balance Sheet Annual'!BR68)</f>
        <v>0.17925672585552088</v>
      </c>
    </row>
    <row r="69" spans="1:55" x14ac:dyDescent="0.2">
      <c r="A69" s="47" t="s">
        <v>260</v>
      </c>
      <c r="B69" s="47" t="s">
        <v>261</v>
      </c>
      <c r="C69" s="47" t="str">
        <f>VLOOKUP(A69,'[1]S&amp;P 500 Wikipedia'!A:D,3,FALSE)</f>
        <v>Real Estate</v>
      </c>
      <c r="D69" s="47">
        <v>378105</v>
      </c>
      <c r="E69" s="47" t="s">
        <v>16</v>
      </c>
      <c r="F69" s="47">
        <v>2018</v>
      </c>
      <c r="G69" s="47" t="s">
        <v>17</v>
      </c>
      <c r="H69" s="48">
        <v>43465</v>
      </c>
      <c r="I69" s="48">
        <v>43525</v>
      </c>
      <c r="J69" s="48">
        <v>43686</v>
      </c>
      <c r="K69" s="47">
        <v>339835254</v>
      </c>
      <c r="L69" s="47">
        <v>342695694</v>
      </c>
      <c r="M69" s="47" t="s">
        <v>2037</v>
      </c>
      <c r="N69" s="20">
        <f>'Balance Sheet Annual'!AH69/'Balance Sheet Annual'!BR69</f>
        <v>1.1638407273002973</v>
      </c>
      <c r="O69" s="21">
        <f>('Balance Sheet Annual'!AH69-'Balance Sheet Annual'!U69)/'Balance Sheet Annual'!BR69</f>
        <v>1.1638407273002973</v>
      </c>
      <c r="P69" s="21">
        <f>'Balance Sheet Annual'!N69/'Balance Sheet Annual'!BR69</f>
        <v>0.13392522977988688</v>
      </c>
      <c r="Q69" s="21">
        <f>'Balance Sheet Annual'!CH69/'Balance Sheet Annual'!CS69</f>
        <v>1.6860391680316302</v>
      </c>
      <c r="R69" s="21">
        <f>('Balance Sheet Annual'!BH69+'Balance Sheet Annual'!BS69)/'Balance Sheet Annual'!BB69</f>
        <v>0.2303050214118624</v>
      </c>
      <c r="S69" s="21">
        <f>('Balance Sheet Annual'!BH69/'Balance Sheet Annual'!BB69)</f>
        <v>9.8976554071984316E-2</v>
      </c>
      <c r="T69" s="21">
        <f>'Balance Sheet Annual'!BS69/'Balance Sheet Annual'!BB69</f>
        <v>0.13132846733987807</v>
      </c>
      <c r="U69" s="21">
        <f>('Balance Sheet Annual'!BH69+'Balance Sheet Annual'!BS69)/'Balance Sheet Annual'!CS69</f>
        <v>0.61860830810662559</v>
      </c>
      <c r="V69" s="21">
        <f>('Balance Sheet Annual'!BH69/'Balance Sheet Annual'!CS69)</f>
        <v>0.26585490095415037</v>
      </c>
      <c r="W69" s="21">
        <f>('Balance Sheet Annual'!BS69/'Balance Sheet Annual'!CS69)</f>
        <v>0.35275340715247522</v>
      </c>
      <c r="X69" s="22">
        <f>'Balance Sheet Annual'!AH69/'Balance Sheet Annual'!BB69</f>
        <v>0.50191825050738315</v>
      </c>
      <c r="Y69" s="22">
        <f>'Balance Sheet Annual'!CS69/('Balance Sheet Annual'!BB69-'Balance Sheet Annual'!AQ69-'Balance Sheet Annual'!AR69-'Balance Sheet Annual'!AS69)</f>
        <v>0.59904299514921122</v>
      </c>
      <c r="Z69" s="22">
        <f>'Balance Sheet Annual'!BA69/'Balance Sheet Annual'!BB69</f>
        <v>0.49808174949261685</v>
      </c>
      <c r="AA69" s="22">
        <f>'Balance Sheet Annual'!AR69/'Balance Sheet Annual'!BB69</f>
        <v>0.27141006033161097</v>
      </c>
      <c r="AB69" s="23">
        <f>'Balance Sheet Annual'!CS69/'Balance Sheet Annual'!CT69</f>
        <v>0.37229539014236157</v>
      </c>
      <c r="AC69" s="24">
        <f>'Income Statement Annual'!V69/'Income Statement Annual'!N69</f>
        <v>0.22918724608820731</v>
      </c>
      <c r="AD69" s="22">
        <f>('Income Statement Annual'!AF69-'Income Statement Annual'!AC69)/'Income Statement Annual'!N69</f>
        <v>7.146657502068407E-2</v>
      </c>
      <c r="AE69" s="22">
        <f>'Income Statement Annual'!AF69/'Income Statement Annual'!N69</f>
        <v>5.028634371142237E-2</v>
      </c>
      <c r="AF69" s="22">
        <f>'Income Statement Annual'!BS69/'Income Statement Annual'!N69</f>
        <v>4.9822615539354853E-2</v>
      </c>
      <c r="AG69" s="22">
        <f>('Income Statement Annual'!AF69-'Income Statement Annual'!AC69)/('Income Statement Annual'!AH69*-1)</f>
        <v>15.454253432639206</v>
      </c>
      <c r="AH69" s="23">
        <f>'Income Statement Annual'!AF69/('Income Statement Annual'!AH69*-1)</f>
        <v>10.874145006839946</v>
      </c>
      <c r="AI69" s="24">
        <f>'Cash Flow Statement Annual'!BG69/'Cash Flow Statement Annual'!AB69</f>
        <v>-0.4478236002860555</v>
      </c>
      <c r="AJ69" s="22">
        <f>'Cash Flow Statement Annual'!AB69/'Balance Sheet Annual'!BR69</f>
        <v>0.19492933428450318</v>
      </c>
      <c r="AK69" s="22">
        <f>('Cash Flow Statement Annual'!AB69+'Cash Flow Statement Annual'!AV69)/('Balance Sheet Annual'!BH69+'Balance Sheet Annual'!BS69)</f>
        <v>0.36501711588952773</v>
      </c>
      <c r="AL69" s="23">
        <f>('Cash Flow Statement Annual'!AB69/('Balance Sheet Annual'!BH69+'Balance Sheet Annual'!BS69))</f>
        <v>0.36501711588952773</v>
      </c>
      <c r="AM69" s="24">
        <f>'Income Statement Annual'!BS69/'Balance Sheet Annual'!CS69</f>
        <v>0.21222351255573463</v>
      </c>
      <c r="AN69" s="22">
        <f>'Income Statement Annual'!N69/'Balance Sheet Annual'!CS69</f>
        <v>4.2595819239577937</v>
      </c>
      <c r="AO69" s="22">
        <f>'Income Statement Annual'!N69/'Balance Sheet Annual'!BB69</f>
        <v>1.585822714223218</v>
      </c>
      <c r="AP69" s="22">
        <f>'Income Statement Annual'!N69/('Balance Sheet Annual'!AH69-'Balance Sheet Annual'!BR69)</f>
        <v>22.443641870786575</v>
      </c>
      <c r="AQ69" s="22">
        <f>'Income Statement Annual'!BS69/'Balance Sheet Annual'!BB69</f>
        <v>7.9009835404319592E-2</v>
      </c>
      <c r="AR69" s="22">
        <f>'Cash Flow Statement Annual'!AB69/'Income Statement Annual'!N69</f>
        <v>5.3010512421504542E-2</v>
      </c>
      <c r="AS69" s="22">
        <f>'Cash Flow Statement Annual'!BG69/'Income Statement Annual'!N69</f>
        <v>-2.3739358525606831E-2</v>
      </c>
      <c r="AT69" s="22">
        <f>'Cash Flow Statement Annual'!AB69/'Balance Sheet Annual'!BB69</f>
        <v>8.4065274690633948E-2</v>
      </c>
      <c r="AU69" s="22">
        <f>('Cash Flow Statement Annual'!AB69+'Cash Flow Statement Annual'!AU69)/'Balance Sheet Annual'!BR69</f>
        <v>9.8315981376370321E-2</v>
      </c>
      <c r="AV69" s="22">
        <f>('Cash Flow Statement Annual'!AB69+'Cash Flow Statement Annual'!AU69)/('Balance Sheet Annual'!BH69+'Balance Sheet Annual'!BS69)</f>
        <v>0.18410269598250109</v>
      </c>
      <c r="AW69" s="22">
        <f>'Cash Flow Statement Annual'!AB69/'Balance Sheet Annual'!BS69</f>
        <v>0.64011464074329749</v>
      </c>
      <c r="AX69" s="22">
        <f>('Cash Flow Statement Annual'!AB69+'Cash Flow Statement Annual'!AU69)/'Balance Sheet Annual'!BS69</f>
        <v>0.3228528909158811</v>
      </c>
      <c r="AY69" s="22">
        <f>('Balance Sheet Annual'!BH69+'Balance Sheet Annual'!BS69)/('Income Statement Annual'!AF69-'Income Statement Annual'!AC69)</f>
        <v>2.032103405474909</v>
      </c>
      <c r="AZ69" s="22">
        <f>(('Balance Sheet Annual'!BH69+'Balance Sheet Annual'!BS69)-'Balance Sheet Annual'!N69)/('Income Statement Annual'!AF69-'Income Statement Annual'!AC69)</f>
        <v>1.5224860222555461</v>
      </c>
      <c r="BA69" s="22">
        <f>('Cash Flow Statement Annual'!AB69+'Cash Flow Statement Annual'!AU69)/'Income Statement Annual'!BS69</f>
        <v>0.53663920603375226</v>
      </c>
      <c r="BB69" s="22">
        <f>'Income Statement Annual'!AF69/('Balance Sheet Annual'!BH69+'Balance Sheet Annual'!BS69)</f>
        <v>0.34625917222272951</v>
      </c>
      <c r="BC69" s="23">
        <f>'Income Statement Annual'!AF69/('Balance Sheet Annual'!BB69-'Balance Sheet Annual'!BR69)</f>
        <v>0.14021391502065811</v>
      </c>
    </row>
    <row r="70" spans="1:55" x14ac:dyDescent="0.2">
      <c r="A70" s="47" t="s">
        <v>257</v>
      </c>
      <c r="B70" s="47" t="s">
        <v>258</v>
      </c>
      <c r="C70" s="47" t="str">
        <f>VLOOKUP(A70,'[1]S&amp;P 500 Wikipedia'!A:D,3,FALSE)</f>
        <v>Financials</v>
      </c>
      <c r="D70" s="47">
        <v>120616</v>
      </c>
      <c r="E70" s="47" t="s">
        <v>16</v>
      </c>
      <c r="F70" s="47">
        <v>2018</v>
      </c>
      <c r="G70" s="47" t="s">
        <v>17</v>
      </c>
      <c r="H70" s="48">
        <v>43465</v>
      </c>
      <c r="I70" s="48">
        <v>43518</v>
      </c>
      <c r="J70" s="48">
        <v>43518</v>
      </c>
      <c r="K70" s="47">
        <v>111400000</v>
      </c>
      <c r="L70" s="47">
        <v>112000000</v>
      </c>
      <c r="M70" s="47" t="s">
        <v>1669</v>
      </c>
      <c r="N70" s="20">
        <f>'Balance Sheet Annual'!AH70/'Balance Sheet Annual'!BR70</f>
        <v>1.1473401577445881</v>
      </c>
      <c r="O70" s="21">
        <f>('Balance Sheet Annual'!AH70-'Balance Sheet Annual'!U70)/'Balance Sheet Annual'!BR70</f>
        <v>1.1473401577445881</v>
      </c>
      <c r="P70" s="21">
        <f>'Balance Sheet Annual'!N70/'Balance Sheet Annual'!BR70</f>
        <v>0.52156402080886055</v>
      </c>
      <c r="Q70" s="21">
        <f>'Balance Sheet Annual'!CH70/'Balance Sheet Annual'!CS70</f>
        <v>0.63702928870292885</v>
      </c>
      <c r="R70" s="21">
        <f>('Balance Sheet Annual'!BH70+'Balance Sheet Annual'!BS70)/'Balance Sheet Annual'!BB70</f>
        <v>0.22841571133245631</v>
      </c>
      <c r="S70" s="21">
        <f>('Balance Sheet Annual'!BH70/'Balance Sheet Annual'!BB70)</f>
        <v>5.6342792708137565E-2</v>
      </c>
      <c r="T70" s="21">
        <f>'Balance Sheet Annual'!BS70/'Balance Sheet Annual'!BB70</f>
        <v>0.17207291862431873</v>
      </c>
      <c r="U70" s="21">
        <f>('Balance Sheet Annual'!BH70+'Balance Sheet Annual'!BS70)/'Balance Sheet Annual'!CS70</f>
        <v>0.37392320945114449</v>
      </c>
      <c r="V70" s="21">
        <f>('Balance Sheet Annual'!BH70/'Balance Sheet Annual'!CS70)</f>
        <v>9.2234801870539007E-2</v>
      </c>
      <c r="W70" s="21">
        <f>('Balance Sheet Annual'!BS70/'Balance Sheet Annual'!CS70)</f>
        <v>0.28168840758060548</v>
      </c>
      <c r="X70" s="22">
        <f>'Balance Sheet Annual'!AH70/'Balance Sheet Annual'!BB70</f>
        <v>0.12849088517196017</v>
      </c>
      <c r="Y70" s="22">
        <f>'Balance Sheet Annual'!CS70/('Balance Sheet Annual'!BB70-'Balance Sheet Annual'!AQ70-'Balance Sheet Annual'!AR70-'Balance Sheet Annual'!AS70)</f>
        <v>3.5742247635803825</v>
      </c>
      <c r="Z70" s="22">
        <f>'Balance Sheet Annual'!BA70/'Balance Sheet Annual'!BB70</f>
        <v>0.87150911482803983</v>
      </c>
      <c r="AA70" s="22">
        <f>'Balance Sheet Annual'!AR70/'Balance Sheet Annual'!BB70</f>
        <v>0.50580717910167261</v>
      </c>
      <c r="AB70" s="23">
        <f>'Balance Sheet Annual'!CS70/'Balance Sheet Annual'!CT70</f>
        <v>0.61086261980830669</v>
      </c>
      <c r="AC70" s="24">
        <f>'Income Statement Annual'!V70/'Income Statement Annual'!N70</f>
        <v>0.43950447847442936</v>
      </c>
      <c r="AD70" s="22">
        <f>('Income Statement Annual'!AF70-'Income Statement Annual'!AC70)/'Income Statement Annual'!N70</f>
        <v>0.30099682172782433</v>
      </c>
      <c r="AE70" s="22">
        <f>'Income Statement Annual'!AF70/'Income Statement Annual'!N70</f>
        <v>0.22731869401906962</v>
      </c>
      <c r="AF70" s="22">
        <f>'Income Statement Annual'!BS70/'Income Statement Annual'!N70</f>
        <v>0.15244871424443801</v>
      </c>
      <c r="AG70" s="22">
        <f>('Income Statement Annual'!AF70-'Income Statement Annual'!AC70)/('Income Statement Annual'!AH70*-1)</f>
        <v>21.816753926701569</v>
      </c>
      <c r="AH70" s="23">
        <f>'Income Statement Annual'!AF70/('Income Statement Annual'!AH70*-1)</f>
        <v>16.476439790575917</v>
      </c>
      <c r="AI70" s="24">
        <f>'Cash Flow Statement Annual'!BG70/'Cash Flow Statement Annual'!AB70</f>
        <v>-0.69272795779954788</v>
      </c>
      <c r="AJ70" s="22">
        <f>'Cash Flow Statement Annual'!AB70/'Balance Sheet Annual'!BR70</f>
        <v>0.89075348212787375</v>
      </c>
      <c r="AK70" s="22">
        <f>('Cash Flow Statement Annual'!AB70+'Cash Flow Statement Annual'!AV70)/('Balance Sheet Annual'!BH70+'Balance Sheet Annual'!BS70)</f>
        <v>0.3295211453019582</v>
      </c>
      <c r="AL70" s="23">
        <f>('Cash Flow Statement Annual'!AB70/('Balance Sheet Annual'!BH70+'Balance Sheet Annual'!BS70))</f>
        <v>0.43672864900444297</v>
      </c>
      <c r="AM70" s="24">
        <f>'Income Statement Annual'!BS70/'Balance Sheet Annual'!CS70</f>
        <v>0.12986094019197636</v>
      </c>
      <c r="AN70" s="22">
        <f>'Income Statement Annual'!N70/'Balance Sheet Annual'!CS70</f>
        <v>0.85183362047747968</v>
      </c>
      <c r="AO70" s="22">
        <f>'Income Statement Annual'!N70/'Balance Sheet Annual'!BB70</f>
        <v>0.52035331704566812</v>
      </c>
      <c r="AP70" s="22">
        <f>'Income Statement Annual'!N70/('Balance Sheet Annual'!AH70-'Balance Sheet Annual'!BR70)</f>
        <v>31.535307517084281</v>
      </c>
      <c r="AQ70" s="22">
        <f>'Income Statement Annual'!BS70/'Balance Sheet Annual'!BB70</f>
        <v>7.9327194136440515E-2</v>
      </c>
      <c r="AR70" s="22">
        <f>'Cash Flow Statement Annual'!AB70/'Income Statement Annual'!N70</f>
        <v>0.19170759895983819</v>
      </c>
      <c r="AS70" s="22">
        <f>'Cash Flow Statement Annual'!BG70/'Income Statement Annual'!N70</f>
        <v>-0.13280121352210345</v>
      </c>
      <c r="AT70" s="22">
        <f>'Cash Flow Statement Annual'!AB70/'Balance Sheet Annual'!BB70</f>
        <v>9.9755685021612472E-2</v>
      </c>
      <c r="AU70" s="22">
        <f>('Cash Flow Statement Annual'!AB70+'Cash Flow Statement Annual'!AU70)/'Balance Sheet Annual'!BR70</f>
        <v>0.84779325390166138</v>
      </c>
      <c r="AV70" s="22">
        <f>('Cash Flow Statement Annual'!AB70+'Cash Flow Statement Annual'!AU70)/('Balance Sheet Annual'!BH70+'Balance Sheet Annual'!BS70)</f>
        <v>0.41566562448576599</v>
      </c>
      <c r="AW70" s="22">
        <f>'Cash Flow Statement Annual'!AB70/'Balance Sheet Annual'!BS70</f>
        <v>0.57972913936216686</v>
      </c>
      <c r="AX70" s="22">
        <f>('Cash Flow Statement Annual'!AB70+'Cash Flow Statement Annual'!AU70)/'Balance Sheet Annual'!BS70</f>
        <v>0.5517693315858454</v>
      </c>
      <c r="AY70" s="22">
        <f>('Balance Sheet Annual'!BH70+'Balance Sheet Annual'!BS70)/('Income Statement Annual'!AF70-'Income Statement Annual'!AC70)</f>
        <v>1.4583633309335253</v>
      </c>
      <c r="AZ70" s="22">
        <f>(('Balance Sheet Annual'!BH70+'Balance Sheet Annual'!BS70)-'Balance Sheet Annual'!N70)/('Income Statement Annual'!AF70-'Income Statement Annual'!AC70)</f>
        <v>1.0854331653467724</v>
      </c>
      <c r="BA70" s="22">
        <f>('Cash Flow Statement Annual'!AB70+'Cash Flow Statement Annual'!AU70)/'Income Statement Annual'!BS70</f>
        <v>1.1968727789623312</v>
      </c>
      <c r="BB70" s="22">
        <f>'Income Statement Annual'!AF70/('Balance Sheet Annual'!BH70+'Balance Sheet Annual'!BS70)</f>
        <v>0.51785420437715979</v>
      </c>
      <c r="BC70" s="23">
        <f>'Income Statement Annual'!AF70/('Balance Sheet Annual'!BB70-'Balance Sheet Annual'!BR70)</f>
        <v>0.13320353008401939</v>
      </c>
    </row>
    <row r="71" spans="1:55" x14ac:dyDescent="0.2">
      <c r="A71" s="47" t="s">
        <v>349</v>
      </c>
      <c r="B71" s="47" t="s">
        <v>350</v>
      </c>
      <c r="C71" s="47" t="str">
        <f>VLOOKUP(A71,'[1]S&amp;P 500 Wikipedia'!A:D,3,FALSE)</f>
        <v>Real Estate</v>
      </c>
      <c r="D71" s="47">
        <v>378122</v>
      </c>
      <c r="E71" s="47" t="s">
        <v>16</v>
      </c>
      <c r="F71" s="47">
        <v>2018</v>
      </c>
      <c r="G71" s="47" t="s">
        <v>17</v>
      </c>
      <c r="H71" s="48">
        <v>43465</v>
      </c>
      <c r="I71" s="48">
        <v>43521</v>
      </c>
      <c r="J71" s="48">
        <v>43521</v>
      </c>
      <c r="K71" s="47">
        <v>413000000</v>
      </c>
      <c r="L71" s="47">
        <v>418000000</v>
      </c>
      <c r="M71" s="47" t="s">
        <v>1670</v>
      </c>
      <c r="N71" s="20">
        <f>'Balance Sheet Annual'!AH71/'Balance Sheet Annual'!BR71</f>
        <v>0.86732533521524346</v>
      </c>
      <c r="O71" s="21">
        <f>('Balance Sheet Annual'!AH71-'Balance Sheet Annual'!U71)/'Balance Sheet Annual'!BR71</f>
        <v>0.86732533521524346</v>
      </c>
      <c r="P71" s="21">
        <f>'Balance Sheet Annual'!N71/'Balance Sheet Annual'!BR71</f>
        <v>0.19548341566690192</v>
      </c>
      <c r="Q71" s="21">
        <f>'Balance Sheet Annual'!CH71/'Balance Sheet Annual'!CS71</f>
        <v>1.7243643011467509</v>
      </c>
      <c r="R71" s="21">
        <f>('Balance Sheet Annual'!BH71+'Balance Sheet Annual'!BS71)/'Balance Sheet Annual'!BB71</f>
        <v>0.50883025773982005</v>
      </c>
      <c r="S71" s="21">
        <f>('Balance Sheet Annual'!BH71/'Balance Sheet Annual'!BB71)</f>
        <v>3.2636876620405673E-3</v>
      </c>
      <c r="T71" s="21">
        <f>'Balance Sheet Annual'!BS71/'Balance Sheet Annual'!BB71</f>
        <v>0.5055665700777795</v>
      </c>
      <c r="U71" s="21">
        <f>('Balance Sheet Annual'!BH71+'Balance Sheet Annual'!BS71)/'Balance Sheet Annual'!CS71</f>
        <v>1.3862389895296658</v>
      </c>
      <c r="V71" s="21">
        <f>('Balance Sheet Annual'!BH71/'Balance Sheet Annual'!CS71)</f>
        <v>8.891474156556424E-3</v>
      </c>
      <c r="W71" s="21">
        <f>('Balance Sheet Annual'!BS71/'Balance Sheet Annual'!CS71)</f>
        <v>1.3773475153731096</v>
      </c>
      <c r="X71" s="22">
        <f>'Balance Sheet Annual'!AH71/'Balance Sheet Annual'!BB71</f>
        <v>3.7486655482690256E-2</v>
      </c>
      <c r="Y71" s="22">
        <f>'Balance Sheet Annual'!CS71/('Balance Sheet Annual'!BB71-'Balance Sheet Annual'!AQ71-'Balance Sheet Annual'!AR71-'Balance Sheet Annual'!AS71)</f>
        <v>0.53723214285714282</v>
      </c>
      <c r="Z71" s="22">
        <f>'Balance Sheet Annual'!BA71/'Balance Sheet Annual'!BB71</f>
        <v>0.96251334451730974</v>
      </c>
      <c r="AA71" s="22">
        <f>'Balance Sheet Annual'!AR71/'Balance Sheet Annual'!BB71</f>
        <v>0.30739667530883025</v>
      </c>
      <c r="AB71" s="23">
        <f>'Balance Sheet Annual'!CS71/'Balance Sheet Annual'!CT71</f>
        <v>0.36705810584108584</v>
      </c>
      <c r="AC71" s="24">
        <f>'Income Statement Annual'!V71/'Income Statement Annual'!N71</f>
        <v>0.65941360870366961</v>
      </c>
      <c r="AD71" s="22">
        <f>('Income Statement Annual'!AF71-'Income Statement Annual'!AC71)/'Income Statement Annual'!N71</f>
        <v>0.55559653328416003</v>
      </c>
      <c r="AE71" s="22">
        <f>'Income Statement Annual'!AF71/'Income Statement Annual'!N71</f>
        <v>0.2738336713995943</v>
      </c>
      <c r="AF71" s="22">
        <f>'Income Statement Annual'!BS71/'Income Statement Annual'!N71</f>
        <v>0.10289507652590817</v>
      </c>
      <c r="AG71" s="22">
        <f>('Income Statement Annual'!AF71-'Income Statement Annual'!AC71)/('Income Statement Annual'!AH71*-1)</f>
        <v>4.7299843014128724</v>
      </c>
      <c r="AH71" s="23">
        <f>'Income Statement Annual'!AF71/('Income Statement Annual'!AH71*-1)</f>
        <v>2.3312401883830454</v>
      </c>
      <c r="AI71" s="24">
        <f>'Cash Flow Statement Annual'!BG71/'Cash Flow Statement Annual'!AB71</f>
        <v>-0.29296562749800159</v>
      </c>
      <c r="AJ71" s="22">
        <f>'Cash Flow Statement Annual'!AB71/'Balance Sheet Annual'!BR71</f>
        <v>1.7657021877205363</v>
      </c>
      <c r="AK71" s="22">
        <f>('Cash Flow Statement Annual'!AB71+'Cash Flow Statement Annual'!AV71)/('Balance Sheet Annual'!BH71+'Balance Sheet Annual'!BS71)</f>
        <v>3.638652439755425E-2</v>
      </c>
      <c r="AL71" s="23">
        <f>('Cash Flow Statement Annual'!AB71/('Balance Sheet Annual'!BH71+'Balance Sheet Annual'!BS71))</f>
        <v>0.1499820165447788</v>
      </c>
      <c r="AM71" s="24">
        <f>'Income Statement Annual'!BS71/'Balance Sheet Annual'!CS71</f>
        <v>4.6368622236995179E-2</v>
      </c>
      <c r="AN71" s="22">
        <f>'Income Statement Annual'!N71/'Balance Sheet Annual'!CS71</f>
        <v>0.45063985374771481</v>
      </c>
      <c r="AO71" s="22">
        <f>'Income Statement Annual'!N71/'Balance Sheet Annual'!BB71</f>
        <v>0.16541101113314016</v>
      </c>
      <c r="AP71" s="22">
        <f>'Income Statement Annual'!N71/('Balance Sheet Annual'!AH71-'Balance Sheet Annual'!BR71)</f>
        <v>-28.845744680851062</v>
      </c>
      <c r="AQ71" s="22">
        <f>'Income Statement Annual'!BS71/'Balance Sheet Annual'!BB71</f>
        <v>1.7019978648772305E-2</v>
      </c>
      <c r="AR71" s="22">
        <f>'Cash Flow Statement Annual'!AB71/'Income Statement Annual'!N71</f>
        <v>0.46136824635810436</v>
      </c>
      <c r="AS71" s="22">
        <f>'Cash Flow Statement Annual'!BG71/'Income Statement Annual'!N71</f>
        <v>-0.13516503780195463</v>
      </c>
      <c r="AT71" s="22">
        <f>'Cash Flow Statement Annual'!AB71/'Balance Sheet Annual'!BB71</f>
        <v>7.6315388134817752E-2</v>
      </c>
      <c r="AU71" s="22">
        <f>('Cash Flow Statement Annual'!AB71+'Cash Flow Statement Annual'!AU71)/'Balance Sheet Annual'!BR71</f>
        <v>0.49894142554693016</v>
      </c>
      <c r="AV71" s="22">
        <f>('Cash Flow Statement Annual'!AB71+'Cash Flow Statement Annual'!AU71)/('Balance Sheet Annual'!BH71+'Balance Sheet Annual'!BS71)</f>
        <v>4.2381009471286417E-2</v>
      </c>
      <c r="AW71" s="22">
        <f>'Cash Flow Statement Annual'!AB71/'Balance Sheet Annual'!BS71</f>
        <v>0.1509502262443439</v>
      </c>
      <c r="AX71" s="22">
        <f>('Cash Flow Statement Annual'!AB71+'Cash Flow Statement Annual'!AU71)/'Balance Sheet Annual'!BS71</f>
        <v>4.2654600301659122E-2</v>
      </c>
      <c r="AY71" s="22">
        <f>('Balance Sheet Annual'!BH71+'Balance Sheet Annual'!BS71)/('Income Statement Annual'!AF71-'Income Statement Annual'!AC71)</f>
        <v>5.5366744108861603</v>
      </c>
      <c r="AZ71" s="22">
        <f>(('Balance Sheet Annual'!BH71+'Balance Sheet Annual'!BS71)-'Balance Sheet Annual'!N71)/('Income Statement Annual'!AF71-'Income Statement Annual'!AC71)</f>
        <v>5.4447394623299035</v>
      </c>
      <c r="BA71" s="22">
        <f>('Cash Flow Statement Annual'!AB71+'Cash Flow Statement Annual'!AU71)/'Income Statement Annual'!BS71</f>
        <v>1.2670250896057347</v>
      </c>
      <c r="BB71" s="22">
        <f>'Income Statement Annual'!AF71/('Balance Sheet Annual'!BH71+'Balance Sheet Annual'!BS71)</f>
        <v>8.9018103344922675E-2</v>
      </c>
      <c r="BC71" s="23">
        <f>'Income Statement Annual'!AF71/('Balance Sheet Annual'!BB71-'Balance Sheet Annual'!BR71)</f>
        <v>4.7341239479724559E-2</v>
      </c>
    </row>
    <row r="72" spans="1:55" x14ac:dyDescent="0.2">
      <c r="A72" s="47" t="s">
        <v>251</v>
      </c>
      <c r="B72" s="47" t="s">
        <v>252</v>
      </c>
      <c r="C72" s="47" t="str">
        <f>VLOOKUP(A72,'[1]S&amp;P 500 Wikipedia'!A:D,3,FALSE)</f>
        <v>Consumer Discretionary</v>
      </c>
      <c r="D72" s="47">
        <v>288836</v>
      </c>
      <c r="E72" s="47" t="s">
        <v>16</v>
      </c>
      <c r="F72" s="47">
        <v>2018</v>
      </c>
      <c r="G72" s="47" t="s">
        <v>17</v>
      </c>
      <c r="H72" s="48">
        <v>43434</v>
      </c>
      <c r="I72" s="48">
        <v>43493</v>
      </c>
      <c r="J72" s="48">
        <v>43493</v>
      </c>
      <c r="K72" s="47">
        <v>699000000</v>
      </c>
      <c r="L72" s="47">
        <v>699000000</v>
      </c>
      <c r="M72" s="47" t="s">
        <v>1671</v>
      </c>
      <c r="N72" s="20">
        <f>'Balance Sheet Annual'!AH72/'Balance Sheet Annual'!BR72</f>
        <v>0.24182509505703423</v>
      </c>
      <c r="O72" s="21">
        <f>('Balance Sheet Annual'!AH72-'Balance Sheet Annual'!U72)/'Balance Sheet Annual'!BR72</f>
        <v>0.19293862031504616</v>
      </c>
      <c r="P72" s="21">
        <f>'Balance Sheet Annual'!N72/'Balance Sheet Annual'!BR72</f>
        <v>0.1066811515480717</v>
      </c>
      <c r="Q72" s="21">
        <f>'Balance Sheet Annual'!CH72/'Balance Sheet Annual'!CS72</f>
        <v>0.73468886797856237</v>
      </c>
      <c r="R72" s="21">
        <f>('Balance Sheet Annual'!BH72+'Balance Sheet Annual'!BS72)/'Balance Sheet Annual'!BB72</f>
        <v>0.24346123912171883</v>
      </c>
      <c r="S72" s="21">
        <f>('Balance Sheet Annual'!BH72/'Balance Sheet Annual'!BB72)</f>
        <v>5.7215631706799365E-2</v>
      </c>
      <c r="T72" s="21">
        <f>'Balance Sheet Annual'!BS72/'Balance Sheet Annual'!BB72</f>
        <v>0.18624560741491947</v>
      </c>
      <c r="U72" s="21">
        <f>('Balance Sheet Annual'!BH72+'Balance Sheet Annual'!BS72)/'Balance Sheet Annual'!CS72</f>
        <v>0.42232950128871249</v>
      </c>
      <c r="V72" s="21">
        <f>('Balance Sheet Annual'!BH72/'Balance Sheet Annual'!CS72)</f>
        <v>9.9251319396146134E-2</v>
      </c>
      <c r="W72" s="21">
        <f>('Balance Sheet Annual'!BS72/'Balance Sheet Annual'!CS72)</f>
        <v>0.32307818189256637</v>
      </c>
      <c r="X72" s="22">
        <f>'Balance Sheet Annual'!AH72/'Balance Sheet Annual'!BB72</f>
        <v>5.2498761821655152E-2</v>
      </c>
      <c r="Y72" s="22">
        <f>'Balance Sheet Annual'!CS72/('Balance Sheet Annual'!BB72-'Balance Sheet Annual'!AQ72-'Balance Sheet Annual'!AR72-'Balance Sheet Annual'!AS72)</f>
        <v>0.63819843342036553</v>
      </c>
      <c r="Z72" s="22">
        <f>'Balance Sheet Annual'!BA72/'Balance Sheet Annual'!BB72</f>
        <v>0.94750123817834486</v>
      </c>
      <c r="AA72" s="22">
        <f>'Balance Sheet Annual'!AR72/'Balance Sheet Annual'!BB72</f>
        <v>6.8984222070234191E-2</v>
      </c>
      <c r="AB72" s="23">
        <f>'Balance Sheet Annual'!CS72/'Balance Sheet Annual'!CT72</f>
        <v>0.57647225301290062</v>
      </c>
      <c r="AC72" s="24">
        <f>'Income Statement Annual'!V72/'Income Statement Annual'!N72</f>
        <v>0.41263704252952704</v>
      </c>
      <c r="AD72" s="22">
        <f>('Income Statement Annual'!AF72-'Income Statement Annual'!AC72)/'Income Statement Annual'!N72</f>
        <v>0.28287696626238018</v>
      </c>
      <c r="AE72" s="22">
        <f>'Income Statement Annual'!AF72/'Income Statement Annual'!N72</f>
        <v>0.17604999735183519</v>
      </c>
      <c r="AF72" s="22">
        <f>'Income Statement Annual'!BS72/'Income Statement Annual'!N72</f>
        <v>0.1669403103649171</v>
      </c>
      <c r="AG72" s="22">
        <f>('Income Statement Annual'!AF72-'Income Statement Annual'!AC72)/('Income Statement Annual'!AH72*-1)</f>
        <v>29.672222222222221</v>
      </c>
      <c r="AH72" s="23">
        <f>'Income Statement Annual'!AF72/('Income Statement Annual'!AH72*-1)</f>
        <v>18.466666666666665</v>
      </c>
      <c r="AI72" s="24">
        <f>'Cash Flow Statement Annual'!BG72/'Cash Flow Statement Annual'!AB72</f>
        <v>-0.26293025770409084</v>
      </c>
      <c r="AJ72" s="22">
        <f>'Cash Flow Statement Annual'!AB72/'Balance Sheet Annual'!BR72</f>
        <v>0.60282455187398154</v>
      </c>
      <c r="AK72" s="22">
        <f>('Cash Flow Statement Annual'!AB72+'Cash Flow Statement Annual'!AV72)/('Balance Sheet Annual'!BH72+'Balance Sheet Annual'!BS72)</f>
        <v>0.40627724498692241</v>
      </c>
      <c r="AL72" s="23">
        <f>('Cash Flow Statement Annual'!AB72/('Balance Sheet Annual'!BH72+'Balance Sheet Annual'!BS72))</f>
        <v>0.53753753753753752</v>
      </c>
      <c r="AM72" s="24">
        <f>'Income Statement Annual'!BS72/'Balance Sheet Annual'!CS72</f>
        <v>0.12895307449985682</v>
      </c>
      <c r="AN72" s="22">
        <f>'Income Statement Annual'!N72/'Balance Sheet Annual'!CS72</f>
        <v>0.77245019023851413</v>
      </c>
      <c r="AO72" s="22">
        <f>'Income Statement Annual'!N72/'Balance Sheet Annual'!BB72</f>
        <v>0.44529610150703991</v>
      </c>
      <c r="AP72" s="22">
        <f>'Income Statement Annual'!N72/('Balance Sheet Annual'!AH72-'Balance Sheet Annual'!BR72)</f>
        <v>-2.7054019200458517</v>
      </c>
      <c r="AQ72" s="22">
        <f>'Income Statement Annual'!BS72/'Balance Sheet Annual'!BB72</f>
        <v>7.4337869389872885E-2</v>
      </c>
      <c r="AR72" s="22">
        <f>'Cash Flow Statement Annual'!AB72/'Income Statement Annual'!N72</f>
        <v>0.29389333192097877</v>
      </c>
      <c r="AS72" s="22">
        <f>'Cash Flow Statement Annual'!BG72/'Income Statement Annual'!N72</f>
        <v>-7.7273449499496855E-2</v>
      </c>
      <c r="AT72" s="22">
        <f>'Cash Flow Statement Annual'!AB72/'Balance Sheet Annual'!BB72</f>
        <v>0.13086955496332633</v>
      </c>
      <c r="AU72" s="22">
        <f>('Cash Flow Statement Annual'!AB72+'Cash Flow Statement Annual'!AU72)/'Balance Sheet Annual'!BR72</f>
        <v>0.2224877783813145</v>
      </c>
      <c r="AV72" s="22">
        <f>('Cash Flow Statement Annual'!AB72+'Cash Flow Statement Annual'!AU72)/('Balance Sheet Annual'!BH72+'Balance Sheet Annual'!BS72)</f>
        <v>0.19839194032742419</v>
      </c>
      <c r="AW72" s="22">
        <f>'Cash Flow Statement Annual'!AB72/'Balance Sheet Annual'!BS72</f>
        <v>0.70267190072179309</v>
      </c>
      <c r="AX72" s="22">
        <f>('Cash Flow Statement Annual'!AB72+'Cash Flow Statement Annual'!AU72)/'Balance Sheet Annual'!BS72</f>
        <v>0.25933898948967965</v>
      </c>
      <c r="AY72" s="22">
        <f>('Balance Sheet Annual'!BH72+'Balance Sheet Annual'!BS72)/('Income Statement Annual'!AF72-'Income Statement Annual'!AC72)</f>
        <v>1.9327841228234413</v>
      </c>
      <c r="AZ72" s="22">
        <f>(('Balance Sheet Annual'!BH72+'Balance Sheet Annual'!BS72)-'Balance Sheet Annual'!N72)/('Income Statement Annual'!AF72-'Income Statement Annual'!AC72)</f>
        <v>1.7489234225800412</v>
      </c>
      <c r="BA72" s="22">
        <f>('Cash Flow Statement Annual'!AB72+'Cash Flow Statement Annual'!AU72)/'Income Statement Annual'!BS72</f>
        <v>0.64974619289340096</v>
      </c>
      <c r="BB72" s="22">
        <f>'Income Statement Annual'!AF72/('Balance Sheet Annual'!BH72+'Balance Sheet Annual'!BS72)</f>
        <v>0.32199941877361232</v>
      </c>
      <c r="BC72" s="23">
        <f>'Income Statement Annual'!AF72/('Balance Sheet Annual'!BB72-'Balance Sheet Annual'!BR72)</f>
        <v>0.10013254608989035</v>
      </c>
    </row>
    <row r="73" spans="1:55" x14ac:dyDescent="0.2">
      <c r="A73" s="47" t="s">
        <v>239</v>
      </c>
      <c r="B73" s="47" t="s">
        <v>240</v>
      </c>
      <c r="C73" s="47" t="str">
        <f>VLOOKUP(A73,'[1]S&amp;P 500 Wikipedia'!A:D,3,FALSE)</f>
        <v>Information Technology</v>
      </c>
      <c r="D73" s="47">
        <v>107614</v>
      </c>
      <c r="E73" s="47" t="s">
        <v>16</v>
      </c>
      <c r="F73" s="47">
        <v>2018</v>
      </c>
      <c r="G73" s="47" t="s">
        <v>17</v>
      </c>
      <c r="H73" s="48">
        <v>43465</v>
      </c>
      <c r="I73" s="48">
        <v>43523</v>
      </c>
      <c r="J73" s="48">
        <v>43577</v>
      </c>
      <c r="K73" s="47">
        <v>273863000</v>
      </c>
      <c r="L73" s="47">
        <v>280505000</v>
      </c>
      <c r="M73" s="47" t="s">
        <v>2038</v>
      </c>
      <c r="N73" s="20">
        <f>'Balance Sheet Annual'!AH73/'Balance Sheet Annual'!BR73</f>
        <v>1.3414896287917042</v>
      </c>
      <c r="O73" s="21">
        <f>('Balance Sheet Annual'!AH73-'Balance Sheet Annual'!U73)/'Balance Sheet Annual'!BR73</f>
        <v>1.3017678869139131</v>
      </c>
      <c r="P73" s="21">
        <f>'Balance Sheet Annual'!N73/'Balance Sheet Annual'!BR73</f>
        <v>0.75220245365890814</v>
      </c>
      <c r="Q73" s="21">
        <f>'Balance Sheet Annual'!CH73/'Balance Sheet Annual'!CS73</f>
        <v>0.9160602948926615</v>
      </c>
      <c r="R73" s="21">
        <f>('Balance Sheet Annual'!BH73+'Balance Sheet Annual'!BS73)/'Balance Sheet Annual'!BB73</f>
        <v>0.13987014786195232</v>
      </c>
      <c r="S73" s="21">
        <f>('Balance Sheet Annual'!BH73/'Balance Sheet Annual'!BB73)</f>
        <v>0</v>
      </c>
      <c r="T73" s="21">
        <f>'Balance Sheet Annual'!BS73/'Balance Sheet Annual'!BB73</f>
        <v>0.13987014786195232</v>
      </c>
      <c r="U73" s="21">
        <f>('Balance Sheet Annual'!BH73+'Balance Sheet Annual'!BS73)/'Balance Sheet Annual'!CS73</f>
        <v>0.26799963675905247</v>
      </c>
      <c r="V73" s="21">
        <f>('Balance Sheet Annual'!BH73/'Balance Sheet Annual'!CS73)</f>
        <v>0</v>
      </c>
      <c r="W73" s="21">
        <f>('Balance Sheet Annual'!BS73/'Balance Sheet Annual'!CS73)</f>
        <v>0.26799963675905247</v>
      </c>
      <c r="X73" s="22">
        <f>'Balance Sheet Annual'!AH73/'Balance Sheet Annual'!BB73</f>
        <v>0.38526743723502765</v>
      </c>
      <c r="Y73" s="22">
        <f>'Balance Sheet Annual'!CS73/('Balance Sheet Annual'!BB73-'Balance Sheet Annual'!AQ73-'Balance Sheet Annual'!AR73-'Balance Sheet Annual'!AS73)</f>
        <v>0.81496655439062571</v>
      </c>
      <c r="Z73" s="22">
        <f>'Balance Sheet Annual'!BA73/'Balance Sheet Annual'!BB73</f>
        <v>0.61473256276497235</v>
      </c>
      <c r="AA73" s="22">
        <f>'Balance Sheet Annual'!AR73/'Balance Sheet Annual'!BB73</f>
        <v>0.26827250801448888</v>
      </c>
      <c r="AB73" s="23">
        <f>'Balance Sheet Annual'!CS73/'Balance Sheet Annual'!CT73</f>
        <v>0.5219042441751659</v>
      </c>
      <c r="AC73" s="24">
        <f>'Income Statement Annual'!V73/'Income Statement Annual'!N73</f>
        <v>0.87897832669635767</v>
      </c>
      <c r="AD73" s="22">
        <f>('Income Statement Annual'!AF73-'Income Statement Annual'!AC73)/'Income Statement Annual'!N73</f>
        <v>0.19709058185556558</v>
      </c>
      <c r="AE73" s="22">
        <f>'Income Statement Annual'!AF73/'Income Statement Annual'!N73</f>
        <v>0.19050224927526471</v>
      </c>
      <c r="AF73" s="22">
        <f>'Income Statement Annual'!BS73/'Income Statement Annual'!N73</f>
        <v>0.16172752198059701</v>
      </c>
      <c r="AG73" s="22">
        <f>('Income Statement Annual'!AF73-'Income Statement Annual'!AC73)/('Income Statement Annual'!AH73*-1)</f>
        <v>18.210985781580881</v>
      </c>
      <c r="AH73" s="23">
        <f>'Income Statement Annual'!AF73/('Income Statement Annual'!AH73*-1)</f>
        <v>17.602230001296512</v>
      </c>
      <c r="AI73" s="24">
        <f>'Cash Flow Statement Annual'!BG73/'Cash Flow Statement Annual'!AB73</f>
        <v>-0.93912866617831137</v>
      </c>
      <c r="AJ73" s="22">
        <f>'Cash Flow Statement Annual'!AB73/'Balance Sheet Annual'!BR73</f>
        <v>0.85298498410396884</v>
      </c>
      <c r="AK73" s="22">
        <f>('Cash Flow Statement Annual'!AB73+'Cash Flow Statement Annual'!AV73)/('Balance Sheet Annual'!BH73+'Balance Sheet Annual'!BS73)</f>
        <v>1.7514241610699381</v>
      </c>
      <c r="AL73" s="23">
        <f>('Cash Flow Statement Annual'!AB73/('Balance Sheet Annual'!BH73+'Balance Sheet Annual'!BS73))</f>
        <v>1.7514241610699381</v>
      </c>
      <c r="AM73" s="24">
        <f>'Income Statement Annual'!BS73/'Balance Sheet Annual'!CS73</f>
        <v>0.2683768485122256</v>
      </c>
      <c r="AN73" s="22">
        <f>'Income Statement Annual'!N73/'Balance Sheet Annual'!CS73</f>
        <v>1.6594383270425901</v>
      </c>
      <c r="AO73" s="22">
        <f>'Income Statement Annual'!N73/'Balance Sheet Annual'!BB73</f>
        <v>0.86606790583046467</v>
      </c>
      <c r="AP73" s="22">
        <f>'Income Statement Annual'!N73/('Balance Sheet Annual'!AH73-'Balance Sheet Annual'!BR73)</f>
        <v>8.8307876585023344</v>
      </c>
      <c r="AQ73" s="22">
        <f>'Income Statement Annual'!BS73/'Balance Sheet Annual'!BB73</f>
        <v>0.14006701627688611</v>
      </c>
      <c r="AR73" s="22">
        <f>'Cash Flow Statement Annual'!AB73/'Income Statement Annual'!N73</f>
        <v>0.28285536818610846</v>
      </c>
      <c r="AS73" s="22">
        <f>'Cash Flow Statement Annual'!BG73/'Income Statement Annual'!N73</f>
        <v>-0.26563758464599524</v>
      </c>
      <c r="AT73" s="22">
        <f>'Cash Flow Statement Annual'!AB73/'Balance Sheet Annual'!BB73</f>
        <v>0.24497195637784802</v>
      </c>
      <c r="AU73" s="22">
        <f>('Cash Flow Statement Annual'!AB73+'Cash Flow Statement Annual'!AU73)/'Balance Sheet Annual'!BR73</f>
        <v>0.60778129769161982</v>
      </c>
      <c r="AV73" s="22">
        <f>('Cash Flow Statement Annual'!AB73+'Cash Flow Statement Annual'!AU73)/('Balance Sheet Annual'!BH73+'Balance Sheet Annual'!BS73)</f>
        <v>1.2479502796192197</v>
      </c>
      <c r="AW73" s="22">
        <f>'Cash Flow Statement Annual'!AB73/'Balance Sheet Annual'!BS73</f>
        <v>1.7514241610699381</v>
      </c>
      <c r="AX73" s="22">
        <f>('Cash Flow Statement Annual'!AB73+'Cash Flow Statement Annual'!AU73)/'Balance Sheet Annual'!BS73</f>
        <v>1.2479502796192197</v>
      </c>
      <c r="AY73" s="22">
        <f>('Balance Sheet Annual'!BH73+'Balance Sheet Annual'!BS73)/('Income Statement Annual'!AF73-'Income Statement Annual'!AC73)</f>
        <v>0.81942124048373932</v>
      </c>
      <c r="AZ73" s="22">
        <f>(('Balance Sheet Annual'!BH73+'Balance Sheet Annual'!BS73)-'Balance Sheet Annual'!N73)/('Income Statement Annual'!AF73-'Income Statement Annual'!AC73)</f>
        <v>-0.44616549275720008</v>
      </c>
      <c r="BA73" s="22">
        <f>('Cash Flow Statement Annual'!AB73+'Cash Flow Statement Annual'!AU73)/'Income Statement Annual'!BS73</f>
        <v>1.2461962478707376</v>
      </c>
      <c r="BB73" s="22">
        <f>'Income Statement Annual'!AF73/('Balance Sheet Annual'!BH73+'Balance Sheet Annual'!BS73)</f>
        <v>1.1795789638305081</v>
      </c>
      <c r="BC73" s="23">
        <f>'Income Statement Annual'!AF73/('Balance Sheet Annual'!BB73-'Balance Sheet Annual'!BR73)</f>
        <v>0.23146245436649557</v>
      </c>
    </row>
    <row r="74" spans="1:55" x14ac:dyDescent="0.2">
      <c r="A74" s="47" t="s">
        <v>263</v>
      </c>
      <c r="B74" s="47" t="s">
        <v>263</v>
      </c>
      <c r="C74" s="47" t="str">
        <f>VLOOKUP(A74,'[1]S&amp;P 500 Wikipedia'!A:D,3,FALSE)</f>
        <v>Information Technology</v>
      </c>
      <c r="D74" s="47">
        <v>683318</v>
      </c>
      <c r="E74" s="47" t="s">
        <v>16</v>
      </c>
      <c r="F74" s="47">
        <v>2018</v>
      </c>
      <c r="G74" s="47" t="s">
        <v>17</v>
      </c>
      <c r="H74" s="48">
        <v>43465</v>
      </c>
      <c r="I74" s="48">
        <v>43523</v>
      </c>
      <c r="J74" s="48">
        <v>43586</v>
      </c>
      <c r="K74" s="47">
        <v>148900000</v>
      </c>
      <c r="L74" s="47">
        <v>152000000</v>
      </c>
      <c r="M74" s="47" t="s">
        <v>2039</v>
      </c>
      <c r="N74" s="20">
        <f>'Balance Sheet Annual'!AH74/'Balance Sheet Annual'!BR74</f>
        <v>1.3545003745852806</v>
      </c>
      <c r="O74" s="21">
        <f>('Balance Sheet Annual'!AH74-'Balance Sheet Annual'!U74)/'Balance Sheet Annual'!BR74</f>
        <v>1.1924298098533765</v>
      </c>
      <c r="P74" s="21">
        <f>'Balance Sheet Annual'!N74/'Balance Sheet Annual'!BR74</f>
        <v>7.3418714994113662E-2</v>
      </c>
      <c r="Q74" s="21">
        <f>'Balance Sheet Annual'!CH74/'Balance Sheet Annual'!CS74</f>
        <v>6.3499794913863825</v>
      </c>
      <c r="R74" s="21">
        <f>('Balance Sheet Annual'!BH74+'Balance Sheet Annual'!BS74)/'Balance Sheet Annual'!BB74</f>
        <v>0.44764708344378251</v>
      </c>
      <c r="S74" s="21">
        <f>('Balance Sheet Annual'!BH74/'Balance Sheet Annual'!BB74)</f>
        <v>3.5297236212453089E-3</v>
      </c>
      <c r="T74" s="21">
        <f>'Balance Sheet Annual'!BS74/'Balance Sheet Annual'!BB74</f>
        <v>0.44411735982253719</v>
      </c>
      <c r="U74" s="21">
        <f>('Balance Sheet Annual'!BH74+'Balance Sheet Annual'!BS74)/'Balance Sheet Annual'!CS74</f>
        <v>3.2901968826907302</v>
      </c>
      <c r="V74" s="21">
        <f>('Balance Sheet Annual'!BH74/'Balance Sheet Annual'!CS74)</f>
        <v>2.5943396226415096E-2</v>
      </c>
      <c r="W74" s="21">
        <f>('Balance Sheet Annual'!BS74/'Balance Sheet Annual'!CS74)</f>
        <v>3.2642534864643151</v>
      </c>
      <c r="X74" s="22">
        <f>'Balance Sheet Annual'!AH74/'Balance Sheet Annual'!BB74</f>
        <v>0.52970966976854506</v>
      </c>
      <c r="Y74" s="22">
        <f>'Balance Sheet Annual'!CS74/('Balance Sheet Annual'!BB74-'Balance Sheet Annual'!AQ74-'Balance Sheet Annual'!AR74-'Balance Sheet Annual'!AS74)</f>
        <v>0.24424574849099606</v>
      </c>
      <c r="Z74" s="22">
        <f>'Balance Sheet Annual'!BA74/'Balance Sheet Annual'!BB74</f>
        <v>0.470290330231455</v>
      </c>
      <c r="AA74" s="22">
        <f>'Balance Sheet Annual'!AR74/'Balance Sheet Annual'!BB74</f>
        <v>0.34359696973924692</v>
      </c>
      <c r="AB74" s="23">
        <f>'Balance Sheet Annual'!CS74/'Balance Sheet Annual'!CT74</f>
        <v>0.13605480140072826</v>
      </c>
      <c r="AC74" s="24">
        <f>'Income Statement Annual'!V74/'Income Statement Annual'!N74</f>
        <v>0.16667590283550382</v>
      </c>
      <c r="AD74" s="22">
        <f>('Income Statement Annual'!AF74-'Income Statement Annual'!AC74)/'Income Statement Annual'!N74</f>
        <v>6.0792463286228872E-2</v>
      </c>
      <c r="AE74" s="22">
        <f>'Income Statement Annual'!AF74/'Income Statement Annual'!N74</f>
        <v>6.0792463286228872E-2</v>
      </c>
      <c r="AF74" s="22">
        <f>'Income Statement Annual'!BS74/'Income Statement Annual'!N74</f>
        <v>3.9592377081986395E-2</v>
      </c>
      <c r="AG74" s="22">
        <f>('Income Statement Annual'!AF74-'Income Statement Annual'!AC74)/('Income Statement Annual'!AH74*-1)</f>
        <v>6.6440107671601618</v>
      </c>
      <c r="AH74" s="23">
        <f>'Income Statement Annual'!AF74/('Income Statement Annual'!AH74*-1)</f>
        <v>6.6440107671601618</v>
      </c>
      <c r="AI74" s="24">
        <f>'Cash Flow Statement Annual'!BG74/'Cash Flow Statement Annual'!AB74</f>
        <v>-0.83320454796335142</v>
      </c>
      <c r="AJ74" s="22">
        <f>'Cash Flow Statement Annual'!AB74/'Balance Sheet Annual'!BR74</f>
        <v>0.32317791017088221</v>
      </c>
      <c r="AK74" s="22">
        <f>('Cash Flow Statement Annual'!AB74+'Cash Flow Statement Annual'!AV74)/('Balance Sheet Annual'!BH74+'Balance Sheet Annual'!BS74)</f>
        <v>0.23888923518045255</v>
      </c>
      <c r="AL74" s="23">
        <f>('Cash Flow Statement Annual'!AB74/('Balance Sheet Annual'!BH74+'Balance Sheet Annual'!BS74))</f>
        <v>0.28233497475534503</v>
      </c>
      <c r="AM74" s="24">
        <f>'Income Statement Annual'!BS74/'Balance Sheet Annual'!CS74</f>
        <v>0.65935192780968011</v>
      </c>
      <c r="AN74" s="22">
        <f>'Income Statement Annual'!N74/'Balance Sheet Annual'!CS74</f>
        <v>16.653506972928628</v>
      </c>
      <c r="AO74" s="22">
        <f>'Income Statement Annual'!N74/'Balance Sheet Annual'!BB74</f>
        <v>2.265789583827448</v>
      </c>
      <c r="AP74" s="22">
        <f>'Income Statement Annual'!N74/('Balance Sheet Annual'!AH74-'Balance Sheet Annual'!BR74)</f>
        <v>16.343463822079098</v>
      </c>
      <c r="AQ74" s="22">
        <f>'Income Statement Annual'!BS74/'Balance Sheet Annual'!BB74</f>
        <v>8.9707995591333342E-2</v>
      </c>
      <c r="AR74" s="22">
        <f>'Cash Flow Statement Annual'!AB74/'Income Statement Annual'!N74</f>
        <v>5.5780302330593272E-2</v>
      </c>
      <c r="AS74" s="22">
        <f>'Cash Flow Statement Annual'!BG74/'Income Statement Annual'!N74</f>
        <v>-4.6476401588621041E-2</v>
      </c>
      <c r="AT74" s="22">
        <f>'Cash Flow Statement Annual'!AB74/'Balance Sheet Annual'!BB74</f>
        <v>0.12638642800340416</v>
      </c>
      <c r="AU74" s="22">
        <f>('Cash Flow Statement Annual'!AB74+'Cash Flow Statement Annual'!AU74)/'Balance Sheet Annual'!BR74</f>
        <v>0.29246191716314079</v>
      </c>
      <c r="AV74" s="22">
        <f>('Cash Flow Statement Annual'!AB74+'Cash Flow Statement Annual'!AU74)/('Balance Sheet Annual'!BH74+'Balance Sheet Annual'!BS74)</f>
        <v>0.25550084148849966</v>
      </c>
      <c r="AW74" s="22">
        <f>'Cash Flow Statement Annual'!AB74/'Balance Sheet Annual'!BS74</f>
        <v>0.28457889611409543</v>
      </c>
      <c r="AX74" s="22">
        <f>('Cash Flow Statement Annual'!AB74+'Cash Flow Statement Annual'!AU74)/'Balance Sheet Annual'!BS74</f>
        <v>0.25753149247636103</v>
      </c>
      <c r="AY74" s="22">
        <f>('Balance Sheet Annual'!BH74+'Balance Sheet Annual'!BS74)/('Income Statement Annual'!AF74-'Income Statement Annual'!AC74)</f>
        <v>3.2498733920794085</v>
      </c>
      <c r="AZ74" s="22">
        <f>(('Balance Sheet Annual'!BH74+'Balance Sheet Annual'!BS74)-'Balance Sheet Annual'!N74)/('Income Statement Annual'!AF74-'Income Statement Annual'!AC74)</f>
        <v>3.0414261116175427</v>
      </c>
      <c r="BA74" s="22">
        <f>('Cash Flow Statement Annual'!AB74+'Cash Flow Statement Annual'!AU74)/'Income Statement Annual'!BS74</f>
        <v>1.2749611197511663</v>
      </c>
      <c r="BB74" s="22">
        <f>'Income Statement Annual'!AF74/('Balance Sheet Annual'!BH74+'Balance Sheet Annual'!BS74)</f>
        <v>0.30770429470797234</v>
      </c>
      <c r="BC74" s="23">
        <f>'Income Statement Annual'!AF74/('Balance Sheet Annual'!BB74-'Balance Sheet Annual'!BR74)</f>
        <v>0.22620629610960913</v>
      </c>
    </row>
    <row r="75" spans="1:55" x14ac:dyDescent="0.2">
      <c r="A75" s="47" t="s">
        <v>265</v>
      </c>
      <c r="B75" s="47" t="s">
        <v>266</v>
      </c>
      <c r="C75" s="47" t="str">
        <f>VLOOKUP(A75,'[1]S&amp;P 500 Wikipedia'!A:D,3,FALSE)</f>
        <v>Materials</v>
      </c>
      <c r="D75" s="47">
        <v>109593</v>
      </c>
      <c r="E75" s="47" t="s">
        <v>16</v>
      </c>
      <c r="F75" s="47">
        <v>2018</v>
      </c>
      <c r="G75" s="47" t="s">
        <v>17</v>
      </c>
      <c r="H75" s="48">
        <v>43465</v>
      </c>
      <c r="I75" s="48">
        <v>43503</v>
      </c>
      <c r="J75" s="48">
        <v>43503</v>
      </c>
      <c r="K75" s="47">
        <v>131195612</v>
      </c>
      <c r="L75" s="47">
        <v>133475149</v>
      </c>
      <c r="M75" s="47" t="s">
        <v>1674</v>
      </c>
      <c r="N75" s="20">
        <f>'Balance Sheet Annual'!AH75/'Balance Sheet Annual'!BR75</f>
        <v>1.615514333895447</v>
      </c>
      <c r="O75" s="21">
        <f>('Balance Sheet Annual'!AH75-'Balance Sheet Annual'!U75)/'Balance Sheet Annual'!BR75</f>
        <v>1.0275435637998875</v>
      </c>
      <c r="P75" s="21">
        <f>'Balance Sheet Annual'!N75/'Balance Sheet Annual'!BR75</f>
        <v>0.26419336706014612</v>
      </c>
      <c r="Q75" s="21">
        <f>'Balance Sheet Annual'!CH75/'Balance Sheet Annual'!CS75</f>
        <v>1.7561408700799053</v>
      </c>
      <c r="R75" s="21">
        <f>('Balance Sheet Annual'!BH75+'Balance Sheet Annual'!BS75)/'Balance Sheet Annual'!BB75</f>
        <v>0.37914742832599591</v>
      </c>
      <c r="S75" s="21">
        <f>('Balance Sheet Annual'!BH75/'Balance Sheet Annual'!BB75)</f>
        <v>6.0238376463008697E-2</v>
      </c>
      <c r="T75" s="21">
        <f>'Balance Sheet Annual'!BS75/'Balance Sheet Annual'!BB75</f>
        <v>0.31890905186298724</v>
      </c>
      <c r="U75" s="21">
        <f>('Balance Sheet Annual'!BH75+'Balance Sheet Annual'!BS75)/'Balance Sheet Annual'!CS75</f>
        <v>1.044983722994969</v>
      </c>
      <c r="V75" s="21">
        <f>('Balance Sheet Annual'!BH75/'Balance Sheet Annual'!CS75)</f>
        <v>0.16602545131695767</v>
      </c>
      <c r="W75" s="21">
        <f>('Balance Sheet Annual'!BS75/'Balance Sheet Annual'!CS75)</f>
        <v>0.87895827167801122</v>
      </c>
      <c r="X75" s="22">
        <f>'Balance Sheet Annual'!AH75/'Balance Sheet Annual'!BB75</f>
        <v>0.30860088048963813</v>
      </c>
      <c r="Y75" s="22">
        <f>'Balance Sheet Annual'!CS75/('Balance Sheet Annual'!BB75-'Balance Sheet Annual'!AQ75-'Balance Sheet Annual'!AR75-'Balance Sheet Annual'!AS75)</f>
        <v>0.42524540649383336</v>
      </c>
      <c r="Z75" s="22">
        <f>'Balance Sheet Annual'!BA75/'Balance Sheet Annual'!BB75</f>
        <v>0.69139911951036181</v>
      </c>
      <c r="AA75" s="22">
        <f>'Balance Sheet Annual'!AR75/'Balance Sheet Annual'!BB75</f>
        <v>0.11349726189197895</v>
      </c>
      <c r="AB75" s="23">
        <f>'Balance Sheet Annual'!CS75/'Balance Sheet Annual'!CT75</f>
        <v>0.36282615698485987</v>
      </c>
      <c r="AC75" s="24">
        <f>'Income Statement Annual'!V75/'Income Statement Annual'!N75</f>
        <v>0.27561146051712088</v>
      </c>
      <c r="AD75" s="22">
        <f>('Income Statement Annual'!AF75-'Income Statement Annual'!AC75)/'Income Statement Annual'!N75</f>
        <v>0.19049615653389237</v>
      </c>
      <c r="AE75" s="22">
        <f>'Income Statement Annual'!AF75/'Income Statement Annual'!N75</f>
        <v>0.18714185883997206</v>
      </c>
      <c r="AF75" s="22">
        <f>'Income Statement Annual'!BS75/'Income Statement Annual'!N75</f>
        <v>0.16869322152341021</v>
      </c>
      <c r="AG75" s="22">
        <f>('Income Statement Annual'!AF75-'Income Statement Annual'!AC75)/('Income Statement Annual'!AH75*-1)</f>
        <v>11.453781512605042</v>
      </c>
      <c r="AH75" s="23">
        <f>'Income Statement Annual'!AF75/('Income Statement Annual'!AH75*-1)</f>
        <v>11.252100840336135</v>
      </c>
      <c r="AI75" s="24">
        <f>'Cash Flow Statement Annual'!BG75/'Cash Flow Statement Annual'!AB75</f>
        <v>-0.74775353016688062</v>
      </c>
      <c r="AJ75" s="22">
        <f>'Cash Flow Statement Annual'!AB75/'Balance Sheet Annual'!BR75</f>
        <v>0.87577290612703762</v>
      </c>
      <c r="AK75" s="22">
        <f>('Cash Flow Statement Annual'!AB75+'Cash Flow Statement Annual'!AV75)/('Balance Sheet Annual'!BH75+'Balance Sheet Annual'!BS75)</f>
        <v>0.36193712829226848</v>
      </c>
      <c r="AL75" s="23">
        <f>('Cash Flow Statement Annual'!AB75/('Balance Sheet Annual'!BH75+'Balance Sheet Annual'!BS75))</f>
        <v>0.44123477768337582</v>
      </c>
      <c r="AM75" s="24">
        <f>'Income Statement Annual'!BS75/'Balance Sheet Annual'!CS75</f>
        <v>0.35720627404557559</v>
      </c>
      <c r="AN75" s="22">
        <f>'Income Statement Annual'!N75/'Balance Sheet Annual'!CS75</f>
        <v>2.1174903817697546</v>
      </c>
      <c r="AO75" s="22">
        <f>'Income Statement Annual'!N75/'Balance Sheet Annual'!BB75</f>
        <v>0.7682808976699238</v>
      </c>
      <c r="AP75" s="22">
        <f>'Income Statement Annual'!N75/('Balance Sheet Annual'!AH75-'Balance Sheet Annual'!BR75)</f>
        <v>6.5342465753424657</v>
      </c>
      <c r="AQ75" s="22">
        <f>'Income Statement Annual'!BS75/'Balance Sheet Annual'!BB75</f>
        <v>0.1296037796628369</v>
      </c>
      <c r="AR75" s="22">
        <f>'Cash Flow Statement Annual'!AB75/'Income Statement Annual'!N75</f>
        <v>0.2177498252969951</v>
      </c>
      <c r="AS75" s="22">
        <f>'Cash Flow Statement Annual'!BG75/'Income Statement Annual'!N75</f>
        <v>-0.16282320055904961</v>
      </c>
      <c r="AT75" s="22">
        <f>'Cash Flow Statement Annual'!AB75/'Balance Sheet Annual'!BB75</f>
        <v>0.16729303124664446</v>
      </c>
      <c r="AU75" s="22">
        <f>('Cash Flow Statement Annual'!AB75+'Cash Flow Statement Annual'!AU75)/'Balance Sheet Annual'!BR75</f>
        <v>0.59078133783024167</v>
      </c>
      <c r="AV75" s="22">
        <f>('Cash Flow Statement Annual'!AB75+'Cash Flow Statement Annual'!AU75)/('Balance Sheet Annual'!BH75+'Balance Sheet Annual'!BS75)</f>
        <v>0.29764939110733502</v>
      </c>
      <c r="AW75" s="22">
        <f>'Cash Flow Statement Annual'!AB75/'Balance Sheet Annual'!BS75</f>
        <v>0.52457912457912459</v>
      </c>
      <c r="AX75" s="22">
        <f>('Cash Flow Statement Annual'!AB75+'Cash Flow Statement Annual'!AU75)/'Balance Sheet Annual'!BS75</f>
        <v>0.35387205387205389</v>
      </c>
      <c r="AY75" s="22">
        <f>('Balance Sheet Annual'!BH75+'Balance Sheet Annual'!BS75)/('Income Statement Annual'!AF75-'Income Statement Annual'!AC75)</f>
        <v>2.5906089508437269</v>
      </c>
      <c r="AZ75" s="22">
        <f>(('Balance Sheet Annual'!BH75+'Balance Sheet Annual'!BS75)-'Balance Sheet Annual'!N75)/('Income Statement Annual'!AF75-'Income Statement Annual'!AC75)</f>
        <v>2.2457813646368305</v>
      </c>
      <c r="BA75" s="22">
        <f>('Cash Flow Statement Annual'!AB75+'Cash Flow Statement Annual'!AU75)/'Income Statement Annual'!BS75</f>
        <v>0.87075393537696766</v>
      </c>
      <c r="BB75" s="22">
        <f>'Income Statement Annual'!AF75/('Balance Sheet Annual'!BH75+'Balance Sheet Annual'!BS75)</f>
        <v>0.37921268762390259</v>
      </c>
      <c r="BC75" s="23">
        <f>'Income Statement Annual'!AF75/('Balance Sheet Annual'!BB75-'Balance Sheet Annual'!BR75)</f>
        <v>0.17772763472259093</v>
      </c>
    </row>
    <row r="76" spans="1:55" x14ac:dyDescent="0.2">
      <c r="A76" s="47" t="s">
        <v>277</v>
      </c>
      <c r="B76" s="47" t="s">
        <v>278</v>
      </c>
      <c r="C76" s="47" t="str">
        <f>VLOOKUP(A76,'[1]S&amp;P 500 Wikipedia'!A:D,3,FALSE)</f>
        <v>Health Care</v>
      </c>
      <c r="D76" s="47">
        <v>259186</v>
      </c>
      <c r="E76" s="47" t="s">
        <v>16</v>
      </c>
      <c r="F76" s="47">
        <v>2018</v>
      </c>
      <c r="G76" s="47" t="s">
        <v>17</v>
      </c>
      <c r="H76" s="48">
        <v>43465</v>
      </c>
      <c r="I76" s="48">
        <v>43504</v>
      </c>
      <c r="J76" s="48">
        <v>43504</v>
      </c>
      <c r="K76" s="47">
        <v>328393000</v>
      </c>
      <c r="L76" s="47">
        <v>331255000</v>
      </c>
      <c r="M76" s="47" t="s">
        <v>1675</v>
      </c>
      <c r="N76" s="20">
        <f>'Balance Sheet Annual'!AH76/'Balance Sheet Annual'!BR76</f>
        <v>2.4086715349697201</v>
      </c>
      <c r="O76" s="21">
        <f>('Balance Sheet Annual'!AH76-'Balance Sheet Annual'!U76)/'Balance Sheet Annual'!BR76</f>
        <v>2.3826725114003469</v>
      </c>
      <c r="P76" s="21">
        <f>'Balance Sheet Annual'!N76/'Balance Sheet Annual'!BR76</f>
        <v>0.80546281772948713</v>
      </c>
      <c r="Q76" s="21">
        <f>'Balance Sheet Annual'!CH76/'Balance Sheet Annual'!CS76</f>
        <v>0.3612229067145471</v>
      </c>
      <c r="R76" s="21">
        <f>('Balance Sheet Annual'!BH76+'Balance Sheet Annual'!BS76)/'Balance Sheet Annual'!BB76</f>
        <v>6.6141015848825299E-2</v>
      </c>
      <c r="S76" s="21">
        <f>('Balance Sheet Annual'!BH76/'Balance Sheet Annual'!BB76)</f>
        <v>7.3248869069658868E-4</v>
      </c>
      <c r="T76" s="21">
        <f>'Balance Sheet Annual'!BS76/'Balance Sheet Annual'!BB76</f>
        <v>6.5408527158128713E-2</v>
      </c>
      <c r="U76" s="21">
        <f>('Balance Sheet Annual'!BH76+'Balance Sheet Annual'!BS76)/'Balance Sheet Annual'!CS76</f>
        <v>9.0032665846790913E-2</v>
      </c>
      <c r="V76" s="21">
        <f>('Balance Sheet Annual'!BH76/'Balance Sheet Annual'!CS76)</f>
        <v>9.970803846855432E-4</v>
      </c>
      <c r="W76" s="21">
        <f>('Balance Sheet Annual'!BS76/'Balance Sheet Annual'!CS76)</f>
        <v>8.9035585462105368E-2</v>
      </c>
      <c r="X76" s="22">
        <f>'Balance Sheet Annual'!AH76/'Balance Sheet Annual'!BB76</f>
        <v>0.3456446288038284</v>
      </c>
      <c r="Y76" s="22">
        <f>'Balance Sheet Annual'!CS76/('Balance Sheet Annual'!BB76-'Balance Sheet Annual'!AQ76-'Balance Sheet Annual'!AR76-'Balance Sheet Annual'!AS76)</f>
        <v>0.90333236983042042</v>
      </c>
      <c r="Z76" s="22">
        <f>'Balance Sheet Annual'!BA76/'Balance Sheet Annual'!BB76</f>
        <v>0.6543553711961716</v>
      </c>
      <c r="AA76" s="22">
        <f>'Balance Sheet Annual'!AR76/'Balance Sheet Annual'!BB76</f>
        <v>0.12633626269184972</v>
      </c>
      <c r="AB76" s="23">
        <f>'Balance Sheet Annual'!CS76/'Balance Sheet Annual'!CT76</f>
        <v>0.7346335380247192</v>
      </c>
      <c r="AC76" s="24">
        <f>'Income Statement Annual'!V76/'Income Statement Annual'!N76</f>
        <v>0.82532776155003662</v>
      </c>
      <c r="AD76" s="22">
        <f>('Income Statement Annual'!AF76-'Income Statement Annual'!AC76)/'Income Statement Annual'!N76</f>
        <v>0.16065911028497157</v>
      </c>
      <c r="AE76" s="22">
        <f>'Income Statement Annual'!AF76/'Income Statement Annual'!N76</f>
        <v>0.16065911028497157</v>
      </c>
      <c r="AF76" s="22">
        <f>'Income Statement Annual'!BS76/'Income Statement Annual'!N76</f>
        <v>0.11740977298244143</v>
      </c>
      <c r="AG76" s="22" t="e">
        <f>('Income Statement Annual'!AF76-'Income Statement Annual'!AC76)/('Income Statement Annual'!AH76*-1)</f>
        <v>#DIV/0!</v>
      </c>
      <c r="AH76" s="23" t="e">
        <f>'Income Statement Annual'!AF76/('Income Statement Annual'!AH76*-1)</f>
        <v>#DIV/0!</v>
      </c>
      <c r="AI76" s="24">
        <f>'Cash Flow Statement Annual'!BG76/'Cash Flow Statement Annual'!AB76</f>
        <v>-0.41938323627983043</v>
      </c>
      <c r="AJ76" s="22">
        <f>'Cash Flow Statement Annual'!AB76/'Balance Sheet Annual'!BR76</f>
        <v>1.5103605522026822</v>
      </c>
      <c r="AK76" s="22">
        <f>('Cash Flow Statement Annual'!AB76+'Cash Flow Statement Annual'!AV76)/('Balance Sheet Annual'!BH76+'Balance Sheet Annual'!BS76)</f>
        <v>3.2768910744710582</v>
      </c>
      <c r="AL76" s="23">
        <f>('Cash Flow Statement Annual'!AB76/('Balance Sheet Annual'!BH76+'Balance Sheet Annual'!BS76))</f>
        <v>3.2768910744710582</v>
      </c>
      <c r="AM76" s="24">
        <f>'Income Statement Annual'!BS76/'Balance Sheet Annual'!CS76</f>
        <v>0.1278427900070388</v>
      </c>
      <c r="AN76" s="22">
        <f>'Income Statement Annual'!N76/'Balance Sheet Annual'!CS76</f>
        <v>1.0888598688131153</v>
      </c>
      <c r="AO76" s="22">
        <f>'Income Statement Annual'!N76/'Balance Sheet Annual'!BB76</f>
        <v>0.79991297783931037</v>
      </c>
      <c r="AP76" s="22">
        <f>'Income Statement Annual'!N76/('Balance Sheet Annual'!AH76-'Balance Sheet Annual'!BR76)</f>
        <v>3.9571341347408846</v>
      </c>
      <c r="AQ76" s="22">
        <f>'Income Statement Annual'!BS76/'Balance Sheet Annual'!BB76</f>
        <v>9.3917601133822137E-2</v>
      </c>
      <c r="AR76" s="22">
        <f>'Cash Flow Statement Annual'!AB76/'Income Statement Annual'!N76</f>
        <v>0.27095060399808063</v>
      </c>
      <c r="AS76" s="22">
        <f>'Cash Flow Statement Annual'!BG76/'Income Statement Annual'!N76</f>
        <v>-0.11363214117668982</v>
      </c>
      <c r="AT76" s="22">
        <f>'Cash Flow Statement Annual'!AB76/'Balance Sheet Annual'!BB76</f>
        <v>0.21673690449146443</v>
      </c>
      <c r="AU76" s="22">
        <f>('Cash Flow Statement Annual'!AB76+'Cash Flow Statement Annual'!AU76)/'Balance Sheet Annual'!BR76</f>
        <v>0.64929728157558508</v>
      </c>
      <c r="AV76" s="22">
        <f>('Cash Flow Statement Annual'!AB76+'Cash Flow Statement Annual'!AU76)/('Balance Sheet Annual'!BH76+'Balance Sheet Annual'!BS76)</f>
        <v>1.4087208935445195</v>
      </c>
      <c r="AW76" s="22">
        <f>'Cash Flow Statement Annual'!AB76/'Balance Sheet Annual'!BS76</f>
        <v>3.3135879052511155</v>
      </c>
      <c r="AX76" s="22">
        <f>('Cash Flow Statement Annual'!AB76+'Cash Flow Statement Annual'!AU76)/'Balance Sheet Annual'!BS76</f>
        <v>1.424496697827266</v>
      </c>
      <c r="AY76" s="22">
        <f>('Balance Sheet Annual'!BH76+'Balance Sheet Annual'!BS76)/('Income Statement Annual'!AF76-'Income Statement Annual'!AC76)</f>
        <v>0.51466277870762478</v>
      </c>
      <c r="AZ76" s="22">
        <f>(('Balance Sheet Annual'!BH76+'Balance Sheet Annual'!BS76)-'Balance Sheet Annual'!N76)/('Income Statement Annual'!AF76-'Income Statement Annual'!AC76)</f>
        <v>-0.38473048162208623</v>
      </c>
      <c r="BA76" s="22">
        <f>('Cash Flow Statement Annual'!AB76+'Cash Flow Statement Annual'!AU76)/'Income Statement Annual'!BS76</f>
        <v>0.99208486824249797</v>
      </c>
      <c r="BB76" s="22">
        <f>'Income Statement Annual'!AF76/('Balance Sheet Annual'!BH76+'Balance Sheet Annual'!BS76)</f>
        <v>1.9430198595498021</v>
      </c>
      <c r="BC76" s="23">
        <f>'Income Statement Annual'!AF76/('Balance Sheet Annual'!BB76-'Balance Sheet Annual'!BR76)</f>
        <v>0.15004474459035988</v>
      </c>
    </row>
    <row r="77" spans="1:55" x14ac:dyDescent="0.2">
      <c r="A77" s="47" t="s">
        <v>280</v>
      </c>
      <c r="B77" s="47" t="s">
        <v>281</v>
      </c>
      <c r="C77" s="47" t="str">
        <f>VLOOKUP(A77,'[1]S&amp;P 500 Wikipedia'!A:D,3,FALSE)</f>
        <v>Materials</v>
      </c>
      <c r="D77" s="47">
        <v>119051</v>
      </c>
      <c r="E77" s="47" t="s">
        <v>16</v>
      </c>
      <c r="F77" s="47">
        <v>2018</v>
      </c>
      <c r="G77" s="47" t="s">
        <v>17</v>
      </c>
      <c r="H77" s="48">
        <v>43465</v>
      </c>
      <c r="I77" s="48">
        <v>43518</v>
      </c>
      <c r="J77" s="48">
        <v>43518</v>
      </c>
      <c r="K77" s="47">
        <v>229000000</v>
      </c>
      <c r="L77" s="47">
        <v>230300000</v>
      </c>
      <c r="M77" s="47" t="s">
        <v>1676</v>
      </c>
      <c r="N77" s="20">
        <f>'Balance Sheet Annual'!AH77/'Balance Sheet Annual'!BR77</f>
        <v>1.8070921985815602</v>
      </c>
      <c r="O77" s="21">
        <f>('Balance Sheet Annual'!AH77-'Balance Sheet Annual'!U77)/'Balance Sheet Annual'!BR77</f>
        <v>1.3687943262411348</v>
      </c>
      <c r="P77" s="21">
        <f>'Balance Sheet Annual'!N77/'Balance Sheet Annual'!BR77</f>
        <v>0.96737588652482265</v>
      </c>
      <c r="Q77" s="21">
        <f>'Balance Sheet Annual'!CH77/'Balance Sheet Annual'!CS77</f>
        <v>1.2092130518234165</v>
      </c>
      <c r="R77" s="21">
        <f>('Balance Sheet Annual'!BH77+'Balance Sheet Annual'!BS77)/'Balance Sheet Annual'!BB77</f>
        <v>0.37106073769844405</v>
      </c>
      <c r="S77" s="21">
        <f>('Balance Sheet Annual'!BH77/'Balance Sheet Annual'!BB77)</f>
        <v>0</v>
      </c>
      <c r="T77" s="21">
        <f>'Balance Sheet Annual'!BS77/'Balance Sheet Annual'!BB77</f>
        <v>0.37106073769844405</v>
      </c>
      <c r="U77" s="21">
        <f>('Balance Sheet Annual'!BH77+'Balance Sheet Annual'!BS77)/'Balance Sheet Annual'!CS77</f>
        <v>0.81975222474262777</v>
      </c>
      <c r="V77" s="21">
        <f>('Balance Sheet Annual'!BH77/'Balance Sheet Annual'!CS77)</f>
        <v>0</v>
      </c>
      <c r="W77" s="21">
        <f>('Balance Sheet Annual'!BS77/'Balance Sheet Annual'!CS77)</f>
        <v>0.81975222474262777</v>
      </c>
      <c r="X77" s="22">
        <f>'Balance Sheet Annual'!AH77/'Balance Sheet Annual'!BB77</f>
        <v>0.10062396335202591</v>
      </c>
      <c r="Y77" s="22">
        <f>'Balance Sheet Annual'!CS77/('Balance Sheet Annual'!BB77-'Balance Sheet Annual'!AQ77-'Balance Sheet Annual'!AR77-'Balance Sheet Annual'!AS77)</f>
        <v>0.55597594101668601</v>
      </c>
      <c r="Z77" s="22">
        <f>'Balance Sheet Annual'!BA77/'Balance Sheet Annual'!BB77</f>
        <v>0.89937603664797405</v>
      </c>
      <c r="AA77" s="22">
        <f>'Balance Sheet Annual'!AR77/'Balance Sheet Annual'!BB77</f>
        <v>0.18584629966037439</v>
      </c>
      <c r="AB77" s="23">
        <f>'Balance Sheet Annual'!CS77/'Balance Sheet Annual'!CT77</f>
        <v>0.45264986967854037</v>
      </c>
      <c r="AC77" s="24">
        <f>'Income Statement Annual'!V77/'Income Statement Annual'!N77</f>
        <v>0.20704447956649358</v>
      </c>
      <c r="AD77" s="22">
        <f>('Income Statement Annual'!AF77-'Income Statement Annual'!AC77)/'Income Statement Annual'!N77</f>
        <v>0.1648227590878302</v>
      </c>
      <c r="AE77" s="22">
        <f>'Income Statement Annual'!AF77/'Income Statement Annual'!N77</f>
        <v>0.1648227590878302</v>
      </c>
      <c r="AF77" s="22">
        <f>'Income Statement Annual'!BS77/'Income Statement Annual'!N77</f>
        <v>6.5477534432151721E-2</v>
      </c>
      <c r="AG77" s="22">
        <f>('Income Statement Annual'!AF77-'Income Statement Annual'!AC77)/('Income Statement Annual'!AH77*-1)</f>
        <v>3.2017543859649122</v>
      </c>
      <c r="AH77" s="23">
        <f>'Income Statement Annual'!AF77/('Income Statement Annual'!AH77*-1)</f>
        <v>3.2017543859649122</v>
      </c>
      <c r="AI77" s="24">
        <f>'Cash Flow Statement Annual'!BG77/'Cash Flow Statement Annual'!AB77</f>
        <v>-0.84836339345357381</v>
      </c>
      <c r="AJ77" s="22">
        <f>'Cash Flow Statement Annual'!AB77/'Balance Sheet Annual'!BR77</f>
        <v>2.1234042553191488</v>
      </c>
      <c r="AK77" s="22">
        <f>('Cash Flow Statement Annual'!AB77+'Cash Flow Statement Annual'!AV77)/('Balance Sheet Annual'!BH77+'Balance Sheet Annual'!BS77)</f>
        <v>0.25904640272456364</v>
      </c>
      <c r="AL77" s="23">
        <f>('Cash Flow Statement Annual'!AB77/('Balance Sheet Annual'!BH77+'Balance Sheet Annual'!BS77))</f>
        <v>0.31864623243933587</v>
      </c>
      <c r="AM77" s="24">
        <f>'Income Statement Annual'!BS77/'Balance Sheet Annual'!CS77</f>
        <v>5.0601989181643693E-2</v>
      </c>
      <c r="AN77" s="22">
        <f>'Income Statement Annual'!N77/'Balance Sheet Annual'!CS77</f>
        <v>0.77281451753620656</v>
      </c>
      <c r="AO77" s="22">
        <f>'Income Statement Annual'!N77/'Balance Sheet Annual'!BB77</f>
        <v>0.34981439064844799</v>
      </c>
      <c r="AP77" s="22">
        <f>'Income Statement Annual'!N77/('Balance Sheet Annual'!AH77-'Balance Sheet Annual'!BR77)</f>
        <v>7.7838312829525487</v>
      </c>
      <c r="AQ77" s="22">
        <f>'Income Statement Annual'!BS77/'Balance Sheet Annual'!BB77</f>
        <v>2.2904983808545928E-2</v>
      </c>
      <c r="AR77" s="22">
        <f>'Cash Flow Statement Annual'!AB77/'Income Statement Annual'!N77</f>
        <v>0.33799954843079699</v>
      </c>
      <c r="AS77" s="22">
        <f>'Cash Flow Statement Annual'!BG77/'Income Statement Annual'!N77</f>
        <v>-0.28674644389252651</v>
      </c>
      <c r="AT77" s="22">
        <f>'Cash Flow Statement Annual'!AB77/'Balance Sheet Annual'!BB77</f>
        <v>0.11823710607376985</v>
      </c>
      <c r="AU77" s="22">
        <f>('Cash Flow Statement Annual'!AB77+'Cash Flow Statement Annual'!AU77)/'Balance Sheet Annual'!BR77</f>
        <v>1.5914893617021277</v>
      </c>
      <c r="AV77" s="22">
        <f>('Cash Flow Statement Annual'!AB77+'Cash Flow Statement Annual'!AU77)/('Balance Sheet Annual'!BH77+'Balance Sheet Annual'!BS77)</f>
        <v>0.2388250319284802</v>
      </c>
      <c r="AW77" s="22">
        <f>'Cash Flow Statement Annual'!AB77/'Balance Sheet Annual'!BS77</f>
        <v>0.31864623243933587</v>
      </c>
      <c r="AX77" s="22">
        <f>('Cash Flow Statement Annual'!AB77+'Cash Flow Statement Annual'!AU77)/'Balance Sheet Annual'!BS77</f>
        <v>0.2388250319284802</v>
      </c>
      <c r="AY77" s="22">
        <f>('Balance Sheet Annual'!BH77+'Balance Sheet Annual'!BS77)/('Income Statement Annual'!AF77-'Income Statement Annual'!AC77)</f>
        <v>6.4356164383561643</v>
      </c>
      <c r="AZ77" s="22">
        <f>(('Balance Sheet Annual'!BH77+'Balance Sheet Annual'!BS77)-'Balance Sheet Annual'!N77)/('Income Statement Annual'!AF77-'Income Statement Annual'!AC77)</f>
        <v>5.5013698630136982</v>
      </c>
      <c r="BA77" s="22">
        <f>('Cash Flow Statement Annual'!AB77+'Cash Flow Statement Annual'!AU77)/'Income Statement Annual'!BS77</f>
        <v>3.8689655172413793</v>
      </c>
      <c r="BB77" s="22">
        <f>'Income Statement Annual'!AF77/('Balance Sheet Annual'!BH77+'Balance Sheet Annual'!BS77)</f>
        <v>0.15538527032779906</v>
      </c>
      <c r="BC77" s="23">
        <f>'Income Statement Annual'!AF77/('Balance Sheet Annual'!BB77-'Balance Sheet Annual'!BR77)</f>
        <v>6.1057209769153561E-2</v>
      </c>
    </row>
    <row r="78" spans="1:55" x14ac:dyDescent="0.2">
      <c r="A78" s="47" t="s">
        <v>292</v>
      </c>
      <c r="B78" s="47" t="s">
        <v>293</v>
      </c>
      <c r="C78" s="47" t="str">
        <f>VLOOKUP(A78,'[1]S&amp;P 500 Wikipedia'!A:D,3,FALSE)</f>
        <v>Consumer Staples</v>
      </c>
      <c r="D78" s="47">
        <v>378113</v>
      </c>
      <c r="E78" s="47" t="s">
        <v>16</v>
      </c>
      <c r="F78" s="47">
        <v>2018</v>
      </c>
      <c r="G78" s="47" t="s">
        <v>17</v>
      </c>
      <c r="H78" s="48">
        <v>43465</v>
      </c>
      <c r="I78" s="48">
        <v>43517</v>
      </c>
      <c r="J78" s="48">
        <v>43517</v>
      </c>
      <c r="K78" s="47">
        <v>246600000</v>
      </c>
      <c r="L78" s="47">
        <v>252400000</v>
      </c>
      <c r="M78" s="47" t="s">
        <v>1677</v>
      </c>
      <c r="N78" s="20">
        <f>'Balance Sheet Annual'!AH78/'Balance Sheet Annual'!BR78</f>
        <v>0.81293824926487224</v>
      </c>
      <c r="O78" s="21">
        <f>('Balance Sheet Annual'!AH78-'Balance Sheet Annual'!U78)/'Balance Sheet Annual'!BR78</f>
        <v>0.52431576566387694</v>
      </c>
      <c r="P78" s="21">
        <f>'Balance Sheet Annual'!N78/'Balance Sheet Annual'!BR78</f>
        <v>0.2387845887054211</v>
      </c>
      <c r="Q78" s="21">
        <f>'Balance Sheet Annual'!CH78/'Balance Sheet Annual'!CS78</f>
        <v>1.4733882141983863</v>
      </c>
      <c r="R78" s="21">
        <f>('Balance Sheet Annual'!BH78+'Balance Sheet Annual'!BS78)/'Balance Sheet Annual'!BB78</f>
        <v>0.34717919989454954</v>
      </c>
      <c r="S78" s="21">
        <f>('Balance Sheet Annual'!BH78/'Balance Sheet Annual'!BB78)</f>
        <v>9.8579713965596782E-2</v>
      </c>
      <c r="T78" s="21">
        <f>'Balance Sheet Annual'!BS78/'Balance Sheet Annual'!BB78</f>
        <v>0.24859948592895276</v>
      </c>
      <c r="U78" s="21">
        <f>('Balance Sheet Annual'!BH78+'Balance Sheet Annual'!BS78)/'Balance Sheet Annual'!CS78</f>
        <v>0.85870894123400443</v>
      </c>
      <c r="V78" s="21">
        <f>('Balance Sheet Annual'!BH78/'Balance Sheet Annual'!CS78)</f>
        <v>0.24382590268155513</v>
      </c>
      <c r="W78" s="21">
        <f>('Balance Sheet Annual'!BS78/'Balance Sheet Annual'!CS78)</f>
        <v>0.6148830385524493</v>
      </c>
      <c r="X78" s="22">
        <f>'Balance Sheet Annual'!AH78/'Balance Sheet Annual'!BB78</f>
        <v>0.17765109075331181</v>
      </c>
      <c r="Y78" s="22">
        <f>'Balance Sheet Annual'!CS78/('Balance Sheet Annual'!BB78-'Balance Sheet Annual'!AQ78-'Balance Sheet Annual'!AR78-'Balance Sheet Annual'!AS78)</f>
        <v>1.3614825500749044</v>
      </c>
      <c r="Z78" s="22">
        <f>'Balance Sheet Annual'!BA78/'Balance Sheet Annual'!BB78</f>
        <v>0.82234890924668824</v>
      </c>
      <c r="AA78" s="22">
        <f>'Balance Sheet Annual'!AR78/'Balance Sheet Annual'!BB78</f>
        <v>0.3283628814341264</v>
      </c>
      <c r="AB78" s="23">
        <f>'Balance Sheet Annual'!CS78/'Balance Sheet Annual'!CT78</f>
        <v>0.40430369735714755</v>
      </c>
      <c r="AC78" s="24">
        <f>'Income Statement Annual'!V78/'Income Statement Annual'!N78</f>
        <v>0.44400492052389107</v>
      </c>
      <c r="AD78" s="22">
        <f>('Income Statement Annual'!AF78-'Income Statement Annual'!AC78)/'Income Statement Annual'!N78</f>
        <v>0.19095974336091079</v>
      </c>
      <c r="AE78" s="22">
        <f>'Income Statement Annual'!AF78/'Income Statement Annual'!N78</f>
        <v>0.19095974336091079</v>
      </c>
      <c r="AF78" s="22">
        <f>'Income Statement Annual'!BS78/'Income Statement Annual'!N78</f>
        <v>0.13714754335608673</v>
      </c>
      <c r="AG78" s="22">
        <f>('Income Statement Annual'!AF78-'Income Statement Annual'!AC78)/('Income Statement Annual'!AH78*-1)</f>
        <v>9.9710327455919394</v>
      </c>
      <c r="AH78" s="23">
        <f>'Income Statement Annual'!AF78/('Income Statement Annual'!AH78*-1)</f>
        <v>9.9710327455919394</v>
      </c>
      <c r="AI78" s="24">
        <f>'Cash Flow Statement Annual'!BG78/'Cash Flow Statement Annual'!AB78</f>
        <v>-0.79753797799895232</v>
      </c>
      <c r="AJ78" s="22">
        <f>'Cash Flow Statement Annual'!AB78/'Balance Sheet Annual'!BR78</f>
        <v>0.57573701274221523</v>
      </c>
      <c r="AK78" s="22">
        <f>('Cash Flow Statement Annual'!AB78+'Cash Flow Statement Annual'!AV78)/('Balance Sheet Annual'!BH78+'Balance Sheet Annual'!BS78)</f>
        <v>0.26116463385695982</v>
      </c>
      <c r="AL78" s="23">
        <f>('Cash Flow Statement Annual'!AB78/('Balance Sheet Annual'!BH78+'Balance Sheet Annual'!BS78))</f>
        <v>0.3623938113995539</v>
      </c>
      <c r="AM78" s="24">
        <f>'Income Statement Annual'!BS78/'Balance Sheet Annual'!CS78</f>
        <v>0.2317222267503464</v>
      </c>
      <c r="AN78" s="22">
        <f>'Income Statement Annual'!N78/'Balance Sheet Annual'!CS78</f>
        <v>1.68958350313799</v>
      </c>
      <c r="AO78" s="22">
        <f>'Income Statement Annual'!N78/'Balance Sheet Annual'!BB78</f>
        <v>0.68310485731233106</v>
      </c>
      <c r="AP78" s="22">
        <f>'Income Statement Annual'!N78/('Balance Sheet Annual'!AH78-'Balance Sheet Annual'!BR78)</f>
        <v>-16.710600564288594</v>
      </c>
      <c r="AQ78" s="22">
        <f>'Income Statement Annual'!BS78/'Balance Sheet Annual'!BB78</f>
        <v>9.3686153034996375E-2</v>
      </c>
      <c r="AR78" s="22">
        <f>'Cash Flow Statement Annual'!AB78/'Income Statement Annual'!N78</f>
        <v>0.18418196290310909</v>
      </c>
      <c r="AS78" s="22">
        <f>'Cash Flow Statement Annual'!BG78/'Income Statement Annual'!N78</f>
        <v>-0.14689211027762367</v>
      </c>
      <c r="AT78" s="22">
        <f>'Cash Flow Statement Annual'!AB78/'Balance Sheet Annual'!BB78</f>
        <v>0.12581559348843341</v>
      </c>
      <c r="AU78" s="22">
        <f>('Cash Flow Statement Annual'!AB78+'Cash Flow Statement Annual'!AU78)/'Balance Sheet Annual'!BR78</f>
        <v>0.49121616527180878</v>
      </c>
      <c r="AV78" s="22">
        <f>('Cash Flow Statement Annual'!AB78+'Cash Flow Statement Annual'!AU78)/('Balance Sheet Annual'!BH78+'Balance Sheet Annual'!BS78)</f>
        <v>0.30919272934364767</v>
      </c>
      <c r="AW78" s="22">
        <f>'Cash Flow Statement Annual'!AB78/'Balance Sheet Annual'!BS78</f>
        <v>0.50609756097560976</v>
      </c>
      <c r="AX78" s="22">
        <f>('Cash Flow Statement Annual'!AB78+'Cash Flow Statement Annual'!AU78)/'Balance Sheet Annual'!BS78</f>
        <v>0.43180010604453872</v>
      </c>
      <c r="AY78" s="22">
        <f>('Balance Sheet Annual'!BH78+'Balance Sheet Annual'!BS78)/('Income Statement Annual'!AF78-'Income Statement Annual'!AC78)</f>
        <v>2.6614879373500062</v>
      </c>
      <c r="AZ78" s="22">
        <f>(('Balance Sheet Annual'!BH78+'Balance Sheet Annual'!BS78)-'Balance Sheet Annual'!N78)/('Income Statement Annual'!AF78-'Income Statement Annual'!AC78)</f>
        <v>2.2614626752557787</v>
      </c>
      <c r="BA78" s="22">
        <f>('Cash Flow Statement Annual'!AB78+'Cash Flow Statement Annual'!AU78)/'Income Statement Annual'!BS78</f>
        <v>1.1457966936334858</v>
      </c>
      <c r="BB78" s="22">
        <f>'Income Statement Annual'!AF78/('Balance Sheet Annual'!BH78+'Balance Sheet Annual'!BS78)</f>
        <v>0.37572967585781408</v>
      </c>
      <c r="BC78" s="23">
        <f>'Income Statement Annual'!AF78/('Balance Sheet Annual'!BB78-'Balance Sheet Annual'!BR78)</f>
        <v>0.16692319045309831</v>
      </c>
    </row>
    <row r="79" spans="1:55" x14ac:dyDescent="0.2">
      <c r="A79" s="47" t="s">
        <v>233</v>
      </c>
      <c r="B79" s="47" t="s">
        <v>234</v>
      </c>
      <c r="C79" s="47" t="str">
        <f>VLOOKUP(A79,'[1]S&amp;P 500 Wikipedia'!A:D,3,FALSE)</f>
        <v>Industrials</v>
      </c>
      <c r="D79" s="47">
        <v>378101</v>
      </c>
      <c r="E79" s="47" t="s">
        <v>16</v>
      </c>
      <c r="F79" s="47">
        <v>2018</v>
      </c>
      <c r="G79" s="47" t="s">
        <v>17</v>
      </c>
      <c r="H79" s="48">
        <v>43465</v>
      </c>
      <c r="I79" s="48">
        <v>43521</v>
      </c>
      <c r="J79" s="48">
        <v>43593</v>
      </c>
      <c r="K79" s="47">
        <v>137747000</v>
      </c>
      <c r="L79" s="47">
        <v>139579000</v>
      </c>
      <c r="M79" s="47" t="s">
        <v>2040</v>
      </c>
      <c r="N79" s="20">
        <f>'Balance Sheet Annual'!AH79/'Balance Sheet Annual'!BR79</f>
        <v>1.9207631496878232</v>
      </c>
      <c r="O79" s="21">
        <f>('Balance Sheet Annual'!AH79-'Balance Sheet Annual'!U79)/'Balance Sheet Annual'!BR79</f>
        <v>1.9207631496878232</v>
      </c>
      <c r="P79" s="21">
        <f>'Balance Sheet Annual'!N79/'Balance Sheet Annual'!BR79</f>
        <v>0.26415190435093833</v>
      </c>
      <c r="Q79" s="21">
        <f>'Balance Sheet Annual'!CH79/'Balance Sheet Annual'!CS79</f>
        <v>1.7756554971609699</v>
      </c>
      <c r="R79" s="21">
        <f>('Balance Sheet Annual'!BH79+'Balance Sheet Annual'!BS79)/'Balance Sheet Annual'!BB79</f>
        <v>0.304094581665316</v>
      </c>
      <c r="S79" s="21">
        <f>('Balance Sheet Annual'!BH79/'Balance Sheet Annual'!BB79)</f>
        <v>1.1293279234008491E-3</v>
      </c>
      <c r="T79" s="21">
        <f>'Balance Sheet Annual'!BS79/'Balance Sheet Annual'!BB79</f>
        <v>0.30296525374191513</v>
      </c>
      <c r="U79" s="21">
        <f>('Balance Sheet Annual'!BH79+'Balance Sheet Annual'!BS79)/'Balance Sheet Annual'!CS79</f>
        <v>0.84406179725619979</v>
      </c>
      <c r="V79" s="21">
        <f>('Balance Sheet Annual'!BH79/'Balance Sheet Annual'!CS79)</f>
        <v>3.1346252586849496E-3</v>
      </c>
      <c r="W79" s="21">
        <f>('Balance Sheet Annual'!BS79/'Balance Sheet Annual'!CS79)</f>
        <v>0.84092717199751488</v>
      </c>
      <c r="X79" s="22">
        <f>'Balance Sheet Annual'!AH79/'Balance Sheet Annual'!BB79</f>
        <v>0.62182466867777386</v>
      </c>
      <c r="Y79" s="22">
        <f>'Balance Sheet Annual'!CS79/('Balance Sheet Annual'!BB79-'Balance Sheet Annual'!AQ79-'Balance Sheet Annual'!AR79-'Balance Sheet Annual'!AS79)</f>
        <v>0.52132682369459693</v>
      </c>
      <c r="Z79" s="22">
        <f>'Balance Sheet Annual'!BA79/'Balance Sheet Annual'!BB79</f>
        <v>0.37817533132222619</v>
      </c>
      <c r="AA79" s="22">
        <f>'Balance Sheet Annual'!AR79/'Balance Sheet Annual'!BB79</f>
        <v>0.28434715359672874</v>
      </c>
      <c r="AB79" s="23">
        <f>'Balance Sheet Annual'!CS79/'Balance Sheet Annual'!CT79</f>
        <v>0.36027525787073805</v>
      </c>
      <c r="AC79" s="24">
        <f>'Income Statement Annual'!V79/'Income Statement Annual'!N79</f>
        <v>0.16266051484525565</v>
      </c>
      <c r="AD79" s="22">
        <f>('Income Statement Annual'!AF79-'Income Statement Annual'!AC79)/'Income Statement Annual'!N79</f>
        <v>5.4841775432302668E-2</v>
      </c>
      <c r="AE79" s="22">
        <f>'Income Statement Annual'!AF79/'Income Statement Annual'!N79</f>
        <v>5.4841775432302668E-2</v>
      </c>
      <c r="AF79" s="22">
        <f>'Income Statement Annual'!BS79/'Income Statement Annual'!N79</f>
        <v>3.9955392199659774E-2</v>
      </c>
      <c r="AG79" s="22">
        <f>('Income Statement Annual'!AF79-'Income Statement Annual'!AC79)/('Income Statement Annual'!AH79*-1)</f>
        <v>28.672838729959132</v>
      </c>
      <c r="AH79" s="23">
        <f>'Income Statement Annual'!AF79/('Income Statement Annual'!AH79*-1)</f>
        <v>28.672838729959132</v>
      </c>
      <c r="AI79" s="24">
        <f>'Cash Flow Statement Annual'!BG79/'Cash Flow Statement Annual'!AB79</f>
        <v>-0.82630887279037857</v>
      </c>
      <c r="AJ79" s="22">
        <f>'Cash Flow Statement Annual'!AB79/'Balance Sheet Annual'!BR79</f>
        <v>0.55318724390803753</v>
      </c>
      <c r="AK79" s="22">
        <f>('Cash Flow Statement Annual'!AB79+'Cash Flow Statement Annual'!AV79)/('Balance Sheet Annual'!BH79+'Balance Sheet Annual'!BS79)</f>
        <v>0.39193093633759968</v>
      </c>
      <c r="AL79" s="23">
        <f>('Cash Flow Statement Annual'!AB79/('Balance Sheet Annual'!BH79+'Balance Sheet Annual'!BS79))</f>
        <v>0.58892176785862838</v>
      </c>
      <c r="AM79" s="24">
        <f>'Income Statement Annual'!BS79/'Balance Sheet Annual'!CS79</f>
        <v>0.41659483150448845</v>
      </c>
      <c r="AN79" s="22">
        <f>'Income Statement Annual'!N79/'Balance Sheet Annual'!CS79</f>
        <v>10.426498366546777</v>
      </c>
      <c r="AO79" s="22">
        <f>'Income Statement Annual'!N79/'Balance Sheet Annual'!BB79</f>
        <v>3.7564093876964693</v>
      </c>
      <c r="AP79" s="22">
        <f>'Income Statement Annual'!N79/('Balance Sheet Annual'!AH79-'Balance Sheet Annual'!BR79)</f>
        <v>12.601749875544705</v>
      </c>
      <c r="AQ79" s="22">
        <f>'Income Statement Annual'!BS79/'Balance Sheet Annual'!BB79</f>
        <v>0.15008881034789626</v>
      </c>
      <c r="AR79" s="22">
        <f>'Cash Flow Statement Annual'!AB79/'Income Statement Annual'!N79</f>
        <v>4.7675293118248072E-2</v>
      </c>
      <c r="AS79" s="22">
        <f>'Cash Flow Statement Annual'!BG79/'Income Statement Annual'!N79</f>
        <v>-3.9394517716490454E-2</v>
      </c>
      <c r="AT79" s="22">
        <f>'Cash Flow Statement Annual'!AB79/'Balance Sheet Annual'!BB79</f>
        <v>0.17908791863056792</v>
      </c>
      <c r="AU79" s="22">
        <f>('Cash Flow Statement Annual'!AB79+'Cash Flow Statement Annual'!AU79)/'Balance Sheet Annual'!BR79</f>
        <v>0.5023905986298971</v>
      </c>
      <c r="AV79" s="22">
        <f>('Cash Flow Statement Annual'!AB79+'Cash Flow Statement Annual'!AU79)/('Balance Sheet Annual'!BH79+'Balance Sheet Annual'!BS79)</f>
        <v>0.53484378528052101</v>
      </c>
      <c r="AW79" s="22">
        <f>'Cash Flow Statement Annual'!AB79/'Balance Sheet Annual'!BS79</f>
        <v>0.59111702222831886</v>
      </c>
      <c r="AX79" s="22">
        <f>('Cash Flow Statement Annual'!AB79+'Cash Flow Statement Annual'!AU79)/'Balance Sheet Annual'!BS79</f>
        <v>0.53683745951845596</v>
      </c>
      <c r="AY79" s="22">
        <f>('Balance Sheet Annual'!BH79+'Balance Sheet Annual'!BS79)/('Income Statement Annual'!AF79-'Income Statement Annual'!AC79)</f>
        <v>1.4761288172238711</v>
      </c>
      <c r="AZ79" s="22">
        <f>(('Balance Sheet Annual'!BH79+'Balance Sheet Annual'!BS79)-'Balance Sheet Annual'!N79)/('Income Statement Annual'!AF79-'Income Statement Annual'!AC79)</f>
        <v>1.061018569581935</v>
      </c>
      <c r="BA79" s="22">
        <f>('Cash Flow Statement Annual'!AB79+'Cash Flow Statement Annual'!AU79)/'Income Statement Annual'!BS79</f>
        <v>1.0836457212511568</v>
      </c>
      <c r="BB79" s="22">
        <f>'Income Statement Annual'!AF79/('Balance Sheet Annual'!BH79+'Balance Sheet Annual'!BS79)</f>
        <v>0.67744765113432448</v>
      </c>
      <c r="BC79" s="23">
        <f>'Income Statement Annual'!AF79/('Balance Sheet Annual'!BB79-'Balance Sheet Annual'!BR79)</f>
        <v>0.3046278851430268</v>
      </c>
    </row>
    <row r="80" spans="1:55" x14ac:dyDescent="0.2">
      <c r="A80" s="47" t="s">
        <v>283</v>
      </c>
      <c r="B80" s="47" t="s">
        <v>284</v>
      </c>
      <c r="C80" s="47" t="str">
        <f>VLOOKUP(A80,'[1]S&amp;P 500 Wikipedia'!A:D,3,FALSE)</f>
        <v>Communication Services</v>
      </c>
      <c r="D80" s="47">
        <v>378110</v>
      </c>
      <c r="E80" s="47" t="s">
        <v>16</v>
      </c>
      <c r="F80" s="47">
        <v>2018</v>
      </c>
      <c r="G80" s="47" t="s">
        <v>17</v>
      </c>
      <c r="H80" s="48">
        <v>43465</v>
      </c>
      <c r="I80" s="48">
        <v>43496</v>
      </c>
      <c r="J80" s="48">
        <v>43496</v>
      </c>
      <c r="K80" s="47">
        <v>226867963</v>
      </c>
      <c r="L80" s="47">
        <v>229999202</v>
      </c>
      <c r="M80" s="47" t="s">
        <v>1679</v>
      </c>
      <c r="N80" s="20">
        <f>'Balance Sheet Annual'!AH80/'Balance Sheet Annual'!BR80</f>
        <v>0.225713104588673</v>
      </c>
      <c r="O80" s="21">
        <f>('Balance Sheet Annual'!AH80-'Balance Sheet Annual'!U80)/'Balance Sheet Annual'!BR80</f>
        <v>0.225713104588673</v>
      </c>
      <c r="P80" s="21">
        <f>'Balance Sheet Annual'!N80/'Balance Sheet Annual'!BR80</f>
        <v>4.5556014882182722E-2</v>
      </c>
      <c r="Q80" s="21">
        <f>'Balance Sheet Annual'!CH80/'Balance Sheet Annual'!CS80</f>
        <v>2.3007318395374052</v>
      </c>
      <c r="R80" s="21">
        <f>('Balance Sheet Annual'!BH80+'Balance Sheet Annual'!BS80)/'Balance Sheet Annual'!BB80</f>
        <v>0.49837131321426126</v>
      </c>
      <c r="S80" s="21">
        <f>('Balance Sheet Annual'!BH80/'Balance Sheet Annual'!BB80)</f>
        <v>2.2514199685211799E-2</v>
      </c>
      <c r="T80" s="21">
        <f>'Balance Sheet Annual'!BS80/'Balance Sheet Annual'!BB80</f>
        <v>0.47585711352904947</v>
      </c>
      <c r="U80" s="21">
        <f>('Balance Sheet Annual'!BH80+'Balance Sheet Annual'!BS80)/'Balance Sheet Annual'!CS80</f>
        <v>1.644990061438381</v>
      </c>
      <c r="V80" s="21">
        <f>('Balance Sheet Annual'!BH80/'Balance Sheet Annual'!CS80)</f>
        <v>7.4313335742681605E-2</v>
      </c>
      <c r="W80" s="21">
        <f>('Balance Sheet Annual'!BS80/'Balance Sheet Annual'!CS80)</f>
        <v>1.5706767256956993</v>
      </c>
      <c r="X80" s="22">
        <f>'Balance Sheet Annual'!AH80/'Balance Sheet Annual'!BB80</f>
        <v>1.8681995483473619E-2</v>
      </c>
      <c r="Y80" s="22">
        <f>'Balance Sheet Annual'!CS80/('Balance Sheet Annual'!BB80-'Balance Sheet Annual'!AQ80-'Balance Sheet Annual'!AR80-'Balance Sheet Annual'!AS80)</f>
        <v>0.41371447795086486</v>
      </c>
      <c r="Z80" s="22">
        <f>'Balance Sheet Annual'!BA80/'Balance Sheet Annual'!BB80</f>
        <v>0.9813180045165264</v>
      </c>
      <c r="AA80" s="22">
        <f>'Balance Sheet Annual'!AR80/'Balance Sheet Annual'!BB80</f>
        <v>0.20224457674673235</v>
      </c>
      <c r="AB80" s="23">
        <f>'Balance Sheet Annual'!CS80/'Balance Sheet Annual'!CT80</f>
        <v>0.30296311503455825</v>
      </c>
      <c r="AC80" s="24">
        <f>'Income Statement Annual'!V80/'Income Statement Annual'!N80</f>
        <v>1</v>
      </c>
      <c r="AD80" s="22">
        <f>('Income Statement Annual'!AF80-'Income Statement Annual'!AC80)/'Income Statement Annual'!N80</f>
        <v>0.35612137324105053</v>
      </c>
      <c r="AE80" s="22">
        <f>'Income Statement Annual'!AF80/'Income Statement Annual'!N80</f>
        <v>0.11965439794655544</v>
      </c>
      <c r="AF80" s="22">
        <f>'Income Statement Annual'!BS80/'Income Statement Annual'!N80</f>
        <v>2.8189026905624054E-2</v>
      </c>
      <c r="AG80" s="22">
        <f>('Income Statement Annual'!AF80-'Income Statement Annual'!AC80)/('Income Statement Annual'!AH80*-1)</f>
        <v>4.3895480225988699</v>
      </c>
      <c r="AH80" s="23">
        <f>'Income Statement Annual'!AF80/('Income Statement Annual'!AH80*-1)</f>
        <v>1.474858757062147</v>
      </c>
      <c r="AI80" s="24">
        <f>'Cash Flow Statement Annual'!BG80/'Cash Flow Statement Annual'!AB80</f>
        <v>-0.16036372907283081</v>
      </c>
      <c r="AJ80" s="22">
        <f>'Cash Flow Statement Annual'!AB80/'Balance Sheet Annual'!BR80</f>
        <v>0.97288135593220337</v>
      </c>
      <c r="AK80" s="22">
        <f>('Cash Flow Statement Annual'!AB80+'Cash Flow Statement Annual'!AV80)/('Balance Sheet Annual'!BH80+'Balance Sheet Annual'!BS80)</f>
        <v>0.16157469070537026</v>
      </c>
      <c r="AL80" s="23">
        <f>('Cash Flow Statement Annual'!AB80/('Balance Sheet Annual'!BH80+'Balance Sheet Annual'!BS80))</f>
        <v>0.16157469070537026</v>
      </c>
      <c r="AM80" s="24">
        <f>'Income Statement Annual'!BS80/'Balance Sheet Annual'!CS80</f>
        <v>2.778279725334297E-2</v>
      </c>
      <c r="AN80" s="22">
        <f>'Income Statement Annual'!N80/'Balance Sheet Annual'!CS80</f>
        <v>0.98558908565233105</v>
      </c>
      <c r="AO80" s="22">
        <f>'Income Statement Annual'!N80/'Balance Sheet Annual'!BB80</f>
        <v>0.29859713953329226</v>
      </c>
      <c r="AP80" s="22">
        <f>'Income Statement Annual'!N80/('Balance Sheet Annual'!AH80-'Balance Sheet Annual'!BR80)</f>
        <v>-4.6592632140950343</v>
      </c>
      <c r="AQ80" s="22">
        <f>'Income Statement Annual'!BS80/'Balance Sheet Annual'!BB80</f>
        <v>8.4171628002463559E-3</v>
      </c>
      <c r="AR80" s="22">
        <f>'Cash Flow Statement Annual'!AB80/'Income Statement Annual'!N80</f>
        <v>0.26967502406380345</v>
      </c>
      <c r="AS80" s="22">
        <f>'Cash Flow Statement Annual'!BG80/'Income Statement Annual'!N80</f>
        <v>-4.3246092496676901E-2</v>
      </c>
      <c r="AT80" s="22">
        <f>'Cash Flow Statement Annual'!AB80/'Balance Sheet Annual'!BB80</f>
        <v>8.0524190789023467E-2</v>
      </c>
      <c r="AU80" s="22">
        <f>('Cash Flow Statement Annual'!AB80+'Cash Flow Statement Annual'!AU80)/'Balance Sheet Annual'!BR80</f>
        <v>0.16792062835882596</v>
      </c>
      <c r="AV80" s="22">
        <f>('Cash Flow Statement Annual'!AB80+'Cash Flow Statement Annual'!AU80)/('Balance Sheet Annual'!BH80+'Balance Sheet Annual'!BS80)</f>
        <v>2.7888008568250786E-2</v>
      </c>
      <c r="AW80" s="22">
        <f>'Cash Flow Statement Annual'!AB80/'Balance Sheet Annual'!BS80</f>
        <v>0.16921926456418884</v>
      </c>
      <c r="AX80" s="22">
        <f>('Cash Flow Statement Annual'!AB80+'Cash Flow Statement Annual'!AU80)/'Balance Sheet Annual'!BS80</f>
        <v>2.9207472280943957E-2</v>
      </c>
      <c r="AY80" s="22">
        <f>('Balance Sheet Annual'!BH80+'Balance Sheet Annual'!BS80)/('Income Statement Annual'!AF80-'Income Statement Annual'!AC80)</f>
        <v>4.6867237273955853</v>
      </c>
      <c r="AZ80" s="22">
        <f>(('Balance Sheet Annual'!BH80+'Balance Sheet Annual'!BS80)-'Balance Sheet Annual'!N80)/('Income Statement Annual'!AF80-'Income Statement Annual'!AC80)</f>
        <v>4.6512645601390048</v>
      </c>
      <c r="BA80" s="22">
        <f>('Cash Flow Statement Annual'!AB80+'Cash Flow Statement Annual'!AU80)/'Income Statement Annual'!BS80</f>
        <v>1.6512195121951219</v>
      </c>
      <c r="BB80" s="22">
        <f>'Income Statement Annual'!AF80/('Balance Sheet Annual'!BH80+'Balance Sheet Annual'!BS80)</f>
        <v>7.1690444478009527E-2</v>
      </c>
      <c r="BC80" s="23">
        <f>'Income Statement Annual'!AF80/('Balance Sheet Annual'!BB80-'Balance Sheet Annual'!BR80)</f>
        <v>3.8952512403476705E-2</v>
      </c>
    </row>
    <row r="81" spans="1:55" x14ac:dyDescent="0.2">
      <c r="A81" s="47" t="s">
        <v>316</v>
      </c>
      <c r="B81" s="47" t="s">
        <v>317</v>
      </c>
      <c r="C81" s="47" t="str">
        <f>VLOOKUP(A81,'[1]S&amp;P 500 Wikipedia'!A:D,3,FALSE)</f>
        <v>Consumer Staples</v>
      </c>
      <c r="D81" s="47">
        <v>255327</v>
      </c>
      <c r="E81" s="47" t="s">
        <v>16</v>
      </c>
      <c r="F81" s="47">
        <v>2018</v>
      </c>
      <c r="G81" s="47" t="s">
        <v>17</v>
      </c>
      <c r="H81" s="48">
        <v>43465</v>
      </c>
      <c r="I81" s="48">
        <v>43517</v>
      </c>
      <c r="J81" s="48">
        <v>43517</v>
      </c>
      <c r="K81" s="47">
        <v>866500000</v>
      </c>
      <c r="L81" s="47">
        <v>867000000</v>
      </c>
      <c r="M81" s="47" t="s">
        <v>1680</v>
      </c>
      <c r="N81" s="20">
        <f>'Balance Sheet Annual'!AH81/'Balance Sheet Annual'!BR81</f>
        <v>1.1352888356779407</v>
      </c>
      <c r="O81" s="21">
        <f>('Balance Sheet Annual'!AH81-'Balance Sheet Annual'!U81)/'Balance Sheet Annual'!BR81</f>
        <v>0.76114935648009574</v>
      </c>
      <c r="P81" s="21">
        <f>'Balance Sheet Annual'!N81/'Balance Sheet Annual'!BR81</f>
        <v>0.21730020951810836</v>
      </c>
      <c r="Q81" s="21">
        <f>'Balance Sheet Annual'!CH81/'Balance Sheet Annual'!CS81</f>
        <v>60.730964467005073</v>
      </c>
      <c r="R81" s="21">
        <f>('Balance Sheet Annual'!BH81+'Balance Sheet Annual'!BS81)/'Balance Sheet Annual'!BB81</f>
        <v>0.52347668777238709</v>
      </c>
      <c r="S81" s="21">
        <f>('Balance Sheet Annual'!BH81/'Balance Sheet Annual'!BB81)</f>
        <v>9.8676095715812852E-4</v>
      </c>
      <c r="T81" s="21">
        <f>'Balance Sheet Annual'!BS81/'Balance Sheet Annual'!BB81</f>
        <v>0.52248992681522899</v>
      </c>
      <c r="U81" s="21">
        <f>('Balance Sheet Annual'!BH81+'Balance Sheet Annual'!BS81)/'Balance Sheet Annual'!CS81</f>
        <v>32.314720812182742</v>
      </c>
      <c r="V81" s="21">
        <f>('Balance Sheet Annual'!BH81/'Balance Sheet Annual'!CS81)</f>
        <v>6.0913705583756347E-2</v>
      </c>
      <c r="W81" s="21">
        <f>('Balance Sheet Annual'!BS81/'Balance Sheet Annual'!CS81)</f>
        <v>32.253807106598984</v>
      </c>
      <c r="X81" s="22">
        <f>'Balance Sheet Annual'!AH81/'Balance Sheet Annual'!BB81</f>
        <v>0.31189869254173175</v>
      </c>
      <c r="Y81" s="22">
        <f>'Balance Sheet Annual'!CS81/('Balance Sheet Annual'!BB81-'Balance Sheet Annual'!AQ81-'Balance Sheet Annual'!AR81-'Balance Sheet Annual'!AS81)</f>
        <v>2.4643482611958971E-2</v>
      </c>
      <c r="Z81" s="22">
        <f>'Balance Sheet Annual'!BA81/'Balance Sheet Annual'!BB81</f>
        <v>0.68810130745826825</v>
      </c>
      <c r="AA81" s="22">
        <f>'Balance Sheet Annual'!AR81/'Balance Sheet Annual'!BB81</f>
        <v>0.20804210180083874</v>
      </c>
      <c r="AB81" s="23">
        <f>'Balance Sheet Annual'!CS81/'Balance Sheet Annual'!CT81</f>
        <v>1.6199325713345942E-2</v>
      </c>
      <c r="AC81" s="24">
        <f>'Income Statement Annual'!V81/'Income Statement Annual'!N81</f>
        <v>0.59386258363355637</v>
      </c>
      <c r="AD81" s="22">
        <f>('Income Statement Annual'!AF81-'Income Statement Annual'!AC81)/'Income Statement Annual'!N81</f>
        <v>0.2376479670612455</v>
      </c>
      <c r="AE81" s="22">
        <f>'Income Statement Annual'!AF81/'Income Statement Annual'!N81</f>
        <v>0.2376479670612455</v>
      </c>
      <c r="AF81" s="22">
        <f>'Income Statement Annual'!BS81/'Income Statement Annual'!N81</f>
        <v>0.15440041173443128</v>
      </c>
      <c r="AG81" s="22">
        <f>('Income Statement Annual'!AF81-'Income Statement Annual'!AC81)/('Income Statement Annual'!AH81*-1)</f>
        <v>25.832167832167833</v>
      </c>
      <c r="AH81" s="23">
        <f>'Income Statement Annual'!AF81/('Income Statement Annual'!AH81*-1)</f>
        <v>25.832167832167833</v>
      </c>
      <c r="AI81" s="24">
        <f>'Cash Flow Statement Annual'!BG81/'Cash Flow Statement Annual'!AB81</f>
        <v>-0.87663612565445026</v>
      </c>
      <c r="AJ81" s="22">
        <f>'Cash Flow Statement Annual'!AB81/'Balance Sheet Annual'!BR81</f>
        <v>0.91469619874289132</v>
      </c>
      <c r="AK81" s="22">
        <f>('Cash Flow Statement Annual'!AB81+'Cash Flow Statement Annual'!AV81)/('Balance Sheet Annual'!BH81+'Balance Sheet Annual'!BS81)</f>
        <v>0.23012880929940308</v>
      </c>
      <c r="AL81" s="23">
        <f>('Cash Flow Statement Annual'!AB81/('Balance Sheet Annual'!BH81+'Balance Sheet Annual'!BS81))</f>
        <v>0.48005026704366949</v>
      </c>
      <c r="AM81" s="24">
        <f>'Income Statement Annual'!BS81/'Balance Sheet Annual'!CS81</f>
        <v>12.182741116751268</v>
      </c>
      <c r="AN81" s="22">
        <f>'Income Statement Annual'!N81/'Balance Sheet Annual'!CS81</f>
        <v>78.903553299492387</v>
      </c>
      <c r="AO81" s="22">
        <f>'Income Statement Annual'!N81/'Balance Sheet Annual'!BB81</f>
        <v>1.2781843598388289</v>
      </c>
      <c r="AP81" s="22">
        <f>'Income Statement Annual'!N81/('Balance Sheet Annual'!AH81-'Balance Sheet Annual'!BR81)</f>
        <v>34.389380530973455</v>
      </c>
      <c r="AQ81" s="22">
        <f>'Income Statement Annual'!BS81/'Balance Sheet Annual'!BB81</f>
        <v>0.19735219143162569</v>
      </c>
      <c r="AR81" s="22">
        <f>'Cash Flow Statement Annual'!AB81/'Income Statement Annual'!N81</f>
        <v>0.1966031909418425</v>
      </c>
      <c r="AS81" s="22">
        <f>'Cash Flow Statement Annual'!BG81/'Income Statement Annual'!N81</f>
        <v>-0.17234945959855894</v>
      </c>
      <c r="AT81" s="22">
        <f>'Cash Flow Statement Annual'!AB81/'Balance Sheet Annual'!BB81</f>
        <v>0.25129512375627006</v>
      </c>
      <c r="AU81" s="22">
        <f>('Cash Flow Statement Annual'!AB81+'Cash Flow Statement Annual'!AU81)/'Balance Sheet Annual'!BR81</f>
        <v>0.56450164621370846</v>
      </c>
      <c r="AV81" s="22">
        <f>('Cash Flow Statement Annual'!AB81+'Cash Flow Statement Annual'!AU81)/('Balance Sheet Annual'!BH81+'Balance Sheet Annual'!BS81)</f>
        <v>0.29626138862708135</v>
      </c>
      <c r="AW81" s="22">
        <f>'Cash Flow Statement Annual'!AB81/'Balance Sheet Annual'!BS81</f>
        <v>0.48095687755744415</v>
      </c>
      <c r="AX81" s="22">
        <f>('Cash Flow Statement Annual'!AB81+'Cash Flow Statement Annual'!AU81)/'Balance Sheet Annual'!BS81</f>
        <v>0.29682090022033364</v>
      </c>
      <c r="AY81" s="22">
        <f>('Balance Sheet Annual'!BH81+'Balance Sheet Annual'!BS81)/('Income Statement Annual'!AF81-'Income Statement Annual'!AC81)</f>
        <v>1.7233351380617217</v>
      </c>
      <c r="AZ81" s="22">
        <f>(('Balance Sheet Annual'!BH81+'Balance Sheet Annual'!BS81)-'Balance Sheet Annual'!N81)/('Income Statement Annual'!AF81-'Income Statement Annual'!AC81)</f>
        <v>1.5268002165674066</v>
      </c>
      <c r="BA81" s="22">
        <f>('Cash Flow Statement Annual'!AB81+'Cash Flow Statement Annual'!AU81)/'Income Statement Annual'!BS81</f>
        <v>0.78583333333333338</v>
      </c>
      <c r="BB81" s="22">
        <f>'Income Statement Annual'!AF81/('Balance Sheet Annual'!BH81+'Balance Sheet Annual'!BS81)</f>
        <v>0.58027018535972352</v>
      </c>
      <c r="BC81" s="23">
        <f>'Income Statement Annual'!AF81/('Balance Sheet Annual'!BB81-'Balance Sheet Annual'!BR81)</f>
        <v>0.41882086167800453</v>
      </c>
    </row>
    <row r="82" spans="1:55" x14ac:dyDescent="0.2">
      <c r="A82" s="47" t="s">
        <v>1126</v>
      </c>
      <c r="B82" s="47" t="s">
        <v>1127</v>
      </c>
      <c r="C82" s="47" t="str">
        <f>VLOOKUP(A82,'[1]S&amp;P 500 Wikipedia'!A:D,3,FALSE)</f>
        <v>Consumer Staples</v>
      </c>
      <c r="D82" s="47">
        <v>218764</v>
      </c>
      <c r="E82" s="47" t="s">
        <v>16</v>
      </c>
      <c r="F82" s="47">
        <v>2019</v>
      </c>
      <c r="G82" s="47" t="s">
        <v>17</v>
      </c>
      <c r="H82" s="48">
        <v>43646</v>
      </c>
      <c r="I82" s="48">
        <v>43691</v>
      </c>
      <c r="J82" s="48">
        <v>43769</v>
      </c>
      <c r="K82" s="47">
        <v>126661000</v>
      </c>
      <c r="L82" s="47">
        <v>128862000</v>
      </c>
      <c r="M82" s="47" t="s">
        <v>2041</v>
      </c>
      <c r="N82" s="20">
        <f>'Balance Sheet Annual'!AH82/'Balance Sheet Annual'!BR82</f>
        <v>0.90625</v>
      </c>
      <c r="O82" s="21">
        <f>('Balance Sheet Annual'!AH82-'Balance Sheet Annual'!U82)/'Balance Sheet Annual'!BR82</f>
        <v>0.55069444444444449</v>
      </c>
      <c r="P82" s="21">
        <f>'Balance Sheet Annual'!N82/'Balance Sheet Annual'!BR82</f>
        <v>7.7083333333333337E-2</v>
      </c>
      <c r="Q82" s="21">
        <f>'Balance Sheet Annual'!CH82/'Balance Sheet Annual'!CS82</f>
        <v>8.1520572450805009</v>
      </c>
      <c r="R82" s="21">
        <f>('Balance Sheet Annual'!BH82+'Balance Sheet Annual'!BS82)/'Balance Sheet Annual'!BB82</f>
        <v>0.52443315089914</v>
      </c>
      <c r="S82" s="21">
        <f>('Balance Sheet Annual'!BH82/'Balance Sheet Annual'!BB82)</f>
        <v>7.7404222048475371E-2</v>
      </c>
      <c r="T82" s="21">
        <f>'Balance Sheet Annual'!BS82/'Balance Sheet Annual'!BB82</f>
        <v>0.44702892885066459</v>
      </c>
      <c r="U82" s="21">
        <f>('Balance Sheet Annual'!BH82+'Balance Sheet Annual'!BS82)/'Balance Sheet Annual'!CS82</f>
        <v>4.799642218246869</v>
      </c>
      <c r="V82" s="21">
        <f>('Balance Sheet Annual'!BH82/'Balance Sheet Annual'!CS82)</f>
        <v>0.70840787119856885</v>
      </c>
      <c r="W82" s="21">
        <f>('Balance Sheet Annual'!BS82/'Balance Sheet Annual'!CS82)</f>
        <v>4.0912343470483004</v>
      </c>
      <c r="X82" s="22">
        <f>'Balance Sheet Annual'!AH82/'Balance Sheet Annual'!BB82</f>
        <v>0.25508209538702109</v>
      </c>
      <c r="Y82" s="22">
        <f>'Balance Sheet Annual'!CS82/('Balance Sheet Annual'!BB82-'Balance Sheet Annual'!AQ82-'Balance Sheet Annual'!AR82-'Balance Sheet Annual'!AS82)</f>
        <v>0.21393034825870647</v>
      </c>
      <c r="Z82" s="22">
        <f>'Balance Sheet Annual'!BA82/'Balance Sheet Annual'!BB82</f>
        <v>0.74491790461297891</v>
      </c>
      <c r="AA82" s="22">
        <f>'Balance Sheet Annual'!AR82/'Balance Sheet Annual'!BB82</f>
        <v>0.31098514464425331</v>
      </c>
      <c r="AB82" s="23">
        <f>'Balance Sheet Annual'!CS82/'Balance Sheet Annual'!CT82</f>
        <v>0.10926505082095388</v>
      </c>
      <c r="AC82" s="24">
        <f>'Income Statement Annual'!V82/'Income Statement Annual'!N82</f>
        <v>0.43900869005471516</v>
      </c>
      <c r="AD82" s="22">
        <f>('Income Statement Annual'!AF82-'Income Statement Annual'!AC82)/'Income Statement Annual'!N82</f>
        <v>0.18039909880914065</v>
      </c>
      <c r="AE82" s="22">
        <f>'Income Statement Annual'!AF82/'Income Statement Annual'!N82</f>
        <v>0.18039909880914065</v>
      </c>
      <c r="AF82" s="22">
        <f>'Income Statement Annual'!BS82/'Income Statement Annual'!N82</f>
        <v>0.13196009011908594</v>
      </c>
      <c r="AG82" s="22">
        <f>('Income Statement Annual'!AF82-'Income Statement Annual'!AC82)/('Income Statement Annual'!AH82*-1)</f>
        <v>11.556701030927835</v>
      </c>
      <c r="AH82" s="23">
        <f>'Income Statement Annual'!AF82/('Income Statement Annual'!AH82*-1)</f>
        <v>11.556701030927835</v>
      </c>
      <c r="AI82" s="24">
        <f>'Cash Flow Statement Annual'!BG82/'Cash Flow Statement Annual'!AB82</f>
        <v>-0.82157258064516125</v>
      </c>
      <c r="AJ82" s="22">
        <f>'Cash Flow Statement Annual'!AB82/'Balance Sheet Annual'!BR82</f>
        <v>0.68888888888888888</v>
      </c>
      <c r="AK82" s="22">
        <f>('Cash Flow Statement Annual'!AB82+'Cash Flow Statement Annual'!AV82)/('Balance Sheet Annual'!BH82+'Balance Sheet Annual'!BS82)</f>
        <v>0.18710398807305256</v>
      </c>
      <c r="AL82" s="23">
        <f>('Cash Flow Statement Annual'!AB82/('Balance Sheet Annual'!BH82+'Balance Sheet Annual'!BS82))</f>
        <v>0.36973537085352215</v>
      </c>
      <c r="AM82" s="24">
        <f>'Income Statement Annual'!BS82/'Balance Sheet Annual'!CS82</f>
        <v>1.4669051878354205</v>
      </c>
      <c r="AN82" s="22">
        <f>'Income Statement Annual'!N82/'Balance Sheet Annual'!CS82</f>
        <v>11.116279069767442</v>
      </c>
      <c r="AO82" s="22">
        <f>'Income Statement Annual'!N82/'Balance Sheet Annual'!BB82</f>
        <v>1.2146207974980454</v>
      </c>
      <c r="AP82" s="22">
        <f>'Income Statement Annual'!N82/('Balance Sheet Annual'!AH82-'Balance Sheet Annual'!BR82)</f>
        <v>-46.029629629629632</v>
      </c>
      <c r="AQ82" s="22">
        <f>'Income Statement Annual'!BS82/'Balance Sheet Annual'!BB82</f>
        <v>0.16028146989835809</v>
      </c>
      <c r="AR82" s="22">
        <f>'Cash Flow Statement Annual'!AB82/'Income Statement Annual'!N82</f>
        <v>0.15963952365626005</v>
      </c>
      <c r="AS82" s="22">
        <f>'Cash Flow Statement Annual'!BG82/'Income Statement Annual'!N82</f>
        <v>-0.13115545542323784</v>
      </c>
      <c r="AT82" s="22">
        <f>'Cash Flow Statement Annual'!AB82/'Balance Sheet Annual'!BB82</f>
        <v>0.19390148553557468</v>
      </c>
      <c r="AU82" s="22">
        <f>('Cash Flow Statement Annual'!AB82+'Cash Flow Statement Annual'!AU82)/'Balance Sheet Annual'!BR82</f>
        <v>0.55277777777777781</v>
      </c>
      <c r="AV82" s="22">
        <f>('Cash Flow Statement Annual'!AB82+'Cash Flow Statement Annual'!AU82)/('Balance Sheet Annual'!BH82+'Balance Sheet Annual'!BS82)</f>
        <v>0.29668281774133431</v>
      </c>
      <c r="AW82" s="22">
        <f>'Cash Flow Statement Annual'!AB82/'Balance Sheet Annual'!BS82</f>
        <v>0.43375601224311328</v>
      </c>
      <c r="AX82" s="22">
        <f>('Cash Flow Statement Annual'!AB82+'Cash Flow Statement Annual'!AU82)/'Balance Sheet Annual'!BS82</f>
        <v>0.34805421950153037</v>
      </c>
      <c r="AY82" s="22">
        <f>('Balance Sheet Annual'!BH82+'Balance Sheet Annual'!BS82)/('Income Statement Annual'!AF82-'Income Statement Annual'!AC82)</f>
        <v>2.3933987511150758</v>
      </c>
      <c r="AZ82" s="22">
        <f>(('Balance Sheet Annual'!BH82+'Balance Sheet Annual'!BS82)-'Balance Sheet Annual'!N82)/('Income Statement Annual'!AF82-'Income Statement Annual'!AC82)</f>
        <v>2.2943800178412133</v>
      </c>
      <c r="BA82" s="22">
        <f>('Cash Flow Statement Annual'!AB82+'Cash Flow Statement Annual'!AU82)/'Income Statement Annual'!BS82</f>
        <v>0.97073170731707314</v>
      </c>
      <c r="BB82" s="22">
        <f>'Income Statement Annual'!AF82/('Balance Sheet Annual'!BH82+'Balance Sheet Annual'!BS82)</f>
        <v>0.41781587774878864</v>
      </c>
      <c r="BC82" s="23">
        <f>'Income Statement Annual'!AF82/('Balance Sheet Annual'!BB82-'Balance Sheet Annual'!BR82)</f>
        <v>0.30495103373231774</v>
      </c>
    </row>
    <row r="83" spans="1:55" x14ac:dyDescent="0.2">
      <c r="A83" s="47" t="s">
        <v>319</v>
      </c>
      <c r="B83" s="47" t="s">
        <v>320</v>
      </c>
      <c r="C83" s="47" t="str">
        <f>VLOOKUP(A83,'[1]S&amp;P 500 Wikipedia'!A:D,3,FALSE)</f>
        <v>Communication Services</v>
      </c>
      <c r="D83" s="47">
        <v>106366</v>
      </c>
      <c r="E83" s="47" t="s">
        <v>16</v>
      </c>
      <c r="F83" s="47">
        <v>2018</v>
      </c>
      <c r="G83" s="47" t="s">
        <v>17</v>
      </c>
      <c r="H83" s="48">
        <v>43465</v>
      </c>
      <c r="I83" s="48">
        <v>43496</v>
      </c>
      <c r="J83" s="48">
        <v>43496</v>
      </c>
      <c r="K83" s="47">
        <v>4541000000</v>
      </c>
      <c r="L83" s="47">
        <v>4593000000</v>
      </c>
      <c r="M83" s="47" t="s">
        <v>1682</v>
      </c>
      <c r="N83" s="20">
        <f>'Balance Sheet Annual'!AH83/'Balance Sheet Annual'!BR83</f>
        <v>0.79150816940187663</v>
      </c>
      <c r="O83" s="21">
        <f>('Balance Sheet Annual'!AH83-'Balance Sheet Annual'!U83)/'Balance Sheet Annual'!BR83</f>
        <v>0.79150816940187663</v>
      </c>
      <c r="P83" s="21">
        <f>'Balance Sheet Annual'!N83/'Balance Sheet Annual'!BR83</f>
        <v>0.13817338695069376</v>
      </c>
      <c r="Q83" s="21">
        <f>'Balance Sheet Annual'!CH83/'Balance Sheet Annual'!CS83</f>
        <v>2.4095207131052048</v>
      </c>
      <c r="R83" s="21">
        <f>('Balance Sheet Annual'!BH83+'Balance Sheet Annual'!BS83)/'Balance Sheet Annual'!BB83</f>
        <v>0.44398134168242714</v>
      </c>
      <c r="S83" s="21">
        <f>('Balance Sheet Annual'!BH83/'Balance Sheet Annual'!BB83)</f>
        <v>1.7474293161265714E-2</v>
      </c>
      <c r="T83" s="21">
        <f>'Balance Sheet Annual'!BS83/'Balance Sheet Annual'!BB83</f>
        <v>0.42650704852116145</v>
      </c>
      <c r="U83" s="21">
        <f>('Balance Sheet Annual'!BH83+'Balance Sheet Annual'!BS83)/'Balance Sheet Annual'!CS83</f>
        <v>1.5137635806984746</v>
      </c>
      <c r="V83" s="21">
        <f>('Balance Sheet Annual'!BH83/'Balance Sheet Annual'!CS83)</f>
        <v>5.957896448020808E-2</v>
      </c>
      <c r="W83" s="21">
        <f>('Balance Sheet Annual'!BS83/'Balance Sheet Annual'!CS83)</f>
        <v>1.4541846162182666</v>
      </c>
      <c r="X83" s="22">
        <f>'Balance Sheet Annual'!AH83/'Balance Sheet Annual'!BB83</f>
        <v>8.680726625450963E-2</v>
      </c>
      <c r="Y83" s="22">
        <f>'Balance Sheet Annual'!CS83/('Balance Sheet Annual'!BB83-'Balance Sheet Annual'!AQ83-'Balance Sheet Annual'!AR83-'Balance Sheet Annual'!AS83)</f>
        <v>0.84068468345348324</v>
      </c>
      <c r="Z83" s="22">
        <f>'Balance Sheet Annual'!BA83/'Balance Sheet Annual'!BB83</f>
        <v>0.91319273374549037</v>
      </c>
      <c r="AA83" s="22">
        <f>'Balance Sheet Annual'!AR83/'Balance Sheet Annual'!BB83</f>
        <v>0.2628454728945821</v>
      </c>
      <c r="AB83" s="23">
        <f>'Balance Sheet Annual'!CS83/'Balance Sheet Annual'!CT83</f>
        <v>0.29329635574768359</v>
      </c>
      <c r="AC83" s="24">
        <f>'Income Statement Annual'!V83/'Income Statement Annual'!N83</f>
        <v>0.68582221422751755</v>
      </c>
      <c r="AD83" s="22">
        <f>('Income Statement Annual'!AF83-'Income Statement Annual'!AC83)/'Income Statement Annual'!N83</f>
        <v>0.31771191551948536</v>
      </c>
      <c r="AE83" s="22">
        <f>'Income Statement Annual'!AF83/'Income Statement Annual'!N83</f>
        <v>0.20113854000232786</v>
      </c>
      <c r="AF83" s="22">
        <f>'Income Statement Annual'!BS83/'Income Statement Annual'!N83</f>
        <v>0.12412837144338515</v>
      </c>
      <c r="AG83" s="22">
        <f>('Income Statement Annual'!AF83-'Income Statement Annual'!AC83)/('Income Statement Annual'!AH83*-1)</f>
        <v>8.4771315640880864</v>
      </c>
      <c r="AH83" s="23">
        <f>'Income Statement Annual'!AF83/('Income Statement Annual'!AH83*-1)</f>
        <v>5.3667419536984751</v>
      </c>
      <c r="AI83" s="24">
        <f>'Cash Flow Statement Annual'!BG83/'Cash Flow Statement Annual'!AB83</f>
        <v>1.1170103304934766</v>
      </c>
      <c r="AJ83" s="22">
        <f>'Cash Flow Statement Annual'!AB83/'Balance Sheet Annual'!BR83</f>
        <v>0.88023040973807198</v>
      </c>
      <c r="AK83" s="22">
        <f>('Cash Flow Statement Annual'!AB83+'Cash Flow Statement Annual'!AV83)/('Balance Sheet Annual'!BH83+'Balance Sheet Annual'!BS83)</f>
        <v>0.18743903421243388</v>
      </c>
      <c r="AL83" s="23">
        <f>('Cash Flow Statement Annual'!AB83/('Balance Sheet Annual'!BH83+'Balance Sheet Annual'!BS83))</f>
        <v>0.2174364389715687</v>
      </c>
      <c r="AM83" s="24">
        <f>'Income Statement Annual'!BS83/'Balance Sheet Annual'!CS83</f>
        <v>0.15891787910807662</v>
      </c>
      <c r="AN83" s="22">
        <f>'Income Statement Annual'!N83/'Balance Sheet Annual'!CS83</f>
        <v>1.280270394754667</v>
      </c>
      <c r="AO83" s="22">
        <f>'Income Statement Annual'!N83/'Balance Sheet Annual'!BB83</f>
        <v>0.37549864115319209</v>
      </c>
      <c r="AP83" s="22">
        <f>'Income Statement Annual'!N83/('Balance Sheet Annual'!AH83-'Balance Sheet Annual'!BR83)</f>
        <v>-16.421720243266723</v>
      </c>
      <c r="AQ83" s="22">
        <f>'Income Statement Annual'!BS83/'Balance Sheet Annual'!BB83</f>
        <v>4.6610034805549816E-2</v>
      </c>
      <c r="AR83" s="22">
        <f>'Cash Flow Statement Annual'!AB83/'Income Statement Annual'!N83</f>
        <v>0.25709206725427747</v>
      </c>
      <c r="AS83" s="22">
        <f>'Cash Flow Statement Annual'!BG83/'Income Statement Annual'!N83</f>
        <v>0.28717449501095155</v>
      </c>
      <c r="AT83" s="22">
        <f>'Cash Flow Statement Annual'!AB83/'Balance Sheet Annual'!BB83</f>
        <v>9.653772190524626E-2</v>
      </c>
      <c r="AU83" s="22">
        <f>('Cash Flow Statement Annual'!AB83+'Cash Flow Statement Annual'!AU83)/'Balance Sheet Annual'!BR83</f>
        <v>-0.96210556823533677</v>
      </c>
      <c r="AV83" s="22">
        <f>('Cash Flow Statement Annual'!AB83+'Cash Flow Statement Annual'!AU83)/('Balance Sheet Annual'!BH83+'Balance Sheet Annual'!BS83)</f>
        <v>-0.23766141950726219</v>
      </c>
      <c r="AW83" s="22">
        <f>'Cash Flow Statement Annual'!AB83/'Balance Sheet Annual'!BS83</f>
        <v>0.22634496250407565</v>
      </c>
      <c r="AX83" s="22">
        <f>('Cash Flow Statement Annual'!AB83+'Cash Flow Statement Annual'!AU83)/'Balance Sheet Annual'!BS83</f>
        <v>-0.2473985746890866</v>
      </c>
      <c r="AY83" s="22">
        <f>('Balance Sheet Annual'!BH83+'Balance Sheet Annual'!BS83)/('Income Statement Annual'!AF83-'Income Statement Annual'!AC83)</f>
        <v>3.7215413308465997</v>
      </c>
      <c r="AZ83" s="22">
        <f>(('Balance Sheet Annual'!BH83+'Balance Sheet Annual'!BS83)-'Balance Sheet Annual'!N83)/('Income Statement Annual'!AF83-'Income Statement Annual'!AC83)</f>
        <v>3.5945180843269169</v>
      </c>
      <c r="BA83" s="22">
        <f>('Cash Flow Statement Annual'!AB83+'Cash Flow Statement Annual'!AU83)/'Income Statement Annual'!BS83</f>
        <v>-2.2638308754581877</v>
      </c>
      <c r="BB83" s="22">
        <f>'Income Statement Annual'!AF83/('Balance Sheet Annual'!BH83+'Balance Sheet Annual'!BS83)</f>
        <v>0.17011356416061857</v>
      </c>
      <c r="BC83" s="23">
        <f>'Income Statement Annual'!AF83/('Balance Sheet Annual'!BB83-'Balance Sheet Annual'!BR83)</f>
        <v>8.4830931672029306E-2</v>
      </c>
    </row>
    <row r="84" spans="1:55" x14ac:dyDescent="0.2">
      <c r="A84" s="47" t="s">
        <v>304</v>
      </c>
      <c r="B84" s="47" t="s">
        <v>305</v>
      </c>
      <c r="C84" s="47" t="str">
        <f>VLOOKUP(A84,'[1]S&amp;P 500 Wikipedia'!A:D,3,FALSE)</f>
        <v>Financials</v>
      </c>
      <c r="D84" s="47">
        <v>378116</v>
      </c>
      <c r="E84" s="47" t="s">
        <v>16</v>
      </c>
      <c r="F84" s="47">
        <v>2018</v>
      </c>
      <c r="G84" s="47" t="s">
        <v>17</v>
      </c>
      <c r="H84" s="48">
        <v>43465</v>
      </c>
      <c r="I84" s="48">
        <v>43524</v>
      </c>
      <c r="J84" s="48">
        <v>43524</v>
      </c>
      <c r="K84" s="47">
        <v>351020000</v>
      </c>
      <c r="L84" s="47">
        <v>352294000</v>
      </c>
      <c r="M84" s="47" t="s">
        <v>1683</v>
      </c>
      <c r="N84" s="20">
        <f>'Balance Sheet Annual'!AH84/'Balance Sheet Annual'!BR84</f>
        <v>23.051400583347093</v>
      </c>
      <c r="O84" s="21">
        <f>('Balance Sheet Annual'!AH84-'Balance Sheet Annual'!U84)/'Balance Sheet Annual'!BR84</f>
        <v>23.051400583347093</v>
      </c>
      <c r="P84" s="21">
        <f>'Balance Sheet Annual'!N84/'Balance Sheet Annual'!BR84</f>
        <v>0.79654394364646963</v>
      </c>
      <c r="Q84" s="21">
        <f>'Balance Sheet Annual'!CH84/'Balance Sheet Annual'!CS84</f>
        <v>1.9838168632752173</v>
      </c>
      <c r="R84" s="21">
        <f>('Balance Sheet Annual'!BH84+'Balance Sheet Annual'!BS84)/'Balance Sheet Annual'!BB84</f>
        <v>5.6804907861432684E-2</v>
      </c>
      <c r="S84" s="21">
        <f>('Balance Sheet Annual'!BH84/'Balance Sheet Annual'!BB84)</f>
        <v>7.4113560768085994E-3</v>
      </c>
      <c r="T84" s="21">
        <f>'Balance Sheet Annual'!BS84/'Balance Sheet Annual'!BB84</f>
        <v>4.9393551784624082E-2</v>
      </c>
      <c r="U84" s="21">
        <f>('Balance Sheet Annual'!BH84+'Balance Sheet Annual'!BS84)/'Balance Sheet Annual'!CS84</f>
        <v>0.16949544199373778</v>
      </c>
      <c r="V84" s="21">
        <f>('Balance Sheet Annual'!BH84/'Balance Sheet Annual'!CS84)</f>
        <v>2.2114129241718756E-2</v>
      </c>
      <c r="W84" s="21">
        <f>('Balance Sheet Annual'!BS84/'Balance Sheet Annual'!CS84)</f>
        <v>0.14738131275201904</v>
      </c>
      <c r="X84" s="22">
        <f>'Balance Sheet Annual'!AH84/'Balance Sheet Annual'!BB84</f>
        <v>0.54064306614848268</v>
      </c>
      <c r="Y84" s="22">
        <f>'Balance Sheet Annual'!CS84/('Balance Sheet Annual'!BB84-'Balance Sheet Annual'!AQ84-'Balance Sheet Annual'!AR84-'Balance Sheet Annual'!AS84)</f>
        <v>0.59018752130923968</v>
      </c>
      <c r="Z84" s="22">
        <f>'Balance Sheet Annual'!BA84/'Balance Sheet Annual'!BB84</f>
        <v>0.45935693385151732</v>
      </c>
      <c r="AA84" s="22">
        <f>'Balance Sheet Annual'!AR84/'Balance Sheet Annual'!BB84</f>
        <v>0.13946695544538482</v>
      </c>
      <c r="AB84" s="23">
        <f>'Balance Sheet Annual'!CS84/'Balance Sheet Annual'!CT84</f>
        <v>0.3351412120187362</v>
      </c>
      <c r="AC84" s="24">
        <f>'Income Statement Annual'!V84/'Income Statement Annual'!N84</f>
        <v>0.73868752030445073</v>
      </c>
      <c r="AD84" s="22">
        <f>('Income Statement Annual'!AF84-'Income Statement Annual'!AC84)/'Income Statement Annual'!N84</f>
        <v>0.6628068872696895</v>
      </c>
      <c r="AE84" s="22">
        <f>'Income Statement Annual'!AF84/'Income Statement Annual'!N84</f>
        <v>0.60509583700747205</v>
      </c>
      <c r="AF84" s="22">
        <f>'Income Statement Annual'!BS84/'Income Statement Annual'!N84</f>
        <v>0.45533020838167726</v>
      </c>
      <c r="AG84" s="22">
        <f>('Income Statement Annual'!AF84-'Income Statement Annual'!AC84)/('Income Statement Annual'!AH84*-1)</f>
        <v>18.112238427393784</v>
      </c>
      <c r="AH84" s="23">
        <f>'Income Statement Annual'!AF84/('Income Statement Annual'!AH84*-1)</f>
        <v>16.535193405199745</v>
      </c>
      <c r="AI84" s="24">
        <f>'Cash Flow Statement Annual'!BG84/'Cash Flow Statement Annual'!AB84</f>
        <v>-0.4301868239921337</v>
      </c>
      <c r="AJ84" s="22">
        <f>'Cash Flow Statement Annual'!AB84/'Balance Sheet Annual'!BR84</f>
        <v>1.3432392273402673</v>
      </c>
      <c r="AK84" s="22">
        <f>('Cash Flow Statement Annual'!AB84+'Cash Flow Statement Annual'!AV84)/('Balance Sheet Annual'!BH84+'Balance Sheet Annual'!BS84)</f>
        <v>6.6098613951374688E-2</v>
      </c>
      <c r="AL84" s="23">
        <f>('Cash Flow Statement Annual'!AB84/('Balance Sheet Annual'!BH84+'Balance Sheet Annual'!BS84))</f>
        <v>0.55460122699386505</v>
      </c>
      <c r="AM84" s="24">
        <f>'Income Statement Annual'!BS84/'Balance Sheet Annual'!CS84</f>
        <v>7.5570087770986658E-2</v>
      </c>
      <c r="AN84" s="22">
        <f>'Income Statement Annual'!N84/'Balance Sheet Annual'!CS84</f>
        <v>0.1659676568343135</v>
      </c>
      <c r="AO84" s="22">
        <f>'Income Statement Annual'!N84/'Balance Sheet Annual'!BB84</f>
        <v>5.5622601667361507E-2</v>
      </c>
      <c r="AP84" s="22">
        <f>'Income Statement Annual'!N84/('Balance Sheet Annual'!AH84-'Balance Sheet Annual'!BR84)</f>
        <v>0.10754786671192126</v>
      </c>
      <c r="AQ84" s="22">
        <f>'Income Statement Annual'!BS84/'Balance Sheet Annual'!BB84</f>
        <v>2.5326650807930746E-2</v>
      </c>
      <c r="AR84" s="22">
        <f>'Cash Flow Statement Annual'!AB84/'Income Statement Annual'!N84</f>
        <v>0.56638975263377733</v>
      </c>
      <c r="AS84" s="22">
        <f>'Cash Flow Statement Annual'!BG84/'Income Statement Annual'!N84</f>
        <v>-0.24365340882721492</v>
      </c>
      <c r="AT84" s="22">
        <f>'Cash Flow Statement Annual'!AB84/'Balance Sheet Annual'!BB84</f>
        <v>3.1504071599224012E-2</v>
      </c>
      <c r="AU84" s="22">
        <f>('Cash Flow Statement Annual'!AB84+'Cash Flow Statement Annual'!AU84)/'Balance Sheet Annual'!BR84</f>
        <v>0.27543888613725165</v>
      </c>
      <c r="AV84" s="22">
        <f>('Cash Flow Statement Annual'!AB84+'Cash Flow Statement Annual'!AU84)/('Balance Sheet Annual'!BH84+'Balance Sheet Annual'!BS84)</f>
        <v>0.11372415360145421</v>
      </c>
      <c r="AW84" s="22">
        <f>'Cash Flow Statement Annual'!AB84/'Balance Sheet Annual'!BS84</f>
        <v>0.63781749764816553</v>
      </c>
      <c r="AX84" s="22">
        <f>('Cash Flow Statement Annual'!AB84+'Cash Flow Statement Annual'!AU84)/'Balance Sheet Annual'!BS84</f>
        <v>0.13078812584927355</v>
      </c>
      <c r="AY84" s="22">
        <f>('Balance Sheet Annual'!BH84+'Balance Sheet Annual'!BS84)/('Income Statement Annual'!AF84-'Income Statement Annual'!AC84)</f>
        <v>1.5408045373385149</v>
      </c>
      <c r="AZ84" s="22">
        <f>(('Balance Sheet Annual'!BH84+'Balance Sheet Annual'!BS84)-'Balance Sheet Annual'!N84)/('Income Statement Annual'!AF84-'Income Statement Annual'!AC84)</f>
        <v>1.0340650491895109</v>
      </c>
      <c r="BA84" s="22">
        <f>('Cash Flow Statement Annual'!AB84+'Cash Flow Statement Annual'!AU84)/'Income Statement Annual'!BS84</f>
        <v>0.25507083885434717</v>
      </c>
      <c r="BB84" s="22">
        <f>'Income Statement Annual'!AF84/('Balance Sheet Annual'!BH84+'Balance Sheet Annual'!BS84)</f>
        <v>0.59250170415814585</v>
      </c>
      <c r="BC84" s="23">
        <f>'Income Statement Annual'!AF84/('Balance Sheet Annual'!BB84-'Balance Sheet Annual'!BR84)</f>
        <v>3.4465348288231612E-2</v>
      </c>
    </row>
    <row r="85" spans="1:55" x14ac:dyDescent="0.2">
      <c r="A85" s="47" t="s">
        <v>289</v>
      </c>
      <c r="B85" s="47" t="s">
        <v>290</v>
      </c>
      <c r="C85" s="47" t="str">
        <f>VLOOKUP(A85,'[1]S&amp;P 500 Wikipedia'!A:D,3,FALSE)</f>
        <v>Consumer Discretionary</v>
      </c>
      <c r="D85" s="47">
        <v>80874</v>
      </c>
      <c r="E85" s="47" t="s">
        <v>16</v>
      </c>
      <c r="F85" s="47">
        <v>2018</v>
      </c>
      <c r="G85" s="47" t="s">
        <v>17</v>
      </c>
      <c r="H85" s="48">
        <v>43465</v>
      </c>
      <c r="I85" s="48">
        <v>43504</v>
      </c>
      <c r="J85" s="48">
        <v>43504</v>
      </c>
      <c r="K85" s="47">
        <v>27760000</v>
      </c>
      <c r="L85" s="47">
        <v>27946000</v>
      </c>
      <c r="M85" s="47" t="s">
        <v>1684</v>
      </c>
      <c r="N85" s="20">
        <f>'Balance Sheet Annual'!AH85/'Balance Sheet Annual'!BR85</f>
        <v>1.8106935709682437</v>
      </c>
      <c r="O85" s="21">
        <f>('Balance Sheet Annual'!AH85-'Balance Sheet Annual'!U85)/'Balance Sheet Annual'!BR85</f>
        <v>1.7627925065001444</v>
      </c>
      <c r="P85" s="21">
        <f>'Balance Sheet Annual'!N85/'Balance Sheet Annual'!BR85</f>
        <v>1.5040289784217427</v>
      </c>
      <c r="Q85" s="21">
        <f>'Balance Sheet Annual'!CH85/'Balance Sheet Annual'!CS85</f>
        <v>0.57181481941444723</v>
      </c>
      <c r="R85" s="21">
        <f>('Balance Sheet Annual'!BH85+'Balance Sheet Annual'!BS85)/'Balance Sheet Annual'!BB85</f>
        <v>0</v>
      </c>
      <c r="S85" s="21">
        <f>('Balance Sheet Annual'!BH85/'Balance Sheet Annual'!BB85)</f>
        <v>0</v>
      </c>
      <c r="T85" s="21">
        <f>'Balance Sheet Annual'!BS85/'Balance Sheet Annual'!BB85</f>
        <v>0</v>
      </c>
      <c r="U85" s="21">
        <f>('Balance Sheet Annual'!BH85+'Balance Sheet Annual'!BS85)/'Balance Sheet Annual'!CS85</f>
        <v>0</v>
      </c>
      <c r="V85" s="21">
        <f>('Balance Sheet Annual'!BH85/'Balance Sheet Annual'!CS85)</f>
        <v>0</v>
      </c>
      <c r="W85" s="21">
        <f>('Balance Sheet Annual'!BS85/'Balance Sheet Annual'!CS85)</f>
        <v>0</v>
      </c>
      <c r="X85" s="22">
        <f>'Balance Sheet Annual'!AH85/'Balance Sheet Annual'!BB85</f>
        <v>0.35965019920389069</v>
      </c>
      <c r="Y85" s="22">
        <f>'Balance Sheet Annual'!CS85/('Balance Sheet Annual'!BB85-'Balance Sheet Annual'!AQ85-'Balance Sheet Annual'!AR85-'Balance Sheet Annual'!AS85)</f>
        <v>0.64242845917170732</v>
      </c>
      <c r="Z85" s="22">
        <f>'Balance Sheet Annual'!BA85/'Balance Sheet Annual'!BB85</f>
        <v>0.64034980079610937</v>
      </c>
      <c r="AA85" s="22">
        <f>'Balance Sheet Annual'!AR85/'Balance Sheet Annual'!BB85</f>
        <v>9.6838780358399264E-3</v>
      </c>
      <c r="AB85" s="23">
        <f>'Balance Sheet Annual'!CS85/'Balance Sheet Annual'!CT85</f>
        <v>0.63620726032633601</v>
      </c>
      <c r="AC85" s="24">
        <f>'Income Statement Annual'!V85/'Income Statement Annual'!N85</f>
        <v>0.32703554070567536</v>
      </c>
      <c r="AD85" s="22">
        <f>('Income Statement Annual'!AF85-'Income Statement Annual'!AC85)/'Income Statement Annual'!N85</f>
        <v>0.10832222504283158</v>
      </c>
      <c r="AE85" s="22">
        <f>'Income Statement Annual'!AF85/'Income Statement Annual'!N85</f>
        <v>6.6805344723570581E-2</v>
      </c>
      <c r="AF85" s="22">
        <f>'Income Statement Annual'!BS85/'Income Statement Annual'!N85</f>
        <v>3.6290553824934714E-2</v>
      </c>
      <c r="AG85" s="22" t="e">
        <f>('Income Statement Annual'!AF85-'Income Statement Annual'!AC85)/('Income Statement Annual'!AH85*-1)</f>
        <v>#DIV/0!</v>
      </c>
      <c r="AH85" s="23" t="e">
        <f>'Income Statement Annual'!AF85/('Income Statement Annual'!AH85*-1)</f>
        <v>#DIV/0!</v>
      </c>
      <c r="AI85" s="24">
        <f>'Cash Flow Statement Annual'!BG85/'Cash Flow Statement Annual'!AB85</f>
        <v>-0.26793413905835717</v>
      </c>
      <c r="AJ85" s="22">
        <f>'Cash Flow Statement Annual'!AB85/'Balance Sheet Annual'!BR85</f>
        <v>1.381257361274695</v>
      </c>
      <c r="AK85" s="22" t="e">
        <f>('Cash Flow Statement Annual'!AB85+'Cash Flow Statement Annual'!AV85)/('Balance Sheet Annual'!BH85+'Balance Sheet Annual'!BS85)</f>
        <v>#DIV/0!</v>
      </c>
      <c r="AL85" s="23" t="e">
        <f>('Cash Flow Statement Annual'!AB85/('Balance Sheet Annual'!BH85+'Balance Sheet Annual'!BS85))</f>
        <v>#DIV/0!</v>
      </c>
      <c r="AM85" s="24">
        <f>'Income Statement Annual'!BS85/'Balance Sheet Annual'!CS85</f>
        <v>0.1224923491281371</v>
      </c>
      <c r="AN85" s="22">
        <f>'Income Statement Annual'!N85/'Balance Sheet Annual'!CS85</f>
        <v>3.3753232237523583</v>
      </c>
      <c r="AO85" s="22">
        <f>'Income Statement Annual'!N85/'Balance Sheet Annual'!BB85</f>
        <v>2.1474051408993442</v>
      </c>
      <c r="AP85" s="22">
        <f>'Income Statement Annual'!N85/('Balance Sheet Annual'!AH85-'Balance Sheet Annual'!BR85)</f>
        <v>13.335887216148945</v>
      </c>
      <c r="AQ85" s="22">
        <f>'Income Statement Annual'!BS85/'Balance Sheet Annual'!BB85</f>
        <v>7.7930521849749149E-2</v>
      </c>
      <c r="AR85" s="22">
        <f>'Cash Flow Statement Annual'!AB85/'Income Statement Annual'!N85</f>
        <v>0.12776031169674726</v>
      </c>
      <c r="AS85" s="22">
        <f>'Cash Flow Statement Annual'!BG85/'Income Statement Annual'!N85</f>
        <v>-3.4231349120295337E-2</v>
      </c>
      <c r="AT85" s="22">
        <f>'Cash Flow Statement Annual'!AB85/'Balance Sheet Annual'!BB85</f>
        <v>0.27435315014049766</v>
      </c>
      <c r="AU85" s="22">
        <f>('Cash Flow Statement Annual'!AB85+'Cash Flow Statement Annual'!AU85)/'Balance Sheet Annual'!BR85</f>
        <v>0.51995377675059451</v>
      </c>
      <c r="AV85" s="22" t="e">
        <f>('Cash Flow Statement Annual'!AB85+'Cash Flow Statement Annual'!AU85)/('Balance Sheet Annual'!BH85+'Balance Sheet Annual'!BS85)</f>
        <v>#DIV/0!</v>
      </c>
      <c r="AW85" s="22" t="e">
        <f>'Cash Flow Statement Annual'!AB85/'Balance Sheet Annual'!BS85</f>
        <v>#DIV/0!</v>
      </c>
      <c r="AX85" s="22" t="e">
        <f>('Cash Flow Statement Annual'!AB85+'Cash Flow Statement Annual'!AU85)/'Balance Sheet Annual'!BS85</f>
        <v>#DIV/0!</v>
      </c>
      <c r="AY85" s="22">
        <f>('Balance Sheet Annual'!BH85+'Balance Sheet Annual'!BS85)/('Income Statement Annual'!AF85-'Income Statement Annual'!AC85)</f>
        <v>0</v>
      </c>
      <c r="AZ85" s="22">
        <f>(('Balance Sheet Annual'!BH85+'Balance Sheet Annual'!BS85)-'Balance Sheet Annual'!N85)/('Income Statement Annual'!AF85-'Income Statement Annual'!AC85)</f>
        <v>-1.2842807968333125</v>
      </c>
      <c r="BA85" s="22">
        <f>('Cash Flow Statement Annual'!AB85+'Cash Flow Statement Annual'!AU85)/'Income Statement Annual'!BS85</f>
        <v>1.3252337824902438</v>
      </c>
      <c r="BB85" s="22" t="e">
        <f>'Income Statement Annual'!AF85/('Balance Sheet Annual'!BH85+'Balance Sheet Annual'!BS85)</f>
        <v>#DIV/0!</v>
      </c>
      <c r="BC85" s="23">
        <f>'Income Statement Annual'!AF85/('Balance Sheet Annual'!BB85-'Balance Sheet Annual'!BR85)</f>
        <v>0.17901514049907244</v>
      </c>
    </row>
    <row r="86" spans="1:55" x14ac:dyDescent="0.2">
      <c r="A86" s="47" t="s">
        <v>355</v>
      </c>
      <c r="B86" s="47" t="s">
        <v>356</v>
      </c>
      <c r="C86" s="47" t="str">
        <f>VLOOKUP(A86,'[1]S&amp;P 500 Wikipedia'!A:D,3,FALSE)</f>
        <v>Industrials</v>
      </c>
      <c r="D86" s="47">
        <v>120498</v>
      </c>
      <c r="E86" s="47" t="s">
        <v>16</v>
      </c>
      <c r="F86" s="47">
        <v>2018</v>
      </c>
      <c r="G86" s="47" t="s">
        <v>17</v>
      </c>
      <c r="H86" s="48">
        <v>43465</v>
      </c>
      <c r="I86" s="48">
        <v>43507</v>
      </c>
      <c r="J86" s="48">
        <v>43507</v>
      </c>
      <c r="K86" s="47">
        <v>158691324</v>
      </c>
      <c r="L86" s="47">
        <v>159293388</v>
      </c>
      <c r="M86" s="59" t="s">
        <v>1685</v>
      </c>
      <c r="N86" s="20">
        <f>'Balance Sheet Annual'!AH86/'Balance Sheet Annual'!BR86</f>
        <v>1.537907268170426</v>
      </c>
      <c r="O86" s="21">
        <f>('Balance Sheet Annual'!AH86-'Balance Sheet Annual'!U86)/'Balance Sheet Annual'!BR86</f>
        <v>0.94909147869674182</v>
      </c>
      <c r="P86" s="21">
        <f>'Balance Sheet Annual'!N86/'Balance Sheet Annual'!BR86</f>
        <v>0.23887844611528822</v>
      </c>
      <c r="Q86" s="21">
        <f>'Balance Sheet Annual'!CH86/'Balance Sheet Annual'!CS86</f>
        <v>1.3080276062477298</v>
      </c>
      <c r="R86" s="21">
        <f>('Balance Sheet Annual'!BH86+'Balance Sheet Annual'!BS86)/'Balance Sheet Annual'!BB86</f>
        <v>0.1298919315916483</v>
      </c>
      <c r="S86" s="21">
        <f>('Balance Sheet Annual'!BH86/'Balance Sheet Annual'!BB86)</f>
        <v>4.6112684922883222E-2</v>
      </c>
      <c r="T86" s="21">
        <f>'Balance Sheet Annual'!BS86/'Balance Sheet Annual'!BB86</f>
        <v>8.3779246668765087E-2</v>
      </c>
      <c r="U86" s="21">
        <f>('Balance Sheet Annual'!BH86+'Balance Sheet Annual'!BS86)/'Balance Sheet Annual'!CS86</f>
        <v>0.29979416394236591</v>
      </c>
      <c r="V86" s="21">
        <f>('Balance Sheet Annual'!BH86/'Balance Sheet Annual'!CS86)</f>
        <v>0.10642934980021794</v>
      </c>
      <c r="W86" s="21">
        <f>('Balance Sheet Annual'!BS86/'Balance Sheet Annual'!CS86)</f>
        <v>0.19336481414214796</v>
      </c>
      <c r="X86" s="22">
        <f>'Balance Sheet Annual'!AH86/'Balance Sheet Annual'!BB86</f>
        <v>0.51505613261987204</v>
      </c>
      <c r="Y86" s="22">
        <f>'Balance Sheet Annual'!CS86/('Balance Sheet Annual'!BB86-'Balance Sheet Annual'!AQ86-'Balance Sheet Annual'!AR86-'Balance Sheet Annual'!AS86)</f>
        <v>0.48505315087801726</v>
      </c>
      <c r="Z86" s="22">
        <f>'Balance Sheet Annual'!BA86/'Balance Sheet Annual'!BB86</f>
        <v>0.48494386738012801</v>
      </c>
      <c r="AA86" s="22">
        <f>'Balance Sheet Annual'!AR86/'Balance Sheet Annual'!BB86</f>
        <v>5.9070401846605815E-2</v>
      </c>
      <c r="AB86" s="23">
        <f>'Balance Sheet Annual'!CS86/'Balance Sheet Annual'!CT86</f>
        <v>0.43327038086244885</v>
      </c>
      <c r="AC86" s="24">
        <f>'Income Statement Annual'!V86/'Income Statement Annual'!N86</f>
        <v>0.24134449539354677</v>
      </c>
      <c r="AD86" s="22">
        <f>('Income Statement Annual'!AF86-'Income Statement Annual'!AC86)/'Income Statement Annual'!N86</f>
        <v>0.1006268141853519</v>
      </c>
      <c r="AE86" s="22">
        <f>'Income Statement Annual'!AF86/'Income Statement Annual'!N86</f>
        <v>0.1006268141853519</v>
      </c>
      <c r="AF86" s="22">
        <f>'Income Statement Annual'!BS86/'Income Statement Annual'!N86</f>
        <v>9.0067729586470913E-2</v>
      </c>
      <c r="AG86" s="22">
        <f>('Income Statement Annual'!AF86-'Income Statement Annual'!AC86)/('Income Statement Annual'!AH86*-1)</f>
        <v>30.278481012658229</v>
      </c>
      <c r="AH86" s="23">
        <f>'Income Statement Annual'!AF86/('Income Statement Annual'!AH86*-1)</f>
        <v>30.278481012658229</v>
      </c>
      <c r="AI86" s="24">
        <f>'Cash Flow Statement Annual'!BG86/'Cash Flow Statement Annual'!AB86</f>
        <v>-0.58873002523128681</v>
      </c>
      <c r="AJ86" s="22">
        <f>'Cash Flow Statement Annual'!AB86/'Balance Sheet Annual'!BR86</f>
        <v>0.3724937343358396</v>
      </c>
      <c r="AK86" s="22">
        <f>('Cash Flow Statement Annual'!AB86+'Cash Flow Statement Annual'!AV86)/('Balance Sheet Annual'!BH86+'Balance Sheet Annual'!BS86)</f>
        <v>0.67043618739903066</v>
      </c>
      <c r="AL86" s="23">
        <f>('Cash Flow Statement Annual'!AB86/('Balance Sheet Annual'!BH86+'Balance Sheet Annual'!BS86))</f>
        <v>0.9604200323101777</v>
      </c>
      <c r="AM86" s="24">
        <f>'Income Statement Annual'!BS86/'Balance Sheet Annual'!CS86</f>
        <v>0.25923235258505872</v>
      </c>
      <c r="AN86" s="22">
        <f>'Income Statement Annual'!N86/'Balance Sheet Annual'!CS86</f>
        <v>2.878193485894176</v>
      </c>
      <c r="AO86" s="22">
        <f>'Income Statement Annual'!N86/'Balance Sheet Annual'!BB86</f>
        <v>1.247035987829189</v>
      </c>
      <c r="AP86" s="22">
        <f>'Income Statement Annual'!N86/('Balance Sheet Annual'!AH86-'Balance Sheet Annual'!BR86)</f>
        <v>6.9222481071636572</v>
      </c>
      <c r="AQ86" s="22">
        <f>'Income Statement Annual'!BS86/'Balance Sheet Annual'!BB86</f>
        <v>0.11231770013639703</v>
      </c>
      <c r="AR86" s="22">
        <f>'Cash Flow Statement Annual'!AB86/'Income Statement Annual'!N86</f>
        <v>0.1000378612595179</v>
      </c>
      <c r="AS86" s="22">
        <f>'Cash Flow Statement Annual'!BG86/'Income Statement Annual'!N86</f>
        <v>-5.8895292583399941E-2</v>
      </c>
      <c r="AT86" s="22">
        <f>'Cash Flow Statement Annual'!AB86/'Balance Sheet Annual'!BB86</f>
        <v>0.12475081313608226</v>
      </c>
      <c r="AU86" s="22">
        <f>('Cash Flow Statement Annual'!AB86+'Cash Flow Statement Annual'!AU86)/'Balance Sheet Annual'!BR86</f>
        <v>0.21992481203007519</v>
      </c>
      <c r="AV86" s="22">
        <f>('Cash Flow Statement Annual'!AB86+'Cash Flow Statement Annual'!AU86)/('Balance Sheet Annual'!BH86+'Balance Sheet Annual'!BS86)</f>
        <v>0.56704361873990305</v>
      </c>
      <c r="AW86" s="22">
        <f>'Cash Flow Statement Annual'!AB86/'Balance Sheet Annual'!BS86</f>
        <v>1.4890419536631183</v>
      </c>
      <c r="AX86" s="22">
        <f>('Cash Flow Statement Annual'!AB86+'Cash Flow Statement Annual'!AU86)/'Balance Sheet Annual'!BS86</f>
        <v>0.87914840325610522</v>
      </c>
      <c r="AY86" s="22">
        <f>('Balance Sheet Annual'!BH86+'Balance Sheet Annual'!BS86)/('Income Statement Annual'!AF86-'Income Statement Annual'!AC86)</f>
        <v>1.0351170568561874</v>
      </c>
      <c r="AZ86" s="22">
        <f>(('Balance Sheet Annual'!BH86+'Balance Sheet Annual'!BS86)-'Balance Sheet Annual'!N86)/('Income Statement Annual'!AF86-'Income Statement Annual'!AC86)</f>
        <v>0.39757525083612039</v>
      </c>
      <c r="BA86" s="22">
        <f>('Cash Flow Statement Annual'!AB86+'Cash Flow Statement Annual'!AU86)/'Income Statement Annual'!BS86</f>
        <v>0.65576833255488087</v>
      </c>
      <c r="BB86" s="22">
        <f>'Income Statement Annual'!AF86/('Balance Sheet Annual'!BH86+'Balance Sheet Annual'!BS86)</f>
        <v>0.96607431340872374</v>
      </c>
      <c r="BC86" s="23">
        <f>'Income Statement Annual'!AF86/('Balance Sheet Annual'!BB86-'Balance Sheet Annual'!BR86)</f>
        <v>0.18867329231740021</v>
      </c>
    </row>
    <row r="87" spans="1:55" x14ac:dyDescent="0.2">
      <c r="A87" s="47" t="s">
        <v>307</v>
      </c>
      <c r="B87" s="47" t="s">
        <v>308</v>
      </c>
      <c r="C87" s="47" t="str">
        <f>VLOOKUP(A87,'[1]S&amp;P 500 Wikipedia'!A:D,3,FALSE)</f>
        <v>Utilities</v>
      </c>
      <c r="D87" s="47">
        <v>378117</v>
      </c>
      <c r="E87" s="47" t="s">
        <v>16</v>
      </c>
      <c r="F87" s="47">
        <v>2018</v>
      </c>
      <c r="G87" s="47" t="s">
        <v>17</v>
      </c>
      <c r="H87" s="48">
        <v>43465</v>
      </c>
      <c r="I87" s="48">
        <v>43501</v>
      </c>
      <c r="J87" s="48">
        <v>43501</v>
      </c>
      <c r="K87" s="47">
        <v>283600000</v>
      </c>
      <c r="L87" s="47">
        <v>283600000</v>
      </c>
      <c r="M87" s="47" t="s">
        <v>1686</v>
      </c>
      <c r="N87" s="20">
        <f>'Balance Sheet Annual'!AH87/'Balance Sheet Annual'!BR87</f>
        <v>0.94054878048780488</v>
      </c>
      <c r="O87" s="21">
        <f>('Balance Sheet Annual'!AH87-'Balance Sheet Annual'!U87)/'Balance Sheet Annual'!BR87</f>
        <v>0.88605182926829273</v>
      </c>
      <c r="P87" s="21">
        <f>'Balance Sheet Annual'!N87/'Balance Sheet Annual'!BR87</f>
        <v>5.8307926829268296E-2</v>
      </c>
      <c r="Q87" s="21">
        <f>'Balance Sheet Annual'!CH87/'Balance Sheet Annual'!CS87</f>
        <v>4.1187395659432386</v>
      </c>
      <c r="R87" s="21">
        <f>('Balance Sheet Annual'!BH87+'Balance Sheet Annual'!BS87)/'Balance Sheet Annual'!BB87</f>
        <v>0.47617106282359656</v>
      </c>
      <c r="S87" s="21">
        <f>('Balance Sheet Annual'!BH87/'Balance Sheet Annual'!BB87)</f>
        <v>4.0604998165436827E-2</v>
      </c>
      <c r="T87" s="21">
        <f>'Balance Sheet Annual'!BS87/'Balance Sheet Annual'!BB87</f>
        <v>0.43556606465815972</v>
      </c>
      <c r="U87" s="21">
        <f>('Balance Sheet Annual'!BH87+'Balance Sheet Annual'!BS87)/'Balance Sheet Annual'!CS87</f>
        <v>2.4373956594323873</v>
      </c>
      <c r="V87" s="21">
        <f>('Balance Sheet Annual'!BH87/'Balance Sheet Annual'!CS87)</f>
        <v>0.20784641068447413</v>
      </c>
      <c r="W87" s="21">
        <f>('Balance Sheet Annual'!BS87/'Balance Sheet Annual'!CS87)</f>
        <v>2.2295492487479134</v>
      </c>
      <c r="X87" s="22">
        <f>'Balance Sheet Annual'!AH87/'Balance Sheet Annual'!BB87</f>
        <v>0.10061559786375311</v>
      </c>
      <c r="Y87" s="22">
        <f>'Balance Sheet Annual'!CS87/('Balance Sheet Annual'!BB87-'Balance Sheet Annual'!AQ87-'Balance Sheet Annual'!AR87-'Balance Sheet Annual'!AS87)</f>
        <v>0.1953605935831057</v>
      </c>
      <c r="Z87" s="22">
        <f>'Balance Sheet Annual'!BA87/'Balance Sheet Annual'!BB87</f>
        <v>0.89938440213624693</v>
      </c>
      <c r="AA87" s="22">
        <f>'Balance Sheet Annual'!AR87/'Balance Sheet Annual'!BB87</f>
        <v>0</v>
      </c>
      <c r="AB87" s="23">
        <f>'Balance Sheet Annual'!CS87/'Balance Sheet Annual'!CT87</f>
        <v>0.1953605935831057</v>
      </c>
      <c r="AC87" s="24">
        <f>'Income Statement Annual'!V87/'Income Statement Annual'!N87</f>
        <v>0.55507056598283133</v>
      </c>
      <c r="AD87" s="22">
        <f>('Income Statement Annual'!AF87-'Income Statement Annual'!AC87)/'Income Statement Annual'!N87</f>
        <v>0.30481594645715115</v>
      </c>
      <c r="AE87" s="22">
        <f>'Income Statement Annual'!AF87/'Income Statement Annual'!N87</f>
        <v>0.1690673650516514</v>
      </c>
      <c r="AF87" s="22">
        <f>'Income Statement Annual'!BS87/'Income Statement Annual'!N87</f>
        <v>9.5591444783937149E-2</v>
      </c>
      <c r="AG87" s="22">
        <f>('Income Statement Annual'!AF87-'Income Statement Annual'!AC87)/('Income Statement Annual'!AH87*-1)</f>
        <v>4.6868008948545858</v>
      </c>
      <c r="AH87" s="23">
        <f>'Income Statement Annual'!AF87/('Income Statement Annual'!AH87*-1)</f>
        <v>2.5995525727069353</v>
      </c>
      <c r="AI87" s="24">
        <f>'Cash Flow Statement Annual'!BG87/'Cash Flow Statement Annual'!AB87</f>
        <v>0.51321197886083381</v>
      </c>
      <c r="AJ87" s="22">
        <f>'Cash Flow Statement Annual'!AB87/'Balance Sheet Annual'!BR87</f>
        <v>0.64900914634146345</v>
      </c>
      <c r="AK87" s="22">
        <f>('Cash Flow Statement Annual'!AB87+'Cash Flow Statement Annual'!AV87)/('Balance Sheet Annual'!BH87+'Balance Sheet Annual'!BS87)</f>
        <v>0.11095890410958904</v>
      </c>
      <c r="AL87" s="23">
        <f>('Cash Flow Statement Annual'!AB87/('Balance Sheet Annual'!BH87+'Balance Sheet Annual'!BS87))</f>
        <v>0.14580479452054795</v>
      </c>
      <c r="AM87" s="24">
        <f>'Income Statement Annual'!BS87/'Balance Sheet Annual'!CS87</f>
        <v>0.13710350584307179</v>
      </c>
      <c r="AN87" s="22">
        <f>'Income Statement Annual'!N87/'Balance Sheet Annual'!CS87</f>
        <v>1.4342654424040067</v>
      </c>
      <c r="AO87" s="22">
        <f>'Income Statement Annual'!N87/'Balance Sheet Annual'!BB87</f>
        <v>0.28019894818378244</v>
      </c>
      <c r="AP87" s="22">
        <f>'Income Statement Annual'!N87/('Balance Sheet Annual'!AH87-'Balance Sheet Annual'!BR87)</f>
        <v>-44.057692307692307</v>
      </c>
      <c r="AQ87" s="22">
        <f>'Income Statement Annual'!BS87/'Balance Sheet Annual'!BB87</f>
        <v>2.6784622283827306E-2</v>
      </c>
      <c r="AR87" s="22">
        <f>'Cash Flow Statement Annual'!AB87/'Income Statement Annual'!N87</f>
        <v>0.24778117270478683</v>
      </c>
      <c r="AS87" s="22">
        <f>'Cash Flow Statement Annual'!BG87/'Income Statement Annual'!N87</f>
        <v>0.12716426596828168</v>
      </c>
      <c r="AT87" s="22">
        <f>'Cash Flow Statement Annual'!AB87/'Balance Sheet Annual'!BB87</f>
        <v>6.9428023971625424E-2</v>
      </c>
      <c r="AU87" s="22">
        <f>('Cash Flow Statement Annual'!AB87+'Cash Flow Statement Annual'!AU87)/'Balance Sheet Annual'!BR87</f>
        <v>-0.3441310975609756</v>
      </c>
      <c r="AV87" s="22">
        <f>('Cash Flow Statement Annual'!AB87+'Cash Flow Statement Annual'!AU87)/('Balance Sheet Annual'!BH87+'Balance Sheet Annual'!BS87)</f>
        <v>-7.7311643835616436E-2</v>
      </c>
      <c r="AW87" s="22">
        <f>'Cash Flow Statement Annual'!AB87/'Balance Sheet Annual'!BS87</f>
        <v>0.15939722950205915</v>
      </c>
      <c r="AX87" s="22">
        <f>('Cash Flow Statement Annual'!AB87+'Cash Flow Statement Annual'!AU87)/'Balance Sheet Annual'!BS87</f>
        <v>-8.4518906776488212E-2</v>
      </c>
      <c r="AY87" s="22">
        <f>('Balance Sheet Annual'!BH87+'Balance Sheet Annual'!BS87)/('Income Statement Annual'!AF87-'Income Statement Annual'!AC87)</f>
        <v>5.5751789976133654</v>
      </c>
      <c r="AZ87" s="22">
        <f>(('Balance Sheet Annual'!BH87+'Balance Sheet Annual'!BS87)-'Balance Sheet Annual'!N87)/('Income Statement Annual'!AF87-'Income Statement Annual'!AC87)</f>
        <v>5.5021479713603823</v>
      </c>
      <c r="BA87" s="22">
        <f>('Cash Flow Statement Annual'!AB87+'Cash Flow Statement Annual'!AU87)/'Income Statement Annual'!BS87</f>
        <v>-1.3744292237442923</v>
      </c>
      <c r="BB87" s="22">
        <f>'Income Statement Annual'!AF87/('Balance Sheet Annual'!BH87+'Balance Sheet Annual'!BS87)</f>
        <v>9.9486301369863014E-2</v>
      </c>
      <c r="BC87" s="23">
        <f>'Income Statement Annual'!AF87/('Balance Sheet Annual'!BB87-'Balance Sheet Annual'!BR87)</f>
        <v>5.3047249486418625E-2</v>
      </c>
    </row>
    <row r="88" spans="1:55" x14ac:dyDescent="0.2">
      <c r="A88" s="47" t="s">
        <v>268</v>
      </c>
      <c r="B88" s="47" t="s">
        <v>269</v>
      </c>
      <c r="C88" s="47" t="str">
        <f>VLOOKUP(A88,'[1]S&amp;P 500 Wikipedia'!A:D,3,FALSE)</f>
        <v>Health Care</v>
      </c>
      <c r="D88" s="47">
        <v>378107</v>
      </c>
      <c r="E88" s="47" t="s">
        <v>16</v>
      </c>
      <c r="F88" s="47">
        <v>2018</v>
      </c>
      <c r="G88" s="47" t="s">
        <v>17</v>
      </c>
      <c r="H88" s="48">
        <v>43465</v>
      </c>
      <c r="I88" s="48">
        <v>43515</v>
      </c>
      <c r="J88" s="48">
        <v>43515</v>
      </c>
      <c r="K88" s="47">
        <v>411524000</v>
      </c>
      <c r="L88" s="47">
        <v>420698000</v>
      </c>
      <c r="M88" s="59" t="s">
        <v>1687</v>
      </c>
      <c r="N88" s="20">
        <f>'Balance Sheet Annual'!AH88/'Balance Sheet Annual'!BR88</f>
        <v>1.0022554506724584</v>
      </c>
      <c r="O88" s="21">
        <f>('Balance Sheet Annual'!AH88-'Balance Sheet Annual'!U88)/'Balance Sheet Annual'!BR88</f>
        <v>1.0022554506724584</v>
      </c>
      <c r="P88" s="21">
        <f>'Balance Sheet Annual'!N88/'Balance Sheet Annual'!BR88</f>
        <v>0.50655751399214766</v>
      </c>
      <c r="Q88" s="21">
        <f>'Balance Sheet Annual'!CH88/'Balance Sheet Annual'!CS88</f>
        <v>1.8033203302186338</v>
      </c>
      <c r="R88" s="21">
        <f>('Balance Sheet Annual'!BH88+'Balance Sheet Annual'!BS88)/'Balance Sheet Annual'!BB88</f>
        <v>0.21636840231707713</v>
      </c>
      <c r="S88" s="21">
        <f>('Balance Sheet Annual'!BH88/'Balance Sheet Annual'!BB88)</f>
        <v>1.2297336655771659E-3</v>
      </c>
      <c r="T88" s="21">
        <f>'Balance Sheet Annual'!BS88/'Balance Sheet Annual'!BB88</f>
        <v>0.21513866865149994</v>
      </c>
      <c r="U88" s="21">
        <f>('Balance Sheet Annual'!BH88+'Balance Sheet Annual'!BS88)/'Balance Sheet Annual'!CS88</f>
        <v>0.6065499410323868</v>
      </c>
      <c r="V88" s="21">
        <f>('Balance Sheet Annual'!BH88/'Balance Sheet Annual'!CS88)</f>
        <v>3.4473373854667514E-3</v>
      </c>
      <c r="W88" s="21">
        <f>('Balance Sheet Annual'!BS88/'Balance Sheet Annual'!CS88)</f>
        <v>0.60310260364692003</v>
      </c>
      <c r="X88" s="22">
        <f>'Balance Sheet Annual'!AH88/'Balance Sheet Annual'!BB88</f>
        <v>0.38827222419986407</v>
      </c>
      <c r="Y88" s="22">
        <f>'Balance Sheet Annual'!CS88/('Balance Sheet Annual'!BB88-'Balance Sheet Annual'!AQ88-'Balance Sheet Annual'!AR88-'Balance Sheet Annual'!AS88)</f>
        <v>0.50921605765233058</v>
      </c>
      <c r="Z88" s="22">
        <f>'Balance Sheet Annual'!BA88/'Balance Sheet Annual'!BB88</f>
        <v>0.61172777580013593</v>
      </c>
      <c r="AA88" s="22">
        <f>'Balance Sheet Annual'!AR88/'Balance Sheet Annual'!BB88</f>
        <v>0.22701530694799521</v>
      </c>
      <c r="AB88" s="23">
        <f>'Balance Sheet Annual'!CS88/'Balance Sheet Annual'!CT88</f>
        <v>0.35671984725413419</v>
      </c>
      <c r="AC88" s="24">
        <f>'Income Statement Annual'!V88/'Income Statement Annual'!N88</f>
        <v>0.19417459578148913</v>
      </c>
      <c r="AD88" s="22">
        <f>('Income Statement Annual'!AF88-'Income Statement Annual'!AC88)/'Income Statement Annual'!N88</f>
        <v>2.4253110652738039E-2</v>
      </c>
      <c r="AE88" s="22">
        <f>'Income Statement Annual'!AF88/'Income Statement Annual'!N88</f>
        <v>2.4253110652738039E-2</v>
      </c>
      <c r="AF88" s="22">
        <f>'Income Statement Annual'!BS88/'Income Statement Annual'!N88</f>
        <v>1.4971055958480271E-2</v>
      </c>
      <c r="AG88" s="22">
        <f>('Income Statement Annual'!AF88-'Income Statement Annual'!AC88)/('Income Statement Annual'!AH88*-1)</f>
        <v>4.2507288629737605</v>
      </c>
      <c r="AH88" s="23">
        <f>'Income Statement Annual'!AF88/('Income Statement Annual'!AH88*-1)</f>
        <v>4.2507288629737605</v>
      </c>
      <c r="AI88" s="24">
        <f>'Cash Flow Statement Annual'!BG88/'Cash Flow Statement Annual'!AB88</f>
        <v>3.7374392220421395</v>
      </c>
      <c r="AJ88" s="22">
        <f>'Cash Flow Statement Annual'!AB88/'Balance Sheet Annual'!BR88</f>
        <v>0.10308244925235988</v>
      </c>
      <c r="AK88" s="22">
        <f>('Cash Flow Statement Annual'!AB88+'Cash Flow Statement Annual'!AV88)/('Balance Sheet Annual'!BH88+'Balance Sheet Annual'!BS88)</f>
        <v>0.18456476218965001</v>
      </c>
      <c r="AL88" s="23">
        <f>('Cash Flow Statement Annual'!AB88/('Balance Sheet Annual'!BH88+'Balance Sheet Annual'!BS88))</f>
        <v>0.18456476218965001</v>
      </c>
      <c r="AM88" s="24">
        <f>'Income Statement Annual'!BS88/'Balance Sheet Annual'!CS88</f>
        <v>8.1647464392633581E-2</v>
      </c>
      <c r="AN88" s="22">
        <f>'Income Statement Annual'!N88/'Balance Sheet Annual'!CS88</f>
        <v>5.453687743808401</v>
      </c>
      <c r="AO88" s="22">
        <f>'Income Statement Annual'!N88/'Balance Sheet Annual'!BB88</f>
        <v>1.9454386589430763</v>
      </c>
      <c r="AP88" s="22">
        <f>'Income Statement Annual'!N88/('Balance Sheet Annual'!AH88-'Balance Sheet Annual'!BR88)</f>
        <v>2226.5185185185187</v>
      </c>
      <c r="AQ88" s="22">
        <f>'Income Statement Annual'!BS88/'Balance Sheet Annual'!BB88</f>
        <v>2.9125271026827611E-2</v>
      </c>
      <c r="AR88" s="22">
        <f>'Cash Flow Statement Annual'!AB88/'Income Statement Annual'!N88</f>
        <v>2.0526981169738504E-2</v>
      </c>
      <c r="AS88" s="22">
        <f>'Cash Flow Statement Annual'!BG88/'Income Statement Annual'!N88</f>
        <v>7.6718344533901126E-2</v>
      </c>
      <c r="AT88" s="22">
        <f>'Cash Flow Statement Annual'!AB88/'Balance Sheet Annual'!BB88</f>
        <v>3.9933982719005855E-2</v>
      </c>
      <c r="AU88" s="22">
        <f>('Cash Flow Statement Annual'!AB88+'Cash Flow Statement Annual'!AU88)/'Balance Sheet Annual'!BR88</f>
        <v>-0.27992648901511985</v>
      </c>
      <c r="AV88" s="22">
        <f>('Cash Flow Statement Annual'!AB88+'Cash Flow Statement Annual'!AU88)/('Balance Sheet Annual'!BH88+'Balance Sheet Annual'!BS88)</f>
        <v>-0.50119653006281784</v>
      </c>
      <c r="AW88" s="22">
        <f>'Cash Flow Statement Annual'!AB88/'Balance Sheet Annual'!BS88</f>
        <v>0.18561973525872444</v>
      </c>
      <c r="AX88" s="22">
        <f>('Cash Flow Statement Annual'!AB88+'Cash Flow Statement Annual'!AU88)/'Balance Sheet Annual'!BS88</f>
        <v>-0.50406137184115518</v>
      </c>
      <c r="AY88" s="22">
        <f>('Balance Sheet Annual'!BH88+'Balance Sheet Annual'!BS88)/('Income Statement Annual'!AF88-'Income Statement Annual'!AC88)</f>
        <v>4.5857338820301781</v>
      </c>
      <c r="AZ88" s="22">
        <f>(('Balance Sheet Annual'!BH88+'Balance Sheet Annual'!BS88)-'Balance Sheet Annual'!N88)/('Income Statement Annual'!AF88-'Income Statement Annual'!AC88)</f>
        <v>0.42661179698216734</v>
      </c>
      <c r="BA88" s="22">
        <f>('Cash Flow Statement Annual'!AB88+'Cash Flow Statement Annual'!AU88)/'Income Statement Annual'!BS88</f>
        <v>-3.7233333333333332</v>
      </c>
      <c r="BB88" s="22">
        <f>'Income Statement Annual'!AF88/('Balance Sheet Annual'!BH88+'Balance Sheet Annual'!BS88)</f>
        <v>0.21806760394854921</v>
      </c>
      <c r="BC88" s="23">
        <f>'Income Statement Annual'!AF88/('Balance Sheet Annual'!BB88-'Balance Sheet Annual'!BR88)</f>
        <v>7.7020602218700482E-2</v>
      </c>
    </row>
    <row r="89" spans="1:55" x14ac:dyDescent="0.2">
      <c r="A89" s="47" t="s">
        <v>271</v>
      </c>
      <c r="B89" s="47" t="s">
        <v>272</v>
      </c>
      <c r="C89" s="47" t="str">
        <f>VLOOKUP(A89,'[1]S&amp;P 500 Wikipedia'!A:D,3,FALSE)</f>
        <v>Utilities</v>
      </c>
      <c r="D89" s="47">
        <v>378108</v>
      </c>
      <c r="E89" s="47" t="s">
        <v>16</v>
      </c>
      <c r="F89" s="47">
        <v>2018</v>
      </c>
      <c r="G89" s="47" t="s">
        <v>17</v>
      </c>
      <c r="H89" s="48">
        <v>43465</v>
      </c>
      <c r="I89" s="48">
        <v>43524</v>
      </c>
      <c r="J89" s="48">
        <v>43684</v>
      </c>
      <c r="K89" s="47">
        <v>501008000</v>
      </c>
      <c r="L89" s="47">
        <v>509438000</v>
      </c>
      <c r="M89" s="47" t="s">
        <v>2042</v>
      </c>
      <c r="N89" s="20">
        <f>'Balance Sheet Annual'!AH89/'Balance Sheet Annual'!BR89</f>
        <v>2.1274984857662025</v>
      </c>
      <c r="O89" s="21">
        <f>('Balance Sheet Annual'!AH89-'Balance Sheet Annual'!U89)/'Balance Sheet Annual'!BR89</f>
        <v>2.0081768625075713</v>
      </c>
      <c r="P89" s="21">
        <f>'Balance Sheet Annual'!N89/'Balance Sheet Annual'!BR89</f>
        <v>1.4448818897637796</v>
      </c>
      <c r="Q89" s="21">
        <f>'Balance Sheet Annual'!CH89/'Balance Sheet Annual'!CS89</f>
        <v>2.3518242740134028</v>
      </c>
      <c r="R89" s="21">
        <f>('Balance Sheet Annual'!BH89+'Balance Sheet Annual'!BS89)/'Balance Sheet Annual'!BB89</f>
        <v>0.30312118182827946</v>
      </c>
      <c r="S89" s="21">
        <f>('Balance Sheet Annual'!BH89/'Balance Sheet Annual'!BB89)</f>
        <v>1.7845903217446037E-2</v>
      </c>
      <c r="T89" s="21">
        <f>'Balance Sheet Annual'!BS89/'Balance Sheet Annual'!BB89</f>
        <v>0.2852752786108334</v>
      </c>
      <c r="U89" s="21">
        <f>('Balance Sheet Annual'!BH89+'Balance Sheet Annual'!BS89)/'Balance Sheet Annual'!CS89</f>
        <v>1.0160089352196575</v>
      </c>
      <c r="V89" s="21">
        <f>('Balance Sheet Annual'!BH89/'Balance Sheet Annual'!CS89)</f>
        <v>5.9816331595929514E-2</v>
      </c>
      <c r="W89" s="21">
        <f>('Balance Sheet Annual'!BS89/'Balance Sheet Annual'!CS89)</f>
        <v>0.95619260362372793</v>
      </c>
      <c r="X89" s="22">
        <f>'Balance Sheet Annual'!AH89/'Balance Sheet Annual'!BB89</f>
        <v>0.26009848568995519</v>
      </c>
      <c r="Y89" s="22">
        <f>'Balance Sheet Annual'!CS89/('Balance Sheet Annual'!BB89-'Balance Sheet Annual'!AQ89-'Balance Sheet Annual'!AR89-'Balance Sheet Annual'!AS89)</f>
        <v>0.30900793802968135</v>
      </c>
      <c r="Z89" s="22">
        <f>'Balance Sheet Annual'!BA89/'Balance Sheet Annual'!BB89</f>
        <v>0.73990151431004481</v>
      </c>
      <c r="AA89" s="22">
        <f>'Balance Sheet Annual'!AR89/'Balance Sheet Annual'!BB89</f>
        <v>3.2100410974119739E-2</v>
      </c>
      <c r="AB89" s="23">
        <f>'Balance Sheet Annual'!CS89/'Balance Sheet Annual'!CT89</f>
        <v>0.298344996112407</v>
      </c>
      <c r="AC89" s="24">
        <f>'Income Statement Annual'!V89/'Income Statement Annual'!N89</f>
        <v>0.4547171593162716</v>
      </c>
      <c r="AD89" s="22">
        <f>('Income Statement Annual'!AF89-'Income Statement Annual'!AC89)/'Income Statement Annual'!N89</f>
        <v>0.19586363207101709</v>
      </c>
      <c r="AE89" s="22">
        <f>'Income Statement Annual'!AF89/'Income Statement Annual'!N89</f>
        <v>7.8477665501935967E-2</v>
      </c>
      <c r="AF89" s="22">
        <f>'Income Statement Annual'!BS89/'Income Statement Annual'!N89</f>
        <v>3.144772877514402E-2</v>
      </c>
      <c r="AG89" s="22">
        <f>('Income Statement Annual'!AF89-'Income Statement Annual'!AC89)/('Income Statement Annual'!AH89*-1)</f>
        <v>5.7451523545706369</v>
      </c>
      <c r="AH89" s="23">
        <f>'Income Statement Annual'!AF89/('Income Statement Annual'!AH89*-1)</f>
        <v>2.3019390581717452</v>
      </c>
      <c r="AI89" s="24">
        <f>'Cash Flow Statement Annual'!BG89/'Cash Flow Statement Annual'!AB89</f>
        <v>1.4293071161048689</v>
      </c>
      <c r="AJ89" s="22">
        <f>'Cash Flow Statement Annual'!AB89/'Balance Sheet Annual'!BR89</f>
        <v>0.64688067837674135</v>
      </c>
      <c r="AK89" s="22">
        <f>('Cash Flow Statement Annual'!AB89+'Cash Flow Statement Annual'!AV89)/('Balance Sheet Annual'!BH89+'Balance Sheet Annual'!BS89)</f>
        <v>0.19860754855258336</v>
      </c>
      <c r="AL89" s="23">
        <f>('Cash Flow Statement Annual'!AB89/('Balance Sheet Annual'!BH89+'Balance Sheet Annual'!BS89))</f>
        <v>0.26090142909490655</v>
      </c>
      <c r="AM89" s="24">
        <f>'Income Statement Annual'!BS89/'Balance Sheet Annual'!CS89</f>
        <v>4.1325390915860016E-2</v>
      </c>
      <c r="AN89" s="22">
        <f>'Income Statement Annual'!N89/'Balance Sheet Annual'!CS89</f>
        <v>1.3140977910151401</v>
      </c>
      <c r="AO89" s="22">
        <f>'Income Statement Annual'!N89/'Balance Sheet Annual'!BB89</f>
        <v>0.39205450035173461</v>
      </c>
      <c r="AP89" s="22">
        <f>'Income Statement Annual'!N89/('Balance Sheet Annual'!AH89-'Balance Sheet Annual'!BR89)</f>
        <v>2.844211657265646</v>
      </c>
      <c r="AQ89" s="22">
        <f>'Income Statement Annual'!BS89/'Balance Sheet Annual'!BB89</f>
        <v>1.2329223592135955E-2</v>
      </c>
      <c r="AR89" s="22">
        <f>'Cash Flow Statement Annual'!AB89/'Income Statement Annual'!N89</f>
        <v>0.20171876475587874</v>
      </c>
      <c r="AS89" s="22">
        <f>'Cash Flow Statement Annual'!BG89/'Income Statement Annual'!N89</f>
        <v>0.28831806591746151</v>
      </c>
      <c r="AT89" s="22">
        <f>'Cash Flow Statement Annual'!AB89/'Balance Sheet Annual'!BB89</f>
        <v>7.9084749527935136E-2</v>
      </c>
      <c r="AU89" s="22">
        <f>('Cash Flow Statement Annual'!AB89+'Cash Flow Statement Annual'!AU89)/'Balance Sheet Annual'!BR89</f>
        <v>0.28134463961235617</v>
      </c>
      <c r="AV89" s="22">
        <f>('Cash Flow Statement Annual'!AB89+'Cash Flow Statement Annual'!AU89)/('Balance Sheet Annual'!BH89+'Balance Sheet Annual'!BS89)</f>
        <v>0.113472578478075</v>
      </c>
      <c r="AW89" s="22">
        <f>'Cash Flow Statement Annual'!AB89/'Balance Sheet Annual'!BS89</f>
        <v>0.27722258273848149</v>
      </c>
      <c r="AX89" s="22">
        <f>('Cash Flow Statement Annual'!AB89+'Cash Flow Statement Annual'!AU89)/'Balance Sheet Annual'!BS89</f>
        <v>0.12057105775470474</v>
      </c>
      <c r="AY89" s="22">
        <f>('Balance Sheet Annual'!BH89+'Balance Sheet Annual'!BS89)/('Income Statement Annual'!AF89-'Income Statement Annual'!AC89)</f>
        <v>3.9474445515911283</v>
      </c>
      <c r="AZ89" s="22">
        <f>(('Balance Sheet Annual'!BH89+'Balance Sheet Annual'!BS89)-'Balance Sheet Annual'!N89)/('Income Statement Annual'!AF89-'Income Statement Annual'!AC89)</f>
        <v>1.6470588235294117</v>
      </c>
      <c r="BA89" s="22">
        <f>('Cash Flow Statement Annual'!AB89+'Cash Flow Statement Annual'!AU89)/'Income Statement Annual'!BS89</f>
        <v>2.7897897897897899</v>
      </c>
      <c r="BB89" s="22">
        <f>'Income Statement Annual'!AF89/('Balance Sheet Annual'!BH89+'Balance Sheet Annual'!BS89)</f>
        <v>0.10150238182484426</v>
      </c>
      <c r="BC89" s="23">
        <f>'Income Statement Annual'!AF89/('Balance Sheet Annual'!BB89-'Balance Sheet Annual'!BR89)</f>
        <v>3.5052937950816217E-2</v>
      </c>
    </row>
    <row r="90" spans="1:55" x14ac:dyDescent="0.2">
      <c r="A90" s="47" t="s">
        <v>236</v>
      </c>
      <c r="B90" s="47" t="s">
        <v>237</v>
      </c>
      <c r="C90" s="47" t="str">
        <f>VLOOKUP(A90,'[1]S&amp;P 500 Wikipedia'!A:D,3,FALSE)</f>
        <v>Energy</v>
      </c>
      <c r="D90" s="47">
        <v>378102</v>
      </c>
      <c r="E90" s="47" t="s">
        <v>16</v>
      </c>
      <c r="F90" s="47">
        <v>2018</v>
      </c>
      <c r="G90" s="47" t="s">
        <v>17</v>
      </c>
      <c r="H90" s="48">
        <v>43465</v>
      </c>
      <c r="I90" s="48">
        <v>43522</v>
      </c>
      <c r="J90" s="48">
        <v>43522</v>
      </c>
      <c r="K90" s="47">
        <v>430610000</v>
      </c>
      <c r="L90" s="47">
        <v>432499000</v>
      </c>
      <c r="M90" s="47" t="s">
        <v>1689</v>
      </c>
      <c r="N90" s="20">
        <f>'Balance Sheet Annual'!AH90/'Balance Sheet Annual'!BR90</f>
        <v>1.8956256266013145</v>
      </c>
      <c r="O90" s="21">
        <f>('Balance Sheet Annual'!AH90-'Balance Sheet Annual'!U90)/'Balance Sheet Annual'!BR90</f>
        <v>1.8570687590509078</v>
      </c>
      <c r="P90" s="21">
        <f>'Balance Sheet Annual'!N90/'Balance Sheet Annual'!BR90</f>
        <v>7.9613178121866988E-3</v>
      </c>
      <c r="Q90" s="21">
        <f>'Balance Sheet Annual'!CH90/'Balance Sheet Annual'!CS90</f>
        <v>1.0107803093538374</v>
      </c>
      <c r="R90" s="21">
        <f>('Balance Sheet Annual'!BH90+'Balance Sheet Annual'!BS90)/'Balance Sheet Annual'!BB90</f>
        <v>0.29201093924044058</v>
      </c>
      <c r="S90" s="21">
        <f>('Balance Sheet Annual'!BH90/'Balance Sheet Annual'!BB90)</f>
        <v>0</v>
      </c>
      <c r="T90" s="21">
        <f>'Balance Sheet Annual'!BS90/'Balance Sheet Annual'!BB90</f>
        <v>0.29201093924044058</v>
      </c>
      <c r="U90" s="21">
        <f>('Balance Sheet Annual'!BH90+'Balance Sheet Annual'!BS90)/'Balance Sheet Annual'!CS90</f>
        <v>0.5871698467405978</v>
      </c>
      <c r="V90" s="21">
        <f>('Balance Sheet Annual'!BH90/'Balance Sheet Annual'!CS90)</f>
        <v>0</v>
      </c>
      <c r="W90" s="21">
        <f>('Balance Sheet Annual'!BS90/'Balance Sheet Annual'!CS90)</f>
        <v>0.5871698467405978</v>
      </c>
      <c r="X90" s="22">
        <f>'Balance Sheet Annual'!AH90/'Balance Sheet Annual'!BB90</f>
        <v>0.12968973016048047</v>
      </c>
      <c r="Y90" s="22">
        <f>'Balance Sheet Annual'!CS90/('Balance Sheet Annual'!BB90-'Balance Sheet Annual'!AQ90-'Balance Sheet Annual'!AR90-'Balance Sheet Annual'!AS90)</f>
        <v>0.49731937166290885</v>
      </c>
      <c r="Z90" s="22">
        <f>'Balance Sheet Annual'!BA90/'Balance Sheet Annual'!BB90</f>
        <v>0.87031026983951953</v>
      </c>
      <c r="AA90" s="22">
        <f>'Balance Sheet Annual'!AR90/'Balance Sheet Annual'!BB90</f>
        <v>0</v>
      </c>
      <c r="AB90" s="23">
        <f>'Balance Sheet Annual'!CS90/'Balance Sheet Annual'!CT90</f>
        <v>0.49731937166290885</v>
      </c>
      <c r="AC90" s="24">
        <f>'Income Statement Annual'!V90/'Income Statement Annual'!N90</f>
        <v>0.64663404851956996</v>
      </c>
      <c r="AD90" s="22">
        <f>('Income Statement Annual'!AF90-'Income Statement Annual'!AC90)/'Income Statement Annual'!N90</f>
        <v>0.55045179759321583</v>
      </c>
      <c r="AE90" s="22">
        <f>'Income Statement Annual'!AF90/'Income Statement Annual'!N90</f>
        <v>0.35966077248888101</v>
      </c>
      <c r="AF90" s="22">
        <f>'Income Statement Annual'!BS90/'Income Statement Annual'!N90</f>
        <v>0.25457281682957461</v>
      </c>
      <c r="AG90" s="22">
        <f>('Income Statement Annual'!AF90-'Income Statement Annual'!AC90)/('Income Statement Annual'!AH90*-1)</f>
        <v>16.454283411428804</v>
      </c>
      <c r="AH90" s="23">
        <f>'Income Statement Annual'!AF90/('Income Statement Annual'!AH90*-1)</f>
        <v>10.751096296498682</v>
      </c>
      <c r="AI90" s="24">
        <f>'Cash Flow Statement Annual'!BG90/'Cash Flow Statement Annual'!AB90</f>
        <v>-1.166871662037301</v>
      </c>
      <c r="AJ90" s="22">
        <f>'Cash Flow Statement Annual'!AB90/'Balance Sheet Annual'!BR90</f>
        <v>3.8462981786788459</v>
      </c>
      <c r="AK90" s="22">
        <f>('Cash Flow Statement Annual'!AB90+'Cash Flow Statement Annual'!AV90)/('Balance Sheet Annual'!BH90+'Balance Sheet Annual'!BS90)</f>
        <v>0.81031788494287593</v>
      </c>
      <c r="AL90" s="23">
        <f>('Cash Flow Statement Annual'!AB90/('Balance Sheet Annual'!BH90+'Balance Sheet Annual'!BS90))</f>
        <v>0.90114949465950689</v>
      </c>
      <c r="AM90" s="24">
        <f>'Income Statement Annual'!BS90/'Balance Sheet Annual'!CS90</f>
        <v>0.26676273214827034</v>
      </c>
      <c r="AN90" s="22">
        <f>'Income Statement Annual'!N90/'Balance Sheet Annual'!CS90</f>
        <v>1.0478838057829887</v>
      </c>
      <c r="AO90" s="22">
        <f>'Income Statement Annual'!N90/'Balance Sheet Annual'!BB90</f>
        <v>0.52113291586773358</v>
      </c>
      <c r="AP90" s="22">
        <f>'Income Statement Annual'!N90/('Balance Sheet Annual'!AH90-'Balance Sheet Annual'!BR90)</f>
        <v>8.5048954256241238</v>
      </c>
      <c r="AQ90" s="22">
        <f>'Income Statement Annual'!BS90/'Balance Sheet Annual'!BB90</f>
        <v>0.13266627433505865</v>
      </c>
      <c r="AR90" s="22">
        <f>'Cash Flow Statement Annual'!AB90/'Income Statement Annual'!N90</f>
        <v>0.5049489339843557</v>
      </c>
      <c r="AS90" s="22">
        <f>'Cash Flow Statement Annual'!BG90/'Income Statement Annual'!N90</f>
        <v>-0.58921060184228857</v>
      </c>
      <c r="AT90" s="22">
        <f>'Cash Flow Statement Annual'!AB90/'Balance Sheet Annual'!BB90</f>
        <v>0.26314551033157102</v>
      </c>
      <c r="AU90" s="22">
        <f>('Cash Flow Statement Annual'!AB90+'Cash Flow Statement Annual'!AU90)/'Balance Sheet Annual'!BR90</f>
        <v>2.8249972151052689</v>
      </c>
      <c r="AV90" s="22">
        <f>('Cash Flow Statement Annual'!AB90+'Cash Flow Statement Annual'!AU90)/('Balance Sheet Annual'!BH90+'Balance Sheet Annual'!BS90)</f>
        <v>0.66186881373847573</v>
      </c>
      <c r="AW90" s="22">
        <f>'Cash Flow Statement Annual'!AB90/'Balance Sheet Annual'!BS90</f>
        <v>0.90114949465950689</v>
      </c>
      <c r="AX90" s="22">
        <f>('Cash Flow Statement Annual'!AB90+'Cash Flow Statement Annual'!AU90)/'Balance Sheet Annual'!BS90</f>
        <v>0.66186881373847573</v>
      </c>
      <c r="AY90" s="22">
        <f>('Balance Sheet Annual'!BH90+'Balance Sheet Annual'!BS90)/('Income Statement Annual'!AF90-'Income Statement Annual'!AC90)</f>
        <v>1.0179614270176924</v>
      </c>
      <c r="AZ90" s="22">
        <f>(('Balance Sheet Annual'!BH90+'Balance Sheet Annual'!BS90)-'Balance Sheet Annual'!N90)/('Income Statement Annual'!AF90-'Income Statement Annual'!AC90)</f>
        <v>1.0160626665670378</v>
      </c>
      <c r="BA90" s="22">
        <f>('Cash Flow Statement Annual'!AB90+'Cash Flow Statement Annual'!AU90)/'Income Statement Annual'!BS90</f>
        <v>1.4568354687160596</v>
      </c>
      <c r="BB90" s="22">
        <f>'Income Statement Annual'!AF90/('Balance Sheet Annual'!BH90+'Balance Sheet Annual'!BS90)</f>
        <v>0.64186316984529856</v>
      </c>
      <c r="BC90" s="23">
        <f>'Income Statement Annual'!AF90/('Balance Sheet Annual'!BB90-'Balance Sheet Annual'!BR90)</f>
        <v>0.20119594075517089</v>
      </c>
    </row>
    <row r="91" spans="1:55" x14ac:dyDescent="0.2">
      <c r="A91" s="47" t="s">
        <v>1129</v>
      </c>
      <c r="B91" s="47" t="s">
        <v>1130</v>
      </c>
      <c r="C91" s="47" t="str">
        <f>VLOOKUP(A91,'[1]S&amp;P 500 Wikipedia'!A:D,3,FALSE)</f>
        <v>Health Care</v>
      </c>
      <c r="D91" s="47">
        <v>186450</v>
      </c>
      <c r="E91" s="47" t="s">
        <v>16</v>
      </c>
      <c r="F91" s="47">
        <v>2018</v>
      </c>
      <c r="G91" s="47" t="s">
        <v>17</v>
      </c>
      <c r="H91" s="48">
        <v>43404</v>
      </c>
      <c r="I91" s="48">
        <v>43455</v>
      </c>
      <c r="J91" s="48">
        <v>43455</v>
      </c>
      <c r="K91" s="47">
        <v>49300000</v>
      </c>
      <c r="L91" s="47">
        <v>50600000</v>
      </c>
      <c r="M91" s="47" t="s">
        <v>1690</v>
      </c>
      <c r="N91" s="20">
        <f>'Balance Sheet Annual'!AH91/'Balance Sheet Annual'!BR91</f>
        <v>2.0333643988816403</v>
      </c>
      <c r="O91" s="21">
        <f>('Balance Sheet Annual'!AH91-'Balance Sheet Annual'!U91)/'Balance Sheet Annual'!BR91</f>
        <v>1.1595526561043803</v>
      </c>
      <c r="P91" s="21">
        <f>'Balance Sheet Annual'!N91/'Balance Sheet Annual'!BR91</f>
        <v>0.14482758620689656</v>
      </c>
      <c r="Q91" s="21">
        <f>'Balance Sheet Annual'!CH91/'Balance Sheet Annual'!CS91</f>
        <v>0.8479956466533648</v>
      </c>
      <c r="R91" s="21">
        <f>('Balance Sheet Annual'!BH91+'Balance Sheet Annual'!BS91)/'Balance Sheet Annual'!BB91</f>
        <v>0.33091218426907471</v>
      </c>
      <c r="S91" s="21">
        <f>('Balance Sheet Annual'!BH91/'Balance Sheet Annual'!BB91)</f>
        <v>6.0692317759455565E-3</v>
      </c>
      <c r="T91" s="21">
        <f>'Balance Sheet Annual'!BS91/'Balance Sheet Annual'!BB91</f>
        <v>0.32484295249312917</v>
      </c>
      <c r="U91" s="21">
        <f>('Balance Sheet Annual'!BH91+'Balance Sheet Annual'!BS91)/'Balance Sheet Annual'!CS91</f>
        <v>0.61152427595380621</v>
      </c>
      <c r="V91" s="21">
        <f>('Balance Sheet Annual'!BH91/'Balance Sheet Annual'!CS91)</f>
        <v>1.1215913900477659E-2</v>
      </c>
      <c r="W91" s="21">
        <f>('Balance Sheet Annual'!BS91/'Balance Sheet Annual'!CS91)</f>
        <v>0.60030836205332849</v>
      </c>
      <c r="X91" s="22">
        <f>'Balance Sheet Annual'!AH91/'Balance Sheet Annual'!BB91</f>
        <v>0.17846158879727783</v>
      </c>
      <c r="Y91" s="22">
        <f>'Balance Sheet Annual'!CS91/('Balance Sheet Annual'!BB91-'Balance Sheet Annual'!AQ91-'Balance Sheet Annual'!AR91-'Balance Sheet Annual'!AS91)</f>
        <v>1.503955624261162</v>
      </c>
      <c r="Z91" s="22">
        <f>'Balance Sheet Annual'!BA91/'Balance Sheet Annual'!BB91</f>
        <v>0.8215384112027222</v>
      </c>
      <c r="AA91" s="22">
        <f>'Balance Sheet Annual'!AR91/'Balance Sheet Annual'!BB91</f>
        <v>0.39132639706844652</v>
      </c>
      <c r="AB91" s="23">
        <f>'Balance Sheet Annual'!CS91/'Balance Sheet Annual'!CT91</f>
        <v>0.54112681586179823</v>
      </c>
      <c r="AC91" s="24">
        <f>'Income Statement Annual'!V91/'Income Statement Annual'!N91</f>
        <v>0.64446462413139605</v>
      </c>
      <c r="AD91" s="22">
        <f>('Income Statement Annual'!AF91-'Income Statement Annual'!AC91)/'Income Statement Annual'!N91</f>
        <v>0.22670562223626026</v>
      </c>
      <c r="AE91" s="22">
        <f>'Income Statement Annual'!AF91/'Income Statement Annual'!N91</f>
        <v>0.16878553379658875</v>
      </c>
      <c r="AF91" s="22">
        <f>'Income Statement Annual'!BS91/'Income Statement Annual'!N91</f>
        <v>5.5235312697409979E-2</v>
      </c>
      <c r="AG91" s="22">
        <f>('Income Statement Annual'!AF91-'Income Statement Annual'!AC91)/('Income Statement Annual'!AH91*-1)</f>
        <v>6.9431680773881501</v>
      </c>
      <c r="AH91" s="23">
        <f>'Income Statement Annual'!AF91/('Income Statement Annual'!AH91*-1)</f>
        <v>5.1692865779927448</v>
      </c>
      <c r="AI91" s="24">
        <f>'Cash Flow Statement Annual'!BG91/'Cash Flow Statement Annual'!AB91</f>
        <v>1.2623710569591868</v>
      </c>
      <c r="AJ91" s="22">
        <f>'Cash Flow Statement Annual'!AB91/'Balance Sheet Annual'!BR91</f>
        <v>1.246784715750233</v>
      </c>
      <c r="AK91" s="22">
        <f>('Cash Flow Statement Annual'!AB91+'Cash Flow Statement Annual'!AV91)/('Balance Sheet Annual'!BH91+'Balance Sheet Annual'!BS91)</f>
        <v>0.32924658888669173</v>
      </c>
      <c r="AL91" s="23">
        <f>('Cash Flow Statement Annual'!AB91/('Balance Sheet Annual'!BH91+'Balance Sheet Annual'!BS91))</f>
        <v>0.33068024520466682</v>
      </c>
      <c r="AM91" s="24">
        <f>'Income Statement Annual'!BS91/'Balance Sheet Annual'!CS91</f>
        <v>4.2293971824173167E-2</v>
      </c>
      <c r="AN91" s="22">
        <f>'Income Statement Annual'!N91/'Balance Sheet Annual'!CS91</f>
        <v>0.76570530261805425</v>
      </c>
      <c r="AO91" s="22">
        <f>'Income Statement Annual'!N91/'Balance Sheet Annual'!BB91</f>
        <v>0.41434367229420233</v>
      </c>
      <c r="AP91" s="22">
        <f>'Income Statement Annual'!N91/('Balance Sheet Annual'!AH91-'Balance Sheet Annual'!BR91)</f>
        <v>4.5685425685425685</v>
      </c>
      <c r="AQ91" s="22">
        <f>'Income Statement Annual'!BS91/'Balance Sheet Annual'!BB91</f>
        <v>2.2886402303363435E-2</v>
      </c>
      <c r="AR91" s="22">
        <f>'Cash Flow Statement Annual'!AB91/'Income Statement Annual'!N91</f>
        <v>0.26409507264687304</v>
      </c>
      <c r="AS91" s="22">
        <f>'Cash Flow Statement Annual'!BG91/'Income Statement Annual'!N91</f>
        <v>0.33338597599494629</v>
      </c>
      <c r="AT91" s="22">
        <f>'Cash Flow Statement Annual'!AB91/'Balance Sheet Annual'!BB91</f>
        <v>0.10942612223530951</v>
      </c>
      <c r="AU91" s="22">
        <f>('Cash Flow Statement Annual'!AB91+'Cash Flow Statement Annual'!AU91)/'Balance Sheet Annual'!BR91</f>
        <v>-1.5817334575955266</v>
      </c>
      <c r="AV91" s="22">
        <f>('Cash Flow Statement Annual'!AB91+'Cash Flow Statement Annual'!AU91)/('Balance Sheet Annual'!BH91+'Balance Sheet Annual'!BS91)</f>
        <v>-0.41951750049436426</v>
      </c>
      <c r="AW91" s="22">
        <f>'Cash Flow Statement Annual'!AB91/'Balance Sheet Annual'!BS91</f>
        <v>0.33685853855063708</v>
      </c>
      <c r="AX91" s="22">
        <f>('Cash Flow Statement Annual'!AB91+'Cash Flow Statement Annual'!AU91)/'Balance Sheet Annual'!BS91</f>
        <v>-0.42735559248627686</v>
      </c>
      <c r="AY91" s="22">
        <f>('Balance Sheet Annual'!BH91+'Balance Sheet Annual'!BS91)/('Income Statement Annual'!AF91-'Income Statement Annual'!AC91)</f>
        <v>3.5228143504005573</v>
      </c>
      <c r="AZ91" s="22">
        <f>(('Balance Sheet Annual'!BH91+'Balance Sheet Annual'!BS91)-'Balance Sheet Annual'!N91)/('Income Statement Annual'!AF91-'Income Statement Annual'!AC91)</f>
        <v>3.3874956461163359</v>
      </c>
      <c r="BA91" s="22">
        <f>('Cash Flow Statement Annual'!AB91+'Cash Flow Statement Annual'!AU91)/'Income Statement Annual'!BS91</f>
        <v>-6.0657612580414586</v>
      </c>
      <c r="BB91" s="22">
        <f>'Income Statement Annual'!AF91/('Balance Sheet Annual'!BH91+'Balance Sheet Annual'!BS91)</f>
        <v>0.21134071583943048</v>
      </c>
      <c r="BC91" s="23">
        <f>'Income Statement Annual'!AF91/('Balance Sheet Annual'!BB91-'Balance Sheet Annual'!BR91)</f>
        <v>7.666373760378746E-2</v>
      </c>
    </row>
    <row r="92" spans="1:55" x14ac:dyDescent="0.2">
      <c r="A92" s="47" t="s">
        <v>328</v>
      </c>
      <c r="B92" s="47" t="s">
        <v>329</v>
      </c>
      <c r="C92" s="47" t="str">
        <f>VLOOKUP(A92,'[1]S&amp;P 500 Wikipedia'!A:D,3,FALSE)</f>
        <v>Energy</v>
      </c>
      <c r="D92" s="47">
        <v>378120</v>
      </c>
      <c r="E92" s="47" t="s">
        <v>16</v>
      </c>
      <c r="F92" s="47">
        <v>2018</v>
      </c>
      <c r="G92" s="47" t="s">
        <v>17</v>
      </c>
      <c r="H92" s="48">
        <v>43465</v>
      </c>
      <c r="I92" s="48">
        <v>43515</v>
      </c>
      <c r="J92" s="48">
        <v>43515</v>
      </c>
      <c r="K92" s="47">
        <v>1150793000</v>
      </c>
      <c r="L92" s="47">
        <v>1161837000</v>
      </c>
      <c r="M92" s="47" t="s">
        <v>1691</v>
      </c>
      <c r="N92" s="20">
        <f>'Balance Sheet Annual'!AH92/'Balance Sheet Annual'!BR92</f>
        <v>1.7949966193373901</v>
      </c>
      <c r="O92" s="21">
        <f>('Balance Sheet Annual'!AH92-'Balance Sheet Annual'!U92)/'Balance Sheet Annual'!BR92</f>
        <v>1.6588235294117648</v>
      </c>
      <c r="P92" s="21">
        <f>'Balance Sheet Annual'!N92/'Balance Sheet Annual'!BR92</f>
        <v>1.0311020960108181</v>
      </c>
      <c r="Q92" s="21">
        <f>'Balance Sheet Annual'!CH92/'Balance Sheet Annual'!CS92</f>
        <v>1.1825099800399201</v>
      </c>
      <c r="R92" s="21">
        <f>('Balance Sheet Annual'!BH92+'Balance Sheet Annual'!BS92)/'Balance Sheet Annual'!BB92</f>
        <v>0.21388968276650472</v>
      </c>
      <c r="S92" s="21">
        <f>('Balance Sheet Annual'!BH92/'Balance Sheet Annual'!BB92)</f>
        <v>1.6004572735067162E-3</v>
      </c>
      <c r="T92" s="21">
        <f>'Balance Sheet Annual'!BS92/'Balance Sheet Annual'!BB92</f>
        <v>0.212289225492998</v>
      </c>
      <c r="U92" s="21">
        <f>('Balance Sheet Annual'!BH92+'Balance Sheet Annual'!BS92)/'Balance Sheet Annual'!CS92</f>
        <v>0.46681636726546905</v>
      </c>
      <c r="V92" s="21">
        <f>('Balance Sheet Annual'!BH92/'Balance Sheet Annual'!CS92)</f>
        <v>3.4930139720558881E-3</v>
      </c>
      <c r="W92" s="21">
        <f>('Balance Sheet Annual'!BS92/'Balance Sheet Annual'!CS92)</f>
        <v>0.46332335329341318</v>
      </c>
      <c r="X92" s="22">
        <f>'Balance Sheet Annual'!AH92/'Balance Sheet Annual'!BB92</f>
        <v>0.18968276650471563</v>
      </c>
      <c r="Y92" s="22">
        <f>'Balance Sheet Annual'!CS92/('Balance Sheet Annual'!BB92-'Balance Sheet Annual'!AQ92-'Balance Sheet Annual'!AR92-'Balance Sheet Annual'!AS92)</f>
        <v>0.45818805372963706</v>
      </c>
      <c r="Z92" s="22">
        <f>'Balance Sheet Annual'!BA92/'Balance Sheet Annual'!BB92</f>
        <v>0.81031723349528439</v>
      </c>
      <c r="AA92" s="22">
        <f>'Balance Sheet Annual'!AR92/'Balance Sheet Annual'!BB92</f>
        <v>0</v>
      </c>
      <c r="AB92" s="23">
        <f>'Balance Sheet Annual'!CS92/'Balance Sheet Annual'!CT92</f>
        <v>0.45818805372963706</v>
      </c>
      <c r="AC92" s="24">
        <f>'Income Statement Annual'!V92/'Income Statement Annual'!N92</f>
        <v>0.60749100694730485</v>
      </c>
      <c r="AD92" s="22">
        <f>('Income Statement Annual'!AF92-'Income Statement Annual'!AC92)/'Income Statement Annual'!N92</f>
        <v>0.41442183595573495</v>
      </c>
      <c r="AE92" s="22">
        <f>'Income Statement Annual'!AF92/'Income Statement Annual'!N92</f>
        <v>0.25087184556663095</v>
      </c>
      <c r="AF92" s="22">
        <f>'Income Statement Annual'!BS92/'Income Statement Annual'!N92</f>
        <v>0.17181536095779443</v>
      </c>
      <c r="AG92" s="22">
        <f>('Income Statement Annual'!AF92-'Income Statement Annual'!AC92)/('Income Statement Annual'!AH92*-1)</f>
        <v>20.533333333333335</v>
      </c>
      <c r="AH92" s="23">
        <f>'Income Statement Annual'!AF92/('Income Statement Annual'!AH92*-1)</f>
        <v>12.429931972789115</v>
      </c>
      <c r="AI92" s="24">
        <f>'Cash Flow Statement Annual'!BG92/'Cash Flow Statement Annual'!AB92</f>
        <v>-0.72359672181846302</v>
      </c>
      <c r="AJ92" s="22">
        <f>'Cash Flow Statement Annual'!AB92/'Balance Sheet Annual'!BR92</f>
        <v>1.7490196078431373</v>
      </c>
      <c r="AK92" s="22">
        <f>('Cash Flow Statement Annual'!AB92+'Cash Flow Statement Annual'!AV92)/('Balance Sheet Annual'!BH92+'Balance Sheet Annual'!BS92)</f>
        <v>0.7730491715660075</v>
      </c>
      <c r="AL92" s="23">
        <f>('Cash Flow Statement Annual'!AB92/('Balance Sheet Annual'!BH92+'Balance Sheet Annual'!BS92))</f>
        <v>0.86411010154997325</v>
      </c>
      <c r="AM92" s="24">
        <f>'Income Statement Annual'!BS92/'Balance Sheet Annual'!CS92</f>
        <v>0.19514096806387227</v>
      </c>
      <c r="AN92" s="22">
        <f>'Income Statement Annual'!N92/'Balance Sheet Annual'!CS92</f>
        <v>1.1357597305389222</v>
      </c>
      <c r="AO92" s="22">
        <f>'Income Statement Annual'!N92/'Balance Sheet Annual'!BB92</f>
        <v>0.5203915404401257</v>
      </c>
      <c r="AP92" s="22">
        <f>'Income Statement Annual'!N92/('Balance Sheet Annual'!AH92-'Balance Sheet Annual'!BR92)</f>
        <v>6.1944208198673243</v>
      </c>
      <c r="AQ92" s="22">
        <f>'Income Statement Annual'!BS92/'Balance Sheet Annual'!BB92</f>
        <v>8.9411260360102884E-2</v>
      </c>
      <c r="AR92" s="22">
        <f>'Cash Flow Statement Annual'!AB92/'Income Statement Annual'!N92</f>
        <v>0.35516379712771506</v>
      </c>
      <c r="AS92" s="22">
        <f>'Cash Flow Statement Annual'!BG92/'Income Statement Annual'!N92</f>
        <v>-0.25699535931021228</v>
      </c>
      <c r="AT92" s="22">
        <f>'Cash Flow Statement Annual'!AB92/'Balance Sheet Annual'!BB92</f>
        <v>0.18482423549585597</v>
      </c>
      <c r="AU92" s="22">
        <f>('Cash Flow Statement Annual'!AB92+'Cash Flow Statement Annual'!AU92)/'Balance Sheet Annual'!BR92</f>
        <v>1.2293441514536849</v>
      </c>
      <c r="AV92" s="22">
        <f>('Cash Flow Statement Annual'!AB92+'Cash Flow Statement Annual'!AU92)/('Balance Sheet Annual'!BH92+'Balance Sheet Annual'!BS92)</f>
        <v>0.60736237306253338</v>
      </c>
      <c r="AW92" s="22">
        <f>'Cash Flow Statement Annual'!AB92/'Balance Sheet Annual'!BS92</f>
        <v>0.87062466343564893</v>
      </c>
      <c r="AX92" s="22">
        <f>('Cash Flow Statement Annual'!AB92+'Cash Flow Statement Annual'!AU92)/'Balance Sheet Annual'!BS92</f>
        <v>0.61194130317716744</v>
      </c>
      <c r="AY92" s="22">
        <f>('Balance Sheet Annual'!BH92+'Balance Sheet Annual'!BS92)/('Income Statement Annual'!AF92-'Income Statement Annual'!AC92)</f>
        <v>0.99178372647760404</v>
      </c>
      <c r="AZ92" s="22">
        <f>(('Balance Sheet Annual'!BH92+'Balance Sheet Annual'!BS92)-'Balance Sheet Annual'!N92)/('Income Statement Annual'!AF92-'Income Statement Annual'!AC92)</f>
        <v>0.48654916512059371</v>
      </c>
      <c r="BA92" s="22">
        <f>('Cash Flow Statement Annual'!AB92+'Cash Flow Statement Annual'!AU92)/'Income Statement Annual'!BS92</f>
        <v>1.4529327153587981</v>
      </c>
      <c r="BB92" s="22">
        <f>'Income Statement Annual'!AF92/('Balance Sheet Annual'!BH92+'Balance Sheet Annual'!BS92)</f>
        <v>0.61036878674505612</v>
      </c>
      <c r="BC92" s="23">
        <f>'Income Statement Annual'!AF92/('Balance Sheet Annual'!BB92-'Balance Sheet Annual'!BR92)</f>
        <v>0.14597747063992969</v>
      </c>
    </row>
    <row r="93" spans="1:55" x14ac:dyDescent="0.2">
      <c r="A93" s="47" t="s">
        <v>343</v>
      </c>
      <c r="B93" s="47" t="s">
        <v>344</v>
      </c>
      <c r="C93" s="47" t="str">
        <f>VLOOKUP(A93,'[1]S&amp;P 500 Wikipedia'!A:D,3,FALSE)</f>
        <v>Consumer Staples</v>
      </c>
      <c r="D93" s="47">
        <v>217867</v>
      </c>
      <c r="E93" s="47" t="s">
        <v>16</v>
      </c>
      <c r="F93" s="47">
        <v>2018</v>
      </c>
      <c r="G93" s="47" t="s">
        <v>17</v>
      </c>
      <c r="H93" s="48">
        <v>43373</v>
      </c>
      <c r="I93" s="48">
        <v>43399</v>
      </c>
      <c r="J93" s="48">
        <v>43399</v>
      </c>
      <c r="K93" s="47">
        <v>438333000</v>
      </c>
      <c r="L93" s="47">
        <v>443202000</v>
      </c>
      <c r="M93" s="47" t="s">
        <v>1692</v>
      </c>
      <c r="N93" s="20">
        <f>'Balance Sheet Annual'!AH93/'Balance Sheet Annual'!BR93</f>
        <v>1.0182174043962662</v>
      </c>
      <c r="O93" s="21">
        <f>('Balance Sheet Annual'!AH93-'Balance Sheet Annual'!U93)/'Balance Sheet Annual'!BR93</f>
        <v>0.46416741945197232</v>
      </c>
      <c r="P93" s="21">
        <f>'Balance Sheet Annual'!N93/'Balance Sheet Annual'!BR93</f>
        <v>0.36429790223828162</v>
      </c>
      <c r="Q93" s="21">
        <f>'Balance Sheet Annual'!CH93/'Balance Sheet Annual'!CS93</f>
        <v>2.1160802869571853</v>
      </c>
      <c r="R93" s="21">
        <f>('Balance Sheet Annual'!BH93+'Balance Sheet Annual'!BS93)/'Balance Sheet Annual'!BB93</f>
        <v>0.15887827577761449</v>
      </c>
      <c r="S93" s="21">
        <f>('Balance Sheet Annual'!BH93/'Balance Sheet Annual'!BB93)</f>
        <v>0</v>
      </c>
      <c r="T93" s="21">
        <f>'Balance Sheet Annual'!BS93/'Balance Sheet Annual'!BB93</f>
        <v>0.15887827577761449</v>
      </c>
      <c r="U93" s="21">
        <f>('Balance Sheet Annual'!BH93+'Balance Sheet Annual'!BS93)/'Balance Sheet Annual'!CS93</f>
        <v>0.4950774631763718</v>
      </c>
      <c r="V93" s="21">
        <f>('Balance Sheet Annual'!BH93/'Balance Sheet Annual'!CS93)</f>
        <v>0</v>
      </c>
      <c r="W93" s="21">
        <f>('Balance Sheet Annual'!BS93/'Balance Sheet Annual'!CS93)</f>
        <v>0.4950774631763718</v>
      </c>
      <c r="X93" s="22">
        <f>'Balance Sheet Annual'!AH93/'Balance Sheet Annual'!BB93</f>
        <v>0.49691403379867743</v>
      </c>
      <c r="Y93" s="22">
        <f>'Balance Sheet Annual'!CS93/('Balance Sheet Annual'!BB93-'Balance Sheet Annual'!AQ93-'Balance Sheet Annual'!AR93-'Balance Sheet Annual'!AS93)</f>
        <v>0.32091599314229735</v>
      </c>
      <c r="Z93" s="22">
        <f>'Balance Sheet Annual'!BA93/'Balance Sheet Annual'!BB93</f>
        <v>0.50308596620132251</v>
      </c>
      <c r="AA93" s="22">
        <f>'Balance Sheet Annual'!AR93/'Balance Sheet Annual'!BB93</f>
        <v>0</v>
      </c>
      <c r="AB93" s="23">
        <f>'Balance Sheet Annual'!CS93/'Balance Sheet Annual'!CT93</f>
        <v>0.32091599314229735</v>
      </c>
      <c r="AC93" s="24">
        <f>'Income Statement Annual'!V93/'Income Statement Annual'!N93</f>
        <v>0.13013505113861107</v>
      </c>
      <c r="AD93" s="22">
        <f>('Income Statement Annual'!AF93-'Income Statement Annual'!AC93)/'Income Statement Annual'!N93</f>
        <v>3.164378143188111E-2</v>
      </c>
      <c r="AE93" s="22">
        <f>'Income Statement Annual'!AF93/'Income Statement Annual'!N93</f>
        <v>3.164378143188111E-2</v>
      </c>
      <c r="AF93" s="22">
        <f>'Income Statement Annual'!BS93/'Income Statement Annual'!N93</f>
        <v>2.2136520314177545E-2</v>
      </c>
      <c r="AG93" s="22">
        <f>('Income Statement Annual'!AF93-'Income Statement Annual'!AC93)/('Income Statement Annual'!AH93*-1)</f>
        <v>28.176100628930818</v>
      </c>
      <c r="AH93" s="23">
        <f>'Income Statement Annual'!AF93/('Income Statement Annual'!AH93*-1)</f>
        <v>28.176100628930818</v>
      </c>
      <c r="AI93" s="24">
        <f>'Cash Flow Statement Annual'!BG93/'Cash Flow Statement Annual'!AB93</f>
        <v>-0.22185659854520262</v>
      </c>
      <c r="AJ93" s="22">
        <f>'Cash Flow Statement Annual'!AB93/'Balance Sheet Annual'!BR93</f>
        <v>0.28977215698082909</v>
      </c>
      <c r="AK93" s="22">
        <f>('Cash Flow Statement Annual'!AB93+'Cash Flow Statement Annual'!AV93)/('Balance Sheet Annual'!BH93+'Balance Sheet Annual'!BS93)</f>
        <v>0.78387544319408042</v>
      </c>
      <c r="AL93" s="23">
        <f>('Cash Flow Statement Annual'!AB93/('Balance Sheet Annual'!BH93+'Balance Sheet Annual'!BS93))</f>
        <v>0.89008786804377982</v>
      </c>
      <c r="AM93" s="24">
        <f>'Income Statement Annual'!BS93/'Balance Sheet Annual'!CS93</f>
        <v>0.23918186674807296</v>
      </c>
      <c r="AN93" s="22">
        <f>'Income Statement Annual'!N93/'Balance Sheet Annual'!CS93</f>
        <v>10.804853850263299</v>
      </c>
      <c r="AO93" s="22">
        <f>'Income Statement Annual'!N93/'Balance Sheet Annual'!BB93</f>
        <v>3.4674504041146217</v>
      </c>
      <c r="AP93" s="22">
        <f>'Income Statement Annual'!N93/('Balance Sheet Annual'!AH93-'Balance Sheet Annual'!BR93)</f>
        <v>390.01652892561981</v>
      </c>
      <c r="AQ93" s="22">
        <f>'Income Statement Annual'!BS93/'Balance Sheet Annual'!BB93</f>
        <v>7.6757286309086459E-2</v>
      </c>
      <c r="AR93" s="22">
        <f>'Cash Flow Statement Annual'!AB93/'Income Statement Annual'!N93</f>
        <v>4.0783748657964629E-2</v>
      </c>
      <c r="AS93" s="22">
        <f>'Cash Flow Statement Annual'!BG93/'Income Statement Annual'!N93</f>
        <v>-9.0481437531785055E-3</v>
      </c>
      <c r="AT93" s="22">
        <f>'Cash Flow Statement Annual'!AB93/'Balance Sheet Annual'!BB93</f>
        <v>0.14141562576536859</v>
      </c>
      <c r="AU93" s="22">
        <f>('Cash Flow Statement Annual'!AB93+'Cash Flow Statement Annual'!AU93)/'Balance Sheet Annual'!BR93</f>
        <v>0.14187493726789119</v>
      </c>
      <c r="AV93" s="22">
        <f>('Cash Flow Statement Annual'!AB93+'Cash Flow Statement Annual'!AU93)/('Balance Sheet Annual'!BH93+'Balance Sheet Annual'!BS93)</f>
        <v>0.4357946662555881</v>
      </c>
      <c r="AW93" s="22">
        <f>'Cash Flow Statement Annual'!AB93/'Balance Sheet Annual'!BS93</f>
        <v>0.89008786804377982</v>
      </c>
      <c r="AX93" s="22">
        <f>('Cash Flow Statement Annual'!AB93+'Cash Flow Statement Annual'!AU93)/'Balance Sheet Annual'!BS93</f>
        <v>0.4357946662555881</v>
      </c>
      <c r="AY93" s="22">
        <f>('Balance Sheet Annual'!BH93+'Balance Sheet Annual'!BS93)/('Income Statement Annual'!AF93-'Income Statement Annual'!AC93)</f>
        <v>1.4479910714285715</v>
      </c>
      <c r="AZ93" s="22">
        <f>(('Balance Sheet Annual'!BH93+'Balance Sheet Annual'!BS93)-'Balance Sheet Annual'!N93)/('Income Statement Annual'!AF93-'Income Statement Annual'!AC93)</f>
        <v>-0.17232142857142857</v>
      </c>
      <c r="BA93" s="22">
        <f>('Cash Flow Statement Annual'!AB93+'Cash Flow Statement Annual'!AU93)/'Income Statement Annual'!BS93</f>
        <v>0.90204211869814932</v>
      </c>
      <c r="BB93" s="22">
        <f>'Income Statement Annual'!AF93/('Balance Sheet Annual'!BH93+'Balance Sheet Annual'!BS93)</f>
        <v>0.69061199321720368</v>
      </c>
      <c r="BC93" s="23">
        <f>'Income Statement Annual'!AF93/('Balance Sheet Annual'!BB93-'Balance Sheet Annual'!BR93)</f>
        <v>0.21431305013394567</v>
      </c>
    </row>
    <row r="94" spans="1:55" x14ac:dyDescent="0.2">
      <c r="A94" s="47" t="s">
        <v>346</v>
      </c>
      <c r="B94" s="47" t="s">
        <v>347</v>
      </c>
      <c r="C94" s="47" t="str">
        <f>VLOOKUP(A94,'[1]S&amp;P 500 Wikipedia'!A:D,3,FALSE)</f>
        <v>Consumer Staples</v>
      </c>
      <c r="D94" s="47">
        <v>376164</v>
      </c>
      <c r="E94" s="47" t="s">
        <v>16</v>
      </c>
      <c r="F94" s="47">
        <v>2019</v>
      </c>
      <c r="G94" s="47" t="s">
        <v>17</v>
      </c>
      <c r="H94" s="48">
        <v>43646</v>
      </c>
      <c r="I94" s="48">
        <v>43705</v>
      </c>
      <c r="J94" s="48">
        <v>43705</v>
      </c>
      <c r="K94" s="47">
        <v>751500000</v>
      </c>
      <c r="L94" s="47">
        <v>751500000</v>
      </c>
      <c r="M94" s="47" t="s">
        <v>1693</v>
      </c>
      <c r="N94" s="20">
        <f>'Balance Sheet Annual'!AH94/'Balance Sheet Annual'!BR94</f>
        <v>0.94121538063328636</v>
      </c>
      <c r="O94" s="21">
        <f>('Balance Sheet Annual'!AH94-'Balance Sheet Annual'!U94)/'Balance Sheet Annual'!BR94</f>
        <v>0.60953093094820399</v>
      </c>
      <c r="P94" s="21">
        <f>'Balance Sheet Annual'!N94/'Balance Sheet Annual'!BR94</f>
        <v>9.7897673348480055E-2</v>
      </c>
      <c r="Q94" s="21">
        <f>'Balance Sheet Annual'!CH94/'Balance Sheet Annual'!CS94</f>
        <v>2.5014270990248155</v>
      </c>
      <c r="R94" s="21">
        <f>('Balance Sheet Annual'!BH94+'Balance Sheet Annual'!BS94)/'Balance Sheet Annual'!BB94</f>
        <v>0.43382544408844409</v>
      </c>
      <c r="S94" s="21">
        <f>('Balance Sheet Annual'!BH94/'Balance Sheet Annual'!BB94)</f>
        <v>1.0970597891924326E-2</v>
      </c>
      <c r="T94" s="21">
        <f>'Balance Sheet Annual'!BS94/'Balance Sheet Annual'!BB94</f>
        <v>0.42285484619651975</v>
      </c>
      <c r="U94" s="21">
        <f>('Balance Sheet Annual'!BH94+'Balance Sheet Annual'!BS94)/'Balance Sheet Annual'!CS94</f>
        <v>1.519008166177753</v>
      </c>
      <c r="V94" s="21">
        <f>('Balance Sheet Annual'!BH94/'Balance Sheet Annual'!CS94)</f>
        <v>3.8412748751288354E-2</v>
      </c>
      <c r="W94" s="21">
        <f>('Balance Sheet Annual'!BS94/'Balance Sheet Annual'!CS94)</f>
        <v>1.4805954174264648</v>
      </c>
      <c r="X94" s="22">
        <f>'Balance Sheet Annual'!AH94/'Balance Sheet Annual'!BB94</f>
        <v>0.18526045263622676</v>
      </c>
      <c r="Y94" s="22">
        <f>'Balance Sheet Annual'!CS94/('Balance Sheet Annual'!BB94-'Balance Sheet Annual'!AQ94-'Balance Sheet Annual'!AR94-'Balance Sheet Annual'!AS94)</f>
        <v>0.97599288104772408</v>
      </c>
      <c r="Z94" s="22">
        <f>'Balance Sheet Annual'!BA94/'Balance Sheet Annual'!BB94</f>
        <v>0.8147395473637733</v>
      </c>
      <c r="AA94" s="22">
        <f>'Balance Sheet Annual'!AR94/'Balance Sheet Annual'!BB94</f>
        <v>0.28721681931912102</v>
      </c>
      <c r="AB94" s="23">
        <f>'Balance Sheet Annual'!CS94/'Balance Sheet Annual'!CT94</f>
        <v>0.28559783531649441</v>
      </c>
      <c r="AC94" s="24">
        <f>'Income Statement Annual'!V94/'Income Statement Annual'!N94</f>
        <v>0.61767936636410936</v>
      </c>
      <c r="AD94" s="22">
        <f>('Income Statement Annual'!AF94-'Income Statement Annual'!AC94)/'Income Statement Annual'!N94</f>
        <v>8.9969358848355205E-2</v>
      </c>
      <c r="AE94" s="22">
        <f>'Income Statement Annual'!AF94/'Income Statement Annual'!N94</f>
        <v>4.9095218824073542E-2</v>
      </c>
      <c r="AF94" s="22">
        <f>'Income Statement Annual'!BS94/'Income Statement Annual'!N94</f>
        <v>-0.4375556454876568</v>
      </c>
      <c r="AG94" s="22">
        <f>('Income Statement Annual'!AF94-'Income Statement Annual'!AC94)/('Income Statement Annual'!AH94*-1)</f>
        <v>2.8222705839680811</v>
      </c>
      <c r="AH94" s="23">
        <f>'Income Statement Annual'!AF94/('Income Statement Annual'!AH94*-1)</f>
        <v>1.5400797968806674</v>
      </c>
      <c r="AI94" s="24">
        <f>'Cash Flow Statement Annual'!BG94/'Cash Flow Statement Annual'!AB94</f>
        <v>-0.25062539086929331</v>
      </c>
      <c r="AJ94" s="22">
        <f>'Cash Flow Statement Annual'!AB94/'Balance Sheet Annual'!BR94</f>
        <v>0.18394639210836616</v>
      </c>
      <c r="AK94" s="22">
        <f>('Cash Flow Statement Annual'!AB94+'Cash Flow Statement Annual'!AV94)/('Balance Sheet Annual'!BH94+'Balance Sheet Annual'!BS94)</f>
        <v>3.8284379607761265E-2</v>
      </c>
      <c r="AL94" s="23">
        <f>('Cash Flow Statement Annual'!AB94/('Balance Sheet Annual'!BH94+'Balance Sheet Annual'!BS94))</f>
        <v>8.3458381721622718E-2</v>
      </c>
      <c r="AM94" s="24">
        <f>'Income Statement Annual'!BS94/'Balance Sheet Annual'!CS94</f>
        <v>-0.75005946245936728</v>
      </c>
      <c r="AN94" s="22">
        <f>'Income Statement Annual'!N94/'Balance Sheet Annual'!CS94</f>
        <v>1.7142035994608738</v>
      </c>
      <c r="AO94" s="22">
        <f>'Income Statement Annual'!N94/'Balance Sheet Annual'!BB94</f>
        <v>0.48957283729776851</v>
      </c>
      <c r="AP94" s="22">
        <f>'Income Statement Annual'!N94/('Balance Sheet Annual'!AH94-'Balance Sheet Annual'!BR94)</f>
        <v>-42.311643835616437</v>
      </c>
      <c r="AQ94" s="22">
        <f>'Income Statement Annual'!BS94/'Balance Sheet Annual'!BB94</f>
        <v>-0.2142153588370487</v>
      </c>
      <c r="AR94" s="22">
        <f>'Cash Flow Statement Annual'!AB94/'Income Statement Annual'!N94</f>
        <v>7.3955021101925186E-2</v>
      </c>
      <c r="AS94" s="22">
        <f>'Cash Flow Statement Annual'!BG94/'Income Statement Annual'!N94</f>
        <v>-1.8535006070416835E-2</v>
      </c>
      <c r="AT94" s="22">
        <f>'Cash Flow Statement Annual'!AB94/'Balance Sheet Annual'!BB94</f>
        <v>3.620636951328586E-2</v>
      </c>
      <c r="AU94" s="22">
        <f>('Cash Flow Statement Annual'!AB94+'Cash Flow Statement Annual'!AU94)/'Balance Sheet Annual'!BR94</f>
        <v>5.3377814845704752E-2</v>
      </c>
      <c r="AV94" s="22">
        <f>('Cash Flow Statement Annual'!AB94+'Cash Flow Statement Annual'!AU94)/('Balance Sheet Annual'!BH94+'Balance Sheet Annual'!BS94)</f>
        <v>2.4218066991140048E-2</v>
      </c>
      <c r="AW94" s="22">
        <f>'Cash Flow Statement Annual'!AB94/'Balance Sheet Annual'!BS94</f>
        <v>8.5623636193255595E-2</v>
      </c>
      <c r="AX94" s="22">
        <f>('Cash Flow Statement Annual'!AB94+'Cash Flow Statement Annual'!AU94)/'Balance Sheet Annual'!BS94</f>
        <v>2.4846383485722701E-2</v>
      </c>
      <c r="AY94" s="22">
        <f>('Balance Sheet Annual'!BH94+'Balance Sheet Annual'!BS94)/('Income Statement Annual'!AF94-'Income Statement Annual'!AC94)</f>
        <v>9.8492481686158584</v>
      </c>
      <c r="AZ94" s="22">
        <f>(('Balance Sheet Annual'!BH94+'Balance Sheet Annual'!BS94)-'Balance Sheet Annual'!N94)/('Income Statement Annual'!AF94-'Income Statement Annual'!AC94)</f>
        <v>9.4117722657756069</v>
      </c>
      <c r="BA94" s="22">
        <f>('Cash Flow Statement Annual'!AB94+'Cash Flow Statement Annual'!AU94)/'Income Statement Annual'!BS94</f>
        <v>-4.9046033507742719E-2</v>
      </c>
      <c r="BB94" s="22">
        <f>'Income Statement Annual'!AF94/('Balance Sheet Annual'!BH94+'Balance Sheet Annual'!BS94)</f>
        <v>5.5404047653222335E-2</v>
      </c>
      <c r="BC94" s="23">
        <f>'Income Statement Annual'!AF94/('Balance Sheet Annual'!BB94-'Balance Sheet Annual'!BR94)</f>
        <v>2.9926065842983303E-2</v>
      </c>
    </row>
    <row r="95" spans="1:55" x14ac:dyDescent="0.2">
      <c r="A95" s="47" t="s">
        <v>242</v>
      </c>
      <c r="B95" s="47" t="s">
        <v>243</v>
      </c>
      <c r="C95" s="47" t="str">
        <f>VLOOKUP(A95,'[1]S&amp;P 500 Wikipedia'!A:D,3,FALSE)</f>
        <v>Consumer Staples</v>
      </c>
      <c r="D95" s="47">
        <v>249099</v>
      </c>
      <c r="E95" s="47" t="s">
        <v>16</v>
      </c>
      <c r="F95" s="47">
        <v>2018</v>
      </c>
      <c r="G95" s="47" t="s">
        <v>17</v>
      </c>
      <c r="H95" s="48">
        <v>43312</v>
      </c>
      <c r="I95" s="48">
        <v>43370</v>
      </c>
      <c r="J95" s="48">
        <v>43734</v>
      </c>
      <c r="K95" s="47">
        <v>301000000</v>
      </c>
      <c r="L95" s="47">
        <v>304000000</v>
      </c>
      <c r="M95" s="47" t="s">
        <v>1294</v>
      </c>
      <c r="N95" s="20">
        <f>'Balance Sheet Annual'!AH95/'Balance Sheet Annual'!BR95</f>
        <v>0.63884251530328329</v>
      </c>
      <c r="O95" s="21">
        <f>('Balance Sheet Annual'!AH95-'Balance Sheet Annual'!U95)/'Balance Sheet Annual'!BR95</f>
        <v>0.39204229271007235</v>
      </c>
      <c r="P95" s="21">
        <f>'Balance Sheet Annual'!N95/'Balance Sheet Annual'!BR95</f>
        <v>1.3633834168057874E-2</v>
      </c>
      <c r="Q95" s="21">
        <f>'Balance Sheet Annual'!CH95/'Balance Sheet Annual'!CS95</f>
        <v>9.5819373634377278</v>
      </c>
      <c r="R95" s="21">
        <f>('Balance Sheet Annual'!BH95+'Balance Sheet Annual'!BS95)/'Balance Sheet Annual'!BB95</f>
        <v>0.65496593020854843</v>
      </c>
      <c r="S95" s="21">
        <f>('Balance Sheet Annual'!BH95/'Balance Sheet Annual'!BB95)</f>
        <v>0.1049624888154725</v>
      </c>
      <c r="T95" s="21">
        <f>'Balance Sheet Annual'!BS95/'Balance Sheet Annual'!BB95</f>
        <v>0.55000344139307589</v>
      </c>
      <c r="U95" s="21">
        <f>('Balance Sheet Annual'!BH95+'Balance Sheet Annual'!BS95)/'Balance Sheet Annual'!CS95</f>
        <v>6.9308084486525852</v>
      </c>
      <c r="V95" s="21">
        <f>('Balance Sheet Annual'!BH95/'Balance Sheet Annual'!CS95)</f>
        <v>1.110706482155863</v>
      </c>
      <c r="W95" s="21">
        <f>('Balance Sheet Annual'!BS95/'Balance Sheet Annual'!CS95)</f>
        <v>5.8201019664967228</v>
      </c>
      <c r="X95" s="22">
        <f>'Balance Sheet Annual'!AH95/'Balance Sheet Annual'!BB95</f>
        <v>0.15802877004611468</v>
      </c>
      <c r="Y95" s="22">
        <f>'Balance Sheet Annual'!CS95/('Balance Sheet Annual'!BB95-'Balance Sheet Annual'!AQ95-'Balance Sheet Annual'!AR95-'Balance Sheet Annual'!AS95)</f>
        <v>0.19611484073703755</v>
      </c>
      <c r="Z95" s="22">
        <f>'Balance Sheet Annual'!BA95/'Balance Sheet Annual'!BB95</f>
        <v>0.84197122995388529</v>
      </c>
      <c r="AA95" s="22">
        <f>'Balance Sheet Annual'!AR95/'Balance Sheet Annual'!BB95</f>
        <v>0.26595085690687592</v>
      </c>
      <c r="AB95" s="23">
        <f>'Balance Sheet Annual'!CS95/'Balance Sheet Annual'!CT95</f>
        <v>9.4500653864684425E-2</v>
      </c>
      <c r="AC95" s="24">
        <f>'Income Statement Annual'!V95/'Income Statement Annual'!N95</f>
        <v>0.35888133030990171</v>
      </c>
      <c r="AD95" s="22">
        <f>('Income Statement Annual'!AF95-'Income Statement Annual'!AC95)/'Income Statement Annual'!N95</f>
        <v>0.16099773242630386</v>
      </c>
      <c r="AE95" s="22">
        <f>'Income Statement Annual'!AF95/'Income Statement Annual'!N95</f>
        <v>0.16099773242630386</v>
      </c>
      <c r="AF95" s="22">
        <f>'Income Statement Annual'!BS95/'Income Statement Annual'!N95</f>
        <v>3.9455782312925167E-2</v>
      </c>
      <c r="AG95" s="22">
        <f>('Income Statement Annual'!AF95-'Income Statement Annual'!AC95)/('Income Statement Annual'!AH95*-1)</f>
        <v>5.916666666666667</v>
      </c>
      <c r="AH95" s="23">
        <f>'Income Statement Annual'!AF95/('Income Statement Annual'!AH95*-1)</f>
        <v>5.916666666666667</v>
      </c>
      <c r="AI95" s="24">
        <f>'Cash Flow Statement Annual'!BG95/'Cash Flow Statement Annual'!AB95</f>
        <v>4.4498084291187743</v>
      </c>
      <c r="AJ95" s="22">
        <f>'Cash Flow Statement Annual'!AB95/'Balance Sheet Annual'!BR95</f>
        <v>0.36310517529215358</v>
      </c>
      <c r="AK95" s="22">
        <f>('Cash Flow Statement Annual'!AB95+'Cash Flow Statement Annual'!AV95)/('Balance Sheet Annual'!BH95+'Balance Sheet Annual'!BS95)</f>
        <v>9.2370744010088268E-2</v>
      </c>
      <c r="AL95" s="23">
        <f>('Cash Flow Statement Annual'!AB95/('Balance Sheet Annual'!BH95+'Balance Sheet Annual'!BS95))</f>
        <v>0.13713745271122321</v>
      </c>
      <c r="AM95" s="24">
        <f>'Income Statement Annual'!BS95/'Balance Sheet Annual'!CS95</f>
        <v>0.19009468317552805</v>
      </c>
      <c r="AN95" s="22">
        <f>'Income Statement Annual'!N95/'Balance Sheet Annual'!CS95</f>
        <v>4.8179169701383833</v>
      </c>
      <c r="AO95" s="22">
        <f>'Income Statement Annual'!N95/'Balance Sheet Annual'!BB95</f>
        <v>0.45529630394383647</v>
      </c>
      <c r="AP95" s="22">
        <f>'Income Statement Annual'!N95/('Balance Sheet Annual'!AH95-'Balance Sheet Annual'!BR95)</f>
        <v>-5.0963020030816644</v>
      </c>
      <c r="AQ95" s="22">
        <f>'Income Statement Annual'!BS95/'Balance Sheet Annual'!BB95</f>
        <v>1.7964071856287425E-2</v>
      </c>
      <c r="AR95" s="22">
        <f>'Cash Flow Statement Annual'!AB95/'Income Statement Annual'!N95</f>
        <v>0.19727891156462585</v>
      </c>
      <c r="AS95" s="22">
        <f>'Cash Flow Statement Annual'!BG95/'Income Statement Annual'!N95</f>
        <v>0.87785336356764931</v>
      </c>
      <c r="AT95" s="22">
        <f>'Cash Flow Statement Annual'!AB95/'Balance Sheet Annual'!BB95</f>
        <v>8.9820359281437126E-2</v>
      </c>
      <c r="AU95" s="22">
        <f>('Cash Flow Statement Annual'!AB95+'Cash Flow Statement Annual'!AU95)/'Balance Sheet Annual'!BR95</f>
        <v>-1.639398998330551</v>
      </c>
      <c r="AV95" s="22">
        <f>('Cash Flow Statement Annual'!AB95+'Cash Flow Statement Annual'!AU95)/('Balance Sheet Annual'!BH95+'Balance Sheet Annual'!BS95)</f>
        <v>-0.6191677175283733</v>
      </c>
      <c r="AW95" s="22">
        <f>'Cash Flow Statement Annual'!AB95/'Balance Sheet Annual'!BS95</f>
        <v>0.16330872231260168</v>
      </c>
      <c r="AX95" s="22">
        <f>('Cash Flow Statement Annual'!AB95+'Cash Flow Statement Annual'!AU95)/'Balance Sheet Annual'!BS95</f>
        <v>-0.73732949568264294</v>
      </c>
      <c r="AY95" s="22">
        <f>('Balance Sheet Annual'!BH95+'Balance Sheet Annual'!BS95)/('Income Statement Annual'!AF95-'Income Statement Annual'!AC95)</f>
        <v>8.9352112676056343</v>
      </c>
      <c r="AZ95" s="22">
        <f>(('Balance Sheet Annual'!BH95+'Balance Sheet Annual'!BS95)-'Balance Sheet Annual'!N95)/('Income Statement Annual'!AF95-'Income Statement Annual'!AC95)</f>
        <v>8.8892018779342727</v>
      </c>
      <c r="BA95" s="22">
        <f>('Cash Flow Statement Annual'!AB95+'Cash Flow Statement Annual'!AU95)/'Income Statement Annual'!BS95</f>
        <v>-22.574712643678161</v>
      </c>
      <c r="BB95" s="22">
        <f>'Income Statement Annual'!AF95/('Balance Sheet Annual'!BH95+'Balance Sheet Annual'!BS95)</f>
        <v>0.11191677175283733</v>
      </c>
      <c r="BC95" s="23">
        <f>'Income Statement Annual'!AF95/('Balance Sheet Annual'!BB95-'Balance Sheet Annual'!BR95)</f>
        <v>9.7393689986282575E-2</v>
      </c>
    </row>
    <row r="96" spans="1:55" x14ac:dyDescent="0.2">
      <c r="A96" s="47" t="s">
        <v>337</v>
      </c>
      <c r="B96" s="47" t="s">
        <v>338</v>
      </c>
      <c r="C96" s="47" t="str">
        <f>VLOOKUP(A96,'[1]S&amp;P 500 Wikipedia'!A:D,3,FALSE)</f>
        <v>Industrials</v>
      </c>
      <c r="D96" s="47">
        <v>287342</v>
      </c>
      <c r="E96" s="47" t="s">
        <v>16</v>
      </c>
      <c r="F96" s="47">
        <v>2018</v>
      </c>
      <c r="G96" s="47" t="s">
        <v>17</v>
      </c>
      <c r="H96" s="48">
        <v>43312</v>
      </c>
      <c r="I96" s="48">
        <v>43374</v>
      </c>
      <c r="J96" s="48">
        <v>43374</v>
      </c>
      <c r="K96" s="47">
        <v>232990000</v>
      </c>
      <c r="L96" s="47">
        <v>244397000</v>
      </c>
      <c r="M96" s="47" t="s">
        <v>1694</v>
      </c>
      <c r="N96" s="20">
        <f>'Balance Sheet Annual'!AH96/'Balance Sheet Annual'!BR96</f>
        <v>2.5576218368583548</v>
      </c>
      <c r="O96" s="21">
        <f>('Balance Sheet Annual'!AH96-'Balance Sheet Annual'!U96)/'Balance Sheet Annual'!BR96</f>
        <v>2.4972660645756988</v>
      </c>
      <c r="P96" s="21">
        <f>'Balance Sheet Annual'!N96/'Balance Sheet Annual'!BR96</f>
        <v>0.99013186369276052</v>
      </c>
      <c r="Q96" s="21">
        <f>'Balance Sheet Annual'!CH96/'Balance Sheet Annual'!CS96</f>
        <v>0.4595531336114943</v>
      </c>
      <c r="R96" s="21">
        <f>('Balance Sheet Annual'!BH96+'Balance Sheet Annual'!BS96)/'Balance Sheet Annual'!BB96</f>
        <v>0.1732887058878588</v>
      </c>
      <c r="S96" s="21">
        <f>('Balance Sheet Annual'!BH96/'Balance Sheet Annual'!BB96)</f>
        <v>4.9876543637859024E-4</v>
      </c>
      <c r="T96" s="21">
        <f>'Balance Sheet Annual'!BS96/'Balance Sheet Annual'!BB96</f>
        <v>0.17278994045148022</v>
      </c>
      <c r="U96" s="21">
        <f>('Balance Sheet Annual'!BH96+'Balance Sheet Annual'!BS96)/'Balance Sheet Annual'!CS96</f>
        <v>0.25292407369810493</v>
      </c>
      <c r="V96" s="21">
        <f>('Balance Sheet Annual'!BH96/'Balance Sheet Annual'!CS96)</f>
        <v>7.2797465560347585E-4</v>
      </c>
      <c r="W96" s="21">
        <f>('Balance Sheet Annual'!BS96/'Balance Sheet Annual'!CS96)</f>
        <v>0.25219609904250145</v>
      </c>
      <c r="X96" s="22">
        <f>'Balance Sheet Annual'!AH96/'Balance Sheet Annual'!BB96</f>
        <v>0.30728284203565631</v>
      </c>
      <c r="Y96" s="22">
        <f>'Balance Sheet Annual'!CS96/('Balance Sheet Annual'!BB96-'Balance Sheet Annual'!AQ96-'Balance Sheet Annual'!AR96-'Balance Sheet Annual'!AS96)</f>
        <v>0.82972452876329461</v>
      </c>
      <c r="Z96" s="22">
        <f>'Balance Sheet Annual'!BA96/'Balance Sheet Annual'!BB96</f>
        <v>0.69271715796434363</v>
      </c>
      <c r="AA96" s="22">
        <f>'Balance Sheet Annual'!AR96/'Balance Sheet Annual'!BB96</f>
        <v>0.14613480620081137</v>
      </c>
      <c r="AB96" s="23">
        <f>'Balance Sheet Annual'!CS96/'Balance Sheet Annual'!CT96</f>
        <v>0.68514120998501538</v>
      </c>
      <c r="AC96" s="24">
        <f>'Income Statement Annual'!V96/'Income Statement Annual'!N96</f>
        <v>0.42220087002511497</v>
      </c>
      <c r="AD96" s="22">
        <f>('Income Statement Annual'!AF96-'Income Statement Annual'!AC96)/'Income Statement Annual'!N96</f>
        <v>0.32423858957354368</v>
      </c>
      <c r="AE96" s="22">
        <f>'Income Statement Annual'!AF96/'Income Statement Annual'!N96</f>
        <v>0.32423858957354368</v>
      </c>
      <c r="AF96" s="22">
        <f>'Income Statement Annual'!BS96/'Income Statement Annual'!N96</f>
        <v>0.23141615832131118</v>
      </c>
      <c r="AG96" s="22">
        <f>('Income Statement Annual'!AF96-'Income Statement Annual'!AC96)/('Income Statement Annual'!AH96*-1)</f>
        <v>30.693368283093054</v>
      </c>
      <c r="AH96" s="23">
        <f>'Income Statement Annual'!AF96/('Income Statement Annual'!AH96*-1)</f>
        <v>30.693368283093054</v>
      </c>
      <c r="AI96" s="24">
        <f>'Cash Flow Statement Annual'!BG96/'Cash Flow Statement Annual'!AB96</f>
        <v>-0.34021406584945119</v>
      </c>
      <c r="AJ96" s="22">
        <f>'Cash Flow Statement Annual'!AB96/'Balance Sheet Annual'!BR96</f>
        <v>1.9298734743341894</v>
      </c>
      <c r="AK96" s="22">
        <f>('Cash Flow Statement Annual'!AB96+'Cash Flow Statement Annual'!AV96)/('Balance Sheet Annual'!BH96+'Balance Sheet Annual'!BS96)</f>
        <v>1.3380136934918405</v>
      </c>
      <c r="AL96" s="23">
        <f>('Cash Flow Statement Annual'!AB96/('Balance Sheet Annual'!BH96+'Balance Sheet Annual'!BS96))</f>
        <v>1.3380136934918405</v>
      </c>
      <c r="AM96" s="24">
        <f>'Income Statement Annual'!BS96/'Balance Sheet Annual'!CS96</f>
        <v>0.26428895344314302</v>
      </c>
      <c r="AN96" s="22">
        <f>'Income Statement Annual'!N96/'Balance Sheet Annual'!CS96</f>
        <v>1.1420505610338125</v>
      </c>
      <c r="AO96" s="22">
        <f>'Income Statement Annual'!N96/'Balance Sheet Annual'!BB96</f>
        <v>0.78246590325077203</v>
      </c>
      <c r="AP96" s="22">
        <f>'Income Statement Annual'!N96/('Balance Sheet Annual'!AH96-'Balance Sheet Annual'!BR96)</f>
        <v>4.1812045570323715</v>
      </c>
      <c r="AQ96" s="22">
        <f>'Income Statement Annual'!BS96/'Balance Sheet Annual'!BB96</f>
        <v>0.18107525334770841</v>
      </c>
      <c r="AR96" s="22">
        <f>'Cash Flow Statement Annual'!AB96/'Income Statement Annual'!N96</f>
        <v>0.2963230224373441</v>
      </c>
      <c r="AS96" s="22">
        <f>'Cash Flow Statement Annual'!BG96/'Income Statement Annual'!N96</f>
        <v>-0.10081326026820697</v>
      </c>
      <c r="AT96" s="22">
        <f>'Cash Flow Statement Annual'!AB96/'Balance Sheet Annual'!BB96</f>
        <v>0.23186266140543521</v>
      </c>
      <c r="AU96" s="22">
        <f>('Cash Flow Statement Annual'!AB96+'Cash Flow Statement Annual'!AU96)/'Balance Sheet Annual'!BR96</f>
        <v>0.88940545921458869</v>
      </c>
      <c r="AV96" s="22">
        <f>('Cash Flow Statement Annual'!AB96+'Cash Flow Statement Annual'!AU96)/('Balance Sheet Annual'!BH96+'Balance Sheet Annual'!BS96)</f>
        <v>0.61663974313449932</v>
      </c>
      <c r="AW96" s="22">
        <f>'Cash Flow Statement Annual'!AB96/'Balance Sheet Annual'!BS96</f>
        <v>1.3418759263392577</v>
      </c>
      <c r="AX96" s="22">
        <f>('Cash Flow Statement Annual'!AB96+'Cash Flow Statement Annual'!AU96)/'Balance Sheet Annual'!BS96</f>
        <v>0.61841969970933952</v>
      </c>
      <c r="AY96" s="22">
        <f>('Balance Sheet Annual'!BH96+'Balance Sheet Annual'!BS96)/('Income Statement Annual'!AF96-'Income Statement Annual'!AC96)</f>
        <v>0.68303055974967375</v>
      </c>
      <c r="AZ96" s="22">
        <f>(('Balance Sheet Annual'!BH96+'Balance Sheet Annual'!BS96)-'Balance Sheet Annual'!N96)/('Income Statement Annual'!AF96-'Income Statement Annual'!AC96)</f>
        <v>0.21414712131667224</v>
      </c>
      <c r="BA96" s="22">
        <f>('Cash Flow Statement Annual'!AB96+'Cash Flow Statement Annual'!AU96)/'Income Statement Annual'!BS96</f>
        <v>0.59012317316275276</v>
      </c>
      <c r="BB96" s="22">
        <f>'Income Statement Annual'!AF96/('Balance Sheet Annual'!BH96+'Balance Sheet Annual'!BS96)</f>
        <v>1.4640633361507185</v>
      </c>
      <c r="BC96" s="23">
        <f>'Income Statement Annual'!AF96/('Balance Sheet Annual'!BB96-'Balance Sheet Annual'!BR96)</f>
        <v>0.28834903927322231</v>
      </c>
    </row>
    <row r="97" spans="1:55" x14ac:dyDescent="0.2">
      <c r="A97" s="47" t="s">
        <v>1039</v>
      </c>
      <c r="B97" s="47" t="s">
        <v>1040</v>
      </c>
      <c r="C97" s="47" t="str">
        <f>VLOOKUP(A97,'[1]S&amp;P 500 Wikipedia'!A:D,3,FALSE)</f>
        <v>Information Technology</v>
      </c>
      <c r="D97" s="47">
        <v>85017</v>
      </c>
      <c r="E97" s="47" t="s">
        <v>16</v>
      </c>
      <c r="F97" s="47">
        <v>2018</v>
      </c>
      <c r="G97" s="47" t="s">
        <v>17</v>
      </c>
      <c r="H97" s="48">
        <v>43496</v>
      </c>
      <c r="I97" s="48">
        <v>43532</v>
      </c>
      <c r="J97" s="48">
        <v>43532</v>
      </c>
      <c r="K97" s="47">
        <v>768000000</v>
      </c>
      <c r="L97" s="47">
        <v>787000000</v>
      </c>
      <c r="M97" s="47" t="s">
        <v>1695</v>
      </c>
      <c r="N97" s="20">
        <f>'Balance Sheet Annual'!AH97/'Balance Sheet Annual'!BR97</f>
        <v>0.94943121222893712</v>
      </c>
      <c r="O97" s="21">
        <f>('Balance Sheet Annual'!AH97-'Balance Sheet Annual'!U97)/'Balance Sheet Annual'!BR97</f>
        <v>0.94943121222893712</v>
      </c>
      <c r="P97" s="21">
        <f>'Balance Sheet Annual'!N97/'Balance Sheet Annual'!BR97</f>
        <v>0.38588695343050122</v>
      </c>
      <c r="Q97" s="21">
        <f>'Balance Sheet Annual'!CH97/'Balance Sheet Annual'!CS97</f>
        <v>0.96968920217878884</v>
      </c>
      <c r="R97" s="21">
        <f>('Balance Sheet Annual'!BH97+'Balance Sheet Annual'!BS97)/'Balance Sheet Annual'!BB97</f>
        <v>0.10332823632755311</v>
      </c>
      <c r="S97" s="21">
        <f>('Balance Sheet Annual'!BH97/'Balance Sheet Annual'!BB97)</f>
        <v>0</v>
      </c>
      <c r="T97" s="21">
        <f>'Balance Sheet Annual'!BS97/'Balance Sheet Annual'!BB97</f>
        <v>0.10332823632755311</v>
      </c>
      <c r="U97" s="21">
        <f>('Balance Sheet Annual'!BH97+'Balance Sheet Annual'!BS97)/'Balance Sheet Annual'!CS97</f>
        <v>0.20352451137455943</v>
      </c>
      <c r="V97" s="21">
        <f>('Balance Sheet Annual'!BH97/'Balance Sheet Annual'!CS97)</f>
        <v>0</v>
      </c>
      <c r="W97" s="21">
        <f>('Balance Sheet Annual'!BS97/'Balance Sheet Annual'!CS97)</f>
        <v>0.20352451137455943</v>
      </c>
      <c r="X97" s="22">
        <f>'Balance Sheet Annual'!AH97/'Balance Sheet Annual'!BB97</f>
        <v>0.34756157074535576</v>
      </c>
      <c r="Y97" s="22">
        <f>'Balance Sheet Annual'!CS97/('Balance Sheet Annual'!BB97-'Balance Sheet Annual'!AQ97-'Balance Sheet Annual'!AR97-'Balance Sheet Annual'!AS97)</f>
        <v>0.98697109607235467</v>
      </c>
      <c r="Z97" s="22">
        <f>'Balance Sheet Annual'!BA97/'Balance Sheet Annual'!BB97</f>
        <v>0.65243842925464424</v>
      </c>
      <c r="AA97" s="22">
        <f>'Balance Sheet Annual'!AR97/'Balance Sheet Annual'!BB97</f>
        <v>0.41809545498910106</v>
      </c>
      <c r="AB97" s="23">
        <f>'Balance Sheet Annual'!CS97/'Balance Sheet Annual'!CT97</f>
        <v>0.50769430978950447</v>
      </c>
      <c r="AC97" s="24">
        <f>'Income Statement Annual'!V97/'Income Statement Annual'!N97</f>
        <v>0.74017467248908297</v>
      </c>
      <c r="AD97" s="22">
        <f>('Income Statement Annual'!AF97-'Income Statement Annual'!AC97)/'Income Statement Annual'!N97</f>
        <v>4.0280078301460624E-2</v>
      </c>
      <c r="AE97" s="22">
        <f>'Income Statement Annual'!AF97/'Income Statement Annual'!N97</f>
        <v>4.0280078301460624E-2</v>
      </c>
      <c r="AF97" s="22">
        <f>'Income Statement Annual'!BS97/'Income Statement Annual'!N97</f>
        <v>8.3571751242282791E-2</v>
      </c>
      <c r="AG97" s="22">
        <f>('Income Statement Annual'!AF97-'Income Statement Annual'!AC97)/('Income Statement Annual'!AH97*-1)</f>
        <v>3.4740259740259742</v>
      </c>
      <c r="AH97" s="23">
        <f>'Income Statement Annual'!AF97/('Income Statement Annual'!AH97*-1)</f>
        <v>3.4740259740259742</v>
      </c>
      <c r="AI97" s="24">
        <f>'Cash Flow Statement Annual'!BG97/'Cash Flow Statement Annual'!AB97</f>
        <v>0.59152442613301948</v>
      </c>
      <c r="AJ97" s="22">
        <f>'Cash Flow Statement Annual'!AB97/'Balance Sheet Annual'!BR97</f>
        <v>0.30199075719872021</v>
      </c>
      <c r="AK97" s="22">
        <f>('Cash Flow Statement Annual'!AB97+'Cash Flow Statement Annual'!AV97)/('Balance Sheet Annual'!BH97+'Balance Sheet Annual'!BS97)</f>
        <v>1.0698992443324937</v>
      </c>
      <c r="AL97" s="23">
        <f>('Cash Flow Statement Annual'!AB97/('Balance Sheet Annual'!BH97+'Balance Sheet Annual'!BS97))</f>
        <v>1.0698992443324937</v>
      </c>
      <c r="AM97" s="24">
        <f>'Income Statement Annual'!BS97/'Balance Sheet Annual'!CS97</f>
        <v>7.1131047741108622E-2</v>
      </c>
      <c r="AN97" s="22">
        <f>'Income Statement Annual'!N97/'Balance Sheet Annual'!CS97</f>
        <v>0.85113745594360779</v>
      </c>
      <c r="AO97" s="22">
        <f>'Income Statement Annual'!N97/'Balance Sheet Annual'!BB97</f>
        <v>0.43211764323128476</v>
      </c>
      <c r="AP97" s="22">
        <f>'Income Statement Annual'!N97/('Balance Sheet Annual'!AH97-'Balance Sheet Annual'!BR97)</f>
        <v>-23.342706502636204</v>
      </c>
      <c r="AQ97" s="22">
        <f>'Income Statement Annual'!BS97/'Balance Sheet Annual'!BB97</f>
        <v>3.6112828187526431E-2</v>
      </c>
      <c r="AR97" s="22">
        <f>'Cash Flow Statement Annual'!AB97/'Income Statement Annual'!N97</f>
        <v>0.25583496461376298</v>
      </c>
      <c r="AS97" s="22">
        <f>'Cash Flow Statement Annual'!BG97/'Income Statement Annual'!N97</f>
        <v>0.15133263062791749</v>
      </c>
      <c r="AT97" s="22">
        <f>'Cash Flow Statement Annual'!AB97/'Balance Sheet Annual'!BB97</f>
        <v>0.1105508019650584</v>
      </c>
      <c r="AU97" s="22">
        <f>('Cash Flow Statement Annual'!AB97+'Cash Flow Statement Annual'!AU97)/'Balance Sheet Annual'!BR97</f>
        <v>-0.16974760042659082</v>
      </c>
      <c r="AV97" s="22">
        <f>('Cash Flow Statement Annual'!AB97+'Cash Flow Statement Annual'!AU97)/('Balance Sheet Annual'!BH97+'Balance Sheet Annual'!BS97)</f>
        <v>-0.6013853904282116</v>
      </c>
      <c r="AW97" s="22">
        <f>'Cash Flow Statement Annual'!AB97/'Balance Sheet Annual'!BS97</f>
        <v>1.0698992443324937</v>
      </c>
      <c r="AX97" s="22">
        <f>('Cash Flow Statement Annual'!AB97+'Cash Flow Statement Annual'!AU97)/'Balance Sheet Annual'!BS97</f>
        <v>-0.6013853904282116</v>
      </c>
      <c r="AY97" s="22">
        <f>('Balance Sheet Annual'!BH97+'Balance Sheet Annual'!BS97)/('Income Statement Annual'!AF97-'Income Statement Annual'!AC97)</f>
        <v>5.9364485981308412</v>
      </c>
      <c r="AZ97" s="22">
        <f>(('Balance Sheet Annual'!BH97+'Balance Sheet Annual'!BS97)-'Balance Sheet Annual'!N97)/('Income Statement Annual'!AF97-'Income Statement Annual'!AC97)</f>
        <v>-2.1794392523364485</v>
      </c>
      <c r="BA97" s="22">
        <f>('Cash Flow Statement Annual'!AB97+'Cash Flow Statement Annual'!AU97)/'Income Statement Annual'!BS97</f>
        <v>-1.7207207207207207</v>
      </c>
      <c r="BB97" s="22">
        <f>'Income Statement Annual'!AF97/('Balance Sheet Annual'!BH97+'Balance Sheet Annual'!BS97)</f>
        <v>0.16845088161209068</v>
      </c>
      <c r="BC97" s="23">
        <f>'Income Statement Annual'!AF97/('Balance Sheet Annual'!BB97-'Balance Sheet Annual'!BR97)</f>
        <v>2.7457018219142929E-2</v>
      </c>
    </row>
    <row r="98" spans="1:55" x14ac:dyDescent="0.2">
      <c r="A98" s="47" t="s">
        <v>298</v>
      </c>
      <c r="B98" s="47" t="s">
        <v>299</v>
      </c>
      <c r="C98" s="47" t="str">
        <f>VLOOKUP(A98,'[1]S&amp;P 500 Wikipedia'!A:D,3,FALSE)</f>
        <v>Information Technology</v>
      </c>
      <c r="D98" s="47">
        <v>82202</v>
      </c>
      <c r="E98" s="47" t="s">
        <v>16</v>
      </c>
      <c r="F98" s="47">
        <v>2019</v>
      </c>
      <c r="G98" s="47" t="s">
        <v>17</v>
      </c>
      <c r="H98" s="48">
        <v>43677</v>
      </c>
      <c r="I98" s="48">
        <v>43713</v>
      </c>
      <c r="J98" s="48">
        <v>43788</v>
      </c>
      <c r="K98" s="47">
        <v>4271000000</v>
      </c>
      <c r="L98" s="47">
        <v>4278000000</v>
      </c>
      <c r="M98" s="47" t="s">
        <v>2043</v>
      </c>
      <c r="N98" s="20">
        <f>'Balance Sheet Annual'!AH98/'Balance Sheet Annual'!BR98</f>
        <v>1.5058968213925328</v>
      </c>
      <c r="O98" s="21">
        <f>('Balance Sheet Annual'!AH98-'Balance Sheet Annual'!U98)/'Balance Sheet Annual'!BR98</f>
        <v>1.4622855701311805</v>
      </c>
      <c r="P98" s="21">
        <f>'Balance Sheet Annual'!N98/'Balance Sheet Annual'!BR98</f>
        <v>1.0536390010090817</v>
      </c>
      <c r="Q98" s="21">
        <f>'Balance Sheet Annual'!CH98/'Balance Sheet Annual'!CS98</f>
        <v>1.9130201662148878</v>
      </c>
      <c r="R98" s="21">
        <f>('Balance Sheet Annual'!BH98+'Balance Sheet Annual'!BS98)/'Balance Sheet Annual'!BB98</f>
        <v>0.25222664198869038</v>
      </c>
      <c r="S98" s="21">
        <f>('Balance Sheet Annual'!BH98/'Balance Sheet Annual'!BB98)</f>
        <v>0.10420991277494299</v>
      </c>
      <c r="T98" s="21">
        <f>'Balance Sheet Annual'!BS98/'Balance Sheet Annual'!BB98</f>
        <v>0.14801672921374739</v>
      </c>
      <c r="U98" s="21">
        <f>('Balance Sheet Annual'!BH98+'Balance Sheet Annual'!BS98)/'Balance Sheet Annual'!CS98</f>
        <v>0.73474129456971793</v>
      </c>
      <c r="V98" s="21">
        <f>('Balance Sheet Annual'!BH98/'Balance Sheet Annual'!CS98)</f>
        <v>0.30356557743290341</v>
      </c>
      <c r="W98" s="21">
        <f>('Balance Sheet Annual'!BS98/'Balance Sheet Annual'!CS98)</f>
        <v>0.43117571713681452</v>
      </c>
      <c r="X98" s="22">
        <f>'Balance Sheet Annual'!AH98/'Balance Sheet Annual'!BB98</f>
        <v>0.48832738539568271</v>
      </c>
      <c r="Y98" s="22">
        <f>'Balance Sheet Annual'!CS98/('Balance Sheet Annual'!BB98-'Balance Sheet Annual'!AQ98-'Balance Sheet Annual'!AR98-'Balance Sheet Annual'!AS98)</f>
        <v>0.54091809935065982</v>
      </c>
      <c r="Z98" s="22">
        <f>'Balance Sheet Annual'!BA98/'Balance Sheet Annual'!BB98</f>
        <v>0.51167261460431723</v>
      </c>
      <c r="AA98" s="22">
        <f>'Balance Sheet Annual'!AR98/'Balance Sheet Annual'!BB98</f>
        <v>0.34285685069483501</v>
      </c>
      <c r="AB98" s="23">
        <f>'Balance Sheet Annual'!CS98/'Balance Sheet Annual'!CT98</f>
        <v>0.34328632928737229</v>
      </c>
      <c r="AC98" s="24">
        <f>'Income Statement Annual'!V98/'Income Statement Annual'!N98</f>
        <v>0.62935419235511714</v>
      </c>
      <c r="AD98" s="22">
        <f>('Income Statement Annual'!AF98-'Income Statement Annual'!AC98)/'Income Statement Annual'!N98</f>
        <v>0.28015181874229345</v>
      </c>
      <c r="AE98" s="22">
        <f>'Income Statement Annual'!AF98/'Income Statement Annual'!N98</f>
        <v>0.28015181874229345</v>
      </c>
      <c r="AF98" s="22">
        <f>'Income Statement Annual'!BS98/'Income Statement Annual'!N98</f>
        <v>0.22389411220715166</v>
      </c>
      <c r="AG98" s="22">
        <f>('Income Statement Annual'!AF98-'Income Statement Annual'!AC98)/('Income Statement Annual'!AH98*-1)</f>
        <v>-32.385300668151444</v>
      </c>
      <c r="AH98" s="23">
        <f>'Income Statement Annual'!AF98/('Income Statement Annual'!AH98*-1)</f>
        <v>-32.385300668151444</v>
      </c>
      <c r="AI98" s="24">
        <f>'Cash Flow Statement Annual'!BG98/'Cash Flow Statement Annual'!AB98</f>
        <v>-1.7616701408628641</v>
      </c>
      <c r="AJ98" s="22">
        <f>'Cash Flow Statement Annual'!AB98/'Balance Sheet Annual'!BR98</f>
        <v>0.4992116548940464</v>
      </c>
      <c r="AK98" s="22">
        <f>('Cash Flow Statement Annual'!AB98+'Cash Flow Statement Annual'!AV98)/('Balance Sheet Annual'!BH98+'Balance Sheet Annual'!BS98)</f>
        <v>0.39941620043784964</v>
      </c>
      <c r="AL98" s="23">
        <f>('Cash Flow Statement Annual'!AB98/('Balance Sheet Annual'!BH98+'Balance Sheet Annual'!BS98))</f>
        <v>0.6418146436390173</v>
      </c>
      <c r="AM98" s="24">
        <f>'Income Statement Annual'!BS98/'Balance Sheet Annual'!CS98</f>
        <v>0.34616186589616038</v>
      </c>
      <c r="AN98" s="22">
        <f>'Income Statement Annual'!N98/'Balance Sheet Annual'!CS98</f>
        <v>1.5460963331446784</v>
      </c>
      <c r="AO98" s="22">
        <f>'Income Statement Annual'!N98/'Balance Sheet Annual'!BB98</f>
        <v>0.53075373492990296</v>
      </c>
      <c r="AP98" s="22">
        <f>'Income Statement Annual'!N98/('Balance Sheet Annual'!AH98-'Balance Sheet Annual'!BR98)</f>
        <v>3.2353051174967273</v>
      </c>
      <c r="AQ98" s="22">
        <f>'Income Statement Annual'!BS98/'Balance Sheet Annual'!BB98</f>
        <v>0.11883263628276053</v>
      </c>
      <c r="AR98" s="22">
        <f>'Cash Flow Statement Annual'!AB98/'Income Statement Annual'!N98</f>
        <v>0.30500539457459924</v>
      </c>
      <c r="AS98" s="22">
        <f>'Cash Flow Statement Annual'!BG98/'Income Statement Annual'!N98</f>
        <v>-0.53731889642416775</v>
      </c>
      <c r="AT98" s="22">
        <f>'Cash Flow Statement Annual'!AB98/'Balance Sheet Annual'!BB98</f>
        <v>0.16188275234423732</v>
      </c>
      <c r="AU98" s="22">
        <f>('Cash Flow Statement Annual'!AB98+'Cash Flow Statement Annual'!AU98)/'Balance Sheet Annual'!BR98</f>
        <v>0.96707870837537846</v>
      </c>
      <c r="AV98" s="22">
        <f>('Cash Flow Statement Annual'!AB98+'Cash Flow Statement Annual'!AU98)/('Balance Sheet Annual'!BH98+'Balance Sheet Annual'!BS98)</f>
        <v>1.2433309008351576</v>
      </c>
      <c r="AW98" s="22">
        <f>'Cash Flow Statement Annual'!AB98/'Balance Sheet Annual'!BS98</f>
        <v>1.0936787564766839</v>
      </c>
      <c r="AX98" s="22">
        <f>('Cash Flow Statement Annual'!AB98+'Cash Flow Statement Annual'!AU98)/'Balance Sheet Annual'!BS98</f>
        <v>2.1186873920552678</v>
      </c>
      <c r="AY98" s="22">
        <f>('Balance Sheet Annual'!BH98+'Balance Sheet Annual'!BS98)/('Income Statement Annual'!AF98-'Income Statement Annual'!AC98)</f>
        <v>1.6963069940169178</v>
      </c>
      <c r="AZ98" s="22">
        <f>(('Balance Sheet Annual'!BH98+'Balance Sheet Annual'!BS98)-'Balance Sheet Annual'!N98)/('Income Statement Annual'!AF98-'Income Statement Annual'!AC98)</f>
        <v>-0.60154047176947945</v>
      </c>
      <c r="BA98" s="22">
        <f>('Cash Flow Statement Annual'!AB98+'Cash Flow Statement Annual'!AU98)/'Income Statement Annual'!BS98</f>
        <v>2.6390155752516997</v>
      </c>
      <c r="BB98" s="22">
        <f>'Income Statement Annual'!AF98/('Balance Sheet Annual'!BH98+'Balance Sheet Annual'!BS98)</f>
        <v>0.58951593286305037</v>
      </c>
      <c r="BC98" s="23">
        <f>'Income Statement Annual'!AF98/('Balance Sheet Annual'!BB98-'Balance Sheet Annual'!BR98)</f>
        <v>0.22004812275843283</v>
      </c>
    </row>
    <row r="99" spans="1:55" x14ac:dyDescent="0.2">
      <c r="A99" s="47" t="s">
        <v>352</v>
      </c>
      <c r="B99" s="47" t="s">
        <v>353</v>
      </c>
      <c r="C99" s="47" t="str">
        <f>VLOOKUP(A99,'[1]S&amp;P 500 Wikipedia'!A:D,3,FALSE)</f>
        <v>Industrials</v>
      </c>
      <c r="D99" s="47">
        <v>248102</v>
      </c>
      <c r="E99" s="47" t="s">
        <v>16</v>
      </c>
      <c r="F99" s="47">
        <v>2018</v>
      </c>
      <c r="G99" s="47" t="s">
        <v>17</v>
      </c>
      <c r="H99" s="48">
        <v>43465</v>
      </c>
      <c r="I99" s="48">
        <v>43502</v>
      </c>
      <c r="J99" s="48">
        <v>43502</v>
      </c>
      <c r="K99" s="47">
        <v>829000000</v>
      </c>
      <c r="L99" s="47">
        <v>834000000</v>
      </c>
      <c r="M99" s="47" t="s">
        <v>1697</v>
      </c>
      <c r="N99" s="20">
        <f>'Balance Sheet Annual'!AH99/'Balance Sheet Annual'!BR99</f>
        <v>1.3394255874673628</v>
      </c>
      <c r="O99" s="21">
        <f>('Balance Sheet Annual'!AH99-'Balance Sheet Annual'!U99)/'Balance Sheet Annual'!BR99</f>
        <v>1.2020887728459531</v>
      </c>
      <c r="P99" s="21">
        <f>'Balance Sheet Annual'!N99/'Balance Sheet Annual'!BR99</f>
        <v>0.58015665796344651</v>
      </c>
      <c r="Q99" s="21">
        <f>'Balance Sheet Annual'!CH99/'Balance Sheet Annual'!CS99</f>
        <v>1.9196343402225755</v>
      </c>
      <c r="R99" s="21">
        <f>('Balance Sheet Annual'!BH99+'Balance Sheet Annual'!BS99)/'Balance Sheet Annual'!BB99</f>
        <v>0.40178060932777915</v>
      </c>
      <c r="S99" s="21">
        <f>('Balance Sheet Annual'!BH99/'Balance Sheet Annual'!BB99)</f>
        <v>4.9007596177407496E-4</v>
      </c>
      <c r="T99" s="21">
        <f>'Balance Sheet Annual'!BS99/'Balance Sheet Annual'!BB99</f>
        <v>0.40129053336600506</v>
      </c>
      <c r="U99" s="21">
        <f>('Balance Sheet Annual'!BH99+'Balance Sheet Annual'!BS99)/'Balance Sheet Annual'!CS99</f>
        <v>1.1730524642289348</v>
      </c>
      <c r="V99" s="21">
        <f>('Balance Sheet Annual'!BH99/'Balance Sheet Annual'!CS99)</f>
        <v>1.4308426073131955E-3</v>
      </c>
      <c r="W99" s="21">
        <f>('Balance Sheet Annual'!BS99/'Balance Sheet Annual'!CS99)</f>
        <v>1.1716216216216215</v>
      </c>
      <c r="X99" s="22">
        <f>'Balance Sheet Annual'!AH99/'Balance Sheet Annual'!BB99</f>
        <v>6.9835824552805681E-2</v>
      </c>
      <c r="Y99" s="22">
        <f>'Balance Sheet Annual'!CS99/('Balance Sheet Annual'!BB99-'Balance Sheet Annual'!AQ99-'Balance Sheet Annual'!AR99-'Balance Sheet Annual'!AS99)</f>
        <v>0.34250864439543682</v>
      </c>
      <c r="Z99" s="22">
        <f>'Balance Sheet Annual'!BA99/'Balance Sheet Annual'!BB99</f>
        <v>0.93016417544719432</v>
      </c>
      <c r="AA99" s="22">
        <f>'Balance Sheet Annual'!AR99/'Balance Sheet Annual'!BB99</f>
        <v>0</v>
      </c>
      <c r="AB99" s="23">
        <f>'Balance Sheet Annual'!CS99/'Balance Sheet Annual'!CT99</f>
        <v>0.34250864439543682</v>
      </c>
      <c r="AC99" s="24">
        <f>'Income Statement Annual'!V99/'Income Statement Annual'!N99</f>
        <v>0.49828571428571428</v>
      </c>
      <c r="AD99" s="22">
        <f>('Income Statement Annual'!AF99-'Income Statement Annual'!AC99)/'Income Statement Annual'!N99</f>
        <v>0.49828571428571428</v>
      </c>
      <c r="AE99" s="22">
        <f>'Income Statement Annual'!AF99/'Income Statement Annual'!N99</f>
        <v>0.38963265306122447</v>
      </c>
      <c r="AF99" s="22">
        <f>'Income Statement Annual'!BS99/'Income Statement Annual'!N99</f>
        <v>0.27012244897959181</v>
      </c>
      <c r="AG99" s="22">
        <f>('Income Statement Annual'!AF99-'Income Statement Annual'!AC99)/('Income Statement Annual'!AH99*-1)</f>
        <v>9.5524256651017208</v>
      </c>
      <c r="AH99" s="23">
        <f>'Income Statement Annual'!AF99/('Income Statement Annual'!AH99*-1)</f>
        <v>7.469483568075117</v>
      </c>
      <c r="AI99" s="24">
        <f>'Cash Flow Statement Annual'!BG99/'Cash Flow Statement Annual'!AB99</f>
        <v>-0.53867700926524453</v>
      </c>
      <c r="AJ99" s="22">
        <f>'Cash Flow Statement Annual'!AB99/'Balance Sheet Annual'!BR99</f>
        <v>2.4234986945169714</v>
      </c>
      <c r="AK99" s="22">
        <f>('Cash Flow Statement Annual'!AB99+'Cash Flow Statement Annual'!AV99)/('Balance Sheet Annual'!BH99+'Balance Sheet Annual'!BS99)</f>
        <v>0.26360371349190215</v>
      </c>
      <c r="AL99" s="23">
        <f>('Cash Flow Statement Annual'!AB99/('Balance Sheet Annual'!BH99+'Balance Sheet Annual'!BS99))</f>
        <v>0.31449481601951618</v>
      </c>
      <c r="AM99" s="24">
        <f>'Income Statement Annual'!BS99/'Balance Sheet Annual'!CS99</f>
        <v>0.26303656597774244</v>
      </c>
      <c r="AN99" s="22">
        <f>'Income Statement Annual'!N99/'Balance Sheet Annual'!CS99</f>
        <v>0.97376788553259142</v>
      </c>
      <c r="AO99" s="22">
        <f>'Income Statement Annual'!N99/'Balance Sheet Annual'!BB99</f>
        <v>0.33352391842957879</v>
      </c>
      <c r="AP99" s="22">
        <f>'Income Statement Annual'!N99/('Balance Sheet Annual'!AH99-'Balance Sheet Annual'!BR99)</f>
        <v>18.846153846153847</v>
      </c>
      <c r="AQ99" s="22">
        <f>'Income Statement Annual'!BS99/'Balance Sheet Annual'!BB99</f>
        <v>9.0092297639467453E-2</v>
      </c>
      <c r="AR99" s="22">
        <f>'Cash Flow Statement Annual'!AB99/'Income Statement Annual'!N99</f>
        <v>0.37885714285714284</v>
      </c>
      <c r="AS99" s="22">
        <f>'Cash Flow Statement Annual'!BG99/'Income Statement Annual'!N99</f>
        <v>-0.20408163265306123</v>
      </c>
      <c r="AT99" s="22">
        <f>'Cash Flow Statement Annual'!AB99/'Balance Sheet Annual'!BB99</f>
        <v>0.12635791881074901</v>
      </c>
      <c r="AU99" s="22">
        <f>('Cash Flow Statement Annual'!AB99+'Cash Flow Statement Annual'!AU99)/'Balance Sheet Annual'!BR99</f>
        <v>1.5441253263707573</v>
      </c>
      <c r="AV99" s="22">
        <f>('Cash Flow Statement Annual'!AB99+'Cash Flow Statement Annual'!AU99)/('Balance Sheet Annual'!BH99+'Balance Sheet Annual'!BS99)</f>
        <v>0.2003794809243071</v>
      </c>
      <c r="AW99" s="22">
        <f>'Cash Flow Statement Annual'!AB99/'Balance Sheet Annual'!BS99</f>
        <v>0.31487889273356401</v>
      </c>
      <c r="AX99" s="22">
        <f>('Cash Flow Statement Annual'!AB99+'Cash Flow Statement Annual'!AU99)/'Balance Sheet Annual'!BS99</f>
        <v>0.20062419431440395</v>
      </c>
      <c r="AY99" s="22">
        <f>('Balance Sheet Annual'!BH99+'Balance Sheet Annual'!BS99)/('Income Statement Annual'!AF99-'Income Statement Annual'!AC99)</f>
        <v>2.41759501965924</v>
      </c>
      <c r="AZ99" s="22">
        <f>(('Balance Sheet Annual'!BH99+'Balance Sheet Annual'!BS99)-'Balance Sheet Annual'!N99)/('Income Statement Annual'!AF99-'Income Statement Annual'!AC99)</f>
        <v>2.2355832241153344</v>
      </c>
      <c r="BA99" s="22">
        <f>('Cash Flow Statement Annual'!AB99+'Cash Flow Statement Annual'!AU99)/'Income Statement Annual'!BS99</f>
        <v>0.89362345119371411</v>
      </c>
      <c r="BB99" s="22">
        <f>'Income Statement Annual'!AF99/('Balance Sheet Annual'!BH99+'Balance Sheet Annual'!BS99)</f>
        <v>0.32343972352104089</v>
      </c>
      <c r="BC99" s="23">
        <f>'Income Statement Annual'!AF99/('Balance Sheet Annual'!BB99-'Balance Sheet Annual'!BR99)</f>
        <v>0.13710001723444593</v>
      </c>
    </row>
    <row r="100" spans="1:55" x14ac:dyDescent="0.2">
      <c r="A100" s="47" t="s">
        <v>295</v>
      </c>
      <c r="B100" s="47" t="s">
        <v>296</v>
      </c>
      <c r="C100" s="47" t="str">
        <f>VLOOKUP(A100,'[1]S&amp;P 500 Wikipedia'!A:D,3,FALSE)</f>
        <v>Industrials</v>
      </c>
      <c r="D100" s="47">
        <v>331923</v>
      </c>
      <c r="E100" s="47" t="s">
        <v>16</v>
      </c>
      <c r="F100" s="47">
        <v>2019</v>
      </c>
      <c r="G100" s="47" t="s">
        <v>17</v>
      </c>
      <c r="H100" s="48">
        <v>43616</v>
      </c>
      <c r="I100" s="48">
        <v>43672</v>
      </c>
      <c r="J100" s="48">
        <v>43746</v>
      </c>
      <c r="K100" s="47">
        <v>105930000</v>
      </c>
      <c r="L100" s="47">
        <v>109296000</v>
      </c>
      <c r="M100" s="47" t="s">
        <v>2044</v>
      </c>
      <c r="N100" s="20">
        <f>'Balance Sheet Annual'!AH100/'Balance Sheet Annual'!BR100</f>
        <v>1.9829871077639831</v>
      </c>
      <c r="O100" s="21">
        <f>('Balance Sheet Annual'!AH100-'Balance Sheet Annual'!U100)/'Balance Sheet Annual'!BR100</f>
        <v>1.686295426311015</v>
      </c>
      <c r="P100" s="21">
        <f>'Balance Sheet Annual'!N100/'Balance Sheet Annual'!BR100</f>
        <v>8.5698476501086696E-2</v>
      </c>
      <c r="Q100" s="21">
        <f>'Balance Sheet Annual'!CH100/'Balance Sheet Annual'!CS100</f>
        <v>1.4766410199282585</v>
      </c>
      <c r="R100" s="21">
        <f>('Balance Sheet Annual'!BH100+'Balance Sheet Annual'!BS100)/'Balance Sheet Annual'!BB100</f>
        <v>0.38320566404658435</v>
      </c>
      <c r="S100" s="21">
        <f>('Balance Sheet Annual'!BH100/'Balance Sheet Annual'!BB100)</f>
        <v>4.1989806717045899E-2</v>
      </c>
      <c r="T100" s="21">
        <f>'Balance Sheet Annual'!BS100/'Balance Sheet Annual'!BB100</f>
        <v>0.34121585732953846</v>
      </c>
      <c r="U100" s="21">
        <f>('Balance Sheet Annual'!BH100+'Balance Sheet Annual'!BS100)/'Balance Sheet Annual'!CS100</f>
        <v>0.94906286664661821</v>
      </c>
      <c r="V100" s="21">
        <f>('Balance Sheet Annual'!BH100/'Balance Sheet Annual'!CS100)</f>
        <v>0.10399367773429499</v>
      </c>
      <c r="W100" s="21">
        <f>('Balance Sheet Annual'!BS100/'Balance Sheet Annual'!CS100)</f>
        <v>0.84506918891232319</v>
      </c>
      <c r="X100" s="22">
        <f>'Balance Sheet Annual'!AH100/'Balance Sheet Annual'!BB100</f>
        <v>0.30071018421974804</v>
      </c>
      <c r="Y100" s="22">
        <f>'Balance Sheet Annual'!CS100/('Balance Sheet Annual'!BB100-'Balance Sheet Annual'!AQ100-'Balance Sheet Annual'!AR100-'Balance Sheet Annual'!AS100)</f>
        <v>0.65358653839247172</v>
      </c>
      <c r="Z100" s="22">
        <f>'Balance Sheet Annual'!BA100/'Balance Sheet Annual'!BB100</f>
        <v>0.69928981578025196</v>
      </c>
      <c r="AA100" s="22">
        <f>'Balance Sheet Annual'!AR100/'Balance Sheet Annual'!BB100</f>
        <v>0.38222000677185541</v>
      </c>
      <c r="AB100" s="23">
        <f>'Balance Sheet Annual'!CS100/'Balance Sheet Annual'!CT100</f>
        <v>0.40377268726210763</v>
      </c>
      <c r="AC100" s="24">
        <f>'Income Statement Annual'!V100/'Income Statement Annual'!N100</f>
        <v>0.45392490724798373</v>
      </c>
      <c r="AD100" s="22">
        <f>('Income Statement Annual'!AF100-'Income Statement Annual'!AC100)/'Income Statement Annual'!N100</f>
        <v>0.16655448839089054</v>
      </c>
      <c r="AE100" s="22">
        <f>'Income Statement Annual'!AF100/'Income Statement Annual'!N100</f>
        <v>0.16655448839089054</v>
      </c>
      <c r="AF100" s="22">
        <f>'Income Statement Annual'!BS100/'Income Statement Annual'!N100</f>
        <v>0.12840134857681099</v>
      </c>
      <c r="AG100" s="22">
        <f>('Income Statement Annual'!AF100-'Income Statement Annual'!AC100)/('Income Statement Annual'!AH100*-1)</f>
        <v>11.421419190512198</v>
      </c>
      <c r="AH100" s="23">
        <f>'Income Statement Annual'!AF100/('Income Statement Annual'!AH100*-1)</f>
        <v>11.421419190512198</v>
      </c>
      <c r="AI100" s="24">
        <f>'Cash Flow Statement Annual'!BG100/'Cash Flow Statement Annual'!AB100</f>
        <v>-0.8178069825501797</v>
      </c>
      <c r="AJ100" s="22">
        <f>'Cash Flow Statement Annual'!AB100/'Balance Sheet Annual'!BR100</f>
        <v>0.94691030589687453</v>
      </c>
      <c r="AK100" s="22">
        <f>('Cash Flow Statement Annual'!AB100+'Cash Flow Statement Annual'!AV100)/('Balance Sheet Annual'!BH100+'Balance Sheet Annual'!BS100)</f>
        <v>0.29725125281996345</v>
      </c>
      <c r="AL100" s="23">
        <f>('Cash Flow Statement Annual'!AB100/('Balance Sheet Annual'!BH100+'Balance Sheet Annual'!BS100))</f>
        <v>0.37471853001521876</v>
      </c>
      <c r="AM100" s="24">
        <f>'Income Statement Annual'!BS100/'Balance Sheet Annual'!CS100</f>
        <v>0.29472634986733698</v>
      </c>
      <c r="AN100" s="22">
        <f>'Income Statement Annual'!N100/'Balance Sheet Annual'!CS100</f>
        <v>2.2953524486623964</v>
      </c>
      <c r="AO100" s="22">
        <f>'Income Statement Annual'!N100/'Balance Sheet Annual'!BB100</f>
        <v>0.92680062641007488</v>
      </c>
      <c r="AP100" s="22">
        <f>'Income Statement Annual'!N100/('Balance Sheet Annual'!AH100-'Balance Sheet Annual'!BR100)</f>
        <v>6.2174206416146545</v>
      </c>
      <c r="AQ100" s="22">
        <f>'Income Statement Annual'!BS100/'Balance Sheet Annual'!BB100</f>
        <v>0.11900245029288678</v>
      </c>
      <c r="AR100" s="22">
        <f>'Cash Flow Statement Annual'!AB100/'Income Statement Annual'!N100</f>
        <v>0.15493544030202966</v>
      </c>
      <c r="AS100" s="22">
        <f>'Cash Flow Statement Annual'!BG100/'Income Statement Annual'!N100</f>
        <v>-0.12670728492348637</v>
      </c>
      <c r="AT100" s="22">
        <f>'Cash Flow Statement Annual'!AB100/'Balance Sheet Annual'!BB100</f>
        <v>0.14359426312504187</v>
      </c>
      <c r="AU100" s="22">
        <f>('Cash Flow Statement Annual'!AB100+'Cash Flow Statement Annual'!AU100)/'Balance Sheet Annual'!BR100</f>
        <v>0.73796191119706522</v>
      </c>
      <c r="AV100" s="22">
        <f>('Cash Flow Statement Annual'!AB100+'Cash Flow Statement Annual'!AU100)/('Balance Sheet Annual'!BH100+'Balance Sheet Annual'!BS100)</f>
        <v>0.29203188607084568</v>
      </c>
      <c r="AW100" s="22">
        <f>'Cash Flow Statement Annual'!AB100/'Balance Sheet Annual'!BS100</f>
        <v>0.4208311543574067</v>
      </c>
      <c r="AX100" s="22">
        <f>('Cash Flow Statement Annual'!AB100+'Cash Flow Statement Annual'!AU100)/'Balance Sheet Annual'!BS100</f>
        <v>0.32796914451861608</v>
      </c>
      <c r="AY100" s="22">
        <f>('Balance Sheet Annual'!BH100+'Balance Sheet Annual'!BS100)/('Income Statement Annual'!AF100-'Income Statement Annual'!AC100)</f>
        <v>2.4825000174224527</v>
      </c>
      <c r="AZ100" s="22">
        <f>(('Balance Sheet Annual'!BH100+'Balance Sheet Annual'!BS100)-'Balance Sheet Annual'!N100)/('Income Statement Annual'!AF100-'Income Statement Annual'!AC100)</f>
        <v>2.3983103705407234</v>
      </c>
      <c r="BA100" s="22">
        <f>('Cash Flow Statement Annual'!AB100+'Cash Flow Statement Annual'!AU100)/'Income Statement Annual'!BS100</f>
        <v>0.94038629077912406</v>
      </c>
      <c r="BB100" s="22">
        <f>'Income Statement Annual'!AF100/('Balance Sheet Annual'!BH100+'Balance Sheet Annual'!BS100)</f>
        <v>0.40281973534013787</v>
      </c>
      <c r="BC100" s="23">
        <f>'Income Statement Annual'!AF100/('Balance Sheet Annual'!BB100-'Balance Sheet Annual'!BR100)</f>
        <v>0.18195544758864776</v>
      </c>
    </row>
    <row r="101" spans="1:55" x14ac:dyDescent="0.2">
      <c r="A101" s="47" t="s">
        <v>274</v>
      </c>
      <c r="B101" s="47" t="s">
        <v>275</v>
      </c>
      <c r="C101" s="47" t="str">
        <f>VLOOKUP(A101,'[1]S&amp;P 500 Wikipedia'!A:D,3,FALSE)</f>
        <v>Communication Services</v>
      </c>
      <c r="D101" s="47">
        <v>373834</v>
      </c>
      <c r="E101" s="47" t="s">
        <v>16</v>
      </c>
      <c r="F101" s="47">
        <v>2018</v>
      </c>
      <c r="G101" s="47" t="s">
        <v>17</v>
      </c>
      <c r="H101" s="48">
        <v>43465</v>
      </c>
      <c r="I101" s="48">
        <v>43535</v>
      </c>
      <c r="J101" s="48">
        <v>43595</v>
      </c>
      <c r="K101" s="47">
        <v>1066053000</v>
      </c>
      <c r="L101" s="47">
        <v>1053111000</v>
      </c>
      <c r="M101" s="47" t="s">
        <v>2045</v>
      </c>
      <c r="N101" s="20">
        <f>'Balance Sheet Annual'!AH101/'Balance Sheet Annual'!BR101</f>
        <v>0.69065268486711262</v>
      </c>
      <c r="O101" s="21">
        <f>('Balance Sheet Annual'!AH101-'Balance Sheet Annual'!U101)/'Balance Sheet Annual'!BR101</f>
        <v>0.69065268486711262</v>
      </c>
      <c r="P101" s="21">
        <f>'Balance Sheet Annual'!N101/'Balance Sheet Annual'!BR101</f>
        <v>8.8229976496112819E-2</v>
      </c>
      <c r="Q101" s="21">
        <f>'Balance Sheet Annual'!CH101/'Balance Sheet Annual'!CS101</f>
        <v>2.5432721404075047</v>
      </c>
      <c r="R101" s="21">
        <f>('Balance Sheet Annual'!BH101+'Balance Sheet Annual'!BS101)/'Balance Sheet Annual'!BB101</f>
        <v>0.51328000455477107</v>
      </c>
      <c r="S101" s="21">
        <f>('Balance Sheet Annual'!BH101/'Balance Sheet Annual'!BB101)</f>
        <v>9.2803461626053286E-3</v>
      </c>
      <c r="T101" s="21">
        <f>'Balance Sheet Annual'!BS101/'Balance Sheet Annual'!BB101</f>
        <v>0.50399965839216576</v>
      </c>
      <c r="U101" s="21">
        <f>('Balance Sheet Annual'!BH101+'Balance Sheet Annual'!BS101)/'Balance Sheet Annual'!CS101</f>
        <v>1.8186907403671575</v>
      </c>
      <c r="V101" s="21">
        <f>('Balance Sheet Annual'!BH101/'Balance Sheet Annual'!CS101)</f>
        <v>3.2882792011297159E-2</v>
      </c>
      <c r="W101" s="21">
        <f>('Balance Sheet Annual'!BS101/'Balance Sheet Annual'!CS101)</f>
        <v>1.7858079483558604</v>
      </c>
      <c r="X101" s="22">
        <f>'Balance Sheet Annual'!AH101/'Balance Sheet Annual'!BB101</f>
        <v>5.4372580277841039E-2</v>
      </c>
      <c r="Y101" s="22">
        <f>'Balance Sheet Annual'!CS101/('Balance Sheet Annual'!BB101-'Balance Sheet Annual'!AQ101-'Balance Sheet Annual'!AR101-'Balance Sheet Annual'!AS101)</f>
        <v>0.63054124530941935</v>
      </c>
      <c r="Z101" s="22">
        <f>'Balance Sheet Annual'!BA101/'Balance Sheet Annual'!BB101</f>
        <v>0.94562741972215891</v>
      </c>
      <c r="AA101" s="22">
        <f>'Balance Sheet Annual'!AR101/'Balance Sheet Annual'!BB101</f>
        <v>0.39898371669323618</v>
      </c>
      <c r="AB101" s="23">
        <f>'Balance Sheet Annual'!CS101/'Balance Sheet Annual'!CT101</f>
        <v>0.28222500569346393</v>
      </c>
      <c r="AC101" s="24">
        <f>'Income Statement Annual'!V101/'Income Statement Annual'!N101</f>
        <v>0.5366633963229962</v>
      </c>
      <c r="AD101" s="22">
        <f>('Income Statement Annual'!AF101-'Income Statement Annual'!AC101)/'Income Statement Annual'!N101</f>
        <v>0.35899842170370688</v>
      </c>
      <c r="AE101" s="22">
        <f>'Income Statement Annual'!AF101/'Income Statement Annual'!N101</f>
        <v>0.14059634005886618</v>
      </c>
      <c r="AF101" s="22">
        <f>'Income Statement Annual'!BS101/'Income Statement Annual'!N101</f>
        <v>-7.3923985837990022E-2</v>
      </c>
      <c r="AG101" s="22">
        <f>('Income Statement Annual'!AF101-'Income Statement Annual'!AC101)/('Income Statement Annual'!AH101*-1)</f>
        <v>3.8658704639412034</v>
      </c>
      <c r="AH101" s="23">
        <f>'Income Statement Annual'!AF101/('Income Statement Annual'!AH101*-1)</f>
        <v>1.5140101056499771</v>
      </c>
      <c r="AI101" s="24">
        <f>'Cash Flow Statement Annual'!BG101/'Cash Flow Statement Annual'!AB101</f>
        <v>-0.57209897610921501</v>
      </c>
      <c r="AJ101" s="22">
        <f>'Cash Flow Statement Annual'!AB101/'Balance Sheet Annual'!BR101</f>
        <v>1.2713794973784125</v>
      </c>
      <c r="AK101" s="22">
        <f>('Cash Flow Statement Annual'!AB101+'Cash Flow Statement Annual'!AV101)/('Balance Sheet Annual'!BH101+'Balance Sheet Annual'!BS101)</f>
        <v>0.13088932641912315</v>
      </c>
      <c r="AL101" s="23">
        <f>('Cash Flow Statement Annual'!AB101/('Balance Sheet Annual'!BH101+'Balance Sheet Annual'!BS101))</f>
        <v>0.19500291173289702</v>
      </c>
      <c r="AM101" s="24">
        <f>'Income Statement Annual'!BS101/'Balance Sheet Annual'!CS101</f>
        <v>-8.7401654226346576E-2</v>
      </c>
      <c r="AN101" s="22">
        <f>'Income Statement Annual'!N101/'Balance Sheet Annual'!CS101</f>
        <v>1.1823179342344159</v>
      </c>
      <c r="AO101" s="22">
        <f>'Income Statement Annual'!N101/'Balance Sheet Annual'!BB101</f>
        <v>0.33367968572079254</v>
      </c>
      <c r="AP101" s="22">
        <f>'Income Statement Annual'!N101/('Balance Sheet Annual'!AH101-'Balance Sheet Annual'!BR101)</f>
        <v>-13.70134424313267</v>
      </c>
      <c r="AQ101" s="22">
        <f>'Income Statement Annual'!BS101/'Balance Sheet Annual'!BB101</f>
        <v>-2.4666932361648828E-2</v>
      </c>
      <c r="AR101" s="22">
        <f>'Cash Flow Statement Annual'!AB101/'Income Statement Annual'!N101</f>
        <v>0.29996160900908586</v>
      </c>
      <c r="AS101" s="22">
        <f>'Cash Flow Statement Annual'!BG101/'Income Statement Annual'!N101</f>
        <v>-0.17160772938617072</v>
      </c>
      <c r="AT101" s="22">
        <f>'Cash Flow Statement Annual'!AB101/'Balance Sheet Annual'!BB101</f>
        <v>0.10009109542245502</v>
      </c>
      <c r="AU101" s="22">
        <f>('Cash Flow Statement Annual'!AB101+'Cash Flow Statement Annual'!AU101)/'Balance Sheet Annual'!BR101</f>
        <v>0.71487976857711077</v>
      </c>
      <c r="AV101" s="22">
        <f>('Cash Flow Statement Annual'!AB101+'Cash Flow Statement Annual'!AU101)/('Balance Sheet Annual'!BH101+'Balance Sheet Annual'!BS101)</f>
        <v>0.10964754166551122</v>
      </c>
      <c r="AW101" s="22">
        <f>'Cash Flow Statement Annual'!AB101/'Balance Sheet Annual'!BS101</f>
        <v>0.19859357790392274</v>
      </c>
      <c r="AX101" s="22">
        <f>('Cash Flow Statement Annual'!AB101+'Cash Flow Statement Annual'!AU101)/'Balance Sheet Annual'!BS101</f>
        <v>0.11166652545962891</v>
      </c>
      <c r="AY101" s="22">
        <f>('Balance Sheet Annual'!BH101+'Balance Sheet Annual'!BS101)/('Income Statement Annual'!AF101-'Income Statement Annual'!AC101)</f>
        <v>4.2848146387832697</v>
      </c>
      <c r="AZ101" s="22">
        <f>(('Balance Sheet Annual'!BH101+'Balance Sheet Annual'!BS101)-'Balance Sheet Annual'!N101)/('Income Statement Annual'!AF101-'Income Statement Annual'!AC101)</f>
        <v>4.2268298479087454</v>
      </c>
      <c r="BA101" s="22">
        <f>('Cash Flow Statement Annual'!AB101+'Cash Flow Statement Annual'!AU101)/'Income Statement Annual'!BS101</f>
        <v>-2.2815926139642237</v>
      </c>
      <c r="BB101" s="22">
        <f>'Income Statement Annual'!AF101/('Balance Sheet Annual'!BH101+'Balance Sheet Annual'!BS101)</f>
        <v>9.1400682177421588E-2</v>
      </c>
      <c r="BC101" s="23">
        <f>'Income Statement Annual'!AF101/('Balance Sheet Annual'!BB101-'Balance Sheet Annual'!BR101)</f>
        <v>5.0923136346079569E-2</v>
      </c>
    </row>
    <row r="102" spans="1:55" x14ac:dyDescent="0.2">
      <c r="A102" s="47" t="s">
        <v>313</v>
      </c>
      <c r="B102" s="47" t="s">
        <v>314</v>
      </c>
      <c r="C102" s="47" t="str">
        <f>VLOOKUP(A102,'[1]S&amp;P 500 Wikipedia'!A:D,3,FALSE)</f>
        <v>Information Technology</v>
      </c>
      <c r="D102" s="47">
        <v>128066</v>
      </c>
      <c r="E102" s="47" t="s">
        <v>16</v>
      </c>
      <c r="F102" s="47">
        <v>2018</v>
      </c>
      <c r="G102" s="47" t="s">
        <v>17</v>
      </c>
      <c r="H102" s="48">
        <v>43465</v>
      </c>
      <c r="I102" s="48">
        <v>43515</v>
      </c>
      <c r="J102" s="48">
        <v>43515</v>
      </c>
      <c r="K102" s="47">
        <v>577000000</v>
      </c>
      <c r="L102" s="47">
        <v>581000000</v>
      </c>
      <c r="M102" s="47" t="s">
        <v>1700</v>
      </c>
      <c r="N102" s="20">
        <f>'Balance Sheet Annual'!AH102/'Balance Sheet Annual'!BR102</f>
        <v>3.1245948865682389</v>
      </c>
      <c r="O102" s="21">
        <f>('Balance Sheet Annual'!AH102-'Balance Sheet Annual'!U102)/'Balance Sheet Annual'!BR102</f>
        <v>3.1245948865682389</v>
      </c>
      <c r="P102" s="21">
        <f>'Balance Sheet Annual'!N102/'Balance Sheet Annual'!BR102</f>
        <v>1.6244148361541231</v>
      </c>
      <c r="Q102" s="21">
        <f>'Balance Sheet Annual'!CH102/'Balance Sheet Annual'!CS102</f>
        <v>0.39294467787114845</v>
      </c>
      <c r="R102" s="21">
        <f>('Balance Sheet Annual'!BH102+'Balance Sheet Annual'!BS102)/'Balance Sheet Annual'!BB102</f>
        <v>4.681706780619619E-2</v>
      </c>
      <c r="S102" s="21">
        <f>('Balance Sheet Annual'!BH102/'Balance Sheet Annual'!BB102)</f>
        <v>5.6557531577955129E-4</v>
      </c>
      <c r="T102" s="21">
        <f>'Balance Sheet Annual'!BS102/'Balance Sheet Annual'!BB102</f>
        <v>4.6251492490416643E-2</v>
      </c>
      <c r="U102" s="21">
        <f>('Balance Sheet Annual'!BH102+'Balance Sheet Annual'!BS102)/'Balance Sheet Annual'!CS102</f>
        <v>6.5213585434173674E-2</v>
      </c>
      <c r="V102" s="21">
        <f>('Balance Sheet Annual'!BH102/'Balance Sheet Annual'!CS102)</f>
        <v>7.8781512605042019E-4</v>
      </c>
      <c r="W102" s="21">
        <f>('Balance Sheet Annual'!BS102/'Balance Sheet Annual'!CS102)</f>
        <v>6.4425770308123242E-2</v>
      </c>
      <c r="X102" s="22">
        <f>'Balance Sheet Annual'!AH102/'Balance Sheet Annual'!BB102</f>
        <v>0.54527744611324069</v>
      </c>
      <c r="Y102" s="22">
        <f>'Balance Sheet Annual'!CS102/('Balance Sheet Annual'!BB102-'Balance Sheet Annual'!AQ102-'Balance Sheet Annual'!AR102-'Balance Sheet Annual'!AS102)</f>
        <v>1.0125864208473674</v>
      </c>
      <c r="Z102" s="22">
        <f>'Balance Sheet Annual'!BA102/'Balance Sheet Annual'!BB102</f>
        <v>0.45472255388675925</v>
      </c>
      <c r="AA102" s="22">
        <f>'Balance Sheet Annual'!AR102/'Balance Sheet Annual'!BB102</f>
        <v>0.21875196380317979</v>
      </c>
      <c r="AB102" s="23">
        <f>'Balance Sheet Annual'!CS102/'Balance Sheet Annual'!CT102</f>
        <v>0.71790360082951044</v>
      </c>
      <c r="AC102" s="24">
        <f>'Income Statement Annual'!V102/'Income Statement Annual'!N102</f>
        <v>0.38989147286821707</v>
      </c>
      <c r="AD102" s="22">
        <f>('Income Statement Annual'!AF102-'Income Statement Annual'!AC102)/'Income Statement Annual'!N102</f>
        <v>0.20223255813953489</v>
      </c>
      <c r="AE102" s="22">
        <f>'Income Statement Annual'!AF102/'Income Statement Annual'!N102</f>
        <v>0.17370542635658914</v>
      </c>
      <c r="AF102" s="22">
        <f>'Income Statement Annual'!BS102/'Income Statement Annual'!N102</f>
        <v>0.13029457364341085</v>
      </c>
      <c r="AG102" s="22">
        <f>('Income Statement Annual'!AF102-'Income Statement Annual'!AC102)/('Income Statement Annual'!AH102*-1)</f>
        <v>-21.74</v>
      </c>
      <c r="AH102" s="23">
        <f>'Income Statement Annual'!AF102/('Income Statement Annual'!AH102*-1)</f>
        <v>-18.673333333333332</v>
      </c>
      <c r="AI102" s="24">
        <f>'Cash Flow Statement Annual'!BG102/'Cash Flow Statement Annual'!AB102</f>
        <v>-0.65316358024691357</v>
      </c>
      <c r="AJ102" s="22">
        <f>'Cash Flow Statement Annual'!AB102/'Balance Sheet Annual'!BR102</f>
        <v>0.93338134677709761</v>
      </c>
      <c r="AK102" s="22">
        <f>('Cash Flow Statement Annual'!AB102+'Cash Flow Statement Annual'!AV102)/('Balance Sheet Annual'!BH102+'Balance Sheet Annual'!BS102)</f>
        <v>2.8510067114093958</v>
      </c>
      <c r="AL102" s="23">
        <f>('Cash Flow Statement Annual'!AB102/('Balance Sheet Annual'!BH102+'Balance Sheet Annual'!BS102))</f>
        <v>3.4791946308724833</v>
      </c>
      <c r="AM102" s="24">
        <f>'Income Statement Annual'!BS102/'Balance Sheet Annual'!CS102</f>
        <v>0.18391106442577032</v>
      </c>
      <c r="AN102" s="22">
        <f>'Income Statement Annual'!N102/'Balance Sheet Annual'!CS102</f>
        <v>1.4115021008403361</v>
      </c>
      <c r="AO102" s="22">
        <f>'Income Statement Annual'!N102/'Balance Sheet Annual'!BB102</f>
        <v>1.0133224407716961</v>
      </c>
      <c r="AP102" s="22">
        <f>'Income Statement Annual'!N102/('Balance Sheet Annual'!AH102-'Balance Sheet Annual'!BR102)</f>
        <v>2.7330508474576272</v>
      </c>
      <c r="AQ102" s="22">
        <f>'Income Statement Annual'!BS102/'Balance Sheet Annual'!BB102</f>
        <v>0.1320304153836486</v>
      </c>
      <c r="AR102" s="22">
        <f>'Cash Flow Statement Annual'!AB102/'Income Statement Annual'!N102</f>
        <v>0.16074418604651164</v>
      </c>
      <c r="AS102" s="22">
        <f>'Cash Flow Statement Annual'!BG102/'Income Statement Annual'!N102</f>
        <v>-0.1049922480620155</v>
      </c>
      <c r="AT102" s="22">
        <f>'Cash Flow Statement Annual'!AB102/'Balance Sheet Annual'!BB102</f>
        <v>0.16288569094451077</v>
      </c>
      <c r="AU102" s="22">
        <f>('Cash Flow Statement Annual'!AB102+'Cash Flow Statement Annual'!AU102)/'Balance Sheet Annual'!BR102</f>
        <v>0.34749729924378825</v>
      </c>
      <c r="AV102" s="22">
        <f>('Cash Flow Statement Annual'!AB102+'Cash Flow Statement Annual'!AU102)/('Balance Sheet Annual'!BH102+'Balance Sheet Annual'!BS102)</f>
        <v>1.2953020134228188</v>
      </c>
      <c r="AW102" s="22">
        <f>'Cash Flow Statement Annual'!AB102/'Balance Sheet Annual'!BS102</f>
        <v>3.5217391304347827</v>
      </c>
      <c r="AX102" s="22">
        <f>('Cash Flow Statement Annual'!AB102+'Cash Flow Statement Annual'!AU102)/'Balance Sheet Annual'!BS102</f>
        <v>1.3111413043478262</v>
      </c>
      <c r="AY102" s="22">
        <f>('Balance Sheet Annual'!BH102+'Balance Sheet Annual'!BS102)/('Income Statement Annual'!AF102-'Income Statement Annual'!AC102)</f>
        <v>0.22845752836553204</v>
      </c>
      <c r="AZ102" s="22">
        <f>(('Balance Sheet Annual'!BH102+'Balance Sheet Annual'!BS102)-'Balance Sheet Annual'!N102)/('Income Statement Annual'!AF102-'Income Statement Annual'!AC102)</f>
        <v>-1.1548604722477767</v>
      </c>
      <c r="BA102" s="22">
        <f>('Cash Flow Statement Annual'!AB102+'Cash Flow Statement Annual'!AU102)/'Income Statement Annual'!BS102</f>
        <v>0.45930509281294624</v>
      </c>
      <c r="BB102" s="22">
        <f>'Income Statement Annual'!AF102/('Balance Sheet Annual'!BH102+'Balance Sheet Annual'!BS102)</f>
        <v>3.7597315436241612</v>
      </c>
      <c r="BC102" s="23">
        <f>'Income Statement Annual'!AF102/('Balance Sheet Annual'!BB102-'Balance Sheet Annual'!BR102)</f>
        <v>0.21323081607795372</v>
      </c>
    </row>
    <row r="103" spans="1:55" x14ac:dyDescent="0.2">
      <c r="A103" s="47" t="s">
        <v>301</v>
      </c>
      <c r="B103" s="47" t="s">
        <v>302</v>
      </c>
      <c r="C103" s="47" t="str">
        <f>VLOOKUP(A103,'[1]S&amp;P 500 Wikipedia'!A:D,3,FALSE)</f>
        <v>Information Technology</v>
      </c>
      <c r="D103" s="47">
        <v>131663</v>
      </c>
      <c r="E103" s="47" t="s">
        <v>16</v>
      </c>
      <c r="F103" s="47">
        <v>2018</v>
      </c>
      <c r="G103" s="47" t="s">
        <v>17</v>
      </c>
      <c r="H103" s="48">
        <v>43465</v>
      </c>
      <c r="I103" s="48">
        <v>43511</v>
      </c>
      <c r="J103" s="48">
        <v>43511</v>
      </c>
      <c r="K103" s="47">
        <v>133824000</v>
      </c>
      <c r="L103" s="47">
        <v>144333000</v>
      </c>
      <c r="M103" s="47" t="s">
        <v>1701</v>
      </c>
      <c r="N103" s="20">
        <f>'Balance Sheet Annual'!AH103/'Balance Sheet Annual'!BR103</f>
        <v>1.1886466612936757</v>
      </c>
      <c r="O103" s="21">
        <f>('Balance Sheet Annual'!AH103-'Balance Sheet Annual'!U103)/'Balance Sheet Annual'!BR103</f>
        <v>1.1761701206644661</v>
      </c>
      <c r="P103" s="21">
        <f>'Balance Sheet Annual'!N103/'Balance Sheet Annual'!BR103</f>
        <v>0.68484617202874076</v>
      </c>
      <c r="Q103" s="21">
        <f>'Balance Sheet Annual'!CH103/'Balance Sheet Annual'!CS103</f>
        <v>8.3125513354934277</v>
      </c>
      <c r="R103" s="21">
        <f>('Balance Sheet Annual'!BH103+'Balance Sheet Annual'!BS103)/'Balance Sheet Annual'!BB103</f>
        <v>0.3694026283627746</v>
      </c>
      <c r="S103" s="21">
        <f>('Balance Sheet Annual'!BH103/'Balance Sheet Annual'!BB103)</f>
        <v>0</v>
      </c>
      <c r="T103" s="21">
        <f>'Balance Sheet Annual'!BS103/'Balance Sheet Annual'!BB103</f>
        <v>0.3694026283627746</v>
      </c>
      <c r="U103" s="21">
        <f>('Balance Sheet Annual'!BH103+'Balance Sheet Annual'!BS103)/'Balance Sheet Annual'!CS103</f>
        <v>3.4400809400945387</v>
      </c>
      <c r="V103" s="21">
        <f>('Balance Sheet Annual'!BH103/'Balance Sheet Annual'!CS103)</f>
        <v>0</v>
      </c>
      <c r="W103" s="21">
        <f>('Balance Sheet Annual'!BS103/'Balance Sheet Annual'!CS103)</f>
        <v>3.4400809400945387</v>
      </c>
      <c r="X103" s="22">
        <f>'Balance Sheet Annual'!AH103/'Balance Sheet Annual'!BB103</f>
        <v>0.40632419978859236</v>
      </c>
      <c r="Y103" s="22">
        <f>'Balance Sheet Annual'!CS103/('Balance Sheet Annual'!BB103-'Balance Sheet Annual'!AQ103-'Balance Sheet Annual'!AR103-'Balance Sheet Annual'!AS103)</f>
        <v>0.17419000490178738</v>
      </c>
      <c r="Z103" s="22">
        <f>'Balance Sheet Annual'!BA103/'Balance Sheet Annual'!BB103</f>
        <v>0.59367580021140764</v>
      </c>
      <c r="AA103" s="22">
        <f>'Balance Sheet Annual'!AR103/'Balance Sheet Annual'!BB103</f>
        <v>0.35098380097230381</v>
      </c>
      <c r="AB103" s="23">
        <f>'Balance Sheet Annual'!CS103/'Balance Sheet Annual'!CT103</f>
        <v>0.10738195838863687</v>
      </c>
      <c r="AC103" s="24">
        <f>'Income Statement Annual'!V103/'Income Statement Annual'!N103</f>
        <v>0.85413007754456016</v>
      </c>
      <c r="AD103" s="22">
        <f>('Income Statement Annual'!AF103-'Income Statement Annual'!AC103)/'Income Statement Annual'!N103</f>
        <v>0.23359369824772361</v>
      </c>
      <c r="AE103" s="22">
        <f>'Income Statement Annual'!AF103/'Income Statement Annual'!N103</f>
        <v>0.23359369824772361</v>
      </c>
      <c r="AF103" s="22">
        <f>'Income Statement Annual'!BS103/'Income Statement Annual'!N103</f>
        <v>0.1935728905751129</v>
      </c>
      <c r="AG103" s="22">
        <f>('Income Statement Annual'!AF103-'Income Statement Annual'!AC103)/('Income Statement Annual'!AH103*-1)</f>
        <v>17.310001993421707</v>
      </c>
      <c r="AH103" s="23">
        <f>'Income Statement Annual'!AF103/('Income Statement Annual'!AH103*-1)</f>
        <v>17.310001993421707</v>
      </c>
      <c r="AI103" s="24">
        <f>'Cash Flow Statement Annual'!BG103/'Cash Flow Statement Annual'!AB103</f>
        <v>-1.6014381679536773</v>
      </c>
      <c r="AJ103" s="22">
        <f>'Cash Flow Statement Annual'!AB103/'Balance Sheet Annual'!BR103</f>
        <v>0.58970664039027276</v>
      </c>
      <c r="AK103" s="22">
        <f>('Cash Flow Statement Annual'!AB103+'Cash Flow Statement Annual'!AV103)/('Balance Sheet Annual'!BH103+'Balance Sheet Annual'!BS103)</f>
        <v>0.52103601490562756</v>
      </c>
      <c r="AL103" s="23">
        <f>('Cash Flow Statement Annual'!AB103/('Balance Sheet Annual'!BH103+'Balance Sheet Annual'!BS103))</f>
        <v>0.54570250939507814</v>
      </c>
      <c r="AM103" s="24">
        <f>'Income Statement Annual'!BS103/'Balance Sheet Annual'!CS103</f>
        <v>1.0437845296354251</v>
      </c>
      <c r="AN103" s="22">
        <f>'Income Statement Annual'!N103/'Balance Sheet Annual'!CS103</f>
        <v>5.3922040763781487</v>
      </c>
      <c r="AO103" s="22">
        <f>'Income Statement Annual'!N103/'Balance Sheet Annual'!BB103</f>
        <v>0.57902543375267645</v>
      </c>
      <c r="AP103" s="22">
        <f>'Income Statement Annual'!N103/('Balance Sheet Annual'!AH103-'Balance Sheet Annual'!BR103)</f>
        <v>8.979013061357584</v>
      </c>
      <c r="AQ103" s="22">
        <f>'Income Statement Annual'!BS103/'Balance Sheet Annual'!BB103</f>
        <v>0.11208362692801412</v>
      </c>
      <c r="AR103" s="22">
        <f>'Cash Flow Statement Annual'!AB103/'Income Statement Annual'!N103</f>
        <v>0.34814350030918961</v>
      </c>
      <c r="AS103" s="22">
        <f>'Cash Flow Statement Annual'!BG103/'Income Statement Annual'!N103</f>
        <v>-0.55753028932012916</v>
      </c>
      <c r="AT103" s="22">
        <f>'Cash Flow Statement Annual'!AB103/'Balance Sheet Annual'!BB103</f>
        <v>0.20158394127470358</v>
      </c>
      <c r="AU103" s="22">
        <f>('Cash Flow Statement Annual'!AB103+'Cash Flow Statement Annual'!AU103)/'Balance Sheet Annual'!BR103</f>
        <v>0.66499306542423375</v>
      </c>
      <c r="AV103" s="22">
        <f>('Cash Flow Statement Annual'!AB103+'Cash Flow Statement Annual'!AU103)/('Balance Sheet Annual'!BH103+'Balance Sheet Annual'!BS103)</f>
        <v>0.6153710331160035</v>
      </c>
      <c r="AW103" s="22">
        <f>'Cash Flow Statement Annual'!AB103/'Balance Sheet Annual'!BS103</f>
        <v>0.54570250939507814</v>
      </c>
      <c r="AX103" s="22">
        <f>('Cash Flow Statement Annual'!AB103+'Cash Flow Statement Annual'!AU103)/'Balance Sheet Annual'!BS103</f>
        <v>0.6153710331160035</v>
      </c>
      <c r="AY103" s="22">
        <f>('Balance Sheet Annual'!BH103+'Balance Sheet Annual'!BS103)/('Income Statement Annual'!AF103-'Income Statement Annual'!AC103)</f>
        <v>2.7311227390831814</v>
      </c>
      <c r="AZ103" s="22">
        <f>(('Balance Sheet Annual'!BH103+'Balance Sheet Annual'!BS103)-'Balance Sheet Annual'!N103)/('Income Statement Annual'!AF103-'Income Statement Annual'!AC103)</f>
        <v>1.000293658276773</v>
      </c>
      <c r="BA103" s="22">
        <f>('Cash Flow Statement Annual'!AB103+'Cash Flow Statement Annual'!AU103)/'Income Statement Annual'!BS103</f>
        <v>2.028125635132811</v>
      </c>
      <c r="BB103" s="22">
        <f>'Income Statement Annual'!AF103/('Balance Sheet Annual'!BH103+'Balance Sheet Annual'!BS103)</f>
        <v>0.3661497836364882</v>
      </c>
      <c r="BC103" s="23">
        <f>'Income Statement Annual'!AF103/('Balance Sheet Annual'!BB103-'Balance Sheet Annual'!BR103)</f>
        <v>0.20550658303834451</v>
      </c>
    </row>
    <row r="104" spans="1:55" x14ac:dyDescent="0.2">
      <c r="A104" s="47" t="s">
        <v>358</v>
      </c>
      <c r="B104" s="47" t="s">
        <v>359</v>
      </c>
      <c r="C104" s="47" t="str">
        <f>VLOOKUP(A104,'[1]S&amp;P 500 Wikipedia'!A:D,3,FALSE)</f>
        <v>Health Care</v>
      </c>
      <c r="D104" s="47">
        <v>256275</v>
      </c>
      <c r="E104" s="47" t="s">
        <v>16</v>
      </c>
      <c r="F104" s="47">
        <v>2018</v>
      </c>
      <c r="G104" s="47" t="s">
        <v>17</v>
      </c>
      <c r="H104" s="48">
        <v>43465</v>
      </c>
      <c r="I104" s="48">
        <v>43524</v>
      </c>
      <c r="J104" s="48">
        <v>43586</v>
      </c>
      <c r="K104" s="47">
        <v>1122000000</v>
      </c>
      <c r="L104" s="47">
        <v>1117000000</v>
      </c>
      <c r="M104" s="47" t="s">
        <v>2046</v>
      </c>
      <c r="N104" s="20">
        <f>'Balance Sheet Annual'!AH104/'Balance Sheet Annual'!BR104</f>
        <v>1.0280397191483561</v>
      </c>
      <c r="O104" s="21">
        <f>('Balance Sheet Annual'!AH104-'Balance Sheet Annual'!U104)/'Balance Sheet Annual'!BR104</f>
        <v>0.6542525392533346</v>
      </c>
      <c r="P104" s="21">
        <f>'Balance Sheet Annual'!N104/'Balance Sheet Annual'!BR104</f>
        <v>0.14953759458292623</v>
      </c>
      <c r="Q104" s="21">
        <f>'Balance Sheet Annual'!CH104/'Balance Sheet Annual'!CS104</f>
        <v>2.3557555984490035</v>
      </c>
      <c r="R104" s="21">
        <f>('Balance Sheet Annual'!BH104+'Balance Sheet Annual'!BS104)/'Balance Sheet Annual'!BB104</f>
        <v>0.38872826485319867</v>
      </c>
      <c r="S104" s="21">
        <f>('Balance Sheet Annual'!BH104/'Balance Sheet Annual'!BB104)</f>
        <v>2.5064136498757991E-2</v>
      </c>
      <c r="T104" s="21">
        <f>'Balance Sheet Annual'!BS104/'Balance Sheet Annual'!BB104</f>
        <v>0.36366412835444067</v>
      </c>
      <c r="U104" s="21">
        <f>('Balance Sheet Annual'!BH104+'Balance Sheet Annual'!BS104)/'Balance Sheet Annual'!CS104</f>
        <v>1.3044770510564885</v>
      </c>
      <c r="V104" s="21">
        <f>('Balance Sheet Annual'!BH104/'Balance Sheet Annual'!CS104)</f>
        <v>8.4109116375997134E-2</v>
      </c>
      <c r="W104" s="21">
        <f>('Balance Sheet Annual'!BS104/'Balance Sheet Annual'!CS104)</f>
        <v>1.2203679346804912</v>
      </c>
      <c r="X104" s="22">
        <f>'Balance Sheet Annual'!AH104/'Balance Sheet Annual'!BB104</f>
        <v>0.23029584232601702</v>
      </c>
      <c r="Y104" s="22">
        <f>'Balance Sheet Annual'!CS104/('Balance Sheet Annual'!BB104-'Balance Sheet Annual'!AQ104-'Balance Sheet Annual'!AR104-'Balance Sheet Annual'!AS104)</f>
        <v>0.72049376030718493</v>
      </c>
      <c r="Z104" s="22">
        <f>'Balance Sheet Annual'!BA104/'Balance Sheet Annual'!BB104</f>
        <v>0.76970415767398292</v>
      </c>
      <c r="AA104" s="22">
        <f>'Balance Sheet Annual'!AR104/'Balance Sheet Annual'!BB104</f>
        <v>0.40048662295883047</v>
      </c>
      <c r="AB104" s="23">
        <f>'Balance Sheet Annual'!CS104/'Balance Sheet Annual'!CT104</f>
        <v>0.29799547990389708</v>
      </c>
      <c r="AC104" s="24">
        <f>'Income Statement Annual'!V104/'Income Statement Annual'!N104</f>
        <v>0.16208326695069869</v>
      </c>
      <c r="AD104" s="22">
        <f>('Income Statement Annual'!AF104-'Income Statement Annual'!AC104)/'Income Statement Annual'!N104</f>
        <v>2.0665128302643141E-2</v>
      </c>
      <c r="AE104" s="22">
        <f>'Income Statement Annual'!AF104/'Income Statement Annual'!N104</f>
        <v>2.0665128302643141E-2</v>
      </c>
      <c r="AF104" s="22">
        <f>'Income Statement Annual'!BS104/'Income Statement Annual'!N104</f>
        <v>-3.0527446435637969E-3</v>
      </c>
      <c r="AG104" s="22">
        <f>('Income Statement Annual'!AF104-'Income Statement Annual'!AC104)/('Income Statement Annual'!AH104*-1)</f>
        <v>1.5353188239786177</v>
      </c>
      <c r="AH104" s="23">
        <f>'Income Statement Annual'!AF104/('Income Statement Annual'!AH104*-1)</f>
        <v>1.5353188239786177</v>
      </c>
      <c r="AI104" s="24">
        <f>'Cash Flow Statement Annual'!BG104/'Cash Flow Statement Annual'!AB104</f>
        <v>4.1029892836999435</v>
      </c>
      <c r="AJ104" s="22">
        <f>'Cash Flow Statement Annual'!AB104/'Balance Sheet Annual'!BR104</f>
        <v>0.20143606989479423</v>
      </c>
      <c r="AK104" s="22">
        <f>('Cash Flow Statement Annual'!AB104+'Cash Flow Statement Annual'!AV104)/('Balance Sheet Annual'!BH104+'Balance Sheet Annual'!BS104)</f>
        <v>8.9396082128640267E-2</v>
      </c>
      <c r="AL104" s="23">
        <f>('Cash Flow Statement Annual'!AB104/('Balance Sheet Annual'!BH104+'Balance Sheet Annual'!BS104))</f>
        <v>0.11608265241986172</v>
      </c>
      <c r="AM104" s="24">
        <f>'Income Statement Annual'!BS104/'Balance Sheet Annual'!CS104</f>
        <v>-1.0146388124967973E-2</v>
      </c>
      <c r="AN104" s="22">
        <f>'Income Statement Annual'!N104/'Balance Sheet Annual'!CS104</f>
        <v>3.323693695232564</v>
      </c>
      <c r="AO104" s="22">
        <f>'Income Statement Annual'!N104/'Balance Sheet Annual'!BB104</f>
        <v>0.99044569776438485</v>
      </c>
      <c r="AP104" s="22">
        <f>'Income Statement Annual'!N104/('Balance Sheet Annual'!AH104-'Balance Sheet Annual'!BR104)</f>
        <v>157.68152350081039</v>
      </c>
      <c r="AQ104" s="22">
        <f>'Income Statement Annual'!BS104/'Balance Sheet Annual'!BB104</f>
        <v>-3.0235777985910331E-3</v>
      </c>
      <c r="AR104" s="22">
        <f>'Cash Flow Statement Annual'!AB104/'Income Statement Annual'!N104</f>
        <v>4.5559901119853634E-2</v>
      </c>
      <c r="AS104" s="22">
        <f>'Cash Flow Statement Annual'!BG104/'Income Statement Annual'!N104</f>
        <v>0.18693178606118852</v>
      </c>
      <c r="AT104" s="22">
        <f>'Cash Flow Statement Annual'!AB104/'Balance Sheet Annual'!BB104</f>
        <v>4.5124608054729815E-2</v>
      </c>
      <c r="AU104" s="22">
        <f>('Cash Flow Statement Annual'!AB104+'Cash Flow Statement Annual'!AU104)/'Balance Sheet Annual'!BR104</f>
        <v>-0.77197845895157813</v>
      </c>
      <c r="AV104" s="22">
        <f>('Cash Flow Statement Annual'!AB104+'Cash Flow Statement Annual'!AU104)/('Balance Sheet Annual'!BH104+'Balance Sheet Annual'!BS104)</f>
        <v>-0.44487219777917453</v>
      </c>
      <c r="AW104" s="22">
        <f>'Cash Flow Statement Annual'!AB104/'Balance Sheet Annual'!BS104</f>
        <v>0.12408319802922568</v>
      </c>
      <c r="AX104" s="22">
        <f>('Cash Flow Statement Annual'!AB104+'Cash Flow Statement Annual'!AU104)/'Balance Sheet Annual'!BS104</f>
        <v>-0.47553328481048096</v>
      </c>
      <c r="AY104" s="22">
        <f>('Balance Sheet Annual'!BH104+'Balance Sheet Annual'!BS104)/('Income Statement Annual'!AF104-'Income Statement Annual'!AC104)</f>
        <v>18.992290475006218</v>
      </c>
      <c r="AZ104" s="22">
        <f>(('Balance Sheet Annual'!BH104+'Balance Sheet Annual'!BS104)-'Balance Sheet Annual'!N104)/('Income Statement Annual'!AF104-'Income Statement Annual'!AC104)</f>
        <v>17.355632927132554</v>
      </c>
      <c r="BA104" s="22">
        <f>('Cash Flow Statement Annual'!AB104+'Cash Flow Statement Annual'!AU104)/'Income Statement Annual'!BS104</f>
        <v>57.195286195286194</v>
      </c>
      <c r="BB104" s="22">
        <f>'Income Statement Annual'!AF104/('Balance Sheet Annual'!BH104+'Balance Sheet Annual'!BS104)</f>
        <v>5.2652943641315737E-2</v>
      </c>
      <c r="BC104" s="23">
        <f>'Income Statement Annual'!AF104/('Balance Sheet Annual'!BB104-'Balance Sheet Annual'!BR104)</f>
        <v>2.6376379987799039E-2</v>
      </c>
    </row>
    <row r="105" spans="1:55" x14ac:dyDescent="0.2">
      <c r="A105" s="47" t="s">
        <v>286</v>
      </c>
      <c r="B105" s="47" t="s">
        <v>287</v>
      </c>
      <c r="C105" s="47" t="str">
        <f>VLOOKUP(A105,'[1]S&amp;P 500 Wikipedia'!A:D,3,FALSE)</f>
        <v>Energy</v>
      </c>
      <c r="D105" s="47">
        <v>248396</v>
      </c>
      <c r="E105" s="47" t="s">
        <v>16</v>
      </c>
      <c r="F105" s="47">
        <v>2018</v>
      </c>
      <c r="G105" s="47" t="s">
        <v>17</v>
      </c>
      <c r="H105" s="48">
        <v>43465</v>
      </c>
      <c r="I105" s="48">
        <v>43518</v>
      </c>
      <c r="J105" s="48">
        <v>43518</v>
      </c>
      <c r="K105" s="47">
        <v>1894918000</v>
      </c>
      <c r="L105" s="47">
        <v>1906359000</v>
      </c>
      <c r="M105" s="47" t="s">
        <v>1703</v>
      </c>
      <c r="N105" s="20">
        <f>'Balance Sheet Annual'!AH105/'Balance Sheet Annual'!BR105</f>
        <v>1.2521070258731737</v>
      </c>
      <c r="O105" s="21">
        <f>('Balance Sheet Annual'!AH105-'Balance Sheet Annual'!U105)/'Balance Sheet Annual'!BR105</f>
        <v>1.042177321408855</v>
      </c>
      <c r="P105" s="21">
        <f>'Balance Sheet Annual'!N105/'Balance Sheet Annual'!BR105</f>
        <v>0.34577306687276876</v>
      </c>
      <c r="Q105" s="21">
        <f>'Balance Sheet Annual'!CH105/'Balance Sheet Annual'!CS105</f>
        <v>0.63107001966050291</v>
      </c>
      <c r="R105" s="21">
        <f>('Balance Sheet Annual'!BH105+'Balance Sheet Annual'!BS105)/'Balance Sheet Annual'!BB105</f>
        <v>0.13573856765263154</v>
      </c>
      <c r="S105" s="21">
        <f>('Balance Sheet Annual'!BH105/'Balance Sheet Annual'!BB105)</f>
        <v>2.2555472833772548E-2</v>
      </c>
      <c r="T105" s="21">
        <f>'Balance Sheet Annual'!BS105/'Balance Sheet Annual'!BB105</f>
        <v>0.11318309481885899</v>
      </c>
      <c r="U105" s="21">
        <f>('Balance Sheet Annual'!BH105+'Balance Sheet Annual'!BS105)/'Balance Sheet Annual'!CS105</f>
        <v>0.22139910820986622</v>
      </c>
      <c r="V105" s="21">
        <f>('Balance Sheet Annual'!BH105/'Balance Sheet Annual'!CS105)</f>
        <v>3.6789555518433326E-2</v>
      </c>
      <c r="W105" s="21">
        <f>('Balance Sheet Annual'!BS105/'Balance Sheet Annual'!CS105)</f>
        <v>0.18460955269143289</v>
      </c>
      <c r="X105" s="22">
        <f>'Balance Sheet Annual'!AH105/'Balance Sheet Annual'!BB105</f>
        <v>0.13401322760701639</v>
      </c>
      <c r="Y105" s="22">
        <f>'Balance Sheet Annual'!CS105/('Balance Sheet Annual'!BB105-'Balance Sheet Annual'!AQ105-'Balance Sheet Annual'!AR105-'Balance Sheet Annual'!AS105)</f>
        <v>0.62420341294190784</v>
      </c>
      <c r="Z105" s="22">
        <f>'Balance Sheet Annual'!BA105/'Balance Sheet Annual'!BB105</f>
        <v>0.86598677239298361</v>
      </c>
      <c r="AA105" s="22">
        <f>'Balance Sheet Annual'!AR105/'Balance Sheet Annual'!BB105</f>
        <v>1.7797000744496048E-2</v>
      </c>
      <c r="AB105" s="23">
        <f>'Balance Sheet Annual'!CS105/'Balance Sheet Annual'!CT105</f>
        <v>0.61309446433706372</v>
      </c>
      <c r="AC105" s="24">
        <f>'Income Statement Annual'!V105/'Income Statement Annual'!N105</f>
        <v>0.27551572667430241</v>
      </c>
      <c r="AD105" s="22">
        <f>('Income Statement Annual'!AF105-'Income Statement Annual'!AC105)/'Income Statement Annual'!N105</f>
        <v>0.20959459289373325</v>
      </c>
      <c r="AE105" s="22">
        <f>'Income Statement Annual'!AF105/'Income Statement Annual'!N105</f>
        <v>8.738719462310103E-2</v>
      </c>
      <c r="AF105" s="22">
        <f>'Income Statement Annual'!BS105/'Income Statement Annual'!N105</f>
        <v>9.3290204025122406E-2</v>
      </c>
      <c r="AG105" s="22">
        <f>('Income Statement Annual'!AF105-'Income Statement Annual'!AC105)/('Income Statement Annual'!AH105*-1)</f>
        <v>44.525401069518715</v>
      </c>
      <c r="AH105" s="23">
        <f>'Income Statement Annual'!AF105/('Income Statement Annual'!AH105*-1)</f>
        <v>18.564171122994651</v>
      </c>
      <c r="AI105" s="24">
        <f>'Cash Flow Statement Annual'!BG105/'Cash Flow Statement Annual'!AB105</f>
        <v>-0.44741655235482397</v>
      </c>
      <c r="AJ105" s="22">
        <f>'Cash Flow Statement Annual'!AB105/'Balance Sheet Annual'!BR105</f>
        <v>1.1268631997350116</v>
      </c>
      <c r="AK105" s="22">
        <f>('Cash Flow Statement Annual'!AB105+'Cash Flow Statement Annual'!AV105)/('Balance Sheet Annual'!BH105+'Balance Sheet Annual'!BS105)</f>
        <v>0.64180620447488324</v>
      </c>
      <c r="AL105" s="23">
        <f>('Cash Flow Statement Annual'!AB105/('Balance Sheet Annual'!BH105+'Balance Sheet Annual'!BS105))</f>
        <v>0.88853420006384398</v>
      </c>
      <c r="AM105" s="24">
        <f>'Income Statement Annual'!BS105/'Balance Sheet Annual'!CS105</f>
        <v>9.5244214286632142E-2</v>
      </c>
      <c r="AN105" s="22">
        <f>'Income Statement Annual'!N105/'Balance Sheet Annual'!CS105</f>
        <v>1.0209455031418255</v>
      </c>
      <c r="AO105" s="22">
        <f>'Income Statement Annual'!N105/'Balance Sheet Annual'!BB105</f>
        <v>0.62593603636607142</v>
      </c>
      <c r="AP105" s="22">
        <f>'Income Statement Annual'!N105/('Balance Sheet Annual'!AH105-'Balance Sheet Annual'!BR105)</f>
        <v>23.197372262773722</v>
      </c>
      <c r="AQ105" s="22">
        <f>'Income Statement Annual'!BS105/'Balance Sheet Annual'!BB105</f>
        <v>5.8393700539267242E-2</v>
      </c>
      <c r="AR105" s="22">
        <f>'Cash Flow Statement Annual'!AB105/'Income Statement Annual'!N105</f>
        <v>0.19268479943613046</v>
      </c>
      <c r="AS105" s="22">
        <f>'Cash Flow Statement Annual'!BG105/'Income Statement Annual'!N105</f>
        <v>-8.6210368654894218E-2</v>
      </c>
      <c r="AT105" s="22">
        <f>'Cash Flow Statement Annual'!AB105/'Balance Sheet Annual'!BB105</f>
        <v>0.12060835962704293</v>
      </c>
      <c r="AU105" s="22">
        <f>('Cash Flow Statement Annual'!AB105+'Cash Flow Statement Annual'!AU105)/'Balance Sheet Annual'!BR105</f>
        <v>0.67454271097861696</v>
      </c>
      <c r="AV105" s="22">
        <f>('Cash Flow Statement Annual'!AB105+'Cash Flow Statement Annual'!AU105)/('Balance Sheet Annual'!BH105+'Balance Sheet Annual'!BS105)</f>
        <v>0.53187846426187646</v>
      </c>
      <c r="AW105" s="22">
        <f>'Cash Flow Statement Annual'!AB105/'Balance Sheet Annual'!BS105</f>
        <v>1.0656040093272543</v>
      </c>
      <c r="AX105" s="22">
        <f>('Cash Flow Statement Annual'!AB105+'Cash Flow Statement Annual'!AU105)/'Balance Sheet Annual'!BS105</f>
        <v>0.63787282915115029</v>
      </c>
      <c r="AY105" s="22">
        <f>('Balance Sheet Annual'!BH105+'Balance Sheet Annual'!BS105)/('Income Statement Annual'!AF105-'Income Statement Annual'!AC105)</f>
        <v>1.0346494520342291</v>
      </c>
      <c r="AZ105" s="22">
        <f>(('Balance Sheet Annual'!BH105+'Balance Sheet Annual'!BS105)-'Balance Sheet Annual'!N105)/('Income Statement Annual'!AF105-'Income Statement Annual'!AC105)</f>
        <v>0.75255967572436566</v>
      </c>
      <c r="BA105" s="22">
        <f>('Cash Flow Statement Annual'!AB105+'Cash Flow Statement Annual'!AU105)/'Income Statement Annual'!BS105</f>
        <v>1.2363734484619535</v>
      </c>
      <c r="BB105" s="22">
        <f>'Income Statement Annual'!AF105/('Balance Sheet Annual'!BH105+'Balance Sheet Annual'!BS105)</f>
        <v>0.40297164746510344</v>
      </c>
      <c r="BC105" s="23">
        <f>'Income Statement Annual'!AF105/('Balance Sheet Annual'!BB105-'Balance Sheet Annual'!BR105)</f>
        <v>6.1254918567924761E-2</v>
      </c>
    </row>
    <row r="106" spans="1:55" x14ac:dyDescent="0.2">
      <c r="A106" s="47" t="s">
        <v>325</v>
      </c>
      <c r="B106" s="47" t="s">
        <v>326</v>
      </c>
      <c r="C106" s="47" t="str">
        <f>VLOOKUP(A106,'[1]S&amp;P 500 Wikipedia'!A:D,3,FALSE)</f>
        <v>Energy</v>
      </c>
      <c r="D106" s="47">
        <v>378119</v>
      </c>
      <c r="E106" s="47" t="s">
        <v>16</v>
      </c>
      <c r="F106" s="47">
        <v>2018</v>
      </c>
      <c r="G106" s="47" t="s">
        <v>17</v>
      </c>
      <c r="H106" s="48">
        <v>43465</v>
      </c>
      <c r="I106" s="48">
        <v>43516</v>
      </c>
      <c r="J106" s="48">
        <v>43516</v>
      </c>
      <c r="K106" s="47">
        <v>198884000</v>
      </c>
      <c r="L106" s="47">
        <v>199153000</v>
      </c>
      <c r="M106" s="47" t="s">
        <v>1704</v>
      </c>
      <c r="N106" s="20">
        <f>'Balance Sheet Annual'!AH106/'Balance Sheet Annual'!BR106</f>
        <v>1.0132743362831858</v>
      </c>
      <c r="O106" s="21">
        <f>('Balance Sheet Annual'!AH106-'Balance Sheet Annual'!U106)/'Balance Sheet Annual'!BR106</f>
        <v>1.0132743362831858</v>
      </c>
      <c r="P106" s="21">
        <f>'Balance Sheet Annual'!N106/'Balance Sheet Annual'!BR106</f>
        <v>0</v>
      </c>
      <c r="Q106" s="21">
        <f>'Balance Sheet Annual'!CH106/'Balance Sheet Annual'!CS106</f>
        <v>0.40100170502983801</v>
      </c>
      <c r="R106" s="21">
        <f>('Balance Sheet Annual'!BH106+'Balance Sheet Annual'!BS106)/'Balance Sheet Annual'!BB106</f>
        <v>0.1595040693694379</v>
      </c>
      <c r="S106" s="21">
        <f>('Balance Sheet Annual'!BH106/'Balance Sheet Annual'!BB106)</f>
        <v>0</v>
      </c>
      <c r="T106" s="21">
        <f>'Balance Sheet Annual'!BS106/'Balance Sheet Annual'!BB106</f>
        <v>0.1595040693694379</v>
      </c>
      <c r="U106" s="21">
        <f>('Balance Sheet Annual'!BH106+'Balance Sheet Annual'!BS106)/'Balance Sheet Annual'!CS106</f>
        <v>0.22346547314578005</v>
      </c>
      <c r="V106" s="21">
        <f>('Balance Sheet Annual'!BH106/'Balance Sheet Annual'!CS106)</f>
        <v>0</v>
      </c>
      <c r="W106" s="21">
        <f>('Balance Sheet Annual'!BS106/'Balance Sheet Annual'!CS106)</f>
        <v>0.22346547314578005</v>
      </c>
      <c r="X106" s="22">
        <f>'Balance Sheet Annual'!AH106/'Balance Sheet Annual'!BB106</f>
        <v>5.2255267361375216E-2</v>
      </c>
      <c r="Y106" s="22">
        <f>'Balance Sheet Annual'!CS106/('Balance Sheet Annual'!BB106-'Balance Sheet Annual'!AQ106-'Balance Sheet Annual'!AR106-'Balance Sheet Annual'!AS106)</f>
        <v>0.78034177373082203</v>
      </c>
      <c r="Z106" s="22">
        <f>'Balance Sheet Annual'!BA106/'Balance Sheet Annual'!BB106</f>
        <v>0.9477447326386248</v>
      </c>
      <c r="AA106" s="22">
        <f>'Balance Sheet Annual'!AR106/'Balance Sheet Annual'!BB106</f>
        <v>8.4582033924089139E-2</v>
      </c>
      <c r="AB106" s="23">
        <f>'Balance Sheet Annual'!CS106/'Balance Sheet Annual'!CT106</f>
        <v>0.71377500570472352</v>
      </c>
      <c r="AC106" s="24">
        <f>'Income Statement Annual'!V106/'Income Statement Annual'!N106</f>
        <v>0.85786557456034696</v>
      </c>
      <c r="AD106" s="22">
        <f>('Income Statement Annual'!AF106-'Income Statement Annual'!AC106)/'Income Statement Annual'!N106</f>
        <v>0.68055890146952547</v>
      </c>
      <c r="AE106" s="22">
        <f>'Income Statement Annual'!AF106/'Income Statement Annual'!N106</f>
        <v>0.32450012045290294</v>
      </c>
      <c r="AF106" s="22">
        <f>'Income Statement Annual'!BS106/'Income Statement Annual'!N106</f>
        <v>0.55071067212719826</v>
      </c>
      <c r="AG106" s="22">
        <f>('Income Statement Annual'!AF106-'Income Statement Annual'!AC106)/('Income Statement Annual'!AH106*-1)</f>
        <v>18.959731543624162</v>
      </c>
      <c r="AH106" s="23">
        <f>'Income Statement Annual'!AF106/('Income Statement Annual'!AH106*-1)</f>
        <v>9.0402684563758395</v>
      </c>
      <c r="AI106" s="24">
        <f>'Cash Flow Statement Annual'!BG106/'Cash Flow Statement Annual'!AB106</f>
        <v>-0.12319884726224783</v>
      </c>
      <c r="AJ106" s="22">
        <f>'Cash Flow Statement Annual'!AB106/'Balance Sheet Annual'!BR106</f>
        <v>2.0471976401179943</v>
      </c>
      <c r="AK106" s="22">
        <f>('Cash Flow Statement Annual'!AB106+'Cash Flow Statement Annual'!AV106)/('Balance Sheet Annual'!BH106+'Balance Sheet Annual'!BS106)</f>
        <v>0.66189794945159752</v>
      </c>
      <c r="AL106" s="23">
        <f>('Cash Flow Statement Annual'!AB106/('Balance Sheet Annual'!BH106+'Balance Sheet Annual'!BS106))</f>
        <v>0.66189794945159752</v>
      </c>
      <c r="AM106" s="24">
        <f>'Income Statement Annual'!BS106/'Balance Sheet Annual'!CS106</f>
        <v>0.12180306905370844</v>
      </c>
      <c r="AN106" s="22">
        <f>'Income Statement Annual'!N106/'Balance Sheet Annual'!CS106</f>
        <v>0.22117433930093777</v>
      </c>
      <c r="AO106" s="22">
        <f>'Income Statement Annual'!N106/'Balance Sheet Annual'!BB106</f>
        <v>0.15786871529626531</v>
      </c>
      <c r="AP106" s="22">
        <f>'Income Statement Annual'!N106/('Balance Sheet Annual'!AH106-'Balance Sheet Annual'!BR106)</f>
        <v>230.61111111111111</v>
      </c>
      <c r="AQ106" s="22">
        <f>'Income Statement Annual'!BS106/'Balance Sheet Annual'!BB106</f>
        <v>8.6939986308663578E-2</v>
      </c>
      <c r="AR106" s="22">
        <f>'Cash Flow Statement Annual'!AB106/'Income Statement Annual'!N106</f>
        <v>0.66875451698385935</v>
      </c>
      <c r="AS106" s="22">
        <f>'Cash Flow Statement Annual'!BG106/'Income Statement Annual'!N106</f>
        <v>-8.2389785593832809E-2</v>
      </c>
      <c r="AT106" s="22">
        <f>'Cash Flow Statement Annual'!AB106/'Balance Sheet Annual'!BB106</f>
        <v>0.10557541644481631</v>
      </c>
      <c r="AU106" s="22">
        <f>('Cash Flow Statement Annual'!AB106+'Cash Flow Statement Annual'!AU106)/'Balance Sheet Annual'!BR106</f>
        <v>0.25221238938053098</v>
      </c>
      <c r="AV106" s="22">
        <f>('Cash Flow Statement Annual'!AB106+'Cash Flow Statement Annual'!AU106)/('Balance Sheet Annual'!BH106+'Balance Sheet Annual'!BS106)</f>
        <v>8.15450643776824E-2</v>
      </c>
      <c r="AW106" s="22">
        <f>'Cash Flow Statement Annual'!AB106/'Balance Sheet Annual'!BS106</f>
        <v>0.66189794945159752</v>
      </c>
      <c r="AX106" s="22">
        <f>('Cash Flow Statement Annual'!AB106+'Cash Flow Statement Annual'!AU106)/'Balance Sheet Annual'!BS106</f>
        <v>8.15450643776824E-2</v>
      </c>
      <c r="AY106" s="22">
        <f>('Balance Sheet Annual'!BH106+'Balance Sheet Annual'!BS106)/('Income Statement Annual'!AF106-'Income Statement Annual'!AC106)</f>
        <v>1.4846017699115044</v>
      </c>
      <c r="AZ106" s="22">
        <f>(('Balance Sheet Annual'!BH106+'Balance Sheet Annual'!BS106)-'Balance Sheet Annual'!N106)/('Income Statement Annual'!AF106-'Income Statement Annual'!AC106)</f>
        <v>1.4846017699115044</v>
      </c>
      <c r="BA106" s="22">
        <f>('Cash Flow Statement Annual'!AB106+'Cash Flow Statement Annual'!AU106)/'Income Statement Annual'!BS106</f>
        <v>0.14960629921259844</v>
      </c>
      <c r="BB106" s="22">
        <f>'Income Statement Annual'!AF106/('Balance Sheet Annual'!BH106+'Balance Sheet Annual'!BS106)</f>
        <v>0.32117310443490699</v>
      </c>
      <c r="BC106" s="23">
        <f>'Income Statement Annual'!AF106/('Balance Sheet Annual'!BB106-'Balance Sheet Annual'!BR106)</f>
        <v>5.4013954607426418E-2</v>
      </c>
    </row>
    <row r="107" spans="1:55" x14ac:dyDescent="0.2">
      <c r="A107" s="47" t="s">
        <v>397</v>
      </c>
      <c r="B107" s="47" t="s">
        <v>398</v>
      </c>
      <c r="C107" s="47" t="str">
        <f>VLOOKUP(A107,'[1]S&amp;P 500 Wikipedia'!A:D,3,FALSE)</f>
        <v>Utilities</v>
      </c>
      <c r="D107" s="47">
        <v>189087</v>
      </c>
      <c r="E107" s="47" t="s">
        <v>16</v>
      </c>
      <c r="F107" s="47">
        <v>2018</v>
      </c>
      <c r="G107" s="47" t="s">
        <v>17</v>
      </c>
      <c r="H107" s="48">
        <v>43465</v>
      </c>
      <c r="I107" s="48">
        <v>43497</v>
      </c>
      <c r="J107" s="48">
        <v>43524</v>
      </c>
      <c r="K107" s="47">
        <v>659600000</v>
      </c>
      <c r="L107" s="47">
        <v>661100000</v>
      </c>
      <c r="M107" s="47" t="s">
        <v>1705</v>
      </c>
      <c r="N107" s="20">
        <f>'Balance Sheet Annual'!AH107/'Balance Sheet Annual'!BR107</f>
        <v>0.67490519157839679</v>
      </c>
      <c r="O107" s="21">
        <f>('Balance Sheet Annual'!AH107-'Balance Sheet Annual'!U107)/'Balance Sheet Annual'!BR107</f>
        <v>0.48947299594612265</v>
      </c>
      <c r="P107" s="21">
        <f>'Balance Sheet Annual'!N107/'Balance Sheet Annual'!BR107</f>
        <v>3.5046423434026412E-2</v>
      </c>
      <c r="Q107" s="21">
        <f>'Balance Sheet Annual'!CH107/'Balance Sheet Annual'!CS107</f>
        <v>2.5338352685050798</v>
      </c>
      <c r="R107" s="21">
        <f>('Balance Sheet Annual'!BH107+'Balance Sheet Annual'!BS107)/'Balance Sheet Annual'!BB107</f>
        <v>0.45052237081910823</v>
      </c>
      <c r="S107" s="21">
        <f>('Balance Sheet Annual'!BH107/'Balance Sheet Annual'!BB107)</f>
        <v>5.0799599558487563E-2</v>
      </c>
      <c r="T107" s="21">
        <f>'Balance Sheet Annual'!BS107/'Balance Sheet Annual'!BB107</f>
        <v>0.39972277126062067</v>
      </c>
      <c r="U107" s="21">
        <f>('Balance Sheet Annual'!BH107+'Balance Sheet Annual'!BS107)/'Balance Sheet Annual'!CS107</f>
        <v>1.5920718432510885</v>
      </c>
      <c r="V107" s="21">
        <f>('Balance Sheet Annual'!BH107/'Balance Sheet Annual'!CS107)</f>
        <v>0.17951741654571843</v>
      </c>
      <c r="W107" s="21">
        <f>('Balance Sheet Annual'!BS107/'Balance Sheet Annual'!CS107)</f>
        <v>1.41255442670537</v>
      </c>
      <c r="X107" s="22">
        <f>'Balance Sheet Annual'!AH107/'Balance Sheet Annual'!BB107</f>
        <v>6.6239700182252226E-2</v>
      </c>
      <c r="Y107" s="22">
        <f>'Balance Sheet Annual'!CS107/('Balance Sheet Annual'!BB107-'Balance Sheet Annual'!AQ107-'Balance Sheet Annual'!AR107-'Balance Sheet Annual'!AS107)</f>
        <v>0.31126295281926758</v>
      </c>
      <c r="Z107" s="22">
        <f>'Balance Sheet Annual'!BA107/'Balance Sheet Annual'!BB107</f>
        <v>0.93376029981774777</v>
      </c>
      <c r="AA107" s="22">
        <f>'Balance Sheet Annual'!AR107/'Balance Sheet Annual'!BB107</f>
        <v>8.2270195343583957E-2</v>
      </c>
      <c r="AB107" s="23">
        <f>'Balance Sheet Annual'!CS107/'Balance Sheet Annual'!CT107</f>
        <v>0.2829786687886644</v>
      </c>
      <c r="AC107" s="24">
        <f>'Income Statement Annual'!V107/'Income Statement Annual'!N107</f>
        <v>0.73208140056860693</v>
      </c>
      <c r="AD107" s="22">
        <f>('Income Statement Annual'!AF107-'Income Statement Annual'!AC107)/'Income Statement Annual'!N107</f>
        <v>0.42076911566661679</v>
      </c>
      <c r="AE107" s="22">
        <f>'Income Statement Annual'!AF107/'Income Statement Annual'!N107</f>
        <v>0.27113571749214427</v>
      </c>
      <c r="AF107" s="22">
        <f>'Income Statement Annual'!BS107/'Income Statement Annual'!N107</f>
        <v>0.18307646266646715</v>
      </c>
      <c r="AG107" s="22">
        <f>('Income Statement Annual'!AF107-'Income Statement Annual'!AC107)/('Income Statement Annual'!AH107*-1)</f>
        <v>3.7669122572002678</v>
      </c>
      <c r="AH107" s="23">
        <f>'Income Statement Annual'!AF107/('Income Statement Annual'!AH107*-1)</f>
        <v>2.4273275284661753</v>
      </c>
      <c r="AI107" s="24">
        <f>'Cash Flow Statement Annual'!BG107/'Cash Flow Statement Annual'!AB107</f>
        <v>-0.4514980096375445</v>
      </c>
      <c r="AJ107" s="22">
        <f>'Cash Flow Statement Annual'!AB107/'Balance Sheet Annual'!BR107</f>
        <v>0.62416633974107494</v>
      </c>
      <c r="AK107" s="22">
        <f>('Cash Flow Statement Annual'!AB107+'Cash Flow Statement Annual'!AV107)/('Balance Sheet Annual'!BH107+'Balance Sheet Annual'!BS107)</f>
        <v>7.3727992706968268E-2</v>
      </c>
      <c r="AL107" s="23">
        <f>('Cash Flow Statement Annual'!AB107/('Balance Sheet Annual'!BH107+'Balance Sheet Annual'!BS107))</f>
        <v>0.13597515811064897</v>
      </c>
      <c r="AM107" s="24">
        <f>'Income Statement Annual'!BS107/'Balance Sheet Annual'!CS107</f>
        <v>0.11098512336719885</v>
      </c>
      <c r="AN107" s="22">
        <f>'Income Statement Annual'!N107/'Balance Sheet Annual'!CS107</f>
        <v>0.60622278664731499</v>
      </c>
      <c r="AO107" s="22">
        <f>'Income Statement Annual'!N107/'Balance Sheet Annual'!BB107</f>
        <v>0.17154811715481172</v>
      </c>
      <c r="AP107" s="22">
        <f>'Income Statement Annual'!N107/('Balance Sheet Annual'!AH107-'Balance Sheet Annual'!BR107)</f>
        <v>-5.3765084473049072</v>
      </c>
      <c r="AQ107" s="22">
        <f>'Income Statement Annual'!BS107/'Balance Sheet Annual'!BB107</f>
        <v>3.1406422465795621E-2</v>
      </c>
      <c r="AR107" s="22">
        <f>'Cash Flow Statement Annual'!AB107/'Income Statement Annual'!N107</f>
        <v>0.35710010474337872</v>
      </c>
      <c r="AS107" s="22">
        <f>'Cash Flow Statement Annual'!BG107/'Income Statement Annual'!N107</f>
        <v>-0.16122998653299417</v>
      </c>
      <c r="AT107" s="22">
        <f>'Cash Flow Statement Annual'!AB107/'Balance Sheet Annual'!BB107</f>
        <v>6.1259850604512667E-2</v>
      </c>
      <c r="AU107" s="22">
        <f>('Cash Flow Statement Annual'!AB107+'Cash Flow Statement Annual'!AU107)/'Balance Sheet Annual'!BR107</f>
        <v>0.30874852883483717</v>
      </c>
      <c r="AV107" s="22">
        <f>('Cash Flow Statement Annual'!AB107+'Cash Flow Statement Annual'!AU107)/('Balance Sheet Annual'!BH107+'Balance Sheet Annual'!BS107)</f>
        <v>6.7261124722238053E-2</v>
      </c>
      <c r="AW107" s="22">
        <f>'Cash Flow Statement Annual'!AB107/'Balance Sheet Annual'!BS107</f>
        <v>0.15325584382224505</v>
      </c>
      <c r="AX107" s="22">
        <f>('Cash Flow Statement Annual'!AB107+'Cash Flow Statement Annual'!AU107)/'Balance Sheet Annual'!BS107</f>
        <v>7.5809144618546112E-2</v>
      </c>
      <c r="AY107" s="22">
        <f>('Balance Sheet Annual'!BH107+'Balance Sheet Annual'!BS107)/('Income Statement Annual'!AF107-'Income Statement Annual'!AC107)</f>
        <v>6.2414651493598861</v>
      </c>
      <c r="AZ107" s="22">
        <f>(('Balance Sheet Annual'!BH107+'Balance Sheet Annual'!BS107)-'Balance Sheet Annual'!N107)/('Income Statement Annual'!AF107-'Income Statement Annual'!AC107)</f>
        <v>6.1938122332859171</v>
      </c>
      <c r="BA107" s="22">
        <f>('Cash Flow Statement Annual'!AB107+'Cash Flow Statement Annual'!AU107)/'Income Statement Annual'!BS107</f>
        <v>0.96485492439722109</v>
      </c>
      <c r="BB107" s="22">
        <f>'Income Statement Annual'!AF107/('Balance Sheet Annual'!BH107+'Balance Sheet Annual'!BS107)</f>
        <v>0.10324198051393083</v>
      </c>
      <c r="BC107" s="23">
        <f>'Income Statement Annual'!AF107/('Balance Sheet Annual'!BB107-'Balance Sheet Annual'!BR107)</f>
        <v>5.157470789986765E-2</v>
      </c>
    </row>
    <row r="108" spans="1:55" x14ac:dyDescent="0.2">
      <c r="A108" s="47" t="s">
        <v>373</v>
      </c>
      <c r="B108" s="47" t="s">
        <v>374</v>
      </c>
      <c r="C108" s="47" t="str">
        <f>VLOOKUP(A108,'[1]S&amp;P 500 Wikipedia'!A:D,3,FALSE)</f>
        <v>Industrials</v>
      </c>
      <c r="D108" s="47">
        <v>231789</v>
      </c>
      <c r="E108" s="47" t="s">
        <v>16</v>
      </c>
      <c r="F108" s="47">
        <v>2018</v>
      </c>
      <c r="G108" s="47" t="s">
        <v>17</v>
      </c>
      <c r="H108" s="48">
        <v>43465</v>
      </c>
      <c r="I108" s="48">
        <v>43511</v>
      </c>
      <c r="J108" s="48">
        <v>43511</v>
      </c>
      <c r="K108" s="47">
        <v>679000000</v>
      </c>
      <c r="L108" s="47">
        <v>685000000</v>
      </c>
      <c r="M108" s="47" t="s">
        <v>1706</v>
      </c>
      <c r="N108" s="20">
        <f>'Balance Sheet Annual'!AH108/'Balance Sheet Annual'!BR108</f>
        <v>0.34126386048013779</v>
      </c>
      <c r="O108" s="21">
        <f>('Balance Sheet Annual'!AH108-'Balance Sheet Annual'!U108)/'Balance Sheet Annual'!BR108</f>
        <v>0.28447626224566691</v>
      </c>
      <c r="P108" s="21">
        <f>'Balance Sheet Annual'!N108/'Balance Sheet Annual'!BR108</f>
        <v>9.516632576165357E-2</v>
      </c>
      <c r="Q108" s="21">
        <f>'Balance Sheet Annual'!CH108/'Balance Sheet Annual'!CS108</f>
        <v>3.4031562796814496</v>
      </c>
      <c r="R108" s="21">
        <f>('Balance Sheet Annual'!BH108+'Balance Sheet Annual'!BS108)/'Balance Sheet Annual'!BB108</f>
        <v>0.19581521919490261</v>
      </c>
      <c r="S108" s="21">
        <f>('Balance Sheet Annual'!BH108/'Balance Sheet Annual'!BB108)</f>
        <v>5.8872332658547105E-2</v>
      </c>
      <c r="T108" s="21">
        <f>'Balance Sheet Annual'!BS108/'Balance Sheet Annual'!BB108</f>
        <v>0.1369428865363555</v>
      </c>
      <c r="U108" s="21">
        <f>('Balance Sheet Annual'!BH108+'Balance Sheet Annual'!BS108)/'Balance Sheet Annual'!CS108</f>
        <v>0.86220501205523492</v>
      </c>
      <c r="V108" s="21">
        <f>('Balance Sheet Annual'!BH108/'Balance Sheet Annual'!CS108)</f>
        <v>0.25922408124497698</v>
      </c>
      <c r="W108" s="21">
        <f>('Balance Sheet Annual'!BS108/'Balance Sheet Annual'!CS108)</f>
        <v>0.60298093081025794</v>
      </c>
      <c r="X108" s="22">
        <f>'Balance Sheet Annual'!AH108/'Balance Sheet Annual'!BB108</f>
        <v>0.10520027876414562</v>
      </c>
      <c r="Y108" s="22">
        <f>'Balance Sheet Annual'!CS108/('Balance Sheet Annual'!BB108-'Balance Sheet Annual'!AQ108-'Balance Sheet Annual'!AR108-'Balance Sheet Annual'!AS108)</f>
        <v>0.29979191764319352</v>
      </c>
      <c r="Z108" s="22">
        <f>'Balance Sheet Annual'!BA108/'Balance Sheet Annual'!BB108</f>
        <v>0.89479972123585438</v>
      </c>
      <c r="AA108" s="22">
        <f>'Balance Sheet Annual'!AR108/'Balance Sheet Annual'!BB108</f>
        <v>0.16229714930474895</v>
      </c>
      <c r="AB108" s="23">
        <f>'Balance Sheet Annual'!CS108/'Balance Sheet Annual'!CT108</f>
        <v>0.22710981316165002</v>
      </c>
      <c r="AC108" s="24">
        <f>'Income Statement Annual'!V108/'Income Statement Annual'!N108</f>
        <v>0.28259597641658041</v>
      </c>
      <c r="AD108" s="22">
        <f>('Income Statement Annual'!AF108-'Income Statement Annual'!AC108)/'Income Statement Annual'!N108</f>
        <v>0.17086727575498448</v>
      </c>
      <c r="AE108" s="22">
        <f>'Income Statement Annual'!AF108/'Income Statement Annual'!N108</f>
        <v>0.11845717629056213</v>
      </c>
      <c r="AF108" s="22">
        <f>'Income Statement Annual'!BS108/'Income Statement Annual'!N108</f>
        <v>8.8550339799270891E-2</v>
      </c>
      <c r="AG108" s="22">
        <f>('Income Statement Annual'!AF108-'Income Statement Annual'!AC108)/('Income Statement Annual'!AH108*-1)</f>
        <v>24.414790996784564</v>
      </c>
      <c r="AH108" s="23">
        <f>'Income Statement Annual'!AF108/('Income Statement Annual'!AH108*-1)</f>
        <v>16.926045016077172</v>
      </c>
      <c r="AI108" s="24">
        <f>'Cash Flow Statement Annual'!BG108/'Cash Flow Statement Annual'!AB108</f>
        <v>-0.24607927003136584</v>
      </c>
      <c r="AJ108" s="22">
        <f>'Cash Flow Statement Annual'!AB108/'Balance Sheet Annual'!BR108</f>
        <v>0.37754333082140168</v>
      </c>
      <c r="AK108" s="22">
        <f>('Cash Flow Statement Annual'!AB108+'Cash Flow Statement Annual'!AV108)/('Balance Sheet Annual'!BH108+'Balance Sheet Annual'!BS108)</f>
        <v>0.51732903991187185</v>
      </c>
      <c r="AL108" s="23">
        <f>('Cash Flow Statement Annual'!AB108/('Balance Sheet Annual'!BH108+'Balance Sheet Annual'!BS108))</f>
        <v>0.5943564104736887</v>
      </c>
      <c r="AM108" s="24">
        <f>'Income Statement Annual'!BS108/'Balance Sheet Annual'!CS108</f>
        <v>0.2874990867246292</v>
      </c>
      <c r="AN108" s="22">
        <f>'Income Statement Annual'!N108/'Balance Sheet Annual'!CS108</f>
        <v>3.2467304741725727</v>
      </c>
      <c r="AO108" s="22">
        <f>'Income Statement Annual'!N108/'Balance Sheet Annual'!BB108</f>
        <v>0.73736435137556833</v>
      </c>
      <c r="AP108" s="22">
        <f>'Income Statement Annual'!N108/('Balance Sheet Annual'!AH108-'Balance Sheet Annual'!BR108)</f>
        <v>-3.6311488805360352</v>
      </c>
      <c r="AQ108" s="22">
        <f>'Income Statement Annual'!BS108/'Balance Sheet Annual'!BB108</f>
        <v>6.529386387017555E-2</v>
      </c>
      <c r="AR108" s="22">
        <f>'Cash Flow Statement Annual'!AB108/'Income Statement Annual'!N108</f>
        <v>0.15783788649354155</v>
      </c>
      <c r="AS108" s="22">
        <f>'Cash Flow Statement Annual'!BG108/'Income Statement Annual'!N108</f>
        <v>-3.8840631891624289E-2</v>
      </c>
      <c r="AT108" s="22">
        <f>'Cash Flow Statement Annual'!AB108/'Balance Sheet Annual'!BB108</f>
        <v>0.11638403079680085</v>
      </c>
      <c r="AU108" s="22">
        <f>('Cash Flow Statement Annual'!AB108+'Cash Flow Statement Annual'!AU108)/'Balance Sheet Annual'!BR108</f>
        <v>0.14108084831521153</v>
      </c>
      <c r="AV108" s="22">
        <f>('Cash Flow Statement Annual'!AB108+'Cash Flow Statement Annual'!AU108)/('Balance Sheet Annual'!BH108+'Balance Sheet Annual'!BS108)</f>
        <v>0.22209982204897891</v>
      </c>
      <c r="AW108" s="22">
        <f>'Cash Flow Statement Annual'!AB108/'Balance Sheet Annual'!BS108</f>
        <v>0.84987277353689572</v>
      </c>
      <c r="AX108" s="22">
        <f>('Cash Flow Statement Annual'!AB108+'Cash Flow Statement Annual'!AU108)/'Balance Sheet Annual'!BS108</f>
        <v>0.31758148552041682</v>
      </c>
      <c r="AY108" s="22">
        <f>('Balance Sheet Annual'!BH108+'Balance Sheet Annual'!BS108)/('Income Statement Annual'!AF108-'Income Statement Annual'!AC108)</f>
        <v>1.5541946529698407</v>
      </c>
      <c r="AZ108" s="22">
        <f>(('Balance Sheet Annual'!BH108+'Balance Sheet Annual'!BS108)-'Balance Sheet Annual'!N108)/('Income Statement Annual'!AF108-'Income Statement Annual'!AC108)</f>
        <v>1.32134861056236</v>
      </c>
      <c r="BA108" s="22">
        <f>('Cash Flow Statement Annual'!AB108+'Cash Flow Statement Annual'!AU108)/'Income Statement Annual'!BS108</f>
        <v>0.66607369758576873</v>
      </c>
      <c r="BB108" s="22">
        <f>'Income Statement Annual'!AF108/('Balance Sheet Annual'!BH108+'Balance Sheet Annual'!BS108)</f>
        <v>0.44606389289043302</v>
      </c>
      <c r="BC108" s="23">
        <f>'Income Statement Annual'!AF108/('Balance Sheet Annual'!BB108-'Balance Sheet Annual'!BR108)</f>
        <v>0.12627134906927653</v>
      </c>
    </row>
    <row r="109" spans="1:55" x14ac:dyDescent="0.2">
      <c r="A109" s="47" t="s">
        <v>418</v>
      </c>
      <c r="B109" s="47" t="s">
        <v>419</v>
      </c>
      <c r="C109" s="47" t="str">
        <f>VLOOKUP(A109,'[1]S&amp;P 500 Wikipedia'!A:D,3,FALSE)</f>
        <v>Materials</v>
      </c>
      <c r="D109" s="47">
        <v>546332</v>
      </c>
      <c r="E109" s="47" t="s">
        <v>16</v>
      </c>
      <c r="F109" s="47">
        <v>2018</v>
      </c>
      <c r="G109" s="47" t="s">
        <v>17</v>
      </c>
      <c r="H109" s="48">
        <v>43465</v>
      </c>
      <c r="I109" s="48">
        <v>43507</v>
      </c>
      <c r="J109" s="48">
        <v>43507</v>
      </c>
      <c r="K109" s="47">
        <v>2281900000</v>
      </c>
      <c r="L109" s="47">
        <v>2292800000</v>
      </c>
      <c r="M109" s="47" t="s">
        <v>2009</v>
      </c>
      <c r="N109" s="20">
        <f>'Balance Sheet Annual'!AH109/'Balance Sheet Annual'!BR109</f>
        <v>2.0069997976937084</v>
      </c>
      <c r="O109" s="21">
        <f>('Balance Sheet Annual'!AH109-'Balance Sheet Annual'!U109)/'Balance Sheet Annual'!BR109</f>
        <v>1.3344932227392272</v>
      </c>
      <c r="P109" s="21">
        <f>'Balance Sheet Annual'!N109/'Balance Sheet Annual'!BR109</f>
        <v>0.55092049362735185</v>
      </c>
      <c r="Q109" s="21">
        <f>'Balance Sheet Annual'!CH109/'Balance Sheet Annual'!CS109</f>
        <v>0.95500057185040399</v>
      </c>
      <c r="R109" s="21">
        <f>('Balance Sheet Annual'!BH109+'Balance Sheet Annual'!BS109)/'Balance Sheet Annual'!BB109</f>
        <v>0.2151997021751848</v>
      </c>
      <c r="S109" s="21">
        <f>('Balance Sheet Annual'!BH109/'Balance Sheet Annual'!BB109)</f>
        <v>1.4901877359995746E-2</v>
      </c>
      <c r="T109" s="21">
        <f>'Balance Sheet Annual'!BS109/'Balance Sheet Annual'!BB109</f>
        <v>0.20029782481518907</v>
      </c>
      <c r="U109" s="21">
        <f>('Balance Sheet Annual'!BH109+'Balance Sheet Annual'!BS109)/'Balance Sheet Annual'!CS109</f>
        <v>0.42071554081452295</v>
      </c>
      <c r="V109" s="21">
        <f>('Balance Sheet Annual'!BH109/'Balance Sheet Annual'!CS109)</f>
        <v>2.9133178760436269E-2</v>
      </c>
      <c r="W109" s="21">
        <f>('Balance Sheet Annual'!BS109/'Balance Sheet Annual'!CS109)</f>
        <v>0.39158236205408664</v>
      </c>
      <c r="X109" s="22">
        <f>'Balance Sheet Annual'!AH109/'Balance Sheet Annual'!BB109</f>
        <v>0.26380364835398606</v>
      </c>
      <c r="Y109" s="22">
        <f>'Balance Sheet Annual'!CS109/('Balance Sheet Annual'!BB109-'Balance Sheet Annual'!AQ109-'Balance Sheet Annual'!AR109-'Balance Sheet Annual'!AS109)</f>
        <v>0.98108800097926208</v>
      </c>
      <c r="Z109" s="22">
        <f>'Balance Sheet Annual'!BA109/'Balance Sheet Annual'!BB109</f>
        <v>0.73619635164601394</v>
      </c>
      <c r="AA109" s="22">
        <f>'Balance Sheet Annual'!AR109/'Balance Sheet Annual'!BB109</f>
        <v>0.31394990161144498</v>
      </c>
      <c r="AB109" s="23">
        <f>'Balance Sheet Annual'!CS109/'Balance Sheet Annual'!CT109</f>
        <v>0.51150880178694891</v>
      </c>
      <c r="AC109" s="24">
        <f>'Income Statement Annual'!V109/'Income Statement Annual'!N109</f>
        <v>0.24011072728753038</v>
      </c>
      <c r="AD109" s="22">
        <f>('Income Statement Annual'!AF109-'Income Statement Annual'!AC109)/'Income Statement Annual'!N109</f>
        <v>0.12648731637530969</v>
      </c>
      <c r="AE109" s="22">
        <f>'Income Statement Annual'!AF109/'Income Statement Annual'!N109</f>
        <v>0.1043534898868302</v>
      </c>
      <c r="AF109" s="22">
        <f>'Income Statement Annual'!BS109/'Income Statement Annual'!N109</f>
        <v>4.4709631645672682E-2</v>
      </c>
      <c r="AG109" s="22">
        <f>('Income Statement Annual'!AF109-'Income Statement Annual'!AC109)/('Income Statement Annual'!AH109*-1)</f>
        <v>7.2307180851063828</v>
      </c>
      <c r="AH109" s="23">
        <f>'Income Statement Annual'!AF109/('Income Statement Annual'!AH109*-1)</f>
        <v>5.9654255319148932</v>
      </c>
      <c r="AI109" s="24">
        <f>'Cash Flow Statement Annual'!BG109/'Cash Flow Statement Annual'!AB109</f>
        <v>-0.40541111815683789</v>
      </c>
      <c r="AJ109" s="22">
        <f>'Cash Flow Statement Annual'!AB109/'Balance Sheet Annual'!BR109</f>
        <v>0.19142221323083147</v>
      </c>
      <c r="AK109" s="22">
        <f>('Cash Flow Statement Annual'!AB109+'Cash Flow Statement Annual'!AV109)/('Balance Sheet Annual'!BH109+'Balance Sheet Annual'!BS109)</f>
        <v>3.0644523527085805E-2</v>
      </c>
      <c r="AL109" s="23">
        <f>('Cash Flow Statement Annual'!AB109/('Balance Sheet Annual'!BH109+'Balance Sheet Annual'!BS109))</f>
        <v>0.11691874258600238</v>
      </c>
      <c r="AM109" s="24">
        <f>'Income Statement Annual'!BS109/'Balance Sheet Annual'!CS109</f>
        <v>3.9967144594973955E-2</v>
      </c>
      <c r="AN109" s="22">
        <f>'Income Statement Annual'!N109/'Balance Sheet Annual'!CS109</f>
        <v>0.89392694871021738</v>
      </c>
      <c r="AO109" s="22">
        <f>'Income Statement Annual'!N109/'Balance Sheet Annual'!BB109</f>
        <v>0.45725150241982665</v>
      </c>
      <c r="AP109" s="22">
        <f>'Income Statement Annual'!N109/('Balance Sheet Annual'!AH109-'Balance Sheet Annual'!BR109)</f>
        <v>3.4545564127290262</v>
      </c>
      <c r="AQ109" s="22">
        <f>'Income Statement Annual'!BS109/'Balance Sheet Annual'!BB109</f>
        <v>2.0443546242620857E-2</v>
      </c>
      <c r="AR109" s="22">
        <f>'Cash Flow Statement Annual'!AB109/'Income Statement Annual'!N109</f>
        <v>5.5026344254858861E-2</v>
      </c>
      <c r="AS109" s="22">
        <f>'Cash Flow Statement Annual'!BG109/'Income Statement Annual'!N109</f>
        <v>-2.2308291752445423E-2</v>
      </c>
      <c r="AT109" s="22">
        <f>'Cash Flow Statement Annual'!AB109/'Balance Sheet Annual'!BB109</f>
        <v>2.5160878583204808E-2</v>
      </c>
      <c r="AU109" s="22">
        <f>('Cash Flow Statement Annual'!AB109+'Cash Flow Statement Annual'!AU109)/'Balance Sheet Annual'!BR109</f>
        <v>9.1806595185110251E-2</v>
      </c>
      <c r="AV109" s="22">
        <f>('Cash Flow Statement Annual'!AB109+'Cash Flow Statement Annual'!AU109)/('Balance Sheet Annual'!BH109+'Balance Sheet Annual'!BS109)</f>
        <v>5.6074535389482011E-2</v>
      </c>
      <c r="AW109" s="22">
        <f>'Cash Flow Statement Annual'!AB109/'Balance Sheet Annual'!BS109</f>
        <v>0.12561733312091763</v>
      </c>
      <c r="AX109" s="22">
        <f>('Cash Flow Statement Annual'!AB109+'Cash Flow Statement Annual'!AU109)/'Balance Sheet Annual'!BS109</f>
        <v>6.0246402209123251E-2</v>
      </c>
      <c r="AY109" s="22">
        <f>('Balance Sheet Annual'!BH109+'Balance Sheet Annual'!BS109)/('Income Statement Annual'!AF109-'Income Statement Annual'!AC109)</f>
        <v>3.7208275862068967</v>
      </c>
      <c r="AZ109" s="22">
        <f>(('Balance Sheet Annual'!BH109+'Balance Sheet Annual'!BS109)-'Balance Sheet Annual'!N109)/('Income Statement Annual'!AF109-'Income Statement Annual'!AC109)</f>
        <v>2.4687816091954025</v>
      </c>
      <c r="BA109" s="22">
        <f>('Cash Flow Statement Annual'!AB109+'Cash Flow Statement Annual'!AU109)/'Income Statement Annual'!BS109</f>
        <v>0.590270551508845</v>
      </c>
      <c r="BB109" s="22">
        <f>'Income Statement Annual'!AF109/('Balance Sheet Annual'!BH109+'Balance Sheet Annual'!BS109)</f>
        <v>0.22172795571372084</v>
      </c>
      <c r="BC109" s="23">
        <f>'Income Statement Annual'!AF109/('Balance Sheet Annual'!BB109-'Balance Sheet Annual'!BR109)</f>
        <v>5.4936778618008143E-2</v>
      </c>
    </row>
    <row r="110" spans="1:55" x14ac:dyDescent="0.2">
      <c r="A110" s="47" t="s">
        <v>370</v>
      </c>
      <c r="B110" s="47" t="s">
        <v>371</v>
      </c>
      <c r="C110" s="47" t="str">
        <f>VLOOKUP(A110,'[1]S&amp;P 500 Wikipedia'!A:D,3,FALSE)</f>
        <v>Industrials</v>
      </c>
      <c r="D110" s="47">
        <v>373449</v>
      </c>
      <c r="E110" s="47" t="s">
        <v>16</v>
      </c>
      <c r="F110" s="47">
        <v>2018</v>
      </c>
      <c r="G110" s="47" t="s">
        <v>17</v>
      </c>
      <c r="H110" s="48">
        <v>43404</v>
      </c>
      <c r="I110" s="48">
        <v>43451</v>
      </c>
      <c r="J110" s="48">
        <v>43451</v>
      </c>
      <c r="K110" s="47">
        <v>319900000</v>
      </c>
      <c r="L110" s="47">
        <v>329200000</v>
      </c>
      <c r="M110" s="47" t="s">
        <v>1707</v>
      </c>
      <c r="N110" s="20">
        <f>'Balance Sheet Annual'!AH110/'Balance Sheet Annual'!BR110</f>
        <v>1.5326908577112914</v>
      </c>
      <c r="O110" s="21">
        <f>('Balance Sheet Annual'!AH110-'Balance Sheet Annual'!U110)/'Balance Sheet Annual'!BR110</f>
        <v>1.3378921223871707</v>
      </c>
      <c r="P110" s="21">
        <f>'Balance Sheet Annual'!N110/'Balance Sheet Annual'!BR110</f>
        <v>0.13920621946815184</v>
      </c>
      <c r="Q110" s="21">
        <f>'Balance Sheet Annual'!CH110/'Balance Sheet Annual'!CS110</f>
        <v>5.2013940487563248</v>
      </c>
      <c r="R110" s="21">
        <f>('Balance Sheet Annual'!BH110+'Balance Sheet Annual'!BS110)/'Balance Sheet Annual'!BB110</f>
        <v>0.60272864722998798</v>
      </c>
      <c r="S110" s="21">
        <f>('Balance Sheet Annual'!BH110/'Balance Sheet Annual'!BB110)</f>
        <v>0.21422234267130713</v>
      </c>
      <c r="T110" s="21">
        <f>'Balance Sheet Annual'!BS110/'Balance Sheet Annual'!BB110</f>
        <v>0.3885063045586809</v>
      </c>
      <c r="U110" s="21">
        <f>('Balance Sheet Annual'!BH110+'Balance Sheet Annual'!BS110)/'Balance Sheet Annual'!CS110</f>
        <v>3.737757845946998</v>
      </c>
      <c r="V110" s="21">
        <f>('Balance Sheet Annual'!BH110/'Balance Sheet Annual'!CS110)</f>
        <v>1.3284771609524821</v>
      </c>
      <c r="W110" s="21">
        <f>('Balance Sheet Annual'!BS110/'Balance Sheet Annual'!CS110)</f>
        <v>2.4092806849945156</v>
      </c>
      <c r="X110" s="22">
        <f>'Balance Sheet Annual'!AH110/'Balance Sheet Annual'!BB110</f>
        <v>0.69007816511667708</v>
      </c>
      <c r="Y110" s="22">
        <f>'Balance Sheet Annual'!CS110/('Balance Sheet Annual'!BB110-'Balance Sheet Annual'!AQ110-'Balance Sheet Annual'!AR110-'Balance Sheet Annual'!AS110)</f>
        <v>0.1727437890500253</v>
      </c>
      <c r="Z110" s="22">
        <f>'Balance Sheet Annual'!BA110/'Balance Sheet Annual'!BB110</f>
        <v>0.30992183488332287</v>
      </c>
      <c r="AA110" s="22">
        <f>'Balance Sheet Annual'!AR110/'Balance Sheet Annual'!BB110</f>
        <v>4.4227477605979344E-2</v>
      </c>
      <c r="AB110" s="23">
        <f>'Balance Sheet Annual'!CS110/'Balance Sheet Annual'!CT110</f>
        <v>0.1612540651566155</v>
      </c>
      <c r="AC110" s="24">
        <f>'Income Statement Annual'!V110/'Income Statement Annual'!N110</f>
        <v>0.31550389879462598</v>
      </c>
      <c r="AD110" s="22">
        <f>('Income Statement Annual'!AF110-'Income Statement Annual'!AC110)/'Income Statement Annual'!N110</f>
        <v>0.14118374525198285</v>
      </c>
      <c r="AE110" s="22">
        <f>'Income Statement Annual'!AF110/'Income Statement Annual'!N110</f>
        <v>0.14118374525198285</v>
      </c>
      <c r="AF110" s="22">
        <f>'Income Statement Annual'!BS110/'Income Statement Annual'!N110</f>
        <v>6.3397907258744515E-2</v>
      </c>
      <c r="AG110" s="22">
        <f>('Income Statement Annual'!AF110-'Income Statement Annual'!AC110)/('Income Statement Annual'!AH110*-1)</f>
        <v>4.3821036889332001</v>
      </c>
      <c r="AH110" s="23">
        <f>'Income Statement Annual'!AF110/('Income Statement Annual'!AH110*-1)</f>
        <v>4.3821036889332001</v>
      </c>
      <c r="AI110" s="24">
        <f>'Cash Flow Statement Annual'!BG110/'Cash Flow Statement Annual'!AB110</f>
        <v>0.48145910014832721</v>
      </c>
      <c r="AJ110" s="22">
        <f>'Cash Flow Statement Annual'!AB110/'Balance Sheet Annual'!BR110</f>
        <v>5.7667572722031088E-2</v>
      </c>
      <c r="AK110" s="22">
        <f>('Cash Flow Statement Annual'!AB110+'Cash Flow Statement Annual'!AV110)/('Balance Sheet Annual'!BH110+'Balance Sheet Annual'!BS110)</f>
        <v>2.4008368022605021E-2</v>
      </c>
      <c r="AL110" s="23">
        <f>('Cash Flow Statement Annual'!AB110/('Balance Sheet Annual'!BH110+'Balance Sheet Annual'!BS110))</f>
        <v>4.3077804151353295E-2</v>
      </c>
      <c r="AM110" s="24">
        <f>'Income Statement Annual'!BS110/'Balance Sheet Annual'!CS110</f>
        <v>0.20949651487810919</v>
      </c>
      <c r="AN110" s="22">
        <f>'Income Statement Annual'!N110/'Balance Sheet Annual'!CS110</f>
        <v>3.3044705091462334</v>
      </c>
      <c r="AO110" s="22">
        <f>'Income Statement Annual'!N110/'Balance Sheet Annual'!BB110</f>
        <v>0.53285930278998117</v>
      </c>
      <c r="AP110" s="22">
        <f>'Income Statement Annual'!N110/('Balance Sheet Annual'!AH110-'Balance Sheet Annual'!BR110)</f>
        <v>2.2217418196091492</v>
      </c>
      <c r="AQ110" s="22">
        <f>'Income Statement Annual'!BS110/'Balance Sheet Annual'!BB110</f>
        <v>3.3782164660238492E-2</v>
      </c>
      <c r="AR110" s="22">
        <f>'Cash Flow Statement Annual'!AB110/'Income Statement Annual'!N110</f>
        <v>4.8726233146044858E-2</v>
      </c>
      <c r="AS110" s="22">
        <f>'Cash Flow Statement Annual'!BG110/'Income Statement Annual'!N110</f>
        <v>2.3459688364112351E-2</v>
      </c>
      <c r="AT110" s="22">
        <f>'Cash Flow Statement Annual'!AB110/'Balance Sheet Annual'!BB110</f>
        <v>2.5964226621783534E-2</v>
      </c>
      <c r="AU110" s="22">
        <f>('Cash Flow Statement Annual'!AB110+'Cash Flow Statement Annual'!AU110)/'Balance Sheet Annual'!BR110</f>
        <v>-0.20066591901258973</v>
      </c>
      <c r="AV110" s="22">
        <f>('Cash Flow Statement Annual'!AB110+'Cash Flow Statement Annual'!AU110)/('Balance Sheet Annual'!BH110+'Balance Sheet Annual'!BS110)</f>
        <v>-0.14989788456577866</v>
      </c>
      <c r="AW110" s="22">
        <f>'Cash Flow Statement Annual'!AB110/'Balance Sheet Annual'!BS110</f>
        <v>6.6830901627908681E-2</v>
      </c>
      <c r="AX110" s="22">
        <f>('Cash Flow Statement Annual'!AB110+'Cash Flow Statement Annual'!AU110)/'Balance Sheet Annual'!BS110</f>
        <v>-0.23255156512736164</v>
      </c>
      <c r="AY110" s="22">
        <f>('Balance Sheet Annual'!BH110+'Balance Sheet Annual'!BS110)/('Income Statement Annual'!AF110-'Income Statement Annual'!AC110)</f>
        <v>8.0116982348368495</v>
      </c>
      <c r="AZ110" s="22">
        <f>(('Balance Sheet Annual'!BH110+'Balance Sheet Annual'!BS110)-'Balance Sheet Annual'!N110)/('Income Statement Annual'!AF110-'Income Statement Annual'!AC110)</f>
        <v>7.1785829399161978</v>
      </c>
      <c r="BA110" s="22">
        <f>('Cash Flow Statement Annual'!AB110+'Cash Flow Statement Annual'!AU110)/'Income Statement Annual'!BS110</f>
        <v>-2.6744215504137814</v>
      </c>
      <c r="BB110" s="22">
        <f>'Income Statement Annual'!AF110/('Balance Sheet Annual'!BH110+'Balance Sheet Annual'!BS110)</f>
        <v>0.12481748197301691</v>
      </c>
      <c r="BC110" s="23">
        <f>'Income Statement Annual'!AF110/('Balance Sheet Annual'!BB110-'Balance Sheet Annual'!BR110)</f>
        <v>0.13684338887360997</v>
      </c>
    </row>
    <row r="111" spans="1:55" x14ac:dyDescent="0.2">
      <c r="A111" s="47" t="s">
        <v>391</v>
      </c>
      <c r="B111" s="47" t="s">
        <v>392</v>
      </c>
      <c r="C111" s="47" t="str">
        <f>VLOOKUP(A111,'[1]S&amp;P 500 Wikipedia'!A:D,3,FALSE)</f>
        <v>Consumer Discretionary</v>
      </c>
      <c r="D111" s="47">
        <v>80798</v>
      </c>
      <c r="E111" s="47" t="s">
        <v>16</v>
      </c>
      <c r="F111" s="47">
        <v>2018</v>
      </c>
      <c r="G111" s="47" t="s">
        <v>17</v>
      </c>
      <c r="H111" s="48">
        <v>43524</v>
      </c>
      <c r="I111" s="48">
        <v>43546</v>
      </c>
      <c r="J111" s="48">
        <v>43546</v>
      </c>
      <c r="K111" s="47">
        <v>261406000</v>
      </c>
      <c r="L111" s="47">
        <v>262537000</v>
      </c>
      <c r="M111" s="47" t="s">
        <v>1708</v>
      </c>
      <c r="N111" s="20">
        <f>'Balance Sheet Annual'!AH111/'Balance Sheet Annual'!BR111</f>
        <v>1.5461674741209546</v>
      </c>
      <c r="O111" s="21">
        <f>('Balance Sheet Annual'!AH111-'Balance Sheet Annual'!U111)/'Balance Sheet Annual'!BR111</f>
        <v>0.18767998615318962</v>
      </c>
      <c r="P111" s="21">
        <f>'Balance Sheet Annual'!N111/'Balance Sheet Annual'!BR111</f>
        <v>7.8082946240488199E-2</v>
      </c>
      <c r="Q111" s="21">
        <f>'Balance Sheet Annual'!CH111/'Balance Sheet Annual'!CS111</f>
        <v>1.0575392530892218</v>
      </c>
      <c r="R111" s="21">
        <f>('Balance Sheet Annual'!BH111+'Balance Sheet Annual'!BS111)/'Balance Sheet Annual'!BB111</f>
        <v>0.21695560100629824</v>
      </c>
      <c r="S111" s="21">
        <f>('Balance Sheet Annual'!BH111/'Balance Sheet Annual'!BB111)</f>
        <v>1.4768209543171567E-4</v>
      </c>
      <c r="T111" s="21">
        <f>'Balance Sheet Annual'!BS111/'Balance Sheet Annual'!BB111</f>
        <v>0.21680791891086651</v>
      </c>
      <c r="U111" s="21">
        <f>('Balance Sheet Annual'!BH111+'Balance Sheet Annual'!BS111)/'Balance Sheet Annual'!CS111</f>
        <v>0.44639466524802207</v>
      </c>
      <c r="V111" s="21">
        <f>('Balance Sheet Annual'!BH111/'Balance Sheet Annual'!CS111)</f>
        <v>3.038617083292234E-4</v>
      </c>
      <c r="W111" s="21">
        <f>('Balance Sheet Annual'!BS111/'Balance Sheet Annual'!CS111)</f>
        <v>0.44609080353969283</v>
      </c>
      <c r="X111" s="22">
        <f>'Balance Sheet Annual'!AH111/'Balance Sheet Annual'!BB111</f>
        <v>0.35315105878974296</v>
      </c>
      <c r="Y111" s="22">
        <f>'Balance Sheet Annual'!CS111/('Balance Sheet Annual'!BB111-'Balance Sheet Annual'!AQ111-'Balance Sheet Annual'!AR111-'Balance Sheet Annual'!AS111)</f>
        <v>0.83720792795312649</v>
      </c>
      <c r="Z111" s="22">
        <f>'Balance Sheet Annual'!BA111/'Balance Sheet Annual'!BB111</f>
        <v>0.64684894121025704</v>
      </c>
      <c r="AA111" s="22">
        <f>'Balance Sheet Annual'!AR111/'Balance Sheet Annual'!BB111</f>
        <v>0.32858046909589322</v>
      </c>
      <c r="AB111" s="23">
        <f>'Balance Sheet Annual'!CS111/'Balance Sheet Annual'!CT111</f>
        <v>0.48601745920452516</v>
      </c>
      <c r="AC111" s="24">
        <f>'Income Statement Annual'!V111/'Income Statement Annual'!N111</f>
        <v>0.3045407572584366</v>
      </c>
      <c r="AD111" s="22">
        <f>('Income Statement Annual'!AF111-'Income Statement Annual'!AC111)/'Income Statement Annual'!N111</f>
        <v>8.2587412633805146E-2</v>
      </c>
      <c r="AE111" s="22">
        <f>'Income Statement Annual'!AF111/'Income Statement Annual'!N111</f>
        <v>8.2587412633805146E-2</v>
      </c>
      <c r="AF111" s="22">
        <f>'Income Statement Annual'!BS111/'Income Statement Annual'!N111</f>
        <v>6.202807152362632E-2</v>
      </c>
      <c r="AG111" s="22">
        <f>('Income Statement Annual'!AF111-'Income Statement Annual'!AC111)/('Income Statement Annual'!AH111*-1)</f>
        <v>21.190395610337337</v>
      </c>
      <c r="AH111" s="23">
        <f>'Income Statement Annual'!AF111/('Income Statement Annual'!AH111*-1)</f>
        <v>21.190395610337337</v>
      </c>
      <c r="AI111" s="24">
        <f>'Cash Flow Statement Annual'!BG111/'Cash Flow Statement Annual'!AB111</f>
        <v>-0.67360266847052785</v>
      </c>
      <c r="AJ111" s="22">
        <f>'Cash Flow Statement Annual'!AB111/'Balance Sheet Annual'!BR111</f>
        <v>0.71075982714034514</v>
      </c>
      <c r="AK111" s="22">
        <f>('Cash Flow Statement Annual'!AB111+'Cash Flow Statement Annual'!AV111)/('Balance Sheet Annual'!BH111+'Balance Sheet Annual'!BS111)</f>
        <v>0.64126554705744776</v>
      </c>
      <c r="AL111" s="23">
        <f>('Cash Flow Statement Annual'!AB111/('Balance Sheet Annual'!BH111+'Balance Sheet Annual'!BS111))</f>
        <v>0.74826595547860331</v>
      </c>
      <c r="AM111" s="24">
        <f>'Income Statement Annual'!BS111/'Balance Sheet Annual'!CS111</f>
        <v>0.24768188577511149</v>
      </c>
      <c r="AN111" s="22">
        <f>'Income Statement Annual'!N111/'Balance Sheet Annual'!CS111</f>
        <v>3.9930612010204145</v>
      </c>
      <c r="AO111" s="22">
        <f>'Income Statement Annual'!N111/'Balance Sheet Annual'!BB111</f>
        <v>1.9406974593681114</v>
      </c>
      <c r="AP111" s="22">
        <f>'Income Statement Annual'!N111/('Balance Sheet Annual'!AH111-'Balance Sheet Annual'!BR111)</f>
        <v>15.557077836255429</v>
      </c>
      <c r="AQ111" s="22">
        <f>'Income Statement Annual'!BS111/'Balance Sheet Annual'!BB111</f>
        <v>0.12037772081540511</v>
      </c>
      <c r="AR111" s="22">
        <f>'Cash Flow Statement Annual'!AB111/'Income Statement Annual'!N111</f>
        <v>8.3650591337544294E-2</v>
      </c>
      <c r="AS111" s="22">
        <f>'Cash Flow Statement Annual'!BG111/'Income Statement Annual'!N111</f>
        <v>-5.6347261544107456E-2</v>
      </c>
      <c r="AT111" s="22">
        <f>'Cash Flow Statement Annual'!AB111/'Balance Sheet Annual'!BB111</f>
        <v>0.16234049008341236</v>
      </c>
      <c r="AU111" s="22">
        <f>('Cash Flow Statement Annual'!AB111+'Cash Flow Statement Annual'!AU111)/'Balance Sheet Annual'!BR111</f>
        <v>0.46817438625239854</v>
      </c>
      <c r="AV111" s="22">
        <f>('Cash Flow Statement Annual'!AB111+'Cash Flow Statement Annual'!AU111)/('Balance Sheet Annual'!BH111+'Balance Sheet Annual'!BS111)</f>
        <v>0.49287950877756409</v>
      </c>
      <c r="AW111" s="22">
        <f>'Cash Flow Statement Annual'!AB111/'Balance Sheet Annual'!BS111</f>
        <v>0.74877564850457956</v>
      </c>
      <c r="AX111" s="22">
        <f>('Cash Flow Statement Annual'!AB111+'Cash Flow Statement Annual'!AU111)/'Balance Sheet Annual'!BS111</f>
        <v>0.49321524134221062</v>
      </c>
      <c r="AY111" s="22">
        <f>('Balance Sheet Annual'!BH111+'Balance Sheet Annual'!BS111)/('Income Statement Annual'!AF111-'Income Statement Annual'!AC111)</f>
        <v>1.3536274999929121</v>
      </c>
      <c r="AZ111" s="22">
        <f>(('Balance Sheet Annual'!BH111+'Balance Sheet Annual'!BS111)-'Balance Sheet Annual'!N111)/('Income Statement Annual'!AF111-'Income Statement Annual'!AC111)</f>
        <v>1.2423548390450152</v>
      </c>
      <c r="BA111" s="22">
        <f>('Cash Flow Statement Annual'!AB111+'Cash Flow Statement Annual'!AU111)/'Income Statement Annual'!BS111</f>
        <v>0.88831196774778043</v>
      </c>
      <c r="BB111" s="22">
        <f>'Income Statement Annual'!AF111/('Balance Sheet Annual'!BH111+'Balance Sheet Annual'!BS111)</f>
        <v>0.7387556768795227</v>
      </c>
      <c r="BC111" s="23">
        <f>'Income Statement Annual'!AF111/('Balance Sheet Annual'!BB111-'Balance Sheet Annual'!BR111)</f>
        <v>0.20772167278928397</v>
      </c>
    </row>
    <row r="112" spans="1:55" x14ac:dyDescent="0.2">
      <c r="A112" s="47" t="s">
        <v>1000</v>
      </c>
      <c r="B112" s="47" t="s">
        <v>1001</v>
      </c>
      <c r="C112" s="47" t="str">
        <f>VLOOKUP(A112,'[1]S&amp;P 500 Wikipedia'!A:D,3,FALSE)</f>
        <v>Health Care</v>
      </c>
      <c r="D112" s="47">
        <v>341807</v>
      </c>
      <c r="E112" s="47" t="s">
        <v>16</v>
      </c>
      <c r="F112" s="47">
        <v>2018</v>
      </c>
      <c r="G112" s="47" t="s">
        <v>17</v>
      </c>
      <c r="H112" s="48">
        <v>43465</v>
      </c>
      <c r="I112" s="48">
        <v>43517</v>
      </c>
      <c r="J112" s="48">
        <v>43517</v>
      </c>
      <c r="K112" s="47">
        <v>136000000</v>
      </c>
      <c r="L112" s="47">
        <v>139000000</v>
      </c>
      <c r="M112" s="47" t="s">
        <v>1709</v>
      </c>
      <c r="N112" s="20">
        <f>'Balance Sheet Annual'!AH112/'Balance Sheet Annual'!BR112</f>
        <v>0.93602693602693599</v>
      </c>
      <c r="O112" s="21">
        <f>('Balance Sheet Annual'!AH112-'Balance Sheet Annual'!U112)/'Balance Sheet Annual'!BR112</f>
        <v>0.86936026936026933</v>
      </c>
      <c r="P112" s="21">
        <f>'Balance Sheet Annual'!N112/'Balance Sheet Annual'!BR112</f>
        <v>9.0909090909090912E-2</v>
      </c>
      <c r="Q112" s="21">
        <f>'Balance Sheet Annual'!CH112/'Balance Sheet Annual'!CS112</f>
        <v>1.058944610778443</v>
      </c>
      <c r="R112" s="21">
        <f>('Balance Sheet Annual'!BH112+'Balance Sheet Annual'!BS112)/'Balance Sheet Annual'!BB112</f>
        <v>0.35381259656457331</v>
      </c>
      <c r="S112" s="21">
        <f>('Balance Sheet Annual'!BH112/'Balance Sheet Annual'!BB112)</f>
        <v>4.2170317186221939E-2</v>
      </c>
      <c r="T112" s="21">
        <f>'Balance Sheet Annual'!BS112/'Balance Sheet Annual'!BB112</f>
        <v>0.31164227937835137</v>
      </c>
      <c r="U112" s="21">
        <f>('Balance Sheet Annual'!BH112+'Balance Sheet Annual'!BS112)/'Balance Sheet Annual'!CS112</f>
        <v>0.7284805389221557</v>
      </c>
      <c r="V112" s="21">
        <f>('Balance Sheet Annual'!BH112/'Balance Sheet Annual'!CS112)</f>
        <v>8.6826347305389226E-2</v>
      </c>
      <c r="W112" s="21">
        <f>('Balance Sheet Annual'!BS112/'Balance Sheet Annual'!CS112)</f>
        <v>0.64165419161676651</v>
      </c>
      <c r="X112" s="22">
        <f>'Balance Sheet Annual'!AH112/'Balance Sheet Annual'!BB112</f>
        <v>0.12632918295010451</v>
      </c>
      <c r="Y112" s="22">
        <f>'Balance Sheet Annual'!CS112/('Balance Sheet Annual'!BB112-'Balance Sheet Annual'!AQ112-'Balance Sheet Annual'!AR112-'Balance Sheet Annual'!AS112)</f>
        <v>1.6529539127745128</v>
      </c>
      <c r="Z112" s="22">
        <f>'Balance Sheet Annual'!BA112/'Balance Sheet Annual'!BB112</f>
        <v>0.87367081704989547</v>
      </c>
      <c r="AA112" s="22">
        <f>'Balance Sheet Annual'!AR112/'Balance Sheet Annual'!BB112</f>
        <v>0.59647368899391073</v>
      </c>
      <c r="AB112" s="23">
        <f>'Balance Sheet Annual'!CS112/'Balance Sheet Annual'!CT112</f>
        <v>0.48568572207579752</v>
      </c>
      <c r="AC112" s="24">
        <f>'Income Statement Annual'!V112/'Income Statement Annual'!N112</f>
        <v>0.34590359845969992</v>
      </c>
      <c r="AD112" s="22">
        <f>('Income Statement Annual'!AF112-'Income Statement Annual'!AC112)/'Income Statement Annual'!N112</f>
        <v>0.15867746647191608</v>
      </c>
      <c r="AE112" s="22">
        <f>'Income Statement Annual'!AF112/'Income Statement Annual'!N112</f>
        <v>0.14672686230248308</v>
      </c>
      <c r="AF112" s="22">
        <f>'Income Statement Annual'!BS112/'Income Statement Annual'!N112</f>
        <v>9.7729385207807731E-2</v>
      </c>
      <c r="AG112" s="22">
        <f>('Income Statement Annual'!AF112-'Income Statement Annual'!AC112)/('Income Statement Annual'!AH112*-1)</f>
        <v>7.1556886227544911</v>
      </c>
      <c r="AH112" s="23">
        <f>'Income Statement Annual'!AF112/('Income Statement Annual'!AH112*-1)</f>
        <v>6.6167664670658679</v>
      </c>
      <c r="AI112" s="24">
        <f>'Cash Flow Statement Annual'!BG112/'Cash Flow Statement Annual'!AB112</f>
        <v>-0.33416666666666667</v>
      </c>
      <c r="AJ112" s="22">
        <f>'Cash Flow Statement Annual'!AB112/'Balance Sheet Annual'!BR112</f>
        <v>0.80808080808080807</v>
      </c>
      <c r="AK112" s="22">
        <f>('Cash Flow Statement Annual'!AB112+'Cash Flow Statement Annual'!AV112)/('Balance Sheet Annual'!BH112+'Balance Sheet Annual'!BS112)</f>
        <v>0.23991780118160802</v>
      </c>
      <c r="AL112" s="23">
        <f>('Cash Flow Statement Annual'!AB112/('Balance Sheet Annual'!BH112+'Balance Sheet Annual'!BS112))</f>
        <v>0.30824556896994604</v>
      </c>
      <c r="AM112" s="24">
        <f>'Income Statement Annual'!BS112/'Balance Sheet Annual'!CS112</f>
        <v>0.1377245508982036</v>
      </c>
      <c r="AN112" s="22">
        <f>'Income Statement Annual'!N112/'Balance Sheet Annual'!CS112</f>
        <v>1.4092440119760479</v>
      </c>
      <c r="AO112" s="22">
        <f>'Income Statement Annual'!N112/'Balance Sheet Annual'!BB112</f>
        <v>0.68444969553758062</v>
      </c>
      <c r="AP112" s="22">
        <f>'Income Statement Annual'!N112/('Balance Sheet Annual'!AH112-'Balance Sheet Annual'!BR112)</f>
        <v>-79.273684210526312</v>
      </c>
      <c r="AQ112" s="22">
        <f>'Income Statement Annual'!BS112/'Balance Sheet Annual'!BB112</f>
        <v>6.689084795055894E-2</v>
      </c>
      <c r="AR112" s="22">
        <f>'Cash Flow Statement Annual'!AB112/'Income Statement Annual'!N112</f>
        <v>0.15934138892577346</v>
      </c>
      <c r="AS112" s="22">
        <f>'Cash Flow Statement Annual'!BG112/'Income Statement Annual'!N112</f>
        <v>-5.3246580799362633E-2</v>
      </c>
      <c r="AT112" s="22">
        <f>'Cash Flow Statement Annual'!AB112/'Balance Sheet Annual'!BB112</f>
        <v>0.10906116513678088</v>
      </c>
      <c r="AU112" s="22">
        <f>('Cash Flow Statement Annual'!AB112+'Cash Flow Statement Annual'!AU112)/'Balance Sheet Annual'!BR112</f>
        <v>0.2686868686868687</v>
      </c>
      <c r="AV112" s="22">
        <f>('Cash Flow Statement Annual'!AB112+'Cash Flow Statement Annual'!AU112)/('Balance Sheet Annual'!BH112+'Balance Sheet Annual'!BS112)</f>
        <v>0.10249165168250707</v>
      </c>
      <c r="AW112" s="22">
        <f>'Cash Flow Statement Annual'!AB112/'Balance Sheet Annual'!BS112</f>
        <v>0.34995625546806647</v>
      </c>
      <c r="AX112" s="22">
        <f>('Cash Flow Statement Annual'!AB112+'Cash Flow Statement Annual'!AU112)/'Balance Sheet Annual'!BS112</f>
        <v>0.1163604549431321</v>
      </c>
      <c r="AY112" s="22">
        <f>('Balance Sheet Annual'!BH112+'Balance Sheet Annual'!BS112)/('Income Statement Annual'!AF112-'Income Statement Annual'!AC112)</f>
        <v>3.2577405857740587</v>
      </c>
      <c r="AZ112" s="22">
        <f>(('Balance Sheet Annual'!BH112+'Balance Sheet Annual'!BS112)-'Balance Sheet Annual'!N112)/('Income Statement Annual'!AF112-'Income Statement Annual'!AC112)</f>
        <v>3.1447698744769874</v>
      </c>
      <c r="BA112" s="22">
        <f>('Cash Flow Statement Annual'!AB112+'Cash Flow Statement Annual'!AU112)/'Income Statement Annual'!BS112</f>
        <v>0.54211956521739135</v>
      </c>
      <c r="BB112" s="22">
        <f>'Income Statement Annual'!AF112/('Balance Sheet Annual'!BH112+'Balance Sheet Annual'!BS112)</f>
        <v>0.28384279475982532</v>
      </c>
      <c r="BC112" s="23">
        <f>'Income Statement Annual'!AF112/('Balance Sheet Annual'!BB112-'Balance Sheet Annual'!BR112)</f>
        <v>0.11609581844925404</v>
      </c>
    </row>
    <row r="113" spans="1:55" x14ac:dyDescent="0.2">
      <c r="A113" s="47" t="s">
        <v>361</v>
      </c>
      <c r="B113" s="47" t="s">
        <v>362</v>
      </c>
      <c r="C113" s="47" t="str">
        <f>VLOOKUP(A113,'[1]S&amp;P 500 Wikipedia'!A:D,3,FALSE)</f>
        <v>Health Care</v>
      </c>
      <c r="D113" s="47">
        <v>89750</v>
      </c>
      <c r="E113" s="47" t="s">
        <v>16</v>
      </c>
      <c r="F113" s="47">
        <v>2018</v>
      </c>
      <c r="G113" s="47" t="s">
        <v>17</v>
      </c>
      <c r="H113" s="48">
        <v>43465</v>
      </c>
      <c r="I113" s="48">
        <v>43517</v>
      </c>
      <c r="J113" s="48">
        <v>43573</v>
      </c>
      <c r="K113" s="47">
        <v>702200000</v>
      </c>
      <c r="L113" s="47">
        <v>711200000</v>
      </c>
      <c r="M113" s="47" t="s">
        <v>2047</v>
      </c>
      <c r="N113" s="20">
        <f>'Balance Sheet Annual'!AH113/'Balance Sheet Annual'!BR113</f>
        <v>1.4652070639264692</v>
      </c>
      <c r="O113" s="21">
        <f>('Balance Sheet Annual'!AH113-'Balance Sheet Annual'!U113)/'Balance Sheet Annual'!BR113</f>
        <v>1.0706805742022101</v>
      </c>
      <c r="P113" s="21">
        <f>'Balance Sheet Annual'!N113/'Balance Sheet Annual'!BR113</f>
        <v>0.16271816585768872</v>
      </c>
      <c r="Q113" s="21">
        <f>'Balance Sheet Annual'!CH113/'Balance Sheet Annual'!CS113</f>
        <v>0.69458349718528911</v>
      </c>
      <c r="R113" s="21">
        <f>('Balance Sheet Annual'!BH113+'Balance Sheet Annual'!BS113)/'Balance Sheet Annual'!BB113</f>
        <v>0.20363351277896827</v>
      </c>
      <c r="S113" s="21">
        <f>('Balance Sheet Annual'!BH113/'Balance Sheet Annual'!BB113)</f>
        <v>1.0829456959180475E-3</v>
      </c>
      <c r="T113" s="21">
        <f>'Balance Sheet Annual'!BS113/'Balance Sheet Annual'!BB113</f>
        <v>0.20255056708305022</v>
      </c>
      <c r="U113" s="21">
        <f>('Balance Sheet Annual'!BH113+'Balance Sheet Annual'!BS113)/'Balance Sheet Annual'!CS113</f>
        <v>0.34507399022910934</v>
      </c>
      <c r="V113" s="21">
        <f>('Balance Sheet Annual'!BH113/'Balance Sheet Annual'!CS113)</f>
        <v>1.8351419046505613E-3</v>
      </c>
      <c r="W113" s="21">
        <f>('Balance Sheet Annual'!BS113/'Balance Sheet Annual'!CS113)</f>
        <v>0.34323884832445878</v>
      </c>
      <c r="X113" s="22">
        <f>'Balance Sheet Annual'!AH113/'Balance Sheet Annual'!BB113</f>
        <v>0.14830502273558774</v>
      </c>
      <c r="Y113" s="22">
        <f>'Balance Sheet Annual'!CS113/('Balance Sheet Annual'!BB113-'Balance Sheet Annual'!AQ113-'Balance Sheet Annual'!AR113-'Balance Sheet Annual'!AS113)</f>
        <v>2.7529112294458424</v>
      </c>
      <c r="Z113" s="22">
        <f>'Balance Sheet Annual'!BA113/'Balance Sheet Annual'!BB113</f>
        <v>0.85169497726441223</v>
      </c>
      <c r="AA113" s="22">
        <f>'Balance Sheet Annual'!AR113/'Balance Sheet Annual'!BB113</f>
        <v>0.54159828568441959</v>
      </c>
      <c r="AB113" s="23">
        <f>'Balance Sheet Annual'!CS113/'Balance Sheet Annual'!CT113</f>
        <v>0.59011550723880202</v>
      </c>
      <c r="AC113" s="24">
        <f>'Income Statement Annual'!V113/'Income Statement Annual'!N113</f>
        <v>0.55834213039762726</v>
      </c>
      <c r="AD113" s="22">
        <f>('Income Statement Annual'!AF113-'Income Statement Annual'!AC113)/'Income Statement Annual'!N113</f>
        <v>0.17110541396471121</v>
      </c>
      <c r="AE113" s="22">
        <f>'Income Statement Annual'!AF113/'Income Statement Annual'!N113</f>
        <v>0.17110541396471121</v>
      </c>
      <c r="AF113" s="22">
        <f>'Income Statement Annual'!BS113/'Income Statement Annual'!N113</f>
        <v>0.13325792992509927</v>
      </c>
      <c r="AG113" s="22">
        <f>('Income Statement Annual'!AF113-'Income Statement Annual'!AC113)/('Income Statement Annual'!AH113*-1)</f>
        <v>22.967611336032387</v>
      </c>
      <c r="AH113" s="23">
        <f>'Income Statement Annual'!AF113/('Income Statement Annual'!AH113*-1)</f>
        <v>22.967611336032387</v>
      </c>
      <c r="AI113" s="24">
        <f>'Cash Flow Statement Annual'!BG113/'Cash Flow Statement Annual'!AB113</f>
        <v>-0.19825957235206365</v>
      </c>
      <c r="AJ113" s="22">
        <f>'Cash Flow Statement Annual'!AB113/'Balance Sheet Annual'!BR113</f>
        <v>0.83073427656717957</v>
      </c>
      <c r="AK113" s="22">
        <f>('Cash Flow Statement Annual'!AB113+'Cash Flow Statement Annual'!AV113)/('Balance Sheet Annual'!BH113+'Balance Sheet Annual'!BS113)</f>
        <v>0.36842807716394771</v>
      </c>
      <c r="AL113" s="23">
        <f>('Cash Flow Statement Annual'!AB113/('Balance Sheet Annual'!BH113+'Balance Sheet Annual'!BS113))</f>
        <v>0.41292362658234344</v>
      </c>
      <c r="AM113" s="24">
        <f>'Income Statement Annual'!BS113/'Balance Sheet Annual'!CS113</f>
        <v>9.3914626931238865E-2</v>
      </c>
      <c r="AN113" s="22">
        <f>'Income Statement Annual'!N113/'Balance Sheet Annual'!CS113</f>
        <v>0.70475826079562964</v>
      </c>
      <c r="AO113" s="22">
        <f>'Income Statement Annual'!N113/'Balance Sheet Annual'!BB113</f>
        <v>0.41588877855014894</v>
      </c>
      <c r="AP113" s="22">
        <f>'Income Statement Annual'!N113/('Balance Sheet Annual'!AH113-'Balance Sheet Annual'!BR113)</f>
        <v>8.8323047551391909</v>
      </c>
      <c r="AQ113" s="22">
        <f>'Income Statement Annual'!BS113/'Balance Sheet Annual'!BB113</f>
        <v>5.5420477708670882E-2</v>
      </c>
      <c r="AR113" s="22">
        <f>'Cash Flow Statement Annual'!AB113/'Income Statement Annual'!N113</f>
        <v>0.20218167194490524</v>
      </c>
      <c r="AS113" s="22">
        <f>'Cash Flow Statement Annual'!BG113/'Income Statement Annual'!N113</f>
        <v>-4.0084451817222137E-2</v>
      </c>
      <c r="AT113" s="22">
        <f>'Cash Flow Statement Annual'!AB113/'Balance Sheet Annual'!BB113</f>
        <v>8.4085088590393556E-2</v>
      </c>
      <c r="AU113" s="22">
        <f>('Cash Flow Statement Annual'!AB113+'Cash Flow Statement Annual'!AU113)/'Balance Sheet Annual'!BR113</f>
        <v>0.22154291025508624</v>
      </c>
      <c r="AV113" s="22">
        <f>('Cash Flow Statement Annual'!AB113+'Cash Flow Statement Annual'!AU113)/('Balance Sheet Annual'!BH113+'Balance Sheet Annual'!BS113)</f>
        <v>0.11011981150477912</v>
      </c>
      <c r="AW113" s="22">
        <f>'Cash Flow Statement Annual'!AB113/'Balance Sheet Annual'!BS113</f>
        <v>0.41513134128090001</v>
      </c>
      <c r="AX113" s="22">
        <f>('Cash Flow Statement Annual'!AB113+'Cash Flow Statement Annual'!AU113)/'Balance Sheet Annual'!BS113</f>
        <v>0.11070857201837229</v>
      </c>
      <c r="AY113" s="22">
        <f>('Balance Sheet Annual'!BH113+'Balance Sheet Annual'!BS113)/('Income Statement Annual'!AF113-'Income Statement Annual'!AC113)</f>
        <v>2.8615958634467362</v>
      </c>
      <c r="AZ113" s="22">
        <f>(('Balance Sheet Annual'!BH113+'Balance Sheet Annual'!BS113)-'Balance Sheet Annual'!N113)/('Income Statement Annual'!AF113-'Income Statement Annual'!AC113)</f>
        <v>2.6301486573829251</v>
      </c>
      <c r="BA113" s="22">
        <f>('Cash Flow Statement Annual'!AB113+'Cash Flow Statement Annual'!AU113)/'Income Statement Annual'!BS113</f>
        <v>0.40461729978497868</v>
      </c>
      <c r="BB113" s="22">
        <f>'Income Statement Annual'!AF113/('Balance Sheet Annual'!BH113+'Balance Sheet Annual'!BS113)</f>
        <v>0.34945535558453023</v>
      </c>
      <c r="BC113" s="23">
        <f>'Income Statement Annual'!AF113/('Balance Sheet Annual'!BB113-'Balance Sheet Annual'!BR113)</f>
        <v>7.917471098602033E-2</v>
      </c>
    </row>
    <row r="114" spans="1:55" x14ac:dyDescent="0.2">
      <c r="A114" s="47" t="s">
        <v>1138</v>
      </c>
      <c r="B114" s="47" t="s">
        <v>1139</v>
      </c>
      <c r="C114" s="47" t="str">
        <f>VLOOKUP(A114,'[1]S&amp;P 500 Wikipedia'!A:D,3,FALSE)</f>
        <v>Communication Services</v>
      </c>
      <c r="D114" s="47">
        <v>261356</v>
      </c>
      <c r="E114" s="47" t="s">
        <v>16</v>
      </c>
      <c r="F114" s="47">
        <v>2018</v>
      </c>
      <c r="G114" s="47" t="s">
        <v>17</v>
      </c>
      <c r="H114" s="48">
        <v>43404</v>
      </c>
      <c r="I114" s="48">
        <v>43425</v>
      </c>
      <c r="J114" s="48">
        <v>43425</v>
      </c>
      <c r="K114" s="47">
        <v>1490000000</v>
      </c>
      <c r="L114" s="47">
        <v>1499000000</v>
      </c>
      <c r="M114" s="47" t="s">
        <v>1711</v>
      </c>
      <c r="N114" s="20">
        <f>'Balance Sheet Annual'!AH114/'Balance Sheet Annual'!BR114</f>
        <v>0.94204927211646139</v>
      </c>
      <c r="O114" s="21">
        <f>('Balance Sheet Annual'!AH114-'Balance Sheet Annual'!U114)/'Balance Sheet Annual'!BR114</f>
        <v>0.86410974244120942</v>
      </c>
      <c r="P114" s="21">
        <f>'Balance Sheet Annual'!N114/'Balance Sheet Annual'!BR114</f>
        <v>0.23236282194848823</v>
      </c>
      <c r="Q114" s="21">
        <f>'Balance Sheet Annual'!CH114/'Balance Sheet Annual'!CS114</f>
        <v>0.82741173199888796</v>
      </c>
      <c r="R114" s="21">
        <f>('Balance Sheet Annual'!BH114+'Balance Sheet Annual'!BS114)/'Balance Sheet Annual'!BB114</f>
        <v>0.21170814823830097</v>
      </c>
      <c r="S114" s="21">
        <f>('Balance Sheet Annual'!BH114/'Balance Sheet Annual'!BB114)</f>
        <v>3.8438913568226533E-2</v>
      </c>
      <c r="T114" s="21">
        <f>'Balance Sheet Annual'!BS114/'Balance Sheet Annual'!BB114</f>
        <v>0.17326923467007443</v>
      </c>
      <c r="U114" s="21">
        <f>('Balance Sheet Annual'!BH114+'Balance Sheet Annual'!BS114)/'Balance Sheet Annual'!CS114</f>
        <v>0.38687795385043089</v>
      </c>
      <c r="V114" s="21">
        <f>('Balance Sheet Annual'!BH114/'Balance Sheet Annual'!CS114)</f>
        <v>7.0243721619868416E-2</v>
      </c>
      <c r="W114" s="21">
        <f>('Balance Sheet Annual'!BS114/'Balance Sheet Annual'!CS114)</f>
        <v>0.31663423223056253</v>
      </c>
      <c r="X114" s="22">
        <f>'Balance Sheet Annual'!AH114/'Balance Sheet Annual'!BB114</f>
        <v>0.1706424065396864</v>
      </c>
      <c r="Y114" s="22">
        <f>'Balance Sheet Annual'!CS114/('Balance Sheet Annual'!BB114-'Balance Sheet Annual'!AQ114-'Balance Sheet Annual'!AR114-'Balance Sheet Annual'!AS114)</f>
        <v>0.89156765867442211</v>
      </c>
      <c r="Z114" s="22">
        <f>'Balance Sheet Annual'!BA114/'Balance Sheet Annual'!BB114</f>
        <v>0.82935759346031357</v>
      </c>
      <c r="AA114" s="22">
        <f>'Balance Sheet Annual'!AR114/'Balance Sheet Annual'!BB114</f>
        <v>0.31713625022819936</v>
      </c>
      <c r="AB114" s="23">
        <f>'Balance Sheet Annual'!CS114/'Balance Sheet Annual'!CT114</f>
        <v>0.54722205318566297</v>
      </c>
      <c r="AC114" s="24">
        <f>'Income Statement Annual'!V114/'Income Statement Annual'!N114</f>
        <v>0.44937241309688059</v>
      </c>
      <c r="AD114" s="22">
        <f>('Income Statement Annual'!AF114-'Income Statement Annual'!AC114)/'Income Statement Annual'!N114</f>
        <v>0.30029949187333849</v>
      </c>
      <c r="AE114" s="22">
        <f>'Income Statement Annual'!AF114/'Income Statement Annual'!N114</f>
        <v>0.24963825419793384</v>
      </c>
      <c r="AF114" s="22">
        <f>'Income Statement Annual'!BS114/'Income Statement Annual'!N114</f>
        <v>0.21196621462462564</v>
      </c>
      <c r="AG114" s="22">
        <f>('Income Statement Annual'!AF114-'Income Statement Annual'!AC114)/('Income Statement Annual'!AH114*-1)</f>
        <v>31.094076655052266</v>
      </c>
      <c r="AH114" s="23">
        <f>'Income Statement Annual'!AF114/('Income Statement Annual'!AH114*-1)</f>
        <v>25.848432055749129</v>
      </c>
      <c r="AI114" s="24">
        <f>'Cash Flow Statement Annual'!BG114/'Cash Flow Statement Annual'!AB114</f>
        <v>-0.61860790486183981</v>
      </c>
      <c r="AJ114" s="22">
        <f>'Cash Flow Statement Annual'!AB114/'Balance Sheet Annual'!BR114</f>
        <v>0.80039193729003355</v>
      </c>
      <c r="AK114" s="22">
        <f>('Cash Flow Statement Annual'!AB114+'Cash Flow Statement Annual'!AV114)/('Balance Sheet Annual'!BH114+'Balance Sheet Annual'!BS114)</f>
        <v>0.56433841142090635</v>
      </c>
      <c r="AL114" s="23">
        <f>('Cash Flow Statement Annual'!AB114/('Balance Sheet Annual'!BH114+'Balance Sheet Annual'!BS114))</f>
        <v>0.68482322506467375</v>
      </c>
      <c r="AM114" s="24">
        <f>'Income Statement Annual'!BS114/'Balance Sheet Annual'!CS114</f>
        <v>0.2334908720229821</v>
      </c>
      <c r="AN114" s="22">
        <f>'Income Statement Annual'!N114/'Balance Sheet Annual'!CS114</f>
        <v>1.1015475859512556</v>
      </c>
      <c r="AO114" s="22">
        <f>'Income Statement Annual'!N114/'Balance Sheet Annual'!BB114</f>
        <v>0.60279113166595666</v>
      </c>
      <c r="AP114" s="22">
        <f>'Income Statement Annual'!N114/('Balance Sheet Annual'!AH114-'Balance Sheet Annual'!BR114)</f>
        <v>-57.42415458937198</v>
      </c>
      <c r="AQ114" s="22">
        <f>'Income Statement Annual'!BS114/'Balance Sheet Annual'!BB114</f>
        <v>0.12777135438852716</v>
      </c>
      <c r="AR114" s="22">
        <f>'Cash Flow Statement Annual'!AB114/'Income Statement Annual'!N114</f>
        <v>0.24051889490863815</v>
      </c>
      <c r="AS114" s="22">
        <f>'Cash Flow Statement Annual'!BG114/'Income Statement Annual'!N114</f>
        <v>-0.14878688965911768</v>
      </c>
      <c r="AT114" s="22">
        <f>'Cash Flow Statement Annual'!AB114/'Balance Sheet Annual'!BB114</f>
        <v>0.14498265684902331</v>
      </c>
      <c r="AU114" s="22">
        <f>('Cash Flow Statement Annual'!AB114+'Cash Flow Statement Annual'!AU114)/'Balance Sheet Annual'!BR114</f>
        <v>0.50162374020156775</v>
      </c>
      <c r="AV114" s="22">
        <f>('Cash Flow Statement Annual'!AB114+'Cash Flow Statement Annual'!AU114)/('Balance Sheet Annual'!BH114+'Balance Sheet Annual'!BS114)</f>
        <v>0.42919421289642617</v>
      </c>
      <c r="AW114" s="22">
        <f>'Cash Flow Statement Annual'!AB114/'Balance Sheet Annual'!BS114</f>
        <v>0.8367478342308593</v>
      </c>
      <c r="AX114" s="22">
        <f>('Cash Flow Statement Annual'!AB114+'Cash Flow Statement Annual'!AU114)/'Balance Sheet Annual'!BS114</f>
        <v>0.52440880355888553</v>
      </c>
      <c r="AY114" s="22">
        <f>('Balance Sheet Annual'!BH114+'Balance Sheet Annual'!BS114)/('Income Statement Annual'!AF114-'Income Statement Annual'!AC114)</f>
        <v>1.1695428059166293</v>
      </c>
      <c r="AZ114" s="22">
        <f>(('Balance Sheet Annual'!BH114+'Balance Sheet Annual'!BS114)-'Balance Sheet Annual'!N114)/('Income Statement Annual'!AF114-'Income Statement Annual'!AC114)</f>
        <v>0.93702375616315559</v>
      </c>
      <c r="BA114" s="22">
        <f>('Cash Flow Statement Annual'!AB114+'Cash Flow Statement Annual'!AU114)/'Income Statement Annual'!BS114</f>
        <v>0.71114462613113194</v>
      </c>
      <c r="BB114" s="22">
        <f>'Income Statement Annual'!AF114/('Balance Sheet Annual'!BH114+'Balance Sheet Annual'!BS114)</f>
        <v>0.71078854076842002</v>
      </c>
      <c r="BC114" s="23">
        <f>'Income Statement Annual'!AF114/('Balance Sheet Annual'!BB114-'Balance Sheet Annual'!BR114)</f>
        <v>0.18376724714508658</v>
      </c>
    </row>
    <row r="115" spans="1:55" x14ac:dyDescent="0.2">
      <c r="A115" s="47" t="s">
        <v>385</v>
      </c>
      <c r="B115" s="47" t="s">
        <v>386</v>
      </c>
      <c r="C115" s="47" t="str">
        <f>VLOOKUP(A115,'[1]S&amp;P 500 Wikipedia'!A:D,3,FALSE)</f>
        <v>Communication Services</v>
      </c>
      <c r="D115" s="47">
        <v>120376</v>
      </c>
      <c r="E115" s="47" t="s">
        <v>16</v>
      </c>
      <c r="F115" s="47">
        <v>2018</v>
      </c>
      <c r="G115" s="47" t="s">
        <v>17</v>
      </c>
      <c r="H115" s="48">
        <v>43465</v>
      </c>
      <c r="I115" s="48">
        <v>43525</v>
      </c>
      <c r="J115" s="48">
        <v>43683</v>
      </c>
      <c r="K115" s="47">
        <v>25000000</v>
      </c>
      <c r="L115" s="47">
        <v>6000000</v>
      </c>
      <c r="M115" s="47" t="s">
        <v>2048</v>
      </c>
      <c r="N115" s="20">
        <f>'Balance Sheet Annual'!AH115/'Balance Sheet Annual'!BR115</f>
        <v>1.0585439079309482</v>
      </c>
      <c r="O115" s="21">
        <f>('Balance Sheet Annual'!AH115-'Balance Sheet Annual'!U115)/'Balance Sheet Annual'!BR115</f>
        <v>1.0585439079309482</v>
      </c>
      <c r="P115" s="21">
        <f>'Balance Sheet Annual'!N115/'Balance Sheet Annual'!BR115</f>
        <v>0.24668501376032023</v>
      </c>
      <c r="Q115" s="21">
        <f>'Balance Sheet Annual'!CH115/'Balance Sheet Annual'!CS115</f>
        <v>2.0949890653228107</v>
      </c>
      <c r="R115" s="21">
        <f>('Balance Sheet Annual'!BH115+'Balance Sheet Annual'!BS115)/'Balance Sheet Annual'!BB115</f>
        <v>0.51591397849462362</v>
      </c>
      <c r="S115" s="21">
        <f>('Balance Sheet Annual'!BH115/'Balance Sheet Annual'!BB115)</f>
        <v>5.5883256528417816E-2</v>
      </c>
      <c r="T115" s="21">
        <f>'Balance Sheet Annual'!BS115/'Balance Sheet Annual'!BB115</f>
        <v>0.46003072196620581</v>
      </c>
      <c r="U115" s="21">
        <f>('Balance Sheet Annual'!BH115+'Balance Sheet Annual'!BS115)/'Balance Sheet Annual'!CS115</f>
        <v>1.5967481220880479</v>
      </c>
      <c r="V115" s="21">
        <f>('Balance Sheet Annual'!BH115/'Balance Sheet Annual'!CS115)</f>
        <v>0.17295806789008272</v>
      </c>
      <c r="W115" s="21">
        <f>('Balance Sheet Annual'!BS115/'Balance Sheet Annual'!CS115)</f>
        <v>1.4237900541979651</v>
      </c>
      <c r="X115" s="22">
        <f>'Balance Sheet Annual'!AH115/'Balance Sheet Annual'!BB115</f>
        <v>0.12998463901689708</v>
      </c>
      <c r="Y115" s="22">
        <f>'Balance Sheet Annual'!CS115/('Balance Sheet Annual'!BB115-'Balance Sheet Annual'!AQ115-'Balance Sheet Annual'!AR115-'Balance Sheet Annual'!AS115)</f>
        <v>1.0655521783181359</v>
      </c>
      <c r="Z115" s="22">
        <f>'Balance Sheet Annual'!BA115/'Balance Sheet Annual'!BB115</f>
        <v>0.87001536098310295</v>
      </c>
      <c r="AA115" s="22">
        <f>'Balance Sheet Annual'!AR115/'Balance Sheet Annual'!BB115</f>
        <v>0.3995698924731183</v>
      </c>
      <c r="AB115" s="23">
        <f>'Balance Sheet Annual'!CS115/'Balance Sheet Annual'!CT115</f>
        <v>0.32310291858678958</v>
      </c>
      <c r="AC115" s="24">
        <f>'Income Statement Annual'!V115/'Income Statement Annual'!N115</f>
        <v>0.62712025016582962</v>
      </c>
      <c r="AD115" s="22">
        <f>('Income Statement Annual'!AF115-'Income Statement Annual'!AC115)/'Income Statement Annual'!N115</f>
        <v>0.378849616222875</v>
      </c>
      <c r="AE115" s="22">
        <f>'Income Statement Annual'!AF115/'Income Statement Annual'!N115</f>
        <v>0.24637543826400077</v>
      </c>
      <c r="AF115" s="22">
        <f>'Income Statement Annual'!BS115/'Income Statement Annual'!N115</f>
        <v>5.6287311664929403E-2</v>
      </c>
      <c r="AG115" s="22">
        <f>('Income Statement Annual'!AF115-'Income Statement Annual'!AC115)/('Income Statement Annual'!AH115*-1)</f>
        <v>5.4842249657064475</v>
      </c>
      <c r="AH115" s="23">
        <f>'Income Statement Annual'!AF115/('Income Statement Annual'!AH115*-1)</f>
        <v>3.5665294924554183</v>
      </c>
      <c r="AI115" s="24">
        <f>'Cash Flow Statement Annual'!BG115/'Cash Flow Statement Annual'!AB115</f>
        <v>-0.10986024844720498</v>
      </c>
      <c r="AJ115" s="22">
        <f>'Cash Flow Statement Annual'!AB115/'Balance Sheet Annual'!BR115</f>
        <v>0.64448336252189142</v>
      </c>
      <c r="AK115" s="22">
        <f>('Cash Flow Statement Annual'!AB115+'Cash Flow Statement Annual'!AV115)/('Balance Sheet Annual'!BH115+'Balance Sheet Annual'!BS115)</f>
        <v>0.15339724885368905</v>
      </c>
      <c r="AL115" s="23">
        <f>('Cash Flow Statement Annual'!AB115/('Balance Sheet Annual'!BH115+'Balance Sheet Annual'!BS115))</f>
        <v>0.15339724885368905</v>
      </c>
      <c r="AM115" s="24">
        <f>'Income Statement Annual'!BS115/'Balance Sheet Annual'!CS115</f>
        <v>5.6479984786536083E-2</v>
      </c>
      <c r="AN115" s="22">
        <f>'Income Statement Annual'!N115/'Balance Sheet Annual'!CS115</f>
        <v>1.0034230293810023</v>
      </c>
      <c r="AO115" s="22">
        <f>'Income Statement Annual'!N115/'Balance Sheet Annual'!BB115</f>
        <v>0.32420890937019969</v>
      </c>
      <c r="AP115" s="22">
        <f>'Income Statement Annual'!N115/('Balance Sheet Annual'!AH115-'Balance Sheet Annual'!BR115)</f>
        <v>45.098290598290596</v>
      </c>
      <c r="AQ115" s="22">
        <f>'Income Statement Annual'!BS115/'Balance Sheet Annual'!BB115</f>
        <v>1.824884792626728E-2</v>
      </c>
      <c r="AR115" s="22">
        <f>'Cash Flow Statement Annual'!AB115/'Income Statement Annual'!N115</f>
        <v>0.24410120344925615</v>
      </c>
      <c r="AS115" s="22">
        <f>'Cash Flow Statement Annual'!BG115/'Income Statement Annual'!N115</f>
        <v>-2.6817018857197006E-2</v>
      </c>
      <c r="AT115" s="22">
        <f>'Cash Flow Statement Annual'!AB115/'Balance Sheet Annual'!BB115</f>
        <v>7.9139784946236566E-2</v>
      </c>
      <c r="AU115" s="22">
        <f>('Cash Flow Statement Annual'!AB115+'Cash Flow Statement Annual'!AU115)/'Balance Sheet Annual'!BR115</f>
        <v>-1.5053790342757067</v>
      </c>
      <c r="AV115" s="22">
        <f>('Cash Flow Statement Annual'!AB115+'Cash Flow Statement Annual'!AU115)/('Balance Sheet Annual'!BH115+'Balance Sheet Annual'!BS115)</f>
        <v>-0.35830405526112069</v>
      </c>
      <c r="AW115" s="22">
        <f>'Cash Flow Statement Annual'!AB115/'Balance Sheet Annual'!BS115</f>
        <v>0.17203152130359289</v>
      </c>
      <c r="AX115" s="22">
        <f>('Cash Flow Statement Annual'!AB115+'Cash Flow Statement Annual'!AU115)/'Balance Sheet Annual'!BS115</f>
        <v>-0.40182983838653669</v>
      </c>
      <c r="AY115" s="22">
        <f>('Balance Sheet Annual'!BH115+'Balance Sheet Annual'!BS115)/('Income Statement Annual'!AF115-'Income Statement Annual'!AC115)</f>
        <v>4.2003501750875438</v>
      </c>
      <c r="AZ115" s="22">
        <f>(('Balance Sheet Annual'!BH115+'Balance Sheet Annual'!BS115)-'Balance Sheet Annual'!N115)/('Income Statement Annual'!AF115-'Income Statement Annual'!AC115)</f>
        <v>3.953726863431716</v>
      </c>
      <c r="BA115" s="22">
        <f>('Cash Flow Statement Annual'!AB115+'Cash Flow Statement Annual'!AU115)/'Income Statement Annual'!BS115</f>
        <v>-10.12962962962963</v>
      </c>
      <c r="BB115" s="22">
        <f>'Income Statement Annual'!AF115/('Balance Sheet Annual'!BH115+'Balance Sheet Annual'!BS115)</f>
        <v>0.15482641576847497</v>
      </c>
      <c r="BC115" s="23">
        <f>'Income Statement Annual'!AF115/('Balance Sheet Annual'!BB115-'Balance Sheet Annual'!BR115)</f>
        <v>9.1058732882709353E-2</v>
      </c>
    </row>
    <row r="116" spans="1:55" x14ac:dyDescent="0.2">
      <c r="A116" s="47" t="s">
        <v>388</v>
      </c>
      <c r="B116" s="47" t="s">
        <v>389</v>
      </c>
      <c r="C116" s="47" t="str">
        <f>VLOOKUP(A116,'[1]S&amp;P 500 Wikipedia'!A:D,3,FALSE)</f>
        <v>Communication Services</v>
      </c>
      <c r="D116" s="47">
        <v>741324</v>
      </c>
      <c r="E116" s="47" t="s">
        <v>16</v>
      </c>
      <c r="F116" s="47">
        <v>2018</v>
      </c>
      <c r="G116" s="47" t="s">
        <v>17</v>
      </c>
      <c r="H116" s="48">
        <v>43465</v>
      </c>
      <c r="I116" s="48">
        <v>43509</v>
      </c>
      <c r="J116" s="48">
        <v>43509</v>
      </c>
      <c r="K116" s="47">
        <v>467763000</v>
      </c>
      <c r="L116" s="47">
        <v>526175000</v>
      </c>
      <c r="M116" s="47" t="s">
        <v>1713</v>
      </c>
      <c r="N116" s="20">
        <f>'Balance Sheet Annual'!AH116/'Balance Sheet Annual'!BR116</f>
        <v>0.6886754804934202</v>
      </c>
      <c r="O116" s="21">
        <f>('Balance Sheet Annual'!AH116-'Balance Sheet Annual'!U116)/'Balance Sheet Annual'!BR116</f>
        <v>0.62780341916848192</v>
      </c>
      <c r="P116" s="21">
        <f>'Balance Sheet Annual'!N116/'Balance Sheet Annual'!BR116</f>
        <v>0.43315741692231285</v>
      </c>
      <c r="Q116" s="21">
        <f>'Balance Sheet Annual'!CH116/'Balance Sheet Annual'!CS116</f>
        <v>2.3781912751095975</v>
      </c>
      <c r="R116" s="21">
        <f>('Balance Sheet Annual'!BH116+'Balance Sheet Annual'!BS116)/'Balance Sheet Annual'!BB116</f>
        <v>0.49539906022857022</v>
      </c>
      <c r="S116" s="21">
        <f>('Balance Sheet Annual'!BH116/'Balance Sheet Annual'!BB116)</f>
        <v>4.3874602723535078E-2</v>
      </c>
      <c r="T116" s="21">
        <f>'Balance Sheet Annual'!BS116/'Balance Sheet Annual'!BB116</f>
        <v>0.45152445750503517</v>
      </c>
      <c r="U116" s="21">
        <f>('Balance Sheet Annual'!BH116+'Balance Sheet Annual'!BS116)/'Balance Sheet Annual'!CS116</f>
        <v>1.6735527829616499</v>
      </c>
      <c r="V116" s="21">
        <f>('Balance Sheet Annual'!BH116/'Balance Sheet Annual'!CS116)</f>
        <v>0.14821680011954597</v>
      </c>
      <c r="W116" s="21">
        <f>('Balance Sheet Annual'!BS116/'Balance Sheet Annual'!CS116)</f>
        <v>1.525335982842104</v>
      </c>
      <c r="X116" s="22">
        <f>'Balance Sheet Annual'!AH116/'Balance Sheet Annual'!BB116</f>
        <v>0.10753600253597834</v>
      </c>
      <c r="Y116" s="22">
        <f>'Balance Sheet Annual'!CS116/('Balance Sheet Annual'!BB116-'Balance Sheet Annual'!AQ116-'Balance Sheet Annual'!AR116-'Balance Sheet Annual'!AS116)</f>
        <v>0.2960163941479475</v>
      </c>
      <c r="Z116" s="22">
        <f>'Balance Sheet Annual'!BA116/'Balance Sheet Annual'!BB116</f>
        <v>0.89246399746402161</v>
      </c>
      <c r="AA116" s="22">
        <f>'Balance Sheet Annual'!AR116/'Balance Sheet Annual'!BB116</f>
        <v>0</v>
      </c>
      <c r="AB116" s="23">
        <f>'Balance Sheet Annual'!CS116/'Balance Sheet Annual'!CT116</f>
        <v>0.2960163941479475</v>
      </c>
      <c r="AC116" s="24">
        <f>'Income Statement Annual'!V116/'Income Statement Annual'!N116</f>
        <v>0.94352177200094378</v>
      </c>
      <c r="AD116" s="22">
        <f>('Income Statement Annual'!AF116-'Income Statement Annual'!AC116)/'Income Statement Annual'!N116</f>
        <v>0.20993918202533063</v>
      </c>
      <c r="AE116" s="22">
        <f>'Income Statement Annual'!AF116/'Income Statement Annual'!N116</f>
        <v>0.15766635230611581</v>
      </c>
      <c r="AF116" s="22">
        <f>'Income Statement Annual'!BS116/'Income Statement Annual'!N116</f>
        <v>0.11563439383401088</v>
      </c>
      <c r="AG116" s="22">
        <f>('Income Statement Annual'!AF116-'Income Statement Annual'!AC116)/('Income Statement Annual'!AH116*-1)</f>
        <v>-96.112828958424359</v>
      </c>
      <c r="AH116" s="23">
        <f>'Income Statement Annual'!AF116/('Income Statement Annual'!AH116*-1)</f>
        <v>-72.181662353376126</v>
      </c>
      <c r="AI116" s="24">
        <f>'Cash Flow Statement Annual'!BG116/'Cash Flow Statement Annual'!AB116</f>
        <v>-0.45060232159218949</v>
      </c>
      <c r="AJ116" s="22">
        <f>'Cash Flow Statement Annual'!AB116/'Balance Sheet Annual'!BR116</f>
        <v>0.52717156895998685</v>
      </c>
      <c r="AK116" s="22">
        <f>('Cash Flow Statement Annual'!AB116+'Cash Flow Statement Annual'!AV116)/('Balance Sheet Annual'!BH116+'Balance Sheet Annual'!BS116)</f>
        <v>0.16616366755743847</v>
      </c>
      <c r="AL116" s="23">
        <f>('Cash Flow Statement Annual'!AB116/('Balance Sheet Annual'!BH116+'Balance Sheet Annual'!BS116))</f>
        <v>0.16616366755743847</v>
      </c>
      <c r="AM116" s="24">
        <f>'Income Statement Annual'!BS116/'Balance Sheet Annual'!CS116</f>
        <v>0.17396137529562061</v>
      </c>
      <c r="AN116" s="22">
        <f>'Income Statement Annual'!N116/'Balance Sheet Annual'!CS116</f>
        <v>1.5044085892415027</v>
      </c>
      <c r="AO116" s="22">
        <f>'Income Statement Annual'!N116/'Balance Sheet Annual'!BB116</f>
        <v>0.44532960591247028</v>
      </c>
      <c r="AP116" s="22">
        <f>'Income Statement Annual'!N116/('Balance Sheet Annual'!AH116-'Balance Sheet Annual'!BR116)</f>
        <v>-9.1607066116897471</v>
      </c>
      <c r="AQ116" s="22">
        <f>'Income Statement Annual'!BS116/'Balance Sheet Annual'!BB116</f>
        <v>5.1495419036027446E-2</v>
      </c>
      <c r="AR116" s="22">
        <f>'Cash Flow Statement Annual'!AB116/'Income Statement Annual'!N116</f>
        <v>0.18484583925971246</v>
      </c>
      <c r="AS116" s="22">
        <f>'Cash Flow Statement Annual'!BG116/'Income Statement Annual'!N116</f>
        <v>-8.3291964307083133E-2</v>
      </c>
      <c r="AT116" s="22">
        <f>'Cash Flow Statement Annual'!AB116/'Balance Sheet Annual'!BB116</f>
        <v>8.2317324752087584E-2</v>
      </c>
      <c r="AU116" s="22">
        <f>('Cash Flow Statement Annual'!AB116+'Cash Flow Statement Annual'!AU116)/'Balance Sheet Annual'!BR116</f>
        <v>0.11359987538032869</v>
      </c>
      <c r="AV116" s="22">
        <f>('Cash Flow Statement Annual'!AB116+'Cash Flow Statement Annual'!AU116)/('Balance Sheet Annual'!BH116+'Balance Sheet Annual'!BS116)</f>
        <v>3.5806505962570429E-2</v>
      </c>
      <c r="AW116" s="22">
        <f>'Cash Flow Statement Annual'!AB116/'Balance Sheet Annual'!BS116</f>
        <v>0.18230978053092425</v>
      </c>
      <c r="AX116" s="22">
        <f>('Cash Flow Statement Annual'!AB116+'Cash Flow Statement Annual'!AU116)/'Balance Sheet Annual'!BS116</f>
        <v>3.9285821862104282E-2</v>
      </c>
      <c r="AY116" s="22">
        <f>('Balance Sheet Annual'!BH116+'Balance Sheet Annual'!BS116)/('Income Statement Annual'!AF116-'Income Statement Annual'!AC116)</f>
        <v>5.2988314983153506</v>
      </c>
      <c r="AZ116" s="22">
        <f>(('Balance Sheet Annual'!BH116+'Balance Sheet Annual'!BS116)-'Balance Sheet Annual'!N116)/('Income Statement Annual'!AF116-'Income Statement Annual'!AC116)</f>
        <v>4.5753791117428912</v>
      </c>
      <c r="BA116" s="22">
        <f>('Cash Flow Statement Annual'!AB116+'Cash Flow Statement Annual'!AU116)/'Income Statement Annual'!BS116</f>
        <v>0.34446771646844532</v>
      </c>
      <c r="BB116" s="22">
        <f>'Income Statement Annual'!AF116/('Balance Sheet Annual'!BH116+'Balance Sheet Annual'!BS116)</f>
        <v>0.14173118234367205</v>
      </c>
      <c r="BC116" s="23">
        <f>'Income Statement Annual'!AF116/('Balance Sheet Annual'!BB116-'Balance Sheet Annual'!BR116)</f>
        <v>8.3206035594292016E-2</v>
      </c>
    </row>
    <row r="117" spans="1:55" x14ac:dyDescent="0.2">
      <c r="A117" s="47" t="s">
        <v>394</v>
      </c>
      <c r="B117" s="47" t="s">
        <v>395</v>
      </c>
      <c r="C117" s="47" t="str">
        <f>VLOOKUP(A117,'[1]S&amp;P 500 Wikipedia'!A:D,3,FALSE)</f>
        <v>Consumer Discretionary</v>
      </c>
      <c r="D117" s="47">
        <v>378128</v>
      </c>
      <c r="E117" s="47" t="s">
        <v>16</v>
      </c>
      <c r="F117" s="47">
        <v>2018</v>
      </c>
      <c r="G117" s="47" t="s">
        <v>17</v>
      </c>
      <c r="H117" s="48">
        <v>43524</v>
      </c>
      <c r="I117" s="48">
        <v>43551</v>
      </c>
      <c r="J117" s="48">
        <v>43706</v>
      </c>
      <c r="K117" s="47">
        <v>238300000</v>
      </c>
      <c r="L117" s="47">
        <v>239000000</v>
      </c>
      <c r="M117" s="47" t="s">
        <v>2049</v>
      </c>
      <c r="N117" s="20">
        <f>'Balance Sheet Annual'!AH117/'Balance Sheet Annual'!BR117</f>
        <v>2.048623371665792</v>
      </c>
      <c r="O117" s="21">
        <f>('Balance Sheet Annual'!AH117-'Balance Sheet Annual'!U117)/'Balance Sheet Annual'!BR117</f>
        <v>0.36135897313546789</v>
      </c>
      <c r="P117" s="21">
        <f>'Balance Sheet Annual'!N117/'Balance Sheet Annual'!BR117</f>
        <v>0.20141241589922221</v>
      </c>
      <c r="Q117" s="21">
        <f>'Balance Sheet Annual'!CH117/'Balance Sheet Annual'!CS117</f>
        <v>1.3925995498768364</v>
      </c>
      <c r="R117" s="21">
        <f>('Balance Sheet Annual'!BH117+'Balance Sheet Annual'!BS117)/'Balance Sheet Annual'!BB117</f>
        <v>0.32175658459988743</v>
      </c>
      <c r="S117" s="21">
        <f>('Balance Sheet Annual'!BH117/'Balance Sheet Annual'!BB117)</f>
        <v>0</v>
      </c>
      <c r="T117" s="21">
        <f>'Balance Sheet Annual'!BS117/'Balance Sheet Annual'!BB117</f>
        <v>0.32175658459988743</v>
      </c>
      <c r="U117" s="21">
        <f>('Balance Sheet Annual'!BH117+'Balance Sheet Annual'!BS117)/'Balance Sheet Annual'!CS117</f>
        <v>0.76983465948359886</v>
      </c>
      <c r="V117" s="21">
        <f>('Balance Sheet Annual'!BH117/'Balance Sheet Annual'!CS117)</f>
        <v>0</v>
      </c>
      <c r="W117" s="21">
        <f>('Balance Sheet Annual'!BS117/'Balance Sheet Annual'!CS117)</f>
        <v>0.76983465948359886</v>
      </c>
      <c r="X117" s="22">
        <f>'Balance Sheet Annual'!AH117/'Balance Sheet Annual'!BB117</f>
        <v>0.31799395609279174</v>
      </c>
      <c r="Y117" s="22">
        <f>'Balance Sheet Annual'!CS117/('Balance Sheet Annual'!BB117-'Balance Sheet Annual'!AQ117-'Balance Sheet Annual'!AR117-'Balance Sheet Annual'!AS117)</f>
        <v>0.72197699561150985</v>
      </c>
      <c r="Z117" s="22">
        <f>'Balance Sheet Annual'!BA117/'Balance Sheet Annual'!BB117</f>
        <v>0.6820060439072082</v>
      </c>
      <c r="AA117" s="22">
        <f>'Balance Sheet Annual'!AR117/'Balance Sheet Annual'!BB117</f>
        <v>0.17010339821645484</v>
      </c>
      <c r="AB117" s="23">
        <f>'Balance Sheet Annual'!CS117/'Balance Sheet Annual'!CT117</f>
        <v>0.41795544099783721</v>
      </c>
      <c r="AC117" s="24">
        <f>'Income Statement Annual'!V117/'Income Statement Annual'!N117</f>
        <v>0.30440383292512474</v>
      </c>
      <c r="AD117" s="22">
        <f>('Income Statement Annual'!AF117-'Income Statement Annual'!AC117)/'Income Statement Annual'!N117</f>
        <v>7.831908619700044E-2</v>
      </c>
      <c r="AE117" s="22">
        <f>'Income Statement Annual'!AF117/'Income Statement Annual'!N117</f>
        <v>7.831908619700044E-2</v>
      </c>
      <c r="AF117" s="22">
        <f>'Income Statement Annual'!BS117/'Income Statement Annual'!N117</f>
        <v>-6.970070059982561E-2</v>
      </c>
      <c r="AG117" s="22">
        <f>('Income Statement Annual'!AF117-'Income Statement Annual'!AC117)/('Income Statement Annual'!AH117*-1)</f>
        <v>4.8310810810810807</v>
      </c>
      <c r="AH117" s="23">
        <f>'Income Statement Annual'!AF117/('Income Statement Annual'!AH117*-1)</f>
        <v>4.8310810810810807</v>
      </c>
      <c r="AI117" s="24">
        <f>'Cash Flow Statement Annual'!BG117/'Cash Flow Statement Annual'!AB117</f>
        <v>-0.90594563986409971</v>
      </c>
      <c r="AJ117" s="22">
        <f>'Cash Flow Statement Annual'!AB117/'Balance Sheet Annual'!BR117</f>
        <v>0.84267786419811996</v>
      </c>
      <c r="AK117" s="22">
        <f>('Cash Flow Statement Annual'!AB117+'Cash Flow Statement Annual'!AV117)/('Balance Sheet Annual'!BH117+'Balance Sheet Annual'!BS117)</f>
        <v>0.40652839483437303</v>
      </c>
      <c r="AL117" s="23">
        <f>('Cash Flow Statement Annual'!AB117/('Balance Sheet Annual'!BH117+'Balance Sheet Annual'!BS117))</f>
        <v>0.40652839483437303</v>
      </c>
      <c r="AM117" s="24">
        <f>'Income Statement Annual'!BS117/'Balance Sheet Annual'!CS117</f>
        <v>-0.28191178294848396</v>
      </c>
      <c r="AN117" s="22">
        <f>'Income Statement Annual'!N117/'Balance Sheet Annual'!CS117</f>
        <v>4.0446047245210792</v>
      </c>
      <c r="AO117" s="22">
        <f>'Income Statement Annual'!N117/'Balance Sheet Annual'!BB117</f>
        <v>1.6904645512991439</v>
      </c>
      <c r="AP117" s="22">
        <f>'Income Statement Annual'!N117/('Balance Sheet Annual'!AH117-'Balance Sheet Annual'!BR117)</f>
        <v>10.385556971241353</v>
      </c>
      <c r="AQ117" s="22">
        <f>'Income Statement Annual'!BS117/'Balance Sheet Annual'!BB117</f>
        <v>-0.11782656356472017</v>
      </c>
      <c r="AR117" s="22">
        <f>'Cash Flow Statement Annual'!AB117/'Income Statement Annual'!N117</f>
        <v>7.7377066418966578E-2</v>
      </c>
      <c r="AS117" s="22">
        <f>'Cash Flow Statement Annual'!BG117/'Income Statement Annual'!N117</f>
        <v>-7.0099415947737623E-2</v>
      </c>
      <c r="AT117" s="22">
        <f>'Cash Flow Statement Annual'!AB117/'Balance Sheet Annual'!BB117</f>
        <v>0.1308031878647824</v>
      </c>
      <c r="AU117" s="22">
        <f>('Cash Flow Statement Annual'!AB117+'Cash Flow Statement Annual'!AU117)/'Balance Sheet Annual'!BR117</f>
        <v>0.45297513957150354</v>
      </c>
      <c r="AV117" s="22">
        <f>('Cash Flow Statement Annual'!AB117+'Cash Flow Statement Annual'!AU117)/('Balance Sheet Annual'!BH117+'Balance Sheet Annual'!BS117)</f>
        <v>0.21852627701940563</v>
      </c>
      <c r="AW117" s="22">
        <f>'Cash Flow Statement Annual'!AB117/'Balance Sheet Annual'!BS117</f>
        <v>0.40652839483437303</v>
      </c>
      <c r="AX117" s="22">
        <f>('Cash Flow Statement Annual'!AB117+'Cash Flow Statement Annual'!AU117)/'Balance Sheet Annual'!BS117</f>
        <v>0.21852627701940563</v>
      </c>
      <c r="AY117" s="22">
        <f>('Balance Sheet Annual'!BH117+'Balance Sheet Annual'!BS117)/('Income Statement Annual'!AF117-'Income Statement Annual'!AC117)</f>
        <v>2.4302657342657343</v>
      </c>
      <c r="AZ117" s="22">
        <f>(('Balance Sheet Annual'!BH117+'Balance Sheet Annual'!BS117)-'Balance Sheet Annual'!N117)/('Income Statement Annual'!AF117-'Income Statement Annual'!AC117)</f>
        <v>2.194125874125874</v>
      </c>
      <c r="BA117" s="22">
        <f>('Cash Flow Statement Annual'!AB117+'Cash Flow Statement Annual'!AU117)/'Income Statement Annual'!BS117</f>
        <v>-0.59674377671611767</v>
      </c>
      <c r="BB117" s="22">
        <f>'Income Statement Annual'!AF117/('Balance Sheet Annual'!BH117+'Balance Sheet Annual'!BS117)</f>
        <v>0.41147763633433854</v>
      </c>
      <c r="BC117" s="23">
        <f>'Income Statement Annual'!AF117/('Balance Sheet Annual'!BB117-'Balance Sheet Annual'!BR117)</f>
        <v>0.15672263381701809</v>
      </c>
    </row>
    <row r="118" spans="1:55" x14ac:dyDescent="0.2">
      <c r="A118" s="47" t="s">
        <v>403</v>
      </c>
      <c r="B118" s="47" t="s">
        <v>404</v>
      </c>
      <c r="C118" s="47" t="str">
        <f>VLOOKUP(A118,'[1]S&amp;P 500 Wikipedia'!A:D,3,FALSE)</f>
        <v>Industrials</v>
      </c>
      <c r="D118" s="47">
        <v>336327</v>
      </c>
      <c r="E118" s="47" t="s">
        <v>16</v>
      </c>
      <c r="F118" s="47">
        <v>2018</v>
      </c>
      <c r="G118" s="47" t="s">
        <v>17</v>
      </c>
      <c r="H118" s="48">
        <v>43465</v>
      </c>
      <c r="I118" s="48">
        <v>43511</v>
      </c>
      <c r="J118" s="48">
        <v>43511</v>
      </c>
      <c r="K118" s="47">
        <v>109112240</v>
      </c>
      <c r="L118" s="47">
        <v>110659580</v>
      </c>
      <c r="M118" s="47" t="s">
        <v>1715</v>
      </c>
      <c r="N118" s="20">
        <f>'Balance Sheet Annual'!AH118/'Balance Sheet Annual'!BR118</f>
        <v>1.3701024558653971</v>
      </c>
      <c r="O118" s="21">
        <f>('Balance Sheet Annual'!AH118-'Balance Sheet Annual'!U118)/'Balance Sheet Annual'!BR118</f>
        <v>0.96034684946709048</v>
      </c>
      <c r="P118" s="21">
        <f>'Balance Sheet Annual'!N118/'Balance Sheet Annual'!BR118</f>
        <v>0.21681976950029577</v>
      </c>
      <c r="Q118" s="21">
        <f>'Balance Sheet Annual'!CH118/'Balance Sheet Annual'!CS118</f>
        <v>2.0215890974209239</v>
      </c>
      <c r="R118" s="21">
        <f>('Balance Sheet Annual'!BH118+'Balance Sheet Annual'!BS118)/'Balance Sheet Annual'!BB118</f>
        <v>0.37820518873873071</v>
      </c>
      <c r="S118" s="21">
        <f>('Balance Sheet Annual'!BH118/'Balance Sheet Annual'!BB118)</f>
        <v>2.6335647963588771E-2</v>
      </c>
      <c r="T118" s="21">
        <f>'Balance Sheet Annual'!BS118/'Balance Sheet Annual'!BB118</f>
        <v>0.35186954077514193</v>
      </c>
      <c r="U118" s="21">
        <f>('Balance Sheet Annual'!BH118+'Balance Sheet Annual'!BS118)/'Balance Sheet Annual'!CS118</f>
        <v>1.1427806748809715</v>
      </c>
      <c r="V118" s="21">
        <f>('Balance Sheet Annual'!BH118/'Balance Sheet Annual'!CS118)</f>
        <v>7.9575506760295386E-2</v>
      </c>
      <c r="W118" s="21">
        <f>('Balance Sheet Annual'!BS118/'Balance Sheet Annual'!CS118)</f>
        <v>1.0632051681206762</v>
      </c>
      <c r="X118" s="22">
        <f>'Balance Sheet Annual'!AH118/'Balance Sheet Annual'!BB118</f>
        <v>0.2992855051853559</v>
      </c>
      <c r="Y118" s="22">
        <f>'Balance Sheet Annual'!CS118/('Balance Sheet Annual'!BB118-'Balance Sheet Annual'!AQ118-'Balance Sheet Annual'!AR118-'Balance Sheet Annual'!AS118)</f>
        <v>0.77898714952252091</v>
      </c>
      <c r="Z118" s="22">
        <f>'Balance Sheet Annual'!BA118/'Balance Sheet Annual'!BB118</f>
        <v>0.7007144948146441</v>
      </c>
      <c r="AA118" s="22">
        <f>'Balance Sheet Annual'!AR118/'Balance Sheet Annual'!BB118</f>
        <v>0.43956833147835389</v>
      </c>
      <c r="AB118" s="23">
        <f>'Balance Sheet Annual'!CS118/'Balance Sheet Annual'!CT118</f>
        <v>0.33095168395118635</v>
      </c>
      <c r="AC118" s="24">
        <f>'Income Statement Annual'!V118/'Income Statement Annual'!N118</f>
        <v>0.36606304413054813</v>
      </c>
      <c r="AD118" s="22">
        <f>('Income Statement Annual'!AF118-'Income Statement Annual'!AC118)/'Income Statement Annual'!N118</f>
        <v>0.12058034489692537</v>
      </c>
      <c r="AE118" s="22">
        <f>'Income Statement Annual'!AF118/'Income Statement Annual'!N118</f>
        <v>0.12058034489692537</v>
      </c>
      <c r="AF118" s="22">
        <f>'Income Statement Annual'!BS118/'Income Statement Annual'!N118</f>
        <v>8.1558549212127143E-2</v>
      </c>
      <c r="AG118" s="22">
        <f>('Income Statement Annual'!AF118-'Income Statement Annual'!AC118)/('Income Statement Annual'!AH118*-1)</f>
        <v>6.9056031976148935</v>
      </c>
      <c r="AH118" s="23">
        <f>'Income Statement Annual'!AF118/('Income Statement Annual'!AH118*-1)</f>
        <v>6.9056031976148935</v>
      </c>
      <c r="AI118" s="24">
        <f>'Cash Flow Statement Annual'!BG118/'Cash Flow Statement Annual'!AB118</f>
        <v>-1.1376659448322526</v>
      </c>
      <c r="AJ118" s="22">
        <f>'Cash Flow Statement Annual'!AB118/'Balance Sheet Annual'!BR118</f>
        <v>0.43186162356676433</v>
      </c>
      <c r="AK118" s="22">
        <f>('Cash Flow Statement Annual'!AB118+'Cash Flow Statement Annual'!AV118)/('Balance Sheet Annual'!BH118+'Balance Sheet Annual'!BS118)</f>
        <v>0.15980610484649388</v>
      </c>
      <c r="AL118" s="23">
        <f>('Cash Flow Statement Annual'!AB118/('Balance Sheet Annual'!BH118+'Balance Sheet Annual'!BS118))</f>
        <v>0.24943062183112524</v>
      </c>
      <c r="AM118" s="24">
        <f>'Income Statement Annual'!BS118/'Balance Sheet Annual'!CS118</f>
        <v>0.20597175679551091</v>
      </c>
      <c r="AN118" s="22">
        <f>'Income Statement Annual'!N118/'Balance Sheet Annual'!CS118</f>
        <v>2.5254465507937756</v>
      </c>
      <c r="AO118" s="22">
        <f>'Income Statement Annual'!N118/'Balance Sheet Annual'!BB118</f>
        <v>0.83580078871391528</v>
      </c>
      <c r="AP118" s="22">
        <f>'Income Statement Annual'!N118/('Balance Sheet Annual'!AH118-'Balance Sheet Annual'!BR118)</f>
        <v>10.33827715045695</v>
      </c>
      <c r="AQ118" s="22">
        <f>'Income Statement Annual'!BS118/'Balance Sheet Annual'!BB118</f>
        <v>6.8166699757858537E-2</v>
      </c>
      <c r="AR118" s="22">
        <f>'Cash Flow Statement Annual'!AB118/'Income Statement Annual'!N118</f>
        <v>0.11286894757782978</v>
      </c>
      <c r="AS118" s="22">
        <f>'Cash Flow Statement Annual'!BG118/'Income Statement Annual'!N118</f>
        <v>-0.12840715788835372</v>
      </c>
      <c r="AT118" s="22">
        <f>'Cash Flow Statement Annual'!AB118/'Balance Sheet Annual'!BB118</f>
        <v>9.4335955406859684E-2</v>
      </c>
      <c r="AU118" s="22">
        <f>('Cash Flow Statement Annual'!AB118+'Cash Flow Statement Annual'!AU118)/'Balance Sheet Annual'!BR118</f>
        <v>0.29753023523315097</v>
      </c>
      <c r="AV118" s="22">
        <f>('Cash Flow Statement Annual'!AB118+'Cash Flow Statement Annual'!AU118)/('Balance Sheet Annual'!BH118+'Balance Sheet Annual'!BS118)</f>
        <v>0.17184474734021538</v>
      </c>
      <c r="AW118" s="22">
        <f>'Cash Flow Statement Annual'!AB118/'Balance Sheet Annual'!BS118</f>
        <v>0.26809923700427357</v>
      </c>
      <c r="AX118" s="22">
        <f>('Cash Flow Statement Annual'!AB118+'Cash Flow Statement Annual'!AU118)/'Balance Sheet Annual'!BS118</f>
        <v>0.18470645387035187</v>
      </c>
      <c r="AY118" s="22">
        <f>('Balance Sheet Annual'!BH118+'Balance Sheet Annual'!BS118)/('Income Statement Annual'!AF118-'Income Statement Annual'!AC118)</f>
        <v>3.7527374773458329</v>
      </c>
      <c r="AZ118" s="22">
        <f>(('Balance Sheet Annual'!BH118+'Balance Sheet Annual'!BS118)-'Balance Sheet Annual'!N118)/('Income Statement Annual'!AF118-'Income Statement Annual'!AC118)</f>
        <v>3.2827868658019339</v>
      </c>
      <c r="BA118" s="22">
        <f>('Cash Flow Statement Annual'!AB118+'Cash Flow Statement Annual'!AU118)/'Income Statement Annual'!BS118</f>
        <v>0.95343584671741477</v>
      </c>
      <c r="BB118" s="22">
        <f>'Income Statement Annual'!AF118/('Balance Sheet Annual'!BH118+'Balance Sheet Annual'!BS118)</f>
        <v>0.26647214361161803</v>
      </c>
      <c r="BC118" s="23">
        <f>'Income Statement Annual'!AF118/('Balance Sheet Annual'!BB118-'Balance Sheet Annual'!BR118)</f>
        <v>0.12894874089028577</v>
      </c>
    </row>
    <row r="119" spans="1:55" x14ac:dyDescent="0.2">
      <c r="A119" s="47" t="s">
        <v>406</v>
      </c>
      <c r="B119" s="47" t="s">
        <v>407</v>
      </c>
      <c r="C119" s="47" t="str">
        <f>VLOOKUP(A119,'[1]S&amp;P 500 Wikipedia'!A:D,3,FALSE)</f>
        <v>Materials</v>
      </c>
      <c r="D119" s="47">
        <v>378129</v>
      </c>
      <c r="E119" s="47" t="s">
        <v>16</v>
      </c>
      <c r="F119" s="47">
        <v>2018</v>
      </c>
      <c r="G119" s="47" t="s">
        <v>17</v>
      </c>
      <c r="H119" s="48">
        <v>43465</v>
      </c>
      <c r="I119" s="48">
        <v>43507</v>
      </c>
      <c r="J119" s="48">
        <v>43507</v>
      </c>
      <c r="K119" s="47">
        <v>747200000</v>
      </c>
      <c r="L119" s="47">
        <v>747200000</v>
      </c>
      <c r="M119" s="47" t="s">
        <v>1716</v>
      </c>
      <c r="N119" s="20">
        <f>'Balance Sheet Annual'!AH119/'Balance Sheet Annual'!BR119</f>
        <v>1.8366412213740457</v>
      </c>
      <c r="O119" s="21">
        <f>('Balance Sheet Annual'!AH119-'Balance Sheet Annual'!U119)/'Balance Sheet Annual'!BR119</f>
        <v>1.1634314794620138</v>
      </c>
      <c r="P119" s="21">
        <f>'Balance Sheet Annual'!N119/'Balance Sheet Annual'!BR119</f>
        <v>0.20130861504907308</v>
      </c>
      <c r="Q119" s="21">
        <f>'Balance Sheet Annual'!CH119/'Balance Sheet Annual'!CS119</f>
        <v>1.7665629804426328</v>
      </c>
      <c r="R119" s="21">
        <f>('Balance Sheet Annual'!BH119+'Balance Sheet Annual'!BS119)/'Balance Sheet Annual'!BB119</f>
        <v>0.2571661195688697</v>
      </c>
      <c r="S119" s="21">
        <f>('Balance Sheet Annual'!BH119/'Balance Sheet Annual'!BB119)</f>
        <v>8.33570265450128E-3</v>
      </c>
      <c r="T119" s="21">
        <f>'Balance Sheet Annual'!BS119/'Balance Sheet Annual'!BB119</f>
        <v>0.24883041691436841</v>
      </c>
      <c r="U119" s="21">
        <f>('Balance Sheet Annual'!BH119+'Balance Sheet Annual'!BS119)/'Balance Sheet Annual'!CS119</f>
        <v>0.71146626622331866</v>
      </c>
      <c r="V119" s="21">
        <f>('Balance Sheet Annual'!BH119/'Balance Sheet Annual'!CS119)</f>
        <v>2.3061246379920627E-2</v>
      </c>
      <c r="W119" s="21">
        <f>('Balance Sheet Annual'!BS119/'Balance Sheet Annual'!CS119)</f>
        <v>0.68840501984339808</v>
      </c>
      <c r="X119" s="22">
        <f>'Balance Sheet Annual'!AH119/'Balance Sheet Annual'!BB119</f>
        <v>0.32648814908630358</v>
      </c>
      <c r="Y119" s="22">
        <f>'Balance Sheet Annual'!CS119/('Balance Sheet Annual'!BB119-'Balance Sheet Annual'!AQ119-'Balance Sheet Annual'!AR119-'Balance Sheet Annual'!AS119)</f>
        <v>0.47714826756742923</v>
      </c>
      <c r="Z119" s="22">
        <f>'Balance Sheet Annual'!BA119/'Balance Sheet Annual'!BB119</f>
        <v>0.67351185091369636</v>
      </c>
      <c r="AA119" s="22">
        <f>'Balance Sheet Annual'!AR119/'Balance Sheet Annual'!BB119</f>
        <v>0.17896559745664142</v>
      </c>
      <c r="AB119" s="23">
        <f>'Balance Sheet Annual'!CS119/'Balance Sheet Annual'!CT119</f>
        <v>0.36145932952518806</v>
      </c>
      <c r="AC119" s="24">
        <f>'Income Statement Annual'!V119/'Income Statement Annual'!N119</f>
        <v>0.20858356282557483</v>
      </c>
      <c r="AD119" s="22">
        <f>('Income Statement Annual'!AF119-'Income Statement Annual'!AC119)/'Income Statement Annual'!N119</f>
        <v>0.13588705663757922</v>
      </c>
      <c r="AE119" s="22">
        <f>'Income Statement Annual'!AF119/'Income Statement Annual'!N119</f>
        <v>0.12556820067022795</v>
      </c>
      <c r="AF119" s="22">
        <f>'Income Statement Annual'!BS119/'Income Statement Annual'!N119</f>
        <v>7.4637512857095453E-2</v>
      </c>
      <c r="AG119" s="22">
        <f>('Income Statement Annual'!AF119-'Income Statement Annual'!AC119)/('Income Statement Annual'!AH119*-1)</f>
        <v>7.326475849731664</v>
      </c>
      <c r="AH119" s="23">
        <f>'Income Statement Annual'!AF119/('Income Statement Annual'!AH119*-1)</f>
        <v>6.7701252236135954</v>
      </c>
      <c r="AI119" s="24">
        <f>'Cash Flow Statement Annual'!BG119/'Cash Flow Statement Annual'!AB119</f>
        <v>-1.3261427837699025</v>
      </c>
      <c r="AJ119" s="22">
        <f>'Cash Flow Statement Annual'!AB119/'Balance Sheet Annual'!BR119</f>
        <v>0.28309705561613957</v>
      </c>
      <c r="AK119" s="22">
        <f>('Cash Flow Statement Annual'!AB119+'Cash Flow Statement Annual'!AV119)/('Balance Sheet Annual'!BH119+'Balance Sheet Annual'!BS119)</f>
        <v>9.1964420322629276E-3</v>
      </c>
      <c r="AL119" s="23">
        <f>('Cash Flow Statement Annual'!AB119/('Balance Sheet Annual'!BH119+'Balance Sheet Annual'!BS119))</f>
        <v>0.19568822553897181</v>
      </c>
      <c r="AM119" s="24">
        <f>'Income Statement Annual'!BS119/'Balance Sheet Annual'!CS119</f>
        <v>0.16085666273374094</v>
      </c>
      <c r="AN119" s="22">
        <f>'Income Statement Annual'!N119/'Balance Sheet Annual'!CS119</f>
        <v>2.1551717973470628</v>
      </c>
      <c r="AO119" s="22">
        <f>'Income Statement Annual'!N119/'Balance Sheet Annual'!BB119</f>
        <v>0.77900695288066379</v>
      </c>
      <c r="AP119" s="22">
        <f>'Income Statement Annual'!N119/('Balance Sheet Annual'!AH119-'Balance Sheet Annual'!BR119)</f>
        <v>5.2379214459506427</v>
      </c>
      <c r="AQ119" s="22">
        <f>'Income Statement Annual'!BS119/'Balance Sheet Annual'!BB119</f>
        <v>5.8143141461397298E-2</v>
      </c>
      <c r="AR119" s="22">
        <f>'Cash Flow Statement Annual'!AB119/'Income Statement Annual'!N119</f>
        <v>6.4600683499784331E-2</v>
      </c>
      <c r="AS119" s="22">
        <f>'Cash Flow Statement Annual'!BG119/'Income Statement Annual'!N119</f>
        <v>-8.5669730249842396E-2</v>
      </c>
      <c r="AT119" s="22">
        <f>'Cash Flow Statement Annual'!AB119/'Balance Sheet Annual'!BB119</f>
        <v>5.0324381607175166E-2</v>
      </c>
      <c r="AU119" s="22">
        <f>('Cash Flow Statement Annual'!AB119+'Cash Flow Statement Annual'!AU119)/'Balance Sheet Annual'!BR119</f>
        <v>0.12838967648127952</v>
      </c>
      <c r="AV119" s="22">
        <f>('Cash Flow Statement Annual'!AB119+'Cash Flow Statement Annual'!AU119)/('Balance Sheet Annual'!BH119+'Balance Sheet Annual'!BS119)</f>
        <v>8.8748178300417105E-2</v>
      </c>
      <c r="AW119" s="22">
        <f>'Cash Flow Statement Annual'!AB119/'Balance Sheet Annual'!BS119</f>
        <v>0.20224368962293549</v>
      </c>
      <c r="AX119" s="22">
        <f>('Cash Flow Statement Annual'!AB119+'Cash Flow Statement Annual'!AU119)/'Balance Sheet Annual'!BS119</f>
        <v>9.1721200789446344E-2</v>
      </c>
      <c r="AY119" s="22">
        <f>('Balance Sheet Annual'!BH119+'Balance Sheet Annual'!BS119)/('Income Statement Annual'!AF119-'Income Statement Annual'!AC119)</f>
        <v>2.4293737028445856</v>
      </c>
      <c r="AZ119" s="22">
        <f>(('Balance Sheet Annual'!BH119+'Balance Sheet Annual'!BS119)-'Balance Sheet Annual'!N119)/('Income Statement Annual'!AF119-'Income Statement Annual'!AC119)</f>
        <v>2.0913197411793432</v>
      </c>
      <c r="BA119" s="22">
        <f>('Cash Flow Statement Annual'!AB119+'Cash Flow Statement Annual'!AU119)/'Income Statement Annual'!BS119</f>
        <v>0.39253167370526781</v>
      </c>
      <c r="BB119" s="22">
        <f>'Income Statement Annual'!AF119/('Balance Sheet Annual'!BH119+'Balance Sheet Annual'!BS119)</f>
        <v>0.38037087290818633</v>
      </c>
      <c r="BC119" s="23">
        <f>'Income Statement Annual'!AF119/('Balance Sheet Annual'!BB119-'Balance Sheet Annual'!BR119)</f>
        <v>0.11896641151784731</v>
      </c>
    </row>
    <row r="120" spans="1:55" x14ac:dyDescent="0.2">
      <c r="A120" s="47" t="s">
        <v>400</v>
      </c>
      <c r="B120" s="47" t="s">
        <v>401</v>
      </c>
      <c r="C120" s="47" t="str">
        <f>VLOOKUP(A120,'[1]S&amp;P 500 Wikipedia'!A:D,3,FALSE)</f>
        <v>Consumer Discretionary</v>
      </c>
      <c r="D120" s="47">
        <v>338660</v>
      </c>
      <c r="E120" s="47" t="s">
        <v>16</v>
      </c>
      <c r="F120" s="47">
        <v>2018</v>
      </c>
      <c r="G120" s="47" t="s">
        <v>17</v>
      </c>
      <c r="H120" s="48">
        <v>43465</v>
      </c>
      <c r="I120" s="48">
        <v>43517</v>
      </c>
      <c r="J120" s="48">
        <v>43579</v>
      </c>
      <c r="K120" s="47">
        <v>40971988</v>
      </c>
      <c r="L120" s="47">
        <v>42297416</v>
      </c>
      <c r="M120" s="47" t="s">
        <v>2050</v>
      </c>
      <c r="N120" s="20">
        <f>'Balance Sheet Annual'!AH120/'Balance Sheet Annual'!BR120</f>
        <v>1.4929860458257296</v>
      </c>
      <c r="O120" s="21">
        <f>('Balance Sheet Annual'!AH120-'Balance Sheet Annual'!U120)/'Balance Sheet Annual'!BR120</f>
        <v>1.3719173230316293</v>
      </c>
      <c r="P120" s="21">
        <f>'Balance Sheet Annual'!N120/'Balance Sheet Annual'!BR120</f>
        <v>6.6987409906173384E-2</v>
      </c>
      <c r="Q120" s="21">
        <f>'Balance Sheet Annual'!CH120/'Balance Sheet Annual'!CS120</f>
        <v>-1.2984896646985233</v>
      </c>
      <c r="R120" s="21">
        <f>('Balance Sheet Annual'!BH120+'Balance Sheet Annual'!BS120)/'Balance Sheet Annual'!BB120</f>
        <v>3.892045823988715</v>
      </c>
      <c r="S120" s="21">
        <f>('Balance Sheet Annual'!BH120/'Balance Sheet Annual'!BB120)</f>
        <v>3.9556527824462603E-2</v>
      </c>
      <c r="T120" s="21">
        <f>'Balance Sheet Annual'!BS120/'Balance Sheet Annual'!BB120</f>
        <v>3.8524892961642521</v>
      </c>
      <c r="U120" s="21">
        <f>('Balance Sheet Annual'!BH120+'Balance Sheet Annual'!BS120)/'Balance Sheet Annual'!CS120</f>
        <v>-1.1617354529936799</v>
      </c>
      <c r="V120" s="21">
        <f>('Balance Sheet Annual'!BH120/'Balance Sheet Annual'!CS120)</f>
        <v>-1.1807214726961654E-2</v>
      </c>
      <c r="W120" s="21">
        <f>('Balance Sheet Annual'!BS120/'Balance Sheet Annual'!CS120)</f>
        <v>-1.1499282382667182</v>
      </c>
      <c r="X120" s="22">
        <f>'Balance Sheet Annual'!AH120/'Balance Sheet Annual'!BB120</f>
        <v>0.62481857205045266</v>
      </c>
      <c r="Y120" s="22">
        <f>'Balance Sheet Annual'!CS120/('Balance Sheet Annual'!BB120-'Balance Sheet Annual'!AQ120-'Balance Sheet Annual'!AR120-'Balance Sheet Annual'!AS120)</f>
        <v>-3.6684913058116928</v>
      </c>
      <c r="Z120" s="22">
        <f>'Balance Sheet Annual'!BA120/'Balance Sheet Annual'!BB120</f>
        <v>0.37518142794954734</v>
      </c>
      <c r="AA120" s="22">
        <f>'Balance Sheet Annual'!AR120/'Balance Sheet Annual'!BB120</f>
        <v>1.6441752949409569E-2</v>
      </c>
      <c r="AB120" s="23">
        <f>'Balance Sheet Annual'!CS120/'Balance Sheet Annual'!CT120</f>
        <v>-3.3501997498305571</v>
      </c>
      <c r="AC120" s="24">
        <f>'Income Statement Annual'!V120/'Income Statement Annual'!N120</f>
        <v>0.37947260992051252</v>
      </c>
      <c r="AD120" s="22">
        <f>('Income Statement Annual'!AF120-'Income Statement Annual'!AC120)/'Income Statement Annual'!N120</f>
        <v>0.27097321276938491</v>
      </c>
      <c r="AE120" s="22">
        <f>'Income Statement Annual'!AF120/'Income Statement Annual'!N120</f>
        <v>0.27097321276938491</v>
      </c>
      <c r="AF120" s="22">
        <f>'Income Statement Annual'!BS120/'Income Statement Annual'!N120</f>
        <v>0.10544305969325349</v>
      </c>
      <c r="AG120" s="22">
        <f>('Income Statement Annual'!AF120-'Income Statement Annual'!AC120)/('Income Statement Annual'!AH120*-1)</f>
        <v>6.5044996538727791</v>
      </c>
      <c r="AH120" s="23">
        <f>'Income Statement Annual'!AF120/('Income Statement Annual'!AH120*-1)</f>
        <v>6.5044996538727791</v>
      </c>
      <c r="AI120" s="24">
        <f>'Cash Flow Statement Annual'!BG120/'Cash Flow Statement Annual'!AB120</f>
        <v>-0.81894152537857934</v>
      </c>
      <c r="AJ120" s="22">
        <f>'Cash Flow Statement Annual'!AB120/'Balance Sheet Annual'!BR120</f>
        <v>1.0379941170739158</v>
      </c>
      <c r="AK120" s="22">
        <f>('Cash Flow Statement Annual'!AB120+'Cash Flow Statement Annual'!AV120)/('Balance Sheet Annual'!BH120+'Balance Sheet Annual'!BS120)</f>
        <v>8.5515451423497216E-2</v>
      </c>
      <c r="AL120" s="23">
        <f>('Cash Flow Statement Annual'!AB120/('Balance Sheet Annual'!BH120+'Balance Sheet Annual'!BS120))</f>
        <v>0.11161308919736866</v>
      </c>
      <c r="AM120" s="24">
        <f>'Income Statement Annual'!BS120/'Balance Sheet Annual'!CS120</f>
        <v>-0.11907283116896787</v>
      </c>
      <c r="AN120" s="22">
        <f>'Income Statement Annual'!N120/'Balance Sheet Annual'!CS120</f>
        <v>-1.1292619117404696</v>
      </c>
      <c r="AO120" s="22">
        <f>'Income Statement Annual'!N120/'Balance Sheet Annual'!BB120</f>
        <v>3.7832529742060976</v>
      </c>
      <c r="AP120" s="22">
        <f>'Income Statement Annual'!N120/('Balance Sheet Annual'!AH120-'Balance Sheet Annual'!BR120)</f>
        <v>18.337181103371652</v>
      </c>
      <c r="AQ120" s="22">
        <f>'Income Statement Annual'!BS120/'Balance Sheet Annual'!BB120</f>
        <v>0.39891776919389232</v>
      </c>
      <c r="AR120" s="22">
        <f>'Cash Flow Statement Annual'!AB120/'Income Statement Annual'!N120</f>
        <v>0.11482268319745566</v>
      </c>
      <c r="AS120" s="22">
        <f>'Cash Flow Statement Annual'!BG120/'Income Statement Annual'!N120</f>
        <v>-9.4033063325785704E-2</v>
      </c>
      <c r="AT120" s="22">
        <f>'Cash Flow Statement Annual'!AB120/'Balance Sheet Annual'!BB120</f>
        <v>0.43440325771309862</v>
      </c>
      <c r="AU120" s="22">
        <f>('Cash Flow Statement Annual'!AB120+'Cash Flow Statement Annual'!AU120)/'Balance Sheet Annual'!BR120</f>
        <v>0.80558166970819733</v>
      </c>
      <c r="AV120" s="22">
        <f>('Cash Flow Statement Annual'!AB120+'Cash Flow Statement Annual'!AU120)/('Balance Sheet Annual'!BH120+'Balance Sheet Annual'!BS120)</f>
        <v>8.6622320182671575E-2</v>
      </c>
      <c r="AW120" s="22">
        <f>'Cash Flow Statement Annual'!AB120/'Balance Sheet Annual'!BS120</f>
        <v>0.11275910828502862</v>
      </c>
      <c r="AX120" s="22">
        <f>('Cash Flow Statement Annual'!AB120+'Cash Flow Statement Annual'!AU120)/'Balance Sheet Annual'!BS120</f>
        <v>8.7511739452943632E-2</v>
      </c>
      <c r="AY120" s="22">
        <f>('Balance Sheet Annual'!BH120+'Balance Sheet Annual'!BS120)/('Income Statement Annual'!AF120-'Income Statement Annual'!AC120)</f>
        <v>3.7965244593991714</v>
      </c>
      <c r="AZ120" s="22">
        <f>(('Balance Sheet Annual'!BH120+'Balance Sheet Annual'!BS120)-'Balance Sheet Annual'!N120)/('Income Statement Annual'!AF120-'Income Statement Annual'!AC120)</f>
        <v>3.7691780932365098</v>
      </c>
      <c r="BA120" s="22">
        <f>('Cash Flow Statement Annual'!AB120+'Cash Flow Statement Annual'!AU120)/'Income Statement Annual'!BS120</f>
        <v>0.84513166764280112</v>
      </c>
      <c r="BB120" s="22">
        <f>'Income Statement Annual'!AF120/('Balance Sheet Annual'!BH120+'Balance Sheet Annual'!BS120)</f>
        <v>0.26339880348308292</v>
      </c>
      <c r="BC120" s="23">
        <f>'Income Statement Annual'!AF120/('Balance Sheet Annual'!BB120-'Balance Sheet Annual'!BR120)</f>
        <v>1.7629661778251162</v>
      </c>
    </row>
    <row r="121" spans="1:55" x14ac:dyDescent="0.2">
      <c r="A121" s="47" t="s">
        <v>415</v>
      </c>
      <c r="B121" s="47" t="s">
        <v>416</v>
      </c>
      <c r="C121" s="47" t="str">
        <f>VLOOKUP(A121,'[1]S&amp;P 500 Wikipedia'!A:D,3,FALSE)</f>
        <v>Real Estate</v>
      </c>
      <c r="D121" s="47">
        <v>446513</v>
      </c>
      <c r="E121" s="47" t="s">
        <v>16</v>
      </c>
      <c r="F121" s="47">
        <v>2018</v>
      </c>
      <c r="G121" s="47" t="s">
        <v>17</v>
      </c>
      <c r="H121" s="48">
        <v>43465</v>
      </c>
      <c r="I121" s="48">
        <v>43518</v>
      </c>
      <c r="J121" s="48">
        <v>43581</v>
      </c>
      <c r="K121" s="47">
        <v>358584000</v>
      </c>
      <c r="L121" s="47">
        <v>368637000</v>
      </c>
      <c r="M121" s="47" t="s">
        <v>2051</v>
      </c>
      <c r="N121" s="20">
        <f>'Balance Sheet Annual'!AH121/'Balance Sheet Annual'!BR121</f>
        <v>0.1697279541038216</v>
      </c>
      <c r="O121" s="21">
        <f>('Balance Sheet Annual'!AH121-'Balance Sheet Annual'!U121)/'Balance Sheet Annual'!BR121</f>
        <v>0.1697279541038216</v>
      </c>
      <c r="P121" s="21">
        <f>'Balance Sheet Annual'!N121/'Balance Sheet Annual'!BR121</f>
        <v>4.1410659757564541E-2</v>
      </c>
      <c r="Q121" s="21">
        <f>'Balance Sheet Annual'!CH121/'Balance Sheet Annual'!CS121</f>
        <v>0.65576525547271802</v>
      </c>
      <c r="R121" s="21">
        <f>('Balance Sheet Annual'!BH121+'Balance Sheet Annual'!BS121)/'Balance Sheet Annual'!BB121</f>
        <v>0.3406577170956932</v>
      </c>
      <c r="S121" s="21">
        <f>('Balance Sheet Annual'!BH121/'Balance Sheet Annual'!BB121)</f>
        <v>0</v>
      </c>
      <c r="T121" s="21">
        <f>'Balance Sheet Annual'!BS121/'Balance Sheet Annual'!BB121</f>
        <v>0.3406577170956932</v>
      </c>
      <c r="U121" s="21">
        <f>('Balance Sheet Annual'!BH121+'Balance Sheet Annual'!BS121)/'Balance Sheet Annual'!CS121</f>
        <v>0.56404921197570335</v>
      </c>
      <c r="V121" s="21">
        <f>('Balance Sheet Annual'!BH121/'Balance Sheet Annual'!CS121)</f>
        <v>0</v>
      </c>
      <c r="W121" s="21">
        <f>('Balance Sheet Annual'!BS121/'Balance Sheet Annual'!CS121)</f>
        <v>0.56404921197570335</v>
      </c>
      <c r="X121" s="22">
        <f>'Balance Sheet Annual'!AH121/'Balance Sheet Annual'!BB121</f>
        <v>9.4015600157047186E-3</v>
      </c>
      <c r="Y121" s="22">
        <f>'Balance Sheet Annual'!CS121/('Balance Sheet Annual'!BB121-'Balance Sheet Annual'!AQ121-'Balance Sheet Annual'!AR121-'Balance Sheet Annual'!AS121)</f>
        <v>0.60395034664168123</v>
      </c>
      <c r="Z121" s="22">
        <f>'Balance Sheet Annual'!BA121/'Balance Sheet Annual'!BB121</f>
        <v>0.99059843998429531</v>
      </c>
      <c r="AA121" s="22">
        <f>'Balance Sheet Annual'!AR121/'Balance Sheet Annual'!BB121</f>
        <v>0</v>
      </c>
      <c r="AB121" s="23">
        <f>'Balance Sheet Annual'!CS121/'Balance Sheet Annual'!CT121</f>
        <v>0.60395034664168123</v>
      </c>
      <c r="AC121" s="24">
        <f>'Income Statement Annual'!V121/'Income Statement Annual'!N121</f>
        <v>0.92290609471763008</v>
      </c>
      <c r="AD121" s="22">
        <f>('Income Statement Annual'!AF121-'Income Statement Annual'!AC121)/'Income Statement Annual'!N121</f>
        <v>0.79243883654931579</v>
      </c>
      <c r="AE121" s="22">
        <f>'Income Statement Annual'!AF121/'Income Statement Annual'!N121</f>
        <v>0.46305084030510513</v>
      </c>
      <c r="AF121" s="22">
        <f>'Income Statement Annual'!BS121/'Income Statement Annual'!N121</f>
        <v>0.40483294122611752</v>
      </c>
      <c r="AG121" s="22">
        <f>('Income Statement Annual'!AF121-'Income Statement Annual'!AC121)/('Income Statement Annual'!AH121*-1)</f>
        <v>8.8361880337858505</v>
      </c>
      <c r="AH121" s="23">
        <f>'Income Statement Annual'!AF121/('Income Statement Annual'!AH121*-1)</f>
        <v>5.1633061195680305</v>
      </c>
      <c r="AI121" s="24">
        <f>'Cash Flow Statement Annual'!BG121/'Cash Flow Statement Annual'!AB121</f>
        <v>0.19822174328612097</v>
      </c>
      <c r="AJ121" s="22">
        <f>'Cash Flow Statement Annual'!AB121/'Balance Sheet Annual'!BR121</f>
        <v>1.1205861941334321</v>
      </c>
      <c r="AK121" s="22">
        <f>('Cash Flow Statement Annual'!AB121+'Cash Flow Statement Annual'!AV121)/('Balance Sheet Annual'!BH121+'Balance Sheet Annual'!BS121)</f>
        <v>7.2561567590157014E-2</v>
      </c>
      <c r="AL121" s="23">
        <f>('Cash Flow Statement Annual'!AB121/('Balance Sheet Annual'!BH121+'Balance Sheet Annual'!BS121))</f>
        <v>0.18221057656175416</v>
      </c>
      <c r="AM121" s="24">
        <f>'Income Statement Annual'!BS121/'Balance Sheet Annual'!CS121</f>
        <v>8.1415068138858959E-2</v>
      </c>
      <c r="AN121" s="22">
        <f>'Income Statement Annual'!N121/'Balance Sheet Annual'!CS121</f>
        <v>0.20110781472544487</v>
      </c>
      <c r="AO121" s="22">
        <f>'Income Statement Annual'!N121/'Balance Sheet Annual'!BB121</f>
        <v>0.12145913441578345</v>
      </c>
      <c r="AP121" s="22">
        <f>'Income Statement Annual'!N121/('Balance Sheet Annual'!AH121-'Balance Sheet Annual'!BR121)</f>
        <v>-2.640968487921763</v>
      </c>
      <c r="AQ121" s="22">
        <f>'Income Statement Annual'!BS121/'Balance Sheet Annual'!BB121</f>
        <v>4.9170658624319963E-2</v>
      </c>
      <c r="AR121" s="22">
        <f>'Cash Flow Statement Annual'!AB121/'Income Statement Annual'!N121</f>
        <v>0.51104792851340375</v>
      </c>
      <c r="AS121" s="22">
        <f>'Cash Flow Statement Annual'!BG121/'Income Statement Annual'!N121</f>
        <v>0.10130081129268781</v>
      </c>
      <c r="AT121" s="22">
        <f>'Cash Flow Statement Annual'!AB121/'Balance Sheet Annual'!BB121</f>
        <v>6.2071439042217194E-2</v>
      </c>
      <c r="AU121" s="22">
        <f>('Cash Flow Statement Annual'!AB121+'Cash Flow Statement Annual'!AU121)/'Balance Sheet Annual'!BR121</f>
        <v>-0.61101600814287038</v>
      </c>
      <c r="AV121" s="22">
        <f>('Cash Flow Statement Annual'!AB121+'Cash Flow Statement Annual'!AU121)/('Balance Sheet Annual'!BH121+'Balance Sheet Annual'!BS121)</f>
        <v>-9.9352981247703129E-2</v>
      </c>
      <c r="AW121" s="22">
        <f>'Cash Flow Statement Annual'!AB121/'Balance Sheet Annual'!BS121</f>
        <v>0.18221057656175416</v>
      </c>
      <c r="AX121" s="22">
        <f>('Cash Flow Statement Annual'!AB121+'Cash Flow Statement Annual'!AU121)/'Balance Sheet Annual'!BS121</f>
        <v>-9.9352981247703129E-2</v>
      </c>
      <c r="AY121" s="22">
        <f>('Balance Sheet Annual'!BH121+'Balance Sheet Annual'!BS121)/('Income Statement Annual'!AF121-'Income Statement Annual'!AC121)</f>
        <v>3.5393401133493714</v>
      </c>
      <c r="AZ121" s="22">
        <f>(('Balance Sheet Annual'!BH121+'Balance Sheet Annual'!BS121)-'Balance Sheet Annual'!N121)/('Income Statement Annual'!AF121-'Income Statement Annual'!AC121)</f>
        <v>3.5155079886410991</v>
      </c>
      <c r="BA121" s="22">
        <f>('Cash Flow Statement Annual'!AB121+'Cash Flow Statement Annual'!AU121)/'Income Statement Annual'!BS121</f>
        <v>-0.68832431220991896</v>
      </c>
      <c r="BB121" s="22">
        <f>'Income Statement Annual'!AF121/('Balance Sheet Annual'!BH121+'Balance Sheet Annual'!BS121)</f>
        <v>0.16509754933325207</v>
      </c>
      <c r="BC121" s="23">
        <f>'Income Statement Annual'!AF121/('Balance Sheet Annual'!BB121-'Balance Sheet Annual'!BR121)</f>
        <v>5.9539777832762507E-2</v>
      </c>
    </row>
    <row r="122" spans="1:55" x14ac:dyDescent="0.2">
      <c r="A122" s="47" t="s">
        <v>364</v>
      </c>
      <c r="B122" s="47" t="s">
        <v>365</v>
      </c>
      <c r="C122" s="47" t="str">
        <f>VLOOKUP(A122,'[1]S&amp;P 500 Wikipedia'!A:D,3,FALSE)</f>
        <v>Consumer Discretionary</v>
      </c>
      <c r="D122" s="47">
        <v>108420</v>
      </c>
      <c r="E122" s="47" t="s">
        <v>16</v>
      </c>
      <c r="F122" s="47">
        <v>2019</v>
      </c>
      <c r="G122" s="47" t="s">
        <v>17</v>
      </c>
      <c r="H122" s="48">
        <v>43616</v>
      </c>
      <c r="I122" s="48">
        <v>43665</v>
      </c>
      <c r="J122" s="48">
        <v>43739</v>
      </c>
      <c r="K122" s="47">
        <v>123000000</v>
      </c>
      <c r="L122" s="47">
        <v>125000000</v>
      </c>
      <c r="M122" s="47" t="s">
        <v>2052</v>
      </c>
      <c r="N122" s="20">
        <f>'Balance Sheet Annual'!AH122/'Balance Sheet Annual'!BR122</f>
        <v>0.60552201343192458</v>
      </c>
      <c r="O122" s="21">
        <f>('Balance Sheet Annual'!AH122-'Balance Sheet Annual'!U122)/'Balance Sheet Annual'!BR122</f>
        <v>0.46489383352554103</v>
      </c>
      <c r="P122" s="21">
        <f>'Balance Sheet Annual'!N122/'Balance Sheet Annual'!BR122</f>
        <v>0.31022318702937385</v>
      </c>
      <c r="Q122" s="21">
        <f>'Balance Sheet Annual'!CH122/'Balance Sheet Annual'!CS122</f>
        <v>1.4629273593580205</v>
      </c>
      <c r="R122" s="21">
        <f>('Balance Sheet Annual'!BH122+'Balance Sheet Annual'!BS122)/'Balance Sheet Annual'!BB122</f>
        <v>0.15742940537605213</v>
      </c>
      <c r="S122" s="21">
        <f>('Balance Sheet Annual'!BH122/'Balance Sheet Annual'!BB122)</f>
        <v>0</v>
      </c>
      <c r="T122" s="21">
        <f>'Balance Sheet Annual'!BS122/'Balance Sheet Annual'!BB122</f>
        <v>0.15742940537605213</v>
      </c>
      <c r="U122" s="21">
        <f>('Balance Sheet Annual'!BH122+'Balance Sheet Annual'!BS122)/'Balance Sheet Annual'!CS122</f>
        <v>0.38773718966814347</v>
      </c>
      <c r="V122" s="21">
        <f>('Balance Sheet Annual'!BH122/'Balance Sheet Annual'!CS122)</f>
        <v>0</v>
      </c>
      <c r="W122" s="21">
        <f>('Balance Sheet Annual'!BS122/'Balance Sheet Annual'!CS122)</f>
        <v>0.38773718966814347</v>
      </c>
      <c r="X122" s="22">
        <f>'Balance Sheet Annual'!AH122/'Balance Sheet Annual'!BB122</f>
        <v>0.15147298398045073</v>
      </c>
      <c r="Y122" s="22">
        <f>'Balance Sheet Annual'!CS122/('Balance Sheet Annual'!BB122-'Balance Sheet Annual'!AQ122-'Balance Sheet Annual'!AR122-'Balance Sheet Annual'!AS122)</f>
        <v>0.63661761966846708</v>
      </c>
      <c r="Z122" s="22">
        <f>'Balance Sheet Annual'!BA122/'Balance Sheet Annual'!BB122</f>
        <v>0.84852701601954927</v>
      </c>
      <c r="AA122" s="22">
        <f>'Balance Sheet Annual'!AR122/'Balance Sheet Annual'!BB122</f>
        <v>0.2008722508824328</v>
      </c>
      <c r="AB122" s="23">
        <f>'Balance Sheet Annual'!CS122/'Balance Sheet Annual'!CT122</f>
        <v>0.40602090686939996</v>
      </c>
      <c r="AC122" s="24">
        <f>'Income Statement Annual'!V122/'Income Statement Annual'!N122</f>
        <v>0.21726358338033466</v>
      </c>
      <c r="AD122" s="22">
        <f>('Income Statement Annual'!AF122-'Income Statement Annual'!AC122)/'Income Statement Annual'!N122</f>
        <v>0.13961740928746005</v>
      </c>
      <c r="AE122" s="22">
        <f>'Income Statement Annual'!AF122/'Income Statement Annual'!N122</f>
        <v>0.10005405151344238</v>
      </c>
      <c r="AF122" s="22">
        <f>'Income Statement Annual'!BS122/'Income Statement Annual'!N122</f>
        <v>8.3826847151720243E-2</v>
      </c>
      <c r="AG122" s="22">
        <f>('Income Statement Annual'!AF122-'Income Statement Annual'!AC122)/('Income Statement Annual'!AH122*-1)</f>
        <v>23.669322709163346</v>
      </c>
      <c r="AH122" s="23">
        <f>'Income Statement Annual'!AF122/('Income Statement Annual'!AH122*-1)</f>
        <v>16.96215139442231</v>
      </c>
      <c r="AI122" s="24">
        <f>'Cash Flow Statement Annual'!BG122/'Cash Flow Statement Annual'!AB122</f>
        <v>-0.3819816976964342</v>
      </c>
      <c r="AJ122" s="22">
        <f>'Cash Flow Statement Annual'!AB122/'Balance Sheet Annual'!BR122</f>
        <v>0.85991452411641001</v>
      </c>
      <c r="AK122" s="22">
        <f>('Cash Flow Statement Annual'!AB122+'Cash Flow Statement Annual'!AV122)/('Balance Sheet Annual'!BH122+'Balance Sheet Annual'!BS122)</f>
        <v>0.96669181847580032</v>
      </c>
      <c r="AL122" s="23">
        <f>('Cash Flow Statement Annual'!AB122/('Balance Sheet Annual'!BH122+'Balance Sheet Annual'!BS122))</f>
        <v>1.3663899967661959</v>
      </c>
      <c r="AM122" s="24">
        <f>'Income Statement Annual'!BS122/'Balance Sheet Annual'!CS122</f>
        <v>0.29816935551283125</v>
      </c>
      <c r="AN122" s="22">
        <f>'Income Statement Annual'!N122/'Balance Sheet Annual'!CS122</f>
        <v>3.5569673158906627</v>
      </c>
      <c r="AO122" s="22">
        <f>'Income Statement Annual'!N122/'Balance Sheet Annual'!BB122</f>
        <v>1.4442030953027423</v>
      </c>
      <c r="AP122" s="22">
        <f>'Income Statement Annual'!N122/('Balance Sheet Annual'!AH122-'Balance Sheet Annual'!BR122)</f>
        <v>-14.635253654342218</v>
      </c>
      <c r="AQ122" s="22">
        <f>'Income Statement Annual'!BS122/'Balance Sheet Annual'!BB122</f>
        <v>0.12106299212598425</v>
      </c>
      <c r="AR122" s="22">
        <f>'Cash Flow Statement Annual'!AB122/'Income Statement Annual'!N122</f>
        <v>0.14894717052077458</v>
      </c>
      <c r="AS122" s="22">
        <f>'Cash Flow Statement Annual'!BG122/'Income Statement Annual'!N122</f>
        <v>-5.6895093062605755E-2</v>
      </c>
      <c r="AT122" s="22">
        <f>'Cash Flow Statement Annual'!AB122/'Balance Sheet Annual'!BB122</f>
        <v>0.21510996470268803</v>
      </c>
      <c r="AU122" s="22">
        <f>('Cash Flow Statement Annual'!AB122+'Cash Flow Statement Annual'!AU122)/'Balance Sheet Annual'!BR122</f>
        <v>0.54609592293602871</v>
      </c>
      <c r="AV122" s="22">
        <f>('Cash Flow Statement Annual'!AB122+'Cash Flow Statement Annual'!AU122)/('Balance Sheet Annual'!BH122+'Balance Sheet Annual'!BS122)</f>
        <v>0.86773741511264413</v>
      </c>
      <c r="AW122" s="22">
        <f>'Cash Flow Statement Annual'!AB122/'Balance Sheet Annual'!BS122</f>
        <v>1.3663899967661959</v>
      </c>
      <c r="AX122" s="22">
        <f>('Cash Flow Statement Annual'!AB122+'Cash Flow Statement Annual'!AU122)/'Balance Sheet Annual'!BS122</f>
        <v>0.86773741511264413</v>
      </c>
      <c r="AY122" s="22">
        <f>('Balance Sheet Annual'!BH122+'Balance Sheet Annual'!BS122)/('Income Statement Annual'!AF122-'Income Statement Annual'!AC122)</f>
        <v>0.78076081467766367</v>
      </c>
      <c r="AZ122" s="22">
        <f>(('Balance Sheet Annual'!BH122+'Balance Sheet Annual'!BS122)-'Balance Sheet Annual'!N122)/('Income Statement Annual'!AF122-'Income Statement Annual'!AC122)</f>
        <v>0.39589294731526681</v>
      </c>
      <c r="BA122" s="22">
        <f>('Cash Flow Statement Annual'!AB122+'Cash Flow Statement Annual'!AU122)/'Income Statement Annual'!BS122</f>
        <v>1.1283992150266331</v>
      </c>
      <c r="BB122" s="22">
        <f>'Income Statement Annual'!AF122/('Balance Sheet Annual'!BH122+'Balance Sheet Annual'!BS122)</f>
        <v>0.91786137760051745</v>
      </c>
      <c r="BC122" s="23">
        <f>'Income Statement Annual'!AF122/('Balance Sheet Annual'!BB122-'Balance Sheet Annual'!BR122)</f>
        <v>0.19270373639305677</v>
      </c>
    </row>
    <row r="123" spans="1:55" x14ac:dyDescent="0.2">
      <c r="A123" s="47" t="s">
        <v>409</v>
      </c>
      <c r="B123" s="47" t="s">
        <v>410</v>
      </c>
      <c r="C123" s="47" t="str">
        <f>VLOOKUP(A123,'[1]S&amp;P 500 Wikipedia'!A:D,3,FALSE)</f>
        <v>Utilities</v>
      </c>
      <c r="D123" s="47">
        <v>378131</v>
      </c>
      <c r="E123" s="47" t="s">
        <v>16</v>
      </c>
      <c r="F123" s="47">
        <v>2018</v>
      </c>
      <c r="G123" s="47" t="s">
        <v>17</v>
      </c>
      <c r="H123" s="48">
        <v>43465</v>
      </c>
      <c r="I123" s="48">
        <v>43503</v>
      </c>
      <c r="J123" s="48">
        <v>43503</v>
      </c>
      <c r="K123" s="47">
        <v>181000000</v>
      </c>
      <c r="L123" s="47">
        <v>181000000</v>
      </c>
      <c r="M123" s="47" t="s">
        <v>1720</v>
      </c>
      <c r="N123" s="20">
        <f>'Balance Sheet Annual'!AH123/'Balance Sheet Annual'!BR123</f>
        <v>0.7345651194231636</v>
      </c>
      <c r="O123" s="21">
        <f>('Balance Sheet Annual'!AH123-'Balance Sheet Annual'!U123)/'Balance Sheet Annual'!BR123</f>
        <v>0.64330779630464174</v>
      </c>
      <c r="P123" s="21">
        <f>'Balance Sheet Annual'!N123/'Balance Sheet Annual'!BR123</f>
        <v>1.5998197386210004E-2</v>
      </c>
      <c r="Q123" s="21">
        <f>'Balance Sheet Annual'!CH123/'Balance Sheet Annual'!CS123</f>
        <v>2.3860222077073807</v>
      </c>
      <c r="R123" s="21">
        <f>('Balance Sheet Annual'!BH123+'Balance Sheet Annual'!BS123)/'Balance Sheet Annual'!BB123</f>
        <v>0.39247134038800707</v>
      </c>
      <c r="S123" s="21">
        <f>('Balance Sheet Annual'!BH123/'Balance Sheet Annual'!BB123)</f>
        <v>5.8090828924162258E-2</v>
      </c>
      <c r="T123" s="21">
        <f>'Balance Sheet Annual'!BS123/'Balance Sheet Annual'!BB123</f>
        <v>0.33438051146384479</v>
      </c>
      <c r="U123" s="21">
        <f>('Balance Sheet Annual'!BH123+'Balance Sheet Annual'!BS123)/'Balance Sheet Annual'!CS123</f>
        <v>1.3289166744424745</v>
      </c>
      <c r="V123" s="21">
        <f>('Balance Sheet Annual'!BH123/'Balance Sheet Annual'!CS123)</f>
        <v>0.19669683680134367</v>
      </c>
      <c r="W123" s="21">
        <f>('Balance Sheet Annual'!BS123/'Balance Sheet Annual'!CS123)</f>
        <v>1.132219837641131</v>
      </c>
      <c r="X123" s="22">
        <f>'Balance Sheet Annual'!AH123/'Balance Sheet Annual'!BB123</f>
        <v>8.9836860670194002E-2</v>
      </c>
      <c r="Y123" s="22">
        <f>'Balance Sheet Annual'!CS123/('Balance Sheet Annual'!BB123-'Balance Sheet Annual'!AQ123-'Balance Sheet Annual'!AR123-'Balance Sheet Annual'!AS123)</f>
        <v>0.3233270982924033</v>
      </c>
      <c r="Z123" s="22">
        <f>'Balance Sheet Annual'!BA123/'Balance Sheet Annual'!BB123</f>
        <v>0.91016313932980597</v>
      </c>
      <c r="AA123" s="22">
        <f>'Balance Sheet Annual'!AR123/'Balance Sheet Annual'!BB123</f>
        <v>6.3188932980599646E-2</v>
      </c>
      <c r="AB123" s="23">
        <f>'Balance Sheet Annual'!CS123/'Balance Sheet Annual'!CT123</f>
        <v>0.29533179012345678</v>
      </c>
      <c r="AC123" s="24">
        <f>'Income Statement Annual'!V123/'Income Statement Annual'!N123</f>
        <v>0.39410357444413174</v>
      </c>
      <c r="AD123" s="22">
        <f>('Income Statement Annual'!AF123-'Income Statement Annual'!AC123)/'Income Statement Annual'!N123</f>
        <v>0.19314663664508866</v>
      </c>
      <c r="AE123" s="22">
        <f>'Income Statement Annual'!AF123/'Income Statement Annual'!N123</f>
        <v>0.11405854207711792</v>
      </c>
      <c r="AF123" s="22">
        <f>'Income Statement Annual'!BS123/'Income Statement Annual'!N123</f>
        <v>7.8806642274134531E-2</v>
      </c>
      <c r="AG123" s="22">
        <f>('Income Statement Annual'!AF123-'Income Statement Annual'!AC123)/('Income Statement Annual'!AH123*-1)</f>
        <v>5.0182815356489945</v>
      </c>
      <c r="AH123" s="23">
        <f>'Income Statement Annual'!AF123/('Income Statement Annual'!AH123*-1)</f>
        <v>2.963436928702011</v>
      </c>
      <c r="AI123" s="24">
        <f>'Cash Flow Statement Annual'!BG123/'Cash Flow Statement Annual'!AB123</f>
        <v>0.24402985074626865</v>
      </c>
      <c r="AJ123" s="22">
        <f>'Cash Flow Statement Annual'!AB123/'Balance Sheet Annual'!BR123</f>
        <v>0.60387561964849035</v>
      </c>
      <c r="AK123" s="22">
        <f>('Cash Flow Statement Annual'!AB123+'Cash Flow Statement Annual'!AV123)/('Balance Sheet Annual'!BH123+'Balance Sheet Annual'!BS123)</f>
        <v>0.14464260637550905</v>
      </c>
      <c r="AL123" s="23">
        <f>('Cash Flow Statement Annual'!AB123/('Balance Sheet Annual'!BH123+'Balance Sheet Annual'!BS123))</f>
        <v>0.18817581800308944</v>
      </c>
      <c r="AM123" s="24">
        <f>'Income Statement Annual'!BS123/'Balance Sheet Annual'!CS123</f>
        <v>0.10450685826257348</v>
      </c>
      <c r="AN123" s="22">
        <f>'Income Statement Annual'!N123/'Balance Sheet Annual'!CS123</f>
        <v>1.3261173835961557</v>
      </c>
      <c r="AO123" s="22">
        <f>'Income Statement Annual'!N123/'Balance Sheet Annual'!BB123</f>
        <v>0.39164462081128748</v>
      </c>
      <c r="AP123" s="22">
        <f>'Income Statement Annual'!N123/('Balance Sheet Annual'!AH123-'Balance Sheet Annual'!BR123)</f>
        <v>-12.064516129032258</v>
      </c>
      <c r="AQ123" s="22">
        <f>'Income Statement Annual'!BS123/'Balance Sheet Annual'!BB123</f>
        <v>3.0864197530864196E-2</v>
      </c>
      <c r="AR123" s="22">
        <f>'Cash Flow Statement Annual'!AB123/'Income Statement Annual'!N123</f>
        <v>0.18857303687025048</v>
      </c>
      <c r="AS123" s="22">
        <f>'Cash Flow Statement Annual'!BG123/'Income Statement Annual'!N123</f>
        <v>4.6017450042217842E-2</v>
      </c>
      <c r="AT123" s="22">
        <f>'Cash Flow Statement Annual'!AB123/'Balance Sheet Annual'!BB123</f>
        <v>7.385361552028219E-2</v>
      </c>
      <c r="AU123" s="22">
        <f>('Cash Flow Statement Annual'!AB123+'Cash Flow Statement Annual'!AU123)/'Balance Sheet Annual'!BR123</f>
        <v>-0.15029292474087427</v>
      </c>
      <c r="AV123" s="22">
        <f>('Cash Flow Statement Annual'!AB123+'Cash Flow Statement Annual'!AU123)/('Balance Sheet Annual'!BH123+'Balance Sheet Annual'!BS123)</f>
        <v>-4.6833309928380848E-2</v>
      </c>
      <c r="AW123" s="22">
        <f>'Cash Flow Statement Annual'!AB123/'Balance Sheet Annual'!BS123</f>
        <v>0.22086698533047636</v>
      </c>
      <c r="AX123" s="22">
        <f>('Cash Flow Statement Annual'!AB123+'Cash Flow Statement Annual'!AU123)/'Balance Sheet Annual'!BS123</f>
        <v>-5.4969507169935719E-2</v>
      </c>
      <c r="AY123" s="22">
        <f>('Balance Sheet Annual'!BH123+'Balance Sheet Annual'!BS123)/('Income Statement Annual'!AF123-'Income Statement Annual'!AC123)</f>
        <v>5.1883424408014571</v>
      </c>
      <c r="AZ123" s="22">
        <f>(('Balance Sheet Annual'!BH123+'Balance Sheet Annual'!BS123)-'Balance Sheet Annual'!N123)/('Income Statement Annual'!AF123-'Income Statement Annual'!AC123)</f>
        <v>5.1624772313296905</v>
      </c>
      <c r="BA123" s="22">
        <f>('Cash Flow Statement Annual'!AB123+'Cash Flow Statement Annual'!AU123)/'Income Statement Annual'!BS123</f>
        <v>-0.59553571428571428</v>
      </c>
      <c r="BB123" s="22">
        <f>'Income Statement Annual'!AF123/('Balance Sheet Annual'!BH123+'Balance Sheet Annual'!BS123)</f>
        <v>0.11381828394888359</v>
      </c>
      <c r="BC123" s="23">
        <f>'Income Statement Annual'!AF123/('Balance Sheet Annual'!BB123-'Balance Sheet Annual'!BR123)</f>
        <v>5.0894819466248041E-2</v>
      </c>
    </row>
    <row r="124" spans="1:55" x14ac:dyDescent="0.2">
      <c r="A124" s="47" t="s">
        <v>412</v>
      </c>
      <c r="B124" s="47" t="s">
        <v>413</v>
      </c>
      <c r="C124" s="47" t="str">
        <f>VLOOKUP(A124,'[1]S&amp;P 500 Wikipedia'!A:D,3,FALSE)</f>
        <v>Utilities</v>
      </c>
      <c r="D124" s="47">
        <v>191249</v>
      </c>
      <c r="E124" s="47" t="s">
        <v>16</v>
      </c>
      <c r="F124" s="47">
        <v>2018</v>
      </c>
      <c r="G124" s="47" t="s">
        <v>17</v>
      </c>
      <c r="H124" s="48">
        <v>43465</v>
      </c>
      <c r="I124" s="48">
        <v>43524</v>
      </c>
      <c r="J124" s="48">
        <v>43524</v>
      </c>
      <c r="K124" s="47">
        <v>715000000</v>
      </c>
      <c r="L124" s="47">
        <v>713000000</v>
      </c>
      <c r="M124" s="47" t="s">
        <v>1721</v>
      </c>
      <c r="N124" s="20">
        <f>'Balance Sheet Annual'!AH124/'Balance Sheet Annual'!BR124</f>
        <v>0.64583471843627416</v>
      </c>
      <c r="O124" s="21">
        <f>('Balance Sheet Annual'!AH124-'Balance Sheet Annual'!U124)/'Balance Sheet Annual'!BR124</f>
        <v>0.44079515989628348</v>
      </c>
      <c r="P124" s="21">
        <f>'Balance Sheet Annual'!N124/'Balance Sheet Annual'!BR124</f>
        <v>2.9386343993085567E-2</v>
      </c>
      <c r="Q124" s="21">
        <f>'Balance Sheet Annual'!CH124/'Balance Sheet Annual'!CS124</f>
        <v>2.3168773098508009</v>
      </c>
      <c r="R124" s="21">
        <f>('Balance Sheet Annual'!BH124+'Balance Sheet Annual'!BS124)/'Balance Sheet Annual'!BB124</f>
        <v>0.39850198085176625</v>
      </c>
      <c r="S124" s="21">
        <f>('Balance Sheet Annual'!BH124/'Balance Sheet Annual'!BB124)</f>
        <v>4.6880158468141302E-2</v>
      </c>
      <c r="T124" s="21">
        <f>'Balance Sheet Annual'!BS124/'Balance Sheet Annual'!BB124</f>
        <v>0.35162182238362494</v>
      </c>
      <c r="U124" s="21">
        <f>('Balance Sheet Annual'!BH124+'Balance Sheet Annual'!BS124)/'Balance Sheet Annual'!CS124</f>
        <v>1.3217821782178218</v>
      </c>
      <c r="V124" s="21">
        <f>('Balance Sheet Annual'!BH124/'Balance Sheet Annual'!CS124)</f>
        <v>0.15549573390518776</v>
      </c>
      <c r="W124" s="21">
        <f>('Balance Sheet Annual'!BS124/'Balance Sheet Annual'!CS124)</f>
        <v>1.166286444312634</v>
      </c>
      <c r="X124" s="22">
        <f>'Balance Sheet Annual'!AH124/'Balance Sheet Annual'!BB124</f>
        <v>6.6812479366127428E-2</v>
      </c>
      <c r="Y124" s="22">
        <f>'Balance Sheet Annual'!CS124/('Balance Sheet Annual'!BB124-'Balance Sheet Annual'!AQ124-'Balance Sheet Annual'!AR124-'Balance Sheet Annual'!AS124)</f>
        <v>0.30148839000770333</v>
      </c>
      <c r="Z124" s="22">
        <f>'Balance Sheet Annual'!BA124/'Balance Sheet Annual'!BB124</f>
        <v>0.93318752063387256</v>
      </c>
      <c r="AA124" s="22">
        <f>'Balance Sheet Annual'!AR124/'Balance Sheet Annual'!BB124</f>
        <v>0</v>
      </c>
      <c r="AB124" s="23">
        <f>'Balance Sheet Annual'!CS124/'Balance Sheet Annual'!CT124</f>
        <v>0.30148839000770333</v>
      </c>
      <c r="AC124" s="24">
        <f>'Income Statement Annual'!V124/'Income Statement Annual'!N124</f>
        <v>0.42942783736389217</v>
      </c>
      <c r="AD124" s="22">
        <f>('Income Statement Annual'!AF124-'Income Statement Annual'!AC124)/'Income Statement Annual'!N124</f>
        <v>0.37722768239468213</v>
      </c>
      <c r="AE124" s="22">
        <f>'Income Statement Annual'!AF124/'Income Statement Annual'!N124</f>
        <v>0.21108437665674321</v>
      </c>
      <c r="AF124" s="22">
        <f>'Income Statement Annual'!BS124/'Income Statement Annual'!N124</f>
        <v>0.10872313527180784</v>
      </c>
      <c r="AG124" s="22">
        <f>('Income Statement Annual'!AF124-'Income Statement Annual'!AC124)/('Income Statement Annual'!AH124*-1)</f>
        <v>4.4173829990448903</v>
      </c>
      <c r="AH124" s="23">
        <f>'Income Statement Annual'!AF124/('Income Statement Annual'!AH124*-1)</f>
        <v>2.4718242597898756</v>
      </c>
      <c r="AI124" s="24">
        <f>'Cash Flow Statement Annual'!BG124/'Cash Flow Statement Annual'!AB124</f>
        <v>0.41191205121068747</v>
      </c>
      <c r="AJ124" s="22">
        <f>'Cash Flow Statement Annual'!AB124/'Balance Sheet Annual'!BR124</f>
        <v>0.47776078718170334</v>
      </c>
      <c r="AK124" s="22">
        <f>('Cash Flow Statement Annual'!AB124+'Cash Flow Statement Annual'!AV124)/('Balance Sheet Annual'!BH124+'Balance Sheet Annual'!BS124)</f>
        <v>8.137869138231589E-2</v>
      </c>
      <c r="AL124" s="23">
        <f>('Cash Flow Statement Annual'!AB124/('Balance Sheet Annual'!BH124+'Balance Sheet Annual'!BS124))</f>
        <v>0.12402699390738535</v>
      </c>
      <c r="AM124" s="24">
        <f>'Income Statement Annual'!BS124/'Balance Sheet Annual'!CS124</f>
        <v>6.0820367751060818E-2</v>
      </c>
      <c r="AN124" s="22">
        <f>'Income Statement Annual'!N124/'Balance Sheet Annual'!CS124</f>
        <v>0.55940594059405946</v>
      </c>
      <c r="AO124" s="22">
        <f>'Income Statement Annual'!N124/'Balance Sheet Annual'!BB124</f>
        <v>0.16865439639044788</v>
      </c>
      <c r="AP124" s="22">
        <f>'Income Statement Annual'!N124/('Balance Sheet Annual'!AH124-'Balance Sheet Annual'!BR124)</f>
        <v>-4.603153745072273</v>
      </c>
      <c r="AQ124" s="22">
        <f>'Income Statement Annual'!BS124/'Balance Sheet Annual'!BB124</f>
        <v>1.8336634752943767E-2</v>
      </c>
      <c r="AR124" s="22">
        <f>'Cash Flow Statement Annual'!AB124/'Income Statement Annual'!N124</f>
        <v>0.2930549325068309</v>
      </c>
      <c r="AS124" s="22">
        <f>'Cash Flow Statement Annual'!BG124/'Income Statement Annual'!N124</f>
        <v>0.12071285836629828</v>
      </c>
      <c r="AT124" s="22">
        <f>'Cash Flow Statement Annual'!AB124/'Balance Sheet Annual'!BB124</f>
        <v>4.9425002751183007E-2</v>
      </c>
      <c r="AU124" s="22">
        <f>('Cash Flow Statement Annual'!AB124+'Cash Flow Statement Annual'!AU124)/'Balance Sheet Annual'!BR124</f>
        <v>-0.191077720896217</v>
      </c>
      <c r="AV124" s="22">
        <f>('Cash Flow Statement Annual'!AB124+'Cash Flow Statement Annual'!AU124)/('Balance Sheet Annual'!BH124+'Balance Sheet Annual'!BS124)</f>
        <v>-4.9603893750323619E-2</v>
      </c>
      <c r="AW124" s="22">
        <f>'Cash Flow Statement Annual'!AB124/'Balance Sheet Annual'!BS124</f>
        <v>0.14056295600805899</v>
      </c>
      <c r="AX124" s="22">
        <f>('Cash Flow Statement Annual'!AB124+'Cash Flow Statement Annual'!AU124)/'Balance Sheet Annual'!BS124</f>
        <v>-5.621735813625961E-2</v>
      </c>
      <c r="AY124" s="22">
        <f>('Balance Sheet Annual'!BH124+'Balance Sheet Annual'!BS124)/('Income Statement Annual'!AF124-'Income Statement Annual'!AC124)</f>
        <v>6.2636756756756755</v>
      </c>
      <c r="AZ124" s="22">
        <f>(('Balance Sheet Annual'!BH124+'Balance Sheet Annual'!BS124)-'Balance Sheet Annual'!N124)/('Income Statement Annual'!AF124-'Income Statement Annual'!AC124)</f>
        <v>6.215891891891892</v>
      </c>
      <c r="BA124" s="22">
        <f>('Cash Flow Statement Annual'!AB124+'Cash Flow Statement Annual'!AU124)/'Income Statement Annual'!BS124</f>
        <v>-1.0780195048762191</v>
      </c>
      <c r="BB124" s="22">
        <f>'Income Statement Annual'!AF124/('Balance Sheet Annual'!BH124+'Balance Sheet Annual'!BS124)</f>
        <v>8.9335335438996188E-2</v>
      </c>
      <c r="BC124" s="23">
        <f>'Income Statement Annual'!AF124/('Balance Sheet Annual'!BB124-'Balance Sheet Annual'!BR124)</f>
        <v>3.9708172549500965E-2</v>
      </c>
    </row>
    <row r="125" spans="1:55" x14ac:dyDescent="0.2">
      <c r="A125" s="47" t="s">
        <v>367</v>
      </c>
      <c r="B125" s="47" t="s">
        <v>368</v>
      </c>
      <c r="C125" s="47" t="str">
        <f>VLOOKUP(A125,'[1]S&amp;P 500 Wikipedia'!A:D,3,FALSE)</f>
        <v>Health Care</v>
      </c>
      <c r="D125" s="47">
        <v>349826</v>
      </c>
      <c r="E125" s="47" t="s">
        <v>16</v>
      </c>
      <c r="F125" s="47">
        <v>2018</v>
      </c>
      <c r="G125" s="47" t="s">
        <v>17</v>
      </c>
      <c r="H125" s="48">
        <v>43465</v>
      </c>
      <c r="I125" s="48">
        <v>43518</v>
      </c>
      <c r="J125" s="48">
        <v>43518</v>
      </c>
      <c r="K125" s="47">
        <v>165798131</v>
      </c>
      <c r="L125" s="47">
        <v>166255893</v>
      </c>
      <c r="M125" s="47" t="s">
        <v>1722</v>
      </c>
      <c r="N125" s="20">
        <f>'Balance Sheet Annual'!AH125/'Balance Sheet Annual'!BR125</f>
        <v>1.7034354420146873</v>
      </c>
      <c r="O125" s="21">
        <f>('Balance Sheet Annual'!AH125-'Balance Sheet Annual'!U125)/'Balance Sheet Annual'!BR125</f>
        <v>1.6814813497245338</v>
      </c>
      <c r="P125" s="21">
        <f>'Balance Sheet Annual'!N125/'Balance Sheet Annual'!BR125</f>
        <v>6.6645322041126845E-2</v>
      </c>
      <c r="Q125" s="21">
        <f>'Balance Sheet Annual'!CH125/'Balance Sheet Annual'!CS125</f>
        <v>2.7969608421472594</v>
      </c>
      <c r="R125" s="21">
        <f>('Balance Sheet Annual'!BH125+'Balance Sheet Annual'!BS125)/'Balance Sheet Annual'!BB125</f>
        <v>0.52862808925805893</v>
      </c>
      <c r="S125" s="21">
        <f>('Balance Sheet Annual'!BH125/'Balance Sheet Annual'!BB125)</f>
        <v>0.10095989315054558</v>
      </c>
      <c r="T125" s="21">
        <f>'Balance Sheet Annual'!BS125/'Balance Sheet Annual'!BB125</f>
        <v>0.42766819610751339</v>
      </c>
      <c r="U125" s="21">
        <f>('Balance Sheet Annual'!BH125+'Balance Sheet Annual'!BS125)/'Balance Sheet Annual'!CS125</f>
        <v>2.0071801549719761</v>
      </c>
      <c r="V125" s="21">
        <f>('Balance Sheet Annual'!BH125/'Balance Sheet Annual'!CS125)</f>
        <v>0.38334076091999286</v>
      </c>
      <c r="W125" s="21">
        <f>('Balance Sheet Annual'!BS125/'Balance Sheet Annual'!CS125)</f>
        <v>1.6238393940519833</v>
      </c>
      <c r="X125" s="22">
        <f>'Balance Sheet Annual'!AH125/'Balance Sheet Annual'!BB125</f>
        <v>0.43598467461339602</v>
      </c>
      <c r="Y125" s="22">
        <f>'Balance Sheet Annual'!CS125/('Balance Sheet Annual'!BB125-'Balance Sheet Annual'!AQ125-'Balance Sheet Annual'!AR125-'Balance Sheet Annual'!AS125)</f>
        <v>0.41426078193194982</v>
      </c>
      <c r="Z125" s="22">
        <f>'Balance Sheet Annual'!BA125/'Balance Sheet Annual'!BB125</f>
        <v>0.56401532538660404</v>
      </c>
      <c r="AA125" s="22">
        <f>'Balance Sheet Annual'!AR125/'Balance Sheet Annual'!BB125</f>
        <v>0.3580256293846884</v>
      </c>
      <c r="AB125" s="23">
        <f>'Balance Sheet Annual'!CS125/'Balance Sheet Annual'!CT125</f>
        <v>0.26336853119466974</v>
      </c>
      <c r="AC125" s="24">
        <f>'Income Statement Annual'!V125/'Income Statement Annual'!N125</f>
        <v>0.28140113360534041</v>
      </c>
      <c r="AD125" s="22">
        <f>('Income Statement Annual'!AF125-'Income Statement Annual'!AC125)/'Income Statement Annual'!N125</f>
        <v>0.18248234895835114</v>
      </c>
      <c r="AE125" s="22">
        <f>'Income Statement Annual'!AF125/'Income Statement Annual'!N125</f>
        <v>0.13065922562250046</v>
      </c>
      <c r="AF125" s="22">
        <f>'Income Statement Annual'!BS125/'Income Statement Annual'!N125</f>
        <v>1.3975982676143686E-2</v>
      </c>
      <c r="AG125" s="22">
        <f>('Income Statement Annual'!AF125-'Income Statement Annual'!AC125)/('Income Statement Annual'!AH125*-1)</f>
        <v>4.2696646732384833</v>
      </c>
      <c r="AH125" s="23">
        <f>'Income Statement Annual'!AF125/('Income Statement Annual'!AH125*-1)</f>
        <v>3.0571235139044179</v>
      </c>
      <c r="AI125" s="24">
        <f>'Cash Flow Statement Annual'!BG125/'Cash Flow Statement Annual'!AB125</f>
        <v>-0.3529802894493238</v>
      </c>
      <c r="AJ125" s="22">
        <f>'Cash Flow Statement Annual'!AB125/'Balance Sheet Annual'!BR125</f>
        <v>0.36221257079863045</v>
      </c>
      <c r="AK125" s="22">
        <f>('Cash Flow Statement Annual'!AB125+'Cash Flow Statement Annual'!AV125)/('Balance Sheet Annual'!BH125+'Balance Sheet Annual'!BS125)</f>
        <v>0.1753714234579819</v>
      </c>
      <c r="AL125" s="23">
        <f>('Cash Flow Statement Annual'!AB125/('Balance Sheet Annual'!BH125+'Balance Sheet Annual'!BS125))</f>
        <v>0.1753714234579819</v>
      </c>
      <c r="AM125" s="24">
        <f>'Income Statement Annual'!BS125/'Balance Sheet Annual'!CS125</f>
        <v>3.1669534052885341E-2</v>
      </c>
      <c r="AN125" s="22">
        <f>'Income Statement Annual'!N125/'Balance Sheet Annual'!CS125</f>
        <v>2.2659969453842899</v>
      </c>
      <c r="AO125" s="22">
        <f>'Income Statement Annual'!N125/'Balance Sheet Annual'!BB125</f>
        <v>0.59679228719746868</v>
      </c>
      <c r="AP125" s="22">
        <f>'Income Statement Annual'!N125/('Balance Sheet Annual'!AH125-'Balance Sheet Annual'!BR125)</f>
        <v>3.314770087681973</v>
      </c>
      <c r="AQ125" s="22">
        <f>'Income Statement Annual'!BS125/'Balance Sheet Annual'!BB125</f>
        <v>8.3407586671279902E-3</v>
      </c>
      <c r="AR125" s="22">
        <f>'Cash Flow Statement Annual'!AB125/'Income Statement Annual'!N125</f>
        <v>0.15534091589622698</v>
      </c>
      <c r="AS125" s="22">
        <f>'Cash Flow Statement Annual'!BG125/'Income Statement Annual'!N125</f>
        <v>-5.4832281456373255E-2</v>
      </c>
      <c r="AT125" s="22">
        <f>'Cash Flow Statement Annual'!AB125/'Balance Sheet Annual'!BB125</f>
        <v>9.2706260493058912E-2</v>
      </c>
      <c r="AU125" s="22">
        <f>('Cash Flow Statement Annual'!AB125+'Cash Flow Statement Annual'!AU125)/'Balance Sheet Annual'!BR125</f>
        <v>0.15660842078189616</v>
      </c>
      <c r="AV125" s="22">
        <f>('Cash Flow Statement Annual'!AB125+'Cash Flow Statement Annual'!AU125)/('Balance Sheet Annual'!BH125+'Balance Sheet Annual'!BS125)</f>
        <v>7.5824650749894876E-2</v>
      </c>
      <c r="AW125" s="22">
        <f>'Cash Flow Statement Annual'!AB125/'Balance Sheet Annual'!BS125</f>
        <v>0.21677146286967075</v>
      </c>
      <c r="AX125" s="22">
        <f>('Cash Flow Statement Annual'!AB125+'Cash Flow Statement Annual'!AU125)/'Balance Sheet Annual'!BS125</f>
        <v>9.3724622521380863E-2</v>
      </c>
      <c r="AY125" s="22">
        <f>('Balance Sheet Annual'!BH125+'Balance Sheet Annual'!BS125)/('Income Statement Annual'!AF125-'Income Statement Annual'!AC125)</f>
        <v>4.8540715285145382</v>
      </c>
      <c r="AZ125" s="22">
        <f>(('Balance Sheet Annual'!BH125+'Balance Sheet Annual'!BS125)-'Balance Sheet Annual'!N125)/('Income Statement Annual'!AF125-'Income Statement Annual'!AC125)</f>
        <v>4.6974428978888936</v>
      </c>
      <c r="BA125" s="22">
        <f>('Cash Flow Statement Annual'!AB125+'Cash Flow Statement Annual'!AU125)/'Income Statement Annual'!BS125</f>
        <v>4.8056827735046488</v>
      </c>
      <c r="BB125" s="22">
        <f>'Income Statement Annual'!AF125/('Balance Sheet Annual'!BH125+'Balance Sheet Annual'!BS125)</f>
        <v>0.14750714100747797</v>
      </c>
      <c r="BC125" s="23">
        <f>'Income Statement Annual'!AF125/('Balance Sheet Annual'!BB125-'Balance Sheet Annual'!BR125)</f>
        <v>0.10479917457452097</v>
      </c>
    </row>
    <row r="126" spans="1:55" x14ac:dyDescent="0.2">
      <c r="A126" s="47" t="s">
        <v>379</v>
      </c>
      <c r="B126" s="47" t="s">
        <v>380</v>
      </c>
      <c r="C126" s="47" t="str">
        <f>VLOOKUP(A126,'[1]S&amp;P 500 Wikipedia'!A:D,3,FALSE)</f>
        <v>Energy</v>
      </c>
      <c r="D126" s="47">
        <v>122079</v>
      </c>
      <c r="E126" s="47" t="s">
        <v>16</v>
      </c>
      <c r="F126" s="47">
        <v>2018</v>
      </c>
      <c r="G126" s="47" t="s">
        <v>17</v>
      </c>
      <c r="H126" s="48">
        <v>43465</v>
      </c>
      <c r="I126" s="48">
        <v>43516</v>
      </c>
      <c r="J126" s="48">
        <v>43586</v>
      </c>
      <c r="K126" s="47">
        <v>455000000</v>
      </c>
      <c r="L126" s="47">
        <v>464000000</v>
      </c>
      <c r="M126" s="47" t="s">
        <v>2053</v>
      </c>
      <c r="N126" s="20">
        <f>'Balance Sheet Annual'!AH126/'Balance Sheet Annual'!BR126</f>
        <v>1.9932614555256065</v>
      </c>
      <c r="O126" s="21">
        <f>('Balance Sheet Annual'!AH126-'Balance Sheet Annual'!U126)/'Balance Sheet Annual'!BR126</f>
        <v>1.9932614555256065</v>
      </c>
      <c r="P126" s="21">
        <f>'Balance Sheet Annual'!N126/'Balance Sheet Annual'!BR126</f>
        <v>1.0844564240790655</v>
      </c>
      <c r="Q126" s="21">
        <f>'Balance Sheet Annual'!CH126/'Balance Sheet Annual'!CS126</f>
        <v>1.1299804049640758</v>
      </c>
      <c r="R126" s="21">
        <f>('Balance Sheet Annual'!BH126+'Balance Sheet Annual'!BS126)/'Balance Sheet Annual'!BB126</f>
        <v>0.30394561995297964</v>
      </c>
      <c r="S126" s="21">
        <f>('Balance Sheet Annual'!BH126/'Balance Sheet Annual'!BB126)</f>
        <v>8.2796688132474698E-3</v>
      </c>
      <c r="T126" s="21">
        <f>'Balance Sheet Annual'!BS126/'Balance Sheet Annual'!BB126</f>
        <v>0.29566595113973221</v>
      </c>
      <c r="U126" s="21">
        <f>('Balance Sheet Annual'!BH126+'Balance Sheet Annual'!BS126)/'Balance Sheet Annual'!CS126</f>
        <v>0.64739821467450465</v>
      </c>
      <c r="V126" s="21">
        <f>('Balance Sheet Annual'!BH126/'Balance Sheet Annual'!CS126)</f>
        <v>1.7635532331809273E-2</v>
      </c>
      <c r="W126" s="21">
        <f>('Balance Sheet Annual'!BS126/'Balance Sheet Annual'!CS126)</f>
        <v>0.62976268234269539</v>
      </c>
      <c r="X126" s="22">
        <f>'Balance Sheet Annual'!AH126/'Balance Sheet Annual'!BB126</f>
        <v>0.22677092916283348</v>
      </c>
      <c r="Y126" s="22">
        <f>'Balance Sheet Annual'!CS126/('Balance Sheet Annual'!BB126-'Balance Sheet Annual'!AQ126-'Balance Sheet Annual'!AR126-'Balance Sheet Annual'!AS126)</f>
        <v>0.49057409879839786</v>
      </c>
      <c r="Z126" s="22">
        <f>'Balance Sheet Annual'!BA126/'Balance Sheet Annual'!BB126</f>
        <v>0.77322907083716652</v>
      </c>
      <c r="AA126" s="22">
        <f>'Balance Sheet Annual'!AR126/'Balance Sheet Annual'!BB126</f>
        <v>4.2982725135439027E-2</v>
      </c>
      <c r="AB126" s="23">
        <f>'Balance Sheet Annual'!CS126/'Balance Sheet Annual'!CT126</f>
        <v>0.46948788715118062</v>
      </c>
      <c r="AC126" s="24">
        <f>'Income Statement Annual'!V126/'Income Statement Annual'!N126</f>
        <v>0.7927147382150177</v>
      </c>
      <c r="AD126" s="22">
        <f>('Income Statement Annual'!AF126-'Income Statement Annual'!AC126)/'Income Statement Annual'!N126</f>
        <v>0.30920439724240728</v>
      </c>
      <c r="AE126" s="22">
        <f>'Income Statement Annual'!AF126/'Income Statement Annual'!N126</f>
        <v>0.15474194149431714</v>
      </c>
      <c r="AF126" s="22">
        <f>'Income Statement Annual'!BS126/'Income Statement Annual'!N126</f>
        <v>0.28544810881311722</v>
      </c>
      <c r="AG126" s="22">
        <f>('Income Statement Annual'!AF126-'Income Statement Annual'!AC126)/('Income Statement Annual'!AH126*-1)</f>
        <v>5.5875420875420874</v>
      </c>
      <c r="AH126" s="23">
        <f>'Income Statement Annual'!AF126/('Income Statement Annual'!AH126*-1)</f>
        <v>2.7962962962962963</v>
      </c>
      <c r="AI126" s="24">
        <f>'Cash Flow Statement Annual'!BG126/'Cash Flow Statement Annual'!AB126</f>
        <v>-1.9685816876122082</v>
      </c>
      <c r="AJ126" s="22">
        <f>'Cash Flow Statement Annual'!AB126/'Balance Sheet Annual'!BR126</f>
        <v>1.0008984725965857</v>
      </c>
      <c r="AK126" s="22">
        <f>('Cash Flow Statement Annual'!AB126+'Cash Flow Statement Annual'!AV126)/('Balance Sheet Annual'!BH126+'Balance Sheet Annual'!BS126)</f>
        <v>0.34958802757692953</v>
      </c>
      <c r="AL126" s="23">
        <f>('Cash Flow Statement Annual'!AB126/('Balance Sheet Annual'!BH126+'Balance Sheet Annual'!BS126))</f>
        <v>0.37464267697998993</v>
      </c>
      <c r="AM126" s="24">
        <f>'Income Statement Annual'!BS126/'Balance Sheet Annual'!CS126</f>
        <v>0.33355105595471368</v>
      </c>
      <c r="AN126" s="22">
        <f>'Income Statement Annual'!N126/'Balance Sheet Annual'!CS126</f>
        <v>1.1685173089483998</v>
      </c>
      <c r="AO126" s="22">
        <f>'Income Statement Annual'!N126/'Balance Sheet Annual'!BB126</f>
        <v>0.54860472247776759</v>
      </c>
      <c r="AP126" s="22">
        <f>'Income Statement Annual'!N126/('Balance Sheet Annual'!AH126-'Balance Sheet Annual'!BR126)</f>
        <v>4.854816824966079</v>
      </c>
      <c r="AQ126" s="22">
        <f>'Income Statement Annual'!BS126/'Balance Sheet Annual'!BB126</f>
        <v>0.15659818051722377</v>
      </c>
      <c r="AR126" s="22">
        <f>'Cash Flow Statement Annual'!AB126/'Income Statement Annual'!N126</f>
        <v>0.20756474753120924</v>
      </c>
      <c r="AS126" s="22">
        <f>'Cash Flow Statement Annual'!BG126/'Income Statement Annual'!N126</f>
        <v>-0.40860816098378983</v>
      </c>
      <c r="AT126" s="22">
        <f>'Cash Flow Statement Annual'!AB126/'Balance Sheet Annual'!BB126</f>
        <v>0.11387100071552693</v>
      </c>
      <c r="AU126" s="22">
        <f>('Cash Flow Statement Annual'!AB126+'Cash Flow Statement Annual'!AU126)/'Balance Sheet Annual'!BR126</f>
        <v>0.330188679245283</v>
      </c>
      <c r="AV126" s="22">
        <f>('Cash Flow Statement Annual'!AB126+'Cash Flow Statement Annual'!AU126)/('Balance Sheet Annual'!BH126+'Balance Sheet Annual'!BS126)</f>
        <v>0.12359172692113671</v>
      </c>
      <c r="AW126" s="22">
        <f>'Cash Flow Statement Annual'!AB126/'Balance Sheet Annual'!BS126</f>
        <v>0.38513396715643905</v>
      </c>
      <c r="AX126" s="22">
        <f>('Cash Flow Statement Annual'!AB126+'Cash Flow Statement Annual'!AU126)/'Balance Sheet Annual'!BS126</f>
        <v>0.12705272255834055</v>
      </c>
      <c r="AY126" s="22">
        <f>('Balance Sheet Annual'!BH126+'Balance Sheet Annual'!BS126)/('Income Statement Annual'!AF126-'Income Statement Annual'!AC126)</f>
        <v>1.7918047604700211</v>
      </c>
      <c r="AZ126" s="22">
        <f>(('Balance Sheet Annual'!BH126+'Balance Sheet Annual'!BS126)-'Balance Sheet Annual'!N126)/('Income Statement Annual'!AF126-'Income Statement Annual'!AC126)</f>
        <v>1.0644772521843928</v>
      </c>
      <c r="BA126" s="22">
        <f>('Cash Flow Statement Annual'!AB126+'Cash Flow Statement Annual'!AU126)/'Income Statement Annual'!BS126</f>
        <v>0.23988250652741513</v>
      </c>
      <c r="BB126" s="22">
        <f>'Income Statement Annual'!AF126/('Balance Sheet Annual'!BH126+'Balance Sheet Annual'!BS126)</f>
        <v>0.27930048764082732</v>
      </c>
      <c r="BC126" s="23">
        <f>'Income Statement Annual'!AF126/('Balance Sheet Annual'!BB126-'Balance Sheet Annual'!BR126)</f>
        <v>9.579008073817763E-2</v>
      </c>
    </row>
    <row r="127" spans="1:55" x14ac:dyDescent="0.2">
      <c r="A127" s="47" t="s">
        <v>421</v>
      </c>
      <c r="B127" s="47" t="s">
        <v>422</v>
      </c>
      <c r="C127" s="47" t="str">
        <f>VLOOKUP(A127,'[1]S&amp;P 500 Wikipedia'!A:D,3,FALSE)</f>
        <v>Information Technology</v>
      </c>
      <c r="D127" s="47">
        <v>740485</v>
      </c>
      <c r="E127" s="47" t="s">
        <v>16</v>
      </c>
      <c r="F127" s="47">
        <v>2018</v>
      </c>
      <c r="G127" s="47" t="s">
        <v>17</v>
      </c>
      <c r="H127" s="48">
        <v>43555</v>
      </c>
      <c r="I127" s="48">
        <v>43629</v>
      </c>
      <c r="J127" s="48">
        <v>43686</v>
      </c>
      <c r="K127" s="47">
        <v>268690000</v>
      </c>
      <c r="L127" s="47">
        <v>271650000</v>
      </c>
      <c r="M127" s="47" t="s">
        <v>2054</v>
      </c>
      <c r="N127" s="20">
        <f>'Balance Sheet Annual'!AH127/'Balance Sheet Annual'!BR127</f>
        <v>0.95906061567756273</v>
      </c>
      <c r="O127" s="21">
        <f>('Balance Sheet Annual'!AH127-'Balance Sheet Annual'!U127)/'Balance Sheet Annual'!BR127</f>
        <v>0.95906061567756273</v>
      </c>
      <c r="P127" s="21">
        <f>'Balance Sheet Annual'!N127/'Balance Sheet Annual'!BR127</f>
        <v>0.30667512958849041</v>
      </c>
      <c r="Q127" s="21">
        <f>'Balance Sheet Annual'!CH127/'Balance Sheet Annual'!CS127</f>
        <v>1.5223027718550106</v>
      </c>
      <c r="R127" s="21">
        <f>('Balance Sheet Annual'!BH127+'Balance Sheet Annual'!BS127)/'Balance Sheet Annual'!BB127</f>
        <v>0.25062554946912829</v>
      </c>
      <c r="S127" s="21">
        <f>('Balance Sheet Annual'!BH127/'Balance Sheet Annual'!BB127)</f>
        <v>6.5665787516061405E-2</v>
      </c>
      <c r="T127" s="21">
        <f>'Balance Sheet Annual'!BS127/'Balance Sheet Annual'!BB127</f>
        <v>0.18495976195306688</v>
      </c>
      <c r="U127" s="21">
        <f>('Balance Sheet Annual'!BH127+'Balance Sheet Annual'!BS127)/'Balance Sheet Annual'!CS127</f>
        <v>0.63215351812366738</v>
      </c>
      <c r="V127" s="21">
        <f>('Balance Sheet Annual'!BH127/'Balance Sheet Annual'!CS127)</f>
        <v>0.16562899786780383</v>
      </c>
      <c r="W127" s="21">
        <f>('Balance Sheet Annual'!BS127/'Balance Sheet Annual'!CS127)</f>
        <v>0.46652452025586355</v>
      </c>
      <c r="X127" s="22">
        <f>'Balance Sheet Annual'!AH127/'Balance Sheet Annual'!BB127</f>
        <v>0.30655305335767902</v>
      </c>
      <c r="Y127" s="22">
        <f>'Balance Sheet Annual'!CS127/('Balance Sheet Annual'!BB127-'Balance Sheet Annual'!AQ127-'Balance Sheet Annual'!AR127-'Balance Sheet Annual'!AS127)</f>
        <v>0.73148668039178988</v>
      </c>
      <c r="Z127" s="22">
        <f>'Balance Sheet Annual'!BA127/'Balance Sheet Annual'!BB127</f>
        <v>0.69344694664232098</v>
      </c>
      <c r="AA127" s="22">
        <f>'Balance Sheet Annual'!AR127/'Balance Sheet Annual'!BB127</f>
        <v>0.25718536552377086</v>
      </c>
      <c r="AB127" s="23">
        <f>'Balance Sheet Annual'!CS127/'Balance Sheet Annual'!CT127</f>
        <v>0.39646310948806385</v>
      </c>
      <c r="AC127" s="24">
        <f>'Income Statement Annual'!V127/'Income Statement Annual'!N127</f>
        <v>0.2798149665108659</v>
      </c>
      <c r="AD127" s="22">
        <f>('Income Statement Annual'!AF127-'Income Statement Annual'!AC127)/'Income Statement Annual'!N127</f>
        <v>0.20016383173517083</v>
      </c>
      <c r="AE127" s="22">
        <f>'Income Statement Annual'!AF127/'Income Statement Annual'!N127</f>
        <v>0.10533416855394401</v>
      </c>
      <c r="AF127" s="22">
        <f>'Income Statement Annual'!BS127/'Income Statement Annual'!N127</f>
        <v>6.0569556208740903E-2</v>
      </c>
      <c r="AG127" s="22">
        <f>('Income Statement Annual'!AF127-'Income Statement Annual'!AC127)/('Income Statement Annual'!AH127*-1)</f>
        <v>20.16504854368932</v>
      </c>
      <c r="AH127" s="23">
        <f>'Income Statement Annual'!AF127/('Income Statement Annual'!AH127*-1)</f>
        <v>10.611650485436893</v>
      </c>
      <c r="AI127" s="24">
        <f>'Cash Flow Statement Annual'!BG127/'Cash Flow Statement Annual'!AB127</f>
        <v>-0.93269770050476719</v>
      </c>
      <c r="AJ127" s="22">
        <f>'Cash Flow Statement Annual'!AB127/'Balance Sheet Annual'!BR127</f>
        <v>0.18861737014704327</v>
      </c>
      <c r="AK127" s="22">
        <f>('Cash Flow Statement Annual'!AB127+'Cash Flow Statement Annual'!AV127)/('Balance Sheet Annual'!BH127+'Balance Sheet Annual'!BS127)</f>
        <v>0.21222342147868323</v>
      </c>
      <c r="AL127" s="23">
        <f>('Cash Flow Statement Annual'!AB127/('Balance Sheet Annual'!BH127+'Balance Sheet Annual'!BS127))</f>
        <v>0.24055585536967081</v>
      </c>
      <c r="AM127" s="24">
        <f>'Income Statement Annual'!BS127/'Balance Sheet Annual'!CS127</f>
        <v>0.10720682302771856</v>
      </c>
      <c r="AN127" s="22">
        <f>'Income Statement Annual'!N127/'Balance Sheet Annual'!CS127</f>
        <v>1.7699786780383795</v>
      </c>
      <c r="AO127" s="22">
        <f>'Income Statement Annual'!N127/'Balance Sheet Annual'!BB127</f>
        <v>0.7017312504226686</v>
      </c>
      <c r="AP127" s="22">
        <f>'Income Statement Annual'!N127/('Balance Sheet Annual'!AH127-'Balance Sheet Annual'!BR127)</f>
        <v>-53.625322997416021</v>
      </c>
      <c r="AQ127" s="22">
        <f>'Income Statement Annual'!BS127/'Balance Sheet Annual'!BB127</f>
        <v>4.2503550415905866E-2</v>
      </c>
      <c r="AR127" s="22">
        <f>'Cash Flow Statement Annual'!AB127/'Income Statement Annual'!N127</f>
        <v>8.5915289355755792E-2</v>
      </c>
      <c r="AS127" s="22">
        <f>'Cash Flow Statement Annual'!BG127/'Income Statement Annual'!N127</f>
        <v>-8.0132992820315135E-2</v>
      </c>
      <c r="AT127" s="22">
        <f>'Cash Flow Statement Annual'!AB127/'Balance Sheet Annual'!BB127</f>
        <v>6.0289443430039898E-2</v>
      </c>
      <c r="AU127" s="22">
        <f>('Cash Flow Statement Annual'!AB127+'Cash Flow Statement Annual'!AU127)/'Balance Sheet Annual'!BR127</f>
        <v>0.19591664022003596</v>
      </c>
      <c r="AV127" s="22">
        <f>('Cash Flow Statement Annual'!AB127+'Cash Flow Statement Annual'!AU127)/('Balance Sheet Annual'!BH127+'Balance Sheet Annual'!BS127)</f>
        <v>0.24986508364813814</v>
      </c>
      <c r="AW127" s="22">
        <f>'Cash Flow Statement Annual'!AB127/'Balance Sheet Annual'!BS127</f>
        <v>0.32595978062157221</v>
      </c>
      <c r="AX127" s="22">
        <f>('Cash Flow Statement Annual'!AB127+'Cash Flow Statement Annual'!AU127)/'Balance Sheet Annual'!BS127</f>
        <v>0.33857404021937842</v>
      </c>
      <c r="AY127" s="22">
        <f>('Balance Sheet Annual'!BH127+'Balance Sheet Annual'!BS127)/('Income Statement Annual'!AF127-'Income Statement Annual'!AC127)</f>
        <v>1.7843042850264805</v>
      </c>
      <c r="AZ127" s="22">
        <f>(('Balance Sheet Annual'!BH127+'Balance Sheet Annual'!BS127)-'Balance Sheet Annual'!N127)/('Income Statement Annual'!AF127-'Income Statement Annual'!AC127)</f>
        <v>1.0864227250842562</v>
      </c>
      <c r="BA127" s="22">
        <f>('Cash Flow Statement Annual'!AB127+'Cash Flow Statement Annual'!AU127)/'Income Statement Annual'!BS127</f>
        <v>1.4733492442322991</v>
      </c>
      <c r="BB127" s="22">
        <f>'Income Statement Annual'!AF127/('Balance Sheet Annual'!BH127+'Balance Sheet Annual'!BS127)</f>
        <v>0.29492714516999458</v>
      </c>
      <c r="BC127" s="23">
        <f>'Income Statement Annual'!AF127/('Balance Sheet Annual'!BB127-'Balance Sheet Annual'!BR127)</f>
        <v>0.10864271159485116</v>
      </c>
    </row>
    <row r="128" spans="1:55" x14ac:dyDescent="0.2">
      <c r="A128" s="47" t="s">
        <v>382</v>
      </c>
      <c r="B128" s="47" t="s">
        <v>383</v>
      </c>
      <c r="C128" s="47" t="str">
        <f>VLOOKUP(A128,'[1]S&amp;P 500 Wikipedia'!A:D,3,FALSE)</f>
        <v>Health Care</v>
      </c>
      <c r="D128" s="47">
        <v>352596</v>
      </c>
      <c r="E128" s="47" t="s">
        <v>16</v>
      </c>
      <c r="F128" s="47">
        <v>2018</v>
      </c>
      <c r="G128" s="47" t="s">
        <v>17</v>
      </c>
      <c r="H128" s="48">
        <v>43465</v>
      </c>
      <c r="I128" s="48">
        <v>43517</v>
      </c>
      <c r="J128" s="48">
        <v>43586</v>
      </c>
      <c r="K128" s="47">
        <v>88800000</v>
      </c>
      <c r="L128" s="47">
        <v>85800000</v>
      </c>
      <c r="M128" s="47" t="s">
        <v>2055</v>
      </c>
      <c r="N128" s="20">
        <f>'Balance Sheet Annual'!AH128/'Balance Sheet Annual'!BR128</f>
        <v>7.6416366906474824</v>
      </c>
      <c r="O128" s="21">
        <f>('Balance Sheet Annual'!AH128-'Balance Sheet Annual'!U128)/'Balance Sheet Annual'!BR128</f>
        <v>7.3237410071942444</v>
      </c>
      <c r="P128" s="21">
        <f>'Balance Sheet Annual'!N128/'Balance Sheet Annual'!BR128</f>
        <v>6.2302158273381298</v>
      </c>
      <c r="Q128" s="21">
        <f>'Balance Sheet Annual'!CH128/'Balance Sheet Annual'!CS128</f>
        <v>1.8885873661993064</v>
      </c>
      <c r="R128" s="21">
        <f>('Balance Sheet Annual'!BH128+'Balance Sheet Annual'!BS128)/'Balance Sheet Annual'!BB128</f>
        <v>0.52729645093945721</v>
      </c>
      <c r="S128" s="21">
        <f>('Balance Sheet Annual'!BH128/'Balance Sheet Annual'!BB128)</f>
        <v>0</v>
      </c>
      <c r="T128" s="21">
        <f>'Balance Sheet Annual'!BS128/'Balance Sheet Annual'!BB128</f>
        <v>0.52729645093945721</v>
      </c>
      <c r="U128" s="21">
        <f>('Balance Sheet Annual'!BH128+'Balance Sheet Annual'!BS128)/'Balance Sheet Annual'!CS128</f>
        <v>1.5231418664254486</v>
      </c>
      <c r="V128" s="21">
        <f>('Balance Sheet Annual'!BH128/'Balance Sheet Annual'!CS128)</f>
        <v>0</v>
      </c>
      <c r="W128" s="21">
        <f>('Balance Sheet Annual'!BS128/'Balance Sheet Annual'!CS128)</f>
        <v>1.5231418664254486</v>
      </c>
      <c r="X128" s="22">
        <f>'Balance Sheet Annual'!AH128/'Balance Sheet Annual'!BB128</f>
        <v>0.88700417536534448</v>
      </c>
      <c r="Y128" s="22">
        <f>'Balance Sheet Annual'!CS128/('Balance Sheet Annual'!BB128-'Balance Sheet Annual'!AQ128-'Balance Sheet Annual'!AR128-'Balance Sheet Annual'!AS128)</f>
        <v>0.34960206609392297</v>
      </c>
      <c r="Z128" s="22">
        <f>'Balance Sheet Annual'!BA128/'Balance Sheet Annual'!BB128</f>
        <v>0.11299582463465553</v>
      </c>
      <c r="AA128" s="22">
        <f>'Balance Sheet Annual'!AR128/'Balance Sheet Annual'!BB128</f>
        <v>9.7599164926931107E-3</v>
      </c>
      <c r="AB128" s="23">
        <f>'Balance Sheet Annual'!CS128/'Balance Sheet Annual'!CT128</f>
        <v>0.34618997912317329</v>
      </c>
      <c r="AC128" s="24">
        <f>'Income Statement Annual'!V128/'Income Statement Annual'!N128</f>
        <v>0.64356339666537421</v>
      </c>
      <c r="AD128" s="22">
        <f>('Income Statement Annual'!AF128-'Income Statement Annual'!AC128)/'Income Statement Annual'!N128</f>
        <v>3.0438154323381157E-2</v>
      </c>
      <c r="AE128" s="22">
        <f>'Income Statement Annual'!AF128/'Income Statement Annual'!N128</f>
        <v>3.0438154323381157E-2</v>
      </c>
      <c r="AF128" s="22">
        <f>'Income Statement Annual'!BS128/'Income Statement Annual'!N128</f>
        <v>-0.12320666925164793</v>
      </c>
      <c r="AG128" s="22">
        <f>('Income Statement Annual'!AF128-'Income Statement Annual'!AC128)/('Income Statement Annual'!AH128*-1)</f>
        <v>1.3832599118942732</v>
      </c>
      <c r="AH128" s="23">
        <f>'Income Statement Annual'!AF128/('Income Statement Annual'!AH128*-1)</f>
        <v>1.3832599118942732</v>
      </c>
      <c r="AI128" s="24">
        <f>'Cash Flow Statement Annual'!BG128/'Cash Flow Statement Annual'!AB128</f>
        <v>5.7662337662337659</v>
      </c>
      <c r="AJ128" s="22">
        <f>'Cash Flow Statement Annual'!AB128/'Balance Sheet Annual'!BR128</f>
        <v>0.5539568345323741</v>
      </c>
      <c r="AK128" s="22">
        <f>('Cash Flow Statement Annual'!AB128+'Cash Flow Statement Annual'!AV128)/('Balance Sheet Annual'!BH128+'Balance Sheet Annual'!BS128)</f>
        <v>0.12194397703652381</v>
      </c>
      <c r="AL128" s="23">
        <f>('Cash Flow Statement Annual'!AB128/('Balance Sheet Annual'!BH128+'Balance Sheet Annual'!BS128))</f>
        <v>0.12194397703652381</v>
      </c>
      <c r="AM128" s="24">
        <f>'Income Statement Annual'!BS128/'Balance Sheet Annual'!CS128</f>
        <v>-0.19161766922960952</v>
      </c>
      <c r="AN128" s="22">
        <f>'Income Statement Annual'!N128/'Balance Sheet Annual'!CS128</f>
        <v>1.5552540328659732</v>
      </c>
      <c r="AO128" s="22">
        <f>'Income Statement Annual'!N128/'Balance Sheet Annual'!BB128</f>
        <v>0.53841336116910232</v>
      </c>
      <c r="AP128" s="22">
        <f>'Income Statement Annual'!N128/('Balance Sheet Annual'!AH128-'Balance Sheet Annual'!BR128)</f>
        <v>0.69839550470516554</v>
      </c>
      <c r="AQ128" s="22">
        <f>'Income Statement Annual'!BS128/'Balance Sheet Annual'!BB128</f>
        <v>-6.6336116910229642E-2</v>
      </c>
      <c r="AR128" s="22">
        <f>'Cash Flow Statement Annual'!AB128/'Income Statement Annual'!N128</f>
        <v>0.11942613416052733</v>
      </c>
      <c r="AS128" s="22">
        <f>'Cash Flow Statement Annual'!BG128/'Income Statement Annual'!N128</f>
        <v>0.68863900736719663</v>
      </c>
      <c r="AT128" s="22">
        <f>'Cash Flow Statement Annual'!AB128/'Balance Sheet Annual'!BB128</f>
        <v>6.430062630480167E-2</v>
      </c>
      <c r="AU128" s="22">
        <f>('Cash Flow Statement Annual'!AB128+'Cash Flow Statement Annual'!AU128)/'Balance Sheet Annual'!BR128</f>
        <v>-7.4640287769784167E-2</v>
      </c>
      <c r="AV128" s="22">
        <f>('Cash Flow Statement Annual'!AB128+'Cash Flow Statement Annual'!AU128)/('Balance Sheet Annual'!BH128+'Balance Sheet Annual'!BS128)</f>
        <v>-1.6430763139661488E-2</v>
      </c>
      <c r="AW128" s="22">
        <f>'Cash Flow Statement Annual'!AB128/'Balance Sheet Annual'!BS128</f>
        <v>0.12194397703652381</v>
      </c>
      <c r="AX128" s="22">
        <f>('Cash Flow Statement Annual'!AB128+'Cash Flow Statement Annual'!AU128)/'Balance Sheet Annual'!BS128</f>
        <v>-1.6430763139661488E-2</v>
      </c>
      <c r="AY128" s="22">
        <f>('Balance Sheet Annual'!BH128+'Balance Sheet Annual'!BS128)/('Income Statement Annual'!AF128-'Income Statement Annual'!AC128)</f>
        <v>32.175159235668787</v>
      </c>
      <c r="AZ128" s="22">
        <f>(('Balance Sheet Annual'!BH128+'Balance Sheet Annual'!BS128)-'Balance Sheet Annual'!N128)/('Income Statement Annual'!AF128-'Income Statement Annual'!AC128)</f>
        <v>-11.952229299363058</v>
      </c>
      <c r="BA128" s="22">
        <f>('Cash Flow Statement Annual'!AB128+'Cash Flow Statement Annual'!AU128)/'Income Statement Annual'!BS128</f>
        <v>0.13060582218725414</v>
      </c>
      <c r="BB128" s="22">
        <f>'Income Statement Annual'!AF128/('Balance Sheet Annual'!BH128+'Balance Sheet Annual'!BS128)</f>
        <v>3.1079877264178955E-2</v>
      </c>
      <c r="BC128" s="23">
        <f>'Income Statement Annual'!AF128/('Balance Sheet Annual'!BB128-'Balance Sheet Annual'!BR128)</f>
        <v>1.8540387340576288E-2</v>
      </c>
    </row>
    <row r="129" spans="1:55" x14ac:dyDescent="0.2">
      <c r="A129" s="47" t="s">
        <v>442</v>
      </c>
      <c r="B129" s="47" t="s">
        <v>443</v>
      </c>
      <c r="C129" s="47" t="str">
        <f>VLOOKUP(A129,'[1]S&amp;P 500 Wikipedia'!A:D,3,FALSE)</f>
        <v>Communication Services</v>
      </c>
      <c r="D129" s="47">
        <v>372651</v>
      </c>
      <c r="E129" s="47" t="s">
        <v>16</v>
      </c>
      <c r="F129" s="47">
        <v>2018</v>
      </c>
      <c r="G129" s="47" t="s">
        <v>17</v>
      </c>
      <c r="H129" s="48">
        <v>43555</v>
      </c>
      <c r="I129" s="48">
        <v>43609</v>
      </c>
      <c r="J129" s="48">
        <v>43775</v>
      </c>
      <c r="K129" s="47">
        <v>299000000</v>
      </c>
      <c r="L129" s="47">
        <v>303000000</v>
      </c>
      <c r="M129" s="47" t="s">
        <v>2056</v>
      </c>
      <c r="N129" s="20">
        <f>'Balance Sheet Annual'!AH129/'Balance Sheet Annual'!BR129</f>
        <v>2.8172185430463577</v>
      </c>
      <c r="O129" s="21">
        <f>('Balance Sheet Annual'!AH129-'Balance Sheet Annual'!U129)/'Balance Sheet Annual'!BR129</f>
        <v>2.8172185430463577</v>
      </c>
      <c r="P129" s="21">
        <f>'Balance Sheet Annual'!N129/'Balance Sheet Annual'!BR129</f>
        <v>2.4039735099337749</v>
      </c>
      <c r="Q129" s="21">
        <f>'Balance Sheet Annual'!CH129/'Balance Sheet Annual'!CS129</f>
        <v>0.68017257550178201</v>
      </c>
      <c r="R129" s="21">
        <f>('Balance Sheet Annual'!BH129+'Balance Sheet Annual'!BS129)/'Balance Sheet Annual'!BB129</f>
        <v>0.1109746566930892</v>
      </c>
      <c r="S129" s="21">
        <f>('Balance Sheet Annual'!BH129/'Balance Sheet Annual'!BB129)</f>
        <v>0</v>
      </c>
      <c r="T129" s="21">
        <f>'Balance Sheet Annual'!BS129/'Balance Sheet Annual'!BB129</f>
        <v>0.1109746566930892</v>
      </c>
      <c r="U129" s="21">
        <f>('Balance Sheet Annual'!BH129+'Balance Sheet Annual'!BS129)/'Balance Sheet Annual'!CS129</f>
        <v>0.18645657475145377</v>
      </c>
      <c r="V129" s="21">
        <f>('Balance Sheet Annual'!BH129/'Balance Sheet Annual'!CS129)</f>
        <v>0</v>
      </c>
      <c r="W129" s="21">
        <f>('Balance Sheet Annual'!BS129/'Balance Sheet Annual'!CS129)</f>
        <v>0.18645657475145377</v>
      </c>
      <c r="X129" s="22">
        <f>'Balance Sheet Annual'!AH129/'Balance Sheet Annual'!BB129</f>
        <v>0.71240370659819141</v>
      </c>
      <c r="Y129" s="22">
        <f>'Balance Sheet Annual'!CS129/('Balance Sheet Annual'!BB129-'Balance Sheet Annual'!AQ129-'Balance Sheet Annual'!AR129-'Balance Sheet Annual'!AS129)</f>
        <v>0.76397248495270853</v>
      </c>
      <c r="Z129" s="22">
        <f>'Balance Sheet Annual'!BA129/'Balance Sheet Annual'!BB129</f>
        <v>0.28759629340180864</v>
      </c>
      <c r="AA129" s="22">
        <f>'Balance Sheet Annual'!AR129/'Balance Sheet Annual'!BB129</f>
        <v>0.21123143909791225</v>
      </c>
      <c r="AB129" s="23">
        <f>'Balance Sheet Annual'!CS129/'Balance Sheet Annual'!CT129</f>
        <v>0.59517695657028025</v>
      </c>
      <c r="AC129" s="24">
        <f>'Income Statement Annual'!V129/'Income Statement Annual'!N129</f>
        <v>0.73292929292929287</v>
      </c>
      <c r="AD129" s="22">
        <f>('Income Statement Annual'!AF129-'Income Statement Annual'!AC129)/'Income Statement Annual'!N129</f>
        <v>0.2086868686868687</v>
      </c>
      <c r="AE129" s="22">
        <f>'Income Statement Annual'!AF129/'Income Statement Annual'!N129</f>
        <v>0.20404040404040405</v>
      </c>
      <c r="AF129" s="22">
        <f>'Income Statement Annual'!BS129/'Income Statement Annual'!N129</f>
        <v>0.20585858585858585</v>
      </c>
      <c r="AG129" s="22" t="e">
        <f>('Income Statement Annual'!AF129-'Income Statement Annual'!AC129)/('Income Statement Annual'!AH129*-1)</f>
        <v>#DIV/0!</v>
      </c>
      <c r="AH129" s="23" t="e">
        <f>'Income Statement Annual'!AF129/('Income Statement Annual'!AH129*-1)</f>
        <v>#DIV/0!</v>
      </c>
      <c r="AI129" s="24">
        <f>'Cash Flow Statement Annual'!BG129/'Cash Flow Statement Annual'!AB129</f>
        <v>-0.80995475113122173</v>
      </c>
      <c r="AJ129" s="22">
        <f>'Cash Flow Statement Annual'!AB129/'Balance Sheet Annual'!BR129</f>
        <v>0.68300220750551877</v>
      </c>
      <c r="AK129" s="22">
        <f>('Cash Flow Statement Annual'!AB129+'Cash Flow Statement Annual'!AV129)/('Balance Sheet Annual'!BH129+'Balance Sheet Annual'!BS129)</f>
        <v>1.556338028169014</v>
      </c>
      <c r="AL129" s="23">
        <f>('Cash Flow Statement Annual'!AB129/('Balance Sheet Annual'!BH129+'Balance Sheet Annual'!BS129))</f>
        <v>1.556338028169014</v>
      </c>
      <c r="AM129" s="24">
        <f>'Income Statement Annual'!BS129/'Balance Sheet Annual'!CS129</f>
        <v>0.19114612643031326</v>
      </c>
      <c r="AN129" s="22">
        <f>'Income Statement Annual'!N129/'Balance Sheet Annual'!CS129</f>
        <v>0.92853123241418123</v>
      </c>
      <c r="AO129" s="22">
        <f>'Income Statement Annual'!N129/'Balance Sheet Annual'!BB129</f>
        <v>0.55264039298872392</v>
      </c>
      <c r="AP129" s="22">
        <f>'Income Statement Annual'!N129/('Balance Sheet Annual'!AH129-'Balance Sheet Annual'!BR129)</f>
        <v>1.2026239067055393</v>
      </c>
      <c r="AQ129" s="22">
        <f>'Income Statement Annual'!BS129/'Balance Sheet Annual'!BB129</f>
        <v>0.11376576978899185</v>
      </c>
      <c r="AR129" s="22">
        <f>'Cash Flow Statement Annual'!AB129/'Income Statement Annual'!N129</f>
        <v>0.31252525252525254</v>
      </c>
      <c r="AS129" s="22">
        <f>'Cash Flow Statement Annual'!BG129/'Income Statement Annual'!N129</f>
        <v>-0.25313131313131315</v>
      </c>
      <c r="AT129" s="22">
        <f>'Cash Flow Statement Annual'!AB129/'Balance Sheet Annual'!BB129</f>
        <v>0.17271407837445574</v>
      </c>
      <c r="AU129" s="22">
        <f>('Cash Flow Statement Annual'!AB129+'Cash Flow Statement Annual'!AU129)/'Balance Sheet Annual'!BR129</f>
        <v>0.75761589403973506</v>
      </c>
      <c r="AV129" s="22">
        <f>('Cash Flow Statement Annual'!AB129+'Cash Flow Statement Annual'!AU129)/('Balance Sheet Annual'!BH129+'Balance Sheet Annual'!BS129)</f>
        <v>1.7263581488933601</v>
      </c>
      <c r="AW129" s="22">
        <f>'Cash Flow Statement Annual'!AB129/'Balance Sheet Annual'!BS129</f>
        <v>1.556338028169014</v>
      </c>
      <c r="AX129" s="22">
        <f>('Cash Flow Statement Annual'!AB129+'Cash Flow Statement Annual'!AU129)/'Balance Sheet Annual'!BS129</f>
        <v>1.7263581488933601</v>
      </c>
      <c r="AY129" s="22">
        <f>('Balance Sheet Annual'!BH129+'Balance Sheet Annual'!BS129)/('Income Statement Annual'!AF129-'Income Statement Annual'!AC129)</f>
        <v>0.96224588576960313</v>
      </c>
      <c r="AZ129" s="22">
        <f>(('Balance Sheet Annual'!BH129+'Balance Sheet Annual'!BS129)-'Balance Sheet Annual'!N129)/('Income Statement Annual'!AF129-'Income Statement Annual'!AC129)</f>
        <v>-4.3088092933204258</v>
      </c>
      <c r="BA129" s="22">
        <f>('Cash Flow Statement Annual'!AB129+'Cash Flow Statement Annual'!AU129)/'Income Statement Annual'!BS129</f>
        <v>1.6840039254170756</v>
      </c>
      <c r="BB129" s="22">
        <f>'Income Statement Annual'!AF129/('Balance Sheet Annual'!BH129+'Balance Sheet Annual'!BS129)</f>
        <v>1.0160965794768613</v>
      </c>
      <c r="BC129" s="23">
        <f>'Income Statement Annual'!AF129/('Balance Sheet Annual'!BB129-'Balance Sheet Annual'!BR129)</f>
        <v>0.15092647937836223</v>
      </c>
    </row>
    <row r="130" spans="1:55" x14ac:dyDescent="0.2">
      <c r="A130" s="47" t="s">
        <v>430</v>
      </c>
      <c r="B130" s="47" t="s">
        <v>431</v>
      </c>
      <c r="C130" s="47" t="str">
        <f>VLOOKUP(A130,'[1]S&amp;P 500 Wikipedia'!A:D,3,FALSE)</f>
        <v>Consumer Discretionary</v>
      </c>
      <c r="D130" s="47">
        <v>104109</v>
      </c>
      <c r="E130" s="47" t="s">
        <v>16</v>
      </c>
      <c r="F130" s="47">
        <v>2018</v>
      </c>
      <c r="G130" s="47" t="s">
        <v>17</v>
      </c>
      <c r="H130" s="48">
        <v>43465</v>
      </c>
      <c r="I130" s="48">
        <v>43495</v>
      </c>
      <c r="J130" s="48">
        <v>43495</v>
      </c>
      <c r="K130" s="47">
        <v>944000000</v>
      </c>
      <c r="L130" s="47">
        <v>948000000</v>
      </c>
      <c r="M130" s="47" t="s">
        <v>1727</v>
      </c>
      <c r="N130" s="20">
        <f>'Balance Sheet Annual'!AH130/'Balance Sheet Annual'!BR130</f>
        <v>1.5999101930848676</v>
      </c>
      <c r="O130" s="21">
        <f>('Balance Sheet Annual'!AH130-'Balance Sheet Annual'!U130)/'Balance Sheet Annual'!BR130</f>
        <v>1.5999101930848676</v>
      </c>
      <c r="P130" s="21">
        <f>'Balance Sheet Annual'!N130/'Balance Sheet Annual'!BR130</f>
        <v>1.1035024696901661</v>
      </c>
      <c r="Q130" s="21">
        <f>'Balance Sheet Annual'!CH130/'Balance Sheet Annual'!CS130</f>
        <v>2.6330202197102373</v>
      </c>
      <c r="R130" s="21">
        <f>('Balance Sheet Annual'!BH130+'Balance Sheet Annual'!BS130)/'Balance Sheet Annual'!BB130</f>
        <v>0.40453131162627637</v>
      </c>
      <c r="S130" s="21">
        <f>('Balance Sheet Annual'!BH130/'Balance Sheet Annual'!BB130)</f>
        <v>6.7750558744905556E-2</v>
      </c>
      <c r="T130" s="21">
        <f>'Balance Sheet Annual'!BS130/'Balance Sheet Annual'!BB130</f>
        <v>0.33678075288137077</v>
      </c>
      <c r="U130" s="21">
        <f>('Balance Sheet Annual'!BH130+'Balance Sheet Annual'!BS130)/'Balance Sheet Annual'!CS130</f>
        <v>1.4696704346441649</v>
      </c>
      <c r="V130" s="21">
        <f>('Balance Sheet Annual'!BH130/'Balance Sheet Annual'!CS130)</f>
        <v>0.24613914981690813</v>
      </c>
      <c r="W130" s="21">
        <f>('Balance Sheet Annual'!BS130/'Balance Sheet Annual'!CS130)</f>
        <v>1.2235312848272568</v>
      </c>
      <c r="X130" s="22">
        <f>'Balance Sheet Annual'!AH130/'Balance Sheet Annual'!BB130</f>
        <v>0.31228362329637582</v>
      </c>
      <c r="Y130" s="22">
        <f>'Balance Sheet Annual'!CS130/('Balance Sheet Annual'!BB130-'Balance Sheet Annual'!AQ130-'Balance Sheet Annual'!AR130-'Balance Sheet Annual'!AS130)</f>
        <v>0.3575453976205385</v>
      </c>
      <c r="Z130" s="22">
        <f>'Balance Sheet Annual'!BA130/'Balance Sheet Annual'!BB130</f>
        <v>0.68771637670362418</v>
      </c>
      <c r="AA130" s="22">
        <f>'Balance Sheet Annual'!AR130/'Balance Sheet Annual'!BB130</f>
        <v>0.2261273500153381</v>
      </c>
      <c r="AB130" s="23">
        <f>'Balance Sheet Annual'!CS130/'Balance Sheet Annual'!CT130</f>
        <v>0.2752530785748718</v>
      </c>
      <c r="AC130" s="24">
        <f>'Income Statement Annual'!V130/'Income Statement Annual'!N130</f>
        <v>0.77833612506979344</v>
      </c>
      <c r="AD130" s="22">
        <f>('Income Statement Annual'!AF130-'Income Statement Annual'!AC130)/'Income Statement Annual'!N130</f>
        <v>0.2333891680625349</v>
      </c>
      <c r="AE130" s="22">
        <f>'Income Statement Annual'!AF130/'Income Statement Annual'!N130</f>
        <v>0.2333891680625349</v>
      </c>
      <c r="AF130" s="22">
        <f>'Income Statement Annual'!BS130/'Income Statement Annual'!N130</f>
        <v>0.23543644146659223</v>
      </c>
      <c r="AG130" s="22">
        <f>('Income Statement Annual'!AF130-'Income Statement Annual'!AC130)/('Income Statement Annual'!AH130*-1)</f>
        <v>-5.056451612903226</v>
      </c>
      <c r="AH130" s="23">
        <f>'Income Statement Annual'!AF130/('Income Statement Annual'!AH130*-1)</f>
        <v>-5.056451612903226</v>
      </c>
      <c r="AI130" s="24">
        <f>'Cash Flow Statement Annual'!BG130/'Cash Flow Statement Annual'!AB130</f>
        <v>-2.0308502633559069</v>
      </c>
      <c r="AJ130" s="22">
        <f>'Cash Flow Statement Annual'!AB130/'Balance Sheet Annual'!BR130</f>
        <v>0.59676695105523125</v>
      </c>
      <c r="AK130" s="22">
        <f>('Cash Flow Statement Annual'!AB130+'Cash Flow Statement Annual'!AV130)/('Balance Sheet Annual'!BH130+'Balance Sheet Annual'!BS130)</f>
        <v>0.28794280142996426</v>
      </c>
      <c r="AL130" s="23">
        <f>('Cash Flow Statement Annual'!AB130/('Balance Sheet Annual'!BH130+'Balance Sheet Annual'!BS130))</f>
        <v>0.28794280142996426</v>
      </c>
      <c r="AM130" s="24">
        <f>'Income Statement Annual'!BS130/'Balance Sheet Annual'!CS130</f>
        <v>0.40280210157618213</v>
      </c>
      <c r="AN130" s="22">
        <f>'Income Statement Annual'!N130/'Balance Sheet Annual'!CS130</f>
        <v>1.7108740646393887</v>
      </c>
      <c r="AO130" s="22">
        <f>'Income Statement Annual'!N130/'Balance Sheet Annual'!BB130</f>
        <v>0.47092335334589597</v>
      </c>
      <c r="AP130" s="22">
        <f>'Income Statement Annual'!N130/('Balance Sheet Annual'!AH130-'Balance Sheet Annual'!BR130)</f>
        <v>4.0217065868263475</v>
      </c>
      <c r="AQ130" s="22">
        <f>'Income Statement Annual'!BS130/'Balance Sheet Annual'!BB130</f>
        <v>0.11087251851527236</v>
      </c>
      <c r="AR130" s="22">
        <f>'Cash Flow Statement Annual'!AB130/'Income Statement Annual'!N130</f>
        <v>0.24734785036292575</v>
      </c>
      <c r="AS130" s="22">
        <f>'Cash Flow Statement Annual'!BG130/'Income Statement Annual'!N130</f>
        <v>-0.50232644705006513</v>
      </c>
      <c r="AT130" s="22">
        <f>'Cash Flow Statement Annual'!AB130/'Balance Sheet Annual'!BB130</f>
        <v>0.11648187913580788</v>
      </c>
      <c r="AU130" s="22">
        <f>('Cash Flow Statement Annual'!AB130+'Cash Flow Statement Annual'!AU130)/'Balance Sheet Annual'!BR130</f>
        <v>1.246519982038617</v>
      </c>
      <c r="AV130" s="22">
        <f>('Cash Flow Statement Annual'!AB130+'Cash Flow Statement Annual'!AU130)/('Balance Sheet Annual'!BH130+'Balance Sheet Annual'!BS130)</f>
        <v>0.60145163037590732</v>
      </c>
      <c r="AW130" s="22">
        <f>'Cash Flow Statement Annual'!AB130/'Balance Sheet Annual'!BS130</f>
        <v>0.34586857514638908</v>
      </c>
      <c r="AX130" s="22">
        <f>('Cash Flow Statement Annual'!AB130+'Cash Flow Statement Annual'!AU130)/'Balance Sheet Annual'!BS130</f>
        <v>0.72244632400780739</v>
      </c>
      <c r="AY130" s="22">
        <f>('Balance Sheet Annual'!BH130+'Balance Sheet Annual'!BS130)/('Income Statement Annual'!AF130-'Income Statement Annual'!AC130)</f>
        <v>3.6806220095693778</v>
      </c>
      <c r="AZ130" s="22">
        <f>(('Balance Sheet Annual'!BH130+'Balance Sheet Annual'!BS130)-'Balance Sheet Annual'!N130)/('Income Statement Annual'!AF130-'Income Statement Annual'!AC130)</f>
        <v>1.7208931419457736</v>
      </c>
      <c r="BA130" s="22">
        <f>('Cash Flow Statement Annual'!AB130+'Cash Flow Statement Annual'!AU130)/'Income Statement Annual'!BS130</f>
        <v>2.1944664031620555</v>
      </c>
      <c r="BB130" s="22">
        <f>'Income Statement Annual'!AF130/('Balance Sheet Annual'!BH130+'Balance Sheet Annual'!BS130)</f>
        <v>0.27169320766980826</v>
      </c>
      <c r="BC130" s="23">
        <f>'Income Statement Annual'!AF130/('Balance Sheet Annual'!BB130-'Balance Sheet Annual'!BR130)</f>
        <v>0.13656411652600053</v>
      </c>
    </row>
    <row r="131" spans="1:55" x14ac:dyDescent="0.2">
      <c r="A131" s="47" t="s">
        <v>433</v>
      </c>
      <c r="B131" s="47" t="s">
        <v>434</v>
      </c>
      <c r="C131" s="47" t="str">
        <f>VLOOKUP(A131,'[1]S&amp;P 500 Wikipedia'!A:D,3,FALSE)</f>
        <v>Materials</v>
      </c>
      <c r="D131" s="47">
        <v>378133</v>
      </c>
      <c r="E131" s="47" t="s">
        <v>16</v>
      </c>
      <c r="F131" s="47">
        <v>2018</v>
      </c>
      <c r="G131" s="47" t="s">
        <v>17</v>
      </c>
      <c r="H131" s="48">
        <v>43465</v>
      </c>
      <c r="I131" s="48">
        <v>43525</v>
      </c>
      <c r="J131" s="48">
        <v>43525</v>
      </c>
      <c r="K131" s="47">
        <v>288200000</v>
      </c>
      <c r="L131" s="47">
        <v>291800000</v>
      </c>
      <c r="M131" s="47" t="s">
        <v>1728</v>
      </c>
      <c r="N131" s="20">
        <f>'Balance Sheet Annual'!AH131/'Balance Sheet Annual'!BR131</f>
        <v>1.2691827653570653</v>
      </c>
      <c r="O131" s="21">
        <f>('Balance Sheet Annual'!AH131-'Balance Sheet Annual'!U131)/'Balance Sheet Annual'!BR131</f>
        <v>0.84960386368569563</v>
      </c>
      <c r="P131" s="21">
        <f>'Balance Sheet Annual'!N131/'Balance Sheet Annual'!BR131</f>
        <v>3.1121120034729759E-2</v>
      </c>
      <c r="Q131" s="21">
        <f>'Balance Sheet Annual'!CH131/'Balance Sheet Annual'!CS131</f>
        <v>1.4926119996026621</v>
      </c>
      <c r="R131" s="21">
        <f>('Balance Sheet Annual'!BH131+'Balance Sheet Annual'!BS131)/'Balance Sheet Annual'!BB131</f>
        <v>0.35095270118807442</v>
      </c>
      <c r="S131" s="21">
        <f>('Balance Sheet Annual'!BH131/'Balance Sheet Annual'!BB131)</f>
        <v>3.7042018481157686E-2</v>
      </c>
      <c r="T131" s="21">
        <f>'Balance Sheet Annual'!BS131/'Balance Sheet Annual'!BB131</f>
        <v>0.31391068270691674</v>
      </c>
      <c r="U131" s="21">
        <f>('Balance Sheet Annual'!BH131+'Balance Sheet Annual'!BS131)/'Balance Sheet Annual'!CS131</f>
        <v>0.87478891427436178</v>
      </c>
      <c r="V131" s="21">
        <f>('Balance Sheet Annual'!BH131/'Balance Sheet Annual'!CS131)</f>
        <v>9.2331379755637225E-2</v>
      </c>
      <c r="W131" s="21">
        <f>('Balance Sheet Annual'!BS131/'Balance Sheet Annual'!CS131)</f>
        <v>0.78245753451872457</v>
      </c>
      <c r="X131" s="22">
        <f>'Balance Sheet Annual'!AH131/'Balance Sheet Annual'!BB131</f>
        <v>0.23301701163167202</v>
      </c>
      <c r="Y131" s="22">
        <f>'Balance Sheet Annual'!CS131/('Balance Sheet Annual'!BB131-'Balance Sheet Annual'!AQ131-'Balance Sheet Annual'!AR131-'Balance Sheet Annual'!AS131)</f>
        <v>0.8755055007174849</v>
      </c>
      <c r="Z131" s="22">
        <f>'Balance Sheet Annual'!BA131/'Balance Sheet Annual'!BB131</f>
        <v>0.76698298836832801</v>
      </c>
      <c r="AA131" s="22">
        <f>'Balance Sheet Annual'!AR131/'Balance Sheet Annual'!BB131</f>
        <v>0.35258661485964782</v>
      </c>
      <c r="AB131" s="23">
        <f>'Balance Sheet Annual'!CS131/'Balance Sheet Annual'!CT131</f>
        <v>0.40118558370071483</v>
      </c>
      <c r="AC131" s="24">
        <f>'Income Statement Annual'!V131/'Income Statement Annual'!N131</f>
        <v>0.41193193438867753</v>
      </c>
      <c r="AD131" s="22">
        <f>('Income Statement Annual'!AF131-'Income Statement Annual'!AC131)/'Income Statement Annual'!N131</f>
        <v>0.14137385636956137</v>
      </c>
      <c r="AE131" s="22">
        <f>'Income Statement Annual'!AF131/'Income Statement Annual'!N131</f>
        <v>0.14137385636956137</v>
      </c>
      <c r="AF131" s="22">
        <f>'Income Statement Annual'!BS131/'Income Statement Annual'!N131</f>
        <v>9.7428450661976251E-2</v>
      </c>
      <c r="AG131" s="22">
        <f>('Income Statement Annual'!AF131-'Income Statement Annual'!AC131)/('Income Statement Annual'!AH131*-1)</f>
        <v>9.3283850652271703</v>
      </c>
      <c r="AH131" s="23">
        <f>'Income Statement Annual'!AF131/('Income Statement Annual'!AH131*-1)</f>
        <v>9.3283850652271703</v>
      </c>
      <c r="AI131" s="24">
        <f>'Cash Flow Statement Annual'!BG131/'Cash Flow Statement Annual'!AB131</f>
        <v>-0.51486148307503188</v>
      </c>
      <c r="AJ131" s="22">
        <f>'Cash Flow Statement Annual'!AB131/'Balance Sheet Annual'!BR131</f>
        <v>0.61799978293900582</v>
      </c>
      <c r="AK131" s="22">
        <f>('Cash Flow Statement Annual'!AB131+'Cash Flow Statement Annual'!AV131)/('Balance Sheet Annual'!BH131+'Balance Sheet Annual'!BS131)</f>
        <v>0.2528246181797536</v>
      </c>
      <c r="AL131" s="23">
        <f>('Cash Flow Statement Annual'!AB131/('Balance Sheet Annual'!BH131+'Balance Sheet Annual'!BS131))</f>
        <v>0.32329813206154545</v>
      </c>
      <c r="AM131" s="24">
        <f>'Income Statement Annual'!BS131/'Balance Sheet Annual'!CS131</f>
        <v>0.1774485944174034</v>
      </c>
      <c r="AN131" s="22">
        <f>'Income Statement Annual'!N131/'Balance Sheet Annual'!CS131</f>
        <v>1.8213221416509386</v>
      </c>
      <c r="AO131" s="22">
        <f>'Income Statement Annual'!N131/'Balance Sheet Annual'!BB131</f>
        <v>0.7306881865052679</v>
      </c>
      <c r="AP131" s="22">
        <f>'Income Statement Annual'!N131/('Balance Sheet Annual'!AH131-'Balance Sheet Annual'!BR131)</f>
        <v>14.78500151194436</v>
      </c>
      <c r="AQ131" s="22">
        <f>'Income Statement Annual'!BS131/'Balance Sheet Annual'!BB131</f>
        <v>7.1189817928217394E-2</v>
      </c>
      <c r="AR131" s="22">
        <f>'Cash Flow Statement Annual'!AB131/'Income Statement Annual'!N131</f>
        <v>0.15528149329842789</v>
      </c>
      <c r="AS131" s="22">
        <f>'Cash Flow Statement Annual'!BG131/'Income Statement Annual'!N131</f>
        <v>-7.9948459933734201E-2</v>
      </c>
      <c r="AT131" s="22">
        <f>'Cash Flow Statement Annual'!AB131/'Balance Sheet Annual'!BB131</f>
        <v>0.11346235273605819</v>
      </c>
      <c r="AU131" s="22">
        <f>('Cash Flow Statement Annual'!AB131+'Cash Flow Statement Annual'!AU131)/'Balance Sheet Annual'!BR131</f>
        <v>0.33853375298458865</v>
      </c>
      <c r="AV131" s="22">
        <f>('Cash Flow Statement Annual'!AB131+'Cash Flow Statement Annual'!AU131)/('Balance Sheet Annual'!BH131+'Balance Sheet Annual'!BS131)</f>
        <v>0.17709930165218873</v>
      </c>
      <c r="AW131" s="22">
        <f>'Cash Flow Statement Annual'!AB131/'Balance Sheet Annual'!BS131</f>
        <v>0.36144788625111085</v>
      </c>
      <c r="AX131" s="22">
        <f>('Cash Flow Statement Annual'!AB131+'Cash Flow Statement Annual'!AU131)/'Balance Sheet Annual'!BS131</f>
        <v>0.19799733401041006</v>
      </c>
      <c r="AY131" s="22">
        <f>('Balance Sheet Annual'!BH131+'Balance Sheet Annual'!BS131)/('Income Statement Annual'!AF131-'Income Statement Annual'!AC131)</f>
        <v>3.397405603510633</v>
      </c>
      <c r="AZ131" s="22">
        <f>(('Balance Sheet Annual'!BH131+'Balance Sheet Annual'!BS131)-'Balance Sheet Annual'!N131)/('Income Statement Annual'!AF131-'Income Statement Annual'!AC131)</f>
        <v>3.3420938419250614</v>
      </c>
      <c r="BA131" s="22">
        <f>('Cash Flow Statement Annual'!AB131+'Cash Flow Statement Annual'!AU131)/'Income Statement Annual'!BS131</f>
        <v>0.87306696522286753</v>
      </c>
      <c r="BB131" s="22">
        <f>'Income Statement Annual'!AF131/('Balance Sheet Annual'!BH131+'Balance Sheet Annual'!BS131)</f>
        <v>0.29434224720376995</v>
      </c>
      <c r="BC131" s="23">
        <f>'Income Statement Annual'!AF131/('Balance Sheet Annual'!BB131-'Balance Sheet Annual'!BR131)</f>
        <v>0.12653076167405988</v>
      </c>
    </row>
    <row r="132" spans="1:55" x14ac:dyDescent="0.2">
      <c r="A132" s="47" t="s">
        <v>331</v>
      </c>
      <c r="B132" s="47" t="s">
        <v>332</v>
      </c>
      <c r="C132" s="47" t="str">
        <f>VLOOKUP(A132,'[1]S&amp;P 500 Wikipedia'!A:D,3,FALSE)</f>
        <v>Utilities</v>
      </c>
      <c r="D132" s="47">
        <v>378121</v>
      </c>
      <c r="E132" s="47" t="s">
        <v>16</v>
      </c>
      <c r="F132" s="47">
        <v>2018</v>
      </c>
      <c r="G132" s="47" t="s">
        <v>17</v>
      </c>
      <c r="H132" s="48">
        <v>43465</v>
      </c>
      <c r="I132" s="48">
        <v>43517</v>
      </c>
      <c r="J132" s="48">
        <v>43517</v>
      </c>
      <c r="K132" s="47">
        <v>314500000</v>
      </c>
      <c r="L132" s="47">
        <v>315800000</v>
      </c>
      <c r="M132" s="47" t="s">
        <v>1729</v>
      </c>
      <c r="N132" s="20">
        <f>'Balance Sheet Annual'!AH132/'Balance Sheet Annual'!BR132</f>
        <v>0.62252295795070078</v>
      </c>
      <c r="O132" s="21">
        <f>('Balance Sheet Annual'!AH132-'Balance Sheet Annual'!U132)/'Balance Sheet Annual'!BR132</f>
        <v>0.62252295795070078</v>
      </c>
      <c r="P132" s="21">
        <f>'Balance Sheet Annual'!N132/'Balance Sheet Annual'!BR132</f>
        <v>0.14419204124375704</v>
      </c>
      <c r="Q132" s="21">
        <f>'Balance Sheet Annual'!CH132/'Balance Sheet Annual'!CS132</f>
        <v>2.2020903854148108</v>
      </c>
      <c r="R132" s="21">
        <f>('Balance Sheet Annual'!BH132+'Balance Sheet Annual'!BS132)/'Balance Sheet Annual'!BB132</f>
        <v>0.35181750741839762</v>
      </c>
      <c r="S132" s="21">
        <f>('Balance Sheet Annual'!BH132/'Balance Sheet Annual'!BB132)</f>
        <v>2.7355341246290802E-2</v>
      </c>
      <c r="T132" s="21">
        <f>'Balance Sheet Annual'!BS132/'Balance Sheet Annual'!BB132</f>
        <v>0.32446216617210683</v>
      </c>
      <c r="U132" s="21">
        <f>('Balance Sheet Annual'!BH132+'Balance Sheet Annual'!BS132)/'Balance Sheet Annual'!CS132</f>
        <v>1.1265514579250548</v>
      </c>
      <c r="V132" s="21">
        <f>('Balance Sheet Annual'!BH132/'Balance Sheet Annual'!CS132)</f>
        <v>8.759427519448898E-2</v>
      </c>
      <c r="W132" s="21">
        <f>('Balance Sheet Annual'!BS132/'Balance Sheet Annual'!CS132)</f>
        <v>1.0389571827305659</v>
      </c>
      <c r="X132" s="22">
        <f>'Balance Sheet Annual'!AH132/'Balance Sheet Annual'!BB132</f>
        <v>7.1661721068249265E-2</v>
      </c>
      <c r="Y132" s="22">
        <f>'Balance Sheet Annual'!CS132/('Balance Sheet Annual'!BB132-'Balance Sheet Annual'!AQ132-'Balance Sheet Annual'!AR132-'Balance Sheet Annual'!AS132)</f>
        <v>0.32491413576197276</v>
      </c>
      <c r="Z132" s="22">
        <f>'Balance Sheet Annual'!BA132/'Balance Sheet Annual'!BB132</f>
        <v>0.92833827893175069</v>
      </c>
      <c r="AA132" s="22">
        <f>'Balance Sheet Annual'!AR132/'Balance Sheet Annual'!BB132</f>
        <v>8.1602373887240363E-3</v>
      </c>
      <c r="AB132" s="23">
        <f>'Balance Sheet Annual'!CS132/'Balance Sheet Annual'!CT132</f>
        <v>0.31229599406528191</v>
      </c>
      <c r="AC132" s="24">
        <f>'Income Statement Annual'!V132/'Income Statement Annual'!N132</f>
        <v>0.7610440139418011</v>
      </c>
      <c r="AD132" s="22">
        <f>('Income Statement Annual'!AF132-'Income Statement Annual'!AC132)/'Income Statement Annual'!N132</f>
        <v>0.32187727972764851</v>
      </c>
      <c r="AE132" s="22">
        <f>'Income Statement Annual'!AF132/'Income Statement Annual'!N132</f>
        <v>0.20531733808867633</v>
      </c>
      <c r="AF132" s="22">
        <f>'Income Statement Annual'!BS132/'Income Statement Annual'!N132</f>
        <v>0.11202075058766313</v>
      </c>
      <c r="AG132" s="22">
        <f>('Income Statement Annual'!AF132-'Income Statement Annual'!AC132)/('Income Statement Annual'!AH132*-1)</f>
        <v>4.8485958485958482</v>
      </c>
      <c r="AH132" s="23">
        <f>'Income Statement Annual'!AF132/('Income Statement Annual'!AH132*-1)</f>
        <v>3.0927960927960929</v>
      </c>
      <c r="AI132" s="24">
        <f>'Cash Flow Statement Annual'!BG132/'Cash Flow Statement Annual'!AB132</f>
        <v>1.0901669758812615</v>
      </c>
      <c r="AJ132" s="22">
        <f>'Cash Flow Statement Annual'!AB132/'Balance Sheet Annual'!BR132</f>
        <v>0.43418720799097793</v>
      </c>
      <c r="AK132" s="22">
        <f>('Cash Flow Statement Annual'!AB132+'Cash Flow Statement Annual'!AV132)/('Balance Sheet Annual'!BH132+'Balance Sheet Annual'!BS132)</f>
        <v>9.7785977859778592E-2</v>
      </c>
      <c r="AL132" s="23">
        <f>('Cash Flow Statement Annual'!AB132/('Balance Sheet Annual'!BH132+'Balance Sheet Annual'!BS132))</f>
        <v>0.14206642066420663</v>
      </c>
      <c r="AM132" s="24">
        <f>'Income Statement Annual'!BS132/'Balance Sheet Annual'!CS132</f>
        <v>8.2071381911039853E-2</v>
      </c>
      <c r="AN132" s="22">
        <f>'Income Statement Annual'!N132/'Balance Sheet Annual'!CS132</f>
        <v>0.73264445632163433</v>
      </c>
      <c r="AO132" s="22">
        <f>'Income Statement Annual'!N132/'Balance Sheet Annual'!BB132</f>
        <v>0.22880192878338279</v>
      </c>
      <c r="AP132" s="22">
        <f>'Income Statement Annual'!N132/('Balance Sheet Annual'!AH132-'Balance Sheet Annual'!BR132)</f>
        <v>-5.2654716175842937</v>
      </c>
      <c r="AQ132" s="22">
        <f>'Income Statement Annual'!BS132/'Balance Sheet Annual'!BB132</f>
        <v>2.5630563798219586E-2</v>
      </c>
      <c r="AR132" s="22">
        <f>'Cash Flow Statement Annual'!AB132/'Income Statement Annual'!N132</f>
        <v>0.218448569344249</v>
      </c>
      <c r="AS132" s="22">
        <f>'Cash Flow Statement Annual'!BG132/'Income Statement Annual'!N132</f>
        <v>0.23814541622760801</v>
      </c>
      <c r="AT132" s="22">
        <f>'Cash Flow Statement Annual'!AB132/'Balance Sheet Annual'!BB132</f>
        <v>4.998145400593472E-2</v>
      </c>
      <c r="AU132" s="22">
        <f>('Cash Flow Statement Annual'!AB132+'Cash Flow Statement Annual'!AU132)/'Balance Sheet Annual'!BR132</f>
        <v>-0.44723699049460286</v>
      </c>
      <c r="AV132" s="22">
        <f>('Cash Flow Statement Annual'!AB132+'Cash Flow Statement Annual'!AU132)/('Balance Sheet Annual'!BH132+'Balance Sheet Annual'!BS132)</f>
        <v>-0.14633632050606221</v>
      </c>
      <c r="AW132" s="22">
        <f>'Cash Flow Statement Annual'!AB132/'Balance Sheet Annual'!BS132</f>
        <v>0.15404401257502143</v>
      </c>
      <c r="AX132" s="22">
        <f>('Cash Flow Statement Annual'!AB132+'Cash Flow Statement Annual'!AU132)/'Balance Sheet Annual'!BS132</f>
        <v>-0.15867390683052301</v>
      </c>
      <c r="AY132" s="22">
        <f>('Balance Sheet Annual'!BH132+'Balance Sheet Annual'!BS132)/('Income Statement Annual'!AF132-'Income Statement Annual'!AC132)</f>
        <v>4.7771342231176028</v>
      </c>
      <c r="AZ132" s="22">
        <f>(('Balance Sheet Annual'!BH132+'Balance Sheet Annual'!BS132)-'Balance Sheet Annual'!N132)/('Income Statement Annual'!AF132-'Income Statement Annual'!AC132)</f>
        <v>4.5517501888693026</v>
      </c>
      <c r="BA132" s="22">
        <f>('Cash Flow Statement Annual'!AB132+'Cash Flow Statement Annual'!AU132)/'Income Statement Annual'!BS132</f>
        <v>-2.008683068017366</v>
      </c>
      <c r="BB132" s="22">
        <f>'Income Statement Annual'!AF132/('Balance Sheet Annual'!BH132+'Balance Sheet Annual'!BS132)</f>
        <v>0.13352662098049553</v>
      </c>
      <c r="BC132" s="23">
        <f>'Income Statement Annual'!AF132/('Balance Sheet Annual'!BB132-'Balance Sheet Annual'!BR132)</f>
        <v>5.3088256869197076E-2</v>
      </c>
    </row>
    <row r="133" spans="1:55" x14ac:dyDescent="0.2">
      <c r="A133" s="47" t="s">
        <v>454</v>
      </c>
      <c r="B133" s="47" t="s">
        <v>455</v>
      </c>
      <c r="C133" s="47" t="str">
        <f>VLOOKUP(A133,'[1]S&amp;P 500 Wikipedia'!A:D,3,FALSE)</f>
        <v>Industrials</v>
      </c>
      <c r="D133" s="47">
        <v>378137</v>
      </c>
      <c r="E133" s="47" t="s">
        <v>16</v>
      </c>
      <c r="F133" s="47">
        <v>2018</v>
      </c>
      <c r="G133" s="47" t="s">
        <v>17</v>
      </c>
      <c r="H133" s="48">
        <v>43465</v>
      </c>
      <c r="I133" s="48">
        <v>43517</v>
      </c>
      <c r="J133" s="48">
        <v>43517</v>
      </c>
      <c r="K133" s="47">
        <v>120600000</v>
      </c>
      <c r="L133" s="47">
        <v>121300000</v>
      </c>
      <c r="M133" s="47" t="s">
        <v>1730</v>
      </c>
      <c r="N133" s="20">
        <f>'Balance Sheet Annual'!AH133/'Balance Sheet Annual'!BR133</f>
        <v>1.091315916787615</v>
      </c>
      <c r="O133" s="21">
        <f>('Balance Sheet Annual'!AH133-'Balance Sheet Annual'!U133)/'Balance Sheet Annual'!BR133</f>
        <v>1.091315916787615</v>
      </c>
      <c r="P133" s="21">
        <f>'Balance Sheet Annual'!N133/'Balance Sheet Annual'!BR133</f>
        <v>0.27044025157232704</v>
      </c>
      <c r="Q133" s="21">
        <f>'Balance Sheet Annual'!CH133/'Balance Sheet Annual'!CS133</f>
        <v>1.2667553949995247</v>
      </c>
      <c r="R133" s="21">
        <f>('Balance Sheet Annual'!BH133+'Balance Sheet Annual'!BS133)/'Balance Sheet Annual'!BB133</f>
        <v>0.36843650394229155</v>
      </c>
      <c r="S133" s="21">
        <f>('Balance Sheet Annual'!BH133/'Balance Sheet Annual'!BB133)</f>
        <v>6.8500810825924063E-4</v>
      </c>
      <c r="T133" s="21">
        <f>'Balance Sheet Annual'!BS133/'Balance Sheet Annual'!BB133</f>
        <v>0.36775149583403233</v>
      </c>
      <c r="U133" s="21">
        <f>('Balance Sheet Annual'!BH133+'Balance Sheet Annual'!BS133)/'Balance Sheet Annual'!CS133</f>
        <v>0.83515543302595308</v>
      </c>
      <c r="V133" s="21">
        <f>('Balance Sheet Annual'!BH133/'Balance Sheet Annual'!CS133)</f>
        <v>1.5527458250150521E-3</v>
      </c>
      <c r="W133" s="21">
        <f>('Balance Sheet Annual'!BS133/'Balance Sheet Annual'!CS133)</f>
        <v>0.833602687200938</v>
      </c>
      <c r="X133" s="22">
        <f>'Balance Sheet Annual'!AH133/'Balance Sheet Annual'!BB133</f>
        <v>0.12613935022088016</v>
      </c>
      <c r="Y133" s="22">
        <f>'Balance Sheet Annual'!CS133/('Balance Sheet Annual'!BB133-'Balance Sheet Annual'!AQ133-'Balance Sheet Annual'!AR133-'Balance Sheet Annual'!AS133)</f>
        <v>1.724897512981689</v>
      </c>
      <c r="Z133" s="22">
        <f>'Balance Sheet Annual'!BA133/'Balance Sheet Annual'!BB133</f>
        <v>0.87386064977911981</v>
      </c>
      <c r="AA133" s="22">
        <f>'Balance Sheet Annual'!AR133/'Balance Sheet Annual'!BB133</f>
        <v>0.57732203768942569</v>
      </c>
      <c r="AB133" s="23">
        <f>'Balance Sheet Annual'!CS133/'Balance Sheet Annual'!CT133</f>
        <v>0.44115920147626236</v>
      </c>
      <c r="AC133" s="24">
        <f>'Income Statement Annual'!V133/'Income Statement Annual'!N133</f>
        <v>0.57785527973974971</v>
      </c>
      <c r="AD133" s="22">
        <f>('Income Statement Annual'!AF133-'Income Statement Annual'!AC133)/'Income Statement Annual'!N133</f>
        <v>0.22226781161161749</v>
      </c>
      <c r="AE133" s="22">
        <f>'Income Statement Annual'!AF133/'Income Statement Annual'!N133</f>
        <v>0.13129744145833944</v>
      </c>
      <c r="AF133" s="22">
        <f>'Income Statement Annual'!BS133/'Income Statement Annual'!N133</f>
        <v>8.7863778904486975E-2</v>
      </c>
      <c r="AG133" s="22">
        <f>('Income Statement Annual'!AF133-'Income Statement Annual'!AC133)/('Income Statement Annual'!AH133*-1)</f>
        <v>7.327536231884058</v>
      </c>
      <c r="AH133" s="23">
        <f>'Income Statement Annual'!AF133/('Income Statement Annual'!AH133*-1)</f>
        <v>4.3285024154589369</v>
      </c>
      <c r="AI133" s="24">
        <f>'Cash Flow Statement Annual'!BG133/'Cash Flow Statement Annual'!AB133</f>
        <v>-0.46265992264207079</v>
      </c>
      <c r="AJ133" s="22">
        <f>'Cash Flow Statement Annual'!AB133/'Balance Sheet Annual'!BR133</f>
        <v>0.81301402999516204</v>
      </c>
      <c r="AK133" s="22">
        <f>('Cash Flow Statement Annual'!AB133+'Cash Flow Statement Annual'!AV133)/('Balance Sheet Annual'!BH133+'Balance Sheet Annual'!BS133)</f>
        <v>0.18376019730601403</v>
      </c>
      <c r="AL133" s="23">
        <f>('Cash Flow Statement Annual'!AB133/('Balance Sheet Annual'!BH133+'Balance Sheet Annual'!BS133))</f>
        <v>0.25505596660975149</v>
      </c>
      <c r="AM133" s="24">
        <f>'Income Statement Annual'!BS133/'Balance Sheet Annual'!CS133</f>
        <v>9.5002693538676047E-2</v>
      </c>
      <c r="AN133" s="22">
        <f>'Income Statement Annual'!N133/'Balance Sheet Annual'!CS133</f>
        <v>1.0812498019456855</v>
      </c>
      <c r="AO133" s="22">
        <f>'Income Statement Annual'!N133/'Balance Sheet Annual'!BB133</f>
        <v>0.4770032992227255</v>
      </c>
      <c r="AP133" s="22">
        <f>'Income Statement Annual'!N133/('Balance Sheet Annual'!AH133-'Balance Sheet Annual'!BR133)</f>
        <v>45.193377483443712</v>
      </c>
      <c r="AQ133" s="22">
        <f>'Income Statement Annual'!BS133/'Balance Sheet Annual'!BB133</f>
        <v>4.1911312419616396E-2</v>
      </c>
      <c r="AR133" s="22">
        <f>'Cash Flow Statement Annual'!AB133/'Income Statement Annual'!N133</f>
        <v>0.19700477711673164</v>
      </c>
      <c r="AS133" s="22">
        <f>'Cash Flow Statement Annual'!BG133/'Income Statement Annual'!N133</f>
        <v>-9.1146214940945464E-2</v>
      </c>
      <c r="AT133" s="22">
        <f>'Cash Flow Statement Annual'!AB133/'Balance Sheet Annual'!BB133</f>
        <v>9.3971928647318681E-2</v>
      </c>
      <c r="AU133" s="22">
        <f>('Cash Flow Statement Annual'!AB133+'Cash Flow Statement Annual'!AU133)/'Balance Sheet Annual'!BR133</f>
        <v>0.25483792936623123</v>
      </c>
      <c r="AV133" s="22">
        <f>('Cash Flow Statement Annual'!AB133+'Cash Flow Statement Annual'!AU133)/('Balance Sheet Annual'!BH133+'Balance Sheet Annual'!BS133)</f>
        <v>7.9946879150066402E-2</v>
      </c>
      <c r="AW133" s="22">
        <f>'Cash Flow Statement Annual'!AB133/'Balance Sheet Annual'!BS133</f>
        <v>0.25553105755340988</v>
      </c>
      <c r="AX133" s="22">
        <f>('Cash Flow Statement Annual'!AB133+'Cash Flow Statement Annual'!AU133)/'Balance Sheet Annual'!BS133</f>
        <v>8.0095795635976588E-2</v>
      </c>
      <c r="AY133" s="22">
        <f>('Balance Sheet Annual'!BH133+'Balance Sheet Annual'!BS133)/('Income Statement Annual'!AF133-'Income Statement Annual'!AC133)</f>
        <v>3.4750791139240507</v>
      </c>
      <c r="AZ133" s="22">
        <f>(('Balance Sheet Annual'!BH133+'Balance Sheet Annual'!BS133)-'Balance Sheet Annual'!N133)/('Income Statement Annual'!AF133-'Income Statement Annual'!AC133)</f>
        <v>3.1802478902953588</v>
      </c>
      <c r="BA133" s="22">
        <f>('Cash Flow Statement Annual'!AB133+'Cash Flow Statement Annual'!AU133)/'Income Statement Annual'!BS133</f>
        <v>0.70280186791194132</v>
      </c>
      <c r="BB133" s="22">
        <f>'Income Statement Annual'!AF133/('Balance Sheet Annual'!BH133+'Balance Sheet Annual'!BS133)</f>
        <v>0.16998671978751659</v>
      </c>
      <c r="BC133" s="23">
        <f>'Income Statement Annual'!AF133/('Balance Sheet Annual'!BB133-'Balance Sheet Annual'!BR133)</f>
        <v>7.0814365199797669E-2</v>
      </c>
    </row>
    <row r="134" spans="1:55" x14ac:dyDescent="0.2">
      <c r="A134" s="47" t="s">
        <v>436</v>
      </c>
      <c r="B134" s="47" t="s">
        <v>437</v>
      </c>
      <c r="C134" s="47" t="str">
        <f>VLOOKUP(A134,'[1]S&amp;P 500 Wikipedia'!A:D,3,FALSE)</f>
        <v>Utilities</v>
      </c>
      <c r="D134" s="47">
        <v>378134</v>
      </c>
      <c r="E134" s="47" t="s">
        <v>16</v>
      </c>
      <c r="F134" s="47">
        <v>2018</v>
      </c>
      <c r="G134" s="47" t="s">
        <v>17</v>
      </c>
      <c r="H134" s="48">
        <v>43465</v>
      </c>
      <c r="I134" s="48">
        <v>43524</v>
      </c>
      <c r="J134" s="48">
        <v>43585</v>
      </c>
      <c r="K134" s="47">
        <v>326000000</v>
      </c>
      <c r="L134" s="47">
        <v>323000000</v>
      </c>
      <c r="M134" s="47" t="s">
        <v>2057</v>
      </c>
      <c r="N134" s="20">
        <f>'Balance Sheet Annual'!AH134/'Balance Sheet Annual'!BR134</f>
        <v>0.62261353104726602</v>
      </c>
      <c r="O134" s="21">
        <f>('Balance Sheet Annual'!AH134-'Balance Sheet Annual'!U134)/'Balance Sheet Annual'!BR134</f>
        <v>0.57034291010194627</v>
      </c>
      <c r="P134" s="21">
        <f>'Balance Sheet Annual'!N134/'Balance Sheet Annual'!BR134</f>
        <v>2.6691380908248376E-2</v>
      </c>
      <c r="Q134" s="21">
        <f>'Balance Sheet Annual'!CH134/'Balance Sheet Annual'!CS134</f>
        <v>3.4826904837179891</v>
      </c>
      <c r="R134" s="21">
        <f>('Balance Sheet Annual'!BH134+'Balance Sheet Annual'!BS134)/'Balance Sheet Annual'!BB134</f>
        <v>0.27207969672926036</v>
      </c>
      <c r="S134" s="21">
        <f>('Balance Sheet Annual'!BH134/'Balance Sheet Annual'!BB134)</f>
        <v>1.4087983778541832E-2</v>
      </c>
      <c r="T134" s="21">
        <f>'Balance Sheet Annual'!BS134/'Balance Sheet Annual'!BB134</f>
        <v>0.25799171295071849</v>
      </c>
      <c r="U134" s="21">
        <f>('Balance Sheet Annual'!BH134+'Balance Sheet Annual'!BS134)/'Balance Sheet Annual'!CS134</f>
        <v>1.2196490673411318</v>
      </c>
      <c r="V134" s="21">
        <f>('Balance Sheet Annual'!BH134/'Balance Sheet Annual'!CS134)</f>
        <v>6.3152070818842873E-2</v>
      </c>
      <c r="W134" s="21">
        <f>('Balance Sheet Annual'!BS134/'Balance Sheet Annual'!CS134)</f>
        <v>1.1564969965222889</v>
      </c>
      <c r="X134" s="22">
        <f>'Balance Sheet Annual'!AH134/'Balance Sheet Annual'!BB134</f>
        <v>5.9225954333068855E-2</v>
      </c>
      <c r="Y134" s="22">
        <f>'Balance Sheet Annual'!CS134/('Balance Sheet Annual'!BB134-'Balance Sheet Annual'!AQ134-'Balance Sheet Annual'!AR134-'Balance Sheet Annual'!AS134)</f>
        <v>0.2230803138499515</v>
      </c>
      <c r="Z134" s="22">
        <f>'Balance Sheet Annual'!BA134/'Balance Sheet Annual'!BB134</f>
        <v>0.94077404566693112</v>
      </c>
      <c r="AA134" s="22">
        <f>'Balance Sheet Annual'!AR134/'Balance Sheet Annual'!BB134</f>
        <v>0</v>
      </c>
      <c r="AB134" s="23">
        <f>'Balance Sheet Annual'!CS134/'Balance Sheet Annual'!CT134</f>
        <v>0.2230803138499515</v>
      </c>
      <c r="AC134" s="24">
        <f>'Income Statement Annual'!V134/'Income Statement Annual'!N134</f>
        <v>0.57288456980327096</v>
      </c>
      <c r="AD134" s="22">
        <f>('Income Statement Annual'!AF134-'Income Statement Annual'!AC134)/'Income Statement Annual'!N134</f>
        <v>0.32069210713439206</v>
      </c>
      <c r="AE134" s="22">
        <f>'Income Statement Annual'!AF134/'Income Statement Annual'!N134</f>
        <v>0.17286876827052225</v>
      </c>
      <c r="AF134" s="22">
        <f>'Income Statement Annual'!BS134/'Income Statement Annual'!N134</f>
        <v>-3.3420241763451056E-2</v>
      </c>
      <c r="AG134" s="22">
        <f>('Income Statement Annual'!AF134-'Income Statement Annual'!AC134)/('Income Statement Annual'!AH134*-1)</f>
        <v>5.5299727520435971</v>
      </c>
      <c r="AH134" s="23">
        <f>'Income Statement Annual'!AF134/('Income Statement Annual'!AH134*-1)</f>
        <v>2.980926430517711</v>
      </c>
      <c r="AI134" s="24">
        <f>'Cash Flow Statement Annual'!BG134/'Cash Flow Statement Annual'!AB134</f>
        <v>6.6414856783128737E-2</v>
      </c>
      <c r="AJ134" s="22">
        <f>'Cash Flow Statement Annual'!AB134/'Balance Sheet Annual'!BR134</f>
        <v>0.58887859128822984</v>
      </c>
      <c r="AK134" s="22">
        <f>('Cash Flow Statement Annual'!AB134+'Cash Flow Statement Annual'!AV134)/('Balance Sheet Annual'!BH134+'Balance Sheet Annual'!BS134)</f>
        <v>0.15481822305748169</v>
      </c>
      <c r="AL134" s="23">
        <f>('Cash Flow Statement Annual'!AB134/('Balance Sheet Annual'!BH134+'Balance Sheet Annual'!BS134))</f>
        <v>0.2058842589592379</v>
      </c>
      <c r="AM134" s="24">
        <f>'Income Statement Annual'!BS134/'Balance Sheet Annual'!CS134</f>
        <v>-3.343344925703446E-2</v>
      </c>
      <c r="AN134" s="22">
        <f>'Income Statement Annual'!N134/'Balance Sheet Annual'!CS134</f>
        <v>1.0003951944356624</v>
      </c>
      <c r="AO134" s="22">
        <f>'Income Statement Annual'!N134/'Balance Sheet Annual'!BB134</f>
        <v>0.22316847394869083</v>
      </c>
      <c r="AP134" s="22">
        <f>'Income Statement Annual'!N134/('Balance Sheet Annual'!AH134-'Balance Sheet Annual'!BR134)</f>
        <v>-6.2166011787819251</v>
      </c>
      <c r="AQ134" s="22">
        <f>'Income Statement Annual'!BS134/'Balance Sheet Annual'!BB134</f>
        <v>-7.4583443533456761E-3</v>
      </c>
      <c r="AR134" s="22">
        <f>'Cash Flow Statement Annual'!AB134/'Income Statement Annual'!N134</f>
        <v>0.25100734771272815</v>
      </c>
      <c r="AS134" s="22">
        <f>'Cash Flow Statement Annual'!BG134/'Income Statement Annual'!N134</f>
        <v>1.6670617049853835E-2</v>
      </c>
      <c r="AT134" s="22">
        <f>'Cash Flow Statement Annual'!AB134/'Balance Sheet Annual'!BB134</f>
        <v>5.6016926738957945E-2</v>
      </c>
      <c r="AU134" s="22">
        <f>('Cash Flow Statement Annual'!AB134+'Cash Flow Statement Annual'!AU134)/'Balance Sheet Annual'!BR134</f>
        <v>-0.22075996292863762</v>
      </c>
      <c r="AV134" s="22">
        <f>('Cash Flow Statement Annual'!AB134+'Cash Flow Statement Annual'!AU134)/('Balance Sheet Annual'!BH134+'Balance Sheet Annual'!BS134)</f>
        <v>-7.7182295379431012E-2</v>
      </c>
      <c r="AW134" s="22">
        <f>'Cash Flow Statement Annual'!AB134/'Balance Sheet Annual'!BS134</f>
        <v>0.21712684527063969</v>
      </c>
      <c r="AX134" s="22">
        <f>('Cash Flow Statement Annual'!AB134+'Cash Flow Statement Annual'!AU134)/'Balance Sheet Annual'!BS134</f>
        <v>-8.1396938217605255E-2</v>
      </c>
      <c r="AY134" s="22">
        <f>('Balance Sheet Annual'!BH134+'Balance Sheet Annual'!BS134)/('Income Statement Annual'!AF134-'Income Statement Annual'!AC134)</f>
        <v>3.8016752894801673</v>
      </c>
      <c r="AZ134" s="22">
        <f>(('Balance Sheet Annual'!BH134+'Balance Sheet Annual'!BS134)-'Balance Sheet Annual'!N134)/('Income Statement Annual'!AF134-'Income Statement Annual'!AC134)</f>
        <v>3.7661985710766199</v>
      </c>
      <c r="BA134" s="22">
        <f>('Cash Flow Statement Annual'!AB134+'Cash Flow Statement Annual'!AU134)/'Income Statement Annual'!BS134</f>
        <v>2.8156028368794326</v>
      </c>
      <c r="BB134" s="22">
        <f>'Income Statement Annual'!AF134/('Balance Sheet Annual'!BH134+'Balance Sheet Annual'!BS134)</f>
        <v>0.14179249562568855</v>
      </c>
      <c r="BC134" s="23">
        <f>'Income Statement Annual'!AF134/('Balance Sheet Annual'!BB134-'Balance Sheet Annual'!BR134)</f>
        <v>4.26344505066251E-2</v>
      </c>
    </row>
    <row r="135" spans="1:55" x14ac:dyDescent="0.2">
      <c r="A135" s="47" t="s">
        <v>466</v>
      </c>
      <c r="B135" s="47" t="s">
        <v>467</v>
      </c>
      <c r="C135" s="47" t="str">
        <f>VLOOKUP(A135,'[1]S&amp;P 500 Wikipedia'!A:D,3,FALSE)</f>
        <v>Consumer Staples</v>
      </c>
      <c r="D135" s="47">
        <v>172930</v>
      </c>
      <c r="E135" s="47" t="s">
        <v>16</v>
      </c>
      <c r="F135" s="47">
        <v>2019</v>
      </c>
      <c r="G135" s="47" t="s">
        <v>17</v>
      </c>
      <c r="H135" s="48">
        <v>43646</v>
      </c>
      <c r="I135" s="48">
        <v>43700</v>
      </c>
      <c r="J135" s="48">
        <v>43769</v>
      </c>
      <c r="K135" s="47">
        <v>362000000</v>
      </c>
      <c r="L135" s="47">
        <v>369000000</v>
      </c>
      <c r="M135" s="47" t="s">
        <v>2058</v>
      </c>
      <c r="N135" s="20">
        <f>'Balance Sheet Annual'!AH135/'Balance Sheet Annual'!BR135</f>
        <v>1.5661237785016286</v>
      </c>
      <c r="O135" s="21">
        <f>('Balance Sheet Annual'!AH135-'Balance Sheet Annual'!U135)/'Balance Sheet Annual'!BR135</f>
        <v>1.1305103148751356</v>
      </c>
      <c r="P135" s="21">
        <f>'Balance Sheet Annual'!N135/'Balance Sheet Annual'!BR135</f>
        <v>0.64864277958740502</v>
      </c>
      <c r="Q135" s="21">
        <f>'Balance Sheet Annual'!CH135/'Balance Sheet Annual'!CS135</f>
        <v>1.9825436408977557</v>
      </c>
      <c r="R135" s="21">
        <f>('Balance Sheet Annual'!BH135+'Balance Sheet Annual'!BS135)/'Balance Sheet Annual'!BB135</f>
        <v>0.25934934630586803</v>
      </c>
      <c r="S135" s="21">
        <f>('Balance Sheet Annual'!BH135/'Balance Sheet Annual'!BB135)</f>
        <v>3.9221647917300088E-2</v>
      </c>
      <c r="T135" s="21">
        <f>'Balance Sheet Annual'!BS135/'Balance Sheet Annual'!BB135</f>
        <v>0.22012769838856797</v>
      </c>
      <c r="U135" s="21">
        <f>('Balance Sheet Annual'!BH135+'Balance Sheet Annual'!BS135)/'Balance Sheet Annual'!CS135</f>
        <v>0.77352074359555656</v>
      </c>
      <c r="V135" s="21">
        <f>('Balance Sheet Annual'!BH135/'Balance Sheet Annual'!CS135)</f>
        <v>0.11698027658127409</v>
      </c>
      <c r="W135" s="21">
        <f>('Balance Sheet Annual'!BS135/'Balance Sheet Annual'!CS135)</f>
        <v>0.65654046701428248</v>
      </c>
      <c r="X135" s="22">
        <f>'Balance Sheet Annual'!AH135/'Balance Sheet Annual'!BB135</f>
        <v>0.5481909394952873</v>
      </c>
      <c r="Y135" s="22">
        <f>'Balance Sheet Annual'!CS135/('Balance Sheet Annual'!BB135-'Balance Sheet Annual'!AQ135-'Balance Sheet Annual'!AR135-'Balance Sheet Annual'!AS135)</f>
        <v>0.43738225086762517</v>
      </c>
      <c r="Z135" s="22">
        <f>'Balance Sheet Annual'!BA135/'Balance Sheet Annual'!BB135</f>
        <v>0.4518090605047127</v>
      </c>
      <c r="AA135" s="22">
        <f>'Balance Sheet Annual'!AR135/'Balance Sheet Annual'!BB135</f>
        <v>0.14198844633627242</v>
      </c>
      <c r="AB135" s="23">
        <f>'Balance Sheet Annual'!CS135/'Balance Sheet Annual'!CT135</f>
        <v>0.33528428093645485</v>
      </c>
      <c r="AC135" s="24">
        <f>'Income Statement Annual'!V135/'Income Statement Annual'!N135</f>
        <v>0.77211868398035388</v>
      </c>
      <c r="AD135" s="22">
        <f>('Income Statement Annual'!AF135-'Income Statement Annual'!AC135)/'Income Statement Annual'!N135</f>
        <v>0.17620937899481934</v>
      </c>
      <c r="AE135" s="22">
        <f>'Income Statement Annual'!AF135/'Income Statement Annual'!N135</f>
        <v>0.17620937899481934</v>
      </c>
      <c r="AF135" s="22">
        <f>'Income Statement Annual'!BS135/'Income Statement Annual'!N135</f>
        <v>0.12009688488192155</v>
      </c>
      <c r="AG135" s="22">
        <f>('Income Statement Annual'!AF135-'Income Statement Annual'!AC135)/('Income Statement Annual'!AH135*-1)</f>
        <v>19.69172932330827</v>
      </c>
      <c r="AH135" s="23">
        <f>'Income Statement Annual'!AF135/('Income Statement Annual'!AH135*-1)</f>
        <v>19.69172932330827</v>
      </c>
      <c r="AI135" s="24">
        <f>'Cash Flow Statement Annual'!BG135/'Cash Flow Statement Annual'!AB135</f>
        <v>-0.8633293603496226</v>
      </c>
      <c r="AJ135" s="22">
        <f>'Cash Flow Statement Annual'!AB135/'Balance Sheet Annual'!BR135</f>
        <v>0.54657980456026056</v>
      </c>
      <c r="AK135" s="22">
        <f>('Cash Flow Statement Annual'!AB135+'Cash Flow Statement Annual'!AV135)/('Balance Sheet Annual'!BH135+'Balance Sheet Annual'!BS135)</f>
        <v>0.5592028135990621</v>
      </c>
      <c r="AL135" s="23">
        <f>('Cash Flow Statement Annual'!AB135/('Balance Sheet Annual'!BH135+'Balance Sheet Annual'!BS135))</f>
        <v>0.73769050410316528</v>
      </c>
      <c r="AM135" s="24">
        <f>'Income Statement Annual'!BS135/'Balance Sheet Annual'!CS135</f>
        <v>0.40467014282475627</v>
      </c>
      <c r="AN135" s="22">
        <f>'Income Statement Annual'!N135/'Balance Sheet Annual'!CS135</f>
        <v>3.3695307186579009</v>
      </c>
      <c r="AO135" s="22">
        <f>'Income Statement Annual'!N135/'Balance Sheet Annual'!BB135</f>
        <v>1.1297506840985101</v>
      </c>
      <c r="AP135" s="22">
        <f>'Income Statement Annual'!N135/('Balance Sheet Annual'!AH135-'Balance Sheet Annual'!BR135)</f>
        <v>5.7011891062523974</v>
      </c>
      <c r="AQ135" s="22">
        <f>'Income Statement Annual'!BS135/'Balance Sheet Annual'!BB135</f>
        <v>0.13567953785345091</v>
      </c>
      <c r="AR135" s="22">
        <f>'Cash Flow Statement Annual'!AB135/'Income Statement Annual'!N135</f>
        <v>0.16934669985870954</v>
      </c>
      <c r="AS135" s="22">
        <f>'Cash Flow Statement Annual'!BG135/'Income Statement Annual'!N135</f>
        <v>-0.14620197806633922</v>
      </c>
      <c r="AT135" s="22">
        <f>'Cash Flow Statement Annual'!AB135/'Balance Sheet Annual'!BB135</f>
        <v>0.19131955001520218</v>
      </c>
      <c r="AU135" s="22">
        <f>('Cash Flow Statement Annual'!AB135+'Cash Flow Statement Annual'!AU135)/'Balance Sheet Annual'!BR135</f>
        <v>0.64929424538545055</v>
      </c>
      <c r="AV135" s="22">
        <f>('Cash Flow Statement Annual'!AB135+'Cash Flow Statement Annual'!AU135)/('Balance Sheet Annual'!BH135+'Balance Sheet Annual'!BS135)</f>
        <v>0.87631887456037516</v>
      </c>
      <c r="AW135" s="22">
        <f>'Cash Flow Statement Annual'!AB135/'Balance Sheet Annual'!BS135</f>
        <v>0.8691298342541437</v>
      </c>
      <c r="AX135" s="22">
        <f>('Cash Flow Statement Annual'!AB135+'Cash Flow Statement Annual'!AU135)/'Balance Sheet Annual'!BS135</f>
        <v>1.0324585635359116</v>
      </c>
      <c r="AY135" s="22">
        <f>('Balance Sheet Annual'!BH135+'Balance Sheet Annual'!BS135)/('Income Statement Annual'!AF135-'Income Statement Annual'!AC135)</f>
        <v>1.3027873234058802</v>
      </c>
      <c r="AZ135" s="22">
        <f>(('Balance Sheet Annual'!BH135+'Balance Sheet Annual'!BS135)-'Balance Sheet Annual'!N135)/('Income Statement Annual'!AF135-'Income Statement Annual'!AC135)</f>
        <v>0.16227567773959525</v>
      </c>
      <c r="BA135" s="22">
        <f>('Cash Flow Statement Annual'!AB135+'Cash Flow Statement Annual'!AU135)/'Income Statement Annual'!BS135</f>
        <v>1.6750700280112045</v>
      </c>
      <c r="BB135" s="22">
        <f>'Income Statement Annual'!AF135/('Balance Sheet Annual'!BH135+'Balance Sheet Annual'!BS135)</f>
        <v>0.76758499413833525</v>
      </c>
      <c r="BC135" s="23">
        <f>'Income Statement Annual'!AF135/('Balance Sheet Annual'!BB135-'Balance Sheet Annual'!BR135)</f>
        <v>0.30627996725529177</v>
      </c>
    </row>
    <row r="136" spans="1:55" x14ac:dyDescent="0.2">
      <c r="A136" s="47" t="s">
        <v>424</v>
      </c>
      <c r="B136" s="47" t="s">
        <v>425</v>
      </c>
      <c r="C136" s="47" t="str">
        <f>VLOOKUP(A136,'[1]S&amp;P 500 Wikipedia'!A:D,3,FALSE)</f>
        <v>Materials</v>
      </c>
      <c r="D136" s="47">
        <v>122948</v>
      </c>
      <c r="E136" s="47" t="s">
        <v>16</v>
      </c>
      <c r="F136" s="47">
        <v>2018</v>
      </c>
      <c r="G136" s="47" t="s">
        <v>17</v>
      </c>
      <c r="H136" s="48">
        <v>43465</v>
      </c>
      <c r="I136" s="48">
        <v>43523</v>
      </c>
      <c r="J136" s="48">
        <v>43523</v>
      </c>
      <c r="K136" s="47">
        <v>139500000</v>
      </c>
      <c r="L136" s="47">
        <v>140400000</v>
      </c>
      <c r="M136" s="47" t="s">
        <v>1733</v>
      </c>
      <c r="N136" s="20">
        <f>'Balance Sheet Annual'!AH136/'Balance Sheet Annual'!BR136</f>
        <v>1.8179362506753107</v>
      </c>
      <c r="O136" s="21">
        <f>('Balance Sheet Annual'!AH136-'Balance Sheet Annual'!U136)/'Balance Sheet Annual'!BR136</f>
        <v>0.96272285251215561</v>
      </c>
      <c r="P136" s="21">
        <f>'Balance Sheet Annual'!N136/'Balance Sheet Annual'!BR136</f>
        <v>0.12209616423554835</v>
      </c>
      <c r="Q136" s="21">
        <f>'Balance Sheet Annual'!CH136/'Balance Sheet Annual'!CS136</f>
        <v>1.7211636611092209</v>
      </c>
      <c r="R136" s="21">
        <f>('Balance Sheet Annual'!BH136+'Balance Sheet Annual'!BS136)/'Balance Sheet Annual'!BB136</f>
        <v>0.38562050640825257</v>
      </c>
      <c r="S136" s="21">
        <f>('Balance Sheet Annual'!BH136/'Balance Sheet Annual'!BB136)</f>
        <v>1.5192247577367927E-2</v>
      </c>
      <c r="T136" s="21">
        <f>'Balance Sheet Annual'!BS136/'Balance Sheet Annual'!BB136</f>
        <v>0.37042825883088465</v>
      </c>
      <c r="U136" s="21">
        <f>('Balance Sheet Annual'!BH136+'Balance Sheet Annual'!BS136)/'Balance Sheet Annual'!CS136</f>
        <v>1.0493365090166724</v>
      </c>
      <c r="V136" s="21">
        <f>('Balance Sheet Annual'!BH136/'Balance Sheet Annual'!CS136)</f>
        <v>4.13405920381082E-2</v>
      </c>
      <c r="W136" s="21">
        <f>('Balance Sheet Annual'!BS136/'Balance Sheet Annual'!CS136)</f>
        <v>1.0079959169785642</v>
      </c>
      <c r="X136" s="22">
        <f>'Balance Sheet Annual'!AH136/'Balance Sheet Annual'!BB136</f>
        <v>0.21037824320100032</v>
      </c>
      <c r="Y136" s="22">
        <f>'Balance Sheet Annual'!CS136/('Balance Sheet Annual'!BB136-'Balance Sheet Annual'!AQ136-'Balance Sheet Annual'!AR136-'Balance Sheet Annual'!AS136)</f>
        <v>0.62913411109921868</v>
      </c>
      <c r="Z136" s="22">
        <f>'Balance Sheet Annual'!BA136/'Balance Sheet Annual'!BB136</f>
        <v>0.78962175679899971</v>
      </c>
      <c r="AA136" s="22">
        <f>'Balance Sheet Annual'!AR136/'Balance Sheet Annual'!BB136</f>
        <v>0.27927477336667711</v>
      </c>
      <c r="AB136" s="23">
        <f>'Balance Sheet Annual'!CS136/'Balance Sheet Annual'!CT136</f>
        <v>0.36748984057517975</v>
      </c>
      <c r="AC136" s="24">
        <f>'Income Statement Annual'!V136/'Income Statement Annual'!N136</f>
        <v>0.24421239286769778</v>
      </c>
      <c r="AD136" s="22">
        <f>('Income Statement Annual'!AF136-'Income Statement Annual'!AC136)/'Income Statement Annual'!N136</f>
        <v>0.15210324105999409</v>
      </c>
      <c r="AE136" s="22">
        <f>'Income Statement Annual'!AF136/'Income Statement Annual'!N136</f>
        <v>0.15210324105999409</v>
      </c>
      <c r="AF136" s="22">
        <f>'Income Statement Annual'!BS136/'Income Statement Annual'!N136</f>
        <v>0.10639345877253473</v>
      </c>
      <c r="AG136" s="22">
        <f>('Income Statement Annual'!AF136-'Income Statement Annual'!AC136)/('Income Statement Annual'!AH136*-1)</f>
        <v>6.5702127659574465</v>
      </c>
      <c r="AH136" s="23">
        <f>'Income Statement Annual'!AF136/('Income Statement Annual'!AH136*-1)</f>
        <v>6.5702127659574465</v>
      </c>
      <c r="AI136" s="24">
        <f>'Cash Flow Statement Annual'!BG136/'Cash Flow Statement Annual'!AB136</f>
        <v>-0.67401166558651981</v>
      </c>
      <c r="AJ136" s="22">
        <f>'Cash Flow Statement Annual'!AB136/'Balance Sheet Annual'!BR136</f>
        <v>0.83360345759049159</v>
      </c>
      <c r="AK136" s="22">
        <f>('Cash Flow Statement Annual'!AB136+'Cash Flow Statement Annual'!AV136)/('Balance Sheet Annual'!BH136+'Balance Sheet Annual'!BS136)</f>
        <v>0.19860570687418935</v>
      </c>
      <c r="AL136" s="23">
        <f>('Cash Flow Statement Annual'!AB136/('Balance Sheet Annual'!BH136+'Balance Sheet Annual'!BS136))</f>
        <v>0.2501621271076524</v>
      </c>
      <c r="AM136" s="24">
        <f>'Income Statement Annual'!BS136/'Balance Sheet Annual'!CS136</f>
        <v>0.18373596461381422</v>
      </c>
      <c r="AN136" s="22">
        <f>'Income Statement Annual'!N136/'Balance Sheet Annual'!CS136</f>
        <v>1.7269479414766928</v>
      </c>
      <c r="AO136" s="22">
        <f>'Income Statement Annual'!N136/'Balance Sheet Annual'!BB136</f>
        <v>0.63463582369490468</v>
      </c>
      <c r="AP136" s="22">
        <f>'Income Statement Annual'!N136/('Balance Sheet Annual'!AH136-'Balance Sheet Annual'!BR136)</f>
        <v>6.7047556142668432</v>
      </c>
      <c r="AQ136" s="22">
        <f>'Income Statement Annual'!BS136/'Balance Sheet Annual'!BB136</f>
        <v>6.7521100343857457E-2</v>
      </c>
      <c r="AR136" s="22">
        <f>'Cash Flow Statement Annual'!AB136/'Income Statement Annual'!N136</f>
        <v>0.15200472859816766</v>
      </c>
      <c r="AS136" s="22">
        <f>'Cash Flow Statement Annual'!BG136/'Income Statement Annual'!N136</f>
        <v>-0.10245296029947788</v>
      </c>
      <c r="AT136" s="22">
        <f>'Cash Flow Statement Annual'!AB136/'Balance Sheet Annual'!BB136</f>
        <v>9.6467646139418564E-2</v>
      </c>
      <c r="AU136" s="22">
        <f>('Cash Flow Statement Annual'!AB136+'Cash Flow Statement Annual'!AU136)/'Balance Sheet Annual'!BR136</f>
        <v>0.58346839546191243</v>
      </c>
      <c r="AV136" s="22">
        <f>('Cash Flow Statement Annual'!AB136+'Cash Flow Statement Annual'!AU136)/('Balance Sheet Annual'!BH136+'Balance Sheet Annual'!BS136)</f>
        <v>0.17509727626459143</v>
      </c>
      <c r="AW136" s="22">
        <f>'Cash Flow Statement Annual'!AB136/'Balance Sheet Annual'!BS136</f>
        <v>0.26042194092827003</v>
      </c>
      <c r="AX136" s="22">
        <f>('Cash Flow Statement Annual'!AB136+'Cash Flow Statement Annual'!AU136)/'Balance Sheet Annual'!BS136</f>
        <v>0.18227848101265823</v>
      </c>
      <c r="AY136" s="22">
        <f>('Balance Sheet Annual'!BH136+'Balance Sheet Annual'!BS136)/('Income Statement Annual'!AF136-'Income Statement Annual'!AC136)</f>
        <v>3.9948186528497409</v>
      </c>
      <c r="AZ136" s="22">
        <f>(('Balance Sheet Annual'!BH136+'Balance Sheet Annual'!BS136)-'Balance Sheet Annual'!N136)/('Income Statement Annual'!AF136-'Income Statement Annual'!AC136)</f>
        <v>3.8484455958549222</v>
      </c>
      <c r="BA136" s="22">
        <f>('Cash Flow Statement Annual'!AB136+'Cash Flow Statement Annual'!AU136)/'Income Statement Annual'!BS136</f>
        <v>1</v>
      </c>
      <c r="BB136" s="22">
        <f>'Income Statement Annual'!AF136/('Balance Sheet Annual'!BH136+'Balance Sheet Annual'!BS136)</f>
        <v>0.2503242542153048</v>
      </c>
      <c r="BC136" s="23">
        <f>'Income Statement Annual'!AF136/('Balance Sheet Annual'!BB136-'Balance Sheet Annual'!BR136)</f>
        <v>0.10916289592760181</v>
      </c>
    </row>
    <row r="137" spans="1:55" x14ac:dyDescent="0.2">
      <c r="A137" s="47" t="s">
        <v>445</v>
      </c>
      <c r="B137" s="47" t="s">
        <v>446</v>
      </c>
      <c r="C137" s="47" t="str">
        <f>VLOOKUP(A137,'[1]S&amp;P 500 Wikipedia'!A:D,3,FALSE)</f>
        <v>Industrials</v>
      </c>
      <c r="D137" s="47">
        <v>255983</v>
      </c>
      <c r="E137" s="47" t="s">
        <v>16</v>
      </c>
      <c r="F137" s="47">
        <v>2018</v>
      </c>
      <c r="G137" s="47" t="s">
        <v>17</v>
      </c>
      <c r="H137" s="48">
        <v>43373</v>
      </c>
      <c r="I137" s="48">
        <v>43423</v>
      </c>
      <c r="J137" s="48">
        <v>43423</v>
      </c>
      <c r="K137" s="47">
        <v>627800000</v>
      </c>
      <c r="L137" s="47">
        <v>631800000</v>
      </c>
      <c r="M137" s="47" t="s">
        <v>1734</v>
      </c>
      <c r="N137" s="20">
        <f>'Balance Sheet Annual'!AH137/'Balance Sheet Annual'!BR137</f>
        <v>1.0738157040882543</v>
      </c>
      <c r="O137" s="21">
        <f>('Balance Sheet Annual'!AH137-'Balance Sheet Annual'!U137)/'Balance Sheet Annual'!BR137</f>
        <v>0.77968851395197925</v>
      </c>
      <c r="P137" s="21">
        <f>'Balance Sheet Annual'!N137/'Balance Sheet Annual'!BR137</f>
        <v>0.17731992212848799</v>
      </c>
      <c r="Q137" s="21">
        <f>'Balance Sheet Annual'!CH137/'Balance Sheet Annual'!CS137</f>
        <v>1.2680756395995552</v>
      </c>
      <c r="R137" s="21">
        <f>('Balance Sheet Annual'!BH137+'Balance Sheet Annual'!BS137)/'Balance Sheet Annual'!BB137</f>
        <v>0.23344776851397744</v>
      </c>
      <c r="S137" s="21">
        <f>('Balance Sheet Annual'!BH137/'Balance Sheet Annual'!BB137)</f>
        <v>7.9597842079450712E-2</v>
      </c>
      <c r="T137" s="21">
        <f>'Balance Sheet Annual'!BS137/'Balance Sheet Annual'!BB137</f>
        <v>0.15384992643452672</v>
      </c>
      <c r="U137" s="21">
        <f>('Balance Sheet Annual'!BH137+'Balance Sheet Annual'!BS137)/'Balance Sheet Annual'!CS137</f>
        <v>0.52947719688542827</v>
      </c>
      <c r="V137" s="21">
        <f>('Balance Sheet Annual'!BH137/'Balance Sheet Annual'!CS137)</f>
        <v>0.18053392658509454</v>
      </c>
      <c r="W137" s="21">
        <f>('Balance Sheet Annual'!BS137/'Balance Sheet Annual'!CS137)</f>
        <v>0.34894327030033373</v>
      </c>
      <c r="X137" s="22">
        <f>'Balance Sheet Annual'!AH137/'Balance Sheet Annual'!BB137</f>
        <v>0.32461991172143206</v>
      </c>
      <c r="Y137" s="22">
        <f>'Balance Sheet Annual'!CS137/('Balance Sheet Annual'!BB137-'Balance Sheet Annual'!AQ137-'Balance Sheet Annual'!AR137-'Balance Sheet Annual'!AS137)</f>
        <v>0.80382689556509301</v>
      </c>
      <c r="Z137" s="22">
        <f>'Balance Sheet Annual'!BA137/'Balance Sheet Annual'!BB137</f>
        <v>0.67538008827856788</v>
      </c>
      <c r="AA137" s="22">
        <f>'Balance Sheet Annual'!AR137/'Balance Sheet Annual'!BB137</f>
        <v>0.31657675331044632</v>
      </c>
      <c r="AB137" s="23">
        <f>'Balance Sheet Annual'!CS137/'Balance Sheet Annual'!CT137</f>
        <v>0.44090240313879353</v>
      </c>
      <c r="AC137" s="24">
        <f>'Income Statement Annual'!V137/'Income Statement Annual'!N137</f>
        <v>0.42853860294117646</v>
      </c>
      <c r="AD137" s="22">
        <f>('Income Statement Annual'!AF137-'Income Statement Annual'!AC137)/'Income Statement Annual'!N137</f>
        <v>0.18393841911764705</v>
      </c>
      <c r="AE137" s="22">
        <f>'Income Statement Annual'!AF137/'Income Statement Annual'!N137</f>
        <v>0.18393841911764705</v>
      </c>
      <c r="AF137" s="22">
        <f>'Income Statement Annual'!BS137/'Income Statement Annual'!N137</f>
        <v>0.12655101102941177</v>
      </c>
      <c r="AG137" s="22">
        <f>('Income Statement Annual'!AF137-'Income Statement Annual'!AC137)/('Income Statement Annual'!AH137*-1)</f>
        <v>20.138364779874212</v>
      </c>
      <c r="AH137" s="23">
        <f>'Income Statement Annual'!AF137/('Income Statement Annual'!AH137*-1)</f>
        <v>20.138364779874212</v>
      </c>
      <c r="AI137" s="24">
        <f>'Cash Flow Statement Annual'!BG137/'Cash Flow Statement Annual'!AB137</f>
        <v>-0.72337482710926693</v>
      </c>
      <c r="AJ137" s="22">
        <f>'Cash Flow Statement Annual'!AB137/'Balance Sheet Annual'!BR137</f>
        <v>0.46917585983127841</v>
      </c>
      <c r="AK137" s="22">
        <f>('Cash Flow Statement Annual'!AB137+'Cash Flow Statement Annual'!AV137)/('Balance Sheet Annual'!BH137+'Balance Sheet Annual'!BS137)</f>
        <v>0.34936974789915964</v>
      </c>
      <c r="AL137" s="23">
        <f>('Cash Flow Statement Annual'!AB137/('Balance Sheet Annual'!BH137+'Balance Sheet Annual'!BS137))</f>
        <v>0.60756302521008398</v>
      </c>
      <c r="AM137" s="24">
        <f>'Income Statement Annual'!BS137/'Balance Sheet Annual'!CS137</f>
        <v>0.2450500556173526</v>
      </c>
      <c r="AN137" s="22">
        <f>'Income Statement Annual'!N137/'Balance Sheet Annual'!CS137</f>
        <v>1.9363737486095662</v>
      </c>
      <c r="AO137" s="22">
        <f>'Income Statement Annual'!N137/'Balance Sheet Annual'!BB137</f>
        <v>0.85375183913683172</v>
      </c>
      <c r="AP137" s="22">
        <f>'Income Statement Annual'!N137/('Balance Sheet Annual'!AH137-'Balance Sheet Annual'!BR137)</f>
        <v>38.259340659340658</v>
      </c>
      <c r="AQ137" s="22">
        <f>'Income Statement Annual'!BS137/'Balance Sheet Annual'!BB137</f>
        <v>0.10804315841098577</v>
      </c>
      <c r="AR137" s="22">
        <f>'Cash Flow Statement Annual'!AB137/'Income Statement Annual'!N137</f>
        <v>0.16613051470588236</v>
      </c>
      <c r="AS137" s="22">
        <f>'Cash Flow Statement Annual'!BG137/'Income Statement Annual'!N137</f>
        <v>-0.12017463235294118</v>
      </c>
      <c r="AT137" s="22">
        <f>'Cash Flow Statement Annual'!AB137/'Balance Sheet Annual'!BB137</f>
        <v>0.14183423246689553</v>
      </c>
      <c r="AU137" s="22">
        <f>('Cash Flow Statement Annual'!AB137+'Cash Flow Statement Annual'!AU137)/'Balance Sheet Annual'!BR137</f>
        <v>2.7903958468526932E-2</v>
      </c>
      <c r="AV137" s="22">
        <f>('Cash Flow Statement Annual'!AB137+'Cash Flow Statement Annual'!AU137)/('Balance Sheet Annual'!BH137+'Balance Sheet Annual'!BS137)</f>
        <v>3.6134453781512609E-2</v>
      </c>
      <c r="AW137" s="22">
        <f>'Cash Flow Statement Annual'!AB137/'Balance Sheet Annual'!BS137</f>
        <v>0.92189990436722979</v>
      </c>
      <c r="AX137" s="22">
        <f>('Cash Flow Statement Annual'!AB137+'Cash Flow Statement Annual'!AU137)/'Balance Sheet Annual'!BS137</f>
        <v>5.4829454893210075E-2</v>
      </c>
      <c r="AY137" s="22">
        <f>('Balance Sheet Annual'!BH137+'Balance Sheet Annual'!BS137)/('Income Statement Annual'!AF137-'Income Statement Annual'!AC137)</f>
        <v>1.4865708931917552</v>
      </c>
      <c r="AZ137" s="22">
        <f>(('Balance Sheet Annual'!BH137+'Balance Sheet Annual'!BS137)-'Balance Sheet Annual'!N137)/('Income Statement Annual'!AF137-'Income Statement Annual'!AC137)</f>
        <v>1.1452217364147408</v>
      </c>
      <c r="BA137" s="22">
        <f>('Cash Flow Statement Annual'!AB137+'Cash Flow Statement Annual'!AU137)/'Income Statement Annual'!BS137</f>
        <v>7.8075351793009534E-2</v>
      </c>
      <c r="BB137" s="22">
        <f>'Income Statement Annual'!AF137/('Balance Sheet Annual'!BH137+'Balance Sheet Annual'!BS137)</f>
        <v>0.67268907563025215</v>
      </c>
      <c r="BC137" s="23">
        <f>'Income Statement Annual'!AF137/('Balance Sheet Annual'!BB137-'Balance Sheet Annual'!BR137)</f>
        <v>0.22508083790243216</v>
      </c>
    </row>
    <row r="138" spans="1:55" x14ac:dyDescent="0.2">
      <c r="A138" s="47" t="s">
        <v>451</v>
      </c>
      <c r="B138" s="47" t="s">
        <v>452</v>
      </c>
      <c r="C138" s="47" t="str">
        <f>VLOOKUP(A138,'[1]S&amp;P 500 Wikipedia'!A:D,3,FALSE)</f>
        <v>Energy</v>
      </c>
      <c r="D138" s="47">
        <v>100699</v>
      </c>
      <c r="E138" s="47" t="s">
        <v>16</v>
      </c>
      <c r="F138" s="47">
        <v>2018</v>
      </c>
      <c r="G138" s="47" t="s">
        <v>17</v>
      </c>
      <c r="H138" s="48">
        <v>43465</v>
      </c>
      <c r="I138" s="48">
        <v>43522</v>
      </c>
      <c r="J138" s="48">
        <v>43522</v>
      </c>
      <c r="K138" s="47">
        <v>577148000</v>
      </c>
      <c r="L138" s="47">
        <v>580104000</v>
      </c>
      <c r="M138" s="47" t="s">
        <v>1735</v>
      </c>
      <c r="N138" s="20">
        <f>'Balance Sheet Annual'!AH138/'Balance Sheet Annual'!BR138</f>
        <v>1.3564635856370246</v>
      </c>
      <c r="O138" s="21">
        <f>('Balance Sheet Annual'!AH138-'Balance Sheet Annual'!U138)/'Balance Sheet Annual'!BR138</f>
        <v>1.1259713375625342</v>
      </c>
      <c r="P138" s="21">
        <f>'Balance Sheet Annual'!N138/'Balance Sheet Annual'!BR138</f>
        <v>0.41724305888588131</v>
      </c>
      <c r="Q138" s="21">
        <f>'Balance Sheet Annual'!CH138/'Balance Sheet Annual'!CS138</f>
        <v>0.7524346489509397</v>
      </c>
      <c r="R138" s="21">
        <f>('Balance Sheet Annual'!BH138+'Balance Sheet Annual'!BS138)/'Balance Sheet Annual'!BB138</f>
        <v>0.17926495633909045</v>
      </c>
      <c r="S138" s="21">
        <f>('Balance Sheet Annual'!BH138/'Balance Sheet Annual'!BB138)</f>
        <v>2.690753361905654E-2</v>
      </c>
      <c r="T138" s="21">
        <f>'Balance Sheet Annual'!BS138/'Balance Sheet Annual'!BB138</f>
        <v>0.15235742272003391</v>
      </c>
      <c r="U138" s="21">
        <f>('Balance Sheet Annual'!BH138+'Balance Sheet Annual'!BS138)/'Balance Sheet Annual'!CS138</f>
        <v>0.31415012083129951</v>
      </c>
      <c r="V138" s="21">
        <f>('Balance Sheet Annual'!BH138/'Balance Sheet Annual'!CS138)</f>
        <v>4.7153694231846954E-2</v>
      </c>
      <c r="W138" s="21">
        <f>('Balance Sheet Annual'!BS138/'Balance Sheet Annual'!CS138)</f>
        <v>0.26699642659945255</v>
      </c>
      <c r="X138" s="22">
        <f>'Balance Sheet Annual'!AH138/'Balance Sheet Annual'!BB138</f>
        <v>0.14903398826809575</v>
      </c>
      <c r="Y138" s="22">
        <f>'Balance Sheet Annual'!CS138/('Balance Sheet Annual'!BB138-'Balance Sheet Annual'!AQ138-'Balance Sheet Annual'!AR138-'Balance Sheet Annual'!AS138)</f>
        <v>0.57063468848817278</v>
      </c>
      <c r="Z138" s="22">
        <f>'Balance Sheet Annual'!BA138/'Balance Sheet Annual'!BB138</f>
        <v>0.85096601173190423</v>
      </c>
      <c r="AA138" s="22">
        <f>'Balance Sheet Annual'!AR138/'Balance Sheet Annual'!BB138</f>
        <v>0</v>
      </c>
      <c r="AB138" s="23">
        <f>'Balance Sheet Annual'!CS138/'Balance Sheet Annual'!CT138</f>
        <v>0.57063468848817278</v>
      </c>
      <c r="AC138" s="24">
        <f>'Income Statement Annual'!V138/'Income Statement Annual'!N138</f>
        <v>1</v>
      </c>
      <c r="AD138" s="22">
        <f>('Income Statement Annual'!AF138-'Income Statement Annual'!AC138)/'Income Statement Annual'!N138</f>
        <v>0.47766045808840651</v>
      </c>
      <c r="AE138" s="22">
        <f>'Income Statement Annual'!AF138/'Income Statement Annual'!N138</f>
        <v>0.27879917563698531</v>
      </c>
      <c r="AF138" s="22">
        <f>'Income Statement Annual'!BS138/'Income Statement Annual'!N138</f>
        <v>0.1979138079531477</v>
      </c>
      <c r="AG138" s="22">
        <f>('Income Statement Annual'!AF138-'Income Statement Annual'!AC138)/('Income Statement Annual'!AH138*-1)</f>
        <v>33.673567242870902</v>
      </c>
      <c r="AH138" s="23">
        <f>'Income Statement Annual'!AF138/('Income Statement Annual'!AH138*-1)</f>
        <v>19.654469255504953</v>
      </c>
      <c r="AI138" s="24">
        <f>'Cash Flow Statement Annual'!BG138/'Cash Flow Statement Annual'!AB138</f>
        <v>-0.10801201450761835</v>
      </c>
      <c r="AJ138" s="22">
        <f>'Cash Flow Statement Annual'!AB138/'Balance Sheet Annual'!BR138</f>
        <v>2.0836506306787643</v>
      </c>
      <c r="AK138" s="22">
        <f>('Cash Flow Statement Annual'!AB138+'Cash Flow Statement Annual'!AV138)/('Balance Sheet Annual'!BH138+'Balance Sheet Annual'!BS138)</f>
        <v>1.2050381851052938</v>
      </c>
      <c r="AL138" s="23">
        <f>('Cash Flow Statement Annual'!AB138/('Balance Sheet Annual'!BH138+'Balance Sheet Annual'!BS138))</f>
        <v>1.2770464267361821</v>
      </c>
      <c r="AM138" s="24">
        <f>'Income Statement Annual'!BS138/'Balance Sheet Annual'!CS138</f>
        <v>0.17656511081177273</v>
      </c>
      <c r="AN138" s="22">
        <f>'Income Statement Annual'!N138/'Balance Sheet Annual'!CS138</f>
        <v>0.89213134059636268</v>
      </c>
      <c r="AO138" s="22">
        <f>'Income Statement Annual'!N138/'Balance Sheet Annual'!BB138</f>
        <v>0.50908108963174148</v>
      </c>
      <c r="AP138" s="22">
        <f>'Income Statement Annual'!N138/('Balance Sheet Annual'!AH138-'Balance Sheet Annual'!BR138)</f>
        <v>12.998541036819445</v>
      </c>
      <c r="AQ138" s="22">
        <f>'Income Statement Annual'!BS138/'Balance Sheet Annual'!BB138</f>
        <v>0.10075417700595565</v>
      </c>
      <c r="AR138" s="22">
        <f>'Cash Flow Statement Annual'!AB138/'Income Statement Annual'!N138</f>
        <v>0.44969195791078398</v>
      </c>
      <c r="AS138" s="22">
        <f>'Cash Flow Statement Annual'!BG138/'Income Statement Annual'!N138</f>
        <v>-4.8572134281818904E-2</v>
      </c>
      <c r="AT138" s="22">
        <f>'Cash Flow Statement Annual'!AB138/'Balance Sheet Annual'!BB138</f>
        <v>0.22892967193185312</v>
      </c>
      <c r="AU138" s="22">
        <f>('Cash Flow Statement Annual'!AB138+'Cash Flow Statement Annual'!AU138)/'Balance Sheet Annual'!BR138</f>
        <v>0.42872584329212493</v>
      </c>
      <c r="AV138" s="22">
        <f>('Cash Flow Statement Annual'!AB138+'Cash Flow Statement Annual'!AU138)/('Balance Sheet Annual'!BH138+'Balance Sheet Annual'!BS138)</f>
        <v>0.26276132772187027</v>
      </c>
      <c r="AW138" s="22">
        <f>'Cash Flow Statement Annual'!AB138/'Balance Sheet Annual'!BS138</f>
        <v>1.5025829910008743</v>
      </c>
      <c r="AX138" s="22">
        <f>('Cash Flow Statement Annual'!AB138+'Cash Flow Statement Annual'!AU138)/'Balance Sheet Annual'!BS138</f>
        <v>0.30916706978050429</v>
      </c>
      <c r="AY138" s="22">
        <f>('Balance Sheet Annual'!BH138+'Balance Sheet Annual'!BS138)/('Income Statement Annual'!AF138-'Income Statement Annual'!AC138)</f>
        <v>0.7372064798179786</v>
      </c>
      <c r="AZ138" s="22">
        <f>(('Balance Sheet Annual'!BH138+'Balance Sheet Annual'!BS138)-'Balance Sheet Annual'!N138)/('Income Statement Annual'!AF138-'Income Statement Annual'!AC138)</f>
        <v>0.54868534345640785</v>
      </c>
      <c r="BA138" s="22">
        <f>('Cash Flow Statement Annual'!AB138+'Cash Flow Statement Annual'!AU138)/'Income Statement Annual'!BS138</f>
        <v>0.46751310309326594</v>
      </c>
      <c r="BB138" s="22">
        <f>'Income Statement Annual'!AF138/('Balance Sheet Annual'!BH138+'Balance Sheet Annual'!BS138)</f>
        <v>0.79174084561868285</v>
      </c>
      <c r="BC138" s="23">
        <f>'Income Statement Annual'!AF138/('Balance Sheet Annual'!BB138-'Balance Sheet Annual'!BR138)</f>
        <v>0.15945009138879518</v>
      </c>
    </row>
    <row r="139" spans="1:55" x14ac:dyDescent="0.2">
      <c r="A139" s="47" t="s">
        <v>457</v>
      </c>
      <c r="B139" s="47" t="s">
        <v>458</v>
      </c>
      <c r="C139" s="47" t="str">
        <f>VLOOKUP(A139,'[1]S&amp;P 500 Wikipedia'!A:D,3,FALSE)</f>
        <v>Real Estate</v>
      </c>
      <c r="D139" s="47">
        <v>378138</v>
      </c>
      <c r="E139" s="47" t="s">
        <v>16</v>
      </c>
      <c r="F139" s="47">
        <v>2018</v>
      </c>
      <c r="G139" s="47" t="s">
        <v>17</v>
      </c>
      <c r="H139" s="48">
        <v>43465</v>
      </c>
      <c r="I139" s="48">
        <v>43518</v>
      </c>
      <c r="J139" s="48">
        <v>43518</v>
      </c>
      <c r="K139" s="47">
        <v>80524000</v>
      </c>
      <c r="L139" s="47">
        <v>81104000</v>
      </c>
      <c r="M139" s="47" t="s">
        <v>1736</v>
      </c>
      <c r="N139" s="20">
        <f>'Balance Sheet Annual'!AH139/'Balance Sheet Annual'!BR139</f>
        <v>1.0004032814303752</v>
      </c>
      <c r="O139" s="21">
        <f>('Balance Sheet Annual'!AH139-'Balance Sheet Annual'!U139)/'Balance Sheet Annual'!BR139</f>
        <v>1.0004032814303752</v>
      </c>
      <c r="P139" s="21">
        <f>'Balance Sheet Annual'!N139/'Balance Sheet Annual'!BR139</f>
        <v>0.40308738006337658</v>
      </c>
      <c r="Q139" s="21">
        <f>'Balance Sheet Annual'!CH139/'Balance Sheet Annual'!CS139</f>
        <v>0.91883591256851938</v>
      </c>
      <c r="R139" s="21">
        <f>('Balance Sheet Annual'!BH139+'Balance Sheet Annual'!BS139)/'Balance Sheet Annual'!BB139</f>
        <v>0.55977770508912039</v>
      </c>
      <c r="S139" s="21">
        <f>('Balance Sheet Annual'!BH139/'Balance Sheet Annual'!BB139)</f>
        <v>2.2325516514545729E-2</v>
      </c>
      <c r="T139" s="21">
        <f>'Balance Sheet Annual'!BS139/'Balance Sheet Annual'!BB139</f>
        <v>0.53745218857457466</v>
      </c>
      <c r="U139" s="21">
        <f>('Balance Sheet Annual'!BH139+'Balance Sheet Annual'!BS139)/'Balance Sheet Annual'!CS139</f>
        <v>1.0741215635801939</v>
      </c>
      <c r="V139" s="21">
        <f>('Balance Sheet Annual'!BH139/'Balance Sheet Annual'!CS139)</f>
        <v>4.2839002854751902E-2</v>
      </c>
      <c r="W139" s="21">
        <f>('Balance Sheet Annual'!BS139/'Balance Sheet Annual'!CS139)</f>
        <v>1.0312825607254419</v>
      </c>
      <c r="X139" s="22">
        <f>'Balance Sheet Annual'!AH139/'Balance Sheet Annual'!BB139</f>
        <v>7.4868318218384536E-2</v>
      </c>
      <c r="Y139" s="22">
        <f>'Balance Sheet Annual'!CS139/('Balance Sheet Annual'!BB139-'Balance Sheet Annual'!AQ139-'Balance Sheet Annual'!AR139-'Balance Sheet Annual'!AS139)</f>
        <v>0.80692283888723437</v>
      </c>
      <c r="Z139" s="22">
        <f>'Balance Sheet Annual'!BA139/'Balance Sheet Annual'!BB139</f>
        <v>0.92513168178161542</v>
      </c>
      <c r="AA139" s="22">
        <f>'Balance Sheet Annual'!AR139/'Balance Sheet Annual'!BB139</f>
        <v>0.23889723293644471</v>
      </c>
      <c r="AB139" s="23">
        <f>'Balance Sheet Annual'!CS139/'Balance Sheet Annual'!CT139</f>
        <v>0.52114930383047597</v>
      </c>
      <c r="AC139" s="24">
        <f>'Income Statement Annual'!V139/'Income Statement Annual'!N139</f>
        <v>0.48626720198183865</v>
      </c>
      <c r="AD139" s="22">
        <f>('Income Statement Annual'!AF139-'Income Statement Annual'!AC139)/'Income Statement Annual'!N139</f>
        <v>0.1983145932273771</v>
      </c>
      <c r="AE139" s="22">
        <f>'Income Statement Annual'!AF139/'Income Statement Annual'!N139</f>
        <v>0.1983145932273771</v>
      </c>
      <c r="AF139" s="22">
        <f>'Income Statement Annual'!BS139/'Income Statement Annual'!N139</f>
        <v>7.2039417515469314E-2</v>
      </c>
      <c r="AG139" s="22">
        <f>('Income Statement Annual'!AF139-'Income Statement Annual'!AC139)/('Income Statement Annual'!AH139*-1)</f>
        <v>1.9837459468414949</v>
      </c>
      <c r="AH139" s="23">
        <f>'Income Statement Annual'!AF139/('Income Statement Annual'!AH139*-1)</f>
        <v>1.9837459468414949</v>
      </c>
      <c r="AI139" s="24">
        <f>'Cash Flow Statement Annual'!BG139/'Cash Flow Statement Annual'!AB139</f>
        <v>0.25939476464477207</v>
      </c>
      <c r="AJ139" s="22">
        <f>'Cash Flow Statement Annual'!AB139/'Balance Sheet Annual'!BR139</f>
        <v>1.1982448347305177</v>
      </c>
      <c r="AK139" s="22">
        <f>('Cash Flow Statement Annual'!AB139+'Cash Flow Statement Annual'!AV139)/('Balance Sheet Annual'!BH139+'Balance Sheet Annual'!BS139)</f>
        <v>9.5021070819608422E-2</v>
      </c>
      <c r="AL139" s="23">
        <f>('Cash Flow Statement Annual'!AB139/('Balance Sheet Annual'!BH139+'Balance Sheet Annual'!BS139))</f>
        <v>0.16019646861587522</v>
      </c>
      <c r="AM139" s="24">
        <f>'Income Statement Annual'!BS139/'Balance Sheet Annual'!CS139</f>
        <v>3.4629612551240564E-2</v>
      </c>
      <c r="AN139" s="22">
        <f>'Income Statement Annual'!N139/'Balance Sheet Annual'!CS139</f>
        <v>0.48070367231667871</v>
      </c>
      <c r="AO139" s="22">
        <f>'Income Statement Annual'!N139/'Balance Sheet Annual'!BB139</f>
        <v>0.25051838417659039</v>
      </c>
      <c r="AP139" s="22">
        <f>'Income Statement Annual'!N139/('Balance Sheet Annual'!AH139-'Balance Sheet Annual'!BR139)</f>
        <v>8300.57937806874</v>
      </c>
      <c r="AQ139" s="22">
        <f>'Income Statement Annual'!BS139/'Balance Sheet Annual'!BB139</f>
        <v>1.8047198472998134E-2</v>
      </c>
      <c r="AR139" s="22">
        <f>'Cash Flow Statement Annual'!AB139/'Income Statement Annual'!N139</f>
        <v>0.35795541257349178</v>
      </c>
      <c r="AS139" s="22">
        <f>'Cash Flow Statement Annual'!BG139/'Income Statement Annual'!N139</f>
        <v>9.2851759997823191E-2</v>
      </c>
      <c r="AT139" s="22">
        <f>'Cash Flow Statement Annual'!AB139/'Balance Sheet Annual'!BB139</f>
        <v>8.9674411565175929E-2</v>
      </c>
      <c r="AU139" s="22">
        <f>('Cash Flow Statement Annual'!AB139+'Cash Flow Statement Annual'!AU139)/'Balance Sheet Annual'!BR139</f>
        <v>-0.83171151715002134</v>
      </c>
      <c r="AV139" s="22">
        <f>('Cash Flow Statement Annual'!AB139+'Cash Flow Statement Annual'!AU139)/('Balance Sheet Annual'!BH139+'Balance Sheet Annual'!BS139)</f>
        <v>-0.11119367602744568</v>
      </c>
      <c r="AW139" s="22">
        <f>'Cash Flow Statement Annual'!AB139/'Balance Sheet Annual'!BS139</f>
        <v>0.1668509561808828</v>
      </c>
      <c r="AX139" s="22">
        <f>('Cash Flow Statement Annual'!AB139+'Cash Flow Statement Annual'!AU139)/'Balance Sheet Annual'!BS139</f>
        <v>-0.11581261014519061</v>
      </c>
      <c r="AY139" s="22">
        <f>('Balance Sheet Annual'!BH139+'Balance Sheet Annual'!BS139)/('Income Statement Annual'!AF139-'Income Statement Annual'!AC139)</f>
        <v>11.267337984436006</v>
      </c>
      <c r="AZ139" s="22">
        <f>(('Balance Sheet Annual'!BH139+'Balance Sheet Annual'!BS139)-'Balance Sheet Annual'!N139)/('Income Statement Annual'!AF139-'Income Statement Annual'!AC139)</f>
        <v>10.66014339077117</v>
      </c>
      <c r="BA139" s="22">
        <f>('Cash Flow Statement Annual'!AB139+'Cash Flow Statement Annual'!AU139)/'Income Statement Annual'!BS139</f>
        <v>-3.4489419995128081</v>
      </c>
      <c r="BB139" s="22">
        <f>'Income Statement Annual'!AF139/('Balance Sheet Annual'!BH139+'Balance Sheet Annual'!BS139)</f>
        <v>8.8752108207043864E-2</v>
      </c>
      <c r="BC139" s="23">
        <f>'Income Statement Annual'!AF139/('Balance Sheet Annual'!BB139-'Balance Sheet Annual'!BR139)</f>
        <v>5.370028041758787E-2</v>
      </c>
    </row>
    <row r="140" spans="1:55" x14ac:dyDescent="0.2">
      <c r="A140" s="47" t="s">
        <v>460</v>
      </c>
      <c r="B140" s="47" t="s">
        <v>461</v>
      </c>
      <c r="C140" s="47" t="str">
        <f>VLOOKUP(A140,'[1]S&amp;P 500 Wikipedia'!A:D,3,FALSE)</f>
        <v>Real Estate</v>
      </c>
      <c r="D140" s="47">
        <v>421306</v>
      </c>
      <c r="E140" s="47" t="s">
        <v>16</v>
      </c>
      <c r="F140" s="47">
        <v>2017</v>
      </c>
      <c r="G140" s="47" t="s">
        <v>17</v>
      </c>
      <c r="H140" s="48">
        <v>43100</v>
      </c>
      <c r="I140" s="48">
        <v>43153</v>
      </c>
      <c r="J140" s="48">
        <v>43517</v>
      </c>
      <c r="K140" s="47">
        <v>367451000</v>
      </c>
      <c r="L140" s="47">
        <v>382795000</v>
      </c>
      <c r="M140" s="47" t="s">
        <v>1295</v>
      </c>
      <c r="N140" s="20">
        <f>'Balance Sheet Annual'!AH140/'Balance Sheet Annual'!BR140</f>
        <v>2.1781857171268234E-2</v>
      </c>
      <c r="O140" s="21">
        <f>('Balance Sheet Annual'!AH140-'Balance Sheet Annual'!U140)/'Balance Sheet Annual'!BR140</f>
        <v>2.1781857171268234E-2</v>
      </c>
      <c r="P140" s="21">
        <f>'Balance Sheet Annual'!N140/'Balance Sheet Annual'!BR140</f>
        <v>1.0948430163684943E-2</v>
      </c>
      <c r="Q140" s="21">
        <f>'Balance Sheet Annual'!CH140/'Balance Sheet Annual'!CS140</f>
        <v>0.89751354556455054</v>
      </c>
      <c r="R140" s="21">
        <f>('Balance Sheet Annual'!BH140+'Balance Sheet Annual'!BS140)/'Balance Sheet Annual'!BB140</f>
        <v>0.43544142783591278</v>
      </c>
      <c r="S140" s="21">
        <f>('Balance Sheet Annual'!BH140/'Balance Sheet Annual'!BB140)</f>
        <v>0.19048929980113852</v>
      </c>
      <c r="T140" s="21">
        <f>'Balance Sheet Annual'!BS140/'Balance Sheet Annual'!BB140</f>
        <v>0.24495212803477429</v>
      </c>
      <c r="U140" s="21">
        <f>('Balance Sheet Annual'!BH140+'Balance Sheet Annual'!BS140)/'Balance Sheet Annual'!CS140</f>
        <v>0.82625600761861329</v>
      </c>
      <c r="V140" s="21">
        <f>('Balance Sheet Annual'!BH140/'Balance Sheet Annual'!CS140)</f>
        <v>0.36145602665776699</v>
      </c>
      <c r="W140" s="21">
        <f>('Balance Sheet Annual'!BS140/'Balance Sheet Annual'!CS140)</f>
        <v>0.46479998096084629</v>
      </c>
      <c r="X140" s="22">
        <f>'Balance Sheet Annual'!AH140/'Balance Sheet Annual'!BB140</f>
        <v>4.8983503105573152E-3</v>
      </c>
      <c r="Y140" s="22">
        <f>'Balance Sheet Annual'!CS140/('Balance Sheet Annual'!BB140-'Balance Sheet Annual'!AQ140-'Balance Sheet Annual'!AR140-'Balance Sheet Annual'!AS140)</f>
        <v>0.52700546056048247</v>
      </c>
      <c r="Z140" s="22">
        <f>'Balance Sheet Annual'!BA140/'Balance Sheet Annual'!BB140</f>
        <v>0.9951016496894427</v>
      </c>
      <c r="AA140" s="22">
        <f>'Balance Sheet Annual'!AR140/'Balance Sheet Annual'!BB140</f>
        <v>0</v>
      </c>
      <c r="AB140" s="23">
        <f>'Balance Sheet Annual'!CS140/'Balance Sheet Annual'!CT140</f>
        <v>0.52700546056048247</v>
      </c>
      <c r="AC140" s="24">
        <f>'Income Statement Annual'!V140/'Income Statement Annual'!N140</f>
        <v>0.80141911122656495</v>
      </c>
      <c r="AD140" s="22">
        <f>('Income Statement Annual'!AF140-'Income Statement Annual'!AC140)/'Income Statement Annual'!N140</f>
        <v>0.64453715820063562</v>
      </c>
      <c r="AE140" s="22">
        <f>'Income Statement Annual'!AF140/'Income Statement Annual'!N140</f>
        <v>0.34359550798209604</v>
      </c>
      <c r="AF140" s="22">
        <f>'Income Statement Annual'!BS140/'Income Statement Annual'!N140</f>
        <v>0.24292366369588808</v>
      </c>
      <c r="AG140" s="22">
        <f>('Income Statement Annual'!AF140-'Income Statement Annual'!AC140)/('Income Statement Annual'!AH140*-1)</f>
        <v>4.1493995675844646</v>
      </c>
      <c r="AH140" s="23">
        <f>'Income Statement Annual'!AF140/('Income Statement Annual'!AH140*-1)</f>
        <v>2.2119982286592514</v>
      </c>
      <c r="AI140" s="24">
        <f>'Cash Flow Statement Annual'!BG140/'Cash Flow Statement Annual'!AB140</f>
        <v>-0.62397336678811932</v>
      </c>
      <c r="AJ140" s="22">
        <f>'Cash Flow Statement Annual'!AB140/'Balance Sheet Annual'!BR140</f>
        <v>0.27362709578120004</v>
      </c>
      <c r="AK140" s="22">
        <f>('Cash Flow Statement Annual'!AB140+'Cash Flow Statement Annual'!AV140)/('Balance Sheet Annual'!BH140+'Balance Sheet Annual'!BS140)</f>
        <v>5.7499080916317225E-2</v>
      </c>
      <c r="AL140" s="23">
        <f>('Cash Flow Statement Annual'!AB140/('Balance Sheet Annual'!BH140+'Balance Sheet Annual'!BS140))</f>
        <v>0.14131370745909672</v>
      </c>
      <c r="AM140" s="24">
        <f>'Income Statement Annual'!BS140/'Balance Sheet Annual'!CS140</f>
        <v>5.5379861556572575E-2</v>
      </c>
      <c r="AN140" s="22">
        <f>'Income Statement Annual'!N140/'Balance Sheet Annual'!CS140</f>
        <v>0.22797228032054409</v>
      </c>
      <c r="AO140" s="22">
        <f>'Income Statement Annual'!N140/'Balance Sheet Annual'!BB140</f>
        <v>0.12014263658535175</v>
      </c>
      <c r="AP140" s="22">
        <f>'Income Statement Annual'!N140/('Balance Sheet Annual'!AH140-'Balance Sheet Annual'!BR140)</f>
        <v>-0.54614317428762238</v>
      </c>
      <c r="AQ140" s="22">
        <f>'Income Statement Annual'!BS140/'Balance Sheet Annual'!BB140</f>
        <v>2.9185489445397287E-2</v>
      </c>
      <c r="AR140" s="22">
        <f>'Cash Flow Statement Annual'!AB140/'Income Statement Annual'!N140</f>
        <v>0.51217323256478298</v>
      </c>
      <c r="AS140" s="22">
        <f>'Cash Flow Statement Annual'!BG140/'Income Statement Annual'!N140</f>
        <v>-0.31958245630220206</v>
      </c>
      <c r="AT140" s="22">
        <f>'Cash Flow Statement Annual'!AB140/'Balance Sheet Annual'!BB140</f>
        <v>6.1533842548775558E-2</v>
      </c>
      <c r="AU140" s="22">
        <f>('Cash Flow Statement Annual'!AB140+'Cash Flow Statement Annual'!AU140)/'Balance Sheet Annual'!BR140</f>
        <v>0.14515732950565938</v>
      </c>
      <c r="AV140" s="22">
        <f>('Cash Flow Statement Annual'!AB140+'Cash Flow Statement Annual'!AU140)/('Balance Sheet Annual'!BH140+'Balance Sheet Annual'!BS140)</f>
        <v>7.4965969063637658E-2</v>
      </c>
      <c r="AW140" s="22">
        <f>'Cash Flow Statement Annual'!AB140/'Balance Sheet Annual'!BS140</f>
        <v>0.2512076259245235</v>
      </c>
      <c r="AX140" s="22">
        <f>('Cash Flow Statement Annual'!AB140+'Cash Flow Statement Annual'!AU140)/'Balance Sheet Annual'!BS140</f>
        <v>0.13326395189977319</v>
      </c>
      <c r="AY140" s="22">
        <f>('Balance Sheet Annual'!BH140+'Balance Sheet Annual'!BS140)/('Income Statement Annual'!AF140-'Income Statement Annual'!AC140)</f>
        <v>5.6232141993944431</v>
      </c>
      <c r="AZ140" s="22">
        <f>(('Balance Sheet Annual'!BH140+'Balance Sheet Annual'!BS140)-'Balance Sheet Annual'!N140)/('Income Statement Annual'!AF140-'Income Statement Annual'!AC140)</f>
        <v>5.5914189914954555</v>
      </c>
      <c r="BA140" s="22">
        <f>('Cash Flow Statement Annual'!AB140+'Cash Flow Statement Annual'!AU140)/'Income Statement Annual'!BS140</f>
        <v>1.1184766549570844</v>
      </c>
      <c r="BB140" s="22">
        <f>'Income Statement Annual'!AF140/('Balance Sheet Annual'!BH140+'Balance Sheet Annual'!BS140)</f>
        <v>9.4801430477138682E-2</v>
      </c>
      <c r="BC140" s="23">
        <f>'Income Statement Annual'!AF140/('Balance Sheet Annual'!BB140-'Balance Sheet Annual'!BR140)</f>
        <v>5.3257022626852828E-2</v>
      </c>
    </row>
    <row r="141" spans="1:55" x14ac:dyDescent="0.2">
      <c r="A141" s="47" t="s">
        <v>472</v>
      </c>
      <c r="B141" s="47" t="s">
        <v>473</v>
      </c>
      <c r="C141" s="47" t="str">
        <f>VLOOKUP(A141,'[1]S&amp;P 500 Wikipedia'!A:D,3,FALSE)</f>
        <v>Utilities</v>
      </c>
      <c r="D141" s="47">
        <v>378141</v>
      </c>
      <c r="E141" s="47" t="s">
        <v>16</v>
      </c>
      <c r="F141" s="47">
        <v>2018</v>
      </c>
      <c r="G141" s="47" t="s">
        <v>17</v>
      </c>
      <c r="H141" s="48">
        <v>43465</v>
      </c>
      <c r="I141" s="48">
        <v>43522</v>
      </c>
      <c r="J141" s="48">
        <v>43592</v>
      </c>
      <c r="K141" s="47">
        <v>317379718</v>
      </c>
      <c r="L141" s="47">
        <v>318130239</v>
      </c>
      <c r="M141" s="47" t="s">
        <v>2059</v>
      </c>
      <c r="N141" s="20">
        <f>'Balance Sheet Annual'!AH141/'Balance Sheet Annual'!BR141</f>
        <v>0.55732792722961666</v>
      </c>
      <c r="O141" s="21">
        <f>('Balance Sheet Annual'!AH141-'Balance Sheet Annual'!U141)/'Balance Sheet Annual'!BR141</f>
        <v>0.49945075010661621</v>
      </c>
      <c r="P141" s="21">
        <f>'Balance Sheet Annual'!N141/'Balance Sheet Annual'!BR141</f>
        <v>2.6275492464894447E-2</v>
      </c>
      <c r="Q141" s="21">
        <f>'Balance Sheet Annual'!CH141/'Balance Sheet Annual'!CS141</f>
        <v>2.284657690901359</v>
      </c>
      <c r="R141" s="21">
        <f>('Balance Sheet Annual'!BH141+'Balance Sheet Annual'!BS141)/'Balance Sheet Annual'!BB141</f>
        <v>0.34219749476847727</v>
      </c>
      <c r="S141" s="21">
        <f>('Balance Sheet Annual'!BH141/'Balance Sheet Annual'!BB141)</f>
        <v>2.1895698195686878E-2</v>
      </c>
      <c r="T141" s="21">
        <f>'Balance Sheet Annual'!BS141/'Balance Sheet Annual'!BB141</f>
        <v>0.3203017965727904</v>
      </c>
      <c r="U141" s="21">
        <f>('Balance Sheet Annual'!BH141+'Balance Sheet Annual'!BS141)/'Balance Sheet Annual'!CS141</f>
        <v>1.1240016329984563</v>
      </c>
      <c r="V141" s="21">
        <f>('Balance Sheet Annual'!BH141/'Balance Sheet Annual'!CS141)</f>
        <v>7.1919873476117918E-2</v>
      </c>
      <c r="W141" s="21">
        <f>('Balance Sheet Annual'!BS141/'Balance Sheet Annual'!CS141)</f>
        <v>1.0520817595223384</v>
      </c>
      <c r="X141" s="22">
        <f>'Balance Sheet Annual'!AH141/'Balance Sheet Annual'!BB141</f>
        <v>5.994112745669232E-2</v>
      </c>
      <c r="Y141" s="22">
        <f>'Balance Sheet Annual'!CS141/('Balance Sheet Annual'!BB141-'Balance Sheet Annual'!AQ141-'Balance Sheet Annual'!AR141-'Balance Sheet Annual'!AS141)</f>
        <v>0.3443068091047522</v>
      </c>
      <c r="Z141" s="22">
        <f>'Balance Sheet Annual'!BA141/'Balance Sheet Annual'!BB141</f>
        <v>0.94005887254330767</v>
      </c>
      <c r="AA141" s="22">
        <f>'Balance Sheet Annual'!AR141/'Balance Sheet Annual'!BB141</f>
        <v>0.1157719819662827</v>
      </c>
      <c r="AB141" s="23">
        <f>'Balance Sheet Annual'!CS141/'Balance Sheet Annual'!CT141</f>
        <v>0.30444572741020848</v>
      </c>
      <c r="AC141" s="24">
        <f>'Income Statement Annual'!V141/'Income Statement Annual'!N141</f>
        <v>0.62844527491710955</v>
      </c>
      <c r="AD141" s="22">
        <f>('Income Statement Annual'!AF141-'Income Statement Annual'!AC141)/'Income Statement Annual'!N141</f>
        <v>0.3840185620583601</v>
      </c>
      <c r="AE141" s="22">
        <f>'Income Statement Annual'!AF141/'Income Statement Annual'!N141</f>
        <v>0.28696476326735126</v>
      </c>
      <c r="AF141" s="22">
        <f>'Income Statement Annual'!BS141/'Income Statement Annual'!N141</f>
        <v>0.12227455289001765</v>
      </c>
      <c r="AG141" s="22">
        <f>('Income Statement Annual'!AF141-'Income Statement Annual'!AC141)/('Income Statement Annual'!AH141*-1)</f>
        <v>6.5040767434167659</v>
      </c>
      <c r="AH141" s="23">
        <f>'Income Statement Annual'!AF141/('Income Statement Annual'!AH141*-1)</f>
        <v>4.8602880885315907</v>
      </c>
      <c r="AI141" s="24">
        <f>'Cash Flow Statement Annual'!BG141/'Cash Flow Statement Annual'!AB141</f>
        <v>0.40916255693736131</v>
      </c>
      <c r="AJ141" s="22">
        <f>'Cash Flow Statement Annual'!AB141/'Balance Sheet Annual'!BR141</f>
        <v>0.43375375223505075</v>
      </c>
      <c r="AK141" s="22">
        <f>('Cash Flow Statement Annual'!AB141+'Cash Flow Statement Annual'!AV141)/('Balance Sheet Annual'!BH141+'Balance Sheet Annual'!BS141)</f>
        <v>8.6836589953494026E-2</v>
      </c>
      <c r="AL141" s="23">
        <f>('Cash Flow Statement Annual'!AB141/('Balance Sheet Annual'!BH141+'Balance Sheet Annual'!BS141))</f>
        <v>0.13632657402968135</v>
      </c>
      <c r="AM141" s="24">
        <f>'Income Statement Annual'!BS141/'Balance Sheet Annual'!CS141</f>
        <v>8.8727509229851231E-2</v>
      </c>
      <c r="AN141" s="22">
        <f>'Income Statement Annual'!N141/'Balance Sheet Annual'!CS141</f>
        <v>0.72564165750545828</v>
      </c>
      <c r="AO141" s="22">
        <f>'Income Statement Annual'!N141/'Balance Sheet Annual'!BB141</f>
        <v>0.22091850225839862</v>
      </c>
      <c r="AP141" s="22">
        <f>'Income Statement Annual'!N141/('Balance Sheet Annual'!AH141-'Balance Sheet Annual'!BR141)</f>
        <v>-4.6401910737766237</v>
      </c>
      <c r="AQ141" s="22">
        <f>'Income Statement Annual'!BS141/'Balance Sheet Annual'!BB141</f>
        <v>2.7012711088778046E-2</v>
      </c>
      <c r="AR141" s="22">
        <f>'Cash Flow Statement Annual'!AB141/'Income Statement Annual'!N141</f>
        <v>0.21116661405191473</v>
      </c>
      <c r="AS141" s="22">
        <f>'Cash Flow Statement Annual'!BG141/'Income Statement Annual'!N141</f>
        <v>8.6401471745286368E-2</v>
      </c>
      <c r="AT141" s="22">
        <f>'Cash Flow Statement Annual'!AB141/'Balance Sheet Annual'!BB141</f>
        <v>4.6650612103326314E-2</v>
      </c>
      <c r="AU141" s="22">
        <f>('Cash Flow Statement Annual'!AB141+'Cash Flow Statement Annual'!AU141)/'Balance Sheet Annual'!BR141</f>
        <v>-0.14746423554091753</v>
      </c>
      <c r="AV141" s="22">
        <f>('Cash Flow Statement Annual'!AB141+'Cash Flow Statement Annual'!AU141)/('Balance Sheet Annual'!BH141+'Balance Sheet Annual'!BS141)</f>
        <v>-4.6347250991169077E-2</v>
      </c>
      <c r="AW141" s="22">
        <f>'Cash Flow Statement Annual'!AB141/'Balance Sheet Annual'!BS141</f>
        <v>0.14564580218557938</v>
      </c>
      <c r="AX141" s="22">
        <f>('Cash Flow Statement Annual'!AB141+'Cash Flow Statement Annual'!AU141)/'Balance Sheet Annual'!BS141</f>
        <v>-4.9515529879270062E-2</v>
      </c>
      <c r="AY141" s="22">
        <f>('Balance Sheet Annual'!BH141+'Balance Sheet Annual'!BS141)/('Income Statement Annual'!AF141-'Income Statement Annual'!AC141)</f>
        <v>4.033597121814303</v>
      </c>
      <c r="AZ141" s="22">
        <f>(('Balance Sheet Annual'!BH141+'Balance Sheet Annual'!BS141)-'Balance Sheet Annual'!N141)/('Income Statement Annual'!AF141-'Income Statement Annual'!AC141)</f>
        <v>4.0002866596018949</v>
      </c>
      <c r="BA141" s="22">
        <f>('Cash Flow Statement Annual'!AB141+'Cash Flow Statement Annual'!AU141)/'Income Statement Annual'!BS141</f>
        <v>-0.58712778315585668</v>
      </c>
      <c r="BB141" s="22">
        <f>'Income Statement Annual'!AF141/('Balance Sheet Annual'!BH141+'Balance Sheet Annual'!BS141)</f>
        <v>0.18526092876527714</v>
      </c>
      <c r="BC141" s="23">
        <f>'Income Statement Annual'!AF141/('Balance Sheet Annual'!BB141-'Balance Sheet Annual'!BR141)</f>
        <v>7.1035789750780398E-2</v>
      </c>
    </row>
    <row r="142" spans="1:55" x14ac:dyDescent="0.2">
      <c r="A142" s="47" t="s">
        <v>463</v>
      </c>
      <c r="B142" s="47" t="s">
        <v>464</v>
      </c>
      <c r="C142" s="47" t="str">
        <f>VLOOKUP(A142,'[1]S&amp;P 500 Wikipedia'!A:D,3,FALSE)</f>
        <v>Real Estate</v>
      </c>
      <c r="D142" s="47">
        <v>378140</v>
      </c>
      <c r="E142" s="47" t="s">
        <v>16</v>
      </c>
      <c r="F142" s="47">
        <v>2018</v>
      </c>
      <c r="G142" s="47" t="s">
        <v>17</v>
      </c>
      <c r="H142" s="48">
        <v>43465</v>
      </c>
      <c r="I142" s="48">
        <v>43517</v>
      </c>
      <c r="J142" s="48">
        <v>43581</v>
      </c>
      <c r="K142" s="47">
        <v>66020351</v>
      </c>
      <c r="L142" s="47">
        <v>66057678</v>
      </c>
      <c r="M142" s="59" t="s">
        <v>2060</v>
      </c>
      <c r="N142" s="20">
        <f>'Balance Sheet Annual'!AH142/'Balance Sheet Annual'!BR142</f>
        <v>2.5426260820583253E-2</v>
      </c>
      <c r="O142" s="21">
        <f>('Balance Sheet Annual'!AH142-'Balance Sheet Annual'!U142)/'Balance Sheet Annual'!BR142</f>
        <v>2.5426260820583253E-2</v>
      </c>
      <c r="P142" s="21">
        <f>'Balance Sheet Annual'!N142/'Balance Sheet Annual'!BR142</f>
        <v>2.2582926524916461E-2</v>
      </c>
      <c r="Q142" s="21">
        <f>'Balance Sheet Annual'!CH142/'Balance Sheet Annual'!CS142</f>
        <v>0.92611316999514259</v>
      </c>
      <c r="R142" s="21">
        <f>('Balance Sheet Annual'!BH142+'Balance Sheet Annual'!BS142)/'Balance Sheet Annual'!BB142</f>
        <v>0.45269096310958462</v>
      </c>
      <c r="S142" s="21">
        <f>('Balance Sheet Annual'!BH142/'Balance Sheet Annual'!BB142)</f>
        <v>0.45269096310958462</v>
      </c>
      <c r="T142" s="21">
        <f>'Balance Sheet Annual'!BS142/'Balance Sheet Annual'!BB142</f>
        <v>0</v>
      </c>
      <c r="U142" s="21">
        <f>('Balance Sheet Annual'!BH142+'Balance Sheet Annual'!BS142)/'Balance Sheet Annual'!CS142</f>
        <v>0.87193402598315628</v>
      </c>
      <c r="V142" s="21">
        <f>('Balance Sheet Annual'!BH142/'Balance Sheet Annual'!CS142)</f>
        <v>0.87193402598315628</v>
      </c>
      <c r="W142" s="21">
        <f>('Balance Sheet Annual'!BS142/'Balance Sheet Annual'!CS142)</f>
        <v>0</v>
      </c>
      <c r="X142" s="22">
        <f>'Balance Sheet Annual'!AH142/'Balance Sheet Annual'!BB142</f>
        <v>1.2225447277188306E-2</v>
      </c>
      <c r="Y142" s="22">
        <f>'Balance Sheet Annual'!CS142/('Balance Sheet Annual'!BB142-'Balance Sheet Annual'!AQ142-'Balance Sheet Annual'!AR142-'Balance Sheet Annual'!AS142)</f>
        <v>0.51918029302635516</v>
      </c>
      <c r="Z142" s="22">
        <f>'Balance Sheet Annual'!BA142/'Balance Sheet Annual'!BB142</f>
        <v>0.98777455272281167</v>
      </c>
      <c r="AA142" s="22">
        <f>'Balance Sheet Annual'!AR142/'Balance Sheet Annual'!BB142</f>
        <v>0</v>
      </c>
      <c r="AB142" s="23">
        <f>'Balance Sheet Annual'!CS142/'Balance Sheet Annual'!CT142</f>
        <v>0.51918029302635516</v>
      </c>
      <c r="AC142" s="24">
        <f>'Income Statement Annual'!V142/'Income Statement Annual'!N142</f>
        <v>0.81081359062835479</v>
      </c>
      <c r="AD142" s="22">
        <f>('Income Statement Annual'!AF142-'Income Statement Annual'!AC142)/'Income Statement Annual'!N142</f>
        <v>0.66440770456547005</v>
      </c>
      <c r="AE142" s="22">
        <f>'Income Statement Annual'!AF142/'Income Statement Annual'!N142</f>
        <v>0.32164639481505342</v>
      </c>
      <c r="AF142" s="22">
        <f>'Income Statement Annual'!BS142/'Income Statement Annual'!N142</f>
        <v>0.27867016462948191</v>
      </c>
      <c r="AG142" s="22">
        <f>('Income Statement Annual'!AF142-'Income Statement Annual'!AC142)/('Income Statement Annual'!AH142*-1)</f>
        <v>4.2187743773016706</v>
      </c>
      <c r="AH142" s="23">
        <f>'Income Statement Annual'!AF142/('Income Statement Annual'!AH142*-1)</f>
        <v>2.0423507428840955</v>
      </c>
      <c r="AI142" s="24">
        <f>'Cash Flow Statement Annual'!BG142/'Cash Flow Statement Annual'!AB142</f>
        <v>-0.8183276591729034</v>
      </c>
      <c r="AJ142" s="22">
        <f>'Cash Flow Statement Annual'!AB142/'Balance Sheet Annual'!BR142</f>
        <v>0.13881685383464692</v>
      </c>
      <c r="AK142" s="22">
        <f>('Cash Flow Statement Annual'!AB142+'Cash Flow Statement Annual'!AV142)/('Balance Sheet Annual'!BH142+'Balance Sheet Annual'!BS142)</f>
        <v>6.1073054269915744E-2</v>
      </c>
      <c r="AL142" s="23">
        <f>('Cash Flow Statement Annual'!AB142/('Balance Sheet Annual'!BH142+'Balance Sheet Annual'!BS142))</f>
        <v>0.14744248156688028</v>
      </c>
      <c r="AM142" s="24">
        <f>'Income Statement Annual'!BS142/'Balance Sheet Annual'!CS142</f>
        <v>6.0683409860360013E-2</v>
      </c>
      <c r="AN142" s="22">
        <f>'Income Statement Annual'!N142/'Balance Sheet Annual'!CS142</f>
        <v>0.21776069907248341</v>
      </c>
      <c r="AO142" s="22">
        <f>'Income Statement Annual'!N142/'Balance Sheet Annual'!BB142</f>
        <v>0.1130570635540759</v>
      </c>
      <c r="AP142" s="22">
        <f>'Income Statement Annual'!N142/('Balance Sheet Annual'!AH142-'Balance Sheet Annual'!BR142)</f>
        <v>-0.2412685627589877</v>
      </c>
      <c r="AQ142" s="22">
        <f>'Income Statement Annual'!BS142/'Balance Sheet Annual'!BB142</f>
        <v>3.1505630513140127E-2</v>
      </c>
      <c r="AR142" s="22">
        <f>'Cash Flow Statement Annual'!AB142/'Income Statement Annual'!N142</f>
        <v>0.59037336443691779</v>
      </c>
      <c r="AS142" s="22">
        <f>'Cash Flow Statement Annual'!BG142/'Income Statement Annual'!N142</f>
        <v>-0.48311885335769433</v>
      </c>
      <c r="AT142" s="22">
        <f>'Cash Flow Statement Annual'!AB142/'Balance Sheet Annual'!BB142</f>
        <v>6.674587898377822E-2</v>
      </c>
      <c r="AU142" s="22">
        <f>('Cash Flow Statement Annual'!AB142+'Cash Flow Statement Annual'!AU142)/'Balance Sheet Annual'!BR142</f>
        <v>0.12875803393090379</v>
      </c>
      <c r="AV142" s="22">
        <f>('Cash Flow Statement Annual'!AB142+'Cash Flow Statement Annual'!AU142)/('Balance Sheet Annual'!BH142+'Balance Sheet Annual'!BS142)</f>
        <v>0.13675863931521232</v>
      </c>
      <c r="AW142" s="22" t="e">
        <f>'Cash Flow Statement Annual'!AB142/'Balance Sheet Annual'!BS142</f>
        <v>#DIV/0!</v>
      </c>
      <c r="AX142" s="22" t="e">
        <f>('Cash Flow Statement Annual'!AB142+'Cash Flow Statement Annual'!AU142)/'Balance Sheet Annual'!BS142</f>
        <v>#DIV/0!</v>
      </c>
      <c r="AY142" s="22">
        <f>('Balance Sheet Annual'!BH142+'Balance Sheet Annual'!BS142)/('Income Statement Annual'!AF142-'Income Statement Annual'!AC142)</f>
        <v>6.0265597082796711</v>
      </c>
      <c r="AZ142" s="22">
        <f>(('Balance Sheet Annual'!BH142+'Balance Sheet Annual'!BS142)-'Balance Sheet Annual'!N142)/('Income Statement Annual'!AF142-'Income Statement Annual'!AC142)</f>
        <v>5.8820057062629134</v>
      </c>
      <c r="BA142" s="22">
        <f>('Cash Flow Statement Annual'!AB142+'Cash Flow Statement Annual'!AU142)/'Income Statement Annual'!BS142</f>
        <v>1.9650265408698639</v>
      </c>
      <c r="BB142" s="22">
        <f>'Income Statement Annual'!AF142/('Balance Sheet Annual'!BH142+'Balance Sheet Annual'!BS142)</f>
        <v>8.0329407617845489E-2</v>
      </c>
      <c r="BC142" s="23">
        <f>'Income Statement Annual'!AF142/('Balance Sheet Annual'!BB142-'Balance Sheet Annual'!BR142)</f>
        <v>7.0041943789070041E-2</v>
      </c>
    </row>
    <row r="143" spans="1:55" x14ac:dyDescent="0.2">
      <c r="A143" s="47" t="s">
        <v>427</v>
      </c>
      <c r="B143" s="47" t="s">
        <v>428</v>
      </c>
      <c r="C143" s="47" t="str">
        <f>VLOOKUP(A143,'[1]S&amp;P 500 Wikipedia'!A:D,3,FALSE)</f>
        <v>Industrials</v>
      </c>
      <c r="D143" s="47">
        <v>124922</v>
      </c>
      <c r="E143" s="47" t="s">
        <v>16</v>
      </c>
      <c r="F143" s="47">
        <v>2018</v>
      </c>
      <c r="G143" s="47" t="s">
        <v>17</v>
      </c>
      <c r="H143" s="48">
        <v>43465</v>
      </c>
      <c r="I143" s="48">
        <v>43523</v>
      </c>
      <c r="J143" s="48">
        <v>43523</v>
      </c>
      <c r="K143" s="47">
        <v>429700000</v>
      </c>
      <c r="L143" s="47">
        <v>432300000</v>
      </c>
      <c r="M143" s="47" t="s">
        <v>1739</v>
      </c>
      <c r="N143" s="20">
        <f>'Balance Sheet Annual'!AH143/'Balance Sheet Annual'!BR143</f>
        <v>1.4726426076833528</v>
      </c>
      <c r="O143" s="21">
        <f>('Balance Sheet Annual'!AH143-'Balance Sheet Annual'!U143)/'Balance Sheet Annual'!BR143</f>
        <v>0.93228560341482347</v>
      </c>
      <c r="P143" s="21">
        <f>'Balance Sheet Annual'!N143/'Balance Sheet Annual'!BR143</f>
        <v>8.5370585952658132E-2</v>
      </c>
      <c r="Q143" s="21">
        <f>'Balance Sheet Annual'!CH143/'Balance Sheet Annual'!CS143</f>
        <v>0.92579746051409106</v>
      </c>
      <c r="R143" s="21">
        <f>('Balance Sheet Annual'!BH143+'Balance Sheet Annual'!BS143)/'Balance Sheet Annual'!BB143</f>
        <v>0.24189502122732537</v>
      </c>
      <c r="S143" s="21">
        <f>('Balance Sheet Annual'!BH143/'Balance Sheet Annual'!BB143)</f>
        <v>2.4218448475492087E-2</v>
      </c>
      <c r="T143" s="21">
        <f>'Balance Sheet Annual'!BS143/'Balance Sheet Annual'!BB143</f>
        <v>0.21767657275183327</v>
      </c>
      <c r="U143" s="21">
        <f>('Balance Sheet Annual'!BH143+'Balance Sheet Annual'!BS143)/'Balance Sheet Annual'!CS143</f>
        <v>0.46584081759058532</v>
      </c>
      <c r="V143" s="21">
        <f>('Balance Sheet Annual'!BH143/'Balance Sheet Annual'!CS143)</f>
        <v>4.6639826571694021E-2</v>
      </c>
      <c r="W143" s="21">
        <f>('Balance Sheet Annual'!BS143/'Balance Sheet Annual'!CS143)</f>
        <v>0.4192009910188913</v>
      </c>
      <c r="X143" s="22">
        <f>'Balance Sheet Annual'!AH143/'Balance Sheet Annual'!BB143</f>
        <v>0.2441142416055577</v>
      </c>
      <c r="Y143" s="22">
        <f>'Balance Sheet Annual'!CS143/('Balance Sheet Annual'!BB143-'Balance Sheet Annual'!AQ143-'Balance Sheet Annual'!AR143-'Balance Sheet Annual'!AS143)</f>
        <v>1.2498064715900294</v>
      </c>
      <c r="Z143" s="22">
        <f>'Balance Sheet Annual'!BA143/'Balance Sheet Annual'!BB143</f>
        <v>0.75588575839444228</v>
      </c>
      <c r="AA143" s="22">
        <f>'Balance Sheet Annual'!AR143/'Balance Sheet Annual'!BB143</f>
        <v>0.42866332175479221</v>
      </c>
      <c r="AB143" s="23">
        <f>'Balance Sheet Annual'!CS143/'Balance Sheet Annual'!CT143</f>
        <v>0.51926540589219095</v>
      </c>
      <c r="AC143" s="24">
        <f>'Income Statement Annual'!V143/'Income Statement Annual'!N143</f>
        <v>0.32847424684159376</v>
      </c>
      <c r="AD143" s="22">
        <f>('Income Statement Annual'!AF143-'Income Statement Annual'!AC143)/'Income Statement Annual'!N143</f>
        <v>0.13725762413809062</v>
      </c>
      <c r="AE143" s="22">
        <f>'Income Statement Annual'!AF143/'Income Statement Annual'!N143</f>
        <v>0.13725762413809062</v>
      </c>
      <c r="AF143" s="22">
        <f>'Income Statement Annual'!BS143/'Income Statement Annual'!N143</f>
        <v>9.9264195474108016E-2</v>
      </c>
      <c r="AG143" s="22">
        <f>('Income Statement Annual'!AF143-'Income Statement Annual'!AC143)/('Income Statement Annual'!AH143*-1)</f>
        <v>10.944649446494465</v>
      </c>
      <c r="AH143" s="23">
        <f>'Income Statement Annual'!AF143/('Income Statement Annual'!AH143*-1)</f>
        <v>10.944649446494465</v>
      </c>
      <c r="AI143" s="24">
        <f>'Cash Flow Statement Annual'!BG143/'Cash Flow Statement Annual'!AB143</f>
        <v>-0.97103085026335589</v>
      </c>
      <c r="AJ143" s="22">
        <f>'Cash Flow Statement Annual'!AB143/'Balance Sheet Annual'!BR143</f>
        <v>0.51571594877764848</v>
      </c>
      <c r="AK143" s="22">
        <f>('Cash Flow Statement Annual'!AB143+'Cash Flow Statement Annual'!AV143)/('Balance Sheet Annual'!BH143+'Balance Sheet Annual'!BS143)</f>
        <v>0.20063821300358994</v>
      </c>
      <c r="AL143" s="23">
        <f>('Cash Flow Statement Annual'!AB143/('Balance Sheet Annual'!BH143+'Balance Sheet Annual'!BS143))</f>
        <v>0.35341045073793381</v>
      </c>
      <c r="AM143" s="24">
        <f>'Income Statement Annual'!BS143/'Balance Sheet Annual'!CS143</f>
        <v>0.13285847011458657</v>
      </c>
      <c r="AN143" s="22">
        <f>'Income Statement Annual'!N143/'Balance Sheet Annual'!CS143</f>
        <v>1.3384329513781357</v>
      </c>
      <c r="AO143" s="22">
        <f>'Income Statement Annual'!N143/'Balance Sheet Annual'!BB143</f>
        <v>0.6950019297568506</v>
      </c>
      <c r="AP143" s="22">
        <f>'Income Statement Annual'!N143/('Balance Sheet Annual'!AH143-'Balance Sheet Annual'!BR143)</f>
        <v>8.8706896551724146</v>
      </c>
      <c r="AQ143" s="22">
        <f>'Income Statement Annual'!BS143/'Balance Sheet Annual'!BB143</f>
        <v>6.8988807410266306E-2</v>
      </c>
      <c r="AR143" s="22">
        <f>'Cash Flow Statement Annual'!AB143/'Income Statement Annual'!N143</f>
        <v>0.12300430376232126</v>
      </c>
      <c r="AS143" s="22">
        <f>'Cash Flow Statement Annual'!BG143/'Income Statement Annual'!N143</f>
        <v>-0.11944097366837891</v>
      </c>
      <c r="AT143" s="22">
        <f>'Cash Flow Statement Annual'!AB143/'Balance Sheet Annual'!BB143</f>
        <v>8.5488228483211109E-2</v>
      </c>
      <c r="AU143" s="22">
        <f>('Cash Flow Statement Annual'!AB143+'Cash Flow Statement Annual'!AU143)/'Balance Sheet Annual'!BR143</f>
        <v>0.43849437330228946</v>
      </c>
      <c r="AV143" s="22">
        <f>('Cash Flow Statement Annual'!AB143+'Cash Flow Statement Annual'!AU143)/('Balance Sheet Annual'!BH143+'Balance Sheet Annual'!BS143)</f>
        <v>0.30049195585693395</v>
      </c>
      <c r="AW143" s="22">
        <f>'Cash Flow Statement Annual'!AB143/'Balance Sheet Annual'!BS143</f>
        <v>0.39273049645390073</v>
      </c>
      <c r="AX143" s="22">
        <f>('Cash Flow Statement Annual'!AB143+'Cash Flow Statement Annual'!AU143)/'Balance Sheet Annual'!BS143</f>
        <v>0.3339243498817967</v>
      </c>
      <c r="AY143" s="22">
        <f>('Balance Sheet Annual'!BH143+'Balance Sheet Annual'!BS143)/('Income Statement Annual'!AF143-'Income Statement Annual'!AC143)</f>
        <v>2.5357383681726229</v>
      </c>
      <c r="AZ143" s="22">
        <f>(('Balance Sheet Annual'!BH143+'Balance Sheet Annual'!BS143)-'Balance Sheet Annual'!N143)/('Income Statement Annual'!AF143-'Income Statement Annual'!AC143)</f>
        <v>2.3873904248145652</v>
      </c>
      <c r="BA143" s="22">
        <f>('Cash Flow Statement Annual'!AB143+'Cash Flow Statement Annual'!AU143)/'Income Statement Annual'!BS143</f>
        <v>1.0536130536130537</v>
      </c>
      <c r="BB143" s="22">
        <f>'Income Statement Annual'!AF143/('Balance Sheet Annual'!BH143+'Balance Sheet Annual'!BS143)</f>
        <v>0.3943624518016221</v>
      </c>
      <c r="BC143" s="23">
        <f>'Income Statement Annual'!AF143/('Balance Sheet Annual'!BB143-'Balance Sheet Annual'!BR143)</f>
        <v>0.11434960289922122</v>
      </c>
    </row>
    <row r="144" spans="1:55" x14ac:dyDescent="0.2">
      <c r="A144" s="47" t="s">
        <v>448</v>
      </c>
      <c r="B144" s="47" t="s">
        <v>449</v>
      </c>
      <c r="C144" s="47" t="str">
        <f>VLOOKUP(A144,'[1]S&amp;P 500 Wikipedia'!A:D,3,FALSE)</f>
        <v>Utilities</v>
      </c>
      <c r="D144" s="47">
        <v>354347</v>
      </c>
      <c r="E144" s="47" t="s">
        <v>16</v>
      </c>
      <c r="F144" s="47">
        <v>2018</v>
      </c>
      <c r="G144" s="47" t="s">
        <v>17</v>
      </c>
      <c r="H144" s="48">
        <v>43465</v>
      </c>
      <c r="I144" s="48">
        <v>43522</v>
      </c>
      <c r="J144" s="48">
        <v>43588</v>
      </c>
      <c r="K144" s="47">
        <v>183130813</v>
      </c>
      <c r="L144" s="47">
        <v>185485402</v>
      </c>
      <c r="M144" s="47" t="s">
        <v>2061</v>
      </c>
      <c r="N144" s="20">
        <f>'Balance Sheet Annual'!AH144/'Balance Sheet Annual'!BR144</f>
        <v>0.54340775053898716</v>
      </c>
      <c r="O144" s="21">
        <f>('Balance Sheet Annual'!AH144-'Balance Sheet Annual'!U144)/'Balance Sheet Annual'!BR144</f>
        <v>0.38355839504558059</v>
      </c>
      <c r="P144" s="21">
        <f>'Balance Sheet Annual'!N144/'Balance Sheet Annual'!BR144</f>
        <v>8.8356960098053772E-2</v>
      </c>
      <c r="Q144" s="21">
        <f>'Balance Sheet Annual'!CH144/'Balance Sheet Annual'!CS144</f>
        <v>4.3261944588455918</v>
      </c>
      <c r="R144" s="21">
        <f>('Balance Sheet Annual'!BH144+'Balance Sheet Annual'!BS144)/'Balance Sheet Annual'!BB144</f>
        <v>0.37515538559802281</v>
      </c>
      <c r="S144" s="21">
        <f>('Balance Sheet Annual'!BH144/'Balance Sheet Annual'!BB144)</f>
        <v>5.3699522647985609E-2</v>
      </c>
      <c r="T144" s="21">
        <f>'Balance Sheet Annual'!BS144/'Balance Sheet Annual'!BB144</f>
        <v>0.3214558629500372</v>
      </c>
      <c r="U144" s="21">
        <f>('Balance Sheet Annual'!BH144+'Balance Sheet Annual'!BS144)/'Balance Sheet Annual'!CS144</f>
        <v>1.9981505359782703</v>
      </c>
      <c r="V144" s="21">
        <f>('Balance Sheet Annual'!BH144/'Balance Sheet Annual'!CS144)</f>
        <v>0.28601409997035432</v>
      </c>
      <c r="W144" s="21">
        <f>('Balance Sheet Annual'!BS144/'Balance Sheet Annual'!CS144)</f>
        <v>1.7121364360079159</v>
      </c>
      <c r="X144" s="22">
        <f>'Balance Sheet Annual'!AH144/'Balance Sheet Annual'!BB144</f>
        <v>6.1275193285080125E-2</v>
      </c>
      <c r="Y144" s="22">
        <f>'Balance Sheet Annual'!CS144/('Balance Sheet Annual'!BB144-'Balance Sheet Annual'!AQ144-'Balance Sheet Annual'!AR144-'Balance Sheet Annual'!AS144)</f>
        <v>0.18922976028966951</v>
      </c>
      <c r="Z144" s="22">
        <f>'Balance Sheet Annual'!BA144/'Balance Sheet Annual'!BB144</f>
        <v>0.93872480671491987</v>
      </c>
      <c r="AA144" s="22">
        <f>'Balance Sheet Annual'!AR144/'Balance Sheet Annual'!BB144</f>
        <v>7.8129774074260205E-3</v>
      </c>
      <c r="AB144" s="23">
        <f>'Balance Sheet Annual'!CS144/'Balance Sheet Annual'!CT144</f>
        <v>0.1877513124477137</v>
      </c>
      <c r="AC144" s="24">
        <f>'Income Statement Annual'!V144/'Income Statement Annual'!N144</f>
        <v>0.65424328113697217</v>
      </c>
      <c r="AD144" s="22">
        <f>('Income Statement Annual'!AF144-'Income Statement Annual'!AC144)/'Income Statement Annual'!N144</f>
        <v>0.21537202759955718</v>
      </c>
      <c r="AE144" s="22">
        <f>'Income Statement Annual'!AF144/'Income Statement Annual'!N144</f>
        <v>9.098418340894715E-2</v>
      </c>
      <c r="AF144" s="22">
        <f>'Income Statement Annual'!BS144/'Income Statement Annual'!N144</f>
        <v>7.7084763165323755E-2</v>
      </c>
      <c r="AG144" s="22">
        <f>('Income Statement Annual'!AF144-'Income Statement Annual'!AC144)/('Income Statement Annual'!AH144*-1)</f>
        <v>3.0861123331103366</v>
      </c>
      <c r="AH144" s="23">
        <f>'Income Statement Annual'!AF144/('Income Statement Annual'!AH144*-1)</f>
        <v>1.3037320290190832</v>
      </c>
      <c r="AI144" s="24">
        <f>'Cash Flow Statement Annual'!BG144/'Cash Flow Statement Annual'!AB144</f>
        <v>0.59551149210123733</v>
      </c>
      <c r="AJ144" s="22">
        <f>'Cash Flow Statement Annual'!AB144/'Balance Sheet Annual'!BR144</f>
        <v>0.43817906128801382</v>
      </c>
      <c r="AK144" s="22">
        <f>('Cash Flow Statement Annual'!AB144+'Cash Flow Statement Annual'!AV144)/('Balance Sheet Annual'!BH144+'Balance Sheet Annual'!BS144)</f>
        <v>9.5157153655050827E-2</v>
      </c>
      <c r="AL144" s="23">
        <f>('Cash Flow Statement Annual'!AB144/('Balance Sheet Annual'!BH144+'Balance Sheet Annual'!BS144))</f>
        <v>0.131704100531781</v>
      </c>
      <c r="AM144" s="24">
        <f>'Income Statement Annual'!BS144/'Balance Sheet Annual'!CS144</f>
        <v>9.3632881115861308E-2</v>
      </c>
      <c r="AN144" s="22">
        <f>'Income Statement Annual'!N144/'Balance Sheet Annual'!CS144</f>
        <v>1.214674304895337</v>
      </c>
      <c r="AO144" s="22">
        <f>'Income Statement Annual'!N144/'Balance Sheet Annual'!BB144</f>
        <v>0.22805669494061387</v>
      </c>
      <c r="AP144" s="22">
        <f>'Income Statement Annual'!N144/('Balance Sheet Annual'!AH144-'Balance Sheet Annual'!BR144)</f>
        <v>-4.4295073788563979</v>
      </c>
      <c r="AQ144" s="22">
        <f>'Income Statement Annual'!BS144/'Balance Sheet Annual'!BB144</f>
        <v>1.757969631776371E-2</v>
      </c>
      <c r="AR144" s="22">
        <f>'Cash Flow Statement Annual'!AB144/'Income Statement Annual'!N144</f>
        <v>0.21665447108539099</v>
      </c>
      <c r="AS144" s="22">
        <f>'Cash Flow Statement Annual'!BG144/'Income Statement Annual'!N144</f>
        <v>0.12902022734646557</v>
      </c>
      <c r="AT144" s="22">
        <f>'Cash Flow Statement Annual'!AB144/'Balance Sheet Annual'!BB144</f>
        <v>4.9409502619841061E-2</v>
      </c>
      <c r="AU144" s="22">
        <f>('Cash Flow Statement Annual'!AB144+'Cash Flow Statement Annual'!AU144)/'Balance Sheet Annual'!BR144</f>
        <v>-0.31610656586958791</v>
      </c>
      <c r="AV144" s="22">
        <f>('Cash Flow Statement Annual'!AB144+'Cash Flow Statement Annual'!AU144)/('Balance Sheet Annual'!BH144+'Balance Sheet Annual'!BS144)</f>
        <v>-9.5012597835384266E-2</v>
      </c>
      <c r="AW144" s="22">
        <f>'Cash Flow Statement Annual'!AB144/'Balance Sheet Annual'!BS144</f>
        <v>0.15370540193731236</v>
      </c>
      <c r="AX144" s="22">
        <f>('Cash Flow Statement Annual'!AB144+'Cash Flow Statement Annual'!AU144)/'Balance Sheet Annual'!BS144</f>
        <v>-0.11088454710544059</v>
      </c>
      <c r="AY144" s="22">
        <f>('Balance Sheet Annual'!BH144+'Balance Sheet Annual'!BS144)/('Income Statement Annual'!AF144-'Income Statement Annual'!AC144)</f>
        <v>7.6379895981996757</v>
      </c>
      <c r="AZ144" s="22">
        <f>(('Balance Sheet Annual'!BH144+'Balance Sheet Annual'!BS144)-'Balance Sheet Annual'!N144)/('Income Statement Annual'!AF144-'Income Statement Annual'!AC144)</f>
        <v>7.4351431048851007</v>
      </c>
      <c r="BA144" s="22">
        <f>('Cash Flow Statement Annual'!AB144+'Cash Flow Statement Annual'!AU144)/'Income Statement Annual'!BS144</f>
        <v>-2.0275940569909539</v>
      </c>
      <c r="BB144" s="22">
        <f>'Income Statement Annual'!AF144/('Balance Sheet Annual'!BH144+'Balance Sheet Annual'!BS144)</f>
        <v>5.5309221076591891E-2</v>
      </c>
      <c r="BC144" s="23">
        <f>'Income Statement Annual'!AF144/('Balance Sheet Annual'!BB144-'Balance Sheet Annual'!BR144)</f>
        <v>2.3386654343032685E-2</v>
      </c>
    </row>
    <row r="145" spans="1:55" x14ac:dyDescent="0.2">
      <c r="A145" s="47" t="s">
        <v>439</v>
      </c>
      <c r="B145" s="47" t="s">
        <v>440</v>
      </c>
      <c r="C145" s="47" t="str">
        <f>VLOOKUP(A145,'[1]S&amp;P 500 Wikipedia'!A:D,3,FALSE)</f>
        <v>Health Care</v>
      </c>
      <c r="D145" s="47">
        <v>108955</v>
      </c>
      <c r="E145" s="47" t="s">
        <v>16</v>
      </c>
      <c r="F145" s="47">
        <v>2018</v>
      </c>
      <c r="G145" s="47" t="s">
        <v>17</v>
      </c>
      <c r="H145" s="48">
        <v>43465</v>
      </c>
      <c r="I145" s="48">
        <v>43511</v>
      </c>
      <c r="J145" s="48">
        <v>43511</v>
      </c>
      <c r="K145" s="47">
        <v>624300000</v>
      </c>
      <c r="L145" s="47">
        <v>636300000</v>
      </c>
      <c r="M145" s="47" t="s">
        <v>1741</v>
      </c>
      <c r="N145" s="20">
        <f>'Balance Sheet Annual'!AH145/'Balance Sheet Annual'!BR145</f>
        <v>2.6088295687885008</v>
      </c>
      <c r="O145" s="21">
        <f>('Balance Sheet Annual'!AH145-'Balance Sheet Annual'!U145)/'Balance Sheet Annual'!BR145</f>
        <v>1.9163814738763405</v>
      </c>
      <c r="P145" s="21">
        <f>'Balance Sheet Annual'!N145/'Balance Sheet Annual'!BR145</f>
        <v>1.0911476157882729</v>
      </c>
      <c r="Q145" s="21">
        <f>'Balance Sheet Annual'!CH145/'Balance Sheet Annual'!CS145</f>
        <v>0.69522990701821419</v>
      </c>
      <c r="R145" s="21">
        <f>('Balance Sheet Annual'!BH145+'Balance Sheet Annual'!BS145)/'Balance Sheet Annual'!BB145</f>
        <v>0.11153896725961268</v>
      </c>
      <c r="S145" s="21">
        <f>('Balance Sheet Annual'!BH145/'Balance Sheet Annual'!BB145)</f>
        <v>0</v>
      </c>
      <c r="T145" s="21">
        <f>'Balance Sheet Annual'!BS145/'Balance Sheet Annual'!BB145</f>
        <v>0.11153896725961268</v>
      </c>
      <c r="U145" s="21">
        <f>('Balance Sheet Annual'!BH145+'Balance Sheet Annual'!BS145)/'Balance Sheet Annual'!CS145</f>
        <v>0.18908419309642083</v>
      </c>
      <c r="V145" s="21">
        <f>('Balance Sheet Annual'!BH145/'Balance Sheet Annual'!CS145)</f>
        <v>0</v>
      </c>
      <c r="W145" s="21">
        <f>('Balance Sheet Annual'!BS145/'Balance Sheet Annual'!CS145)</f>
        <v>0.18908419309642083</v>
      </c>
      <c r="X145" s="22">
        <f>'Balance Sheet Annual'!AH145/'Balance Sheet Annual'!BB145</f>
        <v>0.42956966019873394</v>
      </c>
      <c r="Y145" s="22">
        <f>'Balance Sheet Annual'!CS145/('Balance Sheet Annual'!BB145-'Balance Sheet Annual'!AQ145-'Balance Sheet Annual'!AR145-'Balance Sheet Annual'!AS145)</f>
        <v>0.81182948582064474</v>
      </c>
      <c r="Z145" s="22">
        <f>'Balance Sheet Annual'!BA145/'Balance Sheet Annual'!BB145</f>
        <v>0.57043033980126601</v>
      </c>
      <c r="AA145" s="22">
        <f>'Balance Sheet Annual'!AR145/'Balance Sheet Annual'!BB145</f>
        <v>0.20891485245224187</v>
      </c>
      <c r="AB145" s="23">
        <f>'Balance Sheet Annual'!CS145/'Balance Sheet Annual'!CT145</f>
        <v>0.58989048969701519</v>
      </c>
      <c r="AC145" s="24">
        <f>'Income Statement Annual'!V145/'Income Statement Annual'!N145</f>
        <v>0.74766304931771788</v>
      </c>
      <c r="AD145" s="22">
        <f>('Income Statement Annual'!AF145-'Income Statement Annual'!AC145)/'Income Statement Annual'!N145</f>
        <v>0.23065971849145805</v>
      </c>
      <c r="AE145" s="22">
        <f>'Income Statement Annual'!AF145/'Income Statement Annual'!N145</f>
        <v>0.23065971849145805</v>
      </c>
      <c r="AF145" s="22">
        <f>'Income Statement Annual'!BS145/'Income Statement Annual'!N145</f>
        <v>0.19399376813151392</v>
      </c>
      <c r="AG145" s="22">
        <f>('Income Statement Annual'!AF145-'Income Statement Annual'!AC145)/('Income Statement Annual'!AH145*-1)</f>
        <v>-408.90476190476193</v>
      </c>
      <c r="AH145" s="23">
        <f>'Income Statement Annual'!AF145/('Income Statement Annual'!AH145*-1)</f>
        <v>-408.90476190476193</v>
      </c>
      <c r="AI145" s="24">
        <f>'Cash Flow Statement Annual'!BG145/'Cash Flow Statement Annual'!AB145</f>
        <v>-1.1881743634009494</v>
      </c>
      <c r="AJ145" s="22">
        <f>'Cash Flow Statement Annual'!AB145/'Balance Sheet Annual'!BR145</f>
        <v>1.057266712297513</v>
      </c>
      <c r="AK145" s="22">
        <f>('Cash Flow Statement Annual'!AB145+'Cash Flow Statement Annual'!AV145)/('Balance Sheet Annual'!BH145+'Balance Sheet Annual'!BS145)</f>
        <v>1.5607948804311216</v>
      </c>
      <c r="AL145" s="23">
        <f>('Cash Flow Statement Annual'!AB145/('Balance Sheet Annual'!BH145+'Balance Sheet Annual'!BS145))</f>
        <v>1.5607948804311216</v>
      </c>
      <c r="AM145" s="24">
        <f>'Income Statement Annual'!BS145/'Balance Sheet Annual'!CS145</f>
        <v>0.22997070436887021</v>
      </c>
      <c r="AN145" s="22">
        <f>'Income Statement Annual'!N145/'Balance Sheet Annual'!CS145</f>
        <v>1.1854540822825117</v>
      </c>
      <c r="AO145" s="22">
        <f>'Income Statement Annual'!N145/'Balance Sheet Annual'!BB145</f>
        <v>0.69928808911095663</v>
      </c>
      <c r="AP145" s="22">
        <f>'Income Statement Annual'!N145/('Balance Sheet Annual'!AH145-'Balance Sheet Annual'!BR145)</f>
        <v>2.6397220449549743</v>
      </c>
      <c r="AQ145" s="22">
        <f>'Income Statement Annual'!BS145/'Balance Sheet Annual'!BB145</f>
        <v>0.13565753141612036</v>
      </c>
      <c r="AR145" s="22">
        <f>'Cash Flow Statement Annual'!AB145/'Income Statement Annual'!N145</f>
        <v>0.24895240141828731</v>
      </c>
      <c r="AS145" s="22">
        <f>'Cash Flow Statement Annual'!BG145/'Income Statement Annual'!N145</f>
        <v>-0.29579886107231118</v>
      </c>
      <c r="AT145" s="22">
        <f>'Cash Flow Statement Annual'!AB145/'Balance Sheet Annual'!BB145</f>
        <v>0.17408944906737794</v>
      </c>
      <c r="AU145" s="22">
        <f>('Cash Flow Statement Annual'!AB145+'Cash Flow Statement Annual'!AU145)/'Balance Sheet Annual'!BR145</f>
        <v>1.1447638603696098</v>
      </c>
      <c r="AV145" s="22">
        <f>('Cash Flow Statement Annual'!AB145+'Cash Flow Statement Annual'!AU145)/('Balance Sheet Annual'!BH145+'Balance Sheet Annual'!BS145)</f>
        <v>1.68996295048838</v>
      </c>
      <c r="AW145" s="22">
        <f>'Cash Flow Statement Annual'!AB145/'Balance Sheet Annual'!BS145</f>
        <v>1.5607948804311216</v>
      </c>
      <c r="AX145" s="22">
        <f>('Cash Flow Statement Annual'!AB145+'Cash Flow Statement Annual'!AU145)/'Balance Sheet Annual'!BS145</f>
        <v>1.68996295048838</v>
      </c>
      <c r="AY145" s="22">
        <f>('Balance Sheet Annual'!BH145+'Balance Sheet Annual'!BS145)/('Income Statement Annual'!AF145-'Income Statement Annual'!AC145)</f>
        <v>0.69151042273203678</v>
      </c>
      <c r="AZ145" s="22">
        <f>(('Balance Sheet Annual'!BH145+'Balance Sheet Annual'!BS145)-'Balance Sheet Annual'!N145)/('Income Statement Annual'!AF145-'Income Statement Annual'!AC145)</f>
        <v>-0.42238267148014441</v>
      </c>
      <c r="BA145" s="22">
        <f>('Cash Flow Statement Annual'!AB145+'Cash Flow Statement Annual'!AU145)/'Income Statement Annual'!BS145</f>
        <v>1.3895042924397674</v>
      </c>
      <c r="BB145" s="22">
        <f>'Income Statement Annual'!AF145/('Balance Sheet Annual'!BH145+'Balance Sheet Annual'!BS145)</f>
        <v>1.4461098012798923</v>
      </c>
      <c r="BC145" s="23">
        <f>'Income Statement Annual'!AF145/('Balance Sheet Annual'!BB145-'Balance Sheet Annual'!BR145)</f>
        <v>0.19309212745384632</v>
      </c>
    </row>
    <row r="146" spans="1:55" x14ac:dyDescent="0.2">
      <c r="A146" s="47" t="s">
        <v>475</v>
      </c>
      <c r="B146" s="47" t="s">
        <v>476</v>
      </c>
      <c r="C146" s="47" t="str">
        <f>VLOOKUP(A146,'[1]S&amp;P 500 Wikipedia'!A:D,3,FALSE)</f>
        <v>Utilities</v>
      </c>
      <c r="D146" s="47">
        <v>378142</v>
      </c>
      <c r="E146" s="47" t="s">
        <v>16</v>
      </c>
      <c r="F146" s="47">
        <v>2018</v>
      </c>
      <c r="G146" s="47" t="s">
        <v>17</v>
      </c>
      <c r="H146" s="48">
        <v>43465</v>
      </c>
      <c r="I146" s="48">
        <v>43504</v>
      </c>
      <c r="J146" s="48">
        <v>43504</v>
      </c>
      <c r="K146" s="47">
        <v>967000000</v>
      </c>
      <c r="L146" s="47">
        <v>969000000</v>
      </c>
      <c r="M146" s="59" t="s">
        <v>1742</v>
      </c>
      <c r="N146" s="20">
        <f>'Balance Sheet Annual'!AH146/'Balance Sheet Annual'!BR146</f>
        <v>1.1715187653454928</v>
      </c>
      <c r="O146" s="21">
        <f>('Balance Sheet Annual'!AH146-'Balance Sheet Annual'!U146)/'Balance Sheet Annual'!BR146</f>
        <v>1.0237635917222028</v>
      </c>
      <c r="P146" s="21">
        <f>'Balance Sheet Annual'!N146/'Balance Sheet Annual'!BR146</f>
        <v>0.11829182742897229</v>
      </c>
      <c r="Q146" s="21">
        <f>'Balance Sheet Annual'!CH146/'Balance Sheet Annual'!CS146</f>
        <v>2.6185666767462958</v>
      </c>
      <c r="R146" s="21">
        <f>('Balance Sheet Annual'!BH146+'Balance Sheet Annual'!BS146)/'Balance Sheet Annual'!BB146</f>
        <v>0.30199054033727207</v>
      </c>
      <c r="S146" s="21">
        <f>('Balance Sheet Annual'!BH146/'Balance Sheet Annual'!BB146)</f>
        <v>1.7239650360169136E-2</v>
      </c>
      <c r="T146" s="21">
        <f>'Balance Sheet Annual'!BS146/'Balance Sheet Annual'!BB146</f>
        <v>0.28475088997710296</v>
      </c>
      <c r="U146" s="21">
        <f>('Balance Sheet Annual'!BH146+'Balance Sheet Annual'!BS146)/'Balance Sheet Annual'!CS146</f>
        <v>1.0927729059570608</v>
      </c>
      <c r="V146" s="21">
        <f>('Balance Sheet Annual'!BH146/'Balance Sheet Annual'!CS146)</f>
        <v>6.2382824312065314E-2</v>
      </c>
      <c r="W146" s="21">
        <f>('Balance Sheet Annual'!BS146/'Balance Sheet Annual'!CS146)</f>
        <v>1.0303900816449956</v>
      </c>
      <c r="X146" s="22">
        <f>'Balance Sheet Annual'!AH146/'Balance Sheet Annual'!BB146</f>
        <v>0.11164407601156552</v>
      </c>
      <c r="Y146" s="22">
        <f>'Balance Sheet Annual'!CS146/('Balance Sheet Annual'!BB146-'Balance Sheet Annual'!AQ146-'Balance Sheet Annual'!AR146-'Balance Sheet Annual'!AS146)</f>
        <v>0.29268335855702765</v>
      </c>
      <c r="Z146" s="22">
        <f>'Balance Sheet Annual'!BA146/'Balance Sheet Annual'!BB146</f>
        <v>0.88835592398843444</v>
      </c>
      <c r="AA146" s="22">
        <f>'Balance Sheet Annual'!AR146/'Balance Sheet Annual'!BB146</f>
        <v>5.5796968228235252E-2</v>
      </c>
      <c r="AB146" s="23">
        <f>'Balance Sheet Annual'!CS146/'Balance Sheet Annual'!CT146</f>
        <v>0.27635251449868803</v>
      </c>
      <c r="AC146" s="24">
        <f>'Income Statement Annual'!V146/'Income Statement Annual'!N146</f>
        <v>0.5367514242045297</v>
      </c>
      <c r="AD146" s="22">
        <f>('Income Statement Annual'!AF146-'Income Statement Annual'!AC146)/'Income Statement Annual'!N146</f>
        <v>0.22773377796304015</v>
      </c>
      <c r="AE146" s="22">
        <f>'Income Statement Annual'!AF146/'Income Statement Annual'!N146</f>
        <v>0.10676670835070168</v>
      </c>
      <c r="AF146" s="22">
        <f>'Income Statement Annual'!BS146/'Income Statement Annual'!N146</f>
        <v>5.5856606919549814E-2</v>
      </c>
      <c r="AG146" s="22">
        <f>('Income Statement Annual'!AF146-'Income Statement Annual'!AC146)/('Income Statement Annual'!AH146*-1)</f>
        <v>5.2734877734877736</v>
      </c>
      <c r="AH146" s="23">
        <f>'Income Statement Annual'!AF146/('Income Statement Annual'!AH146*-1)</f>
        <v>2.4723294723294722</v>
      </c>
      <c r="AI146" s="24">
        <f>'Cash Flow Statement Annual'!BG146/'Cash Flow Statement Annual'!AB146</f>
        <v>-2.5335492827394723E-2</v>
      </c>
      <c r="AJ146" s="22">
        <f>'Cash Flow Statement Annual'!AB146/'Balance Sheet Annual'!BR146</f>
        <v>0.75797965626096109</v>
      </c>
      <c r="AK146" s="22">
        <f>('Cash Flow Statement Annual'!AB146+'Cash Flow Statement Annual'!AV146)/('Balance Sheet Annual'!BH146+'Balance Sheet Annual'!BS146)</f>
        <v>0.20233549172616083</v>
      </c>
      <c r="AL146" s="23">
        <f>('Cash Flow Statement Annual'!AB146/('Balance Sheet Annual'!BH146+'Balance Sheet Annual'!BS146))</f>
        <v>0.23919420001106867</v>
      </c>
      <c r="AM146" s="24">
        <f>'Income Statement Annual'!BS146/'Balance Sheet Annual'!CS146</f>
        <v>6.0780163289990925E-2</v>
      </c>
      <c r="AN146" s="22">
        <f>'Income Statement Annual'!N146/'Balance Sheet Annual'!CS146</f>
        <v>1.0881463562140914</v>
      </c>
      <c r="AO146" s="22">
        <f>'Income Statement Annual'!N146/'Balance Sheet Annual'!BB146</f>
        <v>0.30071198168234919</v>
      </c>
      <c r="AP146" s="22">
        <f>'Income Statement Annual'!N146/('Balance Sheet Annual'!AH146-'Balance Sheet Annual'!BR146)</f>
        <v>18.39723926380368</v>
      </c>
      <c r="AQ146" s="22">
        <f>'Income Statement Annual'!BS146/'Balance Sheet Annual'!BB146</f>
        <v>1.6796750956829844E-2</v>
      </c>
      <c r="AR146" s="22">
        <f>'Cash Flow Statement Annual'!AB146/'Income Statement Annual'!N146</f>
        <v>0.2402111991107406</v>
      </c>
      <c r="AS146" s="22">
        <f>'Cash Flow Statement Annual'!BG146/'Income Statement Annual'!N146</f>
        <v>-6.0858691121300542E-3</v>
      </c>
      <c r="AT146" s="22">
        <f>'Cash Flow Statement Annual'!AB146/'Balance Sheet Annual'!BB146</f>
        <v>7.223438570688416E-2</v>
      </c>
      <c r="AU146" s="22">
        <f>('Cash Flow Statement Annual'!AB146+'Cash Flow Statement Annual'!AU146)/'Balance Sheet Annual'!BR146</f>
        <v>7.1027709575587517E-2</v>
      </c>
      <c r="AV146" s="22">
        <f>('Cash Flow Statement Annual'!AB146+'Cash Flow Statement Annual'!AU146)/('Balance Sheet Annual'!BH146+'Balance Sheet Annual'!BS146)</f>
        <v>2.2414079362443964E-2</v>
      </c>
      <c r="AW146" s="22">
        <f>'Cash Flow Statement Annual'!AB146/'Balance Sheet Annual'!BS146</f>
        <v>0.25367571533382244</v>
      </c>
      <c r="AX146" s="22">
        <f>('Cash Flow Statement Annual'!AB146+'Cash Flow Statement Annual'!AU146)/'Balance Sheet Annual'!BS146</f>
        <v>2.3771093176815847E-2</v>
      </c>
      <c r="AY146" s="22">
        <f>('Balance Sheet Annual'!BH146+'Balance Sheet Annual'!BS146)/('Income Statement Annual'!AF146-'Income Statement Annual'!AC146)</f>
        <v>4.4097620500305066</v>
      </c>
      <c r="AZ146" s="22">
        <f>(('Balance Sheet Annual'!BH146+'Balance Sheet Annual'!BS146)-'Balance Sheet Annual'!N146)/('Income Statement Annual'!AF146-'Income Statement Annual'!AC146)</f>
        <v>4.2451494813910919</v>
      </c>
      <c r="BA146" s="22">
        <f>('Cash Flow Statement Annual'!AB146+'Cash Flow Statement Annual'!AU146)/'Income Statement Annual'!BS146</f>
        <v>0.40298507462686567</v>
      </c>
      <c r="BB146" s="22">
        <f>'Income Statement Annual'!AF146/('Balance Sheet Annual'!BH146+'Balance Sheet Annual'!BS146)</f>
        <v>0.10631468260556755</v>
      </c>
      <c r="BC146" s="23">
        <f>'Income Statement Annual'!AF146/('Balance Sheet Annual'!BB146-'Balance Sheet Annual'!BR146)</f>
        <v>3.5487982856403907E-2</v>
      </c>
    </row>
    <row r="147" spans="1:55" x14ac:dyDescent="0.2">
      <c r="A147" s="47" t="s">
        <v>481</v>
      </c>
      <c r="B147" s="47" t="s">
        <v>482</v>
      </c>
      <c r="C147" s="47" t="str">
        <f>VLOOKUP(A147,'[1]S&amp;P 500 Wikipedia'!A:D,3,FALSE)</f>
        <v>Industrials</v>
      </c>
      <c r="D147" s="47">
        <v>378143</v>
      </c>
      <c r="E147" s="47" t="s">
        <v>16</v>
      </c>
      <c r="F147" s="47">
        <v>2018</v>
      </c>
      <c r="G147" s="47" t="s">
        <v>17</v>
      </c>
      <c r="H147" s="48">
        <v>43465</v>
      </c>
      <c r="I147" s="48">
        <v>43518</v>
      </c>
      <c r="J147" s="48">
        <v>43593</v>
      </c>
      <c r="K147" s="47">
        <v>172484000</v>
      </c>
      <c r="L147" s="47">
        <v>176140000</v>
      </c>
      <c r="M147" s="47" t="s">
        <v>2062</v>
      </c>
      <c r="N147" s="20">
        <f>'Balance Sheet Annual'!AH147/'Balance Sheet Annual'!BR147</f>
        <v>2.0611513529523928</v>
      </c>
      <c r="O147" s="21">
        <f>('Balance Sheet Annual'!AH147-'Balance Sheet Annual'!U147)/'Balance Sheet Annual'!BR147</f>
        <v>2.0611513529523928</v>
      </c>
      <c r="P147" s="21">
        <f>'Balance Sheet Annual'!N147/'Balance Sheet Annual'!BR147</f>
        <v>0.6961922282959726</v>
      </c>
      <c r="Q147" s="21">
        <f>'Balance Sheet Annual'!CH147/'Balance Sheet Annual'!CS147</f>
        <v>0.66751806089388843</v>
      </c>
      <c r="R147" s="21">
        <f>('Balance Sheet Annual'!BH147+'Balance Sheet Annual'!BS147)/'Balance Sheet Annual'!BB147</f>
        <v>0</v>
      </c>
      <c r="S147" s="21">
        <f>('Balance Sheet Annual'!BH147/'Balance Sheet Annual'!BB147)</f>
        <v>0</v>
      </c>
      <c r="T147" s="21">
        <f>'Balance Sheet Annual'!BS147/'Balance Sheet Annual'!BB147</f>
        <v>0</v>
      </c>
      <c r="U147" s="21">
        <f>('Balance Sheet Annual'!BH147+'Balance Sheet Annual'!BS147)/'Balance Sheet Annual'!CS147</f>
        <v>0</v>
      </c>
      <c r="V147" s="21">
        <f>('Balance Sheet Annual'!BH147/'Balance Sheet Annual'!CS147)</f>
        <v>0</v>
      </c>
      <c r="W147" s="21">
        <f>('Balance Sheet Annual'!BS147/'Balance Sheet Annual'!CS147)</f>
        <v>0</v>
      </c>
      <c r="X147" s="22">
        <f>'Balance Sheet Annual'!AH147/'Balance Sheet Annual'!BB147</f>
        <v>0.82509196547715702</v>
      </c>
      <c r="Y147" s="22">
        <f>'Balance Sheet Annual'!CS147/('Balance Sheet Annual'!BB147-'Balance Sheet Annual'!AQ147-'Balance Sheet Annual'!AR147-'Balance Sheet Annual'!AS147)</f>
        <v>0.60113130218300681</v>
      </c>
      <c r="Z147" s="22">
        <f>'Balance Sheet Annual'!BA147/'Balance Sheet Annual'!BB147</f>
        <v>0.17490803452284301</v>
      </c>
      <c r="AA147" s="22">
        <f>'Balance Sheet Annual'!AR147/'Balance Sheet Annual'!BB147</f>
        <v>2.3915700399359313E-3</v>
      </c>
      <c r="AB147" s="23">
        <f>'Balance Sheet Annual'!CS147/'Balance Sheet Annual'!CT147</f>
        <v>0.59969365457063817</v>
      </c>
      <c r="AC147" s="24">
        <f>'Income Statement Annual'!V147/'Income Statement Annual'!N147</f>
        <v>0.32197781741172826</v>
      </c>
      <c r="AD147" s="22">
        <f>('Income Statement Annual'!AF147-'Income Statement Annual'!AC147)/'Income Statement Annual'!N147</f>
        <v>0.10451509609116819</v>
      </c>
      <c r="AE147" s="22">
        <f>'Income Statement Annual'!AF147/'Income Statement Annual'!N147</f>
        <v>9.7877522082138124E-2</v>
      </c>
      <c r="AF147" s="22">
        <f>'Income Statement Annual'!BS147/'Income Statement Annual'!N147</f>
        <v>7.5961080634746658E-2</v>
      </c>
      <c r="AG147" s="22">
        <f>('Income Statement Annual'!AF147-'Income Statement Annual'!AC147)/('Income Statement Annual'!AH147*-1)</f>
        <v>-44.409857463582732</v>
      </c>
      <c r="AH147" s="23">
        <f>'Income Statement Annual'!AF147/('Income Statement Annual'!AH147*-1)</f>
        <v>-41.589463791573124</v>
      </c>
      <c r="AI147" s="24">
        <f>'Cash Flow Statement Annual'!BG147/'Cash Flow Statement Annual'!AB147</f>
        <v>-1.0959036598906433</v>
      </c>
      <c r="AJ147" s="22">
        <f>'Cash Flow Statement Annual'!AB147/'Balance Sheet Annual'!BR147</f>
        <v>0.43170573068774737</v>
      </c>
      <c r="AK147" s="22" t="e">
        <f>('Cash Flow Statement Annual'!AB147+'Cash Flow Statement Annual'!AV147)/('Balance Sheet Annual'!BH147+'Balance Sheet Annual'!BS147)</f>
        <v>#DIV/0!</v>
      </c>
      <c r="AL147" s="23" t="e">
        <f>('Cash Flow Statement Annual'!AB147/('Balance Sheet Annual'!BH147+'Balance Sheet Annual'!BS147))</f>
        <v>#DIV/0!</v>
      </c>
      <c r="AM147" s="24">
        <f>'Income Statement Annual'!BS147/'Balance Sheet Annual'!CS147</f>
        <v>0.31100909584850983</v>
      </c>
      <c r="AN147" s="22">
        <f>'Income Statement Annual'!N147/'Balance Sheet Annual'!CS147</f>
        <v>4.0943216348379048</v>
      </c>
      <c r="AO147" s="22">
        <f>'Income Statement Annual'!N147/'Balance Sheet Annual'!BB147</f>
        <v>2.455338704183573</v>
      </c>
      <c r="AP147" s="22">
        <f>'Income Statement Annual'!N147/('Balance Sheet Annual'!AH147-'Balance Sheet Annual'!BR147)</f>
        <v>5.7801831990153252</v>
      </c>
      <c r="AQ147" s="22">
        <f>'Income Statement Annual'!BS147/'Balance Sheet Annual'!BB147</f>
        <v>0.18651018129410277</v>
      </c>
      <c r="AR147" s="22">
        <f>'Cash Flow Statement Annual'!AB147/'Income Statement Annual'!N147</f>
        <v>7.0383178930903192E-2</v>
      </c>
      <c r="AS147" s="22">
        <f>'Cash Flow Statement Annual'!BG147/'Income Statement Annual'!N147</f>
        <v>-7.7133183385114823E-2</v>
      </c>
      <c r="AT147" s="22">
        <f>'Cash Flow Statement Annual'!AB147/'Balance Sheet Annual'!BB147</f>
        <v>0.17281454335252441</v>
      </c>
      <c r="AU147" s="22">
        <f>('Cash Flow Statement Annual'!AB147+'Cash Flow Statement Annual'!AU147)/'Balance Sheet Annual'!BR147</f>
        <v>0.39522881072986249</v>
      </c>
      <c r="AV147" s="22" t="e">
        <f>('Cash Flow Statement Annual'!AB147+'Cash Flow Statement Annual'!AU147)/('Balance Sheet Annual'!BH147+'Balance Sheet Annual'!BS147)</f>
        <v>#DIV/0!</v>
      </c>
      <c r="AW147" s="22" t="e">
        <f>'Cash Flow Statement Annual'!AB147/'Balance Sheet Annual'!BS147</f>
        <v>#DIV/0!</v>
      </c>
      <c r="AX147" s="22" t="e">
        <f>('Cash Flow Statement Annual'!AB147+'Cash Flow Statement Annual'!AU147)/'Balance Sheet Annual'!BS147</f>
        <v>#DIV/0!</v>
      </c>
      <c r="AY147" s="22">
        <f>('Balance Sheet Annual'!BH147+'Balance Sheet Annual'!BS147)/('Income Statement Annual'!AF147-'Income Statement Annual'!AC147)</f>
        <v>0</v>
      </c>
      <c r="AZ147" s="22">
        <f>(('Balance Sheet Annual'!BH147+'Balance Sheet Annual'!BS147)-'Balance Sheet Annual'!N147)/('Income Statement Annual'!AF147-'Income Statement Annual'!AC147)</f>
        <v>-1.086003465862198</v>
      </c>
      <c r="BA147" s="22">
        <f>('Cash Flow Statement Annual'!AB147+'Cash Flow Statement Annual'!AU147)/'Income Statement Annual'!BS147</f>
        <v>0.84827862872634863</v>
      </c>
      <c r="BB147" s="22" t="e">
        <f>'Income Statement Annual'!AF147/('Balance Sheet Annual'!BH147+'Balance Sheet Annual'!BS147)</f>
        <v>#DIV/0!</v>
      </c>
      <c r="BC147" s="23">
        <f>'Income Statement Annual'!AF147/('Balance Sheet Annual'!BB147-'Balance Sheet Annual'!BR147)</f>
        <v>0.40074205622522285</v>
      </c>
    </row>
    <row r="148" spans="1:55" x14ac:dyDescent="0.2">
      <c r="A148" s="47" t="s">
        <v>478</v>
      </c>
      <c r="B148" s="47" t="s">
        <v>479</v>
      </c>
      <c r="C148" s="47" t="str">
        <f>VLOOKUP(A148,'[1]S&amp;P 500 Wikipedia'!A:D,3,FALSE)</f>
        <v>Consumer Discretionary</v>
      </c>
      <c r="D148" s="47">
        <v>112653</v>
      </c>
      <c r="E148" s="47" t="s">
        <v>16</v>
      </c>
      <c r="F148" s="47">
        <v>2018</v>
      </c>
      <c r="G148" s="47" t="s">
        <v>17</v>
      </c>
      <c r="H148" s="48">
        <v>43465</v>
      </c>
      <c r="I148" s="48">
        <v>43504</v>
      </c>
      <c r="J148" s="48">
        <v>43504</v>
      </c>
      <c r="K148" s="47">
        <v>148469000</v>
      </c>
      <c r="L148" s="47">
        <v>153969000</v>
      </c>
      <c r="M148" s="47" t="s">
        <v>1744</v>
      </c>
      <c r="N148" s="20">
        <f>'Balance Sheet Annual'!AH148/'Balance Sheet Annual'!BR148</f>
        <v>0.64478908188585604</v>
      </c>
      <c r="O148" s="21">
        <f>('Balance Sheet Annual'!AH148-'Balance Sheet Annual'!U148)/'Balance Sheet Annual'!BR148</f>
        <v>0.64478908188585604</v>
      </c>
      <c r="P148" s="21">
        <f>'Balance Sheet Annual'!N148/'Balance Sheet Annual'!BR148</f>
        <v>0.30657568238213401</v>
      </c>
      <c r="Q148" s="21">
        <f>'Balance Sheet Annual'!CH148/'Balance Sheet Annual'!CS148</f>
        <v>2.1742650941735611</v>
      </c>
      <c r="R148" s="21">
        <f>('Balance Sheet Annual'!BH148+'Balance Sheet Annual'!BS148)/'Balance Sheet Annual'!BB148</f>
        <v>0.20612210946597903</v>
      </c>
      <c r="S148" s="21">
        <f>('Balance Sheet Annual'!BH148/'Balance Sheet Annual'!BB148)</f>
        <v>0</v>
      </c>
      <c r="T148" s="21">
        <f>'Balance Sheet Annual'!BS148/'Balance Sheet Annual'!BB148</f>
        <v>0.20612210946597903</v>
      </c>
      <c r="U148" s="21">
        <f>('Balance Sheet Annual'!BH148+'Balance Sheet Annual'!BS148)/'Balance Sheet Annual'!CS148</f>
        <v>0.65428621721527902</v>
      </c>
      <c r="V148" s="21">
        <f>('Balance Sheet Annual'!BH148/'Balance Sheet Annual'!CS148)</f>
        <v>0</v>
      </c>
      <c r="W148" s="21">
        <f>('Balance Sheet Annual'!BS148/'Balance Sheet Annual'!CS148)</f>
        <v>0.65428621721527902</v>
      </c>
      <c r="X148" s="22">
        <f>'Balance Sheet Annual'!AH148/'Balance Sheet Annual'!BB148</f>
        <v>0.288193866799756</v>
      </c>
      <c r="Y148" s="22">
        <f>'Balance Sheet Annual'!CS148/('Balance Sheet Annual'!BB148-'Balance Sheet Annual'!AQ148-'Balance Sheet Annual'!AR148-'Balance Sheet Annual'!AS148)</f>
        <v>0.7172074233051382</v>
      </c>
      <c r="Z148" s="22">
        <f>'Balance Sheet Annual'!BA148/'Balance Sheet Annual'!BB148</f>
        <v>0.711806133200244</v>
      </c>
      <c r="AA148" s="22">
        <f>'Balance Sheet Annual'!AR148/'Balance Sheet Annual'!BB148</f>
        <v>0.45028558753396553</v>
      </c>
      <c r="AB148" s="23">
        <f>'Balance Sheet Annual'!CS148/'Balance Sheet Annual'!CT148</f>
        <v>0.31503354960350466</v>
      </c>
      <c r="AC148" s="24">
        <f>'Income Statement Annual'!V148/'Income Statement Annual'!N148</f>
        <v>0.82491312483293233</v>
      </c>
      <c r="AD148" s="22">
        <f>('Income Statement Annual'!AF148-'Income Statement Annual'!AC148)/'Income Statement Annual'!N148</f>
        <v>8.8835427247616505E-2</v>
      </c>
      <c r="AE148" s="22">
        <f>'Income Statement Annual'!AF148/'Income Statement Annual'!N148</f>
        <v>6.3619353114140603E-2</v>
      </c>
      <c r="AF148" s="22">
        <f>'Income Statement Annual'!BS148/'Income Statement Annual'!N148</f>
        <v>3.6175710594315243E-2</v>
      </c>
      <c r="AG148" s="22">
        <f>('Income Statement Annual'!AF148-'Income Statement Annual'!AC148)/('Income Statement Annual'!AH148*-1)</f>
        <v>8.3781512605042021</v>
      </c>
      <c r="AH148" s="23">
        <f>'Income Statement Annual'!AF148/('Income Statement Annual'!AH148*-1)</f>
        <v>6</v>
      </c>
      <c r="AI148" s="24">
        <f>'Cash Flow Statement Annual'!BG148/'Cash Flow Statement Annual'!AB148</f>
        <v>-0.75392405063291135</v>
      </c>
      <c r="AJ148" s="22">
        <f>'Cash Flow Statement Annual'!AB148/'Balance Sheet Annual'!BR148</f>
        <v>0.24503722084367247</v>
      </c>
      <c r="AK148" s="22">
        <f>('Cash Flow Statement Annual'!AB148+'Cash Flow Statement Annual'!AV148)/('Balance Sheet Annual'!BH148+'Balance Sheet Annual'!BS148)</f>
        <v>0.48130212536992201</v>
      </c>
      <c r="AL148" s="23">
        <f>('Cash Flow Statement Annual'!AB148/('Balance Sheet Annual'!BH148+'Balance Sheet Annual'!BS148))</f>
        <v>0.53134248049502286</v>
      </c>
      <c r="AM148" s="24">
        <f>'Income Statement Annual'!BS148/'Balance Sheet Annual'!CS148</f>
        <v>7.1466291145925009E-2</v>
      </c>
      <c r="AN148" s="22">
        <f>'Income Statement Annual'!N148/'Balance Sheet Annual'!CS148</f>
        <v>1.9755324766766413</v>
      </c>
      <c r="AO148" s="22">
        <f>'Income Statement Annual'!N148/'Balance Sheet Annual'!BB148</f>
        <v>0.62235900848444514</v>
      </c>
      <c r="AP148" s="22">
        <f>'Income Statement Annual'!N148/('Balance Sheet Annual'!AH148-'Balance Sheet Annual'!BR148)</f>
        <v>-3.9200139713587148</v>
      </c>
      <c r="AQ148" s="22">
        <f>'Income Statement Annual'!BS148/'Balance Sheet Annual'!BB148</f>
        <v>2.2514279376698275E-2</v>
      </c>
      <c r="AR148" s="22">
        <f>'Cash Flow Statement Annual'!AB148/'Income Statement Annual'!N148</f>
        <v>0.17597790252160742</v>
      </c>
      <c r="AS148" s="22">
        <f>'Cash Flow Statement Annual'!BG148/'Income Statement Annual'!N148</f>
        <v>-0.1326739730909739</v>
      </c>
      <c r="AT148" s="22">
        <f>'Cash Flow Statement Annual'!AB148/'Balance Sheet Annual'!BB148</f>
        <v>0.10952143292851993</v>
      </c>
      <c r="AU148" s="22">
        <f>('Cash Flow Statement Annual'!AB148+'Cash Flow Statement Annual'!AU148)/'Balance Sheet Annual'!BR148</f>
        <v>0.17568238213399504</v>
      </c>
      <c r="AV148" s="22">
        <f>('Cash Flow Statement Annual'!AB148+'Cash Flow Statement Annual'!AU148)/('Balance Sheet Annual'!BH148+'Balance Sheet Annual'!BS148)</f>
        <v>0.38095238095238093</v>
      </c>
      <c r="AW148" s="22">
        <f>'Cash Flow Statement Annual'!AB148/'Balance Sheet Annual'!BS148</f>
        <v>0.53134248049502286</v>
      </c>
      <c r="AX148" s="22">
        <f>('Cash Flow Statement Annual'!AB148+'Cash Flow Statement Annual'!AU148)/'Balance Sheet Annual'!BS148</f>
        <v>0.38095238095238093</v>
      </c>
      <c r="AY148" s="22">
        <f>('Balance Sheet Annual'!BH148+'Balance Sheet Annual'!BS148)/('Income Statement Annual'!AF148-'Income Statement Annual'!AC148)</f>
        <v>3.728184553660983</v>
      </c>
      <c r="AZ148" s="22">
        <f>(('Balance Sheet Annual'!BH148+'Balance Sheet Annual'!BS148)-'Balance Sheet Annual'!N148)/('Income Statement Annual'!AF148-'Income Statement Annual'!AC148)</f>
        <v>1.2497492477432297</v>
      </c>
      <c r="BA148" s="22">
        <f>('Cash Flow Statement Annual'!AB148+'Cash Flow Statement Annual'!AU148)/'Income Statement Annual'!BS148</f>
        <v>3.4876847290640396</v>
      </c>
      <c r="BB148" s="22">
        <f>'Income Statement Annual'!AF148/('Balance Sheet Annual'!BH148+'Balance Sheet Annual'!BS148)</f>
        <v>0.19209039548022599</v>
      </c>
      <c r="BC148" s="23">
        <f>'Income Statement Annual'!AF148/('Balance Sheet Annual'!BB148-'Balance Sheet Annual'!BR148)</f>
        <v>7.1593301915170965E-2</v>
      </c>
    </row>
    <row r="149" spans="1:55" x14ac:dyDescent="0.2">
      <c r="A149" s="47" t="s">
        <v>484</v>
      </c>
      <c r="B149" s="47" t="s">
        <v>485</v>
      </c>
      <c r="C149" s="47" t="str">
        <f>VLOOKUP(A149,'[1]S&amp;P 500 Wikipedia'!A:D,3,FALSE)</f>
        <v>Real Estate</v>
      </c>
      <c r="D149" s="47">
        <v>130051</v>
      </c>
      <c r="E149" s="47" t="s">
        <v>16</v>
      </c>
      <c r="F149" s="47">
        <v>2018</v>
      </c>
      <c r="G149" s="47" t="s">
        <v>17</v>
      </c>
      <c r="H149" s="48">
        <v>43465</v>
      </c>
      <c r="I149" s="48">
        <v>43522</v>
      </c>
      <c r="J149" s="48">
        <v>43592</v>
      </c>
      <c r="K149" s="47">
        <v>126236542</v>
      </c>
      <c r="L149" s="47">
        <v>132940070</v>
      </c>
      <c r="M149" s="47" t="s">
        <v>2063</v>
      </c>
      <c r="N149" s="20">
        <f>'Balance Sheet Annual'!AH149/'Balance Sheet Annual'!BR149</f>
        <v>1.631655325438806E-2</v>
      </c>
      <c r="O149" s="21">
        <f>('Balance Sheet Annual'!AH149-'Balance Sheet Annual'!U149)/'Balance Sheet Annual'!BR149</f>
        <v>1.631655325438806E-2</v>
      </c>
      <c r="P149" s="21">
        <f>'Balance Sheet Annual'!N149/'Balance Sheet Annual'!BR149</f>
        <v>1.2905991827132975E-2</v>
      </c>
      <c r="Q149" s="21">
        <f>'Balance Sheet Annual'!CH149/'Balance Sheet Annual'!CS149</f>
        <v>1.8175184945046028</v>
      </c>
      <c r="R149" s="21">
        <f>('Balance Sheet Annual'!BH149+'Balance Sheet Annual'!BS149)/'Balance Sheet Annual'!BB149</f>
        <v>8.1979587608426024E-2</v>
      </c>
      <c r="S149" s="21">
        <f>('Balance Sheet Annual'!BH149/'Balance Sheet Annual'!BB149)</f>
        <v>1.0321129850262067E-2</v>
      </c>
      <c r="T149" s="21">
        <f>'Balance Sheet Annual'!BS149/'Balance Sheet Annual'!BB149</f>
        <v>7.1658457758163943E-2</v>
      </c>
      <c r="U149" s="21">
        <f>('Balance Sheet Annual'!BH149+'Balance Sheet Annual'!BS149)/'Balance Sheet Annual'!CS149</f>
        <v>0.23097900425860068</v>
      </c>
      <c r="V149" s="21">
        <f>('Balance Sheet Annual'!BH149/'Balance Sheet Annual'!CS149)</f>
        <v>2.9079974237296899E-2</v>
      </c>
      <c r="W149" s="21">
        <f>('Balance Sheet Annual'!BS149/'Balance Sheet Annual'!CS149)</f>
        <v>0.20189903002130377</v>
      </c>
      <c r="X149" s="22">
        <f>'Balance Sheet Annual'!AH149/'Balance Sheet Annual'!BB149</f>
        <v>9.2622583804388842E-3</v>
      </c>
      <c r="Y149" s="22">
        <f>'Balance Sheet Annual'!CS149/('Balance Sheet Annual'!BB149-'Balance Sheet Annual'!AQ149-'Balance Sheet Annual'!AR149-'Balance Sheet Annual'!AS149)</f>
        <v>0.35492224876267492</v>
      </c>
      <c r="Z149" s="22">
        <f>'Balance Sheet Annual'!BA149/'Balance Sheet Annual'!BB149</f>
        <v>0.99073774161956107</v>
      </c>
      <c r="AA149" s="22">
        <f>'Balance Sheet Annual'!AR149/'Balance Sheet Annual'!BB149</f>
        <v>0</v>
      </c>
      <c r="AB149" s="23">
        <f>'Balance Sheet Annual'!CS149/'Balance Sheet Annual'!CT149</f>
        <v>0.35492224876267492</v>
      </c>
      <c r="AC149" s="24">
        <f>'Income Statement Annual'!V149/'Income Statement Annual'!N149</f>
        <v>0.75623096696985803</v>
      </c>
      <c r="AD149" s="22">
        <f>('Income Statement Annual'!AF149-'Income Statement Annual'!AC149)/'Income Statement Annual'!N149</f>
        <v>0.66684216332220181</v>
      </c>
      <c r="AE149" s="22">
        <f>'Income Statement Annual'!AF149/'Income Statement Annual'!N149</f>
        <v>0.49213942122874399</v>
      </c>
      <c r="AF149" s="22">
        <f>'Income Statement Annual'!BS149/'Income Statement Annual'!N149</f>
        <v>0.34705633609782349</v>
      </c>
      <c r="AG149" s="22">
        <f>('Income Statement Annual'!AF149-'Income Statement Annual'!AC149)/('Income Statement Annual'!AH149*-1)</f>
        <v>4.6085685903063345</v>
      </c>
      <c r="AH149" s="23">
        <f>'Income Statement Annual'!AF149/('Income Statement Annual'!AH149*-1)</f>
        <v>3.4011920713394632</v>
      </c>
      <c r="AI149" s="24">
        <f>'Cash Flow Statement Annual'!BG149/'Cash Flow Statement Annual'!AB149</f>
        <v>-0.36478728819185741</v>
      </c>
      <c r="AJ149" s="22">
        <f>'Cash Flow Statement Annual'!AB149/'Balance Sheet Annual'!BR149</f>
        <v>0.15214304874202719</v>
      </c>
      <c r="AK149" s="22">
        <f>('Cash Flow Statement Annual'!AB149+'Cash Flow Statement Annual'!AV149)/('Balance Sheet Annual'!BH149+'Balance Sheet Annual'!BS149)</f>
        <v>0.39306530882503798</v>
      </c>
      <c r="AL149" s="23">
        <f>('Cash Flow Statement Annual'!AB149/('Balance Sheet Annual'!BH149+'Balance Sheet Annual'!BS149))</f>
        <v>1.0535007631641937</v>
      </c>
      <c r="AM149" s="24">
        <f>'Income Statement Annual'!BS149/'Balance Sheet Annual'!CS149</f>
        <v>0.14909374593867644</v>
      </c>
      <c r="AN149" s="22">
        <f>'Income Statement Annual'!N149/'Balance Sheet Annual'!CS149</f>
        <v>0.42959522829933849</v>
      </c>
      <c r="AO149" s="22">
        <f>'Income Statement Annual'!N149/'Balance Sheet Annual'!BB149</f>
        <v>0.15247290448571593</v>
      </c>
      <c r="AP149" s="22">
        <f>'Income Statement Annual'!N149/('Balance Sheet Annual'!AH149-'Balance Sheet Annual'!BR149)</f>
        <v>-0.27305418736073223</v>
      </c>
      <c r="AQ149" s="22">
        <f>'Income Statement Annual'!BS149/'Balance Sheet Annual'!BB149</f>
        <v>5.2916687585005971E-2</v>
      </c>
      <c r="AR149" s="22">
        <f>'Cash Flow Statement Annual'!AB149/'Income Statement Annual'!N149</f>
        <v>0.56643216970693733</v>
      </c>
      <c r="AS149" s="22">
        <f>'Cash Flow Statement Annual'!BG149/'Income Statement Annual'!N149</f>
        <v>-0.20662725513202362</v>
      </c>
      <c r="AT149" s="22">
        <f>'Cash Flow Statement Annual'!AB149/'Balance Sheet Annual'!BB149</f>
        <v>8.6365558109362695E-2</v>
      </c>
      <c r="AU149" s="22">
        <f>('Cash Flow Statement Annual'!AB149+'Cash Flow Statement Annual'!AU149)/'Balance Sheet Annual'!BR149</f>
        <v>5.2502309210917655E-2</v>
      </c>
      <c r="AV149" s="22">
        <f>('Cash Flow Statement Annual'!AB149+'Cash Flow Statement Annual'!AU149)/('Balance Sheet Annual'!BH149+'Balance Sheet Annual'!BS149)</f>
        <v>0.3635474855993559</v>
      </c>
      <c r="AW149" s="22">
        <f>'Cash Flow Statement Annual'!AB149/'Balance Sheet Annual'!BS149</f>
        <v>1.2052388623940651</v>
      </c>
      <c r="AX149" s="22">
        <f>('Cash Flow Statement Annual'!AB149+'Cash Flow Statement Annual'!AU149)/'Balance Sheet Annual'!BS149</f>
        <v>0.41591005274070281</v>
      </c>
      <c r="AY149" s="22">
        <f>('Balance Sheet Annual'!BH149+'Balance Sheet Annual'!BS149)/('Income Statement Annual'!AF149-'Income Statement Annual'!AC149)</f>
        <v>0.8062876435247498</v>
      </c>
      <c r="AZ149" s="22">
        <f>(('Balance Sheet Annual'!BH149+'Balance Sheet Annual'!BS149)-'Balance Sheet Annual'!N149)/('Income Statement Annual'!AF149-'Income Statement Annual'!AC149)</f>
        <v>0.73423264230912866</v>
      </c>
      <c r="BA149" s="22">
        <f>('Cash Flow Statement Annual'!AB149+'Cash Flow Statement Annual'!AU149)/'Income Statement Annual'!BS149</f>
        <v>0.56321501412269526</v>
      </c>
      <c r="BB149" s="22">
        <f>'Income Statement Annual'!AF149/('Balance Sheet Annual'!BH149+'Balance Sheet Annual'!BS149)</f>
        <v>0.91532452352752836</v>
      </c>
      <c r="BC149" s="23">
        <f>'Income Statement Annual'!AF149/('Balance Sheet Annual'!BB149-'Balance Sheet Annual'!BR149)</f>
        <v>0.17356239756462805</v>
      </c>
    </row>
    <row r="150" spans="1:55" x14ac:dyDescent="0.2">
      <c r="A150" s="47" t="s">
        <v>523</v>
      </c>
      <c r="B150" s="47" t="s">
        <v>524</v>
      </c>
      <c r="C150" s="47" t="str">
        <f>VLOOKUP(A150,'[1]S&amp;P 500 Wikipedia'!A:D,3,FALSE)</f>
        <v>Consumer Discretionary</v>
      </c>
      <c r="D150" s="47">
        <v>249937</v>
      </c>
      <c r="E150" s="47" t="s">
        <v>16</v>
      </c>
      <c r="F150" s="47">
        <v>2018</v>
      </c>
      <c r="G150" s="47" t="s">
        <v>17</v>
      </c>
      <c r="H150" s="48">
        <v>43465</v>
      </c>
      <c r="I150" s="48">
        <v>43517</v>
      </c>
      <c r="J150" s="48">
        <v>43517</v>
      </c>
      <c r="K150" s="47">
        <v>3969000000</v>
      </c>
      <c r="L150" s="47">
        <v>3996000000</v>
      </c>
      <c r="M150" s="47" t="s">
        <v>1746</v>
      </c>
      <c r="N150" s="20">
        <f>'Balance Sheet Annual'!AH150/'Balance Sheet Annual'!BR150</f>
        <v>1.1996463288304784</v>
      </c>
      <c r="O150" s="21">
        <f>('Balance Sheet Annual'!AH150-'Balance Sheet Annual'!U150)/'Balance Sheet Annual'!BR150</f>
        <v>1.0822442423798513</v>
      </c>
      <c r="P150" s="21">
        <f>'Balance Sheet Annual'!N150/'Balance Sheet Annual'!BR150</f>
        <v>0.35525117977586873</v>
      </c>
      <c r="Q150" s="21">
        <f>'Balance Sheet Annual'!CH150/'Balance Sheet Annual'!CS150</f>
        <v>6.1130704818943045</v>
      </c>
      <c r="R150" s="21">
        <f>('Balance Sheet Annual'!BH150+'Balance Sheet Annual'!BS150)/'Balance Sheet Annual'!BB150</f>
        <v>0.60112652997583227</v>
      </c>
      <c r="S150" s="21">
        <f>('Balance Sheet Annual'!BH150/'Balance Sheet Annual'!BB150)</f>
        <v>0.20851719030170734</v>
      </c>
      <c r="T150" s="21">
        <f>'Balance Sheet Annual'!BS150/'Balance Sheet Annual'!BB150</f>
        <v>0.39260933967412487</v>
      </c>
      <c r="U150" s="21">
        <f>('Balance Sheet Annual'!BH150+'Balance Sheet Annual'!BS150)/'Balance Sheet Annual'!CS150</f>
        <v>4.2758553762546443</v>
      </c>
      <c r="V150" s="21">
        <f>('Balance Sheet Annual'!BH150/'Balance Sheet Annual'!CS150)</f>
        <v>1.4831974713026119</v>
      </c>
      <c r="W150" s="21">
        <f>('Balance Sheet Annual'!BS150/'Balance Sheet Annual'!CS150)</f>
        <v>2.7926579049520326</v>
      </c>
      <c r="X150" s="22">
        <f>'Balance Sheet Annual'!AH150/'Balance Sheet Annual'!BB150</f>
        <v>0.44690496608715991</v>
      </c>
      <c r="Y150" s="22">
        <f>'Balance Sheet Annual'!CS150/('Balance Sheet Annual'!BB150-'Balance Sheet Annual'!AQ150-'Balance Sheet Annual'!AR150-'Balance Sheet Annual'!AS150)</f>
        <v>0.14058626335074453</v>
      </c>
      <c r="Z150" s="22">
        <f>'Balance Sheet Annual'!BA150/'Balance Sheet Annual'!BB150</f>
        <v>0.55309503391284009</v>
      </c>
      <c r="AA150" s="22">
        <f>'Balance Sheet Annual'!AR150/'Balance Sheet Annual'!BB150</f>
        <v>0</v>
      </c>
      <c r="AB150" s="23">
        <f>'Balance Sheet Annual'!CS150/'Balance Sheet Annual'!CT150</f>
        <v>0.14058626335074453</v>
      </c>
      <c r="AC150" s="24">
        <f>'Income Statement Annual'!V150/'Income Statement Annual'!N150</f>
        <v>9.109506168219636E-2</v>
      </c>
      <c r="AD150" s="22">
        <f>('Income Statement Annual'!AF150-'Income Statement Annual'!AC150)/'Income Statement Annual'!N150</f>
        <v>1.9976549539098654E-2</v>
      </c>
      <c r="AE150" s="22">
        <f>'Income Statement Annual'!AF150/'Income Statement Annual'!N150</f>
        <v>1.9976549539098654E-2</v>
      </c>
      <c r="AF150" s="22">
        <f>'Income Statement Annual'!BS150/'Income Statement Annual'!N150</f>
        <v>2.2932804450598112E-2</v>
      </c>
      <c r="AG150" s="22">
        <f>('Income Statement Annual'!AF150-'Income Statement Annual'!AC150)/('Income Statement Annual'!AH150*-1)</f>
        <v>2.6083061889250816</v>
      </c>
      <c r="AH150" s="23">
        <f>'Income Statement Annual'!AF150/('Income Statement Annual'!AH150*-1)</f>
        <v>2.6083061889250816</v>
      </c>
      <c r="AI150" s="24">
        <f>'Cash Flow Statement Annual'!BG150/'Cash Flow Statement Annual'!AB150</f>
        <v>-8.1840745958274633E-3</v>
      </c>
      <c r="AJ150" s="22">
        <f>'Cash Flow Statement Annual'!AB150/'Balance Sheet Annual'!BR150</f>
        <v>0.15598154213186285</v>
      </c>
      <c r="AK150" s="22">
        <f>('Cash Flow Statement Annual'!AB150+'Cash Flow Statement Annual'!AV150)/('Balance Sheet Annual'!BH150+'Balance Sheet Annual'!BS150)</f>
        <v>7.7827420515780121E-2</v>
      </c>
      <c r="AL150" s="23">
        <f>('Cash Flow Statement Annual'!AB150/('Balance Sheet Annual'!BH150+'Balance Sheet Annual'!BS150))</f>
        <v>9.6665002302010861E-2</v>
      </c>
      <c r="AM150" s="24">
        <f>'Income Statement Annual'!BS150/'Balance Sheet Annual'!CS150</f>
        <v>0.10195197693118173</v>
      </c>
      <c r="AN150" s="22">
        <f>'Income Statement Annual'!N150/'Balance Sheet Annual'!CS150</f>
        <v>4.4456829146564631</v>
      </c>
      <c r="AO150" s="22">
        <f>'Income Statement Annual'!N150/'Balance Sheet Annual'!BB150</f>
        <v>0.62500194901379902</v>
      </c>
      <c r="AP150" s="22">
        <f>'Income Statement Annual'!N150/('Balance Sheet Annual'!AH150-'Balance Sheet Annual'!BR150)</f>
        <v>8.4034591194968549</v>
      </c>
      <c r="AQ150" s="22">
        <f>'Income Statement Annual'!BS150/'Balance Sheet Annual'!BB150</f>
        <v>1.4333047477976145E-2</v>
      </c>
      <c r="AR150" s="22">
        <f>'Cash Flow Statement Annual'!AB150/'Income Statement Annual'!N150</f>
        <v>9.2972345919245594E-2</v>
      </c>
      <c r="AS150" s="22">
        <f>'Cash Flow Statement Annual'!BG150/'Income Statement Annual'!N150</f>
        <v>-7.6089261435218099E-4</v>
      </c>
      <c r="AT150" s="22">
        <f>'Cash Flow Statement Annual'!AB150/'Balance Sheet Annual'!BB150</f>
        <v>5.8107897403913616E-2</v>
      </c>
      <c r="AU150" s="22">
        <f>('Cash Flow Statement Annual'!AB150+'Cash Flow Statement Annual'!AU150)/'Balance Sheet Annual'!BR150</f>
        <v>-1.4167774068997269E-2</v>
      </c>
      <c r="AV150" s="22">
        <f>('Cash Flow Statement Annual'!AB150+'Cash Flow Statement Annual'!AU150)/('Balance Sheet Annual'!BH150+'Balance Sheet Annual'!BS150)</f>
        <v>-8.7800639375409332E-3</v>
      </c>
      <c r="AW150" s="22">
        <f>'Cash Flow Statement Annual'!AB150/'Balance Sheet Annual'!BS150</f>
        <v>0.14800436854646545</v>
      </c>
      <c r="AX150" s="22">
        <f>('Cash Flow Statement Annual'!AB150+'Cash Flow Statement Annual'!AU150)/'Balance Sheet Annual'!BS150</f>
        <v>-1.3443208895949165E-2</v>
      </c>
      <c r="AY150" s="22">
        <f>('Balance Sheet Annual'!BH150+'Balance Sheet Annual'!BS150)/('Income Statement Annual'!AF150-'Income Statement Annual'!AC150)</f>
        <v>48.146425226350296</v>
      </c>
      <c r="AZ150" s="22">
        <f>(('Balance Sheet Annual'!BH150+'Balance Sheet Annual'!BS150)-'Balance Sheet Annual'!N150)/('Income Statement Annual'!AF150-'Income Statement Annual'!AC150)</f>
        <v>37.546674992194816</v>
      </c>
      <c r="BA150" s="22">
        <f>('Cash Flow Statement Annual'!AB150+'Cash Flow Statement Annual'!AU150)/'Income Statement Annual'!BS150</f>
        <v>-0.36823497416372042</v>
      </c>
      <c r="BB150" s="22">
        <f>'Income Statement Annual'!AF150/('Balance Sheet Annual'!BH150+'Balance Sheet Annual'!BS150)</f>
        <v>2.0769973997004143E-2</v>
      </c>
      <c r="BC150" s="23">
        <f>'Income Statement Annual'!AF150/('Balance Sheet Annual'!BB150-'Balance Sheet Annual'!BR150)</f>
        <v>1.9897994048617453E-2</v>
      </c>
    </row>
    <row r="151" spans="1:55" x14ac:dyDescent="0.2">
      <c r="A151" s="47" t="s">
        <v>496</v>
      </c>
      <c r="B151" s="47" t="s">
        <v>497</v>
      </c>
      <c r="C151" s="47" t="str">
        <f>VLOOKUP(A151,'[1]S&amp;P 500 Wikipedia'!A:D,3,FALSE)</f>
        <v>Industrials</v>
      </c>
      <c r="D151" s="47">
        <v>339017</v>
      </c>
      <c r="E151" s="47" t="s">
        <v>16</v>
      </c>
      <c r="F151" s="47">
        <v>2018</v>
      </c>
      <c r="G151" s="47" t="s">
        <v>17</v>
      </c>
      <c r="H151" s="48">
        <v>43465</v>
      </c>
      <c r="I151" s="48">
        <v>43502</v>
      </c>
      <c r="J151" s="48">
        <v>43502</v>
      </c>
      <c r="K151" s="47">
        <v>572155062</v>
      </c>
      <c r="L151" s="47">
        <v>572509168</v>
      </c>
      <c r="M151" s="47" t="s">
        <v>1747</v>
      </c>
      <c r="N151" s="20">
        <f>'Balance Sheet Annual'!AH151/'Balance Sheet Annual'!BR151</f>
        <v>5.2953818015546412</v>
      </c>
      <c r="O151" s="21">
        <f>('Balance Sheet Annual'!AH151-'Balance Sheet Annual'!U151)/'Balance Sheet Annual'!BR151</f>
        <v>2.3719707361682669</v>
      </c>
      <c r="P151" s="21">
        <f>'Balance Sheet Annual'!N151/'Balance Sheet Annual'!BR151</f>
        <v>0.38225880201188844</v>
      </c>
      <c r="Q151" s="21">
        <f>'Balance Sheet Annual'!CH151/'Balance Sheet Annual'!CS151</f>
        <v>0.44243713901072657</v>
      </c>
      <c r="R151" s="21">
        <f>('Balance Sheet Annual'!BH151+'Balance Sheet Annual'!BS151)/'Balance Sheet Annual'!BB151</f>
        <v>0.15053439710973957</v>
      </c>
      <c r="S151" s="21">
        <f>('Balance Sheet Annual'!BH151/'Balance Sheet Annual'!BB151)</f>
        <v>9.0320638265843742E-4</v>
      </c>
      <c r="T151" s="21">
        <f>'Balance Sheet Annual'!BS151/'Balance Sheet Annual'!BB151</f>
        <v>0.14963119072708114</v>
      </c>
      <c r="U151" s="21">
        <f>('Balance Sheet Annual'!BH151+'Balance Sheet Annual'!BS151)/'Balance Sheet Annual'!CS151</f>
        <v>0.21713640508967733</v>
      </c>
      <c r="V151" s="21">
        <f>('Balance Sheet Annual'!BH151/'Balance Sheet Annual'!CS151)</f>
        <v>1.302818430538064E-3</v>
      </c>
      <c r="W151" s="21">
        <f>('Balance Sheet Annual'!BS151/'Balance Sheet Annual'!CS151)</f>
        <v>0.21583358665913926</v>
      </c>
      <c r="X151" s="22">
        <f>'Balance Sheet Annual'!AH151/'Balance Sheet Annual'!BB151</f>
        <v>0.69733554117115759</v>
      </c>
      <c r="Y151" s="22">
        <f>'Balance Sheet Annual'!CS151/('Balance Sheet Annual'!BB151-'Balance Sheet Annual'!AQ151-'Balance Sheet Annual'!AR151-'Balance Sheet Annual'!AS151)</f>
        <v>0.69327111244919459</v>
      </c>
      <c r="Z151" s="22">
        <f>'Balance Sheet Annual'!BA151/'Balance Sheet Annual'!BB151</f>
        <v>0.30266445882884241</v>
      </c>
      <c r="AA151" s="22">
        <f>'Balance Sheet Annual'!AR151/'Balance Sheet Annual'!BB151</f>
        <v>0</v>
      </c>
      <c r="AB151" s="23">
        <f>'Balance Sheet Annual'!CS151/'Balance Sheet Annual'!CT151</f>
        <v>0.69327111244919459</v>
      </c>
      <c r="AC151" s="24">
        <f>'Income Statement Annual'!V151/'Income Statement Annual'!N151</f>
        <v>0.48315240377837304</v>
      </c>
      <c r="AD151" s="22">
        <f>('Income Statement Annual'!AF151-'Income Statement Annual'!AC151)/'Income Statement Annual'!N151</f>
        <v>0.20114398501540753</v>
      </c>
      <c r="AE151" s="22">
        <f>'Income Statement Annual'!AF151/'Income Statement Annual'!N151</f>
        <v>0.20114398501540753</v>
      </c>
      <c r="AF151" s="22">
        <f>'Income Statement Annual'!BS151/'Income Statement Annual'!N151</f>
        <v>0.15143703047269944</v>
      </c>
      <c r="AG151" s="22">
        <f>('Income Statement Annual'!AF151-'Income Statement Annual'!AC151)/('Income Statement Annual'!AH151*-1)</f>
        <v>81.860655737704917</v>
      </c>
      <c r="AH151" s="23">
        <f>'Income Statement Annual'!AF151/('Income Statement Annual'!AH151*-1)</f>
        <v>81.860655737704917</v>
      </c>
      <c r="AI151" s="24">
        <f>'Cash Flow Statement Annual'!BG151/'Cash Flow Statement Annual'!AB151</f>
        <v>-0.66226638979531294</v>
      </c>
      <c r="AJ151" s="22">
        <f>'Cash Flow Statement Annual'!AB151/'Balance Sheet Annual'!BR151</f>
        <v>1.5413808870598995</v>
      </c>
      <c r="AK151" s="22">
        <f>('Cash Flow Statement Annual'!AB151+'Cash Flow Statement Annual'!AV151)/('Balance Sheet Annual'!BH151+'Balance Sheet Annual'!BS151)</f>
        <v>0.46460000000000001</v>
      </c>
      <c r="AL151" s="23">
        <f>('Cash Flow Statement Annual'!AB151/('Balance Sheet Annual'!BH151+'Balance Sheet Annual'!BS151))</f>
        <v>1.3484</v>
      </c>
      <c r="AM151" s="24">
        <f>'Income Statement Annual'!BS151/'Balance Sheet Annual'!CS151</f>
        <v>0.32652972597385677</v>
      </c>
      <c r="AN151" s="22">
        <f>'Income Statement Annual'!N151/'Balance Sheet Annual'!CS151</f>
        <v>2.1562079298215138</v>
      </c>
      <c r="AO151" s="22">
        <f>'Income Statement Annual'!N151/'Balance Sheet Annual'!BB151</f>
        <v>1.494836670179136</v>
      </c>
      <c r="AP151" s="22">
        <f>'Income Statement Annual'!N151/('Balance Sheet Annual'!AH151-'Balance Sheet Annual'!BR151)</f>
        <v>2.6426974664679581</v>
      </c>
      <c r="AQ151" s="22">
        <f>'Income Statement Annual'!BS151/'Balance Sheet Annual'!BB151</f>
        <v>0.22637362637362637</v>
      </c>
      <c r="AR151" s="22">
        <f>'Cash Flow Statement Annual'!AB151/'Income Statement Annual'!N151</f>
        <v>0.13578779883587441</v>
      </c>
      <c r="AS151" s="22">
        <f>'Cash Flow Statement Annual'!BG151/'Income Statement Annual'!N151</f>
        <v>-8.9927695313286746E-2</v>
      </c>
      <c r="AT151" s="22">
        <f>'Cash Flow Statement Annual'!AB151/'Balance Sheet Annual'!BB151</f>
        <v>0.20298058106277284</v>
      </c>
      <c r="AU151" s="22">
        <f>('Cash Flow Statement Annual'!AB151+'Cash Flow Statement Annual'!AU151)/'Balance Sheet Annual'!BR151</f>
        <v>1.1438042981252858</v>
      </c>
      <c r="AV151" s="22">
        <f>('Cash Flow Statement Annual'!AB151+'Cash Flow Statement Annual'!AU151)/('Balance Sheet Annual'!BH151+'Balance Sheet Annual'!BS151)</f>
        <v>1.0005999999999999</v>
      </c>
      <c r="AW151" s="22">
        <f>'Cash Flow Statement Annual'!AB151/'Balance Sheet Annual'!BS151</f>
        <v>1.3565392354124748</v>
      </c>
      <c r="AX151" s="22">
        <f>('Cash Flow Statement Annual'!AB151+'Cash Flow Statement Annual'!AU151)/'Balance Sheet Annual'!BS151</f>
        <v>1.0066398390342053</v>
      </c>
      <c r="AY151" s="22">
        <f>('Balance Sheet Annual'!BH151+'Balance Sheet Annual'!BS151)/('Income Statement Annual'!AF151-'Income Statement Annual'!AC151)</f>
        <v>0.50065084609992994</v>
      </c>
      <c r="AZ151" s="22">
        <f>(('Balance Sheet Annual'!BH151+'Balance Sheet Annual'!BS151)-'Balance Sheet Annual'!N151)/('Income Statement Annual'!AF151-'Income Statement Annual'!AC151)</f>
        <v>0.33323320316411337</v>
      </c>
      <c r="BA151" s="22">
        <f>('Cash Flow Statement Annual'!AB151+'Cash Flow Statement Annual'!AU151)/'Income Statement Annual'!BS151</f>
        <v>0.66538103471206278</v>
      </c>
      <c r="BB151" s="22">
        <f>'Income Statement Annual'!AF151/('Balance Sheet Annual'!BH151+'Balance Sheet Annual'!BS151)</f>
        <v>1.9974000000000001</v>
      </c>
      <c r="BC151" s="23">
        <f>'Income Statement Annual'!AF151/('Balance Sheet Annual'!BB151-'Balance Sheet Annual'!BR151)</f>
        <v>0.34627786831247181</v>
      </c>
    </row>
    <row r="152" spans="1:55" x14ac:dyDescent="0.2">
      <c r="A152" s="47" t="s">
        <v>493</v>
      </c>
      <c r="B152" s="47" t="s">
        <v>494</v>
      </c>
      <c r="C152" s="47" t="str">
        <f>VLOOKUP(A152,'[1]S&amp;P 500 Wikipedia'!A:D,3,FALSE)</f>
        <v>Communication Services</v>
      </c>
      <c r="D152" s="47">
        <v>121021</v>
      </c>
      <c r="E152" s="47" t="s">
        <v>16</v>
      </c>
      <c r="F152" s="47">
        <v>2018</v>
      </c>
      <c r="G152" s="47" t="s">
        <v>17</v>
      </c>
      <c r="H152" s="48">
        <v>43465</v>
      </c>
      <c r="I152" s="48">
        <v>43496</v>
      </c>
      <c r="J152" s="48">
        <v>43496</v>
      </c>
      <c r="K152" s="47">
        <v>2874000000</v>
      </c>
      <c r="L152" s="47">
        <v>2896000000</v>
      </c>
      <c r="M152" s="47" t="s">
        <v>1748</v>
      </c>
      <c r="N152" s="20">
        <f>'Balance Sheet Annual'!AH152/'Balance Sheet Annual'!BR152</f>
        <v>7.1939575317087074</v>
      </c>
      <c r="O152" s="21">
        <f>('Balance Sheet Annual'!AH152-'Balance Sheet Annual'!U152)/'Balance Sheet Annual'!BR152</f>
        <v>7.1939575317087074</v>
      </c>
      <c r="P152" s="21">
        <f>'Balance Sheet Annual'!N152/'Balance Sheet Annual'!BR152</f>
        <v>5.8591990879293148</v>
      </c>
      <c r="Q152" s="21">
        <f>'Balance Sheet Annual'!CH152/'Balance Sheet Annual'!CS152</f>
        <v>0.15698883830399277</v>
      </c>
      <c r="R152" s="21">
        <f>('Balance Sheet Annual'!BH152+'Balance Sheet Annual'!BS152)/'Balance Sheet Annual'!BB152</f>
        <v>0</v>
      </c>
      <c r="S152" s="21">
        <f>('Balance Sheet Annual'!BH152/'Balance Sheet Annual'!BB152)</f>
        <v>0</v>
      </c>
      <c r="T152" s="21">
        <f>'Balance Sheet Annual'!BS152/'Balance Sheet Annual'!BB152</f>
        <v>0</v>
      </c>
      <c r="U152" s="21">
        <f>('Balance Sheet Annual'!BH152+'Balance Sheet Annual'!BS152)/'Balance Sheet Annual'!CS152</f>
        <v>0</v>
      </c>
      <c r="V152" s="21">
        <f>('Balance Sheet Annual'!BH152/'Balance Sheet Annual'!CS152)</f>
        <v>0</v>
      </c>
      <c r="W152" s="21">
        <f>('Balance Sheet Annual'!BS152/'Balance Sheet Annual'!CS152)</f>
        <v>0</v>
      </c>
      <c r="X152" s="22">
        <f>'Balance Sheet Annual'!AH152/'Balance Sheet Annual'!BB152</f>
        <v>0.51862658474941947</v>
      </c>
      <c r="Y152" s="22">
        <f>'Balance Sheet Annual'!CS152/('Balance Sheet Annual'!BB152-'Balance Sheet Annual'!AQ152-'Balance Sheet Annual'!AR152-'Balance Sheet Annual'!AS152)</f>
        <v>1.08217239738098</v>
      </c>
      <c r="Z152" s="22">
        <f>'Balance Sheet Annual'!BA152/'Balance Sheet Annual'!BB152</f>
        <v>0.48137341525058047</v>
      </c>
      <c r="AA152" s="22">
        <f>'Balance Sheet Annual'!AR152/'Balance Sheet Annual'!BB152</f>
        <v>0.18802268477613168</v>
      </c>
      <c r="AB152" s="23">
        <f>'Balance Sheet Annual'!CS152/'Balance Sheet Annual'!CT152</f>
        <v>0.86431257320155341</v>
      </c>
      <c r="AC152" s="24">
        <f>'Income Statement Annual'!V152/'Income Statement Annual'!N152</f>
        <v>0.8324617643898421</v>
      </c>
      <c r="AD152" s="22">
        <f>('Income Statement Annual'!AF152-'Income Statement Annual'!AC152)/'Income Statement Annual'!N152</f>
        <v>0.44616569361366809</v>
      </c>
      <c r="AE152" s="22">
        <f>'Income Statement Annual'!AF152/'Income Statement Annual'!N152</f>
        <v>0.44616569361366809</v>
      </c>
      <c r="AF152" s="22">
        <f>'Income Statement Annual'!BS152/'Income Statement Annual'!N152</f>
        <v>0.39598481320964218</v>
      </c>
      <c r="AG152" s="22" t="e">
        <f>('Income Statement Annual'!AF152-'Income Statement Annual'!AC152)/('Income Statement Annual'!AH152*-1)</f>
        <v>#DIV/0!</v>
      </c>
      <c r="AH152" s="23" t="e">
        <f>'Income Statement Annual'!AF152/('Income Statement Annual'!AH152*-1)</f>
        <v>#DIV/0!</v>
      </c>
      <c r="AI152" s="24">
        <f>'Cash Flow Statement Annual'!BG152/'Cash Flow Statement Annual'!AB152</f>
        <v>-0.53193960511033678</v>
      </c>
      <c r="AJ152" s="22">
        <f>'Cash Flow Statement Annual'!AB152/'Balance Sheet Annual'!BR152</f>
        <v>4.1718683197947843</v>
      </c>
      <c r="AK152" s="22" t="e">
        <f>('Cash Flow Statement Annual'!AB152+'Cash Flow Statement Annual'!AV152)/('Balance Sheet Annual'!BH152+'Balance Sheet Annual'!BS152)</f>
        <v>#DIV/0!</v>
      </c>
      <c r="AL152" s="23" t="e">
        <f>('Cash Flow Statement Annual'!AB152/('Balance Sheet Annual'!BH152+'Balance Sheet Annual'!BS152))</f>
        <v>#DIV/0!</v>
      </c>
      <c r="AM152" s="24">
        <f>'Income Statement Annual'!BS152/'Balance Sheet Annual'!CS152</f>
        <v>0.2628288183341852</v>
      </c>
      <c r="AN152" s="22">
        <f>'Income Statement Annual'!N152/'Balance Sheet Annual'!CS152</f>
        <v>0.66373459174819027</v>
      </c>
      <c r="AO152" s="22">
        <f>'Income Statement Annual'!N152/'Balance Sheet Annual'!BB152</f>
        <v>0.57367415291676083</v>
      </c>
      <c r="AP152" s="22">
        <f>'Income Statement Annual'!N152/('Balance Sheet Annual'!AH152-'Balance Sheet Annual'!BR152)</f>
        <v>1.2847249384533972</v>
      </c>
      <c r="AQ152" s="22">
        <f>'Income Statement Annual'!BS152/'Balance Sheet Annual'!BB152</f>
        <v>0.22716625228594325</v>
      </c>
      <c r="AR152" s="22">
        <f>'Cash Flow Statement Annual'!AB152/'Income Statement Annual'!N152</f>
        <v>0.52426662846090477</v>
      </c>
      <c r="AS152" s="22">
        <f>'Cash Flow Statement Annual'!BG152/'Income Statement Annual'!N152</f>
        <v>-0.27887818331602132</v>
      </c>
      <c r="AT152" s="22">
        <f>'Cash Flow Statement Annual'!AB152/'Balance Sheet Annual'!BB152</f>
        <v>0.30075821398483571</v>
      </c>
      <c r="AU152" s="22">
        <f>('Cash Flow Statement Annual'!AB152+'Cash Flow Statement Annual'!AU152)/'Balance Sheet Annual'!BR152</f>
        <v>2.5183126692318654</v>
      </c>
      <c r="AV152" s="22" t="e">
        <f>('Cash Flow Statement Annual'!AB152+'Cash Flow Statement Annual'!AU152)/('Balance Sheet Annual'!BH152+'Balance Sheet Annual'!BS152)</f>
        <v>#DIV/0!</v>
      </c>
      <c r="AW152" s="22" t="e">
        <f>'Cash Flow Statement Annual'!AB152/'Balance Sheet Annual'!BS152</f>
        <v>#DIV/0!</v>
      </c>
      <c r="AX152" s="22" t="e">
        <f>('Cash Flow Statement Annual'!AB152+'Cash Flow Statement Annual'!AU152)/'Balance Sheet Annual'!BS152</f>
        <v>#DIV/0!</v>
      </c>
      <c r="AY152" s="22">
        <f>('Balance Sheet Annual'!BH152+'Balance Sheet Annual'!BS152)/('Income Statement Annual'!AF152-'Income Statement Annual'!AC152)</f>
        <v>0</v>
      </c>
      <c r="AZ152" s="22">
        <f>(('Balance Sheet Annual'!BH152+'Balance Sheet Annual'!BS152)-'Balance Sheet Annual'!N152)/('Income Statement Annual'!AF152-'Income Statement Annual'!AC152)</f>
        <v>-1.6503030546301127</v>
      </c>
      <c r="BA152" s="22">
        <f>('Cash Flow Statement Annual'!AB152+'Cash Flow Statement Annual'!AU152)/'Income Statement Annual'!BS152</f>
        <v>0.79919497082899915</v>
      </c>
      <c r="BB152" s="22" t="e">
        <f>'Income Statement Annual'!AF152/('Balance Sheet Annual'!BH152+'Balance Sheet Annual'!BS152)</f>
        <v>#DIV/0!</v>
      </c>
      <c r="BC152" s="23">
        <f>'Income Statement Annual'!AF152/('Balance Sheet Annual'!BB152-'Balance Sheet Annual'!BR152)</f>
        <v>0.27583954294318896</v>
      </c>
    </row>
    <row r="153" spans="1:55" x14ac:dyDescent="0.2">
      <c r="A153" s="47" t="s">
        <v>532</v>
      </c>
      <c r="B153" s="47" t="s">
        <v>533</v>
      </c>
      <c r="C153" s="47" t="str">
        <f>VLOOKUP(A153,'[1]S&amp;P 500 Wikipedia'!A:D,3,FALSE)</f>
        <v>Industrials</v>
      </c>
      <c r="D153" s="47">
        <v>378152</v>
      </c>
      <c r="E153" s="47" t="s">
        <v>16</v>
      </c>
      <c r="F153" s="47">
        <v>2018</v>
      </c>
      <c r="G153" s="47" t="s">
        <v>17</v>
      </c>
      <c r="H153" s="48">
        <v>43465</v>
      </c>
      <c r="I153" s="48">
        <v>43521</v>
      </c>
      <c r="J153" s="48">
        <v>43679</v>
      </c>
      <c r="K153" s="47">
        <v>141200000</v>
      </c>
      <c r="L153" s="47">
        <v>142600000</v>
      </c>
      <c r="M153" s="47" t="s">
        <v>2064</v>
      </c>
      <c r="N153" s="20">
        <f>'Balance Sheet Annual'!AH153/'Balance Sheet Annual'!BR153</f>
        <v>1.1300180953019234</v>
      </c>
      <c r="O153" s="21">
        <f>('Balance Sheet Annual'!AH153-'Balance Sheet Annual'!U153)/'Balance Sheet Annual'!BR153</f>
        <v>0.67502178138194491</v>
      </c>
      <c r="P153" s="21">
        <f>'Balance Sheet Annual'!N153/'Balance Sheet Annual'!BR153</f>
        <v>0.17619462502513236</v>
      </c>
      <c r="Q153" s="21">
        <f>'Balance Sheet Annual'!CH153/'Balance Sheet Annual'!CS153</f>
        <v>1.7360550458715596</v>
      </c>
      <c r="R153" s="21">
        <f>('Balance Sheet Annual'!BH153+'Balance Sheet Annual'!BS153)/'Balance Sheet Annual'!BB153</f>
        <v>0.3913087214565939</v>
      </c>
      <c r="S153" s="21">
        <f>('Balance Sheet Annual'!BH153/'Balance Sheet Annual'!BB153)</f>
        <v>8.8019313952318684E-2</v>
      </c>
      <c r="T153" s="21">
        <f>'Balance Sheet Annual'!BS153/'Balance Sheet Annual'!BB153</f>
        <v>0.30328940750427524</v>
      </c>
      <c r="U153" s="21">
        <f>('Balance Sheet Annual'!BH153+'Balance Sheet Annual'!BS153)/'Balance Sheet Annual'!CS153</f>
        <v>1.0706422018348625</v>
      </c>
      <c r="V153" s="21">
        <f>('Balance Sheet Annual'!BH153/'Balance Sheet Annual'!CS153)</f>
        <v>0.24082568807339449</v>
      </c>
      <c r="W153" s="21">
        <f>('Balance Sheet Annual'!BS153/'Balance Sheet Annual'!CS153)</f>
        <v>0.82981651376146792</v>
      </c>
      <c r="X153" s="22">
        <f>'Balance Sheet Annual'!AH153/'Balance Sheet Annual'!BB153</f>
        <v>0.28268450524762767</v>
      </c>
      <c r="Y153" s="22">
        <f>'Balance Sheet Annual'!CS153/('Balance Sheet Annual'!BB153-'Balance Sheet Annual'!AQ153-'Balance Sheet Annual'!AR153-'Balance Sheet Annual'!AS153)</f>
        <v>0.82654028436018956</v>
      </c>
      <c r="Z153" s="22">
        <f>'Balance Sheet Annual'!BA153/'Balance Sheet Annual'!BB153</f>
        <v>0.71731549475237233</v>
      </c>
      <c r="AA153" s="22">
        <f>'Balance Sheet Annual'!AR153/'Balance Sheet Annual'!BB153</f>
        <v>0.34877443583811152</v>
      </c>
      <c r="AB153" s="23">
        <f>'Balance Sheet Annual'!CS153/'Balance Sheet Annual'!CT153</f>
        <v>0.36548972269724711</v>
      </c>
      <c r="AC153" s="24">
        <f>'Income Statement Annual'!V153/'Income Statement Annual'!N153</f>
        <v>0.35722229312136516</v>
      </c>
      <c r="AD153" s="22">
        <f>('Income Statement Annual'!AF153-'Income Statement Annual'!AC153)/'Income Statement Annual'!N153</f>
        <v>0.13090007474795354</v>
      </c>
      <c r="AE153" s="22">
        <f>'Income Statement Annual'!AF153/'Income Statement Annual'!N153</f>
        <v>0.12431860859419154</v>
      </c>
      <c r="AF153" s="22">
        <f>'Income Statement Annual'!BS153/'Income Statement Annual'!N153</f>
        <v>7.1028787077719646E-2</v>
      </c>
      <c r="AG153" s="22">
        <f>('Income Statement Annual'!AF153-'Income Statement Annual'!AC153)/('Income Statement Annual'!AH153*-1)</f>
        <v>9.6375838926174495</v>
      </c>
      <c r="AH153" s="23">
        <f>'Income Statement Annual'!AF153/('Income Statement Annual'!AH153*-1)</f>
        <v>9.1530201342281874</v>
      </c>
      <c r="AI153" s="24">
        <f>'Cash Flow Statement Annual'!BG153/'Cash Flow Statement Annual'!AB153</f>
        <v>-1.1258278145695364E-2</v>
      </c>
      <c r="AJ153" s="22">
        <f>'Cash Flow Statement Annual'!AB153/'Balance Sheet Annual'!BR153</f>
        <v>0.40479860599155554</v>
      </c>
      <c r="AK153" s="22">
        <f>('Cash Flow Statement Annual'!AB153+'Cash Flow Statement Annual'!AV153)/('Balance Sheet Annual'!BH153+'Balance Sheet Annual'!BS153)</f>
        <v>0.20942587832047987</v>
      </c>
      <c r="AL153" s="23">
        <f>('Cash Flow Statement Annual'!AB153/('Balance Sheet Annual'!BH153+'Balance Sheet Annual'!BS153))</f>
        <v>0.25878320479862899</v>
      </c>
      <c r="AM153" s="24">
        <f>'Income Statement Annual'!BS153/'Balance Sheet Annual'!CS153</f>
        <v>0.17871559633027523</v>
      </c>
      <c r="AN153" s="22">
        <f>'Income Statement Annual'!N153/'Balance Sheet Annual'!CS153</f>
        <v>2.5161009174311926</v>
      </c>
      <c r="AO153" s="22">
        <f>'Income Statement Annual'!N153/'Balance Sheet Annual'!BB153</f>
        <v>0.91960902659021559</v>
      </c>
      <c r="AP153" s="22">
        <f>'Income Statement Annual'!N153/('Balance Sheet Annual'!AH153-'Balance Sheet Annual'!BR153)</f>
        <v>28.273711340206187</v>
      </c>
      <c r="AQ153" s="22">
        <f>'Income Statement Annual'!BS153/'Balance Sheet Annual'!BB153</f>
        <v>6.5318713744425438E-2</v>
      </c>
      <c r="AR153" s="22">
        <f>'Cash Flow Statement Annual'!AB153/'Income Statement Annual'!N153</f>
        <v>0.11011649742028404</v>
      </c>
      <c r="AS153" s="22">
        <f>'Cash Flow Statement Annual'!BG153/'Income Statement Annual'!N153</f>
        <v>-1.2397221563873039E-3</v>
      </c>
      <c r="AT153" s="22">
        <f>'Cash Flow Statement Annual'!AB153/'Balance Sheet Annual'!BB153</f>
        <v>0.10126412500419139</v>
      </c>
      <c r="AU153" s="22">
        <f>('Cash Flow Statement Annual'!AB153+'Cash Flow Statement Annual'!AU153)/'Balance Sheet Annual'!BR153</f>
        <v>-2.0306949936331344E-2</v>
      </c>
      <c r="AV153" s="22">
        <f>('Cash Flow Statement Annual'!AB153+'Cash Flow Statement Annual'!AU153)/('Balance Sheet Annual'!BH153+'Balance Sheet Annual'!BS153)</f>
        <v>-1.2982005141388175E-2</v>
      </c>
      <c r="AW153" s="22">
        <f>'Cash Flow Statement Annual'!AB153/'Balance Sheet Annual'!BS153</f>
        <v>0.33388612493090103</v>
      </c>
      <c r="AX153" s="22">
        <f>('Cash Flow Statement Annual'!AB153+'Cash Flow Statement Annual'!AU153)/'Balance Sheet Annual'!BS153</f>
        <v>-1.6749585406301823E-2</v>
      </c>
      <c r="AY153" s="22">
        <f>('Balance Sheet Annual'!BH153+'Balance Sheet Annual'!BS153)/('Income Statement Annual'!AF153-'Income Statement Annual'!AC153)</f>
        <v>3.2506963788300838</v>
      </c>
      <c r="AZ153" s="22">
        <f>(('Balance Sheet Annual'!BH153+'Balance Sheet Annual'!BS153)-'Balance Sheet Annual'!N153)/('Income Statement Annual'!AF153-'Income Statement Annual'!AC153)</f>
        <v>2.8845403899721447</v>
      </c>
      <c r="BA153" s="22">
        <f>('Cash Flow Statement Annual'!AB153+'Cash Flow Statement Annual'!AU153)/'Income Statement Annual'!BS153</f>
        <v>-7.7772073921971246E-2</v>
      </c>
      <c r="BB153" s="22">
        <f>'Income Statement Annual'!AF153/('Balance Sheet Annual'!BH153+'Balance Sheet Annual'!BS153)</f>
        <v>0.29215938303341904</v>
      </c>
      <c r="BC153" s="23">
        <f>'Income Statement Annual'!AF153/('Balance Sheet Annual'!BB153-'Balance Sheet Annual'!BR153)</f>
        <v>0.15246506428172163</v>
      </c>
    </row>
    <row r="154" spans="1:55" x14ac:dyDescent="0.2">
      <c r="A154" s="47" t="s">
        <v>538</v>
      </c>
      <c r="B154" s="47" t="s">
        <v>539</v>
      </c>
      <c r="C154" s="47" t="str">
        <f>VLOOKUP(A154,'[1]S&amp;P 500 Wikipedia'!A:D,3,FALSE)</f>
        <v>Materials</v>
      </c>
      <c r="D154" s="47">
        <v>378154</v>
      </c>
      <c r="E154" s="47" t="s">
        <v>16</v>
      </c>
      <c r="F154" s="47">
        <v>2018</v>
      </c>
      <c r="G154" s="47" t="s">
        <v>17</v>
      </c>
      <c r="H154" s="48">
        <v>43465</v>
      </c>
      <c r="I154" s="48">
        <v>43502</v>
      </c>
      <c r="J154" s="48">
        <v>43592</v>
      </c>
      <c r="K154" s="47">
        <v>1448000000</v>
      </c>
      <c r="L154" s="47">
        <v>1458000000</v>
      </c>
      <c r="M154" s="47" t="s">
        <v>2065</v>
      </c>
      <c r="N154" s="20">
        <f>'Balance Sheet Annual'!AH154/'Balance Sheet Annual'!BR154</f>
        <v>3.2201862421147491</v>
      </c>
      <c r="O154" s="21">
        <f>('Balance Sheet Annual'!AH154-'Balance Sheet Annual'!U154)/'Balance Sheet Annual'!BR154</f>
        <v>2.3247221387804147</v>
      </c>
      <c r="P154" s="21">
        <f>'Balance Sheet Annual'!N154/'Balance Sheet Annual'!BR154</f>
        <v>1.2667467708020426</v>
      </c>
      <c r="Q154" s="21">
        <f>'Balance Sheet Annual'!CH154/'Balance Sheet Annual'!CS154</f>
        <v>1.3594902749832327</v>
      </c>
      <c r="R154" s="21">
        <f>('Balance Sheet Annual'!BH154+'Balance Sheet Annual'!BS154)/'Balance Sheet Annual'!BB154</f>
        <v>0.26390468068978584</v>
      </c>
      <c r="S154" s="21">
        <f>('Balance Sheet Annual'!BH154/'Balance Sheet Annual'!BB154)</f>
        <v>4.0269092287284442E-4</v>
      </c>
      <c r="T154" s="21">
        <f>'Balance Sheet Annual'!BS154/'Balance Sheet Annual'!BB154</f>
        <v>0.26350198976691303</v>
      </c>
      <c r="U154" s="21">
        <f>('Balance Sheet Annual'!BH154+'Balance Sheet Annual'!BS154)/'Balance Sheet Annual'!CS154</f>
        <v>0.62268052761010506</v>
      </c>
      <c r="V154" s="21">
        <f>('Balance Sheet Annual'!BH154/'Balance Sheet Annual'!CS154)</f>
        <v>9.501453163424994E-4</v>
      </c>
      <c r="W154" s="21">
        <f>('Balance Sheet Annual'!BS154/'Balance Sheet Annual'!CS154)</f>
        <v>0.62173038229376254</v>
      </c>
      <c r="X154" s="22">
        <f>'Balance Sheet Annual'!AH154/'Balance Sheet Annual'!BB154</f>
        <v>0.2539321584233466</v>
      </c>
      <c r="Y154" s="22">
        <f>'Balance Sheet Annual'!CS154/('Balance Sheet Annual'!BB154-'Balance Sheet Annual'!AQ154-'Balance Sheet Annual'!AR154-'Balance Sheet Annual'!AS154)</f>
        <v>0.42382035247299604</v>
      </c>
      <c r="Z154" s="22">
        <f>'Balance Sheet Annual'!BA154/'Balance Sheet Annual'!BB154</f>
        <v>0.7460678415766534</v>
      </c>
      <c r="AA154" s="22">
        <f>'Balance Sheet Annual'!AR154/'Balance Sheet Annual'!BB154</f>
        <v>0</v>
      </c>
      <c r="AB154" s="23">
        <f>'Balance Sheet Annual'!CS154/'Balance Sheet Annual'!CT154</f>
        <v>0.42382035247299604</v>
      </c>
      <c r="AC154" s="24">
        <f>'Income Statement Annual'!V154/'Income Statement Annual'!N154</f>
        <v>0.27823706248657937</v>
      </c>
      <c r="AD154" s="22">
        <f>('Income Statement Annual'!AF154-'Income Statement Annual'!AC154)/'Income Statement Annual'!N154</f>
        <v>0.24881898217736739</v>
      </c>
      <c r="AE154" s="22">
        <f>'Income Statement Annual'!AF154/'Income Statement Annual'!N154</f>
        <v>0.24881898217736739</v>
      </c>
      <c r="AF154" s="22">
        <f>'Income Statement Annual'!BS154/'Income Statement Annual'!N154</f>
        <v>0.13968219884045524</v>
      </c>
      <c r="AG154" s="22">
        <f>('Income Statement Annual'!AF154-'Income Statement Annual'!AC154)/('Income Statement Annual'!AH154*-1)</f>
        <v>4.9047619047619051</v>
      </c>
      <c r="AH154" s="23">
        <f>'Income Statement Annual'!AF154/('Income Statement Annual'!AH154*-1)</f>
        <v>4.9047619047619051</v>
      </c>
      <c r="AI154" s="24">
        <f>'Cash Flow Statement Annual'!BG154/'Cash Flow Statement Annual'!AB154</f>
        <v>0.23297954957287081</v>
      </c>
      <c r="AJ154" s="22">
        <f>'Cash Flow Statement Annual'!AB154/'Balance Sheet Annual'!BR154</f>
        <v>1.1604085310904175</v>
      </c>
      <c r="AK154" s="22">
        <f>('Cash Flow Statement Annual'!AB154+'Cash Flow Statement Annual'!AV154)/('Balance Sheet Annual'!BH154+'Balance Sheet Annual'!BS154)</f>
        <v>0.327169912934207</v>
      </c>
      <c r="AL154" s="23">
        <f>('Cash Flow Statement Annual'!AB154/('Balance Sheet Annual'!BH154+'Balance Sheet Annual'!BS154))</f>
        <v>0.34673727672560811</v>
      </c>
      <c r="AM154" s="24">
        <f>'Income Statement Annual'!BS154/'Balance Sheet Annual'!CS154</f>
        <v>0.14542812430136373</v>
      </c>
      <c r="AN154" s="22">
        <f>'Income Statement Annual'!N154/'Balance Sheet Annual'!CS154</f>
        <v>1.0411357031075341</v>
      </c>
      <c r="AO154" s="22">
        <f>'Income Statement Annual'!N154/'Balance Sheet Annual'!BB154</f>
        <v>0.44125450066325561</v>
      </c>
      <c r="AP154" s="22">
        <f>'Income Statement Annual'!N154/('Balance Sheet Annual'!AH154-'Balance Sheet Annual'!BR154)</f>
        <v>2.5203626031660127</v>
      </c>
      <c r="AQ154" s="22">
        <f>'Income Statement Annual'!BS154/'Balance Sheet Annual'!BB154</f>
        <v>6.1635398900890655E-2</v>
      </c>
      <c r="AR154" s="22">
        <f>'Cash Flow Statement Annual'!AB154/'Income Statement Annual'!N154</f>
        <v>0.20737599312862356</v>
      </c>
      <c r="AS154" s="22">
        <f>'Cash Flow Statement Annual'!BG154/'Income Statement Annual'!N154</f>
        <v>4.8314365471333477E-2</v>
      </c>
      <c r="AT154" s="22">
        <f>'Cash Flow Statement Annual'!AB154/'Balance Sheet Annual'!BB154</f>
        <v>9.1505590297517522E-2</v>
      </c>
      <c r="AU154" s="22">
        <f>('Cash Flow Statement Annual'!AB154+'Cash Flow Statement Annual'!AU154)/'Balance Sheet Annual'!BR154</f>
        <v>-0.34695103634725144</v>
      </c>
      <c r="AV154" s="22">
        <f>('Cash Flow Statement Annual'!AB154+'Cash Flow Statement Annual'!AU154)/('Balance Sheet Annual'!BH154+'Balance Sheet Annual'!BS154)</f>
        <v>-0.10367112467462526</v>
      </c>
      <c r="AW154" s="22">
        <f>'Cash Flow Statement Annual'!AB154/'Balance Sheet Annual'!BS154</f>
        <v>0.34726717008270408</v>
      </c>
      <c r="AX154" s="22">
        <f>('Cash Flow Statement Annual'!AB154+'Cash Flow Statement Annual'!AU154)/'Balance Sheet Annual'!BS154</f>
        <v>-0.10382955771305286</v>
      </c>
      <c r="AY154" s="22">
        <f>('Balance Sheet Annual'!BH154+'Balance Sheet Annual'!BS154)/('Income Statement Annual'!AF154-'Income Statement Annual'!AC154)</f>
        <v>2.4036677454153184</v>
      </c>
      <c r="AZ154" s="22">
        <f>(('Balance Sheet Annual'!BH154+'Balance Sheet Annual'!BS154)-'Balance Sheet Annual'!N154)/('Income Statement Annual'!AF154-'Income Statement Annual'!AC154)</f>
        <v>1.4938511326860842</v>
      </c>
      <c r="BA154" s="22">
        <f>('Cash Flow Statement Annual'!AB154+'Cash Flow Statement Annual'!AU154)/'Income Statement Annual'!BS154</f>
        <v>-0.4438893159108378</v>
      </c>
      <c r="BB154" s="22">
        <f>'Income Statement Annual'!AF154/('Balance Sheet Annual'!BH154+'Balance Sheet Annual'!BS154)</f>
        <v>0.41603087694102864</v>
      </c>
      <c r="BC154" s="23">
        <f>'Income Statement Annual'!AF154/('Balance Sheet Annual'!BB154-'Balance Sheet Annual'!BR154)</f>
        <v>0.1191915035873171</v>
      </c>
    </row>
    <row r="155" spans="1:55" x14ac:dyDescent="0.2">
      <c r="A155" s="47" t="s">
        <v>502</v>
      </c>
      <c r="B155" s="47" t="s">
        <v>503</v>
      </c>
      <c r="C155" s="47" t="str">
        <f>VLOOKUP(A155,'[1]S&amp;P 500 Wikipedia'!A:D,3,FALSE)</f>
        <v>Industrials</v>
      </c>
      <c r="D155" s="47">
        <v>259098</v>
      </c>
      <c r="E155" s="47" t="s">
        <v>16</v>
      </c>
      <c r="F155" s="47">
        <v>2019</v>
      </c>
      <c r="G155" s="47" t="s">
        <v>17</v>
      </c>
      <c r="H155" s="48">
        <v>43616</v>
      </c>
      <c r="I155" s="48">
        <v>43662</v>
      </c>
      <c r="J155" s="48">
        <v>43725</v>
      </c>
      <c r="K155" s="47">
        <v>260000000</v>
      </c>
      <c r="L155" s="47">
        <v>262000000</v>
      </c>
      <c r="M155" s="47" t="s">
        <v>2066</v>
      </c>
      <c r="N155" s="20">
        <f>'Balance Sheet Annual'!AH155/'Balance Sheet Annual'!BR155</f>
        <v>1.4519028070564739</v>
      </c>
      <c r="O155" s="21">
        <f>('Balance Sheet Annual'!AH155-'Balance Sheet Annual'!U155)/'Balance Sheet Annual'!BR155</f>
        <v>1.4519028070564739</v>
      </c>
      <c r="P155" s="21">
        <f>'Balance Sheet Annual'!N155/'Balance Sheet Annual'!BR155</f>
        <v>0.25729501830689006</v>
      </c>
      <c r="Q155" s="21">
        <f>'Balance Sheet Annual'!CH155/'Balance Sheet Annual'!CS155</f>
        <v>2.0637495072365826</v>
      </c>
      <c r="R155" s="21">
        <f>('Balance Sheet Annual'!BH155+'Balance Sheet Annual'!BS155)/'Balance Sheet Annual'!BB155</f>
        <v>0.32316232560704372</v>
      </c>
      <c r="S155" s="21">
        <f>('Balance Sheet Annual'!BH155/'Balance Sheet Annual'!BB155)</f>
        <v>1.7719611050861166E-2</v>
      </c>
      <c r="T155" s="21">
        <f>'Balance Sheet Annual'!BS155/'Balance Sheet Annual'!BB155</f>
        <v>0.30544271455618255</v>
      </c>
      <c r="U155" s="21">
        <f>('Balance Sheet Annual'!BH155+'Balance Sheet Annual'!BS155)/'Balance Sheet Annual'!CS155</f>
        <v>0.99008841583600837</v>
      </c>
      <c r="V155" s="21">
        <f>('Balance Sheet Annual'!BH155/'Balance Sheet Annual'!CS155)</f>
        <v>5.42884496254998E-2</v>
      </c>
      <c r="W155" s="21">
        <f>('Balance Sheet Annual'!BS155/'Balance Sheet Annual'!CS155)</f>
        <v>0.93579996621050854</v>
      </c>
      <c r="X155" s="22">
        <f>'Balance Sheet Annual'!AH155/'Balance Sheet Annual'!BB155</f>
        <v>0.24053820561366102</v>
      </c>
      <c r="Y155" s="22">
        <f>'Balance Sheet Annual'!CS155/('Balance Sheet Annual'!BB155-'Balance Sheet Annual'!AQ155-'Balance Sheet Annual'!AR155-'Balance Sheet Annual'!AS155)</f>
        <v>0.37368210610492647</v>
      </c>
      <c r="Z155" s="22">
        <f>'Balance Sheet Annual'!BA155/'Balance Sheet Annual'!BB155</f>
        <v>0.75946179438633898</v>
      </c>
      <c r="AA155" s="22">
        <f>'Balance Sheet Annual'!AR155/'Balance Sheet Annual'!BB155</f>
        <v>0.12653713949598366</v>
      </c>
      <c r="AB155" s="23">
        <f>'Balance Sheet Annual'!CS155/'Balance Sheet Annual'!CT155</f>
        <v>0.32639744131757442</v>
      </c>
      <c r="AC155" s="24">
        <f>'Income Statement Annual'!V155/'Income Statement Annual'!N155</f>
        <v>0.26085833584434592</v>
      </c>
      <c r="AD155" s="22">
        <f>('Income Statement Annual'!AF155-'Income Statement Annual'!AC155)/'Income Statement Annual'!N155</f>
        <v>0.11678360810985321</v>
      </c>
      <c r="AE155" s="22">
        <f>'Income Statement Annual'!AF155/'Income Statement Annual'!N155</f>
        <v>6.8672607005007671E-2</v>
      </c>
      <c r="AF155" s="22">
        <f>'Income Statement Annual'!BS155/'Income Statement Annual'!N155</f>
        <v>7.7482674013172057E-3</v>
      </c>
      <c r="AG155" s="22">
        <f>('Income Statement Annual'!AF155-'Income Statement Annual'!AC155)/('Income Statement Annual'!AH155*-1)</f>
        <v>15.38563327032136</v>
      </c>
      <c r="AH155" s="23">
        <f>'Income Statement Annual'!AF155/('Income Statement Annual'!AH155*-1)</f>
        <v>9.0472589792060489</v>
      </c>
      <c r="AI155" s="24">
        <f>'Cash Flow Statement Annual'!BG155/'Cash Flow Statement Annual'!AB155</f>
        <v>-0.18510600391947266</v>
      </c>
      <c r="AJ155" s="22">
        <f>'Cash Flow Statement Annual'!AB155/'Balance Sheet Annual'!BR155</f>
        <v>0.62276711416842334</v>
      </c>
      <c r="AK155" s="22">
        <f>('Cash Flow Statement Annual'!AB155+'Cash Flow Statement Annual'!AV155)/('Balance Sheet Annual'!BH155+'Balance Sheet Annual'!BS155)</f>
        <v>0.28041635856890962</v>
      </c>
      <c r="AL155" s="23">
        <f>('Cash Flow Statement Annual'!AB155/('Balance Sheet Annual'!BH155+'Balance Sheet Annual'!BS155))</f>
        <v>0.31926511574995736</v>
      </c>
      <c r="AM155" s="24">
        <f>'Income Statement Annual'!BS155/'Balance Sheet Annual'!CS155</f>
        <v>3.0410542321338063E-2</v>
      </c>
      <c r="AN155" s="22">
        <f>'Income Statement Annual'!N155/'Balance Sheet Annual'!CS155</f>
        <v>3.9248183814833588</v>
      </c>
      <c r="AO155" s="22">
        <f>'Income Statement Annual'!N155/'Balance Sheet Annual'!BB155</f>
        <v>1.2810506773523518</v>
      </c>
      <c r="AP155" s="22">
        <f>'Income Statement Annual'!N155/('Balance Sheet Annual'!AH155-'Balance Sheet Annual'!BR155)</f>
        <v>17.110974711514853</v>
      </c>
      <c r="AQ155" s="22">
        <f>'Income Statement Annual'!BS155/'Balance Sheet Annual'!BB155</f>
        <v>9.9259232027645531E-3</v>
      </c>
      <c r="AR155" s="22">
        <f>'Cash Flow Statement Annual'!AB155/'Income Statement Annual'!N155</f>
        <v>8.0538935043691626E-2</v>
      </c>
      <c r="AS155" s="22">
        <f>'Cash Flow Statement Annual'!BG155/'Income Statement Annual'!N155</f>
        <v>-1.4908240425867735E-2</v>
      </c>
      <c r="AT155" s="22">
        <f>'Cash Flow Statement Annual'!AB155/'Balance Sheet Annual'!BB155</f>
        <v>0.10317445729095821</v>
      </c>
      <c r="AU155" s="22">
        <f>('Cash Flow Statement Annual'!AB155+'Cash Flow Statement Annual'!AU155)/'Balance Sheet Annual'!BR155</f>
        <v>1.5533118828359036E-2</v>
      </c>
      <c r="AV155" s="22">
        <f>('Cash Flow Statement Annual'!AB155+'Cash Flow Statement Annual'!AU155)/('Balance Sheet Annual'!BH155+'Balance Sheet Annual'!BS155)</f>
        <v>7.9631420283260337E-3</v>
      </c>
      <c r="AW155" s="22">
        <f>'Cash Flow Statement Annual'!AB155/'Balance Sheet Annual'!BS155</f>
        <v>0.33778660408015887</v>
      </c>
      <c r="AX155" s="22">
        <f>('Cash Flow Statement Annual'!AB155+'Cash Flow Statement Annual'!AU155)/'Balance Sheet Annual'!BS155</f>
        <v>8.4251068183185899E-3</v>
      </c>
      <c r="AY155" s="22">
        <f>('Balance Sheet Annual'!BH155+'Balance Sheet Annual'!BS155)/('Income Statement Annual'!AF155-'Income Statement Annual'!AC155)</f>
        <v>2.1600933775648112</v>
      </c>
      <c r="AZ155" s="22">
        <f>(('Balance Sheet Annual'!BH155+'Balance Sheet Annual'!BS155)-'Balance Sheet Annual'!N155)/('Income Statement Annual'!AF155-'Income Statement Annual'!AC155)</f>
        <v>1.8751689396731785</v>
      </c>
      <c r="BA155" s="22">
        <f>('Cash Flow Statement Annual'!AB155+'Cash Flow Statement Annual'!AU155)/'Income Statement Annual'!BS155</f>
        <v>0.25925925925925924</v>
      </c>
      <c r="BB155" s="22">
        <f>'Income Statement Annual'!AF155/('Balance Sheet Annual'!BH155+'Balance Sheet Annual'!BS155)</f>
        <v>0.27222569819691711</v>
      </c>
      <c r="BC155" s="23">
        <f>'Income Statement Annual'!AF155/('Balance Sheet Annual'!BB155-'Balance Sheet Annual'!BR155)</f>
        <v>0.10544172725269883</v>
      </c>
    </row>
    <row r="156" spans="1:55" x14ac:dyDescent="0.2">
      <c r="A156" s="47" t="s">
        <v>490</v>
      </c>
      <c r="B156" s="47" t="s">
        <v>491</v>
      </c>
      <c r="C156" s="47" t="str">
        <f>VLOOKUP(A156,'[1]S&amp;P 500 Wikipedia'!A:D,3,FALSE)</f>
        <v>Information Technology</v>
      </c>
      <c r="D156" s="47">
        <v>60283</v>
      </c>
      <c r="E156" s="47" t="s">
        <v>16</v>
      </c>
      <c r="F156" s="47">
        <v>2018</v>
      </c>
      <c r="G156" s="47" t="s">
        <v>17</v>
      </c>
      <c r="H156" s="48">
        <v>43373</v>
      </c>
      <c r="I156" s="48">
        <v>43425</v>
      </c>
      <c r="J156" s="48">
        <v>43588</v>
      </c>
      <c r="K156" s="47">
        <v>60463000</v>
      </c>
      <c r="L156" s="47">
        <v>61810000</v>
      </c>
      <c r="M156" s="47" t="s">
        <v>2067</v>
      </c>
      <c r="N156" s="20">
        <f>'Balance Sheet Annual'!AH156/'Balance Sheet Annual'!BR156</f>
        <v>1.4853405110678277</v>
      </c>
      <c r="O156" s="21">
        <f>('Balance Sheet Annual'!AH156-'Balance Sheet Annual'!U156)/'Balance Sheet Annual'!BR156</f>
        <v>1.4533131188883872</v>
      </c>
      <c r="P156" s="21">
        <f>'Balance Sheet Annual'!N156/'Balance Sheet Annual'!BR156</f>
        <v>1.0890361083491455</v>
      </c>
      <c r="Q156" s="21">
        <f>'Balance Sheet Annual'!CH156/'Balance Sheet Annual'!CS156</f>
        <v>1.0268317500225594</v>
      </c>
      <c r="R156" s="21">
        <f>('Balance Sheet Annual'!BH156+'Balance Sheet Annual'!BS156)/'Balance Sheet Annual'!BB156</f>
        <v>0</v>
      </c>
      <c r="S156" s="21">
        <f>('Balance Sheet Annual'!BH156/'Balance Sheet Annual'!BB156)</f>
        <v>0</v>
      </c>
      <c r="T156" s="21">
        <f>'Balance Sheet Annual'!BS156/'Balance Sheet Annual'!BB156</f>
        <v>0</v>
      </c>
      <c r="U156" s="21">
        <f>('Balance Sheet Annual'!BH156+'Balance Sheet Annual'!BS156)/'Balance Sheet Annual'!CS156</f>
        <v>0</v>
      </c>
      <c r="V156" s="21">
        <f>('Balance Sheet Annual'!BH156/'Balance Sheet Annual'!CS156)</f>
        <v>0</v>
      </c>
      <c r="W156" s="21">
        <f>('Balance Sheet Annual'!BS156/'Balance Sheet Annual'!CS156)</f>
        <v>0</v>
      </c>
      <c r="X156" s="22">
        <f>'Balance Sheet Annual'!AH156/'Balance Sheet Annual'!BB156</f>
        <v>0.54410710365399639</v>
      </c>
      <c r="Y156" s="22">
        <f>'Balance Sheet Annual'!CS156/('Balance Sheet Annual'!BB156-'Balance Sheet Annual'!AQ156-'Balance Sheet Annual'!AR156-'Balance Sheet Annual'!AS156)</f>
        <v>0.6272188829432972</v>
      </c>
      <c r="Z156" s="22">
        <f>'Balance Sheet Annual'!BA156/'Balance Sheet Annual'!BB156</f>
        <v>0.45589289634600355</v>
      </c>
      <c r="AA156" s="22">
        <f>'Balance Sheet Annual'!AR156/'Balance Sheet Annual'!BB156</f>
        <v>0.21338327430381243</v>
      </c>
      <c r="AB156" s="23">
        <f>'Balance Sheet Annual'!CS156/'Balance Sheet Annual'!CT156</f>
        <v>0.49338086399567682</v>
      </c>
      <c r="AC156" s="24">
        <f>'Income Statement Annual'!V156/'Income Statement Annual'!N156</f>
        <v>0.83275662566096986</v>
      </c>
      <c r="AD156" s="22">
        <f>('Income Statement Annual'!AF156-'Income Statement Annual'!AC156)/'Income Statement Annual'!N156</f>
        <v>0.2819112735361734</v>
      </c>
      <c r="AE156" s="22">
        <f>'Income Statement Annual'!AF156/'Income Statement Annual'!N156</f>
        <v>0.2819112735361734</v>
      </c>
      <c r="AF156" s="22">
        <f>'Income Statement Annual'!BS156/'Income Statement Annual'!N156</f>
        <v>0.20990447426144174</v>
      </c>
      <c r="AG156" s="22" t="e">
        <f>('Income Statement Annual'!AF156-'Income Statement Annual'!AC156)/('Income Statement Annual'!AH156*-1)</f>
        <v>#DIV/0!</v>
      </c>
      <c r="AH156" s="23" t="e">
        <f>'Income Statement Annual'!AF156/('Income Statement Annual'!AH156*-1)</f>
        <v>#DIV/0!</v>
      </c>
      <c r="AI156" s="24">
        <f>'Cash Flow Statement Annual'!BG156/'Cash Flow Statement Annual'!AB156</f>
        <v>-0.72432818092470053</v>
      </c>
      <c r="AJ156" s="22">
        <f>'Cash Flow Statement Annual'!AB156/'Balance Sheet Annual'!BR156</f>
        <v>0.79740327503344921</v>
      </c>
      <c r="AK156" s="22" t="e">
        <f>('Cash Flow Statement Annual'!AB156+'Cash Flow Statement Annual'!AV156)/('Balance Sheet Annual'!BH156+'Balance Sheet Annual'!BS156)</f>
        <v>#DIV/0!</v>
      </c>
      <c r="AL156" s="23" t="e">
        <f>('Cash Flow Statement Annual'!AB156/('Balance Sheet Annual'!BH156+'Balance Sheet Annual'!BS156))</f>
        <v>#DIV/0!</v>
      </c>
      <c r="AM156" s="24">
        <f>'Income Statement Annual'!BS156/'Balance Sheet Annual'!CS156</f>
        <v>0.35293023993926059</v>
      </c>
      <c r="AN156" s="22">
        <f>'Income Statement Annual'!N156/'Balance Sheet Annual'!CS156</f>
        <v>1.681385026122294</v>
      </c>
      <c r="AO156" s="22">
        <f>'Income Statement Annual'!N156/'Balance Sheet Annual'!BB156</f>
        <v>0.82956319689761104</v>
      </c>
      <c r="AP156" s="22">
        <f>'Income Statement Annual'!N156/('Balance Sheet Annual'!AH156-'Balance Sheet Annual'!BR156)</f>
        <v>4.6659981650385882</v>
      </c>
      <c r="AQ156" s="22">
        <f>'Income Statement Annual'!BS156/'Balance Sheet Annual'!BB156</f>
        <v>0.17412902671143393</v>
      </c>
      <c r="AR156" s="22">
        <f>'Cash Flow Statement Annual'!AB156/'Income Statement Annual'!N156</f>
        <v>0.35211693123969712</v>
      </c>
      <c r="AS156" s="22">
        <f>'Cash Flow Statement Annual'!BG156/'Income Statement Annual'!N156</f>
        <v>-0.25504821627763768</v>
      </c>
      <c r="AT156" s="22">
        <f>'Cash Flow Statement Annual'!AB156/'Balance Sheet Annual'!BB156</f>
        <v>0.29210324716097941</v>
      </c>
      <c r="AU156" s="22">
        <f>('Cash Flow Statement Annual'!AB156+'Cash Flow Statement Annual'!AU156)/'Balance Sheet Annual'!BR156</f>
        <v>0.31964632404789023</v>
      </c>
      <c r="AV156" s="22" t="e">
        <f>('Cash Flow Statement Annual'!AB156+'Cash Flow Statement Annual'!AU156)/('Balance Sheet Annual'!BH156+'Balance Sheet Annual'!BS156)</f>
        <v>#DIV/0!</v>
      </c>
      <c r="AW156" s="22" t="e">
        <f>'Cash Flow Statement Annual'!AB156/'Balance Sheet Annual'!BS156</f>
        <v>#DIV/0!</v>
      </c>
      <c r="AX156" s="22" t="e">
        <f>('Cash Flow Statement Annual'!AB156+'Cash Flow Statement Annual'!AU156)/'Balance Sheet Annual'!BS156</f>
        <v>#DIV/0!</v>
      </c>
      <c r="AY156" s="22">
        <f>('Balance Sheet Annual'!BH156+'Balance Sheet Annual'!BS156)/('Income Statement Annual'!AF156-'Income Statement Annual'!AC156)</f>
        <v>0</v>
      </c>
      <c r="AZ156" s="22">
        <f>(('Balance Sheet Annual'!BH156+'Balance Sheet Annual'!BS156)-'Balance Sheet Annual'!N156)/('Income Statement Annual'!AF156-'Income Statement Annual'!AC156)</f>
        <v>-1.7058417100890328</v>
      </c>
      <c r="BA156" s="22">
        <f>('Cash Flow Statement Annual'!AB156+'Cash Flow Statement Annual'!AU156)/'Income Statement Annual'!BS156</f>
        <v>0.67244522128594697</v>
      </c>
      <c r="BB156" s="22" t="e">
        <f>'Income Statement Annual'!AF156/('Balance Sheet Annual'!BH156+'Balance Sheet Annual'!BS156)</f>
        <v>#DIV/0!</v>
      </c>
      <c r="BC156" s="23">
        <f>'Income Statement Annual'!AF156/('Balance Sheet Annual'!BB156-'Balance Sheet Annual'!BR156)</f>
        <v>0.36905459155212794</v>
      </c>
    </row>
    <row r="157" spans="1:55" x14ac:dyDescent="0.2">
      <c r="A157" s="47" t="s">
        <v>505</v>
      </c>
      <c r="B157" s="47" t="s">
        <v>506</v>
      </c>
      <c r="C157" s="47" t="str">
        <f>VLOOKUP(A157,'[1]S&amp;P 500 Wikipedia'!A:D,3,FALSE)</f>
        <v>Information Technology</v>
      </c>
      <c r="D157" s="47">
        <v>88558</v>
      </c>
      <c r="E157" s="47" t="s">
        <v>16</v>
      </c>
      <c r="F157" s="47">
        <v>2018</v>
      </c>
      <c r="G157" s="47" t="s">
        <v>17</v>
      </c>
      <c r="H157" s="48">
        <v>43465</v>
      </c>
      <c r="I157" s="48">
        <v>43517</v>
      </c>
      <c r="J157" s="48">
        <v>43517</v>
      </c>
      <c r="K157" s="47">
        <v>325000000</v>
      </c>
      <c r="L157" s="47">
        <v>330000000</v>
      </c>
      <c r="M157" s="47" t="s">
        <v>1753</v>
      </c>
      <c r="N157" s="20">
        <f>'Balance Sheet Annual'!AH157/'Balance Sheet Annual'!BR157</f>
        <v>1.1945600000000001</v>
      </c>
      <c r="O157" s="21">
        <f>('Balance Sheet Annual'!AH157-'Balance Sheet Annual'!U157)/'Balance Sheet Annual'!BR157</f>
        <v>1.1945600000000001</v>
      </c>
      <c r="P157" s="21">
        <f>'Balance Sheet Annual'!N157/'Balance Sheet Annual'!BR157</f>
        <v>0.22495999999999999</v>
      </c>
      <c r="Q157" s="21">
        <f>'Balance Sheet Annual'!CH157/'Balance Sheet Annual'!CS157</f>
        <v>1.3253766386225787</v>
      </c>
      <c r="R157" s="21">
        <f>('Balance Sheet Annual'!BH157+'Balance Sheet Annual'!BS157)/'Balance Sheet Annual'!BB157</f>
        <v>0.37799747580984433</v>
      </c>
      <c r="S157" s="21">
        <f>('Balance Sheet Annual'!BH157/'Balance Sheet Annual'!BB157)</f>
        <v>1.3251998317206562E-2</v>
      </c>
      <c r="T157" s="21">
        <f>'Balance Sheet Annual'!BS157/'Balance Sheet Annual'!BB157</f>
        <v>0.3647454774926378</v>
      </c>
      <c r="U157" s="21">
        <f>('Balance Sheet Annual'!BH157+'Balance Sheet Annual'!BS157)/'Balance Sheet Annual'!CS157</f>
        <v>0.87898649970651532</v>
      </c>
      <c r="V157" s="21">
        <f>('Balance Sheet Annual'!BH157/'Balance Sheet Annual'!CS157)</f>
        <v>3.0815887301897868E-2</v>
      </c>
      <c r="W157" s="21">
        <f>('Balance Sheet Annual'!BS157/'Balance Sheet Annual'!CS157)</f>
        <v>0.84817061240461744</v>
      </c>
      <c r="X157" s="22">
        <f>'Balance Sheet Annual'!AH157/'Balance Sheet Annual'!BB157</f>
        <v>0.15704669751787967</v>
      </c>
      <c r="Y157" s="22">
        <f>'Balance Sheet Annual'!CS157/('Balance Sheet Annual'!BB157-'Balance Sheet Annual'!AQ157-'Balance Sheet Annual'!AR157-'Balance Sheet Annual'!AS157)</f>
        <v>1.9294073235183089</v>
      </c>
      <c r="Z157" s="22">
        <f>'Balance Sheet Annual'!BA157/'Balance Sheet Annual'!BB157</f>
        <v>0.8429533024821203</v>
      </c>
      <c r="AA157" s="22">
        <f>'Balance Sheet Annual'!AR157/'Balance Sheet Annual'!BB157</f>
        <v>0.56983592763988222</v>
      </c>
      <c r="AB157" s="23">
        <f>'Balance Sheet Annual'!CS157/'Balance Sheet Annual'!CT157</f>
        <v>0.43003786285233486</v>
      </c>
      <c r="AC157" s="24">
        <f>'Income Statement Annual'!V157/'Income Statement Annual'!N157</f>
        <v>0.33883414460406031</v>
      </c>
      <c r="AD157" s="22">
        <f>('Income Statement Annual'!AF157-'Income Statement Annual'!AC157)/'Income Statement Annual'!N157</f>
        <v>0.18437611302386323</v>
      </c>
      <c r="AE157" s="22">
        <f>'Income Statement Annual'!AF157/'Income Statement Annual'!N157</f>
        <v>0.18437611302386323</v>
      </c>
      <c r="AF157" s="22">
        <f>'Income Statement Annual'!BS157/'Income Statement Annual'!N157</f>
        <v>0.10043927341802208</v>
      </c>
      <c r="AG157" s="22">
        <f>('Income Statement Annual'!AF157-'Income Statement Annual'!AC157)/('Income Statement Annual'!AH157*-1)</f>
        <v>5.2289562289562292</v>
      </c>
      <c r="AH157" s="23">
        <f>'Income Statement Annual'!AF157/('Income Statement Annual'!AH157*-1)</f>
        <v>5.2289562289562292</v>
      </c>
      <c r="AI157" s="24">
        <f>'Cash Flow Statement Annual'!BG157/'Cash Flow Statement Annual'!AB157</f>
        <v>-0.62017059708981437</v>
      </c>
      <c r="AJ157" s="22">
        <f>'Cash Flow Statement Annual'!AB157/'Balance Sheet Annual'!BR157</f>
        <v>0.63775999999999999</v>
      </c>
      <c r="AK157" s="22">
        <f>('Cash Flow Statement Annual'!AB157+'Cash Flow Statement Annual'!AV157)/('Balance Sheet Annual'!BH157+'Balance Sheet Annual'!BS157)</f>
        <v>0.17495826377295493</v>
      </c>
      <c r="AL157" s="23">
        <f>('Cash Flow Statement Annual'!AB157/('Balance Sheet Annual'!BH157+'Balance Sheet Annual'!BS157))</f>
        <v>0.2218141346688926</v>
      </c>
      <c r="AM157" s="24">
        <f>'Income Statement Annual'!BS157/'Balance Sheet Annual'!CS157</f>
        <v>8.2762668753668556E-2</v>
      </c>
      <c r="AN157" s="22">
        <f>'Income Statement Annual'!N157/'Balance Sheet Annual'!CS157</f>
        <v>0.82400704363138333</v>
      </c>
      <c r="AO157" s="22">
        <f>'Income Statement Annual'!N157/'Balance Sheet Annual'!BB157</f>
        <v>0.35435422801851074</v>
      </c>
      <c r="AP157" s="22">
        <f>'Income Statement Annual'!N157/('Balance Sheet Annual'!AH157-'Balance Sheet Annual'!BR157)</f>
        <v>13.853618421052632</v>
      </c>
      <c r="AQ157" s="22">
        <f>'Income Statement Annual'!BS157/'Balance Sheet Annual'!BB157</f>
        <v>3.5591081194783339E-2</v>
      </c>
      <c r="AR157" s="22">
        <f>'Cash Flow Statement Annual'!AB157/'Income Statement Annual'!N157</f>
        <v>0.23661403300486764</v>
      </c>
      <c r="AS157" s="22">
        <f>'Cash Flow Statement Annual'!BG157/'Income Statement Annual'!N157</f>
        <v>-0.1467410661284578</v>
      </c>
      <c r="AT157" s="22">
        <f>'Cash Flow Statement Annual'!AB157/'Balance Sheet Annual'!BB157</f>
        <v>8.3845183003786281E-2</v>
      </c>
      <c r="AU157" s="22">
        <f>('Cash Flow Statement Annual'!AB157+'Cash Flow Statement Annual'!AU157)/'Balance Sheet Annual'!BR157</f>
        <v>0.42399999999999999</v>
      </c>
      <c r="AV157" s="22">
        <f>('Cash Flow Statement Annual'!AB157+'Cash Flow Statement Annual'!AU157)/('Balance Sheet Annual'!BH157+'Balance Sheet Annual'!BS157)</f>
        <v>0.14746800222593212</v>
      </c>
      <c r="AW157" s="22">
        <f>'Cash Flow Statement Annual'!AB157/'Balance Sheet Annual'!BS157</f>
        <v>0.22987312572087659</v>
      </c>
      <c r="AX157" s="22">
        <f>('Cash Flow Statement Annual'!AB157+'Cash Flow Statement Annual'!AU157)/'Balance Sheet Annual'!BS157</f>
        <v>0.15282583621683968</v>
      </c>
      <c r="AY157" s="22">
        <f>('Balance Sheet Annual'!BH157+'Balance Sheet Annual'!BS157)/('Income Statement Annual'!AF157-'Income Statement Annual'!AC157)</f>
        <v>5.7855763039278818</v>
      </c>
      <c r="AZ157" s="22">
        <f>(('Balance Sheet Annual'!BH157+'Balance Sheet Annual'!BS157)-'Balance Sheet Annual'!N157)/('Income Statement Annual'!AF157-'Income Statement Annual'!AC157)</f>
        <v>5.3329040566645203</v>
      </c>
      <c r="BA157" s="22">
        <f>('Cash Flow Statement Annual'!AB157+'Cash Flow Statement Annual'!AU157)/'Income Statement Annual'!BS157</f>
        <v>1.5661938534278961</v>
      </c>
      <c r="BB157" s="22">
        <f>'Income Statement Annual'!AF157/('Balance Sheet Annual'!BH157+'Balance Sheet Annual'!BS157)</f>
        <v>0.17284362826933777</v>
      </c>
      <c r="BC157" s="23">
        <f>'Income Statement Annual'!AF157/('Balance Sheet Annual'!BB157-'Balance Sheet Annual'!BR157)</f>
        <v>7.5224025187696775E-2</v>
      </c>
    </row>
    <row r="158" spans="1:55" x14ac:dyDescent="0.2">
      <c r="A158" s="47" t="s">
        <v>508</v>
      </c>
      <c r="B158" s="47" t="s">
        <v>509</v>
      </c>
      <c r="C158" s="47" t="str">
        <f>VLOOKUP(A158,'[1]S&amp;P 500 Wikipedia'!A:D,3,FALSE)</f>
        <v>Information Technology</v>
      </c>
      <c r="D158" s="47">
        <v>378146</v>
      </c>
      <c r="E158" s="47" t="s">
        <v>16</v>
      </c>
      <c r="F158" s="47">
        <v>2018</v>
      </c>
      <c r="G158" s="47" t="s">
        <v>17</v>
      </c>
      <c r="H158" s="48">
        <v>43465</v>
      </c>
      <c r="I158" s="48">
        <v>43517</v>
      </c>
      <c r="J158" s="48">
        <v>43517</v>
      </c>
      <c r="K158" s="47">
        <v>396700000</v>
      </c>
      <c r="L158" s="47">
        <v>404800000</v>
      </c>
      <c r="M158" s="47" t="s">
        <v>1754</v>
      </c>
      <c r="N158" s="20">
        <f>'Balance Sheet Annual'!AH158/'Balance Sheet Annual'!BR158</f>
        <v>1.1064676616915423</v>
      </c>
      <c r="O158" s="21">
        <f>('Balance Sheet Annual'!AH158-'Balance Sheet Annual'!U158)/'Balance Sheet Annual'!BR158</f>
        <v>1.1064676616915423</v>
      </c>
      <c r="P158" s="21">
        <f>'Balance Sheet Annual'!N158/'Balance Sheet Annual'!BR158</f>
        <v>0.20646766169154229</v>
      </c>
      <c r="Q158" s="21">
        <f>'Balance Sheet Annual'!CH158/'Balance Sheet Annual'!CS158</f>
        <v>3.911469690361971</v>
      </c>
      <c r="R158" s="21">
        <f>('Balance Sheet Annual'!BH158+'Balance Sheet Annual'!BS158)/'Balance Sheet Annual'!BB158</f>
        <v>0.52912448943349322</v>
      </c>
      <c r="S158" s="21">
        <f>('Balance Sheet Annual'!BH158/'Balance Sheet Annual'!BB158)</f>
        <v>3.551767004084532E-4</v>
      </c>
      <c r="T158" s="21">
        <f>'Balance Sheet Annual'!BS158/'Balance Sheet Annual'!BB158</f>
        <v>0.5287693127330847</v>
      </c>
      <c r="U158" s="21">
        <f>('Balance Sheet Annual'!BH158+'Balance Sheet Annual'!BS158)/'Balance Sheet Annual'!CS158</f>
        <v>2.5987788922808548</v>
      </c>
      <c r="V158" s="21">
        <f>('Balance Sheet Annual'!BH158/'Balance Sheet Annual'!CS158)</f>
        <v>1.7444395987788923E-3</v>
      </c>
      <c r="W158" s="21">
        <f>('Balance Sheet Annual'!BS158/'Balance Sheet Annual'!CS158)</f>
        <v>2.5970344526820757</v>
      </c>
      <c r="X158" s="22">
        <f>'Balance Sheet Annual'!AH158/'Balance Sheet Annual'!BB158</f>
        <v>0.19747824542709999</v>
      </c>
      <c r="Y158" s="22">
        <f>'Balance Sheet Annual'!CS158/('Balance Sheet Annual'!BB158-'Balance Sheet Annual'!AQ158-'Balance Sheet Annual'!AR158-'Balance Sheet Annual'!AS158)</f>
        <v>0.67105648229441028</v>
      </c>
      <c r="Z158" s="22">
        <f>'Balance Sheet Annual'!BA158/'Balance Sheet Annual'!BB158</f>
        <v>0.80252175457289998</v>
      </c>
      <c r="AA158" s="22">
        <f>'Balance Sheet Annual'!AR158/'Balance Sheet Annual'!BB158</f>
        <v>0.50630438643225006</v>
      </c>
      <c r="AB158" s="23">
        <f>'Balance Sheet Annual'!CS158/'Balance Sheet Annual'!CT158</f>
        <v>0.20360504350914579</v>
      </c>
      <c r="AC158" s="24">
        <f>'Income Statement Annual'!V158/'Income Statement Annual'!N158</f>
        <v>0.47295208655332305</v>
      </c>
      <c r="AD158" s="22">
        <f>('Income Statement Annual'!AF158-'Income Statement Annual'!AC158)/'Income Statement Annual'!N158</f>
        <v>0.26206422806113688</v>
      </c>
      <c r="AE158" s="22">
        <f>'Income Statement Annual'!AF158/'Income Statement Annual'!N158</f>
        <v>0.26206422806113688</v>
      </c>
      <c r="AF158" s="22">
        <f>'Income Statement Annual'!BS158/'Income Statement Annual'!N158</f>
        <v>0.20384681435686072</v>
      </c>
      <c r="AG158" s="22">
        <f>('Income Statement Annual'!AF158-'Income Statement Annual'!AC158)/('Income Statement Annual'!AH158*-1)</f>
        <v>7.9067357512953365</v>
      </c>
      <c r="AH158" s="23">
        <f>'Income Statement Annual'!AF158/('Income Statement Annual'!AH158*-1)</f>
        <v>7.9067357512953365</v>
      </c>
      <c r="AI158" s="24">
        <f>'Cash Flow Statement Annual'!BG158/'Cash Flow Statement Annual'!AB158</f>
        <v>-0.54252577319587625</v>
      </c>
      <c r="AJ158" s="22">
        <f>'Cash Flow Statement Annual'!AB158/'Balance Sheet Annual'!BR158</f>
        <v>0.77213930348258708</v>
      </c>
      <c r="AK158" s="22">
        <f>('Cash Flow Statement Annual'!AB158+'Cash Flow Statement Annual'!AV158)/('Balance Sheet Annual'!BH158+'Balance Sheet Annual'!BS158)</f>
        <v>0.26044638362141298</v>
      </c>
      <c r="AL158" s="23">
        <f>('Cash Flow Statement Annual'!AB158/('Balance Sheet Annual'!BH158+'Balance Sheet Annual'!BS158))</f>
        <v>0.26044638362141298</v>
      </c>
      <c r="AM158" s="24">
        <f>'Income Statement Annual'!BS158/'Balance Sheet Annual'!CS158</f>
        <v>0.5176624509376363</v>
      </c>
      <c r="AN158" s="22">
        <f>'Income Statement Annual'!N158/'Balance Sheet Annual'!CS158</f>
        <v>2.5394679459223726</v>
      </c>
      <c r="AO158" s="22">
        <f>'Income Statement Annual'!N158/'Balance Sheet Annual'!BB158</f>
        <v>0.5170484816196057</v>
      </c>
      <c r="AP158" s="22">
        <f>'Income Statement Annual'!N158/('Balance Sheet Annual'!AH158-'Balance Sheet Annual'!BR158)</f>
        <v>27.210280373831775</v>
      </c>
      <c r="AQ158" s="22">
        <f>'Income Statement Annual'!BS158/'Balance Sheet Annual'!BB158</f>
        <v>0.10539868584620848</v>
      </c>
      <c r="AR158" s="22">
        <f>'Cash Flow Statement Annual'!AB158/'Income Statement Annual'!N158</f>
        <v>0.26652928043963592</v>
      </c>
      <c r="AS158" s="22">
        <f>'Cash Flow Statement Annual'!BG158/'Income Statement Annual'!N158</f>
        <v>-0.14459900394985403</v>
      </c>
      <c r="AT158" s="22">
        <f>'Cash Flow Statement Annual'!AB158/'Balance Sheet Annual'!BB158</f>
        <v>0.13780855975847983</v>
      </c>
      <c r="AU158" s="22">
        <f>('Cash Flow Statement Annual'!AB158+'Cash Flow Statement Annual'!AU158)/'Balance Sheet Annual'!BR158</f>
        <v>0.44228855721393034</v>
      </c>
      <c r="AV158" s="22">
        <f>('Cash Flow Statement Annual'!AB158+'Cash Flow Statement Annual'!AU158)/('Balance Sheet Annual'!BH158+'Balance Sheet Annual'!BS158)</f>
        <v>0.14918610505118307</v>
      </c>
      <c r="AW158" s="22">
        <f>'Cash Flow Statement Annual'!AB158/'Balance Sheet Annual'!BS158</f>
        <v>0.26062132661628884</v>
      </c>
      <c r="AX158" s="22">
        <f>('Cash Flow Statement Annual'!AB158+'Cash Flow Statement Annual'!AU158)/'Balance Sheet Annual'!BS158</f>
        <v>0.1492863140218304</v>
      </c>
      <c r="AY158" s="22">
        <f>('Balance Sheet Annual'!BH158+'Balance Sheet Annual'!BS158)/('Income Statement Annual'!AF158-'Income Statement Annual'!AC158)</f>
        <v>3.9049803407601571</v>
      </c>
      <c r="AZ158" s="22">
        <f>(('Balance Sheet Annual'!BH158+'Balance Sheet Annual'!BS158)-'Balance Sheet Annual'!N158)/('Income Statement Annual'!AF158-'Income Statement Annual'!AC158)</f>
        <v>3.6330275229357798</v>
      </c>
      <c r="BA158" s="22">
        <f>('Cash Flow Statement Annual'!AB158+'Cash Flow Statement Annual'!AU158)/'Income Statement Annual'!BS158</f>
        <v>0.74894692502106153</v>
      </c>
      <c r="BB158" s="22">
        <f>'Income Statement Annual'!AF158/('Balance Sheet Annual'!BH158+'Balance Sheet Annual'!BS158)</f>
        <v>0.25608323544218831</v>
      </c>
      <c r="BC158" s="23">
        <f>'Income Statement Annual'!AF158/('Balance Sheet Annual'!BB158-'Balance Sheet Annual'!BR158)</f>
        <v>0.16493731085170774</v>
      </c>
    </row>
    <row r="159" spans="1:55" x14ac:dyDescent="0.2">
      <c r="A159" s="47" t="s">
        <v>514</v>
      </c>
      <c r="B159" s="47" t="s">
        <v>515</v>
      </c>
      <c r="C159" s="47" t="str">
        <f>VLOOKUP(A159,'[1]S&amp;P 500 Wikipedia'!A:D,3,FALSE)</f>
        <v>Information Technology</v>
      </c>
      <c r="D159" s="47">
        <v>367930</v>
      </c>
      <c r="E159" s="47" t="s">
        <v>16</v>
      </c>
      <c r="F159" s="47">
        <v>2018</v>
      </c>
      <c r="G159" s="47" t="s">
        <v>17</v>
      </c>
      <c r="H159" s="48">
        <v>43465</v>
      </c>
      <c r="I159" s="48">
        <v>43524</v>
      </c>
      <c r="J159" s="48">
        <v>43587</v>
      </c>
      <c r="K159" s="47">
        <v>136817000</v>
      </c>
      <c r="L159" s="47">
        <v>139366000</v>
      </c>
      <c r="M159" s="47" t="s">
        <v>2068</v>
      </c>
      <c r="N159" s="20">
        <f>'Balance Sheet Annual'!AH159/'Balance Sheet Annual'!BR159</f>
        <v>4.0904738397665925</v>
      </c>
      <c r="O159" s="21">
        <f>('Balance Sheet Annual'!AH159-'Balance Sheet Annual'!U159)/'Balance Sheet Annual'!BR159</f>
        <v>2.976260545418874</v>
      </c>
      <c r="P159" s="21">
        <f>'Balance Sheet Annual'!N159/'Balance Sheet Annual'!BR159</f>
        <v>1.6206370603834008</v>
      </c>
      <c r="Q159" s="21">
        <f>'Balance Sheet Annual'!CH159/'Balance Sheet Annual'!CS159</f>
        <v>0.48191749085937341</v>
      </c>
      <c r="R159" s="21">
        <f>('Balance Sheet Annual'!BH159+'Balance Sheet Annual'!BS159)/'Balance Sheet Annual'!BB159</f>
        <v>0.15171207683473786</v>
      </c>
      <c r="S159" s="21">
        <f>('Balance Sheet Annual'!BH159/'Balance Sheet Annual'!BB159)</f>
        <v>0</v>
      </c>
      <c r="T159" s="21">
        <f>'Balance Sheet Annual'!BS159/'Balance Sheet Annual'!BB159</f>
        <v>0.15171207683473786</v>
      </c>
      <c r="U159" s="21">
        <f>('Balance Sheet Annual'!BH159+'Balance Sheet Annual'!BS159)/'Balance Sheet Annual'!CS159</f>
        <v>0.22482478023599919</v>
      </c>
      <c r="V159" s="21">
        <f>('Balance Sheet Annual'!BH159/'Balance Sheet Annual'!CS159)</f>
        <v>0</v>
      </c>
      <c r="W159" s="21">
        <f>('Balance Sheet Annual'!BS159/'Balance Sheet Annual'!CS159)</f>
        <v>0.22482478023599919</v>
      </c>
      <c r="X159" s="22">
        <f>'Balance Sheet Annual'!AH159/'Balance Sheet Annual'!BB159</f>
        <v>0.46477329193216554</v>
      </c>
      <c r="Y159" s="22">
        <f>'Balance Sheet Annual'!CS159/('Balance Sheet Annual'!BB159-'Balance Sheet Annual'!AQ159-'Balance Sheet Annual'!AR159-'Balance Sheet Annual'!AS159)</f>
        <v>1.0849565216385926</v>
      </c>
      <c r="Z159" s="22">
        <f>'Balance Sheet Annual'!BA159/'Balance Sheet Annual'!BB159</f>
        <v>0.53522670806783446</v>
      </c>
      <c r="AA159" s="22">
        <f>'Balance Sheet Annual'!AR159/'Balance Sheet Annual'!BB159</f>
        <v>0.32523994675759965</v>
      </c>
      <c r="AB159" s="23">
        <f>'Balance Sheet Annual'!CS159/'Balance Sheet Annual'!CT159</f>
        <v>0.67480140167594194</v>
      </c>
      <c r="AC159" s="24">
        <f>'Income Statement Annual'!V159/'Income Statement Annual'!N159</f>
        <v>0.5070254538246064</v>
      </c>
      <c r="AD159" s="22">
        <f>('Income Statement Annual'!AF159-'Income Statement Annual'!AC159)/'Income Statement Annual'!N159</f>
        <v>0.18988041804688441</v>
      </c>
      <c r="AE159" s="22">
        <f>'Income Statement Annual'!AF159/'Income Statement Annual'!N159</f>
        <v>0.18988041804688441</v>
      </c>
      <c r="AF159" s="22">
        <f>'Income Statement Annual'!BS159/'Income Statement Annual'!N159</f>
        <v>0.1590512061254073</v>
      </c>
      <c r="AG159" s="22">
        <f>('Income Statement Annual'!AF159-'Income Statement Annual'!AC159)/('Income Statement Annual'!AH159*-1)</f>
        <v>27.532908704883226</v>
      </c>
      <c r="AH159" s="23">
        <f>'Income Statement Annual'!AF159/('Income Statement Annual'!AH159*-1)</f>
        <v>27.532908704883226</v>
      </c>
      <c r="AI159" s="24">
        <f>'Cash Flow Statement Annual'!BG159/'Cash Flow Statement Annual'!AB159</f>
        <v>-0.85243360407529456</v>
      </c>
      <c r="AJ159" s="22">
        <f>'Cash Flow Statement Annual'!AB159/'Balance Sheet Annual'!BR159</f>
        <v>1.1839886840456435</v>
      </c>
      <c r="AK159" s="22">
        <f>('Cash Flow Statement Annual'!AB159+'Cash Flow Statement Annual'!AV159)/('Balance Sheet Annual'!BH159+'Balance Sheet Annual'!BS159)</f>
        <v>0.67788921857669671</v>
      </c>
      <c r="AL159" s="23">
        <f>('Cash Flow Statement Annual'!AB159/('Balance Sheet Annual'!BH159+'Balance Sheet Annual'!BS159))</f>
        <v>0.88673722828405399</v>
      </c>
      <c r="AM159" s="24">
        <f>'Income Statement Annual'!BS159/'Balance Sheet Annual'!CS159</f>
        <v>0.15048332628227193</v>
      </c>
      <c r="AN159" s="22">
        <f>'Income Statement Annual'!N159/'Balance Sheet Annual'!CS159</f>
        <v>0.94613131172120846</v>
      </c>
      <c r="AO159" s="22">
        <f>'Income Statement Annual'!N159/'Balance Sheet Annual'!BB159</f>
        <v>0.63845073531896901</v>
      </c>
      <c r="AP159" s="22">
        <f>'Income Statement Annual'!N159/('Balance Sheet Annual'!AH159-'Balance Sheet Annual'!BR159)</f>
        <v>1.8181712065842544</v>
      </c>
      <c r="AQ159" s="22">
        <f>'Income Statement Annual'!BS159/'Balance Sheet Annual'!BB159</f>
        <v>0.10154635950413521</v>
      </c>
      <c r="AR159" s="22">
        <f>'Cash Flow Statement Annual'!AB159/'Income Statement Annual'!N159</f>
        <v>0.21071124061348684</v>
      </c>
      <c r="AS159" s="22">
        <f>'Cash Flow Statement Annual'!BG159/'Income Statement Annual'!N159</f>
        <v>-0.17961734225533119</v>
      </c>
      <c r="AT159" s="22">
        <f>'Cash Flow Statement Annual'!AB159/'Balance Sheet Annual'!BB159</f>
        <v>0.13452874650965288</v>
      </c>
      <c r="AU159" s="22">
        <f>('Cash Flow Statement Annual'!AB159+'Cash Flow Statement Annual'!AU159)/'Balance Sheet Annual'!BR159</f>
        <v>1.044437904649794</v>
      </c>
      <c r="AV159" s="22">
        <f>('Cash Flow Statement Annual'!AB159+'Cash Flow Statement Annual'!AU159)/('Balance Sheet Annual'!BH159+'Balance Sheet Annual'!BS159)</f>
        <v>0.78222197995961584</v>
      </c>
      <c r="AW159" s="22">
        <f>'Cash Flow Statement Annual'!AB159/'Balance Sheet Annual'!BS159</f>
        <v>0.88673722828405399</v>
      </c>
      <c r="AX159" s="22">
        <f>('Cash Flow Statement Annual'!AB159+'Cash Flow Statement Annual'!AU159)/'Balance Sheet Annual'!BS159</f>
        <v>0.78222197995961584</v>
      </c>
      <c r="AY159" s="22">
        <f>('Balance Sheet Annual'!BH159+'Balance Sheet Annual'!BS159)/('Income Statement Annual'!AF159-'Income Statement Annual'!AC159)</f>
        <v>1.2514473496891758</v>
      </c>
      <c r="AZ159" s="22">
        <f>(('Balance Sheet Annual'!BH159+'Balance Sheet Annual'!BS159)-'Balance Sheet Annual'!N159)/('Income Statement Annual'!AF159-'Income Statement Annual'!AC159)</f>
        <v>-0.26751055853461775</v>
      </c>
      <c r="BA159" s="22">
        <f>('Cash Flow Statement Annual'!AB159+'Cash Flow Statement Annual'!AU159)/'Income Statement Annual'!BS159</f>
        <v>1.1686536248561565</v>
      </c>
      <c r="BB159" s="22">
        <f>'Income Statement Annual'!AF159/('Balance Sheet Annual'!BH159+'Balance Sheet Annual'!BS159)</f>
        <v>0.79907476750689654</v>
      </c>
      <c r="BC159" s="23">
        <f>'Income Statement Annual'!AF159/('Balance Sheet Annual'!BB159-'Balance Sheet Annual'!BR159)</f>
        <v>0.13676949961626267</v>
      </c>
    </row>
    <row r="160" spans="1:55" x14ac:dyDescent="0.2">
      <c r="A160" s="47" t="s">
        <v>517</v>
      </c>
      <c r="B160" s="47" t="s">
        <v>518</v>
      </c>
      <c r="C160" s="47" t="str">
        <f>VLOOKUP(A160,'[1]S&amp;P 500 Wikipedia'!A:D,3,FALSE)</f>
        <v>Industrials</v>
      </c>
      <c r="D160" s="47">
        <v>378147</v>
      </c>
      <c r="E160" s="47" t="s">
        <v>16</v>
      </c>
      <c r="F160" s="47">
        <v>2018</v>
      </c>
      <c r="G160" s="47" t="s">
        <v>17</v>
      </c>
      <c r="H160" s="48">
        <v>43465</v>
      </c>
      <c r="I160" s="48">
        <v>43516</v>
      </c>
      <c r="J160" s="48">
        <v>43677</v>
      </c>
      <c r="K160" s="47">
        <v>130844000</v>
      </c>
      <c r="L160" s="47">
        <v>131413000</v>
      </c>
      <c r="M160" s="47" t="s">
        <v>2069</v>
      </c>
      <c r="N160" s="20">
        <f>'Balance Sheet Annual'!AH160/'Balance Sheet Annual'!BR160</f>
        <v>2.2046254538726613</v>
      </c>
      <c r="O160" s="21">
        <f>('Balance Sheet Annual'!AH160-'Balance Sheet Annual'!U160)/'Balance Sheet Annual'!BR160</f>
        <v>1.6182372395291289</v>
      </c>
      <c r="P160" s="21">
        <f>'Balance Sheet Annual'!N160/'Balance Sheet Annual'!BR160</f>
        <v>0.57326302643446891</v>
      </c>
      <c r="Q160" s="21">
        <f>'Balance Sheet Annual'!CH160/'Balance Sheet Annual'!CS160</f>
        <v>1.7795836895916377</v>
      </c>
      <c r="R160" s="21">
        <f>('Balance Sheet Annual'!BH160+'Balance Sheet Annual'!BS160)/'Balance Sheet Annual'!BB160</f>
        <v>0.32126473346378476</v>
      </c>
      <c r="S160" s="21">
        <f>('Balance Sheet Annual'!BH160/'Balance Sheet Annual'!BB160)</f>
        <v>1.4777709396554843E-2</v>
      </c>
      <c r="T160" s="21">
        <f>'Balance Sheet Annual'!BS160/'Balance Sheet Annual'!BB160</f>
        <v>0.30648702406722994</v>
      </c>
      <c r="U160" s="21">
        <f>('Balance Sheet Annual'!BH160+'Balance Sheet Annual'!BS160)/'Balance Sheet Annual'!CS160</f>
        <v>0.89298221317694093</v>
      </c>
      <c r="V160" s="21">
        <f>('Balance Sheet Annual'!BH160/'Balance Sheet Annual'!CS160)</f>
        <v>4.1075880008188924E-2</v>
      </c>
      <c r="W160" s="21">
        <f>('Balance Sheet Annual'!BS160/'Balance Sheet Annual'!CS160)</f>
        <v>0.85190633316875208</v>
      </c>
      <c r="X160" s="22">
        <f>'Balance Sheet Annual'!AH160/'Balance Sheet Annual'!BB160</f>
        <v>0.51624826673096091</v>
      </c>
      <c r="Y160" s="22">
        <f>'Balance Sheet Annual'!CS160/('Balance Sheet Annual'!BB160-'Balance Sheet Annual'!AQ160-'Balance Sheet Annual'!AR160-'Balance Sheet Annual'!AS160)</f>
        <v>0.51447807943218382</v>
      </c>
      <c r="Z160" s="22">
        <f>'Balance Sheet Annual'!BA160/'Balance Sheet Annual'!BB160</f>
        <v>0.48375173326903909</v>
      </c>
      <c r="AA160" s="22">
        <f>'Balance Sheet Annual'!AR160/'Balance Sheet Annual'!BB160</f>
        <v>0.25943850423187342</v>
      </c>
      <c r="AB160" s="23">
        <f>'Balance Sheet Annual'!CS160/'Balance Sheet Annual'!CT160</f>
        <v>0.35976610589009284</v>
      </c>
      <c r="AC160" s="24">
        <f>'Income Statement Annual'!V160/'Income Statement Annual'!N160</f>
        <v>0.30992421463284303</v>
      </c>
      <c r="AD160" s="22">
        <f>('Income Statement Annual'!AF160-'Income Statement Annual'!AC160)/'Income Statement Annual'!N160</f>
        <v>6.3695088484099577E-2</v>
      </c>
      <c r="AE160" s="22">
        <f>'Income Statement Annual'!AF160/'Income Statement Annual'!N160</f>
        <v>6.3695088484099577E-2</v>
      </c>
      <c r="AF160" s="22">
        <f>'Income Statement Annual'!BS160/'Income Statement Annual'!N160</f>
        <v>3.1223957422848742E-2</v>
      </c>
      <c r="AG160" s="22">
        <f>('Income Statement Annual'!AF160-'Income Statement Annual'!AC160)/('Income Statement Annual'!AH160*-1)</f>
        <v>4.7223522584389208</v>
      </c>
      <c r="AH160" s="23">
        <f>'Income Statement Annual'!AF160/('Income Statement Annual'!AH160*-1)</f>
        <v>4.7223522584389208</v>
      </c>
      <c r="AI160" s="24">
        <f>'Cash Flow Statement Annual'!BG160/'Cash Flow Statement Annual'!AB160</f>
        <v>-0.90804953073662031</v>
      </c>
      <c r="AJ160" s="22">
        <f>'Cash Flow Statement Annual'!AB160/'Balance Sheet Annual'!BR160</f>
        <v>0.17653599759476399</v>
      </c>
      <c r="AK160" s="22">
        <f>('Cash Flow Statement Annual'!AB160+'Cash Flow Statement Annual'!AV160)/('Balance Sheet Annual'!BH160+'Balance Sheet Annual'!BS160)</f>
        <v>6.1639988483170122E-2</v>
      </c>
      <c r="AL160" s="23">
        <f>('Cash Flow Statement Annual'!AB160/('Balance Sheet Annual'!BH160+'Balance Sheet Annual'!BS160))</f>
        <v>0.12867495096244422</v>
      </c>
      <c r="AM160" s="24">
        <f>'Income Statement Annual'!BS160/'Balance Sheet Annual'!CS160</f>
        <v>7.2057105697322946E-2</v>
      </c>
      <c r="AN160" s="22">
        <f>'Income Statement Annual'!N160/'Balance Sheet Annual'!CS160</f>
        <v>2.3077505750310094</v>
      </c>
      <c r="AO160" s="22">
        <f>'Income Statement Annual'!N160/'Balance Sheet Annual'!BB160</f>
        <v>0.83025043774452878</v>
      </c>
      <c r="AP160" s="22">
        <f>'Income Statement Annual'!N160/('Balance Sheet Annual'!AH160-'Balance Sheet Annual'!BR160)</f>
        <v>2.9432915825122681</v>
      </c>
      <c r="AQ160" s="22">
        <f>'Income Statement Annual'!BS160/'Balance Sheet Annual'!BB160</f>
        <v>2.5923704318436696E-2</v>
      </c>
      <c r="AR160" s="22">
        <f>'Cash Flow Statement Annual'!AB160/'Income Statement Annual'!N160</f>
        <v>4.9790667905838915E-2</v>
      </c>
      <c r="AS160" s="22">
        <f>'Cash Flow Statement Annual'!BG160/'Income Statement Annual'!N160</f>
        <v>-4.5212392626959926E-2</v>
      </c>
      <c r="AT160" s="22">
        <f>'Cash Flow Statement Annual'!AB160/'Balance Sheet Annual'!BB160</f>
        <v>4.1338723824415217E-2</v>
      </c>
      <c r="AU160" s="22">
        <f>('Cash Flow Statement Annual'!AB160+'Cash Flow Statement Annual'!AU160)/'Balance Sheet Annual'!BR160</f>
        <v>0.10117255255671963</v>
      </c>
      <c r="AV160" s="22">
        <f>('Cash Flow Statement Annual'!AB160+'Cash Flow Statement Annual'!AU160)/('Balance Sheet Annual'!BH160+'Balance Sheet Annual'!BS160)</f>
        <v>7.3743448454431995E-2</v>
      </c>
      <c r="AW160" s="22">
        <f>'Cash Flow Statement Annual'!AB160/'Balance Sheet Annual'!BS160</f>
        <v>0.13487919741537671</v>
      </c>
      <c r="AX160" s="22">
        <f>('Cash Flow Statement Annual'!AB160+'Cash Flow Statement Annual'!AU160)/'Balance Sheet Annual'!BS160</f>
        <v>7.72990940954702E-2</v>
      </c>
      <c r="AY160" s="22">
        <f>('Balance Sheet Annual'!BH160+'Balance Sheet Annual'!BS160)/('Income Statement Annual'!AF160-'Income Statement Annual'!AC160)</f>
        <v>6.075023963428122</v>
      </c>
      <c r="AZ160" s="22">
        <f>(('Balance Sheet Annual'!BH160+'Balance Sheet Annual'!BS160)-'Balance Sheet Annual'!N160)/('Income Statement Annual'!AF160-'Income Statement Annual'!AC160)</f>
        <v>3.536608744807924</v>
      </c>
      <c r="BA160" s="22">
        <f>('Cash Flow Statement Annual'!AB160+'Cash Flow Statement Annual'!AU160)/'Income Statement Annual'!BS160</f>
        <v>0.91388055585730876</v>
      </c>
      <c r="BB160" s="22">
        <f>'Income Statement Annual'!AF160/('Balance Sheet Annual'!BH160+'Balance Sheet Annual'!BS160)</f>
        <v>0.16460840418408856</v>
      </c>
      <c r="BC160" s="23">
        <f>'Income Statement Annual'!AF160/('Balance Sheet Annual'!BB160-'Balance Sheet Annual'!BR160)</f>
        <v>6.9052658019032043E-2</v>
      </c>
    </row>
    <row r="161" spans="1:55" x14ac:dyDescent="0.2">
      <c r="A161" s="47" t="s">
        <v>511</v>
      </c>
      <c r="B161" s="47" t="s">
        <v>512</v>
      </c>
      <c r="C161" s="47" t="str">
        <f>VLOOKUP(A161,'[1]S&amp;P 500 Wikipedia'!A:D,3,FALSE)</f>
        <v>Information Technology</v>
      </c>
      <c r="D161" s="47">
        <v>740486</v>
      </c>
      <c r="E161" s="47" t="s">
        <v>16</v>
      </c>
      <c r="F161" s="47">
        <v>2018</v>
      </c>
      <c r="G161" s="47" t="s">
        <v>17</v>
      </c>
      <c r="H161" s="48">
        <v>43465</v>
      </c>
      <c r="I161" s="48">
        <v>43525</v>
      </c>
      <c r="J161" s="48">
        <v>43595</v>
      </c>
      <c r="K161" s="47">
        <v>87610000</v>
      </c>
      <c r="L161" s="47">
        <v>90571000</v>
      </c>
      <c r="M161" s="47" t="s">
        <v>2070</v>
      </c>
      <c r="N161" s="20">
        <f>'Balance Sheet Annual'!AH161/'Balance Sheet Annual'!BR161</f>
        <v>0.86224746191114854</v>
      </c>
      <c r="O161" s="21">
        <f>('Balance Sheet Annual'!AH161-'Balance Sheet Annual'!U161)/'Balance Sheet Annual'!BR161</f>
        <v>0.86224746191114854</v>
      </c>
      <c r="P161" s="21">
        <f>'Balance Sheet Annual'!N161/'Balance Sheet Annual'!BR161</f>
        <v>0.22938735049929782</v>
      </c>
      <c r="Q161" s="21">
        <f>'Balance Sheet Annual'!CH161/'Balance Sheet Annual'!CS161</f>
        <v>2.3538542833020974</v>
      </c>
      <c r="R161" s="21">
        <f>('Balance Sheet Annual'!BH161+'Balance Sheet Annual'!BS161)/'Balance Sheet Annual'!BB161</f>
        <v>0.32443101646180572</v>
      </c>
      <c r="S161" s="21">
        <f>('Balance Sheet Annual'!BH161/'Balance Sheet Annual'!BB161)</f>
        <v>7.9089651333361363E-2</v>
      </c>
      <c r="T161" s="21">
        <f>'Balance Sheet Annual'!BS161/'Balance Sheet Annual'!BB161</f>
        <v>0.24534136512844437</v>
      </c>
      <c r="U161" s="21">
        <f>('Balance Sheet Annual'!BH161+'Balance Sheet Annual'!BS161)/'Balance Sheet Annual'!CS161</f>
        <v>1.0880943541964805</v>
      </c>
      <c r="V161" s="21">
        <f>('Balance Sheet Annual'!BH161/'Balance Sheet Annual'!CS161)</f>
        <v>0.26525516588926346</v>
      </c>
      <c r="W161" s="21">
        <f>('Balance Sheet Annual'!BS161/'Balance Sheet Annual'!CS161)</f>
        <v>0.82283918830721703</v>
      </c>
      <c r="X161" s="22">
        <f>'Balance Sheet Annual'!AH161/'Balance Sheet Annual'!BB161</f>
        <v>0.34599365836680585</v>
      </c>
      <c r="Y161" s="22">
        <f>'Balance Sheet Annual'!CS161/('Balance Sheet Annual'!BB161-'Balance Sheet Annual'!AQ161-'Balance Sheet Annual'!AR161-'Balance Sheet Annual'!AS161)</f>
        <v>0.78546396196301793</v>
      </c>
      <c r="Z161" s="22">
        <f>'Balance Sheet Annual'!BA161/'Balance Sheet Annual'!BB161</f>
        <v>0.65400634163319415</v>
      </c>
      <c r="AA161" s="22">
        <f>'Balance Sheet Annual'!AR161/'Balance Sheet Annual'!BB161</f>
        <v>0.40545265123061625</v>
      </c>
      <c r="AB161" s="23">
        <f>'Balance Sheet Annual'!CS161/'Balance Sheet Annual'!CT161</f>
        <v>0.29816441488788598</v>
      </c>
      <c r="AC161" s="24">
        <f>'Income Statement Annual'!V161/'Income Statement Annual'!N161</f>
        <v>0.79959046506008646</v>
      </c>
      <c r="AD161" s="22">
        <f>('Income Statement Annual'!AF161-'Income Statement Annual'!AC161)/'Income Statement Annual'!N161</f>
        <v>0.56104848505768667</v>
      </c>
      <c r="AE161" s="22">
        <f>'Income Statement Annual'!AF161/'Income Statement Annual'!N161</f>
        <v>0.44820282951413032</v>
      </c>
      <c r="AF161" s="22">
        <f>'Income Statement Annual'!BS161/'Income Statement Annual'!N161</f>
        <v>0.33346442067613125</v>
      </c>
      <c r="AG161" s="22">
        <f>('Income Statement Annual'!AF161-'Income Statement Annual'!AC161)/('Income Statement Annual'!AH161*-1)</f>
        <v>9.8582393461088564</v>
      </c>
      <c r="AH161" s="23">
        <f>'Income Statement Annual'!AF161/('Income Statement Annual'!AH161*-1)</f>
        <v>7.8754169855733824</v>
      </c>
      <c r="AI161" s="24">
        <f>'Cash Flow Statement Annual'!BG161/'Cash Flow Statement Annual'!AB161</f>
        <v>-0.63961314261298097</v>
      </c>
      <c r="AJ161" s="22">
        <f>'Cash Flow Statement Annual'!AB161/'Balance Sheet Annual'!BR161</f>
        <v>0.20096533801624084</v>
      </c>
      <c r="AK161" s="22">
        <f>('Cash Flow Statement Annual'!AB161+'Cash Flow Statement Annual'!AV161)/('Balance Sheet Annual'!BH161+'Balance Sheet Annual'!BS161)</f>
        <v>0.24856215457110067</v>
      </c>
      <c r="AL161" s="23">
        <f>('Cash Flow Statement Annual'!AB161/('Balance Sheet Annual'!BH161+'Balance Sheet Annual'!BS161))</f>
        <v>0.24856215457110067</v>
      </c>
      <c r="AM161" s="24">
        <f>'Income Statement Annual'!BS161/'Balance Sheet Annual'!CS161</f>
        <v>0.24294588914369883</v>
      </c>
      <c r="AN161" s="22">
        <f>'Income Statement Annual'!N161/'Balance Sheet Annual'!CS161</f>
        <v>0.7285511559257285</v>
      </c>
      <c r="AO161" s="22">
        <f>'Income Statement Annual'!N161/'Balance Sheet Annual'!BB161</f>
        <v>0.21722802912248781</v>
      </c>
      <c r="AP161" s="22">
        <f>'Income Statement Annual'!N161/('Balance Sheet Annual'!AH161-'Balance Sheet Annual'!BR161)</f>
        <v>-3.9298867781928113</v>
      </c>
      <c r="AQ161" s="22">
        <f>'Income Statement Annual'!BS161/'Balance Sheet Annual'!BB161</f>
        <v>7.2437818885948177E-2</v>
      </c>
      <c r="AR161" s="22">
        <f>'Cash Flow Statement Annual'!AB161/'Income Statement Annual'!N161</f>
        <v>0.37122867056887798</v>
      </c>
      <c r="AS161" s="22">
        <f>'Cash Flow Statement Annual'!BG161/'Income Statement Annual'!N161</f>
        <v>-0.23744273661059909</v>
      </c>
      <c r="AT161" s="22">
        <f>'Cash Flow Statement Annual'!AB161/'Balance Sheet Annual'!BB161</f>
        <v>8.0641272461438665E-2</v>
      </c>
      <c r="AU161" s="22">
        <f>('Cash Flow Statement Annual'!AB161+'Cash Flow Statement Annual'!AU161)/'Balance Sheet Annual'!BR161</f>
        <v>0.19512134352699192</v>
      </c>
      <c r="AV161" s="22">
        <f>('Cash Flow Statement Annual'!AB161+'Cash Flow Statement Annual'!AU161)/('Balance Sheet Annual'!BH161+'Balance Sheet Annual'!BS161)</f>
        <v>0.24133406302114416</v>
      </c>
      <c r="AW161" s="22">
        <f>'Cash Flow Statement Annual'!AB161/'Balance Sheet Annual'!BS161</f>
        <v>0.32869007808455081</v>
      </c>
      <c r="AX161" s="22">
        <f>('Cash Flow Statement Annual'!AB161+'Cash Flow Statement Annual'!AU161)/'Balance Sheet Annual'!BS161</f>
        <v>0.31913189743530035</v>
      </c>
      <c r="AY161" s="22">
        <f>('Balance Sheet Annual'!BH161+'Balance Sheet Annual'!BS161)/('Income Statement Annual'!AF161-'Income Statement Annual'!AC161)</f>
        <v>2.6619881096339504</v>
      </c>
      <c r="AZ161" s="22">
        <f>(('Balance Sheet Annual'!BH161+'Balance Sheet Annual'!BS161)-'Balance Sheet Annual'!N161)/('Income Statement Annual'!AF161-'Income Statement Annual'!AC161)</f>
        <v>1.9067403887916783</v>
      </c>
      <c r="BA161" s="22">
        <f>('Cash Flow Statement Annual'!AB161+'Cash Flow Statement Annual'!AU161)/'Income Statement Annual'!BS161</f>
        <v>1.0808753849433692</v>
      </c>
      <c r="BB161" s="22">
        <f>'Income Statement Annual'!AF161/('Balance Sheet Annual'!BH161+'Balance Sheet Annual'!BS161)</f>
        <v>0.30010144641623404</v>
      </c>
      <c r="BC161" s="23">
        <f>'Income Statement Annual'!AF161/('Balance Sheet Annual'!BB161-'Balance Sheet Annual'!BR161)</f>
        <v>0.16261444308737513</v>
      </c>
    </row>
    <row r="162" spans="1:55" x14ac:dyDescent="0.2">
      <c r="A162" s="47" t="s">
        <v>520</v>
      </c>
      <c r="B162" s="47" t="s">
        <v>521</v>
      </c>
      <c r="C162" s="47" t="str">
        <f>VLOOKUP(A162,'[1]S&amp;P 500 Wikipedia'!A:D,3,FALSE)</f>
        <v>Materials</v>
      </c>
      <c r="D162" s="47">
        <v>378149</v>
      </c>
      <c r="E162" s="47" t="s">
        <v>16</v>
      </c>
      <c r="F162" s="47">
        <v>2018</v>
      </c>
      <c r="G162" s="47" t="s">
        <v>17</v>
      </c>
      <c r="H162" s="48">
        <v>43465</v>
      </c>
      <c r="I162" s="48">
        <v>43524</v>
      </c>
      <c r="J162" s="48">
        <v>43593</v>
      </c>
      <c r="K162" s="47">
        <v>153828648</v>
      </c>
      <c r="L162" s="47">
        <v>155373668</v>
      </c>
      <c r="M162" s="47" t="s">
        <v>2071</v>
      </c>
      <c r="N162" s="20">
        <f>'Balance Sheet Annual'!AH162/'Balance Sheet Annual'!BR162</f>
        <v>1.3463619963920626</v>
      </c>
      <c r="O162" s="21">
        <f>('Balance Sheet Annual'!AH162-'Balance Sheet Annual'!U162)/'Balance Sheet Annual'!BR162</f>
        <v>1.0037749716041959</v>
      </c>
      <c r="P162" s="21">
        <f>'Balance Sheet Annual'!N162/'Balance Sheet Annual'!BR162</f>
        <v>4.4898777310082183E-2</v>
      </c>
      <c r="Q162" s="21">
        <f>'Balance Sheet Annual'!CH162/'Balance Sheet Annual'!CS162</f>
        <v>2.1068714178918513</v>
      </c>
      <c r="R162" s="21">
        <f>('Balance Sheet Annual'!BH162+'Balance Sheet Annual'!BS162)/'Balance Sheet Annual'!BB162</f>
        <v>0.26996380698394873</v>
      </c>
      <c r="S162" s="21">
        <f>('Balance Sheet Annual'!BH162/'Balance Sheet Annual'!BB162)</f>
        <v>5.4911121582466943E-2</v>
      </c>
      <c r="T162" s="21">
        <f>'Balance Sheet Annual'!BS162/'Balance Sheet Annual'!BB162</f>
        <v>0.21505268540148181</v>
      </c>
      <c r="U162" s="21">
        <f>('Balance Sheet Annual'!BH162+'Balance Sheet Annual'!BS162)/'Balance Sheet Annual'!CS162</f>
        <v>0.83874283578370301</v>
      </c>
      <c r="V162" s="21">
        <f>('Balance Sheet Annual'!BH162/'Balance Sheet Annual'!CS162)</f>
        <v>0.17060179416895091</v>
      </c>
      <c r="W162" s="21">
        <f>('Balance Sheet Annual'!BS162/'Balance Sheet Annual'!CS162)</f>
        <v>0.66814104161475207</v>
      </c>
      <c r="X162" s="22">
        <f>'Balance Sheet Annual'!AH162/'Balance Sheet Annual'!BB162</f>
        <v>0.4040584301655254</v>
      </c>
      <c r="Y162" s="22">
        <f>'Balance Sheet Annual'!CS162/('Balance Sheet Annual'!BB162-'Balance Sheet Annual'!AQ162-'Balance Sheet Annual'!AR162-'Balance Sheet Annual'!AS162)</f>
        <v>0.55325015509753916</v>
      </c>
      <c r="Z162" s="22">
        <f>'Balance Sheet Annual'!BA162/'Balance Sheet Annual'!BB162</f>
        <v>0.59594156983447455</v>
      </c>
      <c r="AA162" s="22">
        <f>'Balance Sheet Annual'!AR162/'Balance Sheet Annual'!BB162</f>
        <v>0.14718827386383004</v>
      </c>
      <c r="AB162" s="23">
        <f>'Balance Sheet Annual'!CS162/'Balance Sheet Annual'!CT162</f>
        <v>0.32186719870066072</v>
      </c>
      <c r="AC162" s="24">
        <f>'Income Statement Annual'!V162/'Income Statement Annual'!N162</f>
        <v>0.44141038114979481</v>
      </c>
      <c r="AD162" s="22">
        <f>('Income Statement Annual'!AF162-'Income Statement Annual'!AC162)/'Income Statement Annual'!N162</f>
        <v>0.19971233977748637</v>
      </c>
      <c r="AE162" s="22">
        <f>'Income Statement Annual'!AF162/'Income Statement Annual'!N162</f>
        <v>0.19971233977748637</v>
      </c>
      <c r="AF162" s="22">
        <f>'Income Statement Annual'!BS162/'Income Statement Annual'!N162</f>
        <v>0.10620161597360295</v>
      </c>
      <c r="AG162" s="22">
        <f>('Income Statement Annual'!AF162-'Income Statement Annual'!AC162)/('Income Statement Annual'!AH162*-1)</f>
        <v>7.0939143501126969</v>
      </c>
      <c r="AH162" s="23">
        <f>'Income Statement Annual'!AF162/('Income Statement Annual'!AH162*-1)</f>
        <v>7.0939143501126969</v>
      </c>
      <c r="AI162" s="24">
        <f>'Cash Flow Statement Annual'!BG162/'Cash Flow Statement Annual'!AB162</f>
        <v>-0.98615635179153094</v>
      </c>
      <c r="AJ162" s="22">
        <f>'Cash Flow Statement Annual'!AB162/'Balance Sheet Annual'!BR162</f>
        <v>0.12307075566245741</v>
      </c>
      <c r="AK162" s="22">
        <f>('Cash Flow Statement Annual'!AB162+'Cash Flow Statement Annual'!AV162)/('Balance Sheet Annual'!BH162+'Balance Sheet Annual'!BS162)</f>
        <v>0.10368774835666802</v>
      </c>
      <c r="AL162" s="23">
        <f>('Cash Flow Statement Annual'!AB162/('Balance Sheet Annual'!BH162+'Balance Sheet Annual'!BS162))</f>
        <v>0.13681434990901326</v>
      </c>
      <c r="AM162" s="24">
        <f>'Income Statement Annual'!BS162/'Balance Sheet Annual'!CS162</f>
        <v>0.15639795664091702</v>
      </c>
      <c r="AN162" s="22">
        <f>'Income Statement Annual'!N162/'Balance Sheet Annual'!CS162</f>
        <v>1.472651383005233</v>
      </c>
      <c r="AO162" s="22">
        <f>'Income Statement Annual'!N162/'Balance Sheet Annual'!BB162</f>
        <v>0.47399817531054811</v>
      </c>
      <c r="AP162" s="22">
        <f>'Income Statement Annual'!N162/('Balance Sheet Annual'!AH162-'Balance Sheet Annual'!BR162)</f>
        <v>4.5599922839506171</v>
      </c>
      <c r="AQ162" s="22">
        <f>'Income Statement Annual'!BS162/'Balance Sheet Annual'!BB162</f>
        <v>5.0339372186519356E-2</v>
      </c>
      <c r="AR162" s="22">
        <f>'Cash Flow Statement Annual'!AB162/'Income Statement Annual'!N162</f>
        <v>7.792207792207792E-2</v>
      </c>
      <c r="AS162" s="22">
        <f>'Cash Flow Statement Annual'!BG162/'Income Statement Annual'!N162</f>
        <v>-7.6843352087651765E-2</v>
      </c>
      <c r="AT162" s="22">
        <f>'Cash Flow Statement Annual'!AB162/'Balance Sheet Annual'!BB162</f>
        <v>3.6934922751471283E-2</v>
      </c>
      <c r="AU162" s="22">
        <f>('Cash Flow Statement Annual'!AB162+'Cash Flow Statement Annual'!AU162)/'Balance Sheet Annual'!BR162</f>
        <v>7.9341217344825285E-2</v>
      </c>
      <c r="AV162" s="22">
        <f>('Cash Flow Statement Annual'!AB162+'Cash Flow Statement Annual'!AU162)/('Balance Sheet Annual'!BH162+'Balance Sheet Annual'!BS162)</f>
        <v>8.8201433505403493E-2</v>
      </c>
      <c r="AW162" s="22">
        <f>'Cash Flow Statement Annual'!AB162/'Balance Sheet Annual'!BS162</f>
        <v>0.17174825174825176</v>
      </c>
      <c r="AX162" s="22">
        <f>('Cash Flow Statement Annual'!AB162+'Cash Flow Statement Annual'!AU162)/'Balance Sheet Annual'!BS162</f>
        <v>0.11072261072261072</v>
      </c>
      <c r="AY162" s="22">
        <f>('Balance Sheet Annual'!BH162+'Balance Sheet Annual'!BS162)/('Income Statement Annual'!AF162-'Income Statement Annual'!AC162)</f>
        <v>2.8518322389324298</v>
      </c>
      <c r="AZ162" s="22">
        <f>(('Balance Sheet Annual'!BH162+'Balance Sheet Annual'!BS162)-'Balance Sheet Annual'!N162)/('Income Statement Annual'!AF162-'Income Statement Annual'!AC162)</f>
        <v>2.7094895149332769</v>
      </c>
      <c r="BA162" s="22">
        <f>('Cash Flow Statement Annual'!AB162+'Cash Flow Statement Annual'!AU162)/'Income Statement Annual'!BS162</f>
        <v>0.47301334395538736</v>
      </c>
      <c r="BB162" s="22">
        <f>'Income Statement Annual'!AF162/('Balance Sheet Annual'!BH162+'Balance Sheet Annual'!BS162)</f>
        <v>0.35065176217179783</v>
      </c>
      <c r="BC162" s="23">
        <f>'Income Statement Annual'!AF162/('Balance Sheet Annual'!BB162-'Balance Sheet Annual'!BR162)</f>
        <v>0.13525476657737542</v>
      </c>
    </row>
    <row r="163" spans="1:55" x14ac:dyDescent="0.2">
      <c r="A163" s="47" t="s">
        <v>535</v>
      </c>
      <c r="B163" s="47" t="s">
        <v>536</v>
      </c>
      <c r="C163" s="47" t="str">
        <f>VLOOKUP(A163,'[1]S&amp;P 500 Wikipedia'!A:D,3,FALSE)</f>
        <v>Communication Services</v>
      </c>
      <c r="D163" s="47">
        <v>885908</v>
      </c>
      <c r="E163" s="47" t="s">
        <v>16</v>
      </c>
      <c r="F163" s="47">
        <v>2019</v>
      </c>
      <c r="G163" s="47" t="s">
        <v>17</v>
      </c>
      <c r="H163" s="48">
        <v>43646</v>
      </c>
      <c r="I163" s="48">
        <v>43683</v>
      </c>
      <c r="J163" s="48">
        <v>43775</v>
      </c>
      <c r="K163" s="47">
        <v>621000000</v>
      </c>
      <c r="L163" s="47">
        <v>621000000</v>
      </c>
      <c r="M163" s="47" t="s">
        <v>2072</v>
      </c>
      <c r="N163" s="20">
        <f>'Balance Sheet Annual'!AH163/'Balance Sheet Annual'!BR163</f>
        <v>3.7838785046728973</v>
      </c>
      <c r="O163" s="21">
        <f>('Balance Sheet Annual'!AH163-'Balance Sheet Annual'!U163)/'Balance Sheet Annual'!BR163</f>
        <v>3.1244158878504673</v>
      </c>
      <c r="P163" s="21">
        <f>'Balance Sheet Annual'!N163/'Balance Sheet Annual'!BR163</f>
        <v>1.889018691588785</v>
      </c>
      <c r="Q163" s="21">
        <f>'Balance Sheet Annual'!CH163/'Balance Sheet Annual'!CS163</f>
        <v>0.92263723267960973</v>
      </c>
      <c r="R163" s="21">
        <f>('Balance Sheet Annual'!BH163+'Balance Sheet Annual'!BS163)/'Balance Sheet Annual'!BB163</f>
        <v>0.34604541493669588</v>
      </c>
      <c r="S163" s="21">
        <f>('Balance Sheet Annual'!BH163/'Balance Sheet Annual'!BB163)</f>
        <v>0</v>
      </c>
      <c r="T163" s="21">
        <f>'Balance Sheet Annual'!BS163/'Balance Sheet Annual'!BB163</f>
        <v>0.34604541493669588</v>
      </c>
      <c r="U163" s="21">
        <f>('Balance Sheet Annual'!BH163+'Balance Sheet Annual'!BS163)/'Balance Sheet Annual'!CS163</f>
        <v>0.66531979895535631</v>
      </c>
      <c r="V163" s="21">
        <f>('Balance Sheet Annual'!BH163/'Balance Sheet Annual'!CS163)</f>
        <v>0</v>
      </c>
      <c r="W163" s="21">
        <f>('Balance Sheet Annual'!BS163/'Balance Sheet Annual'!CS163)</f>
        <v>0.66531979895535631</v>
      </c>
      <c r="X163" s="22">
        <f>'Balance Sheet Annual'!AH163/'Balance Sheet Annual'!BB163</f>
        <v>0.33205187349428467</v>
      </c>
      <c r="Y163" s="22">
        <f>'Balance Sheet Annual'!CS163/('Balance Sheet Annual'!BB163-'Balance Sheet Annual'!AQ163-'Balance Sheet Annual'!AR163-'Balance Sheet Annual'!AS163)</f>
        <v>0.72649817426791718</v>
      </c>
      <c r="Z163" s="22">
        <f>'Balance Sheet Annual'!BA163/'Balance Sheet Annual'!BB163</f>
        <v>0.66794812650571533</v>
      </c>
      <c r="AA163" s="22">
        <f>'Balance Sheet Annual'!AR163/'Balance Sheet Annual'!BB163</f>
        <v>0.13793633707519606</v>
      </c>
      <c r="AB163" s="23">
        <f>'Balance Sheet Annual'!CS163/'Balance Sheet Annual'!CT163</f>
        <v>0.52011891947306377</v>
      </c>
      <c r="AC163" s="24">
        <f>'Income Statement Annual'!V163/'Income Statement Annual'!N163</f>
        <v>1</v>
      </c>
      <c r="AD163" s="22">
        <f>('Income Statement Annual'!AF163-'Income Statement Annual'!AC163)/'Income Statement Annual'!N163</f>
        <v>0.23206602862411099</v>
      </c>
      <c r="AE163" s="22">
        <f>'Income Statement Annual'!AF163/'Income Statement Annual'!N163</f>
        <v>0.21345157608218457</v>
      </c>
      <c r="AF163" s="22">
        <f>'Income Statement Annual'!BS163/'Income Statement Annual'!N163</f>
        <v>0.14004741417156905</v>
      </c>
      <c r="AG163" s="22">
        <f>('Income Statement Annual'!AF163-'Income Statement Annual'!AC163)/('Income Statement Annual'!AH163*-1)</f>
        <v>16.314814814814813</v>
      </c>
      <c r="AH163" s="23">
        <f>'Income Statement Annual'!AF163/('Income Statement Annual'!AH163*-1)</f>
        <v>15.006172839506172</v>
      </c>
      <c r="AI163" s="24">
        <f>'Cash Flow Statement Annual'!BG163/'Cash Flow Statement Annual'!AB163</f>
        <v>-0.45681458003169573</v>
      </c>
      <c r="AJ163" s="22">
        <f>'Cash Flow Statement Annual'!AB163/'Balance Sheet Annual'!BR163</f>
        <v>1.4742990654205608</v>
      </c>
      <c r="AK163" s="22">
        <f>('Cash Flow Statement Annual'!AB163+'Cash Flow Statement Annual'!AV163)/('Balance Sheet Annual'!BH163+'Balance Sheet Annual'!BS163)</f>
        <v>0.34602281143534291</v>
      </c>
      <c r="AL163" s="23">
        <f>('Cash Flow Statement Annual'!AB163/('Balance Sheet Annual'!BH163+'Balance Sheet Annual'!BS163))</f>
        <v>0.37387053769811879</v>
      </c>
      <c r="AM163" s="24">
        <f>'Income Statement Annual'!BS163/'Balance Sheet Annual'!CS163</f>
        <v>0.15718931703951908</v>
      </c>
      <c r="AN163" s="22">
        <f>'Income Statement Annual'!N163/'Balance Sheet Annual'!CS163</f>
        <v>1.1224007095693309</v>
      </c>
      <c r="AO163" s="22">
        <f>'Income Statement Annual'!N163/'Balance Sheet Annual'!BB163</f>
        <v>0.58378184427700031</v>
      </c>
      <c r="AP163" s="22">
        <f>'Income Statement Annual'!N163/('Balance Sheet Annual'!AH163-'Balance Sheet Annual'!BR163)</f>
        <v>2.3896349139739823</v>
      </c>
      <c r="AQ163" s="22">
        <f>'Income Statement Annual'!BS163/'Balance Sheet Annual'!BB163</f>
        <v>8.1757137731303497E-2</v>
      </c>
      <c r="AR163" s="22">
        <f>'Cash Flow Statement Annual'!AB163/'Income Statement Annual'!N163</f>
        <v>0.22161735007463343</v>
      </c>
      <c r="AS163" s="22">
        <f>'Cash Flow Statement Annual'!BG163/'Income Statement Annual'!N163</f>
        <v>-0.10123803670208095</v>
      </c>
      <c r="AT163" s="22">
        <f>'Cash Flow Statement Annual'!AB163/'Balance Sheet Annual'!BB163</f>
        <v>0.12937618535035111</v>
      </c>
      <c r="AU163" s="22">
        <f>('Cash Flow Statement Annual'!AB163+'Cash Flow Statement Annual'!AU163)/'Balance Sheet Annual'!BR163</f>
        <v>1.1022196261682242</v>
      </c>
      <c r="AV163" s="22">
        <f>('Cash Flow Statement Annual'!AB163+'Cash Flow Statement Annual'!AU163)/('Balance Sheet Annual'!BH163+'Balance Sheet Annual'!BS163)</f>
        <v>0.27951414605243668</v>
      </c>
      <c r="AW163" s="22">
        <f>'Cash Flow Statement Annual'!AB163/'Balance Sheet Annual'!BS163</f>
        <v>0.37387053769811879</v>
      </c>
      <c r="AX163" s="22">
        <f>('Cash Flow Statement Annual'!AB163+'Cash Flow Statement Annual'!AU163)/'Balance Sheet Annual'!BS163</f>
        <v>0.27951414605243668</v>
      </c>
      <c r="AY163" s="22">
        <f>('Balance Sheet Annual'!BH163+'Balance Sheet Annual'!BS163)/('Income Statement Annual'!AF163-'Income Statement Annual'!AC163)</f>
        <v>2.5542943624668939</v>
      </c>
      <c r="AZ163" s="22">
        <f>(('Balance Sheet Annual'!BH163+'Balance Sheet Annual'!BS163)-'Balance Sheet Annual'!N163)/('Income Statement Annual'!AF163-'Income Statement Annual'!AC163)</f>
        <v>1.3306848278471435</v>
      </c>
      <c r="BA163" s="22">
        <f>('Cash Flow Statement Annual'!AB163+'Cash Flow Statement Annual'!AU163)/'Income Statement Annual'!BS163</f>
        <v>1.1830721003134796</v>
      </c>
      <c r="BB163" s="22">
        <f>'Income Statement Annual'!AF163/('Balance Sheet Annual'!BH163+'Balance Sheet Annual'!BS163)</f>
        <v>0.36009480077025624</v>
      </c>
      <c r="BC163" s="23">
        <f>'Income Statement Annual'!AF163/('Balance Sheet Annual'!BB163-'Balance Sheet Annual'!BR163)</f>
        <v>0.13659605551497445</v>
      </c>
    </row>
    <row r="164" spans="1:55" x14ac:dyDescent="0.2">
      <c r="A164" s="47" t="s">
        <v>499</v>
      </c>
      <c r="B164" s="47" t="s">
        <v>500</v>
      </c>
      <c r="C164" s="47" t="str">
        <f>VLOOKUP(A164,'[1]S&amp;P 500 Wikipedia'!A:D,3,FALSE)</f>
        <v>Real Estate</v>
      </c>
      <c r="D164" s="47">
        <v>378144</v>
      </c>
      <c r="E164" s="47" t="s">
        <v>16</v>
      </c>
      <c r="F164" s="47">
        <v>2018</v>
      </c>
      <c r="G164" s="47" t="s">
        <v>17</v>
      </c>
      <c r="H164" s="48">
        <v>43465</v>
      </c>
      <c r="I164" s="48">
        <v>43509</v>
      </c>
      <c r="J164" s="48">
        <v>43509</v>
      </c>
      <c r="K164" s="47">
        <v>73801000</v>
      </c>
      <c r="L164" s="47">
        <v>73807000</v>
      </c>
      <c r="M164" s="47" t="s">
        <v>1760</v>
      </c>
      <c r="N164" s="20">
        <f>'Balance Sheet Annual'!AH164/'Balance Sheet Annual'!BR164</f>
        <v>6.0437973480687586E-2</v>
      </c>
      <c r="O164" s="21">
        <f>('Balance Sheet Annual'!AH164-'Balance Sheet Annual'!U164)/'Balance Sheet Annual'!BR164</f>
        <v>6.0437973480687586E-2</v>
      </c>
      <c r="P164" s="21">
        <f>'Balance Sheet Annual'!N164/'Balance Sheet Annual'!BR164</f>
        <v>1.8772844683395171E-2</v>
      </c>
      <c r="Q164" s="21">
        <f>'Balance Sheet Annual'!CH164/'Balance Sheet Annual'!CS164</f>
        <v>1.4158064910133825</v>
      </c>
      <c r="R164" s="21">
        <f>('Balance Sheet Annual'!BH164+'Balance Sheet Annual'!BS164)/'Balance Sheet Annual'!BB164</f>
        <v>0.46905309744080903</v>
      </c>
      <c r="S164" s="21">
        <f>('Balance Sheet Annual'!BH164/'Balance Sheet Annual'!BB164)</f>
        <v>0.45768218360212437</v>
      </c>
      <c r="T164" s="21">
        <f>'Balance Sheet Annual'!BS164/'Balance Sheet Annual'!BB164</f>
        <v>1.137091383868467E-2</v>
      </c>
      <c r="U164" s="21">
        <f>('Balance Sheet Annual'!BH164+'Balance Sheet Annual'!BS164)/'Balance Sheet Annual'!CS164</f>
        <v>1.1331415174274391</v>
      </c>
      <c r="V164" s="21">
        <f>('Balance Sheet Annual'!BH164/'Balance Sheet Annual'!CS164)</f>
        <v>1.1056715899671907</v>
      </c>
      <c r="W164" s="21">
        <f>('Balance Sheet Annual'!BS164/'Balance Sheet Annual'!CS164)</f>
        <v>2.7469927460248324E-2</v>
      </c>
      <c r="X164" s="22">
        <f>'Balance Sheet Annual'!AH164/'Balance Sheet Annual'!BB164</f>
        <v>3.280376441019555E-2</v>
      </c>
      <c r="Y164" s="22">
        <f>'Balance Sheet Annual'!CS164/('Balance Sheet Annual'!BB164-'Balance Sheet Annual'!AQ164-'Balance Sheet Annual'!AR164-'Balance Sheet Annual'!AS164)</f>
        <v>0.41394043923630652</v>
      </c>
      <c r="Z164" s="22">
        <f>'Balance Sheet Annual'!BA164/'Balance Sheet Annual'!BB164</f>
        <v>0.9671962355898045</v>
      </c>
      <c r="AA164" s="22">
        <f>'Balance Sheet Annual'!AR164/'Balance Sheet Annual'!BB164</f>
        <v>0</v>
      </c>
      <c r="AB164" s="23">
        <f>'Balance Sheet Annual'!CS164/'Balance Sheet Annual'!CT164</f>
        <v>0.41394043923630652</v>
      </c>
      <c r="AC164" s="24">
        <f>'Income Statement Annual'!V164/'Income Statement Annual'!N164</f>
        <v>0.81091632839433891</v>
      </c>
      <c r="AD164" s="22">
        <f>('Income Statement Annual'!AF164-'Income Statement Annual'!AC164)/'Income Statement Annual'!N164</f>
        <v>0.64883399822598198</v>
      </c>
      <c r="AE164" s="22">
        <f>'Income Statement Annual'!AF164/'Income Statement Annual'!N164</f>
        <v>0.38202670640001046</v>
      </c>
      <c r="AF164" s="22">
        <f>'Income Statement Annual'!BS164/'Income Statement Annual'!N164</f>
        <v>0.2554684325283253</v>
      </c>
      <c r="AG164" s="22">
        <f>('Income Statement Annual'!AF164-'Income Statement Annual'!AC164)/('Income Statement Annual'!AH164*-1)</f>
        <v>5.4386514302457609</v>
      </c>
      <c r="AH164" s="23">
        <f>'Income Statement Annual'!AF164/('Income Statement Annual'!AH164*-1)</f>
        <v>3.2022213676152802</v>
      </c>
      <c r="AI164" s="24">
        <f>'Cash Flow Statement Annual'!BG164/'Cash Flow Statement Annual'!AB164</f>
        <v>-0.46703039358374882</v>
      </c>
      <c r="AJ164" s="22">
        <f>'Cash Flow Statement Annual'!AB164/'Balance Sheet Annual'!BR164</f>
        <v>0.15135212404659423</v>
      </c>
      <c r="AK164" s="22">
        <f>('Cash Flow Statement Annual'!AB164+'Cash Flow Statement Annual'!AV164)/('Balance Sheet Annual'!BH164+'Balance Sheet Annual'!BS164)</f>
        <v>0.17513796629829328</v>
      </c>
      <c r="AL164" s="23">
        <f>('Cash Flow Statement Annual'!AB164/('Balance Sheet Annual'!BH164+'Balance Sheet Annual'!BS164))</f>
        <v>0.17513796629829328</v>
      </c>
      <c r="AM164" s="24">
        <f>'Income Statement Annual'!BS164/'Balance Sheet Annual'!CS164</f>
        <v>8.982584467751191E-2</v>
      </c>
      <c r="AN164" s="22">
        <f>'Income Statement Annual'!N164/'Balance Sheet Annual'!CS164</f>
        <v>0.35161230602357252</v>
      </c>
      <c r="AO164" s="22">
        <f>'Income Statement Annual'!N164/'Balance Sheet Annual'!BB164</f>
        <v>0.14554655239628825</v>
      </c>
      <c r="AP164" s="22">
        <f>'Income Statement Annual'!N164/('Balance Sheet Annual'!AH164-'Balance Sheet Annual'!BR164)</f>
        <v>-0.28540572223140215</v>
      </c>
      <c r="AQ164" s="22">
        <f>'Income Statement Annual'!BS164/'Balance Sheet Annual'!BB164</f>
        <v>3.7182549600581524E-2</v>
      </c>
      <c r="AR164" s="22">
        <f>'Cash Flow Statement Annual'!AB164/'Income Statement Annual'!N164</f>
        <v>0.56441739236822674</v>
      </c>
      <c r="AS164" s="22">
        <f>'Cash Flow Statement Annual'!BG164/'Income Statement Annual'!N164</f>
        <v>-0.26360007690324611</v>
      </c>
      <c r="AT164" s="22">
        <f>'Cash Flow Statement Annual'!AB164/'Balance Sheet Annual'!BB164</f>
        <v>8.2149005571698491E-2</v>
      </c>
      <c r="AU164" s="22">
        <f>('Cash Flow Statement Annual'!AB164+'Cash Flow Statement Annual'!AU164)/'Balance Sheet Annual'!BR164</f>
        <v>9.5037690981406714E-2</v>
      </c>
      <c r="AV164" s="22">
        <f>('Cash Flow Statement Annual'!AB164+'Cash Flow Statement Annual'!AU164)/('Balance Sheet Annual'!BH164+'Balance Sheet Annual'!BS164)</f>
        <v>0.10997340159590424</v>
      </c>
      <c r="AW164" s="22">
        <f>'Cash Flow Statement Annual'!AB164/'Balance Sheet Annual'!BS164</f>
        <v>7.2244858009759643</v>
      </c>
      <c r="AX164" s="22">
        <f>('Cash Flow Statement Annual'!AB164+'Cash Flow Statement Annual'!AU164)/'Balance Sheet Annual'!BS164</f>
        <v>4.5364308785078089</v>
      </c>
      <c r="AY164" s="22">
        <f>('Balance Sheet Annual'!BH164+'Balance Sheet Annual'!BS164)/('Income Statement Annual'!AF164-'Income Statement Annual'!AC164)</f>
        <v>4.9669122475023819</v>
      </c>
      <c r="AZ164" s="22">
        <f>(('Balance Sheet Annual'!BH164+'Balance Sheet Annual'!BS164)-'Balance Sheet Annual'!N164)/('Income Statement Annual'!AF164-'Income Statement Annual'!AC164)</f>
        <v>4.8590154992036583</v>
      </c>
      <c r="BA164" s="22">
        <f>('Cash Flow Statement Annual'!AB164+'Cash Flow Statement Annual'!AU164)/'Income Statement Annual'!BS164</f>
        <v>1.3873003655955358</v>
      </c>
      <c r="BB164" s="22">
        <f>'Income Statement Annual'!AF164/('Balance Sheet Annual'!BH164+'Balance Sheet Annual'!BS164)</f>
        <v>0.11854237898268477</v>
      </c>
      <c r="BC164" s="23">
        <f>'Income Statement Annual'!AF164/('Balance Sheet Annual'!BB164-'Balance Sheet Annual'!BR164)</f>
        <v>0.12160697955025158</v>
      </c>
    </row>
    <row r="165" spans="1:55" x14ac:dyDescent="0.2">
      <c r="A165" s="47" t="s">
        <v>1117</v>
      </c>
      <c r="B165" s="47" t="s">
        <v>1118</v>
      </c>
      <c r="C165" s="47" t="str">
        <f>VLOOKUP(A165,'[1]S&amp;P 500 Wikipedia'!A:D,3,FALSE)</f>
        <v>Energy</v>
      </c>
      <c r="D165" s="47">
        <v>637893</v>
      </c>
      <c r="E165" s="47" t="s">
        <v>16</v>
      </c>
      <c r="F165" s="47">
        <v>2018</v>
      </c>
      <c r="G165" s="47" t="s">
        <v>17</v>
      </c>
      <c r="H165" s="48">
        <v>43465</v>
      </c>
      <c r="I165" s="48">
        <v>43535</v>
      </c>
      <c r="J165" s="48">
        <v>43535</v>
      </c>
      <c r="K165" s="47">
        <v>451800000</v>
      </c>
      <c r="L165" s="47">
        <v>444000000</v>
      </c>
      <c r="M165" s="47" t="s">
        <v>1761</v>
      </c>
      <c r="N165" s="20">
        <f>'Balance Sheet Annual'!AH165/'Balance Sheet Annual'!BR165</f>
        <v>1.2897617796461727</v>
      </c>
      <c r="O165" s="21">
        <f>('Balance Sheet Annual'!AH165-'Balance Sheet Annual'!U165)/'Balance Sheet Annual'!BR165</f>
        <v>1.1320174286214748</v>
      </c>
      <c r="P165" s="21">
        <f>'Balance Sheet Annual'!N165/'Balance Sheet Annual'!BR165</f>
        <v>0.60649851112278863</v>
      </c>
      <c r="Q165" s="21">
        <f>'Balance Sheet Annual'!CH165/'Balance Sheet Annual'!CS165</f>
        <v>1.3673276405524672</v>
      </c>
      <c r="R165" s="21">
        <f>('Balance Sheet Annual'!BH165+'Balance Sheet Annual'!BS165)/'Balance Sheet Annual'!BB165</f>
        <v>0.16912586495592002</v>
      </c>
      <c r="S165" s="21">
        <f>('Balance Sheet Annual'!BH165/'Balance Sheet Annual'!BB165)</f>
        <v>2.7194415864754181E-3</v>
      </c>
      <c r="T165" s="21">
        <f>'Balance Sheet Annual'!BS165/'Balance Sheet Annual'!BB165</f>
        <v>0.16640642336944461</v>
      </c>
      <c r="U165" s="21">
        <f>('Balance Sheet Annual'!BH165+'Balance Sheet Annual'!BS165)/'Balance Sheet Annual'!CS165</f>
        <v>0.40037633484249335</v>
      </c>
      <c r="V165" s="21">
        <f>('Balance Sheet Annual'!BH165/'Balance Sheet Annual'!CS165)</f>
        <v>6.4378092345311099E-3</v>
      </c>
      <c r="W165" s="21">
        <f>('Balance Sheet Annual'!BS165/'Balance Sheet Annual'!CS165)</f>
        <v>0.39393852560796228</v>
      </c>
      <c r="X165" s="22">
        <f>'Balance Sheet Annual'!AH165/'Balance Sheet Annual'!BB165</f>
        <v>0.475345478020537</v>
      </c>
      <c r="Y165" s="22">
        <f>'Balance Sheet Annual'!CS165/('Balance Sheet Annual'!BB165-'Balance Sheet Annual'!AQ165-'Balance Sheet Annual'!AR165-'Balance Sheet Annual'!AS165)</f>
        <v>0.65432932088348894</v>
      </c>
      <c r="Z165" s="22">
        <f>'Balance Sheet Annual'!BA165/'Balance Sheet Annual'!BB165</f>
        <v>0.52465452197946294</v>
      </c>
      <c r="AA165" s="22">
        <f>'Balance Sheet Annual'!AR165/'Balance Sheet Annual'!BB165</f>
        <v>0.3069499082087595</v>
      </c>
      <c r="AB165" s="23">
        <f>'Balance Sheet Annual'!CS165/'Balance Sheet Annual'!CT165</f>
        <v>0.42241723657931368</v>
      </c>
      <c r="AC165" s="24">
        <f>'Income Statement Annual'!V165/'Income Statement Annual'!N165</f>
        <v>0.19304702499024129</v>
      </c>
      <c r="AD165" s="22">
        <f>('Income Statement Annual'!AF165-'Income Statement Annual'!AC165)/'Income Statement Annual'!N165</f>
        <v>8.7111344788853573E-2</v>
      </c>
      <c r="AE165" s="22">
        <f>'Income Statement Annual'!AF165/'Income Statement Annual'!N165</f>
        <v>8.7111344788853573E-2</v>
      </c>
      <c r="AF165" s="22">
        <f>'Income Statement Annual'!BS165/'Income Statement Annual'!N165</f>
        <v>-0.15308016474280844</v>
      </c>
      <c r="AG165" s="22">
        <f>('Income Statement Annual'!AF165-'Income Statement Annual'!AC165)/('Income Statement Annual'!AH165*-1)</f>
        <v>3.0299251870324189</v>
      </c>
      <c r="AH165" s="23">
        <f>'Income Statement Annual'!AF165/('Income Statement Annual'!AH165*-1)</f>
        <v>3.0299251870324189</v>
      </c>
      <c r="AI165" s="24">
        <f>'Cash Flow Statement Annual'!BG165/'Cash Flow Statement Annual'!AB165</f>
        <v>2.3991370010787487</v>
      </c>
      <c r="AJ165" s="22">
        <f>'Cash Flow Statement Annual'!AB165/'Balance Sheet Annual'!BR165</f>
        <v>-2.0296899632159748E-2</v>
      </c>
      <c r="AK165" s="22">
        <f>('Cash Flow Statement Annual'!AB165+'Cash Flow Statement Annual'!AV165)/('Balance Sheet Annual'!BH165+'Balance Sheet Annual'!BS165)</f>
        <v>-0.10103299377340935</v>
      </c>
      <c r="AL165" s="23">
        <f>('Cash Flow Statement Annual'!AB165/('Balance Sheet Annual'!BH165+'Balance Sheet Annual'!BS165))</f>
        <v>-4.423026457046067E-2</v>
      </c>
      <c r="AM165" s="24">
        <f>'Income Statement Annual'!BS165/'Balance Sheet Annual'!CS165</f>
        <v>-0.18354442470437657</v>
      </c>
      <c r="AN165" s="22">
        <f>'Income Statement Annual'!N165/'Balance Sheet Annual'!CS165</f>
        <v>1.1990085391712992</v>
      </c>
      <c r="AO165" s="22">
        <f>'Income Statement Annual'!N165/'Balance Sheet Annual'!BB165</f>
        <v>0.50648187375174003</v>
      </c>
      <c r="AP165" s="22">
        <f>'Income Statement Annual'!N165/('Balance Sheet Annual'!AH165-'Balance Sheet Annual'!BR165)</f>
        <v>4.7426703944385675</v>
      </c>
      <c r="AQ165" s="22">
        <f>'Income Statement Annual'!BS165/'Balance Sheet Annual'!BB165</f>
        <v>-7.7532328673162662E-2</v>
      </c>
      <c r="AR165" s="22">
        <f>'Cash Flow Statement Annual'!AB165/'Income Statement Annual'!N165</f>
        <v>-1.4769495495064885E-2</v>
      </c>
      <c r="AS165" s="22">
        <f>'Cash Flow Statement Annual'!BG165/'Income Statement Annual'!N165</f>
        <v>-3.543404312947606E-2</v>
      </c>
      <c r="AT165" s="22">
        <f>'Cash Flow Statement Annual'!AB165/'Balance Sheet Annual'!BB165</f>
        <v>-7.4804817527083459E-3</v>
      </c>
      <c r="AU165" s="22">
        <f>('Cash Flow Statement Annual'!AB165+'Cash Flow Statement Annual'!AU165)/'Balance Sheet Annual'!BR165</f>
        <v>-7.0677877036258538E-2</v>
      </c>
      <c r="AV165" s="22">
        <f>('Cash Flow Statement Annual'!AB165+'Cash Flow Statement Annual'!AU165)/('Balance Sheet Annual'!BH165+'Balance Sheet Annual'!BS165)</f>
        <v>-0.15401865591526112</v>
      </c>
      <c r="AW165" s="22">
        <f>'Cash Flow Statement Annual'!AB165/'Balance Sheet Annual'!BS165</f>
        <v>-4.4953082947409261E-2</v>
      </c>
      <c r="AX165" s="22">
        <f>('Cash Flow Statement Annual'!AB165+'Cash Flow Statement Annual'!AU165)/'Balance Sheet Annual'!BS165</f>
        <v>-0.15653565453531509</v>
      </c>
      <c r="AY165" s="22">
        <f>('Balance Sheet Annual'!BH165+'Balance Sheet Annual'!BS165)/('Income Statement Annual'!AF165-'Income Statement Annual'!AC165)</f>
        <v>3.8332876085962506</v>
      </c>
      <c r="AZ165" s="22">
        <f>(('Balance Sheet Annual'!BH165+'Balance Sheet Annual'!BS165)-'Balance Sheet Annual'!N165)/('Income Statement Annual'!AF165-'Income Statement Annual'!AC165)</f>
        <v>-1.233013260173754</v>
      </c>
      <c r="BA165" s="22">
        <f>('Cash Flow Statement Annual'!AB165+'Cash Flow Statement Annual'!AU165)/'Income Statement Annual'!BS165</f>
        <v>0.33597002497918399</v>
      </c>
      <c r="BB165" s="22">
        <f>'Income Statement Annual'!AF165/('Balance Sheet Annual'!BH165+'Balance Sheet Annual'!BS165)</f>
        <v>0.2608726769568433</v>
      </c>
      <c r="BC165" s="23">
        <f>'Income Statement Annual'!AF165/('Balance Sheet Annual'!BB165-'Balance Sheet Annual'!BR165)</f>
        <v>6.9871758007936047E-2</v>
      </c>
    </row>
    <row r="166" spans="1:55" x14ac:dyDescent="0.2">
      <c r="A166" s="47" t="s">
        <v>526</v>
      </c>
      <c r="B166" s="47" t="s">
        <v>527</v>
      </c>
      <c r="C166" s="47" t="str">
        <f>VLOOKUP(A166,'[1]S&amp;P 500 Wikipedia'!A:D,3,FALSE)</f>
        <v>Information Technology</v>
      </c>
      <c r="D166" s="47">
        <v>130256</v>
      </c>
      <c r="E166" s="47" t="s">
        <v>16</v>
      </c>
      <c r="F166" s="47">
        <v>2018</v>
      </c>
      <c r="G166" s="47" t="s">
        <v>17</v>
      </c>
      <c r="H166" s="48">
        <v>43465</v>
      </c>
      <c r="I166" s="48">
        <v>43523</v>
      </c>
      <c r="J166" s="48">
        <v>43593</v>
      </c>
      <c r="K166" s="47">
        <v>170300000</v>
      </c>
      <c r="L166" s="47">
        <v>175800000</v>
      </c>
      <c r="M166" s="47" t="s">
        <v>2073</v>
      </c>
      <c r="N166" s="20">
        <f>'Balance Sheet Annual'!AH166/'Balance Sheet Annual'!BR166</f>
        <v>1.7676695319961795</v>
      </c>
      <c r="O166" s="21">
        <f>('Balance Sheet Annual'!AH166-'Balance Sheet Annual'!U166)/'Balance Sheet Annual'!BR166</f>
        <v>1.6960362941738301</v>
      </c>
      <c r="P166" s="21">
        <f>'Balance Sheet Annual'!N166/'Balance Sheet Annual'!BR166</f>
        <v>1.3129576567971983</v>
      </c>
      <c r="Q166" s="21">
        <f>'Balance Sheet Annual'!CH166/'Balance Sheet Annual'!CS166</f>
        <v>2.0469214017026331</v>
      </c>
      <c r="R166" s="21">
        <f>('Balance Sheet Annual'!BH166+'Balance Sheet Annual'!BS166)/'Balance Sheet Annual'!BB166</f>
        <v>0</v>
      </c>
      <c r="S166" s="21">
        <f>('Balance Sheet Annual'!BH166/'Balance Sheet Annual'!BB166)</f>
        <v>0</v>
      </c>
      <c r="T166" s="21">
        <f>'Balance Sheet Annual'!BS166/'Balance Sheet Annual'!BB166</f>
        <v>0</v>
      </c>
      <c r="U166" s="21">
        <f>('Balance Sheet Annual'!BH166+'Balance Sheet Annual'!BS166)/'Balance Sheet Annual'!CS166</f>
        <v>0</v>
      </c>
      <c r="V166" s="21">
        <f>('Balance Sheet Annual'!BH166/'Balance Sheet Annual'!CS166)</f>
        <v>0</v>
      </c>
      <c r="W166" s="21">
        <f>('Balance Sheet Annual'!BS166/'Balance Sheet Annual'!CS166)</f>
        <v>0</v>
      </c>
      <c r="X166" s="22">
        <f>'Balance Sheet Annual'!AH166/'Balance Sheet Annual'!BB166</f>
        <v>0.72153996101364526</v>
      </c>
      <c r="Y166" s="22">
        <f>'Balance Sheet Annual'!CS166/('Balance Sheet Annual'!BB166-'Balance Sheet Annual'!AQ166-'Balance Sheet Annual'!AR166-'Balance Sheet Annual'!AS166)</f>
        <v>0.33475825960168343</v>
      </c>
      <c r="Z166" s="22">
        <f>'Balance Sheet Annual'!BA166/'Balance Sheet Annual'!BB166</f>
        <v>0.2784600389863548</v>
      </c>
      <c r="AA166" s="22">
        <f>'Balance Sheet Annual'!AR166/'Balance Sheet Annual'!BB166</f>
        <v>1.2410656270305393E-2</v>
      </c>
      <c r="AB166" s="23">
        <f>'Balance Sheet Annual'!CS166/'Balance Sheet Annual'!CT166</f>
        <v>0.32820012995451592</v>
      </c>
      <c r="AC166" s="24">
        <f>'Income Statement Annual'!V166/'Income Statement Annual'!N166</f>
        <v>0.74994448145680659</v>
      </c>
      <c r="AD166" s="22">
        <f>('Income Statement Annual'!AF166-'Income Statement Annual'!AC166)/'Income Statement Annual'!N166</f>
        <v>0.12824783477681545</v>
      </c>
      <c r="AE166" s="22">
        <f>'Income Statement Annual'!AF166/'Income Statement Annual'!N166</f>
        <v>0.12824783477681545</v>
      </c>
      <c r="AF166" s="22">
        <f>'Income Statement Annual'!BS166/'Income Statement Annual'!N166</f>
        <v>0.18443260048856319</v>
      </c>
      <c r="AG166" s="22">
        <f>('Income Statement Annual'!AF166-'Income Statement Annual'!AC166)/('Income Statement Annual'!AH166*-1)</f>
        <v>-8.7169811320754711</v>
      </c>
      <c r="AH166" s="23">
        <f>'Income Statement Annual'!AF166/('Income Statement Annual'!AH166*-1)</f>
        <v>-8.7169811320754711</v>
      </c>
      <c r="AI166" s="24">
        <f>'Cash Flow Statement Annual'!BG166/'Cash Flow Statement Annual'!AB166</f>
        <v>-0.31710752856472063</v>
      </c>
      <c r="AJ166" s="22">
        <f>'Cash Flow Statement Annual'!AB166/'Balance Sheet Annual'!BR166</f>
        <v>0.50851639605221266</v>
      </c>
      <c r="AK166" s="22" t="e">
        <f>('Cash Flow Statement Annual'!AB166+'Cash Flow Statement Annual'!AV166)/('Balance Sheet Annual'!BH166+'Balance Sheet Annual'!BS166)</f>
        <v>#DIV/0!</v>
      </c>
      <c r="AL166" s="23" t="e">
        <f>('Cash Flow Statement Annual'!AB166/('Balance Sheet Annual'!BH166+'Balance Sheet Annual'!BS166))</f>
        <v>#DIV/0!</v>
      </c>
      <c r="AM166" s="24">
        <f>'Income Statement Annual'!BS166/'Balance Sheet Annual'!CS166</f>
        <v>0.3288457731142348</v>
      </c>
      <c r="AN166" s="22">
        <f>'Income Statement Annual'!N166/'Balance Sheet Annual'!CS166</f>
        <v>1.7830132647000594</v>
      </c>
      <c r="AO166" s="22">
        <f>'Income Statement Annual'!N166/'Balance Sheet Annual'!BB166</f>
        <v>0.58518518518518514</v>
      </c>
      <c r="AP166" s="22">
        <f>'Income Statement Annual'!N166/('Balance Sheet Annual'!AH166-'Balance Sheet Annual'!BR166)</f>
        <v>1.8674961119751166</v>
      </c>
      <c r="AQ166" s="22">
        <f>'Income Statement Annual'!BS166/'Balance Sheet Annual'!BB166</f>
        <v>0.10792722547108512</v>
      </c>
      <c r="AR166" s="22">
        <f>'Cash Flow Statement Annual'!AB166/'Income Statement Annual'!N166</f>
        <v>0.35470797246280256</v>
      </c>
      <c r="AS166" s="22">
        <f>'Cash Flow Statement Annual'!BG166/'Income Statement Annual'!N166</f>
        <v>-0.11248056850988231</v>
      </c>
      <c r="AT166" s="22">
        <f>'Cash Flow Statement Annual'!AB166/'Balance Sheet Annual'!BB166</f>
        <v>0.2075698505523067</v>
      </c>
      <c r="AU166" s="22">
        <f>('Cash Flow Statement Annual'!AB166+'Cash Flow Statement Annual'!AU166)/'Balance Sheet Annual'!BR166</f>
        <v>0.40114613180515757</v>
      </c>
      <c r="AV166" s="22" t="e">
        <f>('Cash Flow Statement Annual'!AB166+'Cash Flow Statement Annual'!AU166)/('Balance Sheet Annual'!BH166+'Balance Sheet Annual'!BS166)</f>
        <v>#DIV/0!</v>
      </c>
      <c r="AW166" s="22" t="e">
        <f>'Cash Flow Statement Annual'!AB166/'Balance Sheet Annual'!BS166</f>
        <v>#DIV/0!</v>
      </c>
      <c r="AX166" s="22" t="e">
        <f>('Cash Flow Statement Annual'!AB166+'Cash Flow Statement Annual'!AU166)/'Balance Sheet Annual'!BS166</f>
        <v>#DIV/0!</v>
      </c>
      <c r="AY166" s="22">
        <f>('Balance Sheet Annual'!BH166+'Balance Sheet Annual'!BS166)/('Income Statement Annual'!AF166-'Income Statement Annual'!AC166)</f>
        <v>0</v>
      </c>
      <c r="AZ166" s="22">
        <f>(('Balance Sheet Annual'!BH166+'Balance Sheet Annual'!BS166)-'Balance Sheet Annual'!N166)/('Income Statement Annual'!AF166-'Income Statement Annual'!AC166)</f>
        <v>-7.1411255411255414</v>
      </c>
      <c r="BA166" s="22">
        <f>('Cash Flow Statement Annual'!AB166+'Cash Flow Statement Annual'!AU166)/'Income Statement Annual'!BS166</f>
        <v>1.5171583383503913</v>
      </c>
      <c r="BB166" s="22" t="e">
        <f>'Income Statement Annual'!AF166/('Balance Sheet Annual'!BH166+'Balance Sheet Annual'!BS166)</f>
        <v>#DIV/0!</v>
      </c>
      <c r="BC166" s="23">
        <f>'Income Statement Annual'!AF166/('Balance Sheet Annual'!BB166-'Balance Sheet Annual'!BR166)</f>
        <v>0.12681159420289856</v>
      </c>
    </row>
    <row r="167" spans="1:55" x14ac:dyDescent="0.2">
      <c r="A167" s="47" t="s">
        <v>529</v>
      </c>
      <c r="B167" s="47" t="s">
        <v>530</v>
      </c>
      <c r="C167" s="47" t="str">
        <f>VLOOKUP(A167,'[1]S&amp;P 500 Wikipedia'!A:D,3,FALSE)</f>
        <v>Industrials</v>
      </c>
      <c r="D167" s="47">
        <v>378151</v>
      </c>
      <c r="E167" s="47" t="s">
        <v>16</v>
      </c>
      <c r="F167" s="47">
        <v>2018</v>
      </c>
      <c r="G167" s="47" t="s">
        <v>17</v>
      </c>
      <c r="H167" s="48">
        <v>43465</v>
      </c>
      <c r="I167" s="48">
        <v>43524</v>
      </c>
      <c r="J167" s="48">
        <v>43580</v>
      </c>
      <c r="K167" s="47">
        <v>334300000</v>
      </c>
      <c r="L167" s="47">
        <v>338100000</v>
      </c>
      <c r="M167" s="47" t="s">
        <v>2074</v>
      </c>
      <c r="N167" s="20">
        <f>'Balance Sheet Annual'!AH167/'Balance Sheet Annual'!BR167</f>
        <v>1.4466493316910725</v>
      </c>
      <c r="O167" s="21">
        <f>('Balance Sheet Annual'!AH167-'Balance Sheet Annual'!U167)/'Balance Sheet Annual'!BR167</f>
        <v>1.1845718717211806</v>
      </c>
      <c r="P167" s="21">
        <f>'Balance Sheet Annual'!N167/'Balance Sheet Annual'!BR167</f>
        <v>0.53756671684685919</v>
      </c>
      <c r="Q167" s="21">
        <f>'Balance Sheet Annual'!CH167/'Balance Sheet Annual'!CS167</f>
        <v>0.95157948857536023</v>
      </c>
      <c r="R167" s="21">
        <f>('Balance Sheet Annual'!BH167+'Balance Sheet Annual'!BS167)/'Balance Sheet Annual'!BB167</f>
        <v>0.26579934292090257</v>
      </c>
      <c r="S167" s="21">
        <f>('Balance Sheet Annual'!BH167/'Balance Sheet Annual'!BB167)</f>
        <v>3.5302504339201589E-2</v>
      </c>
      <c r="T167" s="21">
        <f>'Balance Sheet Annual'!BS167/'Balance Sheet Annual'!BB167</f>
        <v>0.23049683858170097</v>
      </c>
      <c r="U167" s="21">
        <f>('Balance Sheet Annual'!BH167+'Balance Sheet Annual'!BS167)/'Balance Sheet Annual'!CS167</f>
        <v>0.51872854572124183</v>
      </c>
      <c r="V167" s="21">
        <f>('Balance Sheet Annual'!BH167/'Balance Sheet Annual'!CS167)</f>
        <v>6.889564336372847E-2</v>
      </c>
      <c r="W167" s="21">
        <f>('Balance Sheet Annual'!BS167/'Balance Sheet Annual'!CS167)</f>
        <v>0.44983290235751333</v>
      </c>
      <c r="X167" s="22">
        <f>'Balance Sheet Annual'!AH167/'Balance Sheet Annual'!BB167</f>
        <v>0.24572278700719069</v>
      </c>
      <c r="Y167" s="22">
        <f>'Balance Sheet Annual'!CS167/('Balance Sheet Annual'!BB167-'Balance Sheet Annual'!AQ167-'Balance Sheet Annual'!AR167-'Balance Sheet Annual'!AS167)</f>
        <v>1.5392439830547926</v>
      </c>
      <c r="Z167" s="22">
        <f>'Balance Sheet Annual'!BA167/'Balance Sheet Annual'!BB167</f>
        <v>0.75427721299280936</v>
      </c>
      <c r="AA167" s="22">
        <f>'Balance Sheet Annual'!AR167/'Balance Sheet Annual'!BB167</f>
        <v>0.47522780808331266</v>
      </c>
      <c r="AB167" s="23">
        <f>'Balance Sheet Annual'!CS167/'Balance Sheet Annual'!CT167</f>
        <v>0.5124054673939995</v>
      </c>
      <c r="AC167" s="24">
        <f>'Income Statement Annual'!V167/'Income Statement Annual'!N167</f>
        <v>0.51471477056116044</v>
      </c>
      <c r="AD167" s="22">
        <f>('Income Statement Annual'!AF167-'Income Statement Annual'!AC167)/'Income Statement Annual'!N167</f>
        <v>0.18262122832302757</v>
      </c>
      <c r="AE167" s="22">
        <f>'Income Statement Annual'!AF167/'Income Statement Annual'!N167</f>
        <v>0.18262122832302757</v>
      </c>
      <c r="AF167" s="22">
        <f>'Income Statement Annual'!BS167/'Income Statement Annual'!N167</f>
        <v>0.44615432299657509</v>
      </c>
      <c r="AG167" s="22">
        <f>('Income Statement Annual'!AF167-'Income Statement Annual'!AC167)/('Income Statement Annual'!AH167*-1)</f>
        <v>12.148453608247422</v>
      </c>
      <c r="AH167" s="23">
        <f>'Income Statement Annual'!AF167/('Income Statement Annual'!AH167*-1)</f>
        <v>12.148453608247422</v>
      </c>
      <c r="AI167" s="24">
        <f>'Cash Flow Statement Annual'!BG167/'Cash Flow Statement Annual'!AB167</f>
        <v>0.6538976495090747</v>
      </c>
      <c r="AJ167" s="22">
        <f>'Cash Flow Statement Annual'!AB167/'Balance Sheet Annual'!BR167</f>
        <v>0.61329318917932574</v>
      </c>
      <c r="AK167" s="22">
        <f>('Cash Flow Statement Annual'!AB167+'Cash Flow Statement Annual'!AV167)/('Balance Sheet Annual'!BH167+'Balance Sheet Annual'!BS167)</f>
        <v>0.36375827187126492</v>
      </c>
      <c r="AL167" s="23">
        <f>('Cash Flow Statement Annual'!AB167/('Balance Sheet Annual'!BH167+'Balance Sheet Annual'!BS167))</f>
        <v>0.39191907413345772</v>
      </c>
      <c r="AM167" s="24">
        <f>'Income Statement Annual'!BS167/'Balance Sheet Annual'!CS167</f>
        <v>0.43534606602247122</v>
      </c>
      <c r="AN167" s="22">
        <f>'Income Statement Annual'!N167/'Balance Sheet Annual'!CS167</f>
        <v>0.97577462232908407</v>
      </c>
      <c r="AO167" s="22">
        <f>'Income Statement Annual'!N167/'Balance Sheet Annual'!BB167</f>
        <v>0.49999225142573767</v>
      </c>
      <c r="AP167" s="22">
        <f>'Income Statement Annual'!N167/('Balance Sheet Annual'!AH167-'Balance Sheet Annual'!BR167)</f>
        <v>6.590440200183842</v>
      </c>
      <c r="AQ167" s="22">
        <f>'Income Statement Annual'!BS167/'Balance Sheet Annual'!BB167</f>
        <v>0.22307370443838334</v>
      </c>
      <c r="AR167" s="22">
        <f>'Cash Flow Statement Annual'!AB167/'Income Statement Annual'!N167</f>
        <v>0.20834689354843708</v>
      </c>
      <c r="AS167" s="22">
        <f>'Cash Flow Statement Annual'!BG167/'Income Statement Annual'!N167</f>
        <v>0.13623754397384041</v>
      </c>
      <c r="AT167" s="22">
        <f>'Cash Flow Statement Annual'!AB167/'Balance Sheet Annual'!BB167</f>
        <v>0.10417183238284156</v>
      </c>
      <c r="AU167" s="22">
        <f>('Cash Flow Statement Annual'!AB167+'Cash Flow Statement Annual'!AU167)/'Balance Sheet Annual'!BR167</f>
        <v>-0.28383741617626934</v>
      </c>
      <c r="AV167" s="22">
        <f>('Cash Flow Statement Annual'!AB167+'Cash Flow Statement Annual'!AU167)/('Balance Sheet Annual'!BH167+'Balance Sheet Annual'!BS167)</f>
        <v>-0.18138355245896862</v>
      </c>
      <c r="AW167" s="22">
        <f>'Cash Flow Statement Annual'!AB167/'Balance Sheet Annual'!BS167</f>
        <v>0.45194473392274853</v>
      </c>
      <c r="AX167" s="22">
        <f>('Cash Flow Statement Annual'!AB167+'Cash Flow Statement Annual'!AU167)/'Balance Sheet Annual'!BS167</f>
        <v>-0.20916394930581236</v>
      </c>
      <c r="AY167" s="22">
        <f>('Balance Sheet Annual'!BH167+'Balance Sheet Annual'!BS167)/('Income Statement Annual'!AF167-'Income Statement Annual'!AC167)</f>
        <v>2.910980991174474</v>
      </c>
      <c r="AZ167" s="22">
        <f>(('Balance Sheet Annual'!BH167+'Balance Sheet Annual'!BS167)-'Balance Sheet Annual'!N167)/('Income Statement Annual'!AF167-'Income Statement Annual'!AC167)</f>
        <v>1.910980991174474</v>
      </c>
      <c r="BA167" s="22">
        <f>('Cash Flow Statement Annual'!AB167+'Cash Flow Statement Annual'!AU167)/'Income Statement Annual'!BS167</f>
        <v>-0.21612421410955573</v>
      </c>
      <c r="BB167" s="22">
        <f>'Income Statement Annual'!AF167/('Balance Sheet Annual'!BH167+'Balance Sheet Annual'!BS167)</f>
        <v>0.34352680523569368</v>
      </c>
      <c r="BC167" s="23">
        <f>'Income Statement Annual'!AF167/('Balance Sheet Annual'!BB167-'Balance Sheet Annual'!BR167)</f>
        <v>0.10999206608484623</v>
      </c>
    </row>
    <row r="168" spans="1:55" x14ac:dyDescent="0.2">
      <c r="A168" s="47" t="s">
        <v>550</v>
      </c>
      <c r="B168" s="47" t="s">
        <v>551</v>
      </c>
      <c r="C168" s="47" t="str">
        <f>VLOOKUP(A168,'[1]S&amp;P 500 Wikipedia'!A:D,3,FALSE)</f>
        <v>Industrials</v>
      </c>
      <c r="D168" s="47">
        <v>234391</v>
      </c>
      <c r="E168" s="47" t="s">
        <v>16</v>
      </c>
      <c r="F168" s="47">
        <v>2018</v>
      </c>
      <c r="G168" s="47" t="s">
        <v>17</v>
      </c>
      <c r="H168" s="48">
        <v>43465</v>
      </c>
      <c r="I168" s="48">
        <v>43509</v>
      </c>
      <c r="J168" s="48">
        <v>43509</v>
      </c>
      <c r="K168" s="47">
        <v>293157000</v>
      </c>
      <c r="L168" s="47">
        <v>296310000</v>
      </c>
      <c r="M168" s="47" t="s">
        <v>1764</v>
      </c>
      <c r="N168" s="20">
        <f>'Balance Sheet Annual'!AH168/'Balance Sheet Annual'!BR168</f>
        <v>1.2340728679014858</v>
      </c>
      <c r="O168" s="21">
        <f>('Balance Sheet Annual'!AH168-'Balance Sheet Annual'!U168)/'Balance Sheet Annual'!BR168</f>
        <v>0.82855010516317251</v>
      </c>
      <c r="P168" s="21">
        <f>'Balance Sheet Annual'!N168/'Balance Sheet Annual'!BR168</f>
        <v>6.533686138815388E-2</v>
      </c>
      <c r="Q168" s="21">
        <f>'Balance Sheet Annual'!CH168/'Balance Sheet Annual'!CS168</f>
        <v>2.8704398227071257</v>
      </c>
      <c r="R168" s="21">
        <f>('Balance Sheet Annual'!BH168+'Balance Sheet Annual'!BS168)/'Balance Sheet Annual'!BB168</f>
        <v>0.27345401691331922</v>
      </c>
      <c r="S168" s="21">
        <f>('Balance Sheet Annual'!BH168/'Balance Sheet Annual'!BB168)</f>
        <v>2.1427942212825932E-2</v>
      </c>
      <c r="T168" s="21">
        <f>'Balance Sheet Annual'!BS168/'Balance Sheet Annual'!BB168</f>
        <v>0.25202607470049332</v>
      </c>
      <c r="U168" s="21">
        <f>('Balance Sheet Annual'!BH168+'Balance Sheet Annual'!BS168)/'Balance Sheet Annual'!CS168</f>
        <v>1.0583873167405387</v>
      </c>
      <c r="V168" s="21">
        <f>('Balance Sheet Annual'!BH168/'Balance Sheet Annual'!CS168)</f>
        <v>8.2935560859188545E-2</v>
      </c>
      <c r="W168" s="21">
        <f>('Balance Sheet Annual'!BS168/'Balance Sheet Annual'!CS168)</f>
        <v>0.97545175588135014</v>
      </c>
      <c r="X168" s="22">
        <f>'Balance Sheet Annual'!AH168/'Balance Sheet Annual'!BB168</f>
        <v>0.40056818181818182</v>
      </c>
      <c r="Y168" s="22">
        <f>'Balance Sheet Annual'!CS168/('Balance Sheet Annual'!BB168-'Balance Sheet Annual'!AQ168-'Balance Sheet Annual'!AR168-'Balance Sheet Annual'!AS168)</f>
        <v>0.5050583322570924</v>
      </c>
      <c r="Z168" s="22">
        <f>'Balance Sheet Annual'!BA168/'Balance Sheet Annual'!BB168</f>
        <v>0.59943181818181823</v>
      </c>
      <c r="AA168" s="22">
        <f>'Balance Sheet Annual'!AR168/'Balance Sheet Annual'!BB168</f>
        <v>0.43150986610288938</v>
      </c>
      <c r="AB168" s="23">
        <f>'Balance Sheet Annual'!CS168/'Balance Sheet Annual'!CT168</f>
        <v>0.25836856941508102</v>
      </c>
      <c r="AC168" s="24">
        <f>'Income Statement Annual'!V168/'Income Statement Annual'!N168</f>
        <v>0.18553311413809301</v>
      </c>
      <c r="AD168" s="22">
        <f>('Income Statement Annual'!AF168-'Income Statement Annual'!AC168)/'Income Statement Annual'!N168</f>
        <v>0.12314535959992264</v>
      </c>
      <c r="AE168" s="22">
        <f>'Income Statement Annual'!AF168/'Income Statement Annual'!N168</f>
        <v>0.12314535959992264</v>
      </c>
      <c r="AF168" s="22">
        <f>'Income Statement Annual'!BS168/'Income Statement Annual'!N168</f>
        <v>9.2421186417263004E-2</v>
      </c>
      <c r="AG168" s="22">
        <f>('Income Statement Annual'!AF168-'Income Statement Annual'!AC168)/('Income Statement Annual'!AH168*-1)</f>
        <v>12.519662921348315</v>
      </c>
      <c r="AH168" s="23">
        <f>'Income Statement Annual'!AF168/('Income Statement Annual'!AH168*-1)</f>
        <v>12.519662921348315</v>
      </c>
      <c r="AI168" s="24">
        <f>'Cash Flow Statement Annual'!BG168/'Cash Flow Statement Annual'!AB168</f>
        <v>1.6259590792838874</v>
      </c>
      <c r="AJ168" s="22">
        <f>'Cash Flow Statement Annual'!AB168/'Balance Sheet Annual'!BR168</f>
        <v>0.21222606689734719</v>
      </c>
      <c r="AK168" s="22">
        <f>('Cash Flow Statement Annual'!AB168+'Cash Flow Statement Annual'!AV168)/('Balance Sheet Annual'!BH168+'Balance Sheet Annual'!BS168)</f>
        <v>0.16533784327937506</v>
      </c>
      <c r="AL168" s="23">
        <f>('Cash Flow Statement Annual'!AB168/('Balance Sheet Annual'!BH168+'Balance Sheet Annual'!BS168))</f>
        <v>0.25191270033019247</v>
      </c>
      <c r="AM168" s="24">
        <f>'Income Statement Annual'!BS168/'Balance Sheet Annual'!CS168</f>
        <v>0.28511762700306853</v>
      </c>
      <c r="AN168" s="22">
        <f>'Income Statement Annual'!N168/'Balance Sheet Annual'!CS168</f>
        <v>3.0849812478690759</v>
      </c>
      <c r="AO168" s="22">
        <f>'Income Statement Annual'!N168/'Balance Sheet Annual'!BB168</f>
        <v>0.79706219168428472</v>
      </c>
      <c r="AP168" s="22">
        <f>'Income Statement Annual'!N168/('Balance Sheet Annual'!AH168-'Balance Sheet Annual'!BR168)</f>
        <v>10.49072463768116</v>
      </c>
      <c r="AQ168" s="22">
        <f>'Income Statement Annual'!BS168/'Balance Sheet Annual'!BB168</f>
        <v>7.3665433403805491E-2</v>
      </c>
      <c r="AR168" s="22">
        <f>'Cash Flow Statement Annual'!AB168/'Income Statement Annual'!N168</f>
        <v>8.6425551902301556E-2</v>
      </c>
      <c r="AS168" s="22">
        <f>'Cash Flow Statement Annual'!BG168/'Income Statement Annual'!N168</f>
        <v>0.14052441079766806</v>
      </c>
      <c r="AT168" s="22">
        <f>'Cash Flow Statement Annual'!AB168/'Balance Sheet Annual'!BB168</f>
        <v>6.8886539816772369E-2</v>
      </c>
      <c r="AU168" s="22">
        <f>('Cash Flow Statement Annual'!AB168+'Cash Flow Statement Annual'!AU168)/'Balance Sheet Annual'!BR168</f>
        <v>-0.48212226066897346</v>
      </c>
      <c r="AV168" s="22">
        <f>('Cash Flow Statement Annual'!AB168+'Cash Flow Statement Annual'!AU168)/('Balance Sheet Annual'!BH168+'Balance Sheet Annual'!BS168)</f>
        <v>-0.5722799387935894</v>
      </c>
      <c r="AW168" s="22">
        <f>'Cash Flow Statement Annual'!AB168/'Balance Sheet Annual'!BS168</f>
        <v>0.27333100314575326</v>
      </c>
      <c r="AX168" s="22">
        <f>('Cash Flow Statement Annual'!AB168+'Cash Flow Statement Annual'!AU168)/'Balance Sheet Annual'!BS168</f>
        <v>-0.62093673540720029</v>
      </c>
      <c r="AY168" s="22">
        <f>('Balance Sheet Annual'!BH168+'Balance Sheet Annual'!BS168)/('Income Statement Annual'!AF168-'Income Statement Annual'!AC168)</f>
        <v>2.7859546780345523</v>
      </c>
      <c r="AZ168" s="22">
        <f>(('Balance Sheet Annual'!BH168+'Balance Sheet Annual'!BS168)-'Balance Sheet Annual'!N168)/('Income Statement Annual'!AF168-'Income Statement Annual'!AC168)</f>
        <v>2.5698900605788646</v>
      </c>
      <c r="BA168" s="22">
        <f>('Cash Flow Statement Annual'!AB168+'Cash Flow Statement Annual'!AU168)/'Income Statement Annual'!BS168</f>
        <v>-2.1243647234678624</v>
      </c>
      <c r="BB168" s="22">
        <f>'Income Statement Annual'!AF168/('Balance Sheet Annual'!BH168+'Balance Sheet Annual'!BS168)</f>
        <v>0.3589433840702263</v>
      </c>
      <c r="BC168" s="23">
        <f>'Income Statement Annual'!AF168/('Balance Sheet Annual'!BB168-'Balance Sheet Annual'!BR168)</f>
        <v>0.14532589911637159</v>
      </c>
    </row>
    <row r="169" spans="1:55" x14ac:dyDescent="0.2">
      <c r="A169" s="47" t="s">
        <v>553</v>
      </c>
      <c r="B169" s="47" t="s">
        <v>554</v>
      </c>
      <c r="C169" s="47" t="str">
        <f>VLOOKUP(A169,'[1]S&amp;P 500 Wikipedia'!A:D,3,FALSE)</f>
        <v>Industrials</v>
      </c>
      <c r="D169" s="47">
        <v>244314</v>
      </c>
      <c r="E169" s="47" t="s">
        <v>16</v>
      </c>
      <c r="F169" s="47">
        <v>2018</v>
      </c>
      <c r="G169" s="47" t="s">
        <v>17</v>
      </c>
      <c r="H169" s="48">
        <v>43465</v>
      </c>
      <c r="I169" s="48">
        <v>43522</v>
      </c>
      <c r="J169" s="48">
        <v>43522</v>
      </c>
      <c r="K169" s="47">
        <v>8699000000</v>
      </c>
      <c r="L169" s="47">
        <v>8675000000</v>
      </c>
      <c r="M169" s="47" t="s">
        <v>1765</v>
      </c>
      <c r="N169" s="20">
        <f>'Balance Sheet Annual'!AH169/'Balance Sheet Annual'!BR169</f>
        <v>0.98657299472120641</v>
      </c>
      <c r="O169" s="21">
        <f>('Balance Sheet Annual'!AH169-'Balance Sheet Annual'!U169)/'Balance Sheet Annual'!BR169</f>
        <v>0.83631061450771549</v>
      </c>
      <c r="P169" s="21">
        <f>'Balance Sheet Annual'!N169/'Balance Sheet Annual'!BR169</f>
        <v>0.53688527785791706</v>
      </c>
      <c r="Q169" s="21">
        <f>'Balance Sheet Annual'!CH169/'Balance Sheet Annual'!CS169</f>
        <v>4.9603964214098415</v>
      </c>
      <c r="R169" s="21">
        <f>('Balance Sheet Annual'!BH169+'Balance Sheet Annual'!BS169)/'Balance Sheet Annual'!BB169</f>
        <v>0.3496372064736728</v>
      </c>
      <c r="S169" s="21">
        <f>('Balance Sheet Annual'!BH169/'Balance Sheet Annual'!BB169)</f>
        <v>4.1565171821472589E-2</v>
      </c>
      <c r="T169" s="21">
        <f>'Balance Sheet Annual'!BS169/'Balance Sheet Annual'!BB169</f>
        <v>0.30807203465220023</v>
      </c>
      <c r="U169" s="21">
        <f>('Balance Sheet Annual'!BH169+'Balance Sheet Annual'!BS169)/'Balance Sheet Annual'!CS169</f>
        <v>2.0839696128335645</v>
      </c>
      <c r="V169" s="21">
        <f>('Balance Sheet Annual'!BH169/'Balance Sheet Annual'!CS169)</f>
        <v>0.24774409995372512</v>
      </c>
      <c r="W169" s="21">
        <f>('Balance Sheet Annual'!BS169/'Balance Sheet Annual'!CS169)</f>
        <v>1.8362255128798395</v>
      </c>
      <c r="X169" s="22">
        <f>'Balance Sheet Annual'!AH169/'Balance Sheet Annual'!BB169</f>
        <v>0.40930161841820084</v>
      </c>
      <c r="Y169" s="22">
        <f>'Balance Sheet Annual'!CS169/('Balance Sheet Annual'!BB169-'Balance Sheet Annual'!AQ169-'Balance Sheet Annual'!AR169-'Balance Sheet Annual'!AS169)</f>
        <v>0.22417400024205122</v>
      </c>
      <c r="Z169" s="22">
        <f>'Balance Sheet Annual'!BA169/'Balance Sheet Annual'!BB169</f>
        <v>0.59069838158179921</v>
      </c>
      <c r="AA169" s="22">
        <f>'Balance Sheet Annual'!AR169/'Balance Sheet Annual'!BB169</f>
        <v>0.19284505821194389</v>
      </c>
      <c r="AB169" s="23">
        <f>'Balance Sheet Annual'!CS169/'Balance Sheet Annual'!CT169</f>
        <v>0.16777407563161129</v>
      </c>
      <c r="AC169" s="24">
        <f>'Income Statement Annual'!V169/'Income Statement Annual'!N169</f>
        <v>0.23799695761213666</v>
      </c>
      <c r="AD169" s="22">
        <f>('Income Statement Annual'!AF169-'Income Statement Annual'!AC169)/'Income Statement Annual'!N169</f>
        <v>8.526086420260659E-2</v>
      </c>
      <c r="AE169" s="22">
        <f>'Income Statement Annual'!AF169/'Income Statement Annual'!N169</f>
        <v>8.526086420260659E-2</v>
      </c>
      <c r="AF169" s="22">
        <f>'Income Statement Annual'!BS169/'Income Statement Annual'!N169</f>
        <v>-0.18748509641080457</v>
      </c>
      <c r="AG169" s="22">
        <f>('Income Statement Annual'!AF169-'Income Statement Annual'!AC169)/('Income Statement Annual'!AH169*-1)</f>
        <v>2.0496145483297092</v>
      </c>
      <c r="AH169" s="23">
        <f>'Income Statement Annual'!AF169/('Income Statement Annual'!AH169*-1)</f>
        <v>2.0496145483297092</v>
      </c>
      <c r="AI169" s="24">
        <f>'Cash Flow Statement Annual'!BG169/'Cash Flow Statement Annual'!AB169</f>
        <v>-7.3053201506591341</v>
      </c>
      <c r="AJ169" s="22">
        <f>'Cash Flow Statement Annual'!AB169/'Balance Sheet Annual'!BR169</f>
        <v>3.3123065287058766E-2</v>
      </c>
      <c r="AK169" s="22">
        <f>('Cash Flow Statement Annual'!AB169+'Cash Flow Statement Annual'!AV169)/('Balance Sheet Annual'!BH169+'Balance Sheet Annual'!BS169)</f>
        <v>-2.0909856314128956E-3</v>
      </c>
      <c r="AL169" s="23">
        <f>('Cash Flow Statement Annual'!AB169/('Balance Sheet Annual'!BH169+'Balance Sheet Annual'!BS169))</f>
        <v>3.9303128151513191E-2</v>
      </c>
      <c r="AM169" s="24">
        <f>'Income Statement Annual'!BS169/'Balance Sheet Annual'!CS169</f>
        <v>-0.43963057226592628</v>
      </c>
      <c r="AN169" s="22">
        <f>'Income Statement Annual'!N169/'Balance Sheet Annual'!CS169</f>
        <v>2.3448827703223816</v>
      </c>
      <c r="AO169" s="22">
        <f>'Income Statement Annual'!N169/'Balance Sheet Annual'!BB169</f>
        <v>0.39341181189729851</v>
      </c>
      <c r="AP169" s="22">
        <f>'Income Statement Annual'!N169/('Balance Sheet Annual'!AH169-'Balance Sheet Annual'!BR169)</f>
        <v>-70.624274099883863</v>
      </c>
      <c r="AQ169" s="22">
        <f>'Income Statement Annual'!BS169/'Balance Sheet Annual'!BB169</f>
        <v>-7.3758851482714341E-2</v>
      </c>
      <c r="AR169" s="22">
        <f>'Cash Flow Statement Annual'!AB169/'Income Statement Annual'!N169</f>
        <v>3.4929901739094681E-2</v>
      </c>
      <c r="AS169" s="22">
        <f>'Cash Flow Statement Annual'!BG169/'Income Statement Annual'!N169</f>
        <v>-0.25517411503515192</v>
      </c>
      <c r="AT169" s="22">
        <f>'Cash Flow Statement Annual'!AB169/'Balance Sheet Annual'!BB169</f>
        <v>1.3741835932571838E-2</v>
      </c>
      <c r="AU169" s="22">
        <f>('Cash Flow Statement Annual'!AB169+'Cash Flow Statement Annual'!AU169)/'Balance Sheet Annual'!BR169</f>
        <v>0.17533080179962418</v>
      </c>
      <c r="AV169" s="22">
        <f>('Cash Flow Statement Annual'!AB169+'Cash Flow Statement Annual'!AU169)/('Balance Sheet Annual'!BH169+'Balance Sheet Annual'!BS169)</f>
        <v>0.20804381817677156</v>
      </c>
      <c r="AW169" s="22">
        <f>'Cash Flow Statement Annual'!AB169/'Balance Sheet Annual'!BS169</f>
        <v>4.4605918054476341E-2</v>
      </c>
      <c r="AX169" s="22">
        <f>('Cash Flow Statement Annual'!AB169+'Cash Flow Statement Annual'!AU169)/'Balance Sheet Annual'!BS169</f>
        <v>0.23611315286557322</v>
      </c>
      <c r="AY169" s="22">
        <f>('Balance Sheet Annual'!BH169+'Balance Sheet Annual'!BS169)/('Income Statement Annual'!AF169-'Income Statement Annual'!AC169)</f>
        <v>10.423666698813772</v>
      </c>
      <c r="AZ169" s="22">
        <f>(('Balance Sheet Annual'!BH169+'Balance Sheet Annual'!BS169)-'Balance Sheet Annual'!N169)/('Income Statement Annual'!AF169-'Income Statement Annual'!AC169)</f>
        <v>3.7831999228469475</v>
      </c>
      <c r="BA169" s="22">
        <f>('Cash Flow Statement Annual'!AB169+'Cash Flow Statement Annual'!AU169)/'Income Statement Annual'!BS169</f>
        <v>-0.98618481645541867</v>
      </c>
      <c r="BB169" s="22">
        <f>'Income Statement Annual'!AF169/('Balance Sheet Annual'!BH169+'Balance Sheet Annual'!BS169)</f>
        <v>9.5935531027081036E-2</v>
      </c>
      <c r="BC169" s="23">
        <f>'Income Statement Annual'!AF169/('Balance Sheet Annual'!BB169-'Balance Sheet Annual'!BR169)</f>
        <v>5.7325298540468819E-2</v>
      </c>
    </row>
    <row r="170" spans="1:55" x14ac:dyDescent="0.2">
      <c r="A170" s="47" t="s">
        <v>565</v>
      </c>
      <c r="B170" s="47" t="s">
        <v>566</v>
      </c>
      <c r="C170" s="47" t="str">
        <f>VLOOKUP(A170,'[1]S&amp;P 500 Wikipedia'!A:D,3,FALSE)</f>
        <v>Health Care</v>
      </c>
      <c r="D170" s="47">
        <v>239284</v>
      </c>
      <c r="E170" s="47" t="s">
        <v>16</v>
      </c>
      <c r="F170" s="47">
        <v>2018</v>
      </c>
      <c r="G170" s="47" t="s">
        <v>17</v>
      </c>
      <c r="H170" s="48">
        <v>43465</v>
      </c>
      <c r="I170" s="48">
        <v>43522</v>
      </c>
      <c r="J170" s="48">
        <v>43522</v>
      </c>
      <c r="K170" s="47">
        <v>1291000000</v>
      </c>
      <c r="L170" s="47">
        <v>1297000000</v>
      </c>
      <c r="M170" s="47" t="s">
        <v>1766</v>
      </c>
      <c r="N170" s="20">
        <f>'Balance Sheet Annual'!AH170/'Balance Sheet Annual'!BR170</f>
        <v>3.3791607732201792</v>
      </c>
      <c r="O170" s="21">
        <f>('Balance Sheet Annual'!AH170-'Balance Sheet Annual'!U170)/'Balance Sheet Annual'!BR170</f>
        <v>3.3024045261669026</v>
      </c>
      <c r="P170" s="21">
        <f>'Balance Sheet Annual'!N170/'Balance Sheet Annual'!BR170</f>
        <v>2.8372465818010371</v>
      </c>
      <c r="Q170" s="21">
        <f>'Balance Sheet Annual'!CH170/'Balance Sheet Annual'!CS170</f>
        <v>1.9569517971579826</v>
      </c>
      <c r="R170" s="21">
        <f>('Balance Sheet Annual'!BH170+'Balance Sheet Annual'!BS170)/'Balance Sheet Annual'!BB170</f>
        <v>0.42908519827247743</v>
      </c>
      <c r="S170" s="21">
        <f>('Balance Sheet Annual'!BH170/'Balance Sheet Annual'!BB170)</f>
        <v>4.3156654888103649E-2</v>
      </c>
      <c r="T170" s="21">
        <f>'Balance Sheet Annual'!BS170/'Balance Sheet Annual'!BB170</f>
        <v>0.38592854338437377</v>
      </c>
      <c r="U170" s="21">
        <f>('Balance Sheet Annual'!BH170+'Balance Sheet Annual'!BS170)/'Balance Sheet Annual'!CS170</f>
        <v>1.2687842481656915</v>
      </c>
      <c r="V170" s="21">
        <f>('Balance Sheet Annual'!BH170/'Balance Sheet Annual'!CS170)</f>
        <v>0.12761214823070494</v>
      </c>
      <c r="W170" s="21">
        <f>('Balance Sheet Annual'!BS170/'Balance Sheet Annual'!CS170)</f>
        <v>1.1411720999349866</v>
      </c>
      <c r="X170" s="22">
        <f>'Balance Sheet Annual'!AH170/'Balance Sheet Annual'!BB170</f>
        <v>0.56279544562230077</v>
      </c>
      <c r="Y170" s="22">
        <f>'Balance Sheet Annual'!CS170/('Balance Sheet Annual'!BB170-'Balance Sheet Annual'!AQ170-'Balance Sheet Annual'!AR170-'Balance Sheet Annual'!AS170)</f>
        <v>0.49141944317663167</v>
      </c>
      <c r="Z170" s="22">
        <f>'Balance Sheet Annual'!BA170/'Balance Sheet Annual'!BB170</f>
        <v>0.43720455437769923</v>
      </c>
      <c r="AA170" s="22">
        <f>'Balance Sheet Annual'!AR170/'Balance Sheet Annual'!BB170</f>
        <v>6.4656458578720058E-2</v>
      </c>
      <c r="AB170" s="23">
        <f>'Balance Sheet Annual'!CS170/'Balance Sheet Annual'!CT170</f>
        <v>0.33818610129564192</v>
      </c>
      <c r="AC170" s="24">
        <f>'Income Statement Annual'!V170/'Income Statement Annual'!N170</f>
        <v>0.78067519320287426</v>
      </c>
      <c r="AD170" s="22">
        <f>('Income Statement Annual'!AF170-'Income Statement Annual'!AC170)/'Income Statement Annual'!N170</f>
        <v>0.37058796944908934</v>
      </c>
      <c r="AE170" s="22">
        <f>'Income Statement Annual'!AF170/'Income Statement Annual'!N170</f>
        <v>0.37058796944908934</v>
      </c>
      <c r="AF170" s="22">
        <f>'Income Statement Annual'!BS170/'Income Statement Annual'!N170</f>
        <v>0.24653138699326616</v>
      </c>
      <c r="AG170" s="22">
        <f>('Income Statement Annual'!AF170-'Income Statement Annual'!AC170)/('Income Statement Annual'!AH170*-1)</f>
        <v>7.6137418755803159</v>
      </c>
      <c r="AH170" s="23">
        <f>'Income Statement Annual'!AF170/('Income Statement Annual'!AH170*-1)</f>
        <v>7.6137418755803159</v>
      </c>
      <c r="AI170" s="24">
        <f>'Cash Flow Statement Annual'!BG170/'Cash Flow Statement Annual'!AB170</f>
        <v>-1.4664285714285714</v>
      </c>
      <c r="AJ170" s="22">
        <f>'Cash Flow Statement Annual'!AB170/'Balance Sheet Annual'!BR170</f>
        <v>0.79207920792079212</v>
      </c>
      <c r="AK170" s="22">
        <f>('Cash Flow Statement Annual'!AB170+'Cash Flow Statement Annual'!AV170)/('Balance Sheet Annual'!BH170+'Balance Sheet Annual'!BS170)</f>
        <v>0.19870434082424421</v>
      </c>
      <c r="AL170" s="23">
        <f>('Cash Flow Statement Annual'!AB170/('Balance Sheet Annual'!BH170+'Balance Sheet Annual'!BS170))</f>
        <v>0.30744455017934263</v>
      </c>
      <c r="AM170" s="24">
        <f>'Income Statement Annual'!BS170/'Balance Sheet Annual'!CS170</f>
        <v>0.25332033063991827</v>
      </c>
      <c r="AN170" s="22">
        <f>'Income Statement Annual'!N170/'Balance Sheet Annual'!CS170</f>
        <v>1.0275378471254759</v>
      </c>
      <c r="AO170" s="22">
        <f>'Income Statement Annual'!N170/'Balance Sheet Annual'!BB170</f>
        <v>0.34749901845308206</v>
      </c>
      <c r="AP170" s="22">
        <f>'Income Statement Annual'!N170/('Balance Sheet Annual'!AH170-'Balance Sheet Annual'!BR170)</f>
        <v>0.87697673496888751</v>
      </c>
      <c r="AQ170" s="22">
        <f>'Income Statement Annual'!BS170/'Balance Sheet Annual'!BB170</f>
        <v>8.5669414998036902E-2</v>
      </c>
      <c r="AR170" s="22">
        <f>'Cash Flow Statement Annual'!AB170/'Income Statement Annual'!N170</f>
        <v>0.37962670041126229</v>
      </c>
      <c r="AS170" s="22">
        <f>'Cash Flow Statement Annual'!BG170/'Income Statement Annual'!N170</f>
        <v>-0.55669543996022963</v>
      </c>
      <c r="AT170" s="22">
        <f>'Cash Flow Statement Annual'!AB170/'Balance Sheet Annual'!BB170</f>
        <v>0.13191990577149587</v>
      </c>
      <c r="AU170" s="22">
        <f>('Cash Flow Statement Annual'!AB170+'Cash Flow Statement Annual'!AU170)/'Balance Sheet Annual'!BR170</f>
        <v>2.1456859971711455</v>
      </c>
      <c r="AV170" s="22">
        <f>('Cash Flow Statement Annual'!AB170+'Cash Flow Statement Annual'!AU170)/('Balance Sheet Annual'!BH170+'Balance Sheet Annual'!BS170)</f>
        <v>0.8328453261108264</v>
      </c>
      <c r="AW170" s="22">
        <f>'Cash Flow Statement Annual'!AB170/'Balance Sheet Annual'!BS170</f>
        <v>0.34182469276471067</v>
      </c>
      <c r="AX170" s="22">
        <f>('Cash Flow Statement Annual'!AB170+'Cash Flow Statement Annual'!AU170)/'Balance Sheet Annual'!BS170</f>
        <v>0.92597867665011802</v>
      </c>
      <c r="AY170" s="22">
        <f>('Balance Sheet Annual'!BH170+'Balance Sheet Annual'!BS170)/('Income Statement Annual'!AF170-'Income Statement Annual'!AC170)</f>
        <v>3.3319512195121952</v>
      </c>
      <c r="AZ170" s="22">
        <f>(('Balance Sheet Annual'!BH170+'Balance Sheet Annual'!BS170)-'Balance Sheet Annual'!N170)/('Income Statement Annual'!AF170-'Income Statement Annual'!AC170)</f>
        <v>-0.33743902439024392</v>
      </c>
      <c r="BA170" s="22">
        <f>('Cash Flow Statement Annual'!AB170+'Cash Flow Statement Annual'!AU170)/'Income Statement Annual'!BS170</f>
        <v>4.1714023831347387</v>
      </c>
      <c r="BB170" s="22">
        <f>'Income Statement Annual'!AF170/('Balance Sheet Annual'!BH170+'Balance Sheet Annual'!BS170)</f>
        <v>0.30012444184173925</v>
      </c>
      <c r="BC170" s="23">
        <f>'Income Statement Annual'!AF170/('Balance Sheet Annual'!BB170-'Balance Sheet Annual'!BR170)</f>
        <v>0.15451290748068588</v>
      </c>
    </row>
    <row r="171" spans="1:55" x14ac:dyDescent="0.2">
      <c r="A171" s="47" t="s">
        <v>556</v>
      </c>
      <c r="B171" s="47" t="s">
        <v>557</v>
      </c>
      <c r="C171" s="47" t="str">
        <f>VLOOKUP(A171,'[1]S&amp;P 500 Wikipedia'!A:D,3,FALSE)</f>
        <v>Consumer Staples</v>
      </c>
      <c r="D171" s="47">
        <v>78526</v>
      </c>
      <c r="E171" s="47" t="s">
        <v>16</v>
      </c>
      <c r="F171" s="47">
        <v>2019</v>
      </c>
      <c r="G171" s="47" t="s">
        <v>17</v>
      </c>
      <c r="H171" s="48">
        <v>43616</v>
      </c>
      <c r="I171" s="48">
        <v>43644</v>
      </c>
      <c r="J171" s="48">
        <v>43726</v>
      </c>
      <c r="K171" s="47">
        <v>603800000</v>
      </c>
      <c r="L171" s="47">
        <v>609300000</v>
      </c>
      <c r="M171" s="47" t="s">
        <v>2075</v>
      </c>
      <c r="N171" s="20">
        <f>'Balance Sheet Annual'!AH171/'Balance Sheet Annual'!BR171</f>
        <v>0.45914170715390268</v>
      </c>
      <c r="O171" s="21">
        <f>('Balance Sheet Annual'!AH171-'Balance Sheet Annual'!U171)/'Balance Sheet Annual'!BR171</f>
        <v>0.28813020256413069</v>
      </c>
      <c r="P171" s="21">
        <f>'Balance Sheet Annual'!N171/'Balance Sheet Annual'!BR171</f>
        <v>4.9352387010451741E-2</v>
      </c>
      <c r="Q171" s="21">
        <f>'Balance Sheet Annual'!CH171/'Balance Sheet Annual'!CS171</f>
        <v>3.0869199343078573</v>
      </c>
      <c r="R171" s="21">
        <f>('Balance Sheet Annual'!BH171+'Balance Sheet Annual'!BS171)/'Balance Sheet Annual'!BB171</f>
        <v>0.4812162916124233</v>
      </c>
      <c r="S171" s="21">
        <f>('Balance Sheet Annual'!BH171/'Balance Sheet Annual'!BB171)</f>
        <v>9.5153962645128723E-2</v>
      </c>
      <c r="T171" s="21">
        <f>'Balance Sheet Annual'!BS171/'Balance Sheet Annual'!BB171</f>
        <v>0.38606232896729459</v>
      </c>
      <c r="U171" s="21">
        <f>('Balance Sheet Annual'!BH171+'Balance Sheet Annual'!BS171)/'Balance Sheet Annual'!CS171</f>
        <v>1.9666924549045157</v>
      </c>
      <c r="V171" s="21">
        <f>('Balance Sheet Annual'!BH171/'Balance Sheet Annual'!CS171)</f>
        <v>0.38888662676276181</v>
      </c>
      <c r="W171" s="21">
        <f>('Balance Sheet Annual'!BS171/'Balance Sheet Annual'!CS171)</f>
        <v>1.577805828141754</v>
      </c>
      <c r="X171" s="22">
        <f>'Balance Sheet Annual'!AH171/'Balance Sheet Annual'!BB171</f>
        <v>0.13903464491617737</v>
      </c>
      <c r="Y171" s="22">
        <f>'Balance Sheet Annual'!CS171/('Balance Sheet Annual'!BB171-'Balance Sheet Annual'!AQ171-'Balance Sheet Annual'!AR171-'Balance Sheet Annual'!AS171)</f>
        <v>0.45718381175769762</v>
      </c>
      <c r="Z171" s="22">
        <f>'Balance Sheet Annual'!BA171/'Balance Sheet Annual'!BB171</f>
        <v>0.86096535508382266</v>
      </c>
      <c r="AA171" s="22">
        <f>'Balance Sheet Annual'!AR171/'Balance Sheet Annual'!BB171</f>
        <v>0.46480379393713966</v>
      </c>
      <c r="AB171" s="23">
        <f>'Balance Sheet Annual'!CS171/'Balance Sheet Annual'!CT171</f>
        <v>0.24468304152607667</v>
      </c>
      <c r="AC171" s="24">
        <f>'Income Statement Annual'!V171/'Income Statement Annual'!N171</f>
        <v>0.34134193487180703</v>
      </c>
      <c r="AD171" s="22">
        <f>('Income Statement Annual'!AF171-'Income Statement Annual'!AC171)/'Income Statement Annual'!N171</f>
        <v>0.16726750942769728</v>
      </c>
      <c r="AE171" s="22">
        <f>'Income Statement Annual'!AF171/'Income Statement Annual'!N171</f>
        <v>0.16726750942769728</v>
      </c>
      <c r="AF171" s="22">
        <f>'Income Statement Annual'!BS171/'Income Statement Annual'!N171</f>
        <v>0.10392405663733606</v>
      </c>
      <c r="AG171" s="22">
        <f>('Income Statement Annual'!AF171-'Income Statement Annual'!AC171)/('Income Statement Annual'!AH171*-1)</f>
        <v>5.4062859333077808</v>
      </c>
      <c r="AH171" s="23">
        <f>'Income Statement Annual'!AF171/('Income Statement Annual'!AH171*-1)</f>
        <v>5.4062859333077808</v>
      </c>
      <c r="AI171" s="24">
        <f>'Cash Flow Statement Annual'!BG171/'Cash Flow Statement Annual'!AB171</f>
        <v>-0.79661560384752406</v>
      </c>
      <c r="AJ171" s="22">
        <f>'Cash Flow Statement Annual'!AB171/'Balance Sheet Annual'!BR171</f>
        <v>0.30784922297408451</v>
      </c>
      <c r="AK171" s="22">
        <f>('Cash Flow Statement Annual'!AB171+'Cash Flow Statement Annual'!AV171)/('Balance Sheet Annual'!BH171+'Balance Sheet Annual'!BS171)</f>
        <v>0.11216701173222912</v>
      </c>
      <c r="AL171" s="23">
        <f>('Cash Flow Statement Annual'!AB171/('Balance Sheet Annual'!BH171+'Balance Sheet Annual'!BS171))</f>
        <v>0.19371980676328501</v>
      </c>
      <c r="AM171" s="24">
        <f>'Income Statement Annual'!BS171/'Balance Sheet Annual'!CS171</f>
        <v>0.2378897077785469</v>
      </c>
      <c r="AN171" s="22">
        <f>'Income Statement Annual'!N171/'Balance Sheet Annual'!CS171</f>
        <v>2.2890725735304098</v>
      </c>
      <c r="AO171" s="22">
        <f>'Income Statement Annual'!N171/'Balance Sheet Annual'!BB171</f>
        <v>0.56009723956534441</v>
      </c>
      <c r="AP171" s="22">
        <f>'Income Statement Annual'!N171/('Balance Sheet Annual'!AH171-'Balance Sheet Annual'!BR171)</f>
        <v>-3.4198231811176898</v>
      </c>
      <c r="AQ171" s="22">
        <f>'Income Statement Annual'!BS171/'Balance Sheet Annual'!BB171</f>
        <v>5.8207577247004434E-2</v>
      </c>
      <c r="AR171" s="22">
        <f>'Cash Flow Statement Annual'!AB171/'Income Statement Annual'!N171</f>
        <v>0.16643739771837868</v>
      </c>
      <c r="AS171" s="22">
        <f>'Cash Flow Statement Annual'!BG171/'Income Statement Annual'!N171</f>
        <v>-0.13258662808623675</v>
      </c>
      <c r="AT171" s="22">
        <f>'Cash Flow Statement Annual'!AB171/'Balance Sheet Annual'!BB171</f>
        <v>9.322112702250325E-2</v>
      </c>
      <c r="AU171" s="22">
        <f>('Cash Flow Statement Annual'!AB171+'Cash Flow Statement Annual'!AU171)/'Balance Sheet Annual'!BR171</f>
        <v>0.25336418771454577</v>
      </c>
      <c r="AV171" s="22">
        <f>('Cash Flow Statement Annual'!AB171+'Cash Flow Statement Annual'!AU171)/('Balance Sheet Annual'!BH171+'Balance Sheet Annual'!BS171)</f>
        <v>0.15943409247757073</v>
      </c>
      <c r="AW171" s="22">
        <f>'Cash Flow Statement Annual'!AB171/'Balance Sheet Annual'!BS171</f>
        <v>0.24146651985410503</v>
      </c>
      <c r="AX171" s="22">
        <f>('Cash Flow Statement Annual'!AB171+'Cash Flow Statement Annual'!AU171)/'Balance Sheet Annual'!BS171</f>
        <v>0.19873030073635675</v>
      </c>
      <c r="AY171" s="22">
        <f>('Balance Sheet Annual'!BH171+'Balance Sheet Annual'!BS171)/('Income Statement Annual'!AF171-'Income Statement Annual'!AC171)</f>
        <v>5.1364764267990077</v>
      </c>
      <c r="AZ171" s="22">
        <f>(('Balance Sheet Annual'!BH171+'Balance Sheet Annual'!BS171)-'Balance Sheet Annual'!N171)/('Income Statement Annual'!AF171-'Income Statement Annual'!AC171)</f>
        <v>4.9769585253456219</v>
      </c>
      <c r="BA171" s="22">
        <f>('Cash Flow Statement Annual'!AB171+'Cash Flow Statement Annual'!AU171)/'Income Statement Annual'!BS171</f>
        <v>1.3180806755291836</v>
      </c>
      <c r="BB171" s="22">
        <f>'Income Statement Annual'!AF171/('Balance Sheet Annual'!BH171+'Balance Sheet Annual'!BS171)</f>
        <v>0.19468599033816425</v>
      </c>
      <c r="BC171" s="23">
        <f>'Income Statement Annual'!AF171/('Balance Sheet Annual'!BB171-'Balance Sheet Annual'!BR171)</f>
        <v>0.13437748593585511</v>
      </c>
    </row>
    <row r="172" spans="1:55" x14ac:dyDescent="0.2">
      <c r="A172" s="47" t="s">
        <v>340</v>
      </c>
      <c r="B172" s="47" t="s">
        <v>341</v>
      </c>
      <c r="C172" s="47" t="str">
        <f>VLOOKUP(A172,'[1]S&amp;P 500 Wikipedia'!A:D,3,FALSE)</f>
        <v>Information Technology</v>
      </c>
      <c r="D172" s="47">
        <v>261761</v>
      </c>
      <c r="E172" s="47" t="s">
        <v>16</v>
      </c>
      <c r="F172" s="47">
        <v>2018</v>
      </c>
      <c r="G172" s="47" t="s">
        <v>17</v>
      </c>
      <c r="H172" s="48">
        <v>43465</v>
      </c>
      <c r="I172" s="48">
        <v>43508</v>
      </c>
      <c r="J172" s="48">
        <v>43508</v>
      </c>
      <c r="K172" s="47">
        <v>792000000</v>
      </c>
      <c r="L172" s="47">
        <v>1043000000</v>
      </c>
      <c r="M172" s="47" t="s">
        <v>1768</v>
      </c>
      <c r="N172" s="20">
        <f>'Balance Sheet Annual'!AH172/'Balance Sheet Annual'!BR172</f>
        <v>2.1244337058290546</v>
      </c>
      <c r="O172" s="21">
        <f>('Balance Sheet Annual'!AH172-'Balance Sheet Annual'!U172)/'Balance Sheet Annual'!BR172</f>
        <v>1.5092117185140441</v>
      </c>
      <c r="P172" s="21">
        <f>'Balance Sheet Annual'!N172/'Balance Sheet Annual'!BR172</f>
        <v>0.71126547870733914</v>
      </c>
      <c r="Q172" s="21">
        <f>'Balance Sheet Annual'!CH172/'Balance Sheet Annual'!CS172</f>
        <v>0.9807720005761198</v>
      </c>
      <c r="R172" s="21">
        <f>('Balance Sheet Annual'!BH172+'Balance Sheet Annual'!BS172)/'Balance Sheet Annual'!BB172</f>
        <v>0.21806944191965097</v>
      </c>
      <c r="S172" s="21">
        <f>('Balance Sheet Annual'!BH172/'Balance Sheet Annual'!BB172)</f>
        <v>1.4542810398109434E-4</v>
      </c>
      <c r="T172" s="21">
        <f>'Balance Sheet Annual'!BS172/'Balance Sheet Annual'!BB172</f>
        <v>0.21792401381566986</v>
      </c>
      <c r="U172" s="21">
        <f>('Balance Sheet Annual'!BH172+'Balance Sheet Annual'!BS172)/'Balance Sheet Annual'!CS172</f>
        <v>0.43194584473570502</v>
      </c>
      <c r="V172" s="21">
        <f>('Balance Sheet Annual'!BH172/'Balance Sheet Annual'!CS172)</f>
        <v>2.8805991646262423E-4</v>
      </c>
      <c r="W172" s="21">
        <f>('Balance Sheet Annual'!BS172/'Balance Sheet Annual'!CS172)</f>
        <v>0.43165778481924238</v>
      </c>
      <c r="X172" s="22">
        <f>'Balance Sheet Annual'!AH172/'Balance Sheet Annual'!BB172</f>
        <v>0.2557353208507544</v>
      </c>
      <c r="Y172" s="22">
        <f>'Balance Sheet Annual'!CS172/('Balance Sheet Annual'!BB172-'Balance Sheet Annual'!AQ172-'Balance Sheet Annual'!AR172-'Balance Sheet Annual'!AS172)</f>
        <v>0.57198171108456564</v>
      </c>
      <c r="Z172" s="22">
        <f>'Balance Sheet Annual'!BA172/'Balance Sheet Annual'!BB172</f>
        <v>0.74426467914924554</v>
      </c>
      <c r="AA172" s="22">
        <f>'Balance Sheet Annual'!AR172/'Balance Sheet Annual'!BB172</f>
        <v>7.0387202326849668E-2</v>
      </c>
      <c r="AB172" s="23">
        <f>'Balance Sheet Annual'!CS172/'Balance Sheet Annual'!CT172</f>
        <v>0.50485366297036904</v>
      </c>
      <c r="AC172" s="24">
        <f>'Income Statement Annual'!V172/'Income Statement Annual'!N172</f>
        <v>0.39512843224092115</v>
      </c>
      <c r="AD172" s="22">
        <f>('Income Statement Annual'!AF172-'Income Statement Annual'!AC172)/'Income Statement Annual'!N172</f>
        <v>0.14782993799822852</v>
      </c>
      <c r="AE172" s="22">
        <f>'Income Statement Annual'!AF172/'Income Statement Annual'!N172</f>
        <v>0.13950398582816653</v>
      </c>
      <c r="AF172" s="22">
        <f>'Income Statement Annual'!BS172/'Income Statement Annual'!N172</f>
        <v>9.4419840566873345E-2</v>
      </c>
      <c r="AG172" s="22">
        <f>('Income Statement Annual'!AF172-'Income Statement Annual'!AC172)/('Income Statement Annual'!AH172*-1)</f>
        <v>10.908496732026144</v>
      </c>
      <c r="AH172" s="23">
        <f>'Income Statement Annual'!AF172/('Income Statement Annual'!AH172*-1)</f>
        <v>10.294117647058824</v>
      </c>
      <c r="AI172" s="24">
        <f>'Cash Flow Statement Annual'!BG172/'Cash Flow Statement Annual'!AB172</f>
        <v>-0.68345323741007191</v>
      </c>
      <c r="AJ172" s="22">
        <f>'Cash Flow Statement Annual'!AB172/'Balance Sheet Annual'!BR172</f>
        <v>0.88160676532769555</v>
      </c>
      <c r="AK172" s="22">
        <f>('Cash Flow Statement Annual'!AB172+'Cash Flow Statement Annual'!AV172)/('Balance Sheet Annual'!BH172+'Balance Sheet Annual'!BS172)</f>
        <v>0.37245748582860955</v>
      </c>
      <c r="AL172" s="23">
        <f>('Cash Flow Statement Annual'!AB172/('Balance Sheet Annual'!BH172+'Balance Sheet Annual'!BS172))</f>
        <v>0.48666222074024673</v>
      </c>
      <c r="AM172" s="24">
        <f>'Income Statement Annual'!BS172/'Balance Sheet Annual'!CS172</f>
        <v>7.6767967737289361E-2</v>
      </c>
      <c r="AN172" s="22">
        <f>'Income Statement Annual'!N172/'Balance Sheet Annual'!CS172</f>
        <v>0.81304911421575687</v>
      </c>
      <c r="AO172" s="22">
        <f>'Income Statement Annual'!N172/'Balance Sheet Annual'!BB172</f>
        <v>0.41047082348663877</v>
      </c>
      <c r="AP172" s="22">
        <f>'Income Statement Annual'!N172/('Balance Sheet Annual'!AH172-'Balance Sheet Annual'!BR172)</f>
        <v>3.0325006715014773</v>
      </c>
      <c r="AQ172" s="22">
        <f>'Income Statement Annual'!BS172/'Balance Sheet Annual'!BB172</f>
        <v>3.8756589710961645E-2</v>
      </c>
      <c r="AR172" s="22">
        <f>'Cash Flow Statement Annual'!AB172/'Income Statement Annual'!N172</f>
        <v>0.25854738706820196</v>
      </c>
      <c r="AS172" s="22">
        <f>'Cash Flow Statement Annual'!BG172/'Income Statement Annual'!N172</f>
        <v>-0.1767050487156776</v>
      </c>
      <c r="AT172" s="22">
        <f>'Cash Flow Statement Annual'!AB172/'Balance Sheet Annual'!BB172</f>
        <v>0.1061261588802036</v>
      </c>
      <c r="AU172" s="22">
        <f>('Cash Flow Statement Annual'!AB172+'Cash Flow Statement Annual'!AU172)/'Balance Sheet Annual'!BR172</f>
        <v>9.6647538508003623E-3</v>
      </c>
      <c r="AV172" s="22">
        <f>('Cash Flow Statement Annual'!AB172+'Cash Flow Statement Annual'!AU172)/('Balance Sheet Annual'!BH172+'Balance Sheet Annual'!BS172)</f>
        <v>5.3351117039013001E-3</v>
      </c>
      <c r="AW172" s="22">
        <f>'Cash Flow Statement Annual'!AB172/'Balance Sheet Annual'!BS172</f>
        <v>0.486986986986987</v>
      </c>
      <c r="AX172" s="22">
        <f>('Cash Flow Statement Annual'!AB172+'Cash Flow Statement Annual'!AU172)/'Balance Sheet Annual'!BS172</f>
        <v>5.3386720053386722E-3</v>
      </c>
      <c r="AY172" s="22">
        <f>('Balance Sheet Annual'!BH172+'Balance Sheet Annual'!BS172)/('Income Statement Annual'!AF172-'Income Statement Annual'!AC172)</f>
        <v>3.5937687237866984</v>
      </c>
      <c r="AZ172" s="22">
        <f>(('Balance Sheet Annual'!BH172+'Balance Sheet Annual'!BS172)-'Balance Sheet Annual'!N172)/('Income Statement Annual'!AF172-'Income Statement Annual'!AC172)</f>
        <v>2.1827441581785498</v>
      </c>
      <c r="BA172" s="22">
        <f>('Cash Flow Statement Annual'!AB172+'Cash Flow Statement Annual'!AU172)/'Income Statement Annual'!BS172</f>
        <v>3.0018761726078799E-2</v>
      </c>
      <c r="BB172" s="22">
        <f>'Income Statement Annual'!AF172/('Balance Sheet Annual'!BH172+'Balance Sheet Annual'!BS172)</f>
        <v>0.26258752917639211</v>
      </c>
      <c r="BC172" s="23">
        <f>'Income Statement Annual'!AF172/('Balance Sheet Annual'!BB172-'Balance Sheet Annual'!BR172)</f>
        <v>6.5098784822683303E-2</v>
      </c>
    </row>
    <row r="173" spans="1:55" x14ac:dyDescent="0.2">
      <c r="A173" s="47" t="s">
        <v>559</v>
      </c>
      <c r="B173" s="47" t="s">
        <v>560</v>
      </c>
      <c r="C173" s="47" t="str">
        <f>VLOOKUP(A173,'[1]S&amp;P 500 Wikipedia'!A:D,3,FALSE)</f>
        <v>Consumer Discretionary</v>
      </c>
      <c r="D173" s="47">
        <v>125620</v>
      </c>
      <c r="E173" s="47" t="s">
        <v>16</v>
      </c>
      <c r="F173" s="47">
        <v>2018</v>
      </c>
      <c r="G173" s="47" t="s">
        <v>17</v>
      </c>
      <c r="H173" s="48">
        <v>43465</v>
      </c>
      <c r="I173" s="48">
        <v>43502</v>
      </c>
      <c r="J173" s="48">
        <v>43502</v>
      </c>
      <c r="K173" s="47">
        <v>1414000000</v>
      </c>
      <c r="L173" s="47">
        <v>1432000000</v>
      </c>
      <c r="M173" s="47" t="s">
        <v>1769</v>
      </c>
      <c r="N173" s="20">
        <f>'Balance Sheet Annual'!AH173/'Balance Sheet Annual'!BR173</f>
        <v>0.91556112212264551</v>
      </c>
      <c r="O173" s="21">
        <f>('Balance Sheet Annual'!AH173-'Balance Sheet Annual'!U173)/'Balance Sheet Annual'!BR173</f>
        <v>0.79619879129832072</v>
      </c>
      <c r="P173" s="21">
        <f>'Balance Sheet Annual'!N173/'Balance Sheet Annual'!BR173</f>
        <v>0.3260089740627698</v>
      </c>
      <c r="Q173" s="21">
        <f>'Balance Sheet Annual'!CH173/'Balance Sheet Annual'!CS173</f>
        <v>4.31451480936017</v>
      </c>
      <c r="R173" s="21">
        <f>('Balance Sheet Annual'!BH173+'Balance Sheet Annual'!BS173)/'Balance Sheet Annual'!BB173</f>
        <v>0.46164978292329956</v>
      </c>
      <c r="S173" s="21">
        <f>('Balance Sheet Annual'!BH173/'Balance Sheet Annual'!BB173)</f>
        <v>0.14027949449940397</v>
      </c>
      <c r="T173" s="21">
        <f>'Balance Sheet Annual'!BS173/'Balance Sheet Annual'!BB173</f>
        <v>0.32137028842389559</v>
      </c>
      <c r="U173" s="21">
        <f>('Balance Sheet Annual'!BH173+'Balance Sheet Annual'!BS173)/'Balance Sheet Annual'!CS173</f>
        <v>2.4534446080837835</v>
      </c>
      <c r="V173" s="21">
        <f>('Balance Sheet Annual'!BH173/'Balance Sheet Annual'!CS173)</f>
        <v>0.7455174509666409</v>
      </c>
      <c r="W173" s="21">
        <f>('Balance Sheet Annual'!BS173/'Balance Sheet Annual'!CS173)</f>
        <v>1.7079271571171424</v>
      </c>
      <c r="X173" s="22">
        <f>'Balance Sheet Annual'!AH173/'Balance Sheet Annual'!BB173</f>
        <v>0.33119262423077428</v>
      </c>
      <c r="Y173" s="22">
        <f>'Balance Sheet Annual'!CS173/('Balance Sheet Annual'!BB173-'Balance Sheet Annual'!AQ173-'Balance Sheet Annual'!AR173-'Balance Sheet Annual'!AS173)</f>
        <v>0.19289772727272728</v>
      </c>
      <c r="Z173" s="22">
        <f>'Balance Sheet Annual'!BA173/'Balance Sheet Annual'!BB173</f>
        <v>0.66880737576922566</v>
      </c>
      <c r="AA173" s="22">
        <f>'Balance Sheet Annual'!AR173/'Balance Sheet Annual'!BB173</f>
        <v>0</v>
      </c>
      <c r="AB173" s="23">
        <f>'Balance Sheet Annual'!CS173/'Balance Sheet Annual'!CT173</f>
        <v>0.18816393139760446</v>
      </c>
      <c r="AC173" s="24">
        <f>'Income Statement Annual'!V173/'Income Statement Annual'!N173</f>
        <v>9.5852402940516432E-2</v>
      </c>
      <c r="AD173" s="22">
        <f>('Income Statement Annual'!AF173-'Income Statement Annual'!AC173)/'Income Statement Annual'!N173</f>
        <v>3.0228019231684677E-2</v>
      </c>
      <c r="AE173" s="22">
        <f>'Income Statement Annual'!AF173/'Income Statement Annual'!N173</f>
        <v>3.0228019231684677E-2</v>
      </c>
      <c r="AF173" s="22">
        <f>'Income Statement Annual'!BS173/'Income Statement Annual'!N173</f>
        <v>5.3832396004053068E-2</v>
      </c>
      <c r="AG173" s="22">
        <f>('Income Statement Annual'!AF173-'Income Statement Annual'!AC173)/('Income Statement Annual'!AH173*-1)</f>
        <v>6.7862595419847329</v>
      </c>
      <c r="AH173" s="23">
        <f>'Income Statement Annual'!AF173/('Income Statement Annual'!AH173*-1)</f>
        <v>6.7862595419847329</v>
      </c>
      <c r="AI173" s="24">
        <f>'Cash Flow Statement Annual'!BG173/'Cash Flow Statement Annual'!AB173</f>
        <v>0.75078657577346619</v>
      </c>
      <c r="AJ173" s="22">
        <f>'Cash Flow Statement Annual'!AB173/'Balance Sheet Annual'!BR173</f>
        <v>0.18551260381580068</v>
      </c>
      <c r="AK173" s="22">
        <f>('Cash Flow Statement Annual'!AB173+'Cash Flow Statement Annual'!AV173)/('Balance Sheet Annual'!BH173+'Balance Sheet Annual'!BS173)</f>
        <v>0.12400072414745929</v>
      </c>
      <c r="AL173" s="23">
        <f>('Cash Flow Statement Annual'!AB173/('Balance Sheet Annual'!BH173+'Balance Sheet Annual'!BS173))</f>
        <v>0.1453630741965298</v>
      </c>
      <c r="AM173" s="24">
        <f>'Income Statement Annual'!BS173/'Balance Sheet Annual'!CS173</f>
        <v>0.18505271524417327</v>
      </c>
      <c r="AN173" s="22">
        <f>'Income Statement Annual'!N173/'Balance Sheet Annual'!CS173</f>
        <v>3.4375715922107677</v>
      </c>
      <c r="AO173" s="22">
        <f>'Income Statement Annual'!N173/'Balance Sheet Annual'!BB173</f>
        <v>0.64682698525110083</v>
      </c>
      <c r="AP173" s="22">
        <f>'Income Statement Annual'!N173/('Balance Sheet Annual'!AH173-'Balance Sheet Annual'!BR173)</f>
        <v>-21.17641129032258</v>
      </c>
      <c r="AQ173" s="22">
        <f>'Income Statement Annual'!BS173/'Balance Sheet Annual'!BB173</f>
        <v>3.4820246416145055E-2</v>
      </c>
      <c r="AR173" s="22">
        <f>'Cash Flow Statement Annual'!AB173/'Income Statement Annual'!N173</f>
        <v>0.10374773034838727</v>
      </c>
      <c r="AS173" s="22">
        <f>'Cash Flow Statement Annual'!BG173/'Income Statement Annual'!N173</f>
        <v>7.78924032125346E-2</v>
      </c>
      <c r="AT173" s="22">
        <f>'Cash Flow Statement Annual'!AB173/'Balance Sheet Annual'!BB173</f>
        <v>6.7106831647891468E-2</v>
      </c>
      <c r="AU173" s="22">
        <f>('Cash Flow Statement Annual'!AB173+'Cash Flow Statement Annual'!AU173)/'Balance Sheet Annual'!BR173</f>
        <v>-6.6964991427216458E-2</v>
      </c>
      <c r="AV173" s="22">
        <f>('Cash Flow Statement Annual'!AB173+'Cash Flow Statement Annual'!AU173)/('Balance Sheet Annual'!BH173+'Balance Sheet Annual'!BS173)</f>
        <v>-5.2472106030433251E-2</v>
      </c>
      <c r="AW173" s="22">
        <f>'Cash Flow Statement Annual'!AB173/'Balance Sheet Annual'!BS173</f>
        <v>0.20881467287161237</v>
      </c>
      <c r="AX173" s="22">
        <f>('Cash Flow Statement Annual'!AB173+'Cash Flow Statement Annual'!AU173)/'Balance Sheet Annual'!BS173</f>
        <v>-7.5376402956474131E-2</v>
      </c>
      <c r="AY173" s="22">
        <f>('Balance Sheet Annual'!BH173+'Balance Sheet Annual'!BS173)/('Income Statement Annual'!AF173-'Income Statement Annual'!AC173)</f>
        <v>23.611023622047245</v>
      </c>
      <c r="AZ173" s="22">
        <f>(('Balance Sheet Annual'!BH173+'Balance Sheet Annual'!BS173)-'Balance Sheet Annual'!N173)/('Income Statement Annual'!AF173-'Income Statement Annual'!AC173)</f>
        <v>17.579527559055119</v>
      </c>
      <c r="BA173" s="22">
        <f>('Cash Flow Statement Annual'!AB173+'Cash Flow Statement Annual'!AU173)/'Income Statement Annual'!BS173</f>
        <v>-0.69567963617988882</v>
      </c>
      <c r="BB173" s="22">
        <f>'Income Statement Annual'!AF173/('Balance Sheet Annual'!BH173+'Balance Sheet Annual'!BS173)</f>
        <v>4.2353098112452477E-2</v>
      </c>
      <c r="BC173" s="23">
        <f>'Income Statement Annual'!AF173/('Balance Sheet Annual'!BB173-'Balance Sheet Annual'!BR173)</f>
        <v>3.0633623244338465E-2</v>
      </c>
    </row>
    <row r="174" spans="1:55" x14ac:dyDescent="0.2">
      <c r="A174" s="47" t="s">
        <v>86</v>
      </c>
      <c r="B174" s="47" t="s">
        <v>87</v>
      </c>
      <c r="C174" s="47" t="str">
        <f>VLOOKUP(A174,'[1]S&amp;P 500 Wikipedia'!A:D,3,FALSE)</f>
        <v>Communication Services</v>
      </c>
      <c r="D174" s="47">
        <v>18</v>
      </c>
      <c r="E174" s="47" t="s">
        <v>16</v>
      </c>
      <c r="F174" s="47">
        <v>2018</v>
      </c>
      <c r="G174" s="47" t="s">
        <v>17</v>
      </c>
      <c r="H174" s="48">
        <v>43465</v>
      </c>
      <c r="I174" s="48">
        <v>43501</v>
      </c>
      <c r="J174" s="48">
        <v>43501</v>
      </c>
      <c r="K174" s="47">
        <v>695239000</v>
      </c>
      <c r="L174" s="47">
        <v>747600000</v>
      </c>
      <c r="M174" s="47" t="s">
        <v>1770</v>
      </c>
      <c r="N174" s="20">
        <f>'Balance Sheet Annual'!AH174/'Balance Sheet Annual'!BR174</f>
        <v>3.919006354708261</v>
      </c>
      <c r="O174" s="21">
        <f>('Balance Sheet Annual'!AH174-'Balance Sheet Annual'!U174)/'Balance Sheet Annual'!BR174</f>
        <v>3.8870306181398036</v>
      </c>
      <c r="P174" s="21">
        <f>'Balance Sheet Annual'!N174/'Balance Sheet Annual'!BR174</f>
        <v>3.1525129982668978</v>
      </c>
      <c r="Q174" s="21">
        <f>'Balance Sheet Annual'!CH174/'Balance Sheet Annual'!CS174</f>
        <v>0.31055914608057289</v>
      </c>
      <c r="R174" s="21">
        <f>('Balance Sheet Annual'!BH174+'Balance Sheet Annual'!BS174)/'Balance Sheet Annual'!BB174</f>
        <v>1.7234269218873499E-2</v>
      </c>
      <c r="S174" s="21">
        <f>('Balance Sheet Annual'!BH174/'Balance Sheet Annual'!BB174)</f>
        <v>0</v>
      </c>
      <c r="T174" s="21">
        <f>'Balance Sheet Annual'!BS174/'Balance Sheet Annual'!BB174</f>
        <v>1.7234269218873499E-2</v>
      </c>
      <c r="U174" s="21">
        <f>('Balance Sheet Annual'!BH174+'Balance Sheet Annual'!BS174)/'Balance Sheet Annual'!CS174</f>
        <v>2.2586529150809557E-2</v>
      </c>
      <c r="V174" s="21">
        <f>('Balance Sheet Annual'!BH174/'Balance Sheet Annual'!CS174)</f>
        <v>0</v>
      </c>
      <c r="W174" s="21">
        <f>('Balance Sheet Annual'!BS174/'Balance Sheet Annual'!CS174)</f>
        <v>2.2586529150809557E-2</v>
      </c>
      <c r="X174" s="22">
        <f>'Balance Sheet Annual'!AH174/'Balance Sheet Annual'!BB174</f>
        <v>0.58282071548850478</v>
      </c>
      <c r="Y174" s="22">
        <f>'Balance Sheet Annual'!CS174/('Balance Sheet Annual'!BB174-'Balance Sheet Annual'!AQ174-'Balance Sheet Annual'!AR174-'Balance Sheet Annual'!AS174)</f>
        <v>0.83517330875853379</v>
      </c>
      <c r="Z174" s="22">
        <f>'Balance Sheet Annual'!BA174/'Balance Sheet Annual'!BB174</f>
        <v>0.41717928451149522</v>
      </c>
      <c r="AA174" s="22">
        <f>'Balance Sheet Annual'!AR174/'Balance Sheet Annual'!BB174</f>
        <v>7.6841128561118938E-2</v>
      </c>
      <c r="AB174" s="23">
        <f>'Balance Sheet Annual'!CS174/'Balance Sheet Annual'!CT174</f>
        <v>0.76303309392075325</v>
      </c>
      <c r="AC174" s="24">
        <f>'Income Statement Annual'!V174/'Income Statement Annual'!N174</f>
        <v>0.5647607422945643</v>
      </c>
      <c r="AD174" s="22">
        <f>('Income Statement Annual'!AF174-'Income Statement Annual'!AC174)/'Income Statement Annual'!N174</f>
        <v>0.22944181729145804</v>
      </c>
      <c r="AE174" s="22">
        <f>'Income Statement Annual'!AF174/'Income Statement Annual'!N174</f>
        <v>0.22944181729145804</v>
      </c>
      <c r="AF174" s="22">
        <f>'Income Statement Annual'!BS174/'Income Statement Annual'!N174</f>
        <v>0.22464716157843576</v>
      </c>
      <c r="AG174" s="22" t="e">
        <f>('Income Statement Annual'!AF174-'Income Statement Annual'!AC174)/('Income Statement Annual'!AH174*-1)</f>
        <v>#DIV/0!</v>
      </c>
      <c r="AH174" s="23" t="e">
        <f>'Income Statement Annual'!AF174/('Income Statement Annual'!AH174*-1)</f>
        <v>#DIV/0!</v>
      </c>
      <c r="AI174" s="24">
        <f>'Cash Flow Statement Annual'!BG174/'Cash Flow Statement Annual'!AB174</f>
        <v>-0.27472848179108211</v>
      </c>
      <c r="AJ174" s="22">
        <f>'Cash Flow Statement Annual'!AB174/'Balance Sheet Annual'!BR174</f>
        <v>1.3856441363373773</v>
      </c>
      <c r="AK174" s="22">
        <f>('Cash Flow Statement Annual'!AB174+'Cash Flow Statement Annual'!AV174)/('Balance Sheet Annual'!BH174+'Balance Sheet Annual'!BS174)</f>
        <v>11.956879361914257</v>
      </c>
      <c r="AL174" s="23">
        <f>('Cash Flow Statement Annual'!AB174/('Balance Sheet Annual'!BH174+'Balance Sheet Annual'!BS174))</f>
        <v>11.956879361914257</v>
      </c>
      <c r="AM174" s="24">
        <f>'Income Statement Annual'!BS174/'Balance Sheet Annual'!CS174</f>
        <v>0.17303578264687999</v>
      </c>
      <c r="AN174" s="22">
        <f>'Income Statement Annual'!N174/'Balance Sheet Annual'!CS174</f>
        <v>0.77025581552457945</v>
      </c>
      <c r="AO174" s="22">
        <f>'Income Statement Annual'!N174/'Balance Sheet Annual'!BB174</f>
        <v>0.58773067803017287</v>
      </c>
      <c r="AP174" s="22">
        <f>'Income Statement Annual'!N174/('Balance Sheet Annual'!AH174-'Balance Sheet Annual'!BR174)</f>
        <v>1.3538928910702976</v>
      </c>
      <c r="AQ174" s="22">
        <f>'Income Statement Annual'!BS174/'Balance Sheet Annual'!BB174</f>
        <v>0.13203202859204782</v>
      </c>
      <c r="AR174" s="22">
        <f>'Cash Flow Statement Annual'!AB174/'Income Statement Annual'!N174</f>
        <v>0.35061650794114851</v>
      </c>
      <c r="AS174" s="22">
        <f>'Cash Flow Statement Annual'!BG174/'Income Statement Annual'!N174</f>
        <v>-9.6324340917562618E-2</v>
      </c>
      <c r="AT174" s="22">
        <f>'Cash Flow Statement Annual'!AB174/'Balance Sheet Annual'!BB174</f>
        <v>0.20606807794082271</v>
      </c>
      <c r="AU174" s="22">
        <f>('Cash Flow Statement Annual'!AB174+'Cash Flow Statement Annual'!AU174)/'Balance Sheet Annual'!BR174</f>
        <v>0.56230502599653376</v>
      </c>
      <c r="AV174" s="22">
        <f>('Cash Flow Statement Annual'!AB174+'Cash Flow Statement Annual'!AU174)/('Balance Sheet Annual'!BH174+'Balance Sheet Annual'!BS174)</f>
        <v>4.8521934197407779</v>
      </c>
      <c r="AW174" s="22">
        <f>'Cash Flow Statement Annual'!AB174/'Balance Sheet Annual'!BS174</f>
        <v>11.956879361914257</v>
      </c>
      <c r="AX174" s="22">
        <f>('Cash Flow Statement Annual'!AB174+'Cash Flow Statement Annual'!AU174)/'Balance Sheet Annual'!BS174</f>
        <v>4.8521934197407779</v>
      </c>
      <c r="AY174" s="22">
        <f>('Balance Sheet Annual'!BH174+'Balance Sheet Annual'!BS174)/('Income Statement Annual'!AF174-'Income Statement Annual'!AC174)</f>
        <v>0.12780326197757391</v>
      </c>
      <c r="AZ174" s="22">
        <f>(('Balance Sheet Annual'!BH174+'Balance Sheet Annual'!BS174)-'Balance Sheet Annual'!N174)/('Income Statement Annual'!AF174-'Income Statement Annual'!AC174)</f>
        <v>-3.3488786952089704</v>
      </c>
      <c r="BA174" s="22">
        <f>('Cash Flow Statement Annual'!AB174+'Cash Flow Statement Annual'!AU174)/'Income Statement Annual'!BS174</f>
        <v>0.63336153045288912</v>
      </c>
      <c r="BB174" s="22">
        <f>'Income Statement Annual'!AF174/('Balance Sheet Annual'!BH174+'Balance Sheet Annual'!BS174)</f>
        <v>7.8245264207377865</v>
      </c>
      <c r="BC174" s="23">
        <f>'Income Statement Annual'!AF174/('Balance Sheet Annual'!BB174-'Balance Sheet Annual'!BR174)</f>
        <v>0.15840784772823607</v>
      </c>
    </row>
    <row r="175" spans="1:55" x14ac:dyDescent="0.2">
      <c r="A175" s="47" t="s">
        <v>562</v>
      </c>
      <c r="B175" s="47" t="s">
        <v>563</v>
      </c>
      <c r="C175" s="47" t="str">
        <f>VLOOKUP(A175,'[1]S&amp;P 500 Wikipedia'!A:D,3,FALSE)</f>
        <v>Consumer Discretionary</v>
      </c>
      <c r="D175" s="47">
        <v>115285</v>
      </c>
      <c r="E175" s="47" t="s">
        <v>16</v>
      </c>
      <c r="F175" s="47">
        <v>2018</v>
      </c>
      <c r="G175" s="47" t="s">
        <v>17</v>
      </c>
      <c r="H175" s="48">
        <v>43465</v>
      </c>
      <c r="I175" s="48">
        <v>43521</v>
      </c>
      <c r="J175" s="48">
        <v>43521</v>
      </c>
      <c r="K175" s="47">
        <v>146390000</v>
      </c>
      <c r="L175" s="47">
        <v>146929000</v>
      </c>
      <c r="M175" s="47" t="s">
        <v>1771</v>
      </c>
      <c r="N175" s="20">
        <f>'Balance Sheet Annual'!AH175/'Balance Sheet Annual'!BR175</f>
        <v>1.283855751480367</v>
      </c>
      <c r="O175" s="21">
        <f>('Balance Sheet Annual'!AH175-'Balance Sheet Annual'!U175)/'Balance Sheet Annual'!BR175</f>
        <v>0.67217089809011865</v>
      </c>
      <c r="P175" s="21">
        <f>'Balance Sheet Annual'!N175/'Balance Sheet Annual'!BR175</f>
        <v>5.6526367147945858E-2</v>
      </c>
      <c r="Q175" s="21">
        <f>'Balance Sheet Annual'!CH175/'Balance Sheet Annual'!CS175</f>
        <v>2.6529587778309334</v>
      </c>
      <c r="R175" s="21">
        <f>('Balance Sheet Annual'!BH175+'Balance Sheet Annual'!BS175)/'Balance Sheet Annual'!BB175</f>
        <v>0.2478333270256973</v>
      </c>
      <c r="S175" s="21">
        <f>('Balance Sheet Annual'!BH175/'Balance Sheet Annual'!BB175)</f>
        <v>5.607070544601294E-2</v>
      </c>
      <c r="T175" s="21">
        <f>'Balance Sheet Annual'!BS175/'Balance Sheet Annual'!BB175</f>
        <v>0.19176262157968438</v>
      </c>
      <c r="U175" s="21">
        <f>('Balance Sheet Annual'!BH175+'Balance Sheet Annual'!BS175)/'Balance Sheet Annual'!CS175</f>
        <v>0.9053249273975652</v>
      </c>
      <c r="V175" s="21">
        <f>('Balance Sheet Annual'!BH175/'Balance Sheet Annual'!CS175)</f>
        <v>0.20482397563818569</v>
      </c>
      <c r="W175" s="21">
        <f>('Balance Sheet Annual'!BS175/'Balance Sheet Annual'!CS175)</f>
        <v>0.70050095175937954</v>
      </c>
      <c r="X175" s="22">
        <f>'Balance Sheet Annual'!AH175/'Balance Sheet Annual'!BB175</f>
        <v>0.59730868939938686</v>
      </c>
      <c r="Y175" s="22">
        <f>'Balance Sheet Annual'!CS175/('Balance Sheet Annual'!BB175-'Balance Sheet Annual'!AQ175-'Balance Sheet Annual'!AR175-'Balance Sheet Annual'!AS175)</f>
        <v>0.37975878254618861</v>
      </c>
      <c r="Z175" s="22">
        <f>'Balance Sheet Annual'!BA175/'Balance Sheet Annual'!BB175</f>
        <v>0.40269131060061308</v>
      </c>
      <c r="AA175" s="22">
        <f>'Balance Sheet Annual'!AR175/'Balance Sheet Annual'!BB175</f>
        <v>0.16784430231237937</v>
      </c>
      <c r="AB175" s="23">
        <f>'Balance Sheet Annual'!CS175/'Balance Sheet Annual'!CT175</f>
        <v>0.27375069383996264</v>
      </c>
      <c r="AC175" s="24">
        <f>'Income Statement Annual'!V175/'Income Statement Annual'!N175</f>
        <v>0.3193895748364578</v>
      </c>
      <c r="AD175" s="22">
        <f>('Income Statement Annual'!AF175-'Income Statement Annual'!AC175)/'Income Statement Annual'!N175</f>
        <v>7.3044658005869526E-2</v>
      </c>
      <c r="AE175" s="22">
        <f>'Income Statement Annual'!AF175/'Income Statement Annual'!N175</f>
        <v>6.0147190245802618E-2</v>
      </c>
      <c r="AF175" s="22">
        <f>'Income Statement Annual'!BS175/'Income Statement Annual'!N175</f>
        <v>4.325971935097344E-2</v>
      </c>
      <c r="AG175" s="22">
        <f>('Income Statement Annual'!AF175-'Income Statement Annual'!AC175)/('Income Statement Annual'!AH175*-1)</f>
        <v>13.426509688496443</v>
      </c>
      <c r="AH175" s="23">
        <f>'Income Statement Annual'!AF175/('Income Statement Annual'!AH175*-1)</f>
        <v>11.055795928378711</v>
      </c>
      <c r="AI175" s="24">
        <f>'Cash Flow Statement Annual'!BG175/'Cash Flow Statement Annual'!AB175</f>
        <v>-0.53165310820109613</v>
      </c>
      <c r="AJ175" s="22">
        <f>'Cash Flow Statement Annual'!AB175/'Balance Sheet Annual'!BR175</f>
        <v>0.19407148230567287</v>
      </c>
      <c r="AK175" s="22">
        <f>('Cash Flow Statement Annual'!AB175+'Cash Flow Statement Annual'!AV175)/('Balance Sheet Annual'!BH175+'Balance Sheet Annual'!BS175)</f>
        <v>0.23198092438471915</v>
      </c>
      <c r="AL175" s="23">
        <f>('Cash Flow Statement Annual'!AB175/('Balance Sheet Annual'!BH175+'Balance Sheet Annual'!BS175))</f>
        <v>0.36432134585528492</v>
      </c>
      <c r="AM175" s="24">
        <f>'Income Statement Annual'!BS175/'Balance Sheet Annual'!CS175</f>
        <v>0.23343205670752026</v>
      </c>
      <c r="AN175" s="22">
        <f>'Income Statement Annual'!N175/'Balance Sheet Annual'!CS175</f>
        <v>5.3960603584513898</v>
      </c>
      <c r="AO175" s="22">
        <f>'Income Statement Annual'!N175/'Balance Sheet Annual'!BB175</f>
        <v>1.4771752671283855</v>
      </c>
      <c r="AP175" s="22">
        <f>'Income Statement Annual'!N175/('Balance Sheet Annual'!AH175-'Balance Sheet Annual'!BR175)</f>
        <v>11.185405356674828</v>
      </c>
      <c r="AQ175" s="22">
        <f>'Income Statement Annual'!BS175/'Balance Sheet Annual'!BB175</f>
        <v>6.3902187488173182E-2</v>
      </c>
      <c r="AR175" s="22">
        <f>'Cash Flow Statement Annual'!AB175/'Income Statement Annual'!N175</f>
        <v>6.1124074616629463E-2</v>
      </c>
      <c r="AS175" s="22">
        <f>'Cash Flow Statement Annual'!BG175/'Income Statement Annual'!N175</f>
        <v>-3.2496804255846772E-2</v>
      </c>
      <c r="AT175" s="22">
        <f>'Cash Flow Statement Annual'!AB175/'Balance Sheet Annual'!BB175</f>
        <v>9.0290971249795002E-2</v>
      </c>
      <c r="AU175" s="22">
        <f>('Cash Flow Statement Annual'!AB175+'Cash Flow Statement Annual'!AU175)/'Balance Sheet Annual'!BR175</f>
        <v>0.10999311441476847</v>
      </c>
      <c r="AV175" s="22">
        <f>('Cash Flow Statement Annual'!AB175+'Cash Flow Statement Annual'!AU175)/('Balance Sheet Annual'!BH175+'Balance Sheet Annual'!BS175)</f>
        <v>0.20648494566185641</v>
      </c>
      <c r="AW175" s="22">
        <f>'Cash Flow Statement Annual'!AB175/'Balance Sheet Annual'!BS175</f>
        <v>0.47084760578471652</v>
      </c>
      <c r="AX175" s="22">
        <f>('Cash Flow Statement Annual'!AB175+'Cash Flow Statement Annual'!AU175)/'Balance Sheet Annual'!BS175</f>
        <v>0.26686040607154299</v>
      </c>
      <c r="AY175" s="22">
        <f>('Balance Sheet Annual'!BH175+'Balance Sheet Annual'!BS175)/('Income Statement Annual'!AF175-'Income Statement Annual'!AC175)</f>
        <v>2.2968848305842102</v>
      </c>
      <c r="AZ175" s="22">
        <f>(('Balance Sheet Annual'!BH175+'Balance Sheet Annual'!BS175)-'Balance Sheet Annual'!N175)/('Income Statement Annual'!AF175-'Income Statement Annual'!AC175)</f>
        <v>2.0531524731146651</v>
      </c>
      <c r="BA175" s="22">
        <f>('Cash Flow Statement Annual'!AB175+'Cash Flow Statement Annual'!AU175)/'Income Statement Annual'!BS175</f>
        <v>0.80081532535281819</v>
      </c>
      <c r="BB175" s="22">
        <f>'Income Statement Annual'!AF175/('Balance Sheet Annual'!BH175+'Balance Sheet Annual'!BS175)</f>
        <v>0.3584987656206256</v>
      </c>
      <c r="BC175" s="23">
        <f>'Income Statement Annual'!AF175/('Balance Sheet Annual'!BB175-'Balance Sheet Annual'!BR175)</f>
        <v>0.16614730061614727</v>
      </c>
    </row>
    <row r="176" spans="1:55" x14ac:dyDescent="0.2">
      <c r="A176" s="47" t="s">
        <v>568</v>
      </c>
      <c r="B176" s="47" t="s">
        <v>569</v>
      </c>
      <c r="C176" s="47" t="str">
        <f>VLOOKUP(A176,'[1]S&amp;P 500 Wikipedia'!A:D,3,FALSE)</f>
        <v>Information Technology</v>
      </c>
      <c r="D176" s="47">
        <v>182201</v>
      </c>
      <c r="E176" s="47" t="s">
        <v>16</v>
      </c>
      <c r="F176" s="47">
        <v>2018</v>
      </c>
      <c r="G176" s="47" t="s">
        <v>17</v>
      </c>
      <c r="H176" s="48">
        <v>43465</v>
      </c>
      <c r="I176" s="48">
        <v>43517</v>
      </c>
      <c r="J176" s="48">
        <v>43517</v>
      </c>
      <c r="K176" s="47">
        <v>158196000</v>
      </c>
      <c r="L176" s="47">
        <v>158666000</v>
      </c>
      <c r="M176" s="47" t="s">
        <v>1772</v>
      </c>
      <c r="N176" s="20">
        <f>'Balance Sheet Annual'!AH176/'Balance Sheet Annual'!BR176</f>
        <v>1.0329154199631649</v>
      </c>
      <c r="O176" s="21">
        <f>('Balance Sheet Annual'!AH176-'Balance Sheet Annual'!U176)/'Balance Sheet Annual'!BR176</f>
        <v>1.0329154199631649</v>
      </c>
      <c r="P176" s="21">
        <f>'Balance Sheet Annual'!N176/'Balance Sheet Annual'!BR176</f>
        <v>0.37045542155405031</v>
      </c>
      <c r="Q176" s="21">
        <f>'Balance Sheet Annual'!CH176/'Balance Sheet Annual'!CS176</f>
        <v>2.1604610515669642</v>
      </c>
      <c r="R176" s="21">
        <f>('Balance Sheet Annual'!BH176+'Balance Sheet Annual'!BS176)/'Balance Sheet Annual'!BB176</f>
        <v>0.38775078464797297</v>
      </c>
      <c r="S176" s="21">
        <f>('Balance Sheet Annual'!BH176/'Balance Sheet Annual'!BB176)</f>
        <v>8.6975259346127442E-3</v>
      </c>
      <c r="T176" s="21">
        <f>'Balance Sheet Annual'!BS176/'Balance Sheet Annual'!BB176</f>
        <v>0.37905325871336021</v>
      </c>
      <c r="U176" s="21">
        <f>('Balance Sheet Annual'!BH176+'Balance Sheet Annual'!BS176)/'Balance Sheet Annual'!CS176</f>
        <v>1.2254712525944482</v>
      </c>
      <c r="V176" s="21">
        <f>('Balance Sheet Annual'!BH176/'Balance Sheet Annual'!CS176)</f>
        <v>2.7488191961337137E-2</v>
      </c>
      <c r="W176" s="21">
        <f>('Balance Sheet Annual'!BS176/'Balance Sheet Annual'!CS176)</f>
        <v>1.197983060633111</v>
      </c>
      <c r="X176" s="22">
        <f>'Balance Sheet Annual'!AH176/'Balance Sheet Annual'!BB176</f>
        <v>0.25517841964498827</v>
      </c>
      <c r="Y176" s="22">
        <f>'Balance Sheet Annual'!CS176/('Balance Sheet Annual'!BB176-'Balance Sheet Annual'!AQ176-'Balance Sheet Annual'!AR176-'Balance Sheet Annual'!AS176)</f>
        <v>0.95126841681775653</v>
      </c>
      <c r="Z176" s="22">
        <f>'Balance Sheet Annual'!BA176/'Balance Sheet Annual'!BB176</f>
        <v>0.74482158035501178</v>
      </c>
      <c r="AA176" s="22">
        <f>'Balance Sheet Annual'!AR176/'Balance Sheet Annual'!BB176</f>
        <v>0.47928828653561767</v>
      </c>
      <c r="AB176" s="23">
        <f>'Balance Sheet Annual'!CS176/'Balance Sheet Annual'!CT176</f>
        <v>0.31640953129423871</v>
      </c>
      <c r="AC176" s="24">
        <f>'Income Statement Annual'!V176/'Income Statement Annual'!N176</f>
        <v>0.67471926700780605</v>
      </c>
      <c r="AD176" s="22">
        <f>('Income Statement Annual'!AF176-'Income Statement Annual'!AC176)/'Income Statement Annual'!N176</f>
        <v>0.21894678118778529</v>
      </c>
      <c r="AE176" s="22">
        <f>'Income Statement Annual'!AF176/'Income Statement Annual'!N176</f>
        <v>0.21894678118778529</v>
      </c>
      <c r="AF176" s="22">
        <f>'Income Statement Annual'!BS176/'Income Statement Annual'!N176</f>
        <v>0.1342851609123904</v>
      </c>
      <c r="AG176" s="22">
        <f>('Income Statement Annual'!AF176-'Income Statement Annual'!AC176)/('Income Statement Annual'!AH176*-1)</f>
        <v>4.2141509433962261</v>
      </c>
      <c r="AH176" s="23">
        <f>'Income Statement Annual'!AF176/('Income Statement Annual'!AH176*-1)</f>
        <v>4.2141509433962261</v>
      </c>
      <c r="AI176" s="24">
        <f>'Cash Flow Statement Annual'!BG176/'Cash Flow Statement Annual'!AB176</f>
        <v>0.25941114673233989</v>
      </c>
      <c r="AJ176" s="22">
        <f>'Cash Flow Statement Annual'!AB176/'Balance Sheet Annual'!BR176</f>
        <v>0.33839418470180077</v>
      </c>
      <c r="AK176" s="22">
        <f>('Cash Flow Statement Annual'!AB176+'Cash Flow Statement Annual'!AV176)/('Balance Sheet Annual'!BH176+'Balance Sheet Annual'!BS176)</f>
        <v>0.21436606414160109</v>
      </c>
      <c r="AL176" s="23">
        <f>('Cash Flow Statement Annual'!AB176/('Balance Sheet Annual'!BH176+'Balance Sheet Annual'!BS176))</f>
        <v>0.21560031366935251</v>
      </c>
      <c r="AM176" s="24">
        <f>'Income Statement Annual'!BS176/'Balance Sheet Annual'!CS176</f>
        <v>0.10798279070778481</v>
      </c>
      <c r="AN176" s="22">
        <f>'Income Statement Annual'!N176/'Balance Sheet Annual'!CS176</f>
        <v>0.80413047855849362</v>
      </c>
      <c r="AO176" s="22">
        <f>'Income Statement Annual'!N176/'Balance Sheet Annual'!BB176</f>
        <v>0.25443454782010483</v>
      </c>
      <c r="AP176" s="22">
        <f>'Income Statement Annual'!N176/('Balance Sheet Annual'!AH176-'Balance Sheet Annual'!BR176)</f>
        <v>31.289418894300479</v>
      </c>
      <c r="AQ176" s="22">
        <f>'Income Statement Annual'!BS176/'Balance Sheet Annual'!BB176</f>
        <v>3.4166784195694071E-2</v>
      </c>
      <c r="AR176" s="22">
        <f>'Cash Flow Statement Annual'!AB176/'Income Statement Annual'!N176</f>
        <v>0.3285685513696372</v>
      </c>
      <c r="AS176" s="22">
        <f>'Cash Flow Statement Annual'!BG176/'Income Statement Annual'!N176</f>
        <v>8.5234344690981317E-2</v>
      </c>
      <c r="AT176" s="22">
        <f>'Cash Flow Statement Annual'!AB176/'Balance Sheet Annual'!BB176</f>
        <v>8.3599190795640529E-2</v>
      </c>
      <c r="AU176" s="22">
        <f>('Cash Flow Statement Annual'!AB176+'Cash Flow Statement Annual'!AU176)/'Balance Sheet Annual'!BR176</f>
        <v>-0.11326033616633319</v>
      </c>
      <c r="AV176" s="22">
        <f>('Cash Flow Statement Annual'!AB176+'Cash Flow Statement Annual'!AU176)/('Balance Sheet Annual'!BH176+'Balance Sheet Annual'!BS176)</f>
        <v>-7.2161299182124508E-2</v>
      </c>
      <c r="AW176" s="22">
        <f>'Cash Flow Statement Annual'!AB176/'Balance Sheet Annual'!BS176</f>
        <v>0.2205473475664225</v>
      </c>
      <c r="AX176" s="22">
        <f>('Cash Flow Statement Annual'!AB176+'Cash Flow Statement Annual'!AU176)/'Balance Sheet Annual'!BS176</f>
        <v>-7.38170685408744E-2</v>
      </c>
      <c r="AY176" s="22">
        <f>('Balance Sheet Annual'!BH176+'Balance Sheet Annual'!BS176)/('Income Statement Annual'!AF176-'Income Statement Annual'!AC176)</f>
        <v>6.9604615666402099</v>
      </c>
      <c r="AZ176" s="22">
        <f>(('Balance Sheet Annual'!BH176+'Balance Sheet Annual'!BS176)-'Balance Sheet Annual'!N176)/('Income Statement Annual'!AF176-'Income Statement Annual'!AC176)</f>
        <v>5.317601807192136</v>
      </c>
      <c r="BA176" s="22">
        <f>('Cash Flow Statement Annual'!AB176+'Cash Flow Statement Annual'!AU176)/'Income Statement Annual'!BS176</f>
        <v>-0.81894158428325881</v>
      </c>
      <c r="BB176" s="22">
        <f>'Income Statement Annual'!AF176/('Balance Sheet Annual'!BH176+'Balance Sheet Annual'!BS176)</f>
        <v>0.14366863324017984</v>
      </c>
      <c r="BC176" s="23">
        <f>'Income Statement Annual'!AF176/('Balance Sheet Annual'!BB176-'Balance Sheet Annual'!BR176)</f>
        <v>7.398550554428289E-2</v>
      </c>
    </row>
    <row r="177" spans="1:55" x14ac:dyDescent="0.2">
      <c r="A177" s="47" t="s">
        <v>541</v>
      </c>
      <c r="B177" s="47" t="s">
        <v>542</v>
      </c>
      <c r="C177" s="47" t="str">
        <f>VLOOKUP(A177,'[1]S&amp;P 500 Wikipedia'!A:D,3,FALSE)</f>
        <v>Consumer Discretionary</v>
      </c>
      <c r="D177" s="47">
        <v>250974</v>
      </c>
      <c r="E177" s="47" t="s">
        <v>16</v>
      </c>
      <c r="F177" s="47">
        <v>2018</v>
      </c>
      <c r="G177" s="47" t="s">
        <v>17</v>
      </c>
      <c r="H177" s="48">
        <v>43524</v>
      </c>
      <c r="I177" s="48">
        <v>43543</v>
      </c>
      <c r="J177" s="48">
        <v>43543</v>
      </c>
      <c r="K177" s="47">
        <v>380000000</v>
      </c>
      <c r="L177" s="47">
        <v>382000000</v>
      </c>
      <c r="M177" s="47" t="s">
        <v>1773</v>
      </c>
      <c r="N177" s="20">
        <f>'Balance Sheet Annual'!AH177/'Balance Sheet Annual'!BR177</f>
        <v>1.9553817847286108</v>
      </c>
      <c r="O177" s="21">
        <f>('Balance Sheet Annual'!AH177-'Balance Sheet Annual'!U177)/'Balance Sheet Annual'!BR177</f>
        <v>0.97516099356025754</v>
      </c>
      <c r="P177" s="21">
        <f>'Balance Sheet Annual'!N177/'Balance Sheet Annual'!BR177</f>
        <v>0.62971481140754371</v>
      </c>
      <c r="Q177" s="21">
        <f>'Balance Sheet Annual'!CH177/'Balance Sheet Annual'!CS177</f>
        <v>1.2654095130875316</v>
      </c>
      <c r="R177" s="21">
        <f>('Balance Sheet Annual'!BH177+'Balance Sheet Annual'!BS177)/'Balance Sheet Annual'!BB177</f>
        <v>0.15517455584544665</v>
      </c>
      <c r="S177" s="21">
        <f>('Balance Sheet Annual'!BH177/'Balance Sheet Annual'!BB177)</f>
        <v>0</v>
      </c>
      <c r="T177" s="21">
        <f>'Balance Sheet Annual'!BS177/'Balance Sheet Annual'!BB177</f>
        <v>0.15517455584544665</v>
      </c>
      <c r="U177" s="21">
        <f>('Balance Sheet Annual'!BH177+'Balance Sheet Annual'!BS177)/'Balance Sheet Annual'!CS177</f>
        <v>0.35153391500140724</v>
      </c>
      <c r="V177" s="21">
        <f>('Balance Sheet Annual'!BH177/'Balance Sheet Annual'!CS177)</f>
        <v>0</v>
      </c>
      <c r="W177" s="21">
        <f>('Balance Sheet Annual'!BS177/'Balance Sheet Annual'!CS177)</f>
        <v>0.35153391500140724</v>
      </c>
      <c r="X177" s="22">
        <f>'Balance Sheet Annual'!AH177/'Balance Sheet Annual'!BB177</f>
        <v>0.52814014163250089</v>
      </c>
      <c r="Y177" s="22">
        <f>'Balance Sheet Annual'!CS177/('Balance Sheet Annual'!BB177-'Balance Sheet Annual'!AQ177-'Balance Sheet Annual'!AR177-'Balance Sheet Annual'!AS177)</f>
        <v>0.44142129457075413</v>
      </c>
      <c r="Z177" s="22">
        <f>'Balance Sheet Annual'!BA177/'Balance Sheet Annual'!BB177</f>
        <v>0.47185985836749905</v>
      </c>
      <c r="AA177" s="22">
        <f>'Balance Sheet Annual'!AR177/'Balance Sheet Annual'!BB177</f>
        <v>0</v>
      </c>
      <c r="AB177" s="23">
        <f>'Balance Sheet Annual'!CS177/'Balance Sheet Annual'!CT177</f>
        <v>0.44142129457075413</v>
      </c>
      <c r="AC177" s="24">
        <f>'Income Statement Annual'!V177/'Income Statement Annual'!N177</f>
        <v>0.38130277442702049</v>
      </c>
      <c r="AD177" s="22">
        <f>('Income Statement Annual'!AF177-'Income Statement Annual'!AC177)/'Income Statement Annual'!N177</f>
        <v>8.2147165259348606E-2</v>
      </c>
      <c r="AE177" s="22">
        <f>'Income Statement Annual'!AF177/'Income Statement Annual'!N177</f>
        <v>8.2147165259348606E-2</v>
      </c>
      <c r="AF177" s="22">
        <f>'Income Statement Annual'!BS177/'Income Statement Annual'!N177</f>
        <v>6.0494571773220748E-2</v>
      </c>
      <c r="AG177" s="22">
        <f>('Income Statement Annual'!AF177-'Income Statement Annual'!AC177)/('Income Statement Annual'!AH177*-1)</f>
        <v>34.049999999999997</v>
      </c>
      <c r="AH177" s="23">
        <f>'Income Statement Annual'!AF177/('Income Statement Annual'!AH177*-1)</f>
        <v>34.049999999999997</v>
      </c>
      <c r="AI177" s="24">
        <f>'Cash Flow Statement Annual'!BG177/'Cash Flow Statement Annual'!AB177</f>
        <v>-0.54236060825488774</v>
      </c>
      <c r="AJ177" s="22">
        <f>'Cash Flow Statement Annual'!AB177/'Balance Sheet Annual'!BR177</f>
        <v>0.63523459061637533</v>
      </c>
      <c r="AK177" s="22">
        <f>('Cash Flow Statement Annual'!AB177+'Cash Flow Statement Annual'!AV177)/('Balance Sheet Annual'!BH177+'Balance Sheet Annual'!BS177)</f>
        <v>0.80704563650920735</v>
      </c>
      <c r="AL177" s="23">
        <f>('Cash Flow Statement Annual'!AB177/('Balance Sheet Annual'!BH177+'Balance Sheet Annual'!BS177))</f>
        <v>1.1056845476381105</v>
      </c>
      <c r="AM177" s="24">
        <f>'Income Statement Annual'!BS177/'Balance Sheet Annual'!CS177</f>
        <v>0.28229665071770332</v>
      </c>
      <c r="AN177" s="22">
        <f>'Income Statement Annual'!N177/'Balance Sheet Annual'!CS177</f>
        <v>4.6664790318041094</v>
      </c>
      <c r="AO177" s="22">
        <f>'Income Statement Annual'!N177/'Balance Sheet Annual'!BB177</f>
        <v>2.0598832153062494</v>
      </c>
      <c r="AP177" s="22">
        <f>'Income Statement Annual'!N177/('Balance Sheet Annual'!AH177-'Balance Sheet Annual'!BR177)</f>
        <v>7.9826673086181996</v>
      </c>
      <c r="AQ177" s="22">
        <f>'Income Statement Annual'!BS177/'Balance Sheet Annual'!BB177</f>
        <v>0.12461175301279662</v>
      </c>
      <c r="AR177" s="22">
        <f>'Cash Flow Statement Annual'!AB177/'Income Statement Annual'!N177</f>
        <v>8.3293124246079611E-2</v>
      </c>
      <c r="AS177" s="22">
        <f>'Cash Flow Statement Annual'!BG177/'Income Statement Annual'!N177</f>
        <v>-4.5174909529553678E-2</v>
      </c>
      <c r="AT177" s="22">
        <f>'Cash Flow Statement Annual'!AB177/'Balance Sheet Annual'!BB177</f>
        <v>0.17157410858491737</v>
      </c>
      <c r="AU177" s="22">
        <f>('Cash Flow Statement Annual'!AB177+'Cash Flow Statement Annual'!AU177)/'Balance Sheet Annual'!BR177</f>
        <v>0.17479300827966882</v>
      </c>
      <c r="AV177" s="22">
        <f>('Cash Flow Statement Annual'!AB177+'Cash Flow Statement Annual'!AU177)/('Balance Sheet Annual'!BH177+'Balance Sheet Annual'!BS177)</f>
        <v>0.30424339471577261</v>
      </c>
      <c r="AW177" s="22">
        <f>'Cash Flow Statement Annual'!AB177/'Balance Sheet Annual'!BS177</f>
        <v>1.1056845476381105</v>
      </c>
      <c r="AX177" s="22">
        <f>('Cash Flow Statement Annual'!AB177+'Cash Flow Statement Annual'!AU177)/'Balance Sheet Annual'!BS177</f>
        <v>0.30424339471577261</v>
      </c>
      <c r="AY177" s="22">
        <f>('Balance Sheet Annual'!BH177+'Balance Sheet Annual'!BS177)/('Income Statement Annual'!AF177-'Income Statement Annual'!AC177)</f>
        <v>0.91703377386196772</v>
      </c>
      <c r="AZ177" s="22">
        <f>(('Balance Sheet Annual'!BH177+'Balance Sheet Annual'!BS177)-'Balance Sheet Annual'!N177)/('Income Statement Annual'!AF177-'Income Statement Annual'!AC177)</f>
        <v>-8.8105726872246701E-2</v>
      </c>
      <c r="BA177" s="22">
        <f>('Cash Flow Statement Annual'!AB177+'Cash Flow Statement Annual'!AU177)/'Income Statement Annual'!BS177</f>
        <v>0.37886340977068794</v>
      </c>
      <c r="BB177" s="22">
        <f>'Income Statement Annual'!AF177/('Balance Sheet Annual'!BH177+'Balance Sheet Annual'!BS177)</f>
        <v>1.0904723779023218</v>
      </c>
      <c r="BC177" s="23">
        <f>'Income Statement Annual'!AF177/('Balance Sheet Annual'!BB177-'Balance Sheet Annual'!BR177)</f>
        <v>0.23182978723404254</v>
      </c>
    </row>
    <row r="178" spans="1:55" x14ac:dyDescent="0.2">
      <c r="A178" s="47" t="s">
        <v>544</v>
      </c>
      <c r="B178" s="47" t="s">
        <v>545</v>
      </c>
      <c r="C178" s="47" t="str">
        <f>VLOOKUP(A178,'[1]S&amp;P 500 Wikipedia'!A:D,3,FALSE)</f>
        <v>Consumer Discretionary</v>
      </c>
      <c r="D178" s="47">
        <v>388839</v>
      </c>
      <c r="E178" s="47" t="s">
        <v>16</v>
      </c>
      <c r="F178" s="47">
        <v>2018</v>
      </c>
      <c r="G178" s="47" t="s">
        <v>17</v>
      </c>
      <c r="H178" s="48">
        <v>43465</v>
      </c>
      <c r="I178" s="48">
        <v>43516</v>
      </c>
      <c r="J178" s="48">
        <v>43516</v>
      </c>
      <c r="K178" s="47">
        <v>188877000</v>
      </c>
      <c r="L178" s="47">
        <v>190178000</v>
      </c>
      <c r="M178" s="47" t="s">
        <v>1774</v>
      </c>
      <c r="N178" s="20">
        <f>'Balance Sheet Annual'!AH178/'Balance Sheet Annual'!BR178</f>
        <v>2.8930103016021698</v>
      </c>
      <c r="O178" s="21">
        <f>('Balance Sheet Annual'!AH178-'Balance Sheet Annual'!U178)/'Balance Sheet Annual'!BR178</f>
        <v>2.2831849762241498</v>
      </c>
      <c r="P178" s="21">
        <f>'Balance Sheet Annual'!N178/'Balance Sheet Annual'!BR178</f>
        <v>1.5029864986166481</v>
      </c>
      <c r="Q178" s="21">
        <f>'Balance Sheet Annual'!CH178/'Balance Sheet Annual'!CS178</f>
        <v>0.29303185655255115</v>
      </c>
      <c r="R178" s="21">
        <f>('Balance Sheet Annual'!BH178+'Balance Sheet Annual'!BS178)/'Balance Sheet Annual'!BB178</f>
        <v>0</v>
      </c>
      <c r="S178" s="21">
        <f>('Balance Sheet Annual'!BH178/'Balance Sheet Annual'!BB178)</f>
        <v>0</v>
      </c>
      <c r="T178" s="21">
        <f>'Balance Sheet Annual'!BS178/'Balance Sheet Annual'!BB178</f>
        <v>0</v>
      </c>
      <c r="U178" s="21">
        <f>('Balance Sheet Annual'!BH178+'Balance Sheet Annual'!BS178)/'Balance Sheet Annual'!CS178</f>
        <v>0</v>
      </c>
      <c r="V178" s="21">
        <f>('Balance Sheet Annual'!BH178/'Balance Sheet Annual'!CS178)</f>
        <v>0</v>
      </c>
      <c r="W178" s="21">
        <f>('Balance Sheet Annual'!BS178/'Balance Sheet Annual'!CS178)</f>
        <v>0</v>
      </c>
      <c r="X178" s="22">
        <f>'Balance Sheet Annual'!AH178/'Balance Sheet Annual'!BB178</f>
        <v>0.49515851987921655</v>
      </c>
      <c r="Y178" s="22">
        <f>'Balance Sheet Annual'!CS178/('Balance Sheet Annual'!BB178-'Balance Sheet Annual'!AQ178-'Balance Sheet Annual'!AR178-'Balance Sheet Annual'!AS178)</f>
        <v>0.83833268422390206</v>
      </c>
      <c r="Z178" s="22">
        <f>'Balance Sheet Annual'!BA178/'Balance Sheet Annual'!BB178</f>
        <v>0.50484148012078345</v>
      </c>
      <c r="AA178" s="22">
        <f>'Balance Sheet Annual'!AR178/'Balance Sheet Annual'!BB178</f>
        <v>0</v>
      </c>
      <c r="AB178" s="23">
        <f>'Balance Sheet Annual'!CS178/'Balance Sheet Annual'!CT178</f>
        <v>0.77337615073628174</v>
      </c>
      <c r="AC178" s="24">
        <f>'Income Statement Annual'!V178/'Income Statement Annual'!N178</f>
        <v>0.59141213415370053</v>
      </c>
      <c r="AD178" s="22">
        <f>('Income Statement Annual'!AF178-'Income Statement Annual'!AC178)/'Income Statement Annual'!N178</f>
        <v>0.23251860225294285</v>
      </c>
      <c r="AE178" s="22">
        <f>'Income Statement Annual'!AF178/'Income Statement Annual'!N178</f>
        <v>0.23251860225294285</v>
      </c>
      <c r="AF178" s="22">
        <f>'Income Statement Annual'!BS178/'Income Statement Annual'!N178</f>
        <v>0.20734626180452906</v>
      </c>
      <c r="AG178" s="22">
        <f>('Income Statement Annual'!AF178-'Income Statement Annual'!AC178)/('Income Statement Annual'!AH178*-1)</f>
        <v>-16.508855282414576</v>
      </c>
      <c r="AH178" s="23">
        <f>'Income Statement Annual'!AF178/('Income Statement Annual'!AH178*-1)</f>
        <v>-16.508855282414576</v>
      </c>
      <c r="AI178" s="24">
        <f>'Cash Flow Statement Annual'!BG178/'Cash Flow Statement Annual'!AB178</f>
        <v>-0.31120693405254918</v>
      </c>
      <c r="AJ178" s="22">
        <f>'Cash Flow Statement Annual'!AB178/'Balance Sheet Annual'!BR178</f>
        <v>0.99805386443043786</v>
      </c>
      <c r="AK178" s="22" t="e">
        <f>('Cash Flow Statement Annual'!AB178+'Cash Flow Statement Annual'!AV178)/('Balance Sheet Annual'!BH178+'Balance Sheet Annual'!BS178)</f>
        <v>#DIV/0!</v>
      </c>
      <c r="AL178" s="23" t="e">
        <f>('Cash Flow Statement Annual'!AB178/('Balance Sheet Annual'!BH178+'Balance Sheet Annual'!BS178))</f>
        <v>#DIV/0!</v>
      </c>
      <c r="AM178" s="24">
        <f>'Income Statement Annual'!BS178/'Balance Sheet Annual'!CS178</f>
        <v>0.16672696010112001</v>
      </c>
      <c r="AN178" s="22">
        <f>'Income Statement Annual'!N178/'Balance Sheet Annual'!CS178</f>
        <v>0.80409918486159171</v>
      </c>
      <c r="AO178" s="22">
        <f>'Income Statement Annual'!N178/'Balance Sheet Annual'!BB178</f>
        <v>0.62187113239843961</v>
      </c>
      <c r="AP178" s="22">
        <f>'Income Statement Annual'!N178/('Balance Sheet Annual'!AH178-'Balance Sheet Annual'!BR178)</f>
        <v>1.9193454334869027</v>
      </c>
      <c r="AQ178" s="22">
        <f>'Income Statement Annual'!BS178/'Balance Sheet Annual'!BB178</f>
        <v>0.12894265462696583</v>
      </c>
      <c r="AR178" s="22">
        <f>'Cash Flow Statement Annual'!AB178/'Income Statement Annual'!N178</f>
        <v>0.27469316887750772</v>
      </c>
      <c r="AS178" s="22">
        <f>'Cash Flow Statement Annual'!BG178/'Income Statement Annual'!N178</f>
        <v>-8.5486418891548302E-2</v>
      </c>
      <c r="AT178" s="22">
        <f>'Cash Flow Statement Annual'!AB178/'Balance Sheet Annual'!BB178</f>
        <v>0.17082375199197156</v>
      </c>
      <c r="AU178" s="22">
        <f>('Cash Flow Statement Annual'!AB178+'Cash Flow Statement Annual'!AU178)/'Balance Sheet Annual'!BR178</f>
        <v>0.66428781532443371</v>
      </c>
      <c r="AV178" s="22" t="e">
        <f>('Cash Flow Statement Annual'!AB178+'Cash Flow Statement Annual'!AU178)/('Balance Sheet Annual'!BH178+'Balance Sheet Annual'!BS178)</f>
        <v>#DIV/0!</v>
      </c>
      <c r="AW178" s="22" t="e">
        <f>'Cash Flow Statement Annual'!AB178/'Balance Sheet Annual'!BS178</f>
        <v>#DIV/0!</v>
      </c>
      <c r="AX178" s="22" t="e">
        <f>('Cash Flow Statement Annual'!AB178+'Cash Flow Statement Annual'!AU178)/'Balance Sheet Annual'!BS178</f>
        <v>#DIV/0!</v>
      </c>
      <c r="AY178" s="22">
        <f>('Balance Sheet Annual'!BH178+'Balance Sheet Annual'!BS178)/('Income Statement Annual'!AF178-'Income Statement Annual'!AC178)</f>
        <v>0</v>
      </c>
      <c r="AZ178" s="22">
        <f>(('Balance Sheet Annual'!BH178+'Balance Sheet Annual'!BS178)-'Balance Sheet Annual'!N178)/('Income Statement Annual'!AF178-'Income Statement Annual'!AC178)</f>
        <v>-1.7790627011484654</v>
      </c>
      <c r="BA178" s="22">
        <f>('Cash Flow Statement Annual'!AB178+'Cash Flow Statement Annual'!AU178)/'Income Statement Annual'!BS178</f>
        <v>0.88176723144306135</v>
      </c>
      <c r="BB178" s="22" t="e">
        <f>'Income Statement Annual'!AF178/('Balance Sheet Annual'!BH178+'Balance Sheet Annual'!BS178)</f>
        <v>#DIV/0!</v>
      </c>
      <c r="BC178" s="23">
        <f>'Income Statement Annual'!AF178/('Balance Sheet Annual'!BB178-'Balance Sheet Annual'!BR178)</f>
        <v>0.1744559339869933</v>
      </c>
    </row>
    <row r="179" spans="1:55" x14ac:dyDescent="0.2">
      <c r="A179" s="47" t="s">
        <v>571</v>
      </c>
      <c r="B179" s="47" t="s">
        <v>572</v>
      </c>
      <c r="C179" s="47" t="str">
        <f>VLOOKUP(A179,'[1]S&amp;P 500 Wikipedia'!A:D,3,FALSE)</f>
        <v>Industrials</v>
      </c>
      <c r="D179" s="47">
        <v>504823</v>
      </c>
      <c r="E179" s="47" t="s">
        <v>16</v>
      </c>
      <c r="F179" s="47">
        <v>2018</v>
      </c>
      <c r="G179" s="47" t="s">
        <v>17</v>
      </c>
      <c r="H179" s="48">
        <v>43465</v>
      </c>
      <c r="I179" s="48">
        <v>43524</v>
      </c>
      <c r="J179" s="48">
        <v>43524</v>
      </c>
      <c r="K179" s="47">
        <v>55887954</v>
      </c>
      <c r="L179" s="47">
        <v>56376993</v>
      </c>
      <c r="M179" s="47" t="s">
        <v>1775</v>
      </c>
      <c r="N179" s="20">
        <f>'Balance Sheet Annual'!AH179/'Balance Sheet Annual'!BR179</f>
        <v>2.3697534976682211</v>
      </c>
      <c r="O179" s="21">
        <f>('Balance Sheet Annual'!AH179-'Balance Sheet Annual'!U179)/'Balance Sheet Annual'!BR179</f>
        <v>1.3431045969353763</v>
      </c>
      <c r="P179" s="21">
        <f>'Balance Sheet Annual'!N179/'Balance Sheet Annual'!BR179</f>
        <v>0.35842771485676217</v>
      </c>
      <c r="Q179" s="21">
        <f>'Balance Sheet Annual'!CH179/'Balance Sheet Annual'!CS179</f>
        <v>1.806020066889632</v>
      </c>
      <c r="R179" s="21">
        <f>('Balance Sheet Annual'!BH179+'Balance Sheet Annual'!BS179)/'Balance Sheet Annual'!BB179</f>
        <v>0.37800102162438276</v>
      </c>
      <c r="S179" s="21">
        <f>('Balance Sheet Annual'!BH179/'Balance Sheet Annual'!BB179)</f>
        <v>2.2135194959986379E-2</v>
      </c>
      <c r="T179" s="21">
        <f>'Balance Sheet Annual'!BS179/'Balance Sheet Annual'!BB179</f>
        <v>0.35586582666439637</v>
      </c>
      <c r="U179" s="21">
        <f>('Balance Sheet Annual'!BH179+'Balance Sheet Annual'!BS179)/'Balance Sheet Annual'!CS179</f>
        <v>1.0606784519827999</v>
      </c>
      <c r="V179" s="21">
        <f>('Balance Sheet Annual'!BH179/'Balance Sheet Annual'!CS179)</f>
        <v>6.2111801242236024E-2</v>
      </c>
      <c r="W179" s="21">
        <f>('Balance Sheet Annual'!BS179/'Balance Sheet Annual'!CS179)</f>
        <v>0.99856665074056383</v>
      </c>
      <c r="X179" s="22">
        <f>'Balance Sheet Annual'!AH179/'Balance Sheet Annual'!BB179</f>
        <v>0.60565298825131964</v>
      </c>
      <c r="Y179" s="22">
        <f>'Balance Sheet Annual'!CS179/('Balance Sheet Annual'!BB179-'Balance Sheet Annual'!AQ179-'Balance Sheet Annual'!AR179-'Balance Sheet Annual'!AS179)</f>
        <v>0.4195229504910804</v>
      </c>
      <c r="Z179" s="22">
        <f>'Balance Sheet Annual'!BA179/'Balance Sheet Annual'!BB179</f>
        <v>0.39434701174868042</v>
      </c>
      <c r="AA179" s="22">
        <f>'Balance Sheet Annual'!AR179/'Balance Sheet Annual'!BB179</f>
        <v>7.2194789715647883E-2</v>
      </c>
      <c r="AB179" s="23">
        <f>'Balance Sheet Annual'!CS179/'Balance Sheet Annual'!CT179</f>
        <v>0.35637663885578069</v>
      </c>
      <c r="AC179" s="24">
        <f>'Income Statement Annual'!V179/'Income Statement Annual'!N179</f>
        <v>0.38748774619017912</v>
      </c>
      <c r="AD179" s="22">
        <f>('Income Statement Annual'!AF179-'Income Statement Annual'!AC179)/'Income Statement Annual'!N179</f>
        <v>0.10319935834595848</v>
      </c>
      <c r="AE179" s="22">
        <f>'Income Statement Annual'!AF179/'Income Statement Annual'!N179</f>
        <v>0.10319935834595848</v>
      </c>
      <c r="AF179" s="22">
        <f>'Income Statement Annual'!BS179/'Income Statement Annual'!N179</f>
        <v>6.9690758399429648E-2</v>
      </c>
      <c r="AG179" s="22">
        <f>('Income Statement Annual'!AF179-'Income Statement Annual'!AC179)/('Income Statement Annual'!AH179*-1)</f>
        <v>14.121951219512194</v>
      </c>
      <c r="AH179" s="23">
        <f>'Income Statement Annual'!AF179/('Income Statement Annual'!AH179*-1)</f>
        <v>14.121951219512194</v>
      </c>
      <c r="AI179" s="24">
        <f>'Cash Flow Statement Annual'!BG179/'Cash Flow Statement Annual'!AB179</f>
        <v>-0.63386944181646165</v>
      </c>
      <c r="AJ179" s="22">
        <f>'Cash Flow Statement Annual'!AB179/'Balance Sheet Annual'!BR179</f>
        <v>0.70419720186542301</v>
      </c>
      <c r="AK179" s="22">
        <f>('Cash Flow Statement Annual'!AB179+'Cash Flow Statement Annual'!AV179)/('Balance Sheet Annual'!BH179+'Balance Sheet Annual'!BS179)</f>
        <v>0.33378378378378376</v>
      </c>
      <c r="AL179" s="23">
        <f>('Cash Flow Statement Annual'!AB179/('Balance Sheet Annual'!BH179+'Balance Sheet Annual'!BS179))</f>
        <v>0.47612612612612615</v>
      </c>
      <c r="AM179" s="24">
        <f>'Income Statement Annual'!BS179/'Balance Sheet Annual'!CS179</f>
        <v>0.37362637362637363</v>
      </c>
      <c r="AN179" s="22">
        <f>'Income Statement Annual'!N179/'Balance Sheet Annual'!CS179</f>
        <v>5.3612040133779262</v>
      </c>
      <c r="AO179" s="22">
        <f>'Income Statement Annual'!N179/'Balance Sheet Annual'!BB179</f>
        <v>1.9106078665077473</v>
      </c>
      <c r="AP179" s="22">
        <f>'Income Statement Annual'!N179/('Balance Sheet Annual'!AH179-'Balance Sheet Annual'!BR179)</f>
        <v>5.4576848249027234</v>
      </c>
      <c r="AQ179" s="22">
        <f>'Income Statement Annual'!BS179/'Balance Sheet Annual'!BB179</f>
        <v>0.13315171122084113</v>
      </c>
      <c r="AR179" s="22">
        <f>'Cash Flow Statement Annual'!AB179/'Income Statement Annual'!N179</f>
        <v>9.4198378041172801E-2</v>
      </c>
      <c r="AS179" s="22">
        <f>'Cash Flow Statement Annual'!BG179/'Income Statement Annual'!N179</f>
        <v>-5.9709473308974248E-2</v>
      </c>
      <c r="AT179" s="22">
        <f>'Cash Flow Statement Annual'!AB179/'Balance Sheet Annual'!BB179</f>
        <v>0.1799761620977354</v>
      </c>
      <c r="AU179" s="22">
        <f>('Cash Flow Statement Annual'!AB179+'Cash Flow Statement Annual'!AU179)/'Balance Sheet Annual'!BR179</f>
        <v>0.59360426382411724</v>
      </c>
      <c r="AV179" s="22">
        <f>('Cash Flow Statement Annual'!AB179+'Cash Flow Statement Annual'!AU179)/('Balance Sheet Annual'!BH179+'Balance Sheet Annual'!BS179)</f>
        <v>0.40135135135135136</v>
      </c>
      <c r="AW179" s="22">
        <f>'Cash Flow Statement Annual'!AB179/'Balance Sheet Annual'!BS179</f>
        <v>0.50574162679425838</v>
      </c>
      <c r="AX179" s="22">
        <f>('Cash Flow Statement Annual'!AB179+'Cash Flow Statement Annual'!AU179)/'Balance Sheet Annual'!BS179</f>
        <v>0.4263157894736842</v>
      </c>
      <c r="AY179" s="22">
        <f>('Balance Sheet Annual'!BH179+'Balance Sheet Annual'!BS179)/('Income Statement Annual'!AF179-'Income Statement Annual'!AC179)</f>
        <v>1.9170984455958548</v>
      </c>
      <c r="AZ179" s="22">
        <f>(('Balance Sheet Annual'!BH179+'Balance Sheet Annual'!BS179)-'Balance Sheet Annual'!N179)/('Income Statement Annual'!AF179-'Income Statement Annual'!AC179)</f>
        <v>1.4525043177892918</v>
      </c>
      <c r="BA179" s="22">
        <f>('Cash Flow Statement Annual'!AB179+'Cash Flow Statement Annual'!AU179)/'Income Statement Annual'!BS179</f>
        <v>1.1393861892583119</v>
      </c>
      <c r="BB179" s="22">
        <f>'Income Statement Annual'!AF179/('Balance Sheet Annual'!BH179+'Balance Sheet Annual'!BS179)</f>
        <v>0.52162162162162162</v>
      </c>
      <c r="BC179" s="23">
        <f>'Income Statement Annual'!AF179/('Balance Sheet Annual'!BB179-'Balance Sheet Annual'!BR179)</f>
        <v>0.26486733760292774</v>
      </c>
    </row>
    <row r="180" spans="1:55" x14ac:dyDescent="0.2">
      <c r="A180" s="47" t="s">
        <v>577</v>
      </c>
      <c r="B180" s="47" t="s">
        <v>578</v>
      </c>
      <c r="C180" s="47" t="str">
        <f>VLOOKUP(A180,'[1]S&amp;P 500 Wikipedia'!A:D,3,FALSE)</f>
        <v>Energy</v>
      </c>
      <c r="D180" s="47">
        <v>378158</v>
      </c>
      <c r="E180" s="47" t="s">
        <v>16</v>
      </c>
      <c r="F180" s="47">
        <v>2018</v>
      </c>
      <c r="G180" s="47" t="s">
        <v>17</v>
      </c>
      <c r="H180" s="48">
        <v>43465</v>
      </c>
      <c r="I180" s="48">
        <v>43509</v>
      </c>
      <c r="J180" s="48">
        <v>43509</v>
      </c>
      <c r="K180" s="47">
        <v>871000000</v>
      </c>
      <c r="L180" s="47">
        <v>872000000</v>
      </c>
      <c r="M180" s="47" t="s">
        <v>1776</v>
      </c>
      <c r="N180" s="20">
        <f>'Balance Sheet Annual'!AH180/'Balance Sheet Annual'!BR180</f>
        <v>2.3221574344023326</v>
      </c>
      <c r="O180" s="21">
        <f>('Balance Sheet Annual'!AH180-'Balance Sheet Annual'!U180)/'Balance Sheet Annual'!BR180</f>
        <v>1.6915868388171595</v>
      </c>
      <c r="P180" s="21">
        <f>'Balance Sheet Annual'!N180/'Balance Sheet Annual'!BR180</f>
        <v>0.41815910037484383</v>
      </c>
      <c r="Q180" s="21">
        <f>'Balance Sheet Annual'!CH180/'Balance Sheet Annual'!CS180</f>
        <v>1.7223386420787929</v>
      </c>
      <c r="R180" s="21">
        <f>('Balance Sheet Annual'!BH180+'Balance Sheet Annual'!BS180)/'Balance Sheet Annual'!BB180</f>
        <v>0.40247094142098377</v>
      </c>
      <c r="S180" s="21">
        <f>('Balance Sheet Annual'!BH180/'Balance Sheet Annual'!BB180)</f>
        <v>1.3855746285890232E-3</v>
      </c>
      <c r="T180" s="21">
        <f>'Balance Sheet Annual'!BS180/'Balance Sheet Annual'!BB180</f>
        <v>0.40108536679239476</v>
      </c>
      <c r="U180" s="21">
        <f>('Balance Sheet Annual'!BH180+'Balance Sheet Annual'!BS180)/'Balance Sheet Annual'!CS180</f>
        <v>1.0956621961441744</v>
      </c>
      <c r="V180" s="21">
        <f>('Balance Sheet Annual'!BH180/'Balance Sheet Annual'!CS180)</f>
        <v>3.7720033528918693E-3</v>
      </c>
      <c r="W180" s="21">
        <f>('Balance Sheet Annual'!BS180/'Balance Sheet Annual'!CS180)</f>
        <v>1.0918901927912825</v>
      </c>
      <c r="X180" s="22">
        <f>'Balance Sheet Annual'!AH180/'Balance Sheet Annual'!BB180</f>
        <v>0.42918174120544994</v>
      </c>
      <c r="Y180" s="22">
        <f>'Balance Sheet Annual'!CS180/('Balance Sheet Annual'!BB180-'Balance Sheet Annual'!AQ180-'Balance Sheet Annual'!AR180-'Balance Sheet Annual'!AS180)</f>
        <v>0.41214319644168068</v>
      </c>
      <c r="Z180" s="22">
        <f>'Balance Sheet Annual'!BA180/'Balance Sheet Annual'!BB180</f>
        <v>0.57081825879455006</v>
      </c>
      <c r="AA180" s="22">
        <f>'Balance Sheet Annual'!AR180/'Balance Sheet Annual'!BB180</f>
        <v>0.10872912016011084</v>
      </c>
      <c r="AB180" s="23">
        <f>'Balance Sheet Annual'!CS180/'Balance Sheet Annual'!CT180</f>
        <v>0.36733122931260104</v>
      </c>
      <c r="AC180" s="24">
        <f>'Income Statement Annual'!V180/'Income Statement Annual'!N180</f>
        <v>0.12444259220670974</v>
      </c>
      <c r="AD180" s="22">
        <f>('Income Statement Annual'!AF180-'Income Statement Annual'!AC180)/'Income Statement Annual'!N180</f>
        <v>0.11385705355282351</v>
      </c>
      <c r="AE180" s="22">
        <f>'Income Statement Annual'!AF180/'Income Statement Annual'!N180</f>
        <v>0.11385705355282351</v>
      </c>
      <c r="AF180" s="22">
        <f>'Income Statement Annual'!BS180/'Income Statement Annual'!N180</f>
        <v>6.901437799541571E-2</v>
      </c>
      <c r="AG180" s="22">
        <f>('Income Statement Annual'!AF180-'Income Statement Annual'!AC180)/('Income Statement Annual'!AH180*-1)</f>
        <v>4.9314079422382671</v>
      </c>
      <c r="AH180" s="23">
        <f>'Income Statement Annual'!AF180/('Income Statement Annual'!AH180*-1)</f>
        <v>4.9314079422382671</v>
      </c>
      <c r="AI180" s="24">
        <f>'Cash Flow Statement Annual'!BG180/'Cash Flow Statement Annual'!AB180</f>
        <v>-0.44947735191637633</v>
      </c>
      <c r="AJ180" s="22">
        <f>'Cash Flow Statement Annual'!AB180/'Balance Sheet Annual'!BR180</f>
        <v>0.6574344023323615</v>
      </c>
      <c r="AK180" s="22">
        <f>('Cash Flow Statement Annual'!AB180+'Cash Flow Statement Annual'!AV180)/('Balance Sheet Annual'!BH180+'Balance Sheet Annual'!BS180)</f>
        <v>0.24165630678014727</v>
      </c>
      <c r="AL180" s="23">
        <f>('Cash Flow Statement Annual'!AB180/('Balance Sheet Annual'!BH180+'Balance Sheet Annual'!BS180))</f>
        <v>0.30190303146217845</v>
      </c>
      <c r="AM180" s="24">
        <f>'Income Statement Annual'!BS180/'Balance Sheet Annual'!CS180</f>
        <v>0.17351215423302599</v>
      </c>
      <c r="AN180" s="22">
        <f>'Income Statement Annual'!N180/'Balance Sheet Annual'!CS180</f>
        <v>2.5141450125733447</v>
      </c>
      <c r="AO180" s="22">
        <f>'Income Statement Annual'!N180/'Balance Sheet Annual'!BB180</f>
        <v>0.92352397813871145</v>
      </c>
      <c r="AP180" s="22">
        <f>'Income Statement Annual'!N180/('Balance Sheet Annual'!AH180-'Balance Sheet Annual'!BR180)</f>
        <v>3.7793353283981728</v>
      </c>
      <c r="AQ180" s="22">
        <f>'Income Statement Annual'!BS180/'Balance Sheet Annual'!BB180</f>
        <v>6.3736432915095065E-2</v>
      </c>
      <c r="AR180" s="22">
        <f>'Cash Flow Statement Annual'!AB180/'Income Statement Annual'!N180</f>
        <v>0.13156907689101896</v>
      </c>
      <c r="AS180" s="22">
        <f>'Cash Flow Statement Annual'!BG180/'Income Statement Annual'!N180</f>
        <v>-5.9137320275057303E-2</v>
      </c>
      <c r="AT180" s="22">
        <f>'Cash Flow Statement Annual'!AB180/'Balance Sheet Annual'!BB180</f>
        <v>0.12150719729043184</v>
      </c>
      <c r="AU180" s="22">
        <f>('Cash Flow Statement Annual'!AB180+'Cash Flow Statement Annual'!AU180)/'Balance Sheet Annual'!BR180</f>
        <v>0.24239900041649312</v>
      </c>
      <c r="AV180" s="22">
        <f>('Cash Flow Statement Annual'!AB180+'Cash Flow Statement Annual'!AU180)/('Balance Sheet Annual'!BH180+'Balance Sheet Annual'!BS180)</f>
        <v>0.11131299607918141</v>
      </c>
      <c r="AW180" s="22">
        <f>'Cash Flow Statement Annual'!AB180/'Balance Sheet Annual'!BS180</f>
        <v>0.30294597447461857</v>
      </c>
      <c r="AX180" s="22">
        <f>('Cash Flow Statement Annual'!AB180+'Cash Flow Statement Annual'!AU180)/'Balance Sheet Annual'!BS180</f>
        <v>0.11169753382592841</v>
      </c>
      <c r="AY180" s="22">
        <f>('Balance Sheet Annual'!BH180+'Balance Sheet Annual'!BS180)/('Income Statement Annual'!AF180-'Income Statement Annual'!AC180)</f>
        <v>3.8275988286969254</v>
      </c>
      <c r="AZ180" s="22">
        <f>(('Balance Sheet Annual'!BH180+'Balance Sheet Annual'!BS180)-'Balance Sheet Annual'!N180)/('Income Statement Annual'!AF180-'Income Statement Annual'!AC180)</f>
        <v>3.0926061493411421</v>
      </c>
      <c r="BA180" s="22">
        <f>('Cash Flow Statement Annual'!AB180+'Cash Flow Statement Annual'!AU180)/'Income Statement Annual'!BS180</f>
        <v>0.70289855072463769</v>
      </c>
      <c r="BB180" s="22">
        <f>'Income Statement Annual'!AF180/('Balance Sheet Annual'!BH180+'Balance Sheet Annual'!BS180)</f>
        <v>0.2612603997322368</v>
      </c>
      <c r="BC180" s="23">
        <f>'Income Statement Annual'!AF180/('Balance Sheet Annual'!BB180-'Balance Sheet Annual'!BR180)</f>
        <v>0.12898961284230406</v>
      </c>
    </row>
    <row r="181" spans="1:55" x14ac:dyDescent="0.2">
      <c r="A181" s="47" t="s">
        <v>583</v>
      </c>
      <c r="B181" s="47" t="s">
        <v>584</v>
      </c>
      <c r="C181" s="47" t="str">
        <f>VLOOKUP(A181,'[1]S&amp;P 500 Wikipedia'!A:D,3,FALSE)</f>
        <v>Consumer Discretionary</v>
      </c>
      <c r="D181" s="47">
        <v>249756</v>
      </c>
      <c r="E181" s="47" t="s">
        <v>16</v>
      </c>
      <c r="F181" s="47">
        <v>2018</v>
      </c>
      <c r="G181" s="47" t="s">
        <v>17</v>
      </c>
      <c r="H181" s="48">
        <v>43465</v>
      </c>
      <c r="I181" s="48">
        <v>43522</v>
      </c>
      <c r="J181" s="48">
        <v>43522</v>
      </c>
      <c r="K181" s="47">
        <v>126583000</v>
      </c>
      <c r="L181" s="47">
        <v>126583000</v>
      </c>
      <c r="M181" s="47" t="s">
        <v>1777</v>
      </c>
      <c r="N181" s="20">
        <f>'Balance Sheet Annual'!AH181/'Balance Sheet Annual'!BR181</f>
        <v>2.4189327047124594</v>
      </c>
      <c r="O181" s="21">
        <f>('Balance Sheet Annual'!AH181-'Balance Sheet Annual'!U181)/'Balance Sheet Annual'!BR181</f>
        <v>2.0709968579419362</v>
      </c>
      <c r="P181" s="21">
        <f>'Balance Sheet Annual'!N181/'Balance Sheet Annual'!BR181</f>
        <v>0.92784174197456848</v>
      </c>
      <c r="Q181" s="21">
        <f>'Balance Sheet Annual'!CH181/'Balance Sheet Annual'!CS181</f>
        <v>1.9997321152747871</v>
      </c>
      <c r="R181" s="21">
        <f>('Balance Sheet Annual'!BH181+'Balance Sheet Annual'!BS181)/'Balance Sheet Annual'!BB181</f>
        <v>0.32392853641315544</v>
      </c>
      <c r="S181" s="21">
        <f>('Balance Sheet Annual'!BH181/'Balance Sheet Annual'!BB181)</f>
        <v>1.8506597392963845E-3</v>
      </c>
      <c r="T181" s="21">
        <f>'Balance Sheet Annual'!BS181/'Balance Sheet Annual'!BB181</f>
        <v>0.32207787667385901</v>
      </c>
      <c r="U181" s="21">
        <f>('Balance Sheet Annual'!BH181+'Balance Sheet Annual'!BS181)/'Balance Sheet Annual'!CS181</f>
        <v>0.97169883373250054</v>
      </c>
      <c r="V181" s="21">
        <f>('Balance Sheet Annual'!BH181/'Balance Sheet Annual'!CS181)</f>
        <v>5.551483454413429E-3</v>
      </c>
      <c r="W181" s="21">
        <f>('Balance Sheet Annual'!BS181/'Balance Sheet Annual'!CS181)</f>
        <v>0.96614735027808718</v>
      </c>
      <c r="X181" s="22">
        <f>'Balance Sheet Annual'!AH181/'Balance Sheet Annual'!BB181</f>
        <v>0.58569466622382571</v>
      </c>
      <c r="Y181" s="22">
        <f>'Balance Sheet Annual'!CS181/('Balance Sheet Annual'!BB181-'Balance Sheet Annual'!AQ181-'Balance Sheet Annual'!AR181-'Balance Sheet Annual'!AS181)</f>
        <v>0.42967723133325902</v>
      </c>
      <c r="Z181" s="22">
        <f>'Balance Sheet Annual'!BA181/'Balance Sheet Annual'!BB181</f>
        <v>0.41430533377617429</v>
      </c>
      <c r="AA181" s="22">
        <f>'Balance Sheet Annual'!AR181/'Balance Sheet Annual'!BB181</f>
        <v>9.2320370101546881E-2</v>
      </c>
      <c r="AB181" s="23">
        <f>'Balance Sheet Annual'!CS181/'Balance Sheet Annual'!CT181</f>
        <v>0.33336310096089899</v>
      </c>
      <c r="AC181" s="24">
        <f>'Income Statement Annual'!V181/'Income Statement Annual'!N181</f>
        <v>0.59589059940440814</v>
      </c>
      <c r="AD181" s="22">
        <f>('Income Statement Annual'!AF181-'Income Statement Annual'!AC181)/'Income Statement Annual'!N181</f>
        <v>8.814240227301412E-2</v>
      </c>
      <c r="AE181" s="22">
        <f>'Income Statement Annual'!AF181/'Income Statement Annual'!N181</f>
        <v>7.2287683371160136E-2</v>
      </c>
      <c r="AF181" s="22">
        <f>'Income Statement Annual'!BS181/'Income Statement Annual'!N181</f>
        <v>4.8133414678776479E-2</v>
      </c>
      <c r="AG181" s="22">
        <f>('Income Statement Annual'!AF181-'Income Statement Annual'!AC181)/('Income Statement Annual'!AH181*-1)</f>
        <v>5.8955293636536243</v>
      </c>
      <c r="AH181" s="23">
        <f>'Income Statement Annual'!AF181/('Income Statement Annual'!AH181*-1)</f>
        <v>4.8350640435817667</v>
      </c>
      <c r="AI181" s="24">
        <f>'Cash Flow Statement Annual'!BG181/'Cash Flow Statement Annual'!AB181</f>
        <v>-1.1410285187082911</v>
      </c>
      <c r="AJ181" s="22">
        <f>'Cash Flow Statement Annual'!AB181/'Balance Sheet Annual'!BR181</f>
        <v>0.50693308766059497</v>
      </c>
      <c r="AK181" s="22">
        <f>('Cash Flow Statement Annual'!AB181+'Cash Flow Statement Annual'!AV181)/('Balance Sheet Annual'!BH181+'Balance Sheet Annual'!BS181)</f>
        <v>0.19752034218034387</v>
      </c>
      <c r="AL181" s="23">
        <f>('Cash Flow Statement Annual'!AB181/('Balance Sheet Annual'!BH181+'Balance Sheet Annual'!BS181))</f>
        <v>0.37892120748554697</v>
      </c>
      <c r="AM181" s="24">
        <f>'Income Statement Annual'!BS181/'Balance Sheet Annual'!CS181</f>
        <v>0.12564021599488398</v>
      </c>
      <c r="AN181" s="22">
        <f>'Income Statement Annual'!N181/'Balance Sheet Annual'!CS181</f>
        <v>2.6102493835801481</v>
      </c>
      <c r="AO181" s="22">
        <f>'Income Statement Annual'!N181/'Balance Sheet Annual'!BB181</f>
        <v>0.87016082879155343</v>
      </c>
      <c r="AP181" s="22">
        <f>'Income Statement Annual'!N181/('Balance Sheet Annual'!AH181-'Balance Sheet Annual'!BR181)</f>
        <v>2.5327378911391567</v>
      </c>
      <c r="AQ181" s="22">
        <f>'Income Statement Annual'!BS181/'Balance Sheet Annual'!BB181</f>
        <v>4.1883812009451668E-2</v>
      </c>
      <c r="AR181" s="22">
        <f>'Cash Flow Statement Annual'!AB181/'Income Statement Annual'!N181</f>
        <v>0.14105828267075665</v>
      </c>
      <c r="AS181" s="22">
        <f>'Cash Flow Statement Annual'!BG181/'Income Statement Annual'!N181</f>
        <v>-0.16095152332734888</v>
      </c>
      <c r="AT181" s="22">
        <f>'Cash Flow Statement Annual'!AB181/'Balance Sheet Annual'!BB181</f>
        <v>0.12274339215669881</v>
      </c>
      <c r="AU181" s="22">
        <f>('Cash Flow Statement Annual'!AB181+'Cash Flow Statement Annual'!AU181)/'Balance Sheet Annual'!BR181</f>
        <v>0.28212605271500812</v>
      </c>
      <c r="AV181" s="22">
        <f>('Cash Flow Statement Annual'!AB181+'Cash Flow Statement Annual'!AU181)/('Balance Sheet Annual'!BH181+'Balance Sheet Annual'!BS181)</f>
        <v>0.21088294917035813</v>
      </c>
      <c r="AW181" s="22">
        <f>'Cash Flow Statement Annual'!AB181/'Balance Sheet Annual'!BS181</f>
        <v>0.38109848904956189</v>
      </c>
      <c r="AX181" s="22">
        <f>('Cash Flow Statement Annual'!AB181+'Cash Flow Statement Annual'!AU181)/'Balance Sheet Annual'!BS181</f>
        <v>0.21209468276648111</v>
      </c>
      <c r="AY181" s="22">
        <f>('Balance Sheet Annual'!BH181+'Balance Sheet Annual'!BS181)/('Income Statement Annual'!AF181-'Income Statement Annual'!AC181)</f>
        <v>4.2234251017561766</v>
      </c>
      <c r="AZ181" s="22">
        <f>(('Balance Sheet Annual'!BH181+'Balance Sheet Annual'!BS181)-'Balance Sheet Annual'!N181)/('Income Statement Annual'!AF181-'Income Statement Annual'!AC181)</f>
        <v>1.2943063610306669</v>
      </c>
      <c r="BA181" s="22">
        <f>('Cash Flow Statement Annual'!AB181+'Cash Flow Statement Annual'!AU181)/'Income Statement Annual'!BS181</f>
        <v>1.6309643702877052</v>
      </c>
      <c r="BB181" s="22">
        <f>'Income Statement Annual'!AF181/('Balance Sheet Annual'!BH181+'Balance Sheet Annual'!BS181)</f>
        <v>0.1941845296193408</v>
      </c>
      <c r="BC181" s="23">
        <f>'Income Statement Annual'!AF181/('Balance Sheet Annual'!BB181-'Balance Sheet Annual'!BR181)</f>
        <v>8.2998216946827311E-2</v>
      </c>
    </row>
    <row r="182" spans="1:55" x14ac:dyDescent="0.2">
      <c r="A182" s="47" t="s">
        <v>580</v>
      </c>
      <c r="B182" s="47" t="s">
        <v>581</v>
      </c>
      <c r="C182" s="47" t="str">
        <f>VLOOKUP(A182,'[1]S&amp;P 500 Wikipedia'!A:D,3,FALSE)</f>
        <v>Consumer Discretionary</v>
      </c>
      <c r="D182" s="47">
        <v>331419</v>
      </c>
      <c r="E182" s="47" t="s">
        <v>16</v>
      </c>
      <c r="F182" s="47">
        <v>2018</v>
      </c>
      <c r="G182" s="47" t="s">
        <v>17</v>
      </c>
      <c r="H182" s="48">
        <v>43465</v>
      </c>
      <c r="I182" s="48">
        <v>43507</v>
      </c>
      <c r="J182" s="48">
        <v>43507</v>
      </c>
      <c r="K182" s="47">
        <v>366649000</v>
      </c>
      <c r="L182" s="47">
        <v>366837000</v>
      </c>
      <c r="M182" s="47" t="s">
        <v>1778</v>
      </c>
      <c r="N182" s="20">
        <f>'Balance Sheet Annual'!AH182/'Balance Sheet Annual'!BR182</f>
        <v>1.7325959171369718</v>
      </c>
      <c r="O182" s="21">
        <f>('Balance Sheet Annual'!AH182-'Balance Sheet Annual'!U182)/'Balance Sheet Annual'!BR182</f>
        <v>0.7206682750135206</v>
      </c>
      <c r="P182" s="21">
        <f>'Balance Sheet Annual'!N182/'Balance Sheet Annual'!BR182</f>
        <v>0.21328590384791568</v>
      </c>
      <c r="Q182" s="21">
        <f>'Balance Sheet Annual'!CH182/'Balance Sheet Annual'!CS182</f>
        <v>6.4781872917489025</v>
      </c>
      <c r="R182" s="21">
        <f>('Balance Sheet Annual'!BH182+'Balance Sheet Annual'!BS182)/'Balance Sheet Annual'!BB182</f>
        <v>0.54859620190745317</v>
      </c>
      <c r="S182" s="21">
        <f>('Balance Sheet Annual'!BH182/'Balance Sheet Annual'!BB182)</f>
        <v>6.1522958098710057E-2</v>
      </c>
      <c r="T182" s="21">
        <f>'Balance Sheet Annual'!BS182/'Balance Sheet Annual'!BB182</f>
        <v>0.48707324380874312</v>
      </c>
      <c r="U182" s="21">
        <f>('Balance Sheet Annual'!BH182+'Balance Sheet Annual'!BS182)/'Balance Sheet Annual'!CS182</f>
        <v>4.1025051454060311</v>
      </c>
      <c r="V182" s="21">
        <f>('Balance Sheet Annual'!BH182/'Balance Sheet Annual'!CS182)</f>
        <v>0.46008020340457373</v>
      </c>
      <c r="W182" s="21">
        <f>('Balance Sheet Annual'!BS182/'Balance Sheet Annual'!CS182)</f>
        <v>3.6424249420014574</v>
      </c>
      <c r="X182" s="22">
        <f>'Balance Sheet Annual'!AH182/'Balance Sheet Annual'!BB182</f>
        <v>0.48478629562078501</v>
      </c>
      <c r="Y182" s="22">
        <f>'Balance Sheet Annual'!CS182/('Balance Sheet Annual'!BB182-'Balance Sheet Annual'!AQ182-'Balance Sheet Annual'!AR182-'Balance Sheet Annual'!AS182)</f>
        <v>0.21760835192930914</v>
      </c>
      <c r="Z182" s="22">
        <f>'Balance Sheet Annual'!BA182/'Balance Sheet Annual'!BB182</f>
        <v>0.51521370437921499</v>
      </c>
      <c r="AA182" s="22">
        <f>'Balance Sheet Annual'!AR182/'Balance Sheet Annual'!BB182</f>
        <v>0.17113205451299471</v>
      </c>
      <c r="AB182" s="23">
        <f>'Balance Sheet Annual'!CS182/'Balance Sheet Annual'!CT182</f>
        <v>0.13372224591156676</v>
      </c>
      <c r="AC182" s="24">
        <f>'Income Statement Annual'!V182/'Income Statement Annual'!N182</f>
        <v>0.39043747349886943</v>
      </c>
      <c r="AD182" s="22">
        <f>('Income Statement Annual'!AF182-'Income Statement Annual'!AC182)/'Income Statement Annual'!N182</f>
        <v>0.12756565850303242</v>
      </c>
      <c r="AE182" s="22">
        <f>'Income Statement Annual'!AF182/'Income Statement Annual'!N182</f>
        <v>0.12756565850303242</v>
      </c>
      <c r="AF182" s="22">
        <f>'Income Statement Annual'!BS182/'Income Statement Annual'!N182</f>
        <v>8.1288603466660198E-2</v>
      </c>
      <c r="AG182" s="22">
        <f>('Income Statement Annual'!AF182-'Income Statement Annual'!AC182)/('Income Statement Annual'!AH182*-1)</f>
        <v>4.4584615384615383</v>
      </c>
      <c r="AH182" s="23">
        <f>'Income Statement Annual'!AF182/('Income Statement Annual'!AH182*-1)</f>
        <v>4.4584615384615383</v>
      </c>
      <c r="AI182" s="24">
        <f>'Cash Flow Statement Annual'!BG182/'Cash Flow Statement Annual'!AB182</f>
        <v>-0.31162010686942221</v>
      </c>
      <c r="AJ182" s="22">
        <f>'Cash Flow Statement Annual'!AB182/'Balance Sheet Annual'!BR182</f>
        <v>0.31690901872781668</v>
      </c>
      <c r="AK182" s="22">
        <f>('Cash Flow Statement Annual'!AB182+'Cash Flow Statement Annual'!AV182)/('Balance Sheet Annual'!BH182+'Balance Sheet Annual'!BS182)</f>
        <v>0.10729210813168195</v>
      </c>
      <c r="AL182" s="23">
        <f>('Cash Flow Statement Annual'!AB182/('Balance Sheet Annual'!BH182+'Balance Sheet Annual'!BS182))</f>
        <v>0.16163479242152737</v>
      </c>
      <c r="AM182" s="24">
        <f>'Income Statement Annual'!BS182/'Balance Sheet Annual'!CS182</f>
        <v>0.57002338492996374</v>
      </c>
      <c r="AN182" s="22">
        <f>'Income Statement Annual'!N182/'Balance Sheet Annual'!CS182</f>
        <v>7.0123407294572822</v>
      </c>
      <c r="AO182" s="22">
        <f>'Income Statement Annual'!N182/'Balance Sheet Annual'!BB182</f>
        <v>0.93770595144018198</v>
      </c>
      <c r="AP182" s="22">
        <f>'Income Statement Annual'!N182/('Balance Sheet Annual'!AH182-'Balance Sheet Annual'!BR182)</f>
        <v>4.5745579209155629</v>
      </c>
      <c r="AQ182" s="22">
        <f>'Income Statement Annual'!BS182/'Balance Sheet Annual'!BB182</f>
        <v>7.6224807254948276E-2</v>
      </c>
      <c r="AR182" s="22">
        <f>'Cash Flow Statement Annual'!AB182/'Income Statement Annual'!N182</f>
        <v>9.4562941700819594E-2</v>
      </c>
      <c r="AS182" s="22">
        <f>'Cash Flow Statement Annual'!BG182/'Income Statement Annual'!N182</f>
        <v>-2.9467713998696347E-2</v>
      </c>
      <c r="AT182" s="22">
        <f>'Cash Flow Statement Annual'!AB182/'Balance Sheet Annual'!BB182</f>
        <v>8.8672233218549501E-2</v>
      </c>
      <c r="AU182" s="22">
        <f>('Cash Flow Statement Annual'!AB182+'Cash Flow Statement Annual'!AU182)/'Balance Sheet Annual'!BR182</f>
        <v>0.11070158138783455</v>
      </c>
      <c r="AV182" s="22">
        <f>('Cash Flow Statement Annual'!AB182+'Cash Flow Statement Annual'!AU182)/('Balance Sheet Annual'!BH182+'Balance Sheet Annual'!BS182)</f>
        <v>5.6461716363223453E-2</v>
      </c>
      <c r="AW182" s="22">
        <f>'Cash Flow Statement Annual'!AB182/'Balance Sheet Annual'!BS182</f>
        <v>0.18205112751660002</v>
      </c>
      <c r="AX182" s="22">
        <f>('Cash Flow Statement Annual'!AB182+'Cash Flow Statement Annual'!AU182)/'Balance Sheet Annual'!BS182</f>
        <v>6.3593481152503989E-2</v>
      </c>
      <c r="AY182" s="22">
        <f>('Balance Sheet Annual'!BH182+'Balance Sheet Annual'!BS182)/('Income Statement Annual'!AF182-'Income Statement Annual'!AC182)</f>
        <v>4.5861932298021433</v>
      </c>
      <c r="AZ182" s="22">
        <f>(('Balance Sheet Annual'!BH182+'Balance Sheet Annual'!BS182)-'Balance Sheet Annual'!N182)/('Income Statement Annual'!AF182-'Income Statement Annual'!AC182)</f>
        <v>4.0872917941220184</v>
      </c>
      <c r="BA182" s="22">
        <f>('Cash Flow Statement Annual'!AB182+'Cash Flow Statement Annual'!AU182)/'Income Statement Annual'!BS182</f>
        <v>0.40635961264473391</v>
      </c>
      <c r="BB182" s="22">
        <f>'Income Statement Annual'!AF182/('Balance Sheet Annual'!BH182+'Balance Sheet Annual'!BS182)</f>
        <v>0.21804576255133973</v>
      </c>
      <c r="BC182" s="23">
        <f>'Income Statement Annual'!AF182/('Balance Sheet Annual'!BB182-'Balance Sheet Annual'!BR182)</f>
        <v>0.16609226372041649</v>
      </c>
    </row>
    <row r="183" spans="1:55" x14ac:dyDescent="0.2">
      <c r="A183" s="47" t="s">
        <v>586</v>
      </c>
      <c r="B183" s="47" t="s">
        <v>587</v>
      </c>
      <c r="C183" s="47" t="str">
        <f>VLOOKUP(A183,'[1]S&amp;P 500 Wikipedia'!A:D,3,FALSE)</f>
        <v>Health Care</v>
      </c>
      <c r="D183" s="47">
        <v>378161</v>
      </c>
      <c r="E183" s="47" t="s">
        <v>16</v>
      </c>
      <c r="F183" s="47">
        <v>2018</v>
      </c>
      <c r="G183" s="47" t="s">
        <v>17</v>
      </c>
      <c r="H183" s="48">
        <v>43465</v>
      </c>
      <c r="I183" s="48">
        <v>43517</v>
      </c>
      <c r="J183" s="48">
        <v>43588</v>
      </c>
      <c r="K183" s="47">
        <v>343900000</v>
      </c>
      <c r="L183" s="47">
        <v>352785000</v>
      </c>
      <c r="M183" s="47" t="s">
        <v>2076</v>
      </c>
      <c r="N183" s="20">
        <f>'Balance Sheet Annual'!AH183/'Balance Sheet Annual'!BR183</f>
        <v>1.3493195930770248</v>
      </c>
      <c r="O183" s="21">
        <f>('Balance Sheet Annual'!AH183-'Balance Sheet Annual'!U183)/'Balance Sheet Annual'!BR183</f>
        <v>1.1204914783987316</v>
      </c>
      <c r="P183" s="21">
        <f>'Balance Sheet Annual'!N183/'Balance Sheet Annual'!BR183</f>
        <v>6.6323160258950978E-2</v>
      </c>
      <c r="Q183" s="21">
        <f>'Balance Sheet Annual'!CH183/'Balance Sheet Annual'!CS183</f>
        <v>-14.436257710760795</v>
      </c>
      <c r="R183" s="21">
        <f>('Balance Sheet Annual'!BH183+'Balance Sheet Annual'!BS183)/'Balance Sheet Annual'!BB183</f>
        <v>0.83712092228428592</v>
      </c>
      <c r="S183" s="21">
        <f>('Balance Sheet Annual'!BH183/'Balance Sheet Annual'!BB183)</f>
        <v>2.0098451807075268E-2</v>
      </c>
      <c r="T183" s="21">
        <f>'Balance Sheet Annual'!BS183/'Balance Sheet Annual'!BB183</f>
        <v>0.81702247047721066</v>
      </c>
      <c r="U183" s="21">
        <f>('Balance Sheet Annual'!BH183+'Balance Sheet Annual'!BS183)/'Balance Sheet Annual'!CS183</f>
        <v>-11.247772446881426</v>
      </c>
      <c r="V183" s="21">
        <f>('Balance Sheet Annual'!BH183/'Balance Sheet Annual'!CS183)</f>
        <v>-0.27004797806716929</v>
      </c>
      <c r="W183" s="21">
        <f>('Balance Sheet Annual'!BS183/'Balance Sheet Annual'!CS183)</f>
        <v>-10.977724468814257</v>
      </c>
      <c r="X183" s="22">
        <f>'Balance Sheet Annual'!AH183/'Balance Sheet Annual'!BB183</f>
        <v>0.26048919835743617</v>
      </c>
      <c r="Y183" s="22">
        <f>'Balance Sheet Annual'!CS183/('Balance Sheet Annual'!BB183-'Balance Sheet Annual'!AQ183-'Balance Sheet Annual'!AR183-'Balance Sheet Annual'!AS183)</f>
        <v>-9.3364049401676585E-2</v>
      </c>
      <c r="Z183" s="22">
        <f>'Balance Sheet Annual'!BA183/'Balance Sheet Annual'!BB183</f>
        <v>0.73951080164256378</v>
      </c>
      <c r="AA183" s="22">
        <f>'Balance Sheet Annual'!AR183/'Balance Sheet Annual'!BB183</f>
        <v>0</v>
      </c>
      <c r="AB183" s="23">
        <f>'Balance Sheet Annual'!CS183/'Balance Sheet Annual'!CT183</f>
        <v>-7.4425485244981757E-2</v>
      </c>
      <c r="AC183" s="24">
        <f>'Income Statement Annual'!V183/'Income Statement Annual'!N183</f>
        <v>0.83452235576408085</v>
      </c>
      <c r="AD183" s="22">
        <f>('Income Statement Annual'!AF183-'Income Statement Annual'!AC183)/'Income Statement Annual'!N183</f>
        <v>0.1911005420228378</v>
      </c>
      <c r="AE183" s="22">
        <f>'Income Statement Annual'!AF183/'Income Statement Annual'!N183</f>
        <v>0.14229706279323864</v>
      </c>
      <c r="AF183" s="22">
        <f>'Income Statement Annual'!BS183/'Income Statement Annual'!N183</f>
        <v>8.113203504938192E-2</v>
      </c>
      <c r="AG183" s="22">
        <f>('Income Statement Annual'!AF183-'Income Statement Annual'!AC183)/('Income Statement Annual'!AH183*-1)</f>
        <v>5.0826210826210829</v>
      </c>
      <c r="AH183" s="23">
        <f>'Income Statement Annual'!AF183/('Income Statement Annual'!AH183*-1)</f>
        <v>3.7846153846153845</v>
      </c>
      <c r="AI183" s="24">
        <f>'Cash Flow Statement Annual'!BG183/'Cash Flow Statement Annual'!AB183</f>
        <v>-0.45481437657151308</v>
      </c>
      <c r="AJ183" s="22">
        <f>'Cash Flow Statement Annual'!AB183/'Balance Sheet Annual'!BR183</f>
        <v>0.89324877790989565</v>
      </c>
      <c r="AK183" s="22">
        <f>('Cash Flow Statement Annual'!AB183+'Cash Flow Statement Annual'!AV183)/('Balance Sheet Annual'!BH183+'Balance Sheet Annual'!BS183)</f>
        <v>0.19115809999695316</v>
      </c>
      <c r="AL183" s="23">
        <f>('Cash Flow Statement Annual'!AB183/('Balance Sheet Annual'!BH183+'Balance Sheet Annual'!BS183))</f>
        <v>0.20599616099448523</v>
      </c>
      <c r="AM183" s="24">
        <f>'Income Statement Annual'!BS183/'Balance Sheet Annual'!CS183</f>
        <v>-1.2978067169294036</v>
      </c>
      <c r="AN183" s="22">
        <f>'Income Statement Annual'!N183/'Balance Sheet Annual'!CS183</f>
        <v>-15.996230294722412</v>
      </c>
      <c r="AO183" s="22">
        <f>'Income Statement Annual'!N183/'Balance Sheet Annual'!BB183</f>
        <v>1.1905272017751931</v>
      </c>
      <c r="AP183" s="22">
        <f>'Income Statement Annual'!N183/('Balance Sheet Annual'!AH183-'Balance Sheet Annual'!BR183)</f>
        <v>17.65393343419062</v>
      </c>
      <c r="AQ183" s="22">
        <f>'Income Statement Annual'!BS183/'Balance Sheet Annual'!BB183</f>
        <v>9.6589894661667564E-2</v>
      </c>
      <c r="AR183" s="22">
        <f>'Cash Flow Statement Annual'!AB183/'Income Statement Annual'!N183</f>
        <v>0.14484649827538187</v>
      </c>
      <c r="AS183" s="22">
        <f>'Cash Flow Statement Annual'!BG183/'Income Statement Annual'!N183</f>
        <v>-6.5878269811684556E-2</v>
      </c>
      <c r="AT183" s="22">
        <f>'Cash Flow Statement Annual'!AB183/'Balance Sheet Annual'!BB183</f>
        <v>0.17244369627872574</v>
      </c>
      <c r="AU183" s="22">
        <f>('Cash Flow Statement Annual'!AB183+'Cash Flow Statement Annual'!AU183)/'Balance Sheet Annual'!BR183</f>
        <v>0.3778570484872506</v>
      </c>
      <c r="AV183" s="22">
        <f>('Cash Flow Statement Annual'!AB183+'Cash Flow Statement Annual'!AU183)/('Balance Sheet Annual'!BH183+'Balance Sheet Annual'!BS183)</f>
        <v>8.7139331525547661E-2</v>
      </c>
      <c r="AW183" s="22">
        <f>'Cash Flow Statement Annual'!AB183/'Balance Sheet Annual'!BS183</f>
        <v>0.21106359067211938</v>
      </c>
      <c r="AX183" s="22">
        <f>('Cash Flow Statement Annual'!AB183+'Cash Flow Statement Annual'!AU183)/'Balance Sheet Annual'!BS183</f>
        <v>8.928292698155027E-2</v>
      </c>
      <c r="AY183" s="22">
        <f>('Balance Sheet Annual'!BH183+'Balance Sheet Annual'!BS183)/('Income Statement Annual'!AF183-'Income Statement Annual'!AC183)</f>
        <v>3.6794843049327355</v>
      </c>
      <c r="AZ183" s="22">
        <f>(('Balance Sheet Annual'!BH183+'Balance Sheet Annual'!BS183)-'Balance Sheet Annual'!N183)/('Income Statement Annual'!AF183-'Income Statement Annual'!AC183)</f>
        <v>3.6232062780269056</v>
      </c>
      <c r="BA183" s="22">
        <f>('Cash Flow Statement Annual'!AB183+'Cash Flow Statement Annual'!AU183)/'Income Statement Annual'!BS183</f>
        <v>0.7552152099287035</v>
      </c>
      <c r="BB183" s="22">
        <f>'Income Statement Annual'!AF183/('Balance Sheet Annual'!BH183+'Balance Sheet Annual'!BS183)</f>
        <v>0.20237043356387679</v>
      </c>
      <c r="BC183" s="23">
        <f>'Income Statement Annual'!AF183/('Balance Sheet Annual'!BB183-'Balance Sheet Annual'!BR183)</f>
        <v>0.20993741703015362</v>
      </c>
    </row>
    <row r="184" spans="1:55" x14ac:dyDescent="0.2">
      <c r="A184" s="47" t="s">
        <v>589</v>
      </c>
      <c r="B184" s="47" t="s">
        <v>590</v>
      </c>
      <c r="C184" s="47" t="str">
        <f>VLOOKUP(A184,'[1]S&amp;P 500 Wikipedia'!A:D,3,FALSE)</f>
        <v>Real Estate</v>
      </c>
      <c r="D184" s="47">
        <v>378162</v>
      </c>
      <c r="E184" s="47" t="s">
        <v>16</v>
      </c>
      <c r="F184" s="47">
        <v>2018</v>
      </c>
      <c r="G184" s="47" t="s">
        <v>17</v>
      </c>
      <c r="H184" s="48">
        <v>43465</v>
      </c>
      <c r="I184" s="48">
        <v>43510</v>
      </c>
      <c r="J184" s="48">
        <v>43587</v>
      </c>
      <c r="K184" s="47">
        <v>473011000</v>
      </c>
      <c r="L184" s="47">
        <v>491794000</v>
      </c>
      <c r="M184" s="47" t="s">
        <v>2077</v>
      </c>
      <c r="N184" s="20">
        <f>'Balance Sheet Annual'!AH184/'Balance Sheet Annual'!BR184</f>
        <v>1.4566397280065946</v>
      </c>
      <c r="O184" s="21">
        <f>('Balance Sheet Annual'!AH184-'Balance Sheet Annual'!U184)/'Balance Sheet Annual'!BR184</f>
        <v>1.4566397280065946</v>
      </c>
      <c r="P184" s="21">
        <f>'Balance Sheet Annual'!N184/'Balance Sheet Annual'!BR184</f>
        <v>0.16726326262249591</v>
      </c>
      <c r="Q184" s="21">
        <f>'Balance Sheet Annual'!CH184/'Balance Sheet Annual'!CS184</f>
        <v>0.95291751009697978</v>
      </c>
      <c r="R184" s="21">
        <f>('Balance Sheet Annual'!BH184+'Balance Sheet Annual'!BS184)/'Balance Sheet Annual'!BB184</f>
        <v>0.43777841708879933</v>
      </c>
      <c r="S184" s="21">
        <f>('Balance Sheet Annual'!BH184/'Balance Sheet Annual'!BB184)</f>
        <v>6.2981221212821932E-3</v>
      </c>
      <c r="T184" s="21">
        <f>'Balance Sheet Annual'!BS184/'Balance Sheet Annual'!BB184</f>
        <v>0.43148029496751716</v>
      </c>
      <c r="U184" s="21">
        <f>('Balance Sheet Annual'!BH184+'Balance Sheet Annual'!BS184)/'Balance Sheet Annual'!CS184</f>
        <v>0.85494513627525515</v>
      </c>
      <c r="V184" s="21">
        <f>('Balance Sheet Annual'!BH184/'Balance Sheet Annual'!CS184)</f>
        <v>1.2299712971381129E-2</v>
      </c>
      <c r="W184" s="21">
        <f>('Balance Sheet Annual'!BS184/'Balance Sheet Annual'!CS184)</f>
        <v>0.84264542330387404</v>
      </c>
      <c r="X184" s="22">
        <f>'Balance Sheet Annual'!AH184/'Balance Sheet Annual'!BB184</f>
        <v>7.586028064670565E-2</v>
      </c>
      <c r="Y184" s="22">
        <f>'Balance Sheet Annual'!CS184/('Balance Sheet Annual'!BB184-'Balance Sheet Annual'!AQ184-'Balance Sheet Annual'!AR184-'Balance Sheet Annual'!AS184)</f>
        <v>0.52463887224478822</v>
      </c>
      <c r="Z184" s="22">
        <f>'Balance Sheet Annual'!BA184/'Balance Sheet Annual'!BB184</f>
        <v>0.92413971935329431</v>
      </c>
      <c r="AA184" s="22">
        <f>'Balance Sheet Annual'!AR184/'Balance Sheet Annual'!BB184</f>
        <v>0</v>
      </c>
      <c r="AB184" s="23">
        <f>'Balance Sheet Annual'!CS184/'Balance Sheet Annual'!CT184</f>
        <v>0.51205439801210095</v>
      </c>
      <c r="AC184" s="24">
        <f>'Income Statement Annual'!V184/'Income Statement Annual'!N184</f>
        <v>0.61821508656844759</v>
      </c>
      <c r="AD184" s="22">
        <f>('Income Statement Annual'!AF184-'Income Statement Annual'!AC184)/'Income Statement Annual'!N184</f>
        <v>0.56585001589330963</v>
      </c>
      <c r="AE184" s="22">
        <f>'Income Statement Annual'!AF184/'Income Statement Annual'!N184</f>
        <v>0.26829097915241817</v>
      </c>
      <c r="AF184" s="22">
        <f>'Income Statement Annual'!BS184/'Income Statement Annual'!N184</f>
        <v>0.57314685905423168</v>
      </c>
      <c r="AG184" s="22">
        <f>('Income Statement Annual'!AF184-'Income Statement Annual'!AC184)/('Income Statement Annual'!AH184*-1)</f>
        <v>3.9233206804759275</v>
      </c>
      <c r="AH184" s="23">
        <f>'Income Statement Annual'!AF184/('Income Statement Annual'!AH184*-1)</f>
        <v>1.8601953120600128</v>
      </c>
      <c r="AI184" s="24">
        <f>'Cash Flow Statement Annual'!BG184/'Cash Flow Statement Annual'!AB184</f>
        <v>-3.0876731600583947</v>
      </c>
      <c r="AJ184" s="22">
        <f>'Cash Flow Statement Annual'!AB184/'Balance Sheet Annual'!BR184</f>
        <v>1.2813235522797715</v>
      </c>
      <c r="AK184" s="22">
        <f>('Cash Flow Statement Annual'!AB184+'Cash Flow Statement Annual'!AV184)/('Balance Sheet Annual'!BH184+'Balance Sheet Annual'!BS184)</f>
        <v>2.726266310434727E-2</v>
      </c>
      <c r="AL184" s="23">
        <f>('Cash Flow Statement Annual'!AB184/('Balance Sheet Annual'!BH184+'Balance Sheet Annual'!BS184))</f>
        <v>0.15242870392255045</v>
      </c>
      <c r="AM184" s="24">
        <f>'Income Statement Annual'!BS184/'Balance Sheet Annual'!CS184</f>
        <v>0.16251964847784853</v>
      </c>
      <c r="AN184" s="22">
        <f>'Income Statement Annual'!N184/'Balance Sheet Annual'!CS184</f>
        <v>0.28355672880425009</v>
      </c>
      <c r="AO184" s="22">
        <f>'Income Statement Annual'!N184/'Balance Sheet Annual'!BB184</f>
        <v>0.14519647007014083</v>
      </c>
      <c r="AP184" s="22">
        <f>'Income Statement Annual'!N184/('Balance Sheet Annual'!AH184-'Balance Sheet Annual'!BR184)</f>
        <v>6.1054836278036397</v>
      </c>
      <c r="AQ184" s="22">
        <f>'Income Statement Annual'!BS184/'Balance Sheet Annual'!BB184</f>
        <v>8.3218900766462975E-2</v>
      </c>
      <c r="AR184" s="22">
        <f>'Cash Flow Statement Annual'!AB184/'Income Statement Annual'!N184</f>
        <v>0.45958415304363648</v>
      </c>
      <c r="AS184" s="22">
        <f>'Cash Flow Statement Annual'!BG184/'Income Statement Annual'!N184</f>
        <v>-1.4190456541410059</v>
      </c>
      <c r="AT184" s="22">
        <f>'Cash Flow Statement Annual'!AB184/'Balance Sheet Annual'!BB184</f>
        <v>6.6729996722111384E-2</v>
      </c>
      <c r="AU184" s="22">
        <f>('Cash Flow Statement Annual'!AB184+'Cash Flow Statement Annual'!AU184)/'Balance Sheet Annual'!BR184</f>
        <v>4.0430454927691359</v>
      </c>
      <c r="AV184" s="22">
        <f>('Cash Flow Statement Annual'!AB184+'Cash Flow Statement Annual'!AU184)/('Balance Sheet Annual'!BH184+'Balance Sheet Annual'!BS184)</f>
        <v>0.48096843554167923</v>
      </c>
      <c r="AW184" s="22">
        <f>'Cash Flow Statement Annual'!AB184/'Balance Sheet Annual'!BS184</f>
        <v>0.15465363656325251</v>
      </c>
      <c r="AX184" s="22">
        <f>('Cash Flow Statement Annual'!AB184+'Cash Flow Statement Annual'!AU184)/'Balance Sheet Annual'!BS184</f>
        <v>0.48798891360024638</v>
      </c>
      <c r="AY184" s="22">
        <f>('Balance Sheet Annual'!BH184+'Balance Sheet Annual'!BS184)/('Income Statement Annual'!AF184-'Income Statement Annual'!AC184)</f>
        <v>5.3284016731917063</v>
      </c>
      <c r="AZ184" s="22">
        <f>(('Balance Sheet Annual'!BH184+'Balance Sheet Annual'!BS184)-'Balance Sheet Annual'!N184)/('Income Statement Annual'!AF184-'Income Statement Annual'!AC184)</f>
        <v>5.2223773600434091</v>
      </c>
      <c r="BA184" s="22">
        <f>('Cash Flow Statement Annual'!AB184+'Cash Flow Statement Annual'!AU184)/'Income Statement Annual'!BS184</f>
        <v>2.5301656047103998</v>
      </c>
      <c r="BB184" s="22">
        <f>'Income Statement Annual'!AF184/('Balance Sheet Annual'!BH184+'Balance Sheet Annual'!BS184)</f>
        <v>8.8983151302068922E-2</v>
      </c>
      <c r="BC184" s="23">
        <f>'Income Statement Annual'!AF184/('Balance Sheet Annual'!BB184-'Balance Sheet Annual'!BR184)</f>
        <v>4.1095092775624523E-2</v>
      </c>
    </row>
    <row r="185" spans="1:55" x14ac:dyDescent="0.2">
      <c r="A185" s="47" t="s">
        <v>610</v>
      </c>
      <c r="B185" s="47" t="s">
        <v>611</v>
      </c>
      <c r="C185" s="47" t="str">
        <f>VLOOKUP(A185,'[1]S&amp;P 500 Wikipedia'!A:D,3,FALSE)</f>
        <v>Consumer Discretionary</v>
      </c>
      <c r="D185" s="47">
        <v>261673</v>
      </c>
      <c r="E185" s="47" t="s">
        <v>16</v>
      </c>
      <c r="F185" s="47">
        <v>2018</v>
      </c>
      <c r="G185" s="47" t="s">
        <v>17</v>
      </c>
      <c r="H185" s="48">
        <v>43524</v>
      </c>
      <c r="I185" s="48">
        <v>43552</v>
      </c>
      <c r="J185" s="48">
        <v>43704</v>
      </c>
      <c r="K185" s="47">
        <v>1032000000</v>
      </c>
      <c r="L185" s="47">
        <v>1038000000</v>
      </c>
      <c r="M185" s="47" t="s">
        <v>2078</v>
      </c>
      <c r="N185" s="20">
        <f>'Balance Sheet Annual'!AH185/'Balance Sheet Annual'!BR185</f>
        <v>1.1084589614740368</v>
      </c>
      <c r="O185" s="21">
        <f>('Balance Sheet Annual'!AH185-'Balance Sheet Annual'!U185)/'Balance Sheet Annual'!BR185</f>
        <v>0.2754247427614262</v>
      </c>
      <c r="P185" s="21">
        <f>'Balance Sheet Annual'!N185/'Balance Sheet Annual'!BR185</f>
        <v>0.10636515912897822</v>
      </c>
      <c r="Q185" s="21">
        <f>'Balance Sheet Annual'!CH185/'Balance Sheet Annual'!CS185</f>
        <v>-24.430777422790204</v>
      </c>
      <c r="R185" s="21">
        <f>('Balance Sheet Annual'!BH185+'Balance Sheet Annual'!BS185)/'Balance Sheet Annual'!BB185</f>
        <v>0.6636365702338477</v>
      </c>
      <c r="S185" s="21">
        <f>('Balance Sheet Annual'!BH185/'Balance Sheet Annual'!BB185)</f>
        <v>5.4428107174510826E-2</v>
      </c>
      <c r="T185" s="21">
        <f>'Balance Sheet Annual'!BS185/'Balance Sheet Annual'!BB185</f>
        <v>0.60920846305933685</v>
      </c>
      <c r="U185" s="21">
        <f>('Balance Sheet Annual'!BH185+'Balance Sheet Annual'!BS185)/'Balance Sheet Annual'!CS185</f>
        <v>-15.549520766773163</v>
      </c>
      <c r="V185" s="21">
        <f>('Balance Sheet Annual'!BH185/'Balance Sheet Annual'!CS185)</f>
        <v>-1.2752928647497337</v>
      </c>
      <c r="W185" s="21">
        <f>('Balance Sheet Annual'!BS185/'Balance Sheet Annual'!CS185)</f>
        <v>-14.27422790202343</v>
      </c>
      <c r="X185" s="22">
        <f>'Balance Sheet Annual'!AH185/'Balance Sheet Annual'!BB185</f>
        <v>0.42108492602777081</v>
      </c>
      <c r="Y185" s="22">
        <f>'Balance Sheet Annual'!CS185/('Balance Sheet Annual'!BB185-'Balance Sheet Annual'!AQ185-'Balance Sheet Annual'!AR185-'Balance Sheet Annual'!AS185)</f>
        <v>-4.4980958539915211E-2</v>
      </c>
      <c r="Z185" s="22">
        <f>'Balance Sheet Annual'!BA185/'Balance Sheet Annual'!BB185</f>
        <v>0.57891507397222919</v>
      </c>
      <c r="AA185" s="22">
        <f>'Balance Sheet Annual'!AR185/'Balance Sheet Annual'!BB185</f>
        <v>5.1178328750312481E-2</v>
      </c>
      <c r="AB185" s="23">
        <f>'Balance Sheet Annual'!CS185/'Balance Sheet Annual'!CT185</f>
        <v>-4.2678908256255255E-2</v>
      </c>
      <c r="AC185" s="24">
        <f>'Income Statement Annual'!V185/'Income Statement Annual'!N185</f>
        <v>0.34342855558533497</v>
      </c>
      <c r="AD185" s="22">
        <f>('Income Statement Annual'!AF185-'Income Statement Annual'!AC185)/'Income Statement Annual'!N185</f>
        <v>0.16309159635130263</v>
      </c>
      <c r="AE185" s="22">
        <f>'Income Statement Annual'!AF185/'Income Statement Annual'!N185</f>
        <v>0.14580926591684149</v>
      </c>
      <c r="AF185" s="22">
        <f>'Income Statement Annual'!BS185/'Income Statement Annual'!N185</f>
        <v>0.10277903570141309</v>
      </c>
      <c r="AG185" s="22">
        <f>('Income Statement Annual'!AF185-'Income Statement Annual'!AC185)/('Income Statement Annual'!AH185*-1)</f>
        <v>18.420668058455114</v>
      </c>
      <c r="AH185" s="23">
        <f>'Income Statement Annual'!AF185/('Income Statement Annual'!AH185*-1)</f>
        <v>16.468684759916492</v>
      </c>
      <c r="AI185" s="24">
        <f>'Cash Flow Statement Annual'!BG185/'Cash Flow Statement Annual'!AB185</f>
        <v>-0.95260009203865625</v>
      </c>
      <c r="AJ185" s="22">
        <f>'Cash Flow Statement Annual'!AB185/'Balance Sheet Annual'!BR185</f>
        <v>0.77997128499641066</v>
      </c>
      <c r="AK185" s="22">
        <f>('Cash Flow Statement Annual'!AB185+'Cash Flow Statement Annual'!AV185)/('Balance Sheet Annual'!BH185+'Balance Sheet Annual'!BS185)</f>
        <v>0.28539141154715431</v>
      </c>
      <c r="AL185" s="23">
        <f>('Cash Flow Statement Annual'!AB185/('Balance Sheet Annual'!BH185+'Balance Sheet Annual'!BS185))</f>
        <v>0.44647626874871582</v>
      </c>
      <c r="AM185" s="24">
        <f>'Income Statement Annual'!BS185/'Balance Sheet Annual'!CS185</f>
        <v>-5.9217252396166131</v>
      </c>
      <c r="AN185" s="22">
        <f>'Income Statement Annual'!N185/'Balance Sheet Annual'!CS185</f>
        <v>-57.616080937167197</v>
      </c>
      <c r="AO185" s="22">
        <f>'Income Statement Annual'!N185/'Balance Sheet Annual'!BB185</f>
        <v>2.4589914324023363</v>
      </c>
      <c r="AP185" s="22">
        <f>'Income Statement Annual'!N185/('Balance Sheet Annual'!AH185-'Balance Sheet Annual'!BR185)</f>
        <v>59.681742967457254</v>
      </c>
      <c r="AQ185" s="22">
        <f>'Income Statement Annual'!BS185/'Balance Sheet Annual'!BB185</f>
        <v>0.25273276822034862</v>
      </c>
      <c r="AR185" s="22">
        <f>'Cash Flow Statement Annual'!AB185/'Income Statement Annual'!N185</f>
        <v>0.12049573486871898</v>
      </c>
      <c r="AS185" s="22">
        <f>'Cash Flow Statement Annual'!BG185/'Income Statement Annual'!N185</f>
        <v>-0.11478424812620722</v>
      </c>
      <c r="AT185" s="22">
        <f>'Cash Flow Statement Annual'!AB185/'Balance Sheet Annual'!BB185</f>
        <v>0.29629797968320343</v>
      </c>
      <c r="AU185" s="22">
        <f>('Cash Flow Statement Annual'!AB185+'Cash Flow Statement Annual'!AU185)/'Balance Sheet Annual'!BR185</f>
        <v>0.63543910026322081</v>
      </c>
      <c r="AV185" s="22">
        <f>('Cash Flow Statement Annual'!AB185+'Cash Flow Statement Annual'!AU185)/('Balance Sheet Annual'!BH185+'Balance Sheet Annual'!BS185)</f>
        <v>0.36374220943770974</v>
      </c>
      <c r="AW185" s="22">
        <f>'Cash Flow Statement Annual'!AB185/'Balance Sheet Annual'!BS185</f>
        <v>0.4863655015481031</v>
      </c>
      <c r="AX185" s="22">
        <f>('Cash Flow Statement Annual'!AB185+'Cash Flow Statement Annual'!AU185)/'Balance Sheet Annual'!BS185</f>
        <v>0.39623978811504457</v>
      </c>
      <c r="AY185" s="22">
        <f>('Balance Sheet Annual'!BH185+'Balance Sheet Annual'!BS185)/('Income Statement Annual'!AF185-'Income Statement Annual'!AC185)</f>
        <v>1.6547855159517197</v>
      </c>
      <c r="AZ185" s="22">
        <f>(('Balance Sheet Annual'!BH185+'Balance Sheet Annual'!BS185)-'Balance Sheet Annual'!N185)/('Income Statement Annual'!AF185-'Income Statement Annual'!AC185)</f>
        <v>1.5540318467728225</v>
      </c>
      <c r="BA185" s="22">
        <f>('Cash Flow Statement Annual'!AB185+'Cash Flow Statement Annual'!AU185)/'Income Statement Annual'!BS185</f>
        <v>0.95512993435842097</v>
      </c>
      <c r="BB185" s="22">
        <f>'Income Statement Annual'!AF185/('Balance Sheet Annual'!BH185+'Balance Sheet Annual'!BS185)</f>
        <v>0.54027121430039038</v>
      </c>
      <c r="BC185" s="23">
        <f>'Income Statement Annual'!AF185/('Balance Sheet Annual'!BB185-'Balance Sheet Annual'!BR185)</f>
        <v>0.57818741525268447</v>
      </c>
    </row>
    <row r="186" spans="1:55" x14ac:dyDescent="0.2">
      <c r="A186" s="47" t="s">
        <v>595</v>
      </c>
      <c r="B186" s="47" t="s">
        <v>596</v>
      </c>
      <c r="C186" s="47" t="str">
        <f>VLOOKUP(A186,'[1]S&amp;P 500 Wikipedia'!A:D,3,FALSE)</f>
        <v>Energy</v>
      </c>
      <c r="D186" s="47">
        <v>378163</v>
      </c>
      <c r="E186" s="47" t="s">
        <v>16</v>
      </c>
      <c r="F186" s="47">
        <v>2018</v>
      </c>
      <c r="G186" s="47" t="s">
        <v>17</v>
      </c>
      <c r="H186" s="48">
        <v>43465</v>
      </c>
      <c r="I186" s="48">
        <v>43517</v>
      </c>
      <c r="J186" s="48">
        <v>43683</v>
      </c>
      <c r="K186" s="47">
        <v>291500000</v>
      </c>
      <c r="L186" s="47">
        <v>291500000</v>
      </c>
      <c r="M186" s="59" t="s">
        <v>2079</v>
      </c>
      <c r="N186" s="20">
        <f>'Balance Sheet Annual'!AH186/'Balance Sheet Annual'!BR186</f>
        <v>2.0240581025873809</v>
      </c>
      <c r="O186" s="21">
        <f>('Balance Sheet Annual'!AH186-'Balance Sheet Annual'!U186)/'Balance Sheet Annual'!BR186</f>
        <v>1.9128461189287336</v>
      </c>
      <c r="P186" s="21">
        <f>'Balance Sheet Annual'!N186/'Balance Sheet Annual'!BR186</f>
        <v>1.2228778937812075</v>
      </c>
      <c r="Q186" s="21">
        <f>'Balance Sheet Annual'!CH186/'Balance Sheet Annual'!CS186</f>
        <v>0.96849742836149888</v>
      </c>
      <c r="R186" s="21">
        <f>('Balance Sheet Annual'!BH186+'Balance Sheet Annual'!BS186)/'Balance Sheet Annual'!BB186</f>
        <v>0.31129566556245042</v>
      </c>
      <c r="S186" s="21">
        <f>('Balance Sheet Annual'!BH186/'Balance Sheet Annual'!BB186)</f>
        <v>3.1260206224047031E-3</v>
      </c>
      <c r="T186" s="21">
        <f>'Balance Sheet Annual'!BS186/'Balance Sheet Annual'!BB186</f>
        <v>0.30816964494004573</v>
      </c>
      <c r="U186" s="21">
        <f>('Balance Sheet Annual'!BH186+'Balance Sheet Annual'!BS186)/'Balance Sheet Annual'!CS186</f>
        <v>0.6127847171197649</v>
      </c>
      <c r="V186" s="21">
        <f>('Balance Sheet Annual'!BH186/'Balance Sheet Annual'!CS186)</f>
        <v>6.1535635562086702E-3</v>
      </c>
      <c r="W186" s="21">
        <f>('Balance Sheet Annual'!BS186/'Balance Sheet Annual'!CS186)</f>
        <v>0.60663115356355624</v>
      </c>
      <c r="X186" s="22">
        <f>'Balance Sheet Annual'!AH186/'Balance Sheet Annual'!BB186</f>
        <v>0.20804367097466522</v>
      </c>
      <c r="Y186" s="22">
        <f>'Balance Sheet Annual'!CS186/('Balance Sheet Annual'!BB186-'Balance Sheet Annual'!AQ186-'Balance Sheet Annual'!AR186-'Balance Sheet Annual'!AS186)</f>
        <v>0.51668011199164809</v>
      </c>
      <c r="Z186" s="22">
        <f>'Balance Sheet Annual'!BA186/'Balance Sheet Annual'!BB186</f>
        <v>0.79195632902533475</v>
      </c>
      <c r="AA186" s="22">
        <f>'Balance Sheet Annual'!AR186/'Balance Sheet Annual'!BB186</f>
        <v>1.6796528717398403E-2</v>
      </c>
      <c r="AB186" s="23">
        <f>'Balance Sheet Annual'!CS186/'Balance Sheet Annual'!CT186</f>
        <v>0.50800167965287168</v>
      </c>
      <c r="AC186" s="24">
        <f>'Income Statement Annual'!V186/'Income Statement Annual'!N186</f>
        <v>1</v>
      </c>
      <c r="AD186" s="22">
        <f>('Income Statement Annual'!AF186-'Income Statement Annual'!AC186)/'Income Statement Annual'!N186</f>
        <v>0.38146449470188204</v>
      </c>
      <c r="AE186" s="22">
        <f>'Income Statement Annual'!AF186/'Income Statement Annual'!N186</f>
        <v>8.366281828246086E-2</v>
      </c>
      <c r="AF186" s="22">
        <f>'Income Statement Annual'!BS186/'Income Statement Annual'!N186</f>
        <v>-5.1874110390637357E-2</v>
      </c>
      <c r="AG186" s="22">
        <f>('Income Statement Annual'!AF186-'Income Statement Annual'!AC186)/('Income Statement Annual'!AH186*-1)</f>
        <v>6.0451127819548871</v>
      </c>
      <c r="AH186" s="23">
        <f>'Income Statement Annual'!AF186/('Income Statement Annual'!AH186*-1)</f>
        <v>1.3258145363408522</v>
      </c>
      <c r="AI186" s="24">
        <f>'Cash Flow Statement Annual'!BG186/'Cash Flow Statement Annual'!AB186</f>
        <v>-1.3027333677153172</v>
      </c>
      <c r="AJ186" s="22">
        <f>'Cash Flow Statement Annual'!AB186/'Balance Sheet Annual'!BR186</f>
        <v>0.88016341352700866</v>
      </c>
      <c r="AK186" s="22">
        <f>('Cash Flow Statement Annual'!AB186+'Cash Flow Statement Annual'!AV186)/('Balance Sheet Annual'!BH186+'Balance Sheet Annual'!BS186)</f>
        <v>0.23890887290167867</v>
      </c>
      <c r="AL186" s="23">
        <f>('Cash Flow Statement Annual'!AB186/('Balance Sheet Annual'!BH186+'Balance Sheet Annual'!BS186))</f>
        <v>0.29061750599520386</v>
      </c>
      <c r="AM186" s="24">
        <f>'Income Statement Annual'!BS186/'Balance Sheet Annual'!CS186</f>
        <v>-3.0124908155767818E-2</v>
      </c>
      <c r="AN186" s="22">
        <f>'Income Statement Annual'!N186/'Balance Sheet Annual'!CS186</f>
        <v>0.58073108008817043</v>
      </c>
      <c r="AO186" s="22">
        <f>'Income Statement Annual'!N186/'Balance Sheet Annual'!BB186</f>
        <v>0.29501236411141696</v>
      </c>
      <c r="AP186" s="22">
        <f>'Income Statement Annual'!N186/('Balance Sheet Annual'!AH186-'Balance Sheet Annual'!BR186)</f>
        <v>2.8027482269503547</v>
      </c>
      <c r="AQ186" s="22">
        <f>'Income Statement Annual'!BS186/'Balance Sheet Annual'!BB186</f>
        <v>-1.5303503942518545E-2</v>
      </c>
      <c r="AR186" s="22">
        <f>'Cash Flow Statement Annual'!AB186/'Income Statement Annual'!N186</f>
        <v>0.306658231851969</v>
      </c>
      <c r="AS186" s="22">
        <f>'Cash Flow Statement Annual'!BG186/'Income Statement Annual'!N186</f>
        <v>-0.39949391111814014</v>
      </c>
      <c r="AT186" s="22">
        <f>'Cash Flow Statement Annual'!AB186/'Balance Sheet Annual'!BB186</f>
        <v>9.0467969952876412E-2</v>
      </c>
      <c r="AU186" s="22">
        <f>('Cash Flow Statement Annual'!AB186+'Cash Flow Statement Annual'!AU186)/'Balance Sheet Annual'!BR186</f>
        <v>0.1693145710394916</v>
      </c>
      <c r="AV186" s="22">
        <f>('Cash Flow Statement Annual'!AB186+'Cash Flow Statement Annual'!AU186)/('Balance Sheet Annual'!BH186+'Balance Sheet Annual'!BS186)</f>
        <v>5.5905275779376498E-2</v>
      </c>
      <c r="AW186" s="22">
        <f>'Cash Flow Statement Annual'!AB186/'Balance Sheet Annual'!BS186</f>
        <v>0.29356548069644212</v>
      </c>
      <c r="AX186" s="22">
        <f>('Cash Flow Statement Annual'!AB186+'Cash Flow Statement Annual'!AU186)/'Balance Sheet Annual'!BS186</f>
        <v>5.6472369417108252E-2</v>
      </c>
      <c r="AY186" s="22">
        <f>('Balance Sheet Annual'!BH186+'Balance Sheet Annual'!BS186)/('Income Statement Annual'!AF186-'Income Statement Annual'!AC186)</f>
        <v>2.7661691542288556</v>
      </c>
      <c r="AZ186" s="22">
        <f>(('Balance Sheet Annual'!BH186+'Balance Sheet Annual'!BS186)-'Balance Sheet Annual'!N186)/('Income Statement Annual'!AF186-'Income Statement Annual'!AC186)</f>
        <v>1.6492537313432836</v>
      </c>
      <c r="BA186" s="22">
        <f>('Cash Flow Statement Annual'!AB186+'Cash Flow Statement Annual'!AU186)/'Income Statement Annual'!BS186</f>
        <v>-1.1371951219512195</v>
      </c>
      <c r="BB186" s="22">
        <f>'Income Statement Annual'!AF186/('Balance Sheet Annual'!BH186+'Balance Sheet Annual'!BS186)</f>
        <v>7.9286570743405282E-2</v>
      </c>
      <c r="BC186" s="23">
        <f>'Income Statement Annual'!AF186/('Balance Sheet Annual'!BB186-'Balance Sheet Annual'!BR186)</f>
        <v>2.750910036401456E-2</v>
      </c>
    </row>
    <row r="187" spans="1:55" x14ac:dyDescent="0.2">
      <c r="A187" s="47" t="s">
        <v>604</v>
      </c>
      <c r="B187" s="47" t="s">
        <v>605</v>
      </c>
      <c r="C187" s="47" t="str">
        <f>VLOOKUP(A187,'[1]S&amp;P 500 Wikipedia'!A:D,3,FALSE)</f>
        <v>Energy</v>
      </c>
      <c r="D187" s="47">
        <v>684316</v>
      </c>
      <c r="E187" s="47" t="s">
        <v>16</v>
      </c>
      <c r="F187" s="47">
        <v>2016</v>
      </c>
      <c r="G187" s="47" t="s">
        <v>17</v>
      </c>
      <c r="H187" s="48">
        <v>42735</v>
      </c>
      <c r="I187" s="48">
        <v>42788</v>
      </c>
      <c r="J187" s="48">
        <v>43152</v>
      </c>
      <c r="K187" s="47">
        <v>175931000</v>
      </c>
      <c r="L187" s="47">
        <v>175762000</v>
      </c>
      <c r="M187" s="47" t="s">
        <v>1296</v>
      </c>
      <c r="N187" s="20">
        <f>'Balance Sheet Annual'!AH187/'Balance Sheet Annual'!BR187</f>
        <v>2.6319540928095537</v>
      </c>
      <c r="O187" s="21">
        <f>('Balance Sheet Annual'!AH187-'Balance Sheet Annual'!U187)/'Balance Sheet Annual'!BR187</f>
        <v>1.5835368144685935</v>
      </c>
      <c r="P187" s="21">
        <f>'Balance Sheet Annual'!N187/'Balance Sheet Annual'!BR187</f>
        <v>1.0475411939672958</v>
      </c>
      <c r="Q187" s="21">
        <f>'Balance Sheet Annual'!CH187/'Balance Sheet Annual'!CS187</f>
        <v>0.77964686810694483</v>
      </c>
      <c r="R187" s="21">
        <f>('Balance Sheet Annual'!BH187+'Balance Sheet Annual'!BS187)/'Balance Sheet Annual'!BB187</f>
        <v>0.2368818676296234</v>
      </c>
      <c r="S187" s="21">
        <f>('Balance Sheet Annual'!BH187/'Balance Sheet Annual'!BB187)</f>
        <v>0</v>
      </c>
      <c r="T187" s="21">
        <f>'Balance Sheet Annual'!BS187/'Balance Sheet Annual'!BB187</f>
        <v>0.2368818676296234</v>
      </c>
      <c r="U187" s="21">
        <f>('Balance Sheet Annual'!BH187+'Balance Sheet Annual'!BS187)/'Balance Sheet Annual'!CS187</f>
        <v>0.42156607383838318</v>
      </c>
      <c r="V187" s="21">
        <f>('Balance Sheet Annual'!BH187/'Balance Sheet Annual'!CS187)</f>
        <v>0</v>
      </c>
      <c r="W187" s="21">
        <f>('Balance Sheet Annual'!BS187/'Balance Sheet Annual'!CS187)</f>
        <v>0.42156607383838318</v>
      </c>
      <c r="X187" s="22">
        <f>'Balance Sheet Annual'!AH187/'Balance Sheet Annual'!BB187</f>
        <v>0.30215254659954399</v>
      </c>
      <c r="Y187" s="22">
        <f>'Balance Sheet Annual'!CS187/('Balance Sheet Annual'!BB187-'Balance Sheet Annual'!AQ187-'Balance Sheet Annual'!AR187-'Balance Sheet Annual'!AS187)</f>
        <v>0.74920687989213197</v>
      </c>
      <c r="Z187" s="22">
        <f>'Balance Sheet Annual'!BA187/'Balance Sheet Annual'!BB187</f>
        <v>0.69784745340045595</v>
      </c>
      <c r="AA187" s="22">
        <f>'Balance Sheet Annual'!AR187/'Balance Sheet Annual'!BB187</f>
        <v>0.21434248220659899</v>
      </c>
      <c r="AB187" s="23">
        <f>'Balance Sheet Annual'!CS187/'Balance Sheet Annual'!CT187</f>
        <v>0.56190922925272535</v>
      </c>
      <c r="AC187" s="24">
        <f>'Income Statement Annual'!V187/'Income Statement Annual'!N187</f>
        <v>0.19568808906859536</v>
      </c>
      <c r="AD187" s="22">
        <f>('Income Statement Annual'!AF187-'Income Statement Annual'!AC187)/'Income Statement Annual'!N187</f>
        <v>8.7058667198192816E-2</v>
      </c>
      <c r="AE187" s="22">
        <f>'Income Statement Annual'!AF187/'Income Statement Annual'!N187</f>
        <v>5.2601820477044717E-2</v>
      </c>
      <c r="AF187" s="22">
        <f>'Income Statement Annual'!BS187/'Income Statement Annual'!N187</f>
        <v>-2.4720996231859298E-2</v>
      </c>
      <c r="AG187" s="22">
        <f>('Income Statement Annual'!AF187-'Income Statement Annual'!AC187)/('Income Statement Annual'!AH187*-1)</f>
        <v>13.159409477625859</v>
      </c>
      <c r="AH187" s="23">
        <f>'Income Statement Annual'!AF187/('Income Statement Annual'!AH187*-1)</f>
        <v>7.9510623950875887</v>
      </c>
      <c r="AI187" s="24">
        <f>'Cash Flow Statement Annual'!BG187/'Cash Flow Statement Annual'!AB187</f>
        <v>1.3818234840546473</v>
      </c>
      <c r="AJ187" s="22">
        <f>'Cash Flow Statement Annual'!AB187/'Balance Sheet Annual'!BR187</f>
        <v>0.56031365482275675</v>
      </c>
      <c r="AK187" s="22">
        <f>('Cash Flow Statement Annual'!AB187+'Cash Flow Statement Annual'!AV187)/('Balance Sheet Annual'!BH187+'Balance Sheet Annual'!BS187)</f>
        <v>0.16685509657797262</v>
      </c>
      <c r="AL187" s="23">
        <f>('Cash Flow Statement Annual'!AB187/('Balance Sheet Annual'!BH187+'Balance Sheet Annual'!BS187))</f>
        <v>0.27154845541906381</v>
      </c>
      <c r="AM187" s="24">
        <f>'Income Statement Annual'!BS187/'Balance Sheet Annual'!CS187</f>
        <v>-4.9123677264269888E-2</v>
      </c>
      <c r="AN187" s="22">
        <f>'Income Statement Annual'!N187/'Balance Sheet Annual'!CS187</f>
        <v>1.9871236904668723</v>
      </c>
      <c r="AO187" s="22">
        <f>'Income Statement Annual'!N187/'Balance Sheet Annual'!BB187</f>
        <v>1.1165831413400715</v>
      </c>
      <c r="AP187" s="22">
        <f>'Income Statement Annual'!N187/('Balance Sheet Annual'!AH187-'Balance Sheet Annual'!BR187)</f>
        <v>5.9598479448800186</v>
      </c>
      <c r="AQ187" s="22">
        <f>'Income Statement Annual'!BS187/'Balance Sheet Annual'!BB187</f>
        <v>-2.7603047629625524E-2</v>
      </c>
      <c r="AR187" s="22">
        <f>'Cash Flow Statement Annual'!AB187/'Income Statement Annual'!N187</f>
        <v>5.7608701842307583E-2</v>
      </c>
      <c r="AS187" s="22">
        <f>'Cash Flow Statement Annual'!BG187/'Income Statement Annual'!N187</f>
        <v>7.9605057091602829E-2</v>
      </c>
      <c r="AT187" s="22">
        <f>'Cash Flow Statement Annual'!AB187/'Balance Sheet Annual'!BB187</f>
        <v>6.4324905271607363E-2</v>
      </c>
      <c r="AU187" s="22">
        <f>('Cash Flow Statement Annual'!AB187+'Cash Flow Statement Annual'!AU187)/'Balance Sheet Annual'!BR187</f>
        <v>-0.17969330584760931</v>
      </c>
      <c r="AV187" s="22">
        <f>('Cash Flow Statement Annual'!AB187+'Cash Flow Statement Annual'!AU187)/('Balance Sheet Annual'!BH187+'Balance Sheet Annual'!BS187)</f>
        <v>-8.708593701415171E-2</v>
      </c>
      <c r="AW187" s="22">
        <f>'Cash Flow Statement Annual'!AB187/'Balance Sheet Annual'!BS187</f>
        <v>0.27154845541906381</v>
      </c>
      <c r="AX187" s="22">
        <f>('Cash Flow Statement Annual'!AB187+'Cash Flow Statement Annual'!AU187)/'Balance Sheet Annual'!BS187</f>
        <v>-8.708593701415171E-2</v>
      </c>
      <c r="AY187" s="22">
        <f>('Balance Sheet Annual'!BH187+'Balance Sheet Annual'!BS187)/('Income Statement Annual'!AF187-'Income Statement Annual'!AC187)</f>
        <v>2.4368496681290504</v>
      </c>
      <c r="AZ187" s="22">
        <f>(('Balance Sheet Annual'!BH187+'Balance Sheet Annual'!BS187)-'Balance Sheet Annual'!N187)/('Income Statement Annual'!AF187-'Income Statement Annual'!AC187)</f>
        <v>1.1997178442779517</v>
      </c>
      <c r="BA187" s="22">
        <f>('Cash Flow Statement Annual'!AB187+'Cash Flow Statement Annual'!AU187)/'Income Statement Annual'!BS187</f>
        <v>0.74734789002238411</v>
      </c>
      <c r="BB187" s="22">
        <f>'Income Statement Annual'!AF187/('Balance Sheet Annual'!BH187+'Balance Sheet Annual'!BS187)</f>
        <v>0.24794766495297604</v>
      </c>
      <c r="BC187" s="23">
        <f>'Income Statement Annual'!AF187/('Balance Sheet Annual'!BB187-'Balance Sheet Annual'!BR187)</f>
        <v>6.6351572811367998E-2</v>
      </c>
    </row>
    <row r="188" spans="1:55" x14ac:dyDescent="0.2">
      <c r="A188" s="47" t="s">
        <v>625</v>
      </c>
      <c r="B188" s="47" t="s">
        <v>626</v>
      </c>
      <c r="C188" s="47" t="str">
        <f>VLOOKUP(A188,'[1]S&amp;P 500 Wikipedia'!A:D,3,FALSE)</f>
        <v>Industrials</v>
      </c>
      <c r="D188" s="47">
        <v>903401</v>
      </c>
      <c r="E188" s="47" t="s">
        <v>16</v>
      </c>
      <c r="F188" s="47">
        <v>2018</v>
      </c>
      <c r="G188" s="47" t="s">
        <v>17</v>
      </c>
      <c r="H188" s="48">
        <v>43465</v>
      </c>
      <c r="I188" s="48">
        <v>43510</v>
      </c>
      <c r="J188" s="48">
        <v>43587</v>
      </c>
      <c r="K188" s="47">
        <v>42900000</v>
      </c>
      <c r="L188" s="47">
        <v>42800000</v>
      </c>
      <c r="M188" s="47" t="s">
        <v>2080</v>
      </c>
      <c r="N188" s="20">
        <f>'Balance Sheet Annual'!AH188/'Balance Sheet Annual'!BR188</f>
        <v>0.9540732640787315</v>
      </c>
      <c r="O188" s="21">
        <f>('Balance Sheet Annual'!AH188-'Balance Sheet Annual'!U188)/'Balance Sheet Annual'!BR188</f>
        <v>0.88408966648441767</v>
      </c>
      <c r="P188" s="21">
        <f>'Balance Sheet Annual'!N188/'Balance Sheet Annual'!BR188</f>
        <v>0.13121924548933844</v>
      </c>
      <c r="Q188" s="21">
        <f>'Balance Sheet Annual'!CH188/'Balance Sheet Annual'!CS188</f>
        <v>3.2104221635883907</v>
      </c>
      <c r="R188" s="21">
        <f>('Balance Sheet Annual'!BH188+'Balance Sheet Annual'!BS188)/'Balance Sheet Annual'!BB188</f>
        <v>0.20100266332445557</v>
      </c>
      <c r="S188" s="21">
        <f>('Balance Sheet Annual'!BH188/'Balance Sheet Annual'!BB188)</f>
        <v>0</v>
      </c>
      <c r="T188" s="21">
        <f>'Balance Sheet Annual'!BS188/'Balance Sheet Annual'!BB188</f>
        <v>0.20100266332445557</v>
      </c>
      <c r="U188" s="21">
        <f>('Balance Sheet Annual'!BH188+'Balance Sheet Annual'!BS188)/'Balance Sheet Annual'!CS188</f>
        <v>0.84630606860158308</v>
      </c>
      <c r="V188" s="21">
        <f>('Balance Sheet Annual'!BH188/'Balance Sheet Annual'!CS188)</f>
        <v>0</v>
      </c>
      <c r="W188" s="21">
        <f>('Balance Sheet Annual'!BS188/'Balance Sheet Annual'!CS188)</f>
        <v>0.84630606860158308</v>
      </c>
      <c r="X188" s="22">
        <f>'Balance Sheet Annual'!AH188/'Balance Sheet Annual'!BB188</f>
        <v>0.27338242205859314</v>
      </c>
      <c r="Y188" s="22">
        <f>'Balance Sheet Annual'!CS188/('Balance Sheet Annual'!BB188-'Balance Sheet Annual'!AQ188-'Balance Sheet Annual'!AR188-'Balance Sheet Annual'!AS188)</f>
        <v>0.32757130509939497</v>
      </c>
      <c r="Z188" s="22">
        <f>'Balance Sheet Annual'!BA188/'Balance Sheet Annual'!BB188</f>
        <v>0.72661757794140691</v>
      </c>
      <c r="AA188" s="22">
        <f>'Balance Sheet Annual'!AR188/'Balance Sheet Annual'!BB188</f>
        <v>0.19786934043553189</v>
      </c>
      <c r="AB188" s="23">
        <f>'Balance Sheet Annual'!CS188/'Balance Sheet Annual'!CT188</f>
        <v>0.23750587498041673</v>
      </c>
      <c r="AC188" s="24">
        <f>'Income Statement Annual'!V188/'Income Statement Annual'!N188</f>
        <v>0.21905577299412915</v>
      </c>
      <c r="AD188" s="22">
        <f>('Income Statement Annual'!AF188-'Income Statement Annual'!AC188)/'Income Statement Annual'!N188</f>
        <v>0.11252446183953033</v>
      </c>
      <c r="AE188" s="22">
        <f>'Income Statement Annual'!AF188/'Income Statement Annual'!N188</f>
        <v>0.11252446183953033</v>
      </c>
      <c r="AF188" s="22">
        <f>'Income Statement Annual'!BS188/'Income Statement Annual'!N188</f>
        <v>0.1022504892367906</v>
      </c>
      <c r="AG188" s="22">
        <f>('Income Statement Annual'!AF188-'Income Statement Annual'!AC188)/('Income Statement Annual'!AH188*-1)</f>
        <v>15.862068965517242</v>
      </c>
      <c r="AH188" s="23">
        <f>'Income Statement Annual'!AF188/('Income Statement Annual'!AH188*-1)</f>
        <v>15.862068965517242</v>
      </c>
      <c r="AI188" s="24">
        <f>'Cash Flow Statement Annual'!BG188/'Cash Flow Statement Annual'!AB188</f>
        <v>-0.98358862144420134</v>
      </c>
      <c r="AJ188" s="22">
        <f>'Cash Flow Statement Annual'!AB188/'Balance Sheet Annual'!BR188</f>
        <v>0.4997266265718972</v>
      </c>
      <c r="AK188" s="22">
        <f>('Cash Flow Statement Annual'!AB188+'Cash Flow Statement Annual'!AV188)/('Balance Sheet Annual'!BH188+'Balance Sheet Annual'!BS188)</f>
        <v>0.60950896336710836</v>
      </c>
      <c r="AL188" s="23">
        <f>('Cash Flow Statement Annual'!AB188/('Balance Sheet Annual'!BH188+'Balance Sheet Annual'!BS188))</f>
        <v>0.71239282930631331</v>
      </c>
      <c r="AM188" s="24">
        <f>'Income Statement Annual'!BS188/'Balance Sheet Annual'!CS188</f>
        <v>0.55145118733509235</v>
      </c>
      <c r="AN188" s="22">
        <f>'Income Statement Annual'!N188/'Balance Sheet Annual'!CS188</f>
        <v>5.3931398416886545</v>
      </c>
      <c r="AO188" s="22">
        <f>'Income Statement Annual'!N188/'Balance Sheet Annual'!BB188</f>
        <v>1.2809023969920099</v>
      </c>
      <c r="AP188" s="22">
        <f>'Income Statement Annual'!N188/('Balance Sheet Annual'!AH188-'Balance Sheet Annual'!BR188)</f>
        <v>-97.333333333333329</v>
      </c>
      <c r="AQ188" s="22">
        <f>'Income Statement Annual'!BS188/'Balance Sheet Annual'!BB188</f>
        <v>0.13097289675701082</v>
      </c>
      <c r="AR188" s="22">
        <f>'Cash Flow Statement Annual'!AB188/'Income Statement Annual'!N188</f>
        <v>0.11179060665362035</v>
      </c>
      <c r="AS188" s="22">
        <f>'Cash Flow Statement Annual'!BG188/'Income Statement Annual'!N188</f>
        <v>-0.1099559686888454</v>
      </c>
      <c r="AT188" s="22">
        <f>'Cash Flow Statement Annual'!AB188/'Balance Sheet Annual'!BB188</f>
        <v>0.14319285602381326</v>
      </c>
      <c r="AU188" s="22">
        <f>('Cash Flow Statement Annual'!AB188+'Cash Flow Statement Annual'!AU188)/'Balance Sheet Annual'!BR188</f>
        <v>0.23947512301804263</v>
      </c>
      <c r="AV188" s="22">
        <f>('Cash Flow Statement Annual'!AB188+'Cash Flow Statement Annual'!AU188)/('Balance Sheet Annual'!BH188+'Balance Sheet Annual'!BS188)</f>
        <v>0.34138737334372565</v>
      </c>
      <c r="AW188" s="22">
        <f>'Cash Flow Statement Annual'!AB188/'Balance Sheet Annual'!BS188</f>
        <v>0.71239282930631331</v>
      </c>
      <c r="AX188" s="22">
        <f>('Cash Flow Statement Annual'!AB188+'Cash Flow Statement Annual'!AU188)/'Balance Sheet Annual'!BS188</f>
        <v>0.34138737334372565</v>
      </c>
      <c r="AY188" s="22">
        <f>('Balance Sheet Annual'!BH188+'Balance Sheet Annual'!BS188)/('Income Statement Annual'!AF188-'Income Statement Annual'!AC188)</f>
        <v>1.3945652173913043</v>
      </c>
      <c r="AZ188" s="22">
        <f>(('Balance Sheet Annual'!BH188+'Balance Sheet Annual'!BS188)-'Balance Sheet Annual'!N188)/('Income Statement Annual'!AF188-'Income Statement Annual'!AC188)</f>
        <v>1.133695652173913</v>
      </c>
      <c r="BA188" s="22">
        <f>('Cash Flow Statement Annual'!AB188+'Cash Flow Statement Annual'!AU188)/'Income Statement Annual'!BS188</f>
        <v>0.52392344497607657</v>
      </c>
      <c r="BB188" s="22">
        <f>'Income Statement Annual'!AF188/('Balance Sheet Annual'!BH188+'Balance Sheet Annual'!BS188)</f>
        <v>0.71706936866718629</v>
      </c>
      <c r="BC188" s="23">
        <f>'Income Statement Annual'!AF188/('Balance Sheet Annual'!BB188-'Balance Sheet Annual'!BR188)</f>
        <v>0.20202020202020202</v>
      </c>
    </row>
    <row r="189" spans="1:55" x14ac:dyDescent="0.2">
      <c r="A189" s="47" t="s">
        <v>601</v>
      </c>
      <c r="B189" s="47" t="s">
        <v>602</v>
      </c>
      <c r="C189" s="47" t="str">
        <f>VLOOKUP(A189,'[1]S&amp;P 500 Wikipedia'!A:D,3,FALSE)</f>
        <v>Consumer Discretionary</v>
      </c>
      <c r="D189" s="47">
        <v>740329</v>
      </c>
      <c r="E189" s="47" t="s">
        <v>16</v>
      </c>
      <c r="F189" s="47">
        <v>2018</v>
      </c>
      <c r="G189" s="47" t="s">
        <v>17</v>
      </c>
      <c r="H189" s="48">
        <v>43465</v>
      </c>
      <c r="I189" s="48">
        <v>43509</v>
      </c>
      <c r="J189" s="48">
        <v>43509</v>
      </c>
      <c r="K189" s="47">
        <v>294000000</v>
      </c>
      <c r="L189" s="47">
        <v>298000000</v>
      </c>
      <c r="M189" s="47" t="s">
        <v>1784</v>
      </c>
      <c r="N189" s="20">
        <f>'Balance Sheet Annual'!AH189/'Balance Sheet Annual'!BR189</f>
        <v>0.75831739961759081</v>
      </c>
      <c r="O189" s="21">
        <f>('Balance Sheet Annual'!AH189-'Balance Sheet Annual'!U189)/'Balance Sheet Annual'!BR189</f>
        <v>0.75831739961759081</v>
      </c>
      <c r="P189" s="21">
        <f>'Balance Sheet Annual'!N189/'Balance Sheet Annual'!BR189</f>
        <v>0.15411089866156788</v>
      </c>
      <c r="Q189" s="21">
        <f>'Balance Sheet Annual'!CH189/'Balance Sheet Annual'!CS189</f>
        <v>24.080645161290324</v>
      </c>
      <c r="R189" s="21">
        <f>('Balance Sheet Annual'!BH189+'Balance Sheet Annual'!BS189)/'Balance Sheet Annual'!BB189</f>
        <v>0.52032868881743477</v>
      </c>
      <c r="S189" s="21">
        <f>('Balance Sheet Annual'!BH189/'Balance Sheet Annual'!BB189)</f>
        <v>1.1432654519471239E-3</v>
      </c>
      <c r="T189" s="21">
        <f>'Balance Sheet Annual'!BS189/'Balance Sheet Annual'!BB189</f>
        <v>0.51918542336548767</v>
      </c>
      <c r="U189" s="21">
        <f>('Balance Sheet Annual'!BH189+'Balance Sheet Annual'!BS189)/'Balance Sheet Annual'!CS189</f>
        <v>13.050179211469533</v>
      </c>
      <c r="V189" s="21">
        <f>('Balance Sheet Annual'!BH189/'Balance Sheet Annual'!CS189)</f>
        <v>2.8673835125448029E-2</v>
      </c>
      <c r="W189" s="21">
        <f>('Balance Sheet Annual'!BS189/'Balance Sheet Annual'!CS189)</f>
        <v>13.021505376344086</v>
      </c>
      <c r="X189" s="22">
        <f>'Balance Sheet Annual'!AH189/'Balance Sheet Annual'!BB189</f>
        <v>0.14169346195069668</v>
      </c>
      <c r="Y189" s="22">
        <f>'Balance Sheet Annual'!CS189/('Balance Sheet Annual'!BB189-'Balance Sheet Annual'!AQ189-'Balance Sheet Annual'!AR189-'Balance Sheet Annual'!AS189)</f>
        <v>0.20828667413213886</v>
      </c>
      <c r="Z189" s="22">
        <f>'Balance Sheet Annual'!BA189/'Balance Sheet Annual'!BB189</f>
        <v>0.85830653804930335</v>
      </c>
      <c r="AA189" s="22">
        <f>'Balance Sheet Annual'!AR189/'Balance Sheet Annual'!BB189</f>
        <v>0.3687031082529475</v>
      </c>
      <c r="AB189" s="23">
        <f>'Balance Sheet Annual'!CS189/'Balance Sheet Annual'!CT189</f>
        <v>3.9871382636655947E-2</v>
      </c>
      <c r="AC189" s="24">
        <f>'Income Statement Annual'!V189/'Income Statement Annual'!N189</f>
        <v>0.85043790702896926</v>
      </c>
      <c r="AD189" s="22">
        <f>('Income Statement Annual'!AF189-'Income Statement Annual'!AC189)/'Income Statement Annual'!N189</f>
        <v>0.20300920727599372</v>
      </c>
      <c r="AE189" s="22">
        <f>'Income Statement Annual'!AF189/'Income Statement Annual'!N189</f>
        <v>0.16651695486189086</v>
      </c>
      <c r="AF189" s="22">
        <f>'Income Statement Annual'!BS189/'Income Statement Annual'!N189</f>
        <v>8.5784864136537173E-2</v>
      </c>
      <c r="AG189" s="22">
        <f>('Income Statement Annual'!AF189-'Income Statement Annual'!AC189)/('Income Statement Annual'!AH189*-1)</f>
        <v>4.8733153638814013</v>
      </c>
      <c r="AH189" s="23">
        <f>'Income Statement Annual'!AF189/('Income Statement Annual'!AH189*-1)</f>
        <v>3.9973045822102424</v>
      </c>
      <c r="AI189" s="24">
        <f>'Cash Flow Statement Annual'!BG189/'Cash Flow Statement Annual'!AB189</f>
        <v>-0.95729013254786455</v>
      </c>
      <c r="AJ189" s="22">
        <f>'Cash Flow Statement Annual'!AB189/'Balance Sheet Annual'!BR189</f>
        <v>0.51931166347992352</v>
      </c>
      <c r="AK189" s="22">
        <f>('Cash Flow Statement Annual'!AB189+'Cash Flow Statement Annual'!AV189)/('Balance Sheet Annual'!BH189+'Balance Sheet Annual'!BS189)</f>
        <v>0.16163141993957703</v>
      </c>
      <c r="AL189" s="23">
        <f>('Cash Flow Statement Annual'!AB189/('Balance Sheet Annual'!BH189+'Balance Sheet Annual'!BS189))</f>
        <v>0.18648722878330129</v>
      </c>
      <c r="AM189" s="24">
        <f>'Income Statement Annual'!BS189/'Balance Sheet Annual'!CS189</f>
        <v>1.3691756272401434</v>
      </c>
      <c r="AN189" s="22">
        <f>'Income Statement Annual'!N189/'Balance Sheet Annual'!CS189</f>
        <v>15.960573476702509</v>
      </c>
      <c r="AO189" s="22">
        <f>'Income Statement Annual'!N189/'Balance Sheet Annual'!BB189</f>
        <v>0.63637013219006788</v>
      </c>
      <c r="AP189" s="22">
        <f>'Income Statement Annual'!N189/('Balance Sheet Annual'!AH189-'Balance Sheet Annual'!BR189)</f>
        <v>-14.091772151898734</v>
      </c>
      <c r="AQ189" s="22">
        <f>'Income Statement Annual'!BS189/'Balance Sheet Annual'!BB189</f>
        <v>5.4590925330475167E-2</v>
      </c>
      <c r="AR189" s="22">
        <f>'Cash Flow Statement Annual'!AB189/'Income Statement Annual'!N189</f>
        <v>0.152481473164159</v>
      </c>
      <c r="AS189" s="22">
        <f>'Cash Flow Statement Annual'!BG189/'Income Statement Annual'!N189</f>
        <v>-0.14596900965641141</v>
      </c>
      <c r="AT189" s="22">
        <f>'Cash Flow Statement Annual'!AB189/'Balance Sheet Annual'!BB189</f>
        <v>9.703465523401214E-2</v>
      </c>
      <c r="AU189" s="22">
        <f>('Cash Flow Statement Annual'!AB189+'Cash Flow Statement Annual'!AU189)/'Balance Sheet Annual'!BR189</f>
        <v>0.42982791586998087</v>
      </c>
      <c r="AV189" s="22">
        <f>('Cash Flow Statement Annual'!AB189+'Cash Flow Statement Annual'!AU189)/('Balance Sheet Annual'!BH189+'Balance Sheet Annual'!BS189)</f>
        <v>0.15435319967042022</v>
      </c>
      <c r="AW189" s="22">
        <f>'Cash Flow Statement Annual'!AB189/'Balance Sheet Annual'!BS189</f>
        <v>0.18689788053949905</v>
      </c>
      <c r="AX189" s="22">
        <f>('Cash Flow Statement Annual'!AB189+'Cash Flow Statement Annual'!AU189)/'Balance Sheet Annual'!BS189</f>
        <v>0.15469309110927609</v>
      </c>
      <c r="AY189" s="22">
        <f>('Balance Sheet Annual'!BH189+'Balance Sheet Annual'!BS189)/('Income Statement Annual'!AF189-'Income Statement Annual'!AC189)</f>
        <v>4.0276548672566372</v>
      </c>
      <c r="AZ189" s="22">
        <f>(('Balance Sheet Annual'!BH189+'Balance Sheet Annual'!BS189)-'Balance Sheet Annual'!N189)/('Income Statement Annual'!AF189-'Income Statement Annual'!AC189)</f>
        <v>3.8047566371681416</v>
      </c>
      <c r="BA189" s="22">
        <f>('Cash Flow Statement Annual'!AB189+'Cash Flow Statement Annual'!AU189)/'Income Statement Annual'!BS189</f>
        <v>1.4712041884816753</v>
      </c>
      <c r="BB189" s="22">
        <f>'Income Statement Annual'!AF189/('Balance Sheet Annual'!BH189+'Balance Sheet Annual'!BS189)</f>
        <v>0.20365284262565228</v>
      </c>
      <c r="BC189" s="23">
        <f>'Income Statement Annual'!AF189/('Balance Sheet Annual'!BB189-'Balance Sheet Annual'!BR189)</f>
        <v>0.13031634446397189</v>
      </c>
    </row>
    <row r="190" spans="1:55" x14ac:dyDescent="0.2">
      <c r="A190" s="47" t="s">
        <v>607</v>
      </c>
      <c r="B190" s="47" t="s">
        <v>608</v>
      </c>
      <c r="C190" s="47" t="str">
        <f>VLOOKUP(A190,'[1]S&amp;P 500 Wikipedia'!A:D,3,FALSE)</f>
        <v>Health Care</v>
      </c>
      <c r="D190" s="47">
        <v>362221</v>
      </c>
      <c r="E190" s="47" t="s">
        <v>16</v>
      </c>
      <c r="F190" s="47">
        <v>2018</v>
      </c>
      <c r="G190" s="47" t="s">
        <v>17</v>
      </c>
      <c r="H190" s="48">
        <v>43373</v>
      </c>
      <c r="I190" s="48">
        <v>43424</v>
      </c>
      <c r="J190" s="48">
        <v>43424</v>
      </c>
      <c r="K190" s="47">
        <v>272721000</v>
      </c>
      <c r="L190" s="47">
        <v>266935000</v>
      </c>
      <c r="M190" s="47" t="s">
        <v>1785</v>
      </c>
      <c r="N190" s="20">
        <f>'Balance Sheet Annual'!AH190/'Balance Sheet Annual'!BR190</f>
        <v>1.2285755026379581</v>
      </c>
      <c r="O190" s="21">
        <f>('Balance Sheet Annual'!AH190-'Balance Sheet Annual'!U190)/'Balance Sheet Annual'!BR190</f>
        <v>0.95472693569085987</v>
      </c>
      <c r="P190" s="21">
        <f>'Balance Sheet Annual'!N190/'Balance Sheet Annual'!BR190</f>
        <v>0.47533152716383859</v>
      </c>
      <c r="Q190" s="21">
        <f>'Balance Sheet Annual'!CH190/'Balance Sheet Annual'!CS190</f>
        <v>1.977149209486166</v>
      </c>
      <c r="R190" s="21">
        <f>('Balance Sheet Annual'!BH190+'Balance Sheet Annual'!BS190)/'Balance Sheet Annual'!BB190</f>
        <v>0.46009487062468019</v>
      </c>
      <c r="S190" s="21">
        <f>('Balance Sheet Annual'!BH190/'Balance Sheet Annual'!BB190)</f>
        <v>8.3170836272109971E-2</v>
      </c>
      <c r="T190" s="21">
        <f>'Balance Sheet Annual'!BS190/'Balance Sheet Annual'!BB190</f>
        <v>0.37692403435257021</v>
      </c>
      <c r="U190" s="21">
        <f>('Balance Sheet Annual'!BH190+'Balance Sheet Annual'!BS190)/'Balance Sheet Annual'!CS190</f>
        <v>1.3697710803689065</v>
      </c>
      <c r="V190" s="21">
        <f>('Balance Sheet Annual'!BH190/'Balance Sheet Annual'!CS190)</f>
        <v>0.24761198945981555</v>
      </c>
      <c r="W190" s="21">
        <f>('Balance Sheet Annual'!BS190/'Balance Sheet Annual'!CS190)</f>
        <v>1.1221590909090908</v>
      </c>
      <c r="X190" s="22">
        <f>'Balance Sheet Annual'!AH190/'Balance Sheet Annual'!BB190</f>
        <v>0.23831058374476205</v>
      </c>
      <c r="Y190" s="22">
        <f>'Balance Sheet Annual'!CS190/('Balance Sheet Annual'!BB190-'Balance Sheet Annual'!AQ190-'Balance Sheet Annual'!AR190-'Balance Sheet Annual'!AS190)</f>
        <v>1.0564133791483623</v>
      </c>
      <c r="Z190" s="22">
        <f>'Balance Sheet Annual'!BA190/'Balance Sheet Annual'!BB190</f>
        <v>0.76168941625523789</v>
      </c>
      <c r="AA190" s="22">
        <f>'Balance Sheet Annual'!AR190/'Balance Sheet Annual'!BB190</f>
        <v>0.35032983446044064</v>
      </c>
      <c r="AB190" s="23">
        <f>'Balance Sheet Annual'!CS190/'Balance Sheet Annual'!CT190</f>
        <v>0.33589179770153094</v>
      </c>
      <c r="AC190" s="24">
        <f>'Income Statement Annual'!V190/'Income Statement Annual'!N190</f>
        <v>0.6080984492992324</v>
      </c>
      <c r="AD190" s="22">
        <f>('Income Statement Annual'!AF190-'Income Statement Annual'!AC190)/'Income Statement Annual'!N190</f>
        <v>0.25712421144224495</v>
      </c>
      <c r="AE190" s="22">
        <f>'Income Statement Annual'!AF190/'Income Statement Annual'!N190</f>
        <v>0.15786693184996425</v>
      </c>
      <c r="AF190" s="22">
        <f>'Income Statement Annual'!BS190/'Income Statement Annual'!N190</f>
        <v>-3.4587774635631931E-2</v>
      </c>
      <c r="AG190" s="22">
        <f>('Income Statement Annual'!AF190-'Income Statement Annual'!AC190)/('Income Statement Annual'!AH190*-1)</f>
        <v>5.8103932584269664</v>
      </c>
      <c r="AH190" s="23">
        <f>'Income Statement Annual'!AF190/('Income Statement Annual'!AH190*-1)</f>
        <v>3.5674157303370788</v>
      </c>
      <c r="AI190" s="24">
        <f>'Cash Flow Statement Annual'!BG190/'Cash Flow Statement Annual'!AB190</f>
        <v>-0.55232637467594492</v>
      </c>
      <c r="AJ190" s="22">
        <f>'Cash Flow Statement Annual'!AB190/'Balance Sheet Annual'!BR190</f>
        <v>0.5225295879081705</v>
      </c>
      <c r="AK190" s="22">
        <f>('Cash Flow Statement Annual'!AB190+'Cash Flow Statement Annual'!AV190)/('Balance Sheet Annual'!BH190+'Balance Sheet Annual'!BS190)</f>
        <v>0.22029516967747753</v>
      </c>
      <c r="AL190" s="23">
        <f>('Cash Flow Statement Annual'!AB190/('Balance Sheet Annual'!BH190+'Balance Sheet Annual'!BS190))</f>
        <v>0.22029516967747753</v>
      </c>
      <c r="AM190" s="24">
        <f>'Income Statement Annual'!BS190/'Balance Sheet Annual'!CS190</f>
        <v>-4.5825098814229248E-2</v>
      </c>
      <c r="AN190" s="22">
        <f>'Income Statement Annual'!N190/'Balance Sheet Annual'!CS190</f>
        <v>1.324892951251647</v>
      </c>
      <c r="AO190" s="22">
        <f>'Income Statement Annual'!N190/'Balance Sheet Annual'!BB190</f>
        <v>0.44502067515800248</v>
      </c>
      <c r="AP190" s="22">
        <f>'Income Statement Annual'!N190/('Balance Sheet Annual'!AH190-'Balance Sheet Annual'!BR190)</f>
        <v>10.037117903930131</v>
      </c>
      <c r="AQ190" s="22">
        <f>'Income Statement Annual'!BS190/'Balance Sheet Annual'!BB190</f>
        <v>-1.5392274820561757E-2</v>
      </c>
      <c r="AR190" s="22">
        <f>'Cash Flow Statement Annual'!AB190/'Income Statement Annual'!N190</f>
        <v>0.22775723297802916</v>
      </c>
      <c r="AS190" s="22">
        <f>'Cash Flow Statement Annual'!BG190/'Income Statement Annual'!N190</f>
        <v>-0.12579632679697939</v>
      </c>
      <c r="AT190" s="22">
        <f>'Cash Flow Statement Annual'!AB190/'Balance Sheet Annual'!BB190</f>
        <v>0.101356677592001</v>
      </c>
      <c r="AU190" s="22">
        <f>('Cash Flow Statement Annual'!AB190+'Cash Flow Statement Annual'!AU190)/'Balance Sheet Annual'!BR190</f>
        <v>0.38335947526023101</v>
      </c>
      <c r="AV190" s="22">
        <f>('Cash Flow Statement Annual'!AB190+'Cash Flow Statement Annual'!AU190)/('Balance Sheet Annual'!BH190+'Balance Sheet Annual'!BS190)</f>
        <v>0.16162193032552827</v>
      </c>
      <c r="AW190" s="22">
        <f>'Cash Flow Statement Annual'!AB190/'Balance Sheet Annual'!BS190</f>
        <v>0.26890478811227297</v>
      </c>
      <c r="AX190" s="22">
        <f>('Cash Flow Statement Annual'!AB190+'Cash Flow Statement Annual'!AU190)/'Balance Sheet Annual'!BS190</f>
        <v>0.19728490185287104</v>
      </c>
      <c r="AY190" s="22">
        <f>('Balance Sheet Annual'!BH190+'Balance Sheet Annual'!BS190)/('Income Statement Annual'!AF190-'Income Statement Annual'!AC190)</f>
        <v>4.0209088711626784</v>
      </c>
      <c r="AZ190" s="22">
        <f>(('Balance Sheet Annual'!BH190+'Balance Sheet Annual'!BS190)-'Balance Sheet Annual'!N190)/('Income Statement Annual'!AF190-'Income Statement Annual'!AC190)</f>
        <v>3.2151317379743776</v>
      </c>
      <c r="BA190" s="22">
        <f>('Cash Flow Statement Annual'!AB190+'Cash Flow Statement Annual'!AU190)/'Income Statement Annual'!BS190</f>
        <v>-4.831087151841869</v>
      </c>
      <c r="BB190" s="22">
        <f>'Income Statement Annual'!AF190/('Balance Sheet Annual'!BH190+'Balance Sheet Annual'!BS190)</f>
        <v>0.15269470077249092</v>
      </c>
      <c r="BC190" s="23">
        <f>'Income Statement Annual'!AF190/('Balance Sheet Annual'!BB190-'Balance Sheet Annual'!BR190)</f>
        <v>8.7160921709589417E-2</v>
      </c>
    </row>
    <row r="191" spans="1:55" x14ac:dyDescent="0.2">
      <c r="A191" s="47" t="s">
        <v>613</v>
      </c>
      <c r="B191" s="47" t="s">
        <v>614</v>
      </c>
      <c r="C191" s="47" t="str">
        <f>VLOOKUP(A191,'[1]S&amp;P 500 Wikipedia'!A:D,3,FALSE)</f>
        <v>Industrials</v>
      </c>
      <c r="D191" s="47">
        <v>105257</v>
      </c>
      <c r="E191" s="47" t="s">
        <v>16</v>
      </c>
      <c r="F191" s="47">
        <v>2018</v>
      </c>
      <c r="G191" s="47" t="s">
        <v>17</v>
      </c>
      <c r="H191" s="48">
        <v>43465</v>
      </c>
      <c r="I191" s="48">
        <v>43504</v>
      </c>
      <c r="J191" s="48">
        <v>43504</v>
      </c>
      <c r="K191" s="47">
        <v>645503473</v>
      </c>
      <c r="L191" s="47">
        <v>654214368</v>
      </c>
      <c r="M191" s="47" t="s">
        <v>1786</v>
      </c>
      <c r="N191" s="20">
        <f>'Balance Sheet Annual'!AH191/'Balance Sheet Annual'!BR191</f>
        <v>1.2873599661805115</v>
      </c>
      <c r="O191" s="21">
        <f>('Balance Sheet Annual'!AH191-'Balance Sheet Annual'!U191)/'Balance Sheet Annual'!BR191</f>
        <v>1.0587613612344113</v>
      </c>
      <c r="P191" s="21">
        <f>'Balance Sheet Annual'!N191/'Balance Sheet Annual'!BR191</f>
        <v>0.57651659268653566</v>
      </c>
      <c r="Q191" s="21">
        <f>'Balance Sheet Annual'!CH191/'Balance Sheet Annual'!CS191</f>
        <v>2.1458208548870132</v>
      </c>
      <c r="R191" s="21">
        <f>('Balance Sheet Annual'!BH191+'Balance Sheet Annual'!BS191)/'Balance Sheet Annual'!BB191</f>
        <v>0.28065013068388345</v>
      </c>
      <c r="S191" s="21">
        <f>('Balance Sheet Annual'!BH191/'Balance Sheet Annual'!BB191)</f>
        <v>0.11178232046111505</v>
      </c>
      <c r="T191" s="21">
        <f>'Balance Sheet Annual'!BS191/'Balance Sheet Annual'!BB191</f>
        <v>0.16886781022276842</v>
      </c>
      <c r="U191" s="21">
        <f>('Balance Sheet Annual'!BH191+'Balance Sheet Annual'!BS191)/'Balance Sheet Annual'!CS191</f>
        <v>0.8828750340321263</v>
      </c>
      <c r="V191" s="21">
        <f>('Balance Sheet Annual'!BH191/'Balance Sheet Annual'!CS191)</f>
        <v>0.35164715491423904</v>
      </c>
      <c r="W191" s="21">
        <f>('Balance Sheet Annual'!BS191/'Balance Sheet Annual'!CS191)</f>
        <v>0.53122787911788727</v>
      </c>
      <c r="X191" s="22">
        <f>'Balance Sheet Annual'!AH191/'Balance Sheet Annual'!BB191</f>
        <v>0.42168487009502709</v>
      </c>
      <c r="Y191" s="22">
        <f>'Balance Sheet Annual'!CS191/('Balance Sheet Annual'!BB191-'Balance Sheet Annual'!AQ191-'Balance Sheet Annual'!AR191-'Balance Sheet Annual'!AS191)</f>
        <v>0.48217286284394034</v>
      </c>
      <c r="Z191" s="22">
        <f>'Balance Sheet Annual'!BA191/'Balance Sheet Annual'!BB191</f>
        <v>0.57831512990497291</v>
      </c>
      <c r="AA191" s="22">
        <f>'Balance Sheet Annual'!AR191/'Balance Sheet Annual'!BB191</f>
        <v>0.26908763609298464</v>
      </c>
      <c r="AB191" s="23">
        <f>'Balance Sheet Annual'!CS191/'Balance Sheet Annual'!CT191</f>
        <v>0.31788205563152339</v>
      </c>
      <c r="AC191" s="24">
        <f>'Income Statement Annual'!V191/'Income Statement Annual'!N191</f>
        <v>0.30515286349935411</v>
      </c>
      <c r="AD191" s="22">
        <f>('Income Statement Annual'!AF191-'Income Statement Annual'!AC191)/'Income Statement Annual'!N191</f>
        <v>0.16039902397014497</v>
      </c>
      <c r="AE191" s="22">
        <f>'Income Statement Annual'!AF191/'Income Statement Annual'!N191</f>
        <v>0.16039902397014497</v>
      </c>
      <c r="AF191" s="22">
        <f>'Income Statement Annual'!BS191/'Income Statement Annual'!N191</f>
        <v>0.16183436199224918</v>
      </c>
      <c r="AG191" s="22">
        <f>('Income Statement Annual'!AF191-'Income Statement Annual'!AC191)/('Income Statement Annual'!AH191*-1)</f>
        <v>18.269754768392371</v>
      </c>
      <c r="AH191" s="23">
        <f>'Income Statement Annual'!AF191/('Income Statement Annual'!AH191*-1)</f>
        <v>18.269754768392371</v>
      </c>
      <c r="AI191" s="24">
        <f>'Cash Flow Statement Annual'!BG191/'Cash Flow Statement Annual'!AB191</f>
        <v>-0.78209511967671741</v>
      </c>
      <c r="AJ191" s="22">
        <f>'Cash Flow Statement Annual'!AB191/'Balance Sheet Annual'!BR191</f>
        <v>0.33999154512787993</v>
      </c>
      <c r="AK191" s="22">
        <f>('Cash Flow Statement Annual'!AB191+'Cash Flow Statement Annual'!AV191)/('Balance Sheet Annual'!BH191+'Balance Sheet Annual'!BS191)</f>
        <v>0.24565190576045393</v>
      </c>
      <c r="AL191" s="23">
        <f>('Cash Flow Statement Annual'!AB191/('Balance Sheet Annual'!BH191+'Balance Sheet Annual'!BS191))</f>
        <v>0.39681756506722587</v>
      </c>
      <c r="AM191" s="24">
        <f>'Income Statement Annual'!BS191/'Balance Sheet Annual'!CS191</f>
        <v>0.36836373536618566</v>
      </c>
      <c r="AN191" s="22">
        <f>'Income Statement Annual'!N191/'Balance Sheet Annual'!CS191</f>
        <v>2.2761775115709231</v>
      </c>
      <c r="AO191" s="22">
        <f>'Income Statement Annual'!N191/'Balance Sheet Annual'!BB191</f>
        <v>0.72355598636041052</v>
      </c>
      <c r="AP191" s="22">
        <f>'Income Statement Annual'!N191/('Balance Sheet Annual'!AH191-'Balance Sheet Annual'!BR191)</f>
        <v>7.6870172857668262</v>
      </c>
      <c r="AQ191" s="22">
        <f>'Income Statement Annual'!BS191/'Balance Sheet Annual'!BB191</f>
        <v>0.1170962214183096</v>
      </c>
      <c r="AR191" s="22">
        <f>'Cash Flow Statement Annual'!AB191/'Income Statement Annual'!N191</f>
        <v>0.15391608057030765</v>
      </c>
      <c r="AS191" s="22">
        <f>'Cash Flow Statement Annual'!BG191/'Income Statement Annual'!N191</f>
        <v>-0.12037701545380604</v>
      </c>
      <c r="AT191" s="22">
        <f>'Cash Flow Statement Annual'!AB191/'Balance Sheet Annual'!BB191</f>
        <v>0.11136690149377737</v>
      </c>
      <c r="AU191" s="22">
        <f>('Cash Flow Statement Annual'!AB191+'Cash Flow Statement Annual'!AU191)/'Balance Sheet Annual'!BR191</f>
        <v>0.39426125554850983</v>
      </c>
      <c r="AV191" s="22">
        <f>('Cash Flow Statement Annual'!AB191+'Cash Flow Statement Annual'!AU191)/('Balance Sheet Annual'!BH191+'Balance Sheet Annual'!BS191)</f>
        <v>0.46015788824472675</v>
      </c>
      <c r="AW191" s="22">
        <f>'Cash Flow Statement Annual'!AB191/'Balance Sheet Annual'!BS191</f>
        <v>0.65949159491594911</v>
      </c>
      <c r="AX191" s="22">
        <f>('Cash Flow Statement Annual'!AB191+'Cash Flow Statement Annual'!AU191)/'Balance Sheet Annual'!BS191</f>
        <v>0.76476014760147604</v>
      </c>
      <c r="AY191" s="22">
        <f>('Balance Sheet Annual'!BH191+'Balance Sheet Annual'!BS191)/('Income Statement Annual'!AF191-'Income Statement Annual'!AC191)</f>
        <v>2.4181953765846385</v>
      </c>
      <c r="AZ191" s="22">
        <f>(('Balance Sheet Annual'!BH191+'Balance Sheet Annual'!BS191)-'Balance Sheet Annual'!N191)/('Income Statement Annual'!AF191-'Income Statement Annual'!AC191)</f>
        <v>0.79105145413870248</v>
      </c>
      <c r="BA191" s="22">
        <f>('Cash Flow Statement Annual'!AB191+'Cash Flow Statement Annual'!AU191)/'Income Statement Annual'!BS191</f>
        <v>1.1028824833702882</v>
      </c>
      <c r="BB191" s="22">
        <f>'Income Statement Annual'!AF191/('Balance Sheet Annual'!BH191+'Balance Sheet Annual'!BS191)</f>
        <v>0.41353151597384974</v>
      </c>
      <c r="BC191" s="23">
        <f>'Income Statement Annual'!AF191/('Balance Sheet Annual'!BB191-'Balance Sheet Annual'!BR191)</f>
        <v>0.17259131509176556</v>
      </c>
    </row>
    <row r="192" spans="1:55" x14ac:dyDescent="0.2">
      <c r="A192" s="47" t="s">
        <v>598</v>
      </c>
      <c r="B192" s="47" t="s">
        <v>599</v>
      </c>
      <c r="C192" s="47" t="str">
        <f>VLOOKUP(A192,'[1]S&amp;P 500 Wikipedia'!A:D,3,FALSE)</f>
        <v>Information Technology</v>
      </c>
      <c r="D192" s="47">
        <v>47023</v>
      </c>
      <c r="E192" s="47" t="s">
        <v>16</v>
      </c>
      <c r="F192" s="47">
        <v>2018</v>
      </c>
      <c r="G192" s="47" t="s">
        <v>17</v>
      </c>
      <c r="H192" s="48">
        <v>43404</v>
      </c>
      <c r="I192" s="48">
        <v>43446</v>
      </c>
      <c r="J192" s="48">
        <v>43446</v>
      </c>
      <c r="K192" s="47">
        <v>1460000000</v>
      </c>
      <c r="L192" s="47">
        <v>1480000000</v>
      </c>
      <c r="M192" s="47" t="s">
        <v>1787</v>
      </c>
      <c r="N192" s="20">
        <f>'Balance Sheet Annual'!AH192/'Balance Sheet Annual'!BR192</f>
        <v>1.0043028259099895</v>
      </c>
      <c r="O192" s="21">
        <f>('Balance Sheet Annual'!AH192-'Balance Sheet Annual'!U192)/'Balance Sheet Annual'!BR192</f>
        <v>0.86201883939993018</v>
      </c>
      <c r="P192" s="21">
        <f>'Balance Sheet Annual'!N192/'Balance Sheet Annual'!BR192</f>
        <v>0.28375392487498546</v>
      </c>
      <c r="Q192" s="21">
        <f>'Balance Sheet Annual'!CH192/'Balance Sheet Annual'!CS192</f>
        <v>1.6084892356867537</v>
      </c>
      <c r="R192" s="21">
        <f>('Balance Sheet Annual'!BH192+'Balance Sheet Annual'!BS192)/'Balance Sheet Annual'!BB192</f>
        <v>0.21878435117942804</v>
      </c>
      <c r="S192" s="21">
        <f>('Balance Sheet Annual'!BH192/'Balance Sheet Annual'!BB192)</f>
        <v>3.6130683149226031E-2</v>
      </c>
      <c r="T192" s="21">
        <f>'Balance Sheet Annual'!BS192/'Balance Sheet Annual'!BB192</f>
        <v>0.182653668030202</v>
      </c>
      <c r="U192" s="21">
        <f>('Balance Sheet Annual'!BH192+'Balance Sheet Annual'!BS192)/'Balance Sheet Annual'!CS192</f>
        <v>0.57069662498824858</v>
      </c>
      <c r="V192" s="21">
        <f>('Balance Sheet Annual'!BH192/'Balance Sheet Annual'!CS192)</f>
        <v>9.4246498072764875E-2</v>
      </c>
      <c r="W192" s="21">
        <f>('Balance Sheet Annual'!BS192/'Balance Sheet Annual'!CS192)</f>
        <v>0.47645012691548366</v>
      </c>
      <c r="X192" s="22">
        <f>'Balance Sheet Annual'!AH192/'Balance Sheet Annual'!BB192</f>
        <v>0.31124646351792118</v>
      </c>
      <c r="Y192" s="22">
        <f>'Balance Sheet Annual'!CS192/('Balance Sheet Annual'!BB192-'Balance Sheet Annual'!AQ192-'Balance Sheet Annual'!AR192-'Balance Sheet Annual'!AS192)</f>
        <v>0.57238948529609601</v>
      </c>
      <c r="Z192" s="22">
        <f>'Balance Sheet Annual'!BA192/'Balance Sheet Annual'!BB192</f>
        <v>0.68875353648207882</v>
      </c>
      <c r="AA192" s="22">
        <f>'Balance Sheet Annual'!AR192/'Balance Sheet Annual'!BB192</f>
        <v>0.31602184059250715</v>
      </c>
      <c r="AB192" s="23">
        <f>'Balance Sheet Annual'!CS192/'Balance Sheet Annual'!CT192</f>
        <v>0.38336366748959327</v>
      </c>
      <c r="AC192" s="24">
        <f>'Income Statement Annual'!V192/'Income Statement Annual'!N192</f>
        <v>0.30117982626734086</v>
      </c>
      <c r="AD192" s="22">
        <f>('Income Statement Annual'!AF192-'Income Statement Annual'!AC192)/'Income Statement Annual'!N192</f>
        <v>9.004278490859588E-2</v>
      </c>
      <c r="AE192" s="22">
        <f>'Income Statement Annual'!AF192/'Income Statement Annual'!N192</f>
        <v>8.051341890315053E-2</v>
      </c>
      <c r="AF192" s="22">
        <f>'Income Statement Annual'!BS192/'Income Statement Annual'!N192</f>
        <v>6.1843640606767794E-2</v>
      </c>
      <c r="AG192" s="22">
        <f>('Income Statement Annual'!AF192-'Income Statement Annual'!AC192)/('Income Statement Annual'!AH192*-1)</f>
        <v>10.138686131386862</v>
      </c>
      <c r="AH192" s="23">
        <f>'Income Statement Annual'!AF192/('Income Statement Annual'!AH192*-1)</f>
        <v>9.0656934306569337</v>
      </c>
      <c r="AI192" s="24">
        <f>'Cash Flow Statement Annual'!BG192/'Cash Flow Statement Annual'!AB192</f>
        <v>-1.8866396761133604</v>
      </c>
      <c r="AJ192" s="22">
        <f>'Cash Flow Statement Annual'!AB192/'Balance Sheet Annual'!BR192</f>
        <v>0.1723456215839051</v>
      </c>
      <c r="AK192" s="22">
        <f>('Cash Flow Statement Annual'!AB192+'Cash Flow Statement Annual'!AV192)/('Balance Sheet Annual'!BH192+'Balance Sheet Annual'!BS192)</f>
        <v>0.19718309859154928</v>
      </c>
      <c r="AL192" s="23">
        <f>('Cash Flow Statement Annual'!AB192/('Balance Sheet Annual'!BH192+'Balance Sheet Annual'!BS192))</f>
        <v>0.24413145539906103</v>
      </c>
      <c r="AM192" s="24">
        <f>'Income Statement Annual'!BS192/'Balance Sheet Annual'!CS192</f>
        <v>8.9686941806900441E-2</v>
      </c>
      <c r="AN192" s="22">
        <f>'Income Statement Annual'!N192/'Balance Sheet Annual'!CS192</f>
        <v>1.4502209269530884</v>
      </c>
      <c r="AO192" s="22">
        <f>'Income Statement Annual'!N192/'Balance Sheet Annual'!BB192</f>
        <v>0.55596201322689354</v>
      </c>
      <c r="AP192" s="22">
        <f>'Income Statement Annual'!N192/('Balance Sheet Annual'!AH192-'Balance Sheet Annual'!BR192)</f>
        <v>416.91891891891891</v>
      </c>
      <c r="AQ192" s="22">
        <f>'Income Statement Annual'!BS192/'Balance Sheet Annual'!BB192</f>
        <v>3.4382714937019082E-2</v>
      </c>
      <c r="AR192" s="22">
        <f>'Cash Flow Statement Annual'!AB192/'Income Statement Annual'!N192</f>
        <v>9.6071567483469469E-2</v>
      </c>
      <c r="AS192" s="22">
        <f>'Cash Flow Statement Annual'!BG192/'Income Statement Annual'!N192</f>
        <v>-0.18125243096071567</v>
      </c>
      <c r="AT192" s="22">
        <f>'Cash Flow Statement Annual'!AB192/'Balance Sheet Annual'!BB192</f>
        <v>5.3412142071973041E-2</v>
      </c>
      <c r="AU192" s="22">
        <f>('Cash Flow Statement Annual'!AB192+'Cash Flow Statement Annual'!AU192)/'Balance Sheet Annual'!BR192</f>
        <v>5.1924642400279102E-2</v>
      </c>
      <c r="AV192" s="22">
        <f>('Cash Flow Statement Annual'!AB192+'Cash Flow Statement Annual'!AU192)/('Balance Sheet Annual'!BH192+'Balance Sheet Annual'!BS192)</f>
        <v>7.3552425665101728E-2</v>
      </c>
      <c r="AW192" s="22">
        <f>'Cash Flow Statement Annual'!AB192/'Balance Sheet Annual'!BS192</f>
        <v>0.29242304656669299</v>
      </c>
      <c r="AX192" s="22">
        <f>('Cash Flow Statement Annual'!AB192+'Cash Flow Statement Annual'!AU192)/'Balance Sheet Annual'!BS192</f>
        <v>8.8101815311760062E-2</v>
      </c>
      <c r="AY192" s="22">
        <f>('Balance Sheet Annual'!BH192+'Balance Sheet Annual'!BS192)/('Income Statement Annual'!AF192-'Income Statement Annual'!AC192)</f>
        <v>4.370410367170626</v>
      </c>
      <c r="AZ192" s="22">
        <f>(('Balance Sheet Annual'!BH192+'Balance Sheet Annual'!BS192)-'Balance Sheet Annual'!N192)/('Income Statement Annual'!AF192-'Income Statement Annual'!AC192)</f>
        <v>2.6137508999280059</v>
      </c>
      <c r="BA192" s="22">
        <f>('Cash Flow Statement Annual'!AB192+'Cash Flow Statement Annual'!AU192)/'Income Statement Annual'!BS192</f>
        <v>0.46802935010482183</v>
      </c>
      <c r="BB192" s="22">
        <f>'Income Statement Annual'!AF192/('Balance Sheet Annual'!BH192+'Balance Sheet Annual'!BS192)</f>
        <v>0.20459599703484063</v>
      </c>
      <c r="BC192" s="23">
        <f>'Income Statement Annual'!AF192/('Balance Sheet Annual'!BB192-'Balance Sheet Annual'!BR192)</f>
        <v>6.4864864864864868E-2</v>
      </c>
    </row>
    <row r="193" spans="1:55" x14ac:dyDescent="0.2">
      <c r="A193" s="47" t="s">
        <v>622</v>
      </c>
      <c r="B193" s="47" t="s">
        <v>623</v>
      </c>
      <c r="C193" s="47" t="str">
        <f>VLOOKUP(A193,'[1]S&amp;P 500 Wikipedia'!A:D,3,FALSE)</f>
        <v>Information Technology</v>
      </c>
      <c r="D193" s="47">
        <v>184360</v>
      </c>
      <c r="E193" s="47" t="s">
        <v>16</v>
      </c>
      <c r="F193" s="47">
        <v>2018</v>
      </c>
      <c r="G193" s="47" t="s">
        <v>17</v>
      </c>
      <c r="H193" s="48">
        <v>43404</v>
      </c>
      <c r="I193" s="48">
        <v>43447</v>
      </c>
      <c r="J193" s="48">
        <v>43447</v>
      </c>
      <c r="K193" s="47">
        <v>1579000000</v>
      </c>
      <c r="L193" s="47">
        <v>1603000000</v>
      </c>
      <c r="M193" s="47" t="s">
        <v>1788</v>
      </c>
      <c r="N193" s="20">
        <f>'Balance Sheet Annual'!AH193/'Balance Sheet Annual'!BR193</f>
        <v>0.85102065178464847</v>
      </c>
      <c r="O193" s="21">
        <f>('Balance Sheet Annual'!AH193-'Balance Sheet Annual'!U193)/'Balance Sheet Annual'!BR193</f>
        <v>0.60980462377143763</v>
      </c>
      <c r="P193" s="21">
        <f>'Balance Sheet Annual'!N193/'Balance Sheet Annual'!BR193</f>
        <v>0.20556285066252836</v>
      </c>
      <c r="Q193" s="21">
        <f>'Balance Sheet Annual'!CH193/'Balance Sheet Annual'!CS193</f>
        <v>-55.181533646322379</v>
      </c>
      <c r="R193" s="21">
        <f>('Balance Sheet Annual'!BH193+'Balance Sheet Annual'!BS193)/'Balance Sheet Annual'!BB193</f>
        <v>0.17292472994050026</v>
      </c>
      <c r="S193" s="21">
        <f>('Balance Sheet Annual'!BH193/'Balance Sheet Annual'!BB193)</f>
        <v>4.2256368782854832E-2</v>
      </c>
      <c r="T193" s="21">
        <f>'Balance Sheet Annual'!BS193/'Balance Sheet Annual'!BB193</f>
        <v>0.13066836115764544</v>
      </c>
      <c r="U193" s="21">
        <f>('Balance Sheet Annual'!BH193+'Balance Sheet Annual'!BS193)/'Balance Sheet Annual'!CS193</f>
        <v>-9.3693270735524248</v>
      </c>
      <c r="V193" s="21">
        <f>('Balance Sheet Annual'!BH193/'Balance Sheet Annual'!CS193)</f>
        <v>-2.2895148669796557</v>
      </c>
      <c r="W193" s="21">
        <f>('Balance Sheet Annual'!BS193/'Balance Sheet Annual'!CS193)</f>
        <v>-7.07981220657277</v>
      </c>
      <c r="X193" s="22">
        <f>'Balance Sheet Annual'!AH193/'Balance Sheet Annual'!BB193</f>
        <v>0.61772861186528794</v>
      </c>
      <c r="Y193" s="22">
        <f>'Balance Sheet Annual'!CS193/('Balance Sheet Annual'!BB193-'Balance Sheet Annual'!AQ193-'Balance Sheet Annual'!AR193-'Balance Sheet Annual'!AS193)</f>
        <v>-2.2300551406435401E-2</v>
      </c>
      <c r="Z193" s="22">
        <f>'Balance Sheet Annual'!BA193/'Balance Sheet Annual'!BB193</f>
        <v>0.38227138813471201</v>
      </c>
      <c r="AA193" s="22">
        <f>'Balance Sheet Annual'!AR193/'Balance Sheet Annual'!BB193</f>
        <v>0.17237594593033331</v>
      </c>
      <c r="AB193" s="23">
        <f>'Balance Sheet Annual'!CS193/'Balance Sheet Annual'!CT193</f>
        <v>-1.8456472762983074E-2</v>
      </c>
      <c r="AC193" s="24">
        <f>'Income Statement Annual'!V193/'Income Statement Annual'!N193</f>
        <v>0.18246340128608565</v>
      </c>
      <c r="AD193" s="22">
        <f>('Income Statement Annual'!AF193-'Income Statement Annual'!AC193)/'Income Statement Annual'!N193</f>
        <v>7.5352305376932549E-2</v>
      </c>
      <c r="AE193" s="22">
        <f>'Income Statement Annual'!AF193/'Income Statement Annual'!N193</f>
        <v>7.3984129155835271E-2</v>
      </c>
      <c r="AF193" s="22">
        <f>'Income Statement Annual'!BS193/'Income Statement Annual'!N193</f>
        <v>9.1103434122314961E-2</v>
      </c>
      <c r="AG193" s="22" t="e">
        <f>('Income Statement Annual'!AF193-'Income Statement Annual'!AC193)/('Income Statement Annual'!AH193*-1)</f>
        <v>#DIV/0!</v>
      </c>
      <c r="AH193" s="23" t="e">
        <f>'Income Statement Annual'!AF193/('Income Statement Annual'!AH193*-1)</f>
        <v>#DIV/0!</v>
      </c>
      <c r="AI193" s="24">
        <f>'Cash Flow Statement Annual'!BG193/'Cash Flow Statement Annual'!AB193</f>
        <v>-1.2462455830388692</v>
      </c>
      <c r="AJ193" s="22">
        <f>'Cash Flow Statement Annual'!AB193/'Balance Sheet Annual'!BR193</f>
        <v>0.18017587839719867</v>
      </c>
      <c r="AK193" s="22">
        <f>('Cash Flow Statement Annual'!AB193+'Cash Flow Statement Annual'!AV193)/('Balance Sheet Annual'!BH193+'Balance Sheet Annual'!BS193)</f>
        <v>0.60614665107733423</v>
      </c>
      <c r="AL193" s="23">
        <f>('Cash Flow Statement Annual'!AB193/('Balance Sheet Annual'!BH193+'Balance Sheet Annual'!BS193))</f>
        <v>0.75630532821112406</v>
      </c>
      <c r="AM193" s="24">
        <f>'Income Statement Annual'!BS193/'Balance Sheet Annual'!CS193</f>
        <v>-8.3364632237871668</v>
      </c>
      <c r="AN193" s="22">
        <f>'Income Statement Annual'!N193/'Balance Sheet Annual'!CS193</f>
        <v>-91.505477308294203</v>
      </c>
      <c r="AO193" s="22">
        <f>'Income Statement Annual'!N193/'Balance Sheet Annual'!BB193</f>
        <v>1.6888683496042978</v>
      </c>
      <c r="AP193" s="22">
        <f>'Income Statement Annual'!N193/('Balance Sheet Annual'!AH193-'Balance Sheet Annual'!BR193)</f>
        <v>-15.617521367521368</v>
      </c>
      <c r="AQ193" s="22">
        <f>'Income Statement Annual'!BS193/'Balance Sheet Annual'!BB193</f>
        <v>0.15386170642943792</v>
      </c>
      <c r="AR193" s="22">
        <f>'Cash Flow Statement Annual'!AB193/'Income Statement Annual'!N193</f>
        <v>7.7438774114105893E-2</v>
      </c>
      <c r="AS193" s="22">
        <f>'Cash Flow Statement Annual'!BG193/'Income Statement Annual'!N193</f>
        <v>-9.6507730195649205E-2</v>
      </c>
      <c r="AT193" s="22">
        <f>'Cash Flow Statement Annual'!AB193/'Balance Sheet Annual'!BB193</f>
        <v>0.13078389463347004</v>
      </c>
      <c r="AU193" s="22">
        <f>('Cash Flow Statement Annual'!AB193+'Cash Flow Statement Annual'!AU193)/'Balance Sheet Annual'!BR193</f>
        <v>0.15168516971071586</v>
      </c>
      <c r="AV193" s="22">
        <f>('Cash Flow Statement Annual'!AB193+'Cash Flow Statement Annual'!AU193)/('Balance Sheet Annual'!BH193+'Balance Sheet Annual'!BS193)</f>
        <v>0.63671287790212128</v>
      </c>
      <c r="AW193" s="22">
        <f>'Cash Flow Statement Annual'!AB193/'Balance Sheet Annual'!BS193</f>
        <v>1.0008841732979663</v>
      </c>
      <c r="AX193" s="22">
        <f>('Cash Flow Statement Annual'!AB193+'Cash Flow Statement Annual'!AU193)/'Balance Sheet Annual'!BS193</f>
        <v>0.84261715296198059</v>
      </c>
      <c r="AY193" s="22">
        <f>('Balance Sheet Annual'!BH193+'Balance Sheet Annual'!BS193)/('Income Statement Annual'!AF193-'Income Statement Annual'!AC193)</f>
        <v>1.3588288697231048</v>
      </c>
      <c r="AZ193" s="22">
        <f>(('Balance Sheet Annual'!BH193+'Balance Sheet Annual'!BS193)-'Balance Sheet Annual'!N193)/('Income Statement Annual'!AF193-'Income Statement Annual'!AC193)</f>
        <v>0.18633681343622333</v>
      </c>
      <c r="BA193" s="22">
        <f>('Cash Flow Statement Annual'!AB193+'Cash Flow Statement Annual'!AU193)/'Income Statement Annual'!BS193</f>
        <v>0.71559977473249481</v>
      </c>
      <c r="BB193" s="22">
        <f>'Income Statement Annual'!AF193/('Balance Sheet Annual'!BH193+'Balance Sheet Annual'!BS193)</f>
        <v>0.72256555871053951</v>
      </c>
      <c r="BC193" s="23">
        <f>'Income Statement Annual'!AF193/('Balance Sheet Annual'!BB193-'Balance Sheet Annual'!BR193)</f>
        <v>0.45580023179854601</v>
      </c>
    </row>
    <row r="194" spans="1:55" x14ac:dyDescent="0.2">
      <c r="A194" s="47" t="s">
        <v>574</v>
      </c>
      <c r="B194" s="47" t="s">
        <v>575</v>
      </c>
      <c r="C194" s="47" t="str">
        <f>VLOOKUP(A194,'[1]S&amp;P 500 Wikipedia'!A:D,3,FALSE)</f>
        <v>Consumer Discretionary</v>
      </c>
      <c r="D194" s="47">
        <v>506954</v>
      </c>
      <c r="E194" s="47" t="s">
        <v>16</v>
      </c>
      <c r="F194" s="47">
        <v>2019</v>
      </c>
      <c r="G194" s="47" t="s">
        <v>17</v>
      </c>
      <c r="H194" s="48">
        <v>43585</v>
      </c>
      <c r="I194" s="48">
        <v>43630</v>
      </c>
      <c r="J194" s="48">
        <v>43714</v>
      </c>
      <c r="K194" s="47">
        <v>202763000</v>
      </c>
      <c r="L194" s="47">
        <v>208171000</v>
      </c>
      <c r="M194" s="47" t="s">
        <v>2081</v>
      </c>
      <c r="N194" s="20">
        <f>'Balance Sheet Annual'!AH194/'Balance Sheet Annual'!BR194</f>
        <v>2.1596498812027289</v>
      </c>
      <c r="O194" s="21">
        <f>('Balance Sheet Annual'!AH194-'Balance Sheet Annual'!U194)/'Balance Sheet Annual'!BR194</f>
        <v>2.1596498812027289</v>
      </c>
      <c r="P194" s="21">
        <f>'Balance Sheet Annual'!N194/'Balance Sheet Annual'!BR194</f>
        <v>1.7033025966385735</v>
      </c>
      <c r="Q194" s="21">
        <f>'Balance Sheet Annual'!CH194/'Balance Sheet Annual'!CS194</f>
        <v>5.0937774109139529</v>
      </c>
      <c r="R194" s="21">
        <f>('Balance Sheet Annual'!BH194+'Balance Sheet Annual'!BS194)/'Balance Sheet Annual'!BB194</f>
        <v>0.45231935683776547</v>
      </c>
      <c r="S194" s="21">
        <f>('Balance Sheet Annual'!BH194/'Balance Sheet Annual'!BB194)</f>
        <v>0</v>
      </c>
      <c r="T194" s="21">
        <f>'Balance Sheet Annual'!BS194/'Balance Sheet Annual'!BB194</f>
        <v>0.45231935683776547</v>
      </c>
      <c r="U194" s="21">
        <f>('Balance Sheet Annual'!BH194+'Balance Sheet Annual'!BS194)/'Balance Sheet Annual'!CS194</f>
        <v>2.7563334792171026</v>
      </c>
      <c r="V194" s="21">
        <f>('Balance Sheet Annual'!BH194/'Balance Sheet Annual'!CS194)</f>
        <v>0</v>
      </c>
      <c r="W194" s="21">
        <f>('Balance Sheet Annual'!BS194/'Balance Sheet Annual'!CS194)</f>
        <v>2.7563334792171026</v>
      </c>
      <c r="X194" s="22">
        <f>'Balance Sheet Annual'!AH194/'Balance Sheet Annual'!BB194</f>
        <v>0.60405824945567277</v>
      </c>
      <c r="Y194" s="22">
        <f>'Balance Sheet Annual'!CS194/('Balance Sheet Annual'!BB194-'Balance Sheet Annual'!AQ194-'Balance Sheet Annual'!AR194-'Balance Sheet Annual'!AS194)</f>
        <v>0.22216355591657896</v>
      </c>
      <c r="Z194" s="22">
        <f>'Balance Sheet Annual'!BA194/'Balance Sheet Annual'!BB194</f>
        <v>0.39594175054432723</v>
      </c>
      <c r="AA194" s="22">
        <f>'Balance Sheet Annual'!AR194/'Balance Sheet Annual'!BB194</f>
        <v>0.15755929265487759</v>
      </c>
      <c r="AB194" s="23">
        <f>'Balance Sheet Annual'!CS194/'Balance Sheet Annual'!CT194</f>
        <v>0.16410182593952324</v>
      </c>
      <c r="AC194" s="24">
        <f>'Income Statement Annual'!V194/'Income Statement Annual'!N194</f>
        <v>0.43231355260509208</v>
      </c>
      <c r="AD194" s="22">
        <f>('Income Statement Annual'!AF194-'Income Statement Annual'!AC194)/'Income Statement Annual'!N194</f>
        <v>0.19897113976272432</v>
      </c>
      <c r="AE194" s="22">
        <f>'Income Statement Annual'!AF194/'Income Statement Annual'!N194</f>
        <v>0.19897113976272432</v>
      </c>
      <c r="AF194" s="22">
        <f>'Income Statement Annual'!BS194/'Income Statement Annual'!N194</f>
        <v>0.13651865774483737</v>
      </c>
      <c r="AG194" s="22">
        <f>('Income Statement Annual'!AF194-'Income Statement Annual'!AC194)/('Income Statement Annual'!AH194*-1)</f>
        <v>7.0739221835475758</v>
      </c>
      <c r="AH194" s="23">
        <f>'Income Statement Annual'!AF194/('Income Statement Annual'!AH194*-1)</f>
        <v>7.0739221835475758</v>
      </c>
      <c r="AI194" s="24">
        <f>'Cash Flow Statement Annual'!BG194/'Cash Flow Statement Annual'!AB194</f>
        <v>-0.66557247855863932</v>
      </c>
      <c r="AJ194" s="22">
        <f>'Cash Flow Statement Annual'!AB194/'Balance Sheet Annual'!BR194</f>
        <v>0.65713688284194705</v>
      </c>
      <c r="AK194" s="22">
        <f>('Cash Flow Statement Annual'!AB194+'Cash Flow Statement Annual'!AV194)/('Balance Sheet Annual'!BH194+'Balance Sheet Annual'!BS194)</f>
        <v>0.26870508344672389</v>
      </c>
      <c r="AL194" s="23">
        <f>('Cash Flow Statement Annual'!AB194/('Balance Sheet Annual'!BH194+'Balance Sheet Annual'!BS194))</f>
        <v>0.40635549758178358</v>
      </c>
      <c r="AM194" s="24">
        <f>'Income Statement Annual'!BS194/'Balance Sheet Annual'!CS194</f>
        <v>0.78021779154132664</v>
      </c>
      <c r="AN194" s="22">
        <f>'Income Statement Annual'!N194/'Balance Sheet Annual'!CS194</f>
        <v>5.7151000781124486</v>
      </c>
      <c r="AO194" s="22">
        <f>'Income Statement Annual'!N194/'Balance Sheet Annual'!BB194</f>
        <v>0.93785835824536468</v>
      </c>
      <c r="AP194" s="22">
        <f>'Income Statement Annual'!N194/('Balance Sheet Annual'!AH194-'Balance Sheet Annual'!BR194)</f>
        <v>2.8914447315757905</v>
      </c>
      <c r="AQ194" s="22">
        <f>'Income Statement Annual'!BS194/'Balance Sheet Annual'!BB194</f>
        <v>0.12803516422243402</v>
      </c>
      <c r="AR194" s="22">
        <f>'Cash Flow Statement Annual'!AB194/'Income Statement Annual'!N194</f>
        <v>0.19598104095117067</v>
      </c>
      <c r="AS194" s="22">
        <f>'Cash Flow Statement Annual'!BG194/'Income Statement Annual'!N194</f>
        <v>-0.13043958717637286</v>
      </c>
      <c r="AT194" s="22">
        <f>'Cash Flow Statement Annual'!AB194/'Balance Sheet Annual'!BB194</f>
        <v>0.1838024573136825</v>
      </c>
      <c r="AU194" s="22">
        <f>('Cash Flow Statement Annual'!AB194+'Cash Flow Statement Annual'!AU194)/'Balance Sheet Annual'!BR194</f>
        <v>0.48906447555311422</v>
      </c>
      <c r="AV194" s="22">
        <f>('Cash Flow Statement Annual'!AB194+'Cash Flow Statement Annual'!AU194)/('Balance Sheet Annual'!BH194+'Balance Sheet Annual'!BS194)</f>
        <v>0.30242411208679448</v>
      </c>
      <c r="AW194" s="22">
        <f>'Cash Flow Statement Annual'!AB194/'Balance Sheet Annual'!BS194</f>
        <v>0.40635549758178358</v>
      </c>
      <c r="AX194" s="22">
        <f>('Cash Flow Statement Annual'!AB194+'Cash Flow Statement Annual'!AU194)/'Balance Sheet Annual'!BS194</f>
        <v>0.30242411208679448</v>
      </c>
      <c r="AY194" s="22">
        <f>('Balance Sheet Annual'!BH194+'Balance Sheet Annual'!BS194)/('Income Statement Annual'!AF194-'Income Statement Annual'!AC194)</f>
        <v>2.4239174916205473</v>
      </c>
      <c r="AZ194" s="22">
        <f>(('Balance Sheet Annual'!BH194+'Balance Sheet Annual'!BS194)-'Balance Sheet Annual'!N194)/('Income Statement Annual'!AF194-'Income Statement Annual'!AC194)</f>
        <v>-0.12913613687738718</v>
      </c>
      <c r="BA194" s="22">
        <f>('Cash Flow Statement Annual'!AB194+'Cash Flow Statement Annual'!AU194)/'Income Statement Annual'!BS194</f>
        <v>1.0683961761761287</v>
      </c>
      <c r="BB194" s="22">
        <f>'Income Statement Annual'!AF194/('Balance Sheet Annual'!BH194+'Balance Sheet Annual'!BS194)</f>
        <v>0.41255529672812197</v>
      </c>
      <c r="BC194" s="23">
        <f>'Income Statement Annual'!AF194/('Balance Sheet Annual'!BB194-'Balance Sheet Annual'!BR194)</f>
        <v>0.25906878748510692</v>
      </c>
    </row>
    <row r="195" spans="1:55" x14ac:dyDescent="0.2">
      <c r="A195" s="47" t="s">
        <v>616</v>
      </c>
      <c r="B195" s="47" t="s">
        <v>617</v>
      </c>
      <c r="C195" s="47" t="str">
        <f>VLOOKUP(A195,'[1]S&amp;P 500 Wikipedia'!A:D,3,FALSE)</f>
        <v>Consumer Staples</v>
      </c>
      <c r="D195" s="47">
        <v>375369</v>
      </c>
      <c r="E195" s="47" t="s">
        <v>16</v>
      </c>
      <c r="F195" s="47">
        <v>2018</v>
      </c>
      <c r="G195" s="47" t="s">
        <v>17</v>
      </c>
      <c r="H195" s="48">
        <v>43404</v>
      </c>
      <c r="I195" s="48">
        <v>43441</v>
      </c>
      <c r="J195" s="48">
        <v>43441</v>
      </c>
      <c r="K195" s="47">
        <v>533110000</v>
      </c>
      <c r="L195" s="47">
        <v>545421000</v>
      </c>
      <c r="M195" s="47" t="s">
        <v>1790</v>
      </c>
      <c r="N195" s="20">
        <f>'Balance Sheet Annual'!AH195/'Balance Sheet Annual'!BR195</f>
        <v>1.8000481160122714</v>
      </c>
      <c r="O195" s="21">
        <f>('Balance Sheet Annual'!AH195-'Balance Sheet Annual'!U195)/'Balance Sheet Annual'!BR195</f>
        <v>0.95404306207492395</v>
      </c>
      <c r="P195" s="21">
        <f>'Balance Sheet Annual'!N195/'Balance Sheet Annual'!BR195</f>
        <v>0.40313491624477354</v>
      </c>
      <c r="Q195" s="21">
        <f>'Balance Sheet Annual'!CH195/'Balance Sheet Annual'!CS195</f>
        <v>0.45273084692491355</v>
      </c>
      <c r="R195" s="21">
        <f>('Balance Sheet Annual'!BH195+'Balance Sheet Annual'!BS195)/'Balance Sheet Annual'!BB195</f>
        <v>7.6740062871731934E-2</v>
      </c>
      <c r="S195" s="21">
        <f>('Balance Sheet Annual'!BH195/'Balance Sheet Annual'!BB195)</f>
        <v>0</v>
      </c>
      <c r="T195" s="21">
        <f>'Balance Sheet Annual'!BS195/'Balance Sheet Annual'!BB195</f>
        <v>7.6740062871731934E-2</v>
      </c>
      <c r="U195" s="21">
        <f>('Balance Sheet Annual'!BH195+'Balance Sheet Annual'!BS195)/'Balance Sheet Annual'!CS195</f>
        <v>0.11148265652872225</v>
      </c>
      <c r="V195" s="21">
        <f>('Balance Sheet Annual'!BH195/'Balance Sheet Annual'!CS195)</f>
        <v>0</v>
      </c>
      <c r="W195" s="21">
        <f>('Balance Sheet Annual'!BS195/'Balance Sheet Annual'!CS195)</f>
        <v>0.11148265652872225</v>
      </c>
      <c r="X195" s="22">
        <f>'Balance Sheet Annual'!AH195/'Balance Sheet Annual'!BB195</f>
        <v>0.25178414136953087</v>
      </c>
      <c r="Y195" s="22">
        <f>'Balance Sheet Annual'!CS195/('Balance Sheet Annual'!BB195-'Balance Sheet Annual'!AQ195-'Balance Sheet Annual'!AR195-'Balance Sheet Annual'!AS195)</f>
        <v>1.3278547969098002</v>
      </c>
      <c r="Z195" s="22">
        <f>'Balance Sheet Annual'!BA195/'Balance Sheet Annual'!BB195</f>
        <v>0.74821585863046913</v>
      </c>
      <c r="AA195" s="22">
        <f>'Balance Sheet Annual'!AR195/'Balance Sheet Annual'!BB195</f>
        <v>0.33333562589010562</v>
      </c>
      <c r="AB195" s="23">
        <f>'Balance Sheet Annual'!CS195/'Balance Sheet Annual'!CT195</f>
        <v>0.68835875696916793</v>
      </c>
      <c r="AC195" s="24">
        <f>'Income Statement Annual'!V195/'Income Statement Annual'!N195</f>
        <v>0.20903998659082099</v>
      </c>
      <c r="AD195" s="22">
        <f>('Income Statement Annual'!AF195-'Income Statement Annual'!AC195)/'Income Statement Annual'!N195</f>
        <v>0.12123029217343935</v>
      </c>
      <c r="AE195" s="22">
        <f>'Income Statement Annual'!AF195/'Income Statement Annual'!N195</f>
        <v>0.12123029217343935</v>
      </c>
      <c r="AF195" s="22">
        <f>'Income Statement Annual'!BS195/'Income Statement Annual'!N195</f>
        <v>0.10603098777460009</v>
      </c>
      <c r="AG195" s="22">
        <f>('Income Statement Annual'!AF195-'Income Statement Annual'!AC195)/('Income Statement Annual'!AH195*-1)</f>
        <v>43.678870687702876</v>
      </c>
      <c r="AH195" s="23">
        <f>'Income Statement Annual'!AF195/('Income Statement Annual'!AH195*-1)</f>
        <v>43.678870687702876</v>
      </c>
      <c r="AI195" s="24">
        <f>'Cash Flow Statement Annual'!BG195/'Cash Flow Statement Annual'!AB195</f>
        <v>9.3724153982068549E-3</v>
      </c>
      <c r="AJ195" s="22">
        <f>'Cash Flow Statement Annual'!AB195/'Balance Sheet Annual'!BR195</f>
        <v>1.0902745949211265</v>
      </c>
      <c r="AK195" s="22">
        <f>('Cash Flow Statement Annual'!AB195+'Cash Flow Statement Annual'!AV195)/('Balance Sheet Annual'!BH195+'Balance Sheet Annual'!BS195)</f>
        <v>1.3661449331028743</v>
      </c>
      <c r="AL195" s="23">
        <f>('Cash Flow Statement Annual'!AB195/('Balance Sheet Annual'!BH195+'Balance Sheet Annual'!BS195))</f>
        <v>1.9872751424364636</v>
      </c>
      <c r="AM195" s="24">
        <f>'Income Statement Annual'!BS195/'Balance Sheet Annual'!CS195</f>
        <v>0.18058391904964621</v>
      </c>
      <c r="AN195" s="22">
        <f>'Income Statement Annual'!N195/'Balance Sheet Annual'!CS195</f>
        <v>1.7031239908236093</v>
      </c>
      <c r="AO195" s="22">
        <f>'Income Statement Annual'!N195/'Balance Sheet Annual'!BB195</f>
        <v>1.1723603132877083</v>
      </c>
      <c r="AP195" s="22">
        <f>'Income Statement Annual'!N195/('Balance Sheet Annual'!AH195-'Balance Sheet Annual'!BR195)</f>
        <v>10.476126718364856</v>
      </c>
      <c r="AQ195" s="22">
        <f>'Income Statement Annual'!BS195/'Balance Sheet Annual'!BB195</f>
        <v>0.1243065220456353</v>
      </c>
      <c r="AR195" s="22">
        <f>'Cash Flow Statement Annual'!AB195/'Income Statement Annual'!N195</f>
        <v>0.13008255025823146</v>
      </c>
      <c r="AS195" s="22">
        <f>'Cash Flow Statement Annual'!BG195/'Income Statement Annual'!N195</f>
        <v>1.2191876970782656E-3</v>
      </c>
      <c r="AT195" s="22">
        <f>'Cash Flow Statement Annual'!AB195/'Balance Sheet Annual'!BB195</f>
        <v>0.15250361937400428</v>
      </c>
      <c r="AU195" s="22">
        <f>('Cash Flow Statement Annual'!AB195+'Cash Flow Statement Annual'!AU195)/'Balance Sheet Annual'!BR195</f>
        <v>5.5851451470435871E-3</v>
      </c>
      <c r="AV195" s="22">
        <f>('Cash Flow Statement Annual'!AB195+'Cash Flow Statement Annual'!AU195)/('Balance Sheet Annual'!BH195+'Balance Sheet Annual'!BS195)</f>
        <v>1.0180206132769988E-2</v>
      </c>
      <c r="AW195" s="22">
        <f>'Cash Flow Statement Annual'!AB195/'Balance Sheet Annual'!BS195</f>
        <v>1.9872751424364636</v>
      </c>
      <c r="AX195" s="22">
        <f>('Cash Flow Statement Annual'!AB195+'Cash Flow Statement Annual'!AU195)/'Balance Sheet Annual'!BS195</f>
        <v>1.0180206132769988E-2</v>
      </c>
      <c r="AY195" s="22">
        <f>('Balance Sheet Annual'!BH195+'Balance Sheet Annual'!BS195)/('Income Statement Annual'!AF195-'Income Statement Annual'!AC195)</f>
        <v>0.5399454558652228</v>
      </c>
      <c r="AZ195" s="22">
        <f>(('Balance Sheet Annual'!BH195+'Balance Sheet Annual'!BS195)-'Balance Sheet Annual'!N195)/('Income Statement Annual'!AF195-'Income Statement Annual'!AC195)</f>
        <v>0.14319045166553176</v>
      </c>
      <c r="BA195" s="22">
        <f>('Cash Flow Statement Annual'!AB195+'Cash Flow Statement Annual'!AU195)/'Income Statement Annual'!BS195</f>
        <v>6.2847036971169995E-3</v>
      </c>
      <c r="BB195" s="22">
        <f>'Income Statement Annual'!AF195/('Balance Sheet Annual'!BH195+'Balance Sheet Annual'!BS195)</f>
        <v>1.8520389219640228</v>
      </c>
      <c r="BC195" s="23">
        <f>'Income Statement Annual'!AF195/('Balance Sheet Annual'!BB195-'Balance Sheet Annual'!BR195)</f>
        <v>0.16523854631293641</v>
      </c>
    </row>
    <row r="196" spans="1:55" x14ac:dyDescent="0.2">
      <c r="A196" s="47" t="s">
        <v>592</v>
      </c>
      <c r="B196" s="47" t="s">
        <v>593</v>
      </c>
      <c r="C196" s="47" t="str">
        <f>VLOOKUP(A196,'[1]S&amp;P 500 Wikipedia'!A:D,3,FALSE)</f>
        <v>Health Care</v>
      </c>
      <c r="D196" s="47">
        <v>378104</v>
      </c>
      <c r="E196" s="47" t="s">
        <v>16</v>
      </c>
      <c r="F196" s="47">
        <v>2018</v>
      </c>
      <c r="G196" s="47" t="s">
        <v>17</v>
      </c>
      <c r="H196" s="48">
        <v>43465</v>
      </c>
      <c r="I196" s="48">
        <v>43510</v>
      </c>
      <c r="J196" s="48">
        <v>43592</v>
      </c>
      <c r="K196" s="47">
        <v>25409200</v>
      </c>
      <c r="L196" s="47">
        <v>25863425</v>
      </c>
      <c r="M196" s="47" t="s">
        <v>2082</v>
      </c>
      <c r="N196" s="20">
        <f>'Balance Sheet Annual'!AH196/'Balance Sheet Annual'!BR196</f>
        <v>1.2971246979101394</v>
      </c>
      <c r="O196" s="21">
        <f>('Balance Sheet Annual'!AH196-'Balance Sheet Annual'!U196)/'Balance Sheet Annual'!BR196</f>
        <v>0.85736449955216609</v>
      </c>
      <c r="P196" s="21">
        <f>'Balance Sheet Annual'!N196/'Balance Sheet Annual'!BR196</f>
        <v>1.7672586939279433E-2</v>
      </c>
      <c r="Q196" s="21">
        <f>'Balance Sheet Annual'!CH196/'Balance Sheet Annual'!CS196</f>
        <v>1.2056695686289163</v>
      </c>
      <c r="R196" s="21">
        <f>('Balance Sheet Annual'!BH196+'Balance Sheet Annual'!BS196)/'Balance Sheet Annual'!BB196</f>
        <v>0.11630149518965119</v>
      </c>
      <c r="S196" s="21">
        <f>('Balance Sheet Annual'!BH196/'Balance Sheet Annual'!BB196)</f>
        <v>9.7405725550898199E-4</v>
      </c>
      <c r="T196" s="21">
        <f>'Balance Sheet Annual'!BS196/'Balance Sheet Annual'!BB196</f>
        <v>0.1153274379341422</v>
      </c>
      <c r="U196" s="21">
        <f>('Balance Sheet Annual'!BH196+'Balance Sheet Annual'!BS196)/'Balance Sheet Annual'!CS196</f>
        <v>0.25652266872585588</v>
      </c>
      <c r="V196" s="21">
        <f>('Balance Sheet Annual'!BH196/'Balance Sheet Annual'!CS196)</f>
        <v>2.1484484465783622E-3</v>
      </c>
      <c r="W196" s="21">
        <f>('Balance Sheet Annual'!BS196/'Balance Sheet Annual'!CS196)</f>
        <v>0.25437422027927753</v>
      </c>
      <c r="X196" s="22">
        <f>'Balance Sheet Annual'!AH196/'Balance Sheet Annual'!BB196</f>
        <v>0.49117190028335889</v>
      </c>
      <c r="Y196" s="22">
        <f>'Balance Sheet Annual'!CS196/('Balance Sheet Annual'!BB196-'Balance Sheet Annual'!AQ196-'Balance Sheet Annual'!AR196-'Balance Sheet Annual'!AS196)</f>
        <v>0.63770415226888799</v>
      </c>
      <c r="Z196" s="22">
        <f>'Balance Sheet Annual'!BA196/'Balance Sheet Annual'!BB196</f>
        <v>0.50882809971664111</v>
      </c>
      <c r="AA196" s="22">
        <f>'Balance Sheet Annual'!AR196/'Balance Sheet Annual'!BB196</f>
        <v>0.24481176284717407</v>
      </c>
      <c r="AB196" s="23">
        <f>'Balance Sheet Annual'!CS196/'Balance Sheet Annual'!CT196</f>
        <v>0.45337706709242853</v>
      </c>
      <c r="AC196" s="24">
        <f>'Income Statement Annual'!V196/'Income Statement Annual'!N196</f>
        <v>0.27231369198367367</v>
      </c>
      <c r="AD196" s="22">
        <f>('Income Statement Annual'!AF196-'Income Statement Annual'!AC196)/'Income Statement Annual'!N196</f>
        <v>6.7657047287171368E-2</v>
      </c>
      <c r="AE196" s="22">
        <f>'Income Statement Annual'!AF196/'Income Statement Annual'!N196</f>
        <v>6.7657047287171368E-2</v>
      </c>
      <c r="AF196" s="22">
        <f>'Income Statement Annual'!BS196/'Income Statement Annual'!N196</f>
        <v>4.059091069190679E-2</v>
      </c>
      <c r="AG196" s="22">
        <f>('Income Statement Annual'!AF196-'Income Statement Annual'!AC196)/('Income Statement Annual'!AH196*-1)</f>
        <v>15.520556038227628</v>
      </c>
      <c r="AH196" s="23">
        <f>'Income Statement Annual'!AF196/('Income Statement Annual'!AH196*-1)</f>
        <v>15.520556038227628</v>
      </c>
      <c r="AI196" s="24">
        <f>'Cash Flow Statement Annual'!BG196/'Cash Flow Statement Annual'!AB196</f>
        <v>-0.88180328491352489</v>
      </c>
      <c r="AJ196" s="22">
        <f>'Cash Flow Statement Annual'!AB196/'Balance Sheet Annual'!BR196</f>
        <v>0.21271910543809902</v>
      </c>
      <c r="AK196" s="22">
        <f>('Cash Flow Statement Annual'!AB196+'Cash Flow Statement Annual'!AV196)/('Balance Sheet Annual'!BH196+'Balance Sheet Annual'!BS196)</f>
        <v>0.69258484519898367</v>
      </c>
      <c r="AL196" s="23">
        <f>('Cash Flow Statement Annual'!AB196/('Balance Sheet Annual'!BH196+'Balance Sheet Annual'!BS196))</f>
        <v>0.69258484519898367</v>
      </c>
      <c r="AM196" s="24">
        <f>'Income Statement Annual'!BS196/'Balance Sheet Annual'!CS196</f>
        <v>0.13904742777788157</v>
      </c>
      <c r="AN196" s="22">
        <f>'Income Statement Annual'!N196/'Balance Sheet Annual'!CS196</f>
        <v>3.4255803924499162</v>
      </c>
      <c r="AO196" s="22">
        <f>'Income Statement Annual'!N196/'Balance Sheet Annual'!BB196</f>
        <v>1.5530795914182733</v>
      </c>
      <c r="AP196" s="22">
        <f>'Income Statement Annual'!N196/('Balance Sheet Annual'!AH196-'Balance Sheet Annual'!BR196)</f>
        <v>13.803943567131922</v>
      </c>
      <c r="AQ196" s="22">
        <f>'Income Statement Annual'!BS196/'Balance Sheet Annual'!BB196</f>
        <v>6.3040914992682218E-2</v>
      </c>
      <c r="AR196" s="22">
        <f>'Cash Flow Statement Annual'!AB196/'Income Statement Annual'!N196</f>
        <v>5.1863828156274869E-2</v>
      </c>
      <c r="AS196" s="22">
        <f>'Cash Flow Statement Annual'!BG196/'Income Statement Annual'!N196</f>
        <v>-4.5733694036393741E-2</v>
      </c>
      <c r="AT196" s="22">
        <f>'Cash Flow Statement Annual'!AB196/'Balance Sheet Annual'!BB196</f>
        <v>8.0548653042334911E-2</v>
      </c>
      <c r="AU196" s="22">
        <f>('Cash Flow Statement Annual'!AB196+'Cash Flow Statement Annual'!AU196)/'Balance Sheet Annual'!BR196</f>
        <v>0.15277366568628883</v>
      </c>
      <c r="AV196" s="22">
        <f>('Cash Flow Statement Annual'!AB196+'Cash Flow Statement Annual'!AU196)/('Balance Sheet Annual'!BH196+'Balance Sheet Annual'!BS196)</f>
        <v>0.49741054232954085</v>
      </c>
      <c r="AW196" s="22">
        <f>'Cash Flow Statement Annual'!AB196/'Balance Sheet Annual'!BS196</f>
        <v>0.69843442709905912</v>
      </c>
      <c r="AX196" s="22">
        <f>('Cash Flow Statement Annual'!AB196+'Cash Flow Statement Annual'!AU196)/'Balance Sheet Annual'!BS196</f>
        <v>0.50161167916568061</v>
      </c>
      <c r="AY196" s="22">
        <f>('Balance Sheet Annual'!BH196+'Balance Sheet Annual'!BS196)/('Income Statement Annual'!AF196-'Income Statement Annual'!AC196)</f>
        <v>1.1068239424635695</v>
      </c>
      <c r="AZ196" s="22">
        <f>(('Balance Sheet Annual'!BH196+'Balance Sheet Annual'!BS196)-'Balance Sheet Annual'!N196)/('Income Statement Annual'!AF196-'Income Statement Annual'!AC196)</f>
        <v>1.0431377685824579</v>
      </c>
      <c r="BA196" s="22">
        <f>('Cash Flow Statement Annual'!AB196+'Cash Flow Statement Annual'!AU196)/'Income Statement Annual'!BS196</f>
        <v>0.91765149352188269</v>
      </c>
      <c r="BB196" s="22">
        <f>'Income Statement Annual'!AF196/('Balance Sheet Annual'!BH196+'Balance Sheet Annual'!BS196)</f>
        <v>0.90348605738885557</v>
      </c>
      <c r="BC196" s="23">
        <f>'Income Statement Annual'!AF196/('Balance Sheet Annual'!BB196-'Balance Sheet Annual'!BR196)</f>
        <v>0.16911373232103299</v>
      </c>
    </row>
    <row r="197" spans="1:55" x14ac:dyDescent="0.2">
      <c r="A197" s="47" t="s">
        <v>619</v>
      </c>
      <c r="B197" s="47" t="s">
        <v>620</v>
      </c>
      <c r="C197" s="47" t="str">
        <f>VLOOKUP(A197,'[1]S&amp;P 500 Wikipedia'!A:D,3,FALSE)</f>
        <v>Real Estate</v>
      </c>
      <c r="D197" s="47">
        <v>346970</v>
      </c>
      <c r="E197" s="47" t="s">
        <v>16</v>
      </c>
      <c r="F197" s="47">
        <v>2018</v>
      </c>
      <c r="G197" s="47" t="s">
        <v>17</v>
      </c>
      <c r="H197" s="48">
        <v>43465</v>
      </c>
      <c r="I197" s="48">
        <v>43522</v>
      </c>
      <c r="J197" s="48">
        <v>43588</v>
      </c>
      <c r="K197" s="47">
        <v>740400000</v>
      </c>
      <c r="L197" s="47">
        <v>742100000</v>
      </c>
      <c r="M197" s="47" t="s">
        <v>2083</v>
      </c>
      <c r="N197" s="20">
        <f>'Balance Sheet Annual'!AH197/'Balance Sheet Annual'!BR197</f>
        <v>3.3881932021466907</v>
      </c>
      <c r="O197" s="21">
        <f>('Balance Sheet Annual'!AH197-'Balance Sheet Annual'!U197)/'Balance Sheet Annual'!BR197</f>
        <v>3.3881932021466907</v>
      </c>
      <c r="P197" s="21">
        <f>'Balance Sheet Annual'!N197/'Balance Sheet Annual'!BR197</f>
        <v>2.7584973166368516</v>
      </c>
      <c r="Q197" s="21">
        <f>'Balance Sheet Annual'!CH197/'Balance Sheet Annual'!CS197</f>
        <v>0.5713543020535482</v>
      </c>
      <c r="R197" s="21">
        <f>('Balance Sheet Annual'!BH197+'Balance Sheet Annual'!BS197)/'Balance Sheet Annual'!BB197</f>
        <v>0.31736972704714639</v>
      </c>
      <c r="S197" s="21">
        <f>('Balance Sheet Annual'!BH197/'Balance Sheet Annual'!BB197)</f>
        <v>0</v>
      </c>
      <c r="T197" s="21">
        <f>'Balance Sheet Annual'!BS197/'Balance Sheet Annual'!BB197</f>
        <v>0.31736972704714639</v>
      </c>
      <c r="U197" s="21">
        <f>('Balance Sheet Annual'!BH197+'Balance Sheet Annual'!BS197)/'Balance Sheet Annual'!CS197</f>
        <v>0.49870028593709381</v>
      </c>
      <c r="V197" s="21">
        <f>('Balance Sheet Annual'!BH197/'Balance Sheet Annual'!CS197)</f>
        <v>0</v>
      </c>
      <c r="W197" s="21">
        <f>('Balance Sheet Annual'!BS197/'Balance Sheet Annual'!CS197)</f>
        <v>0.49870028593709381</v>
      </c>
      <c r="X197" s="22">
        <f>'Balance Sheet Annual'!AH197/'Balance Sheet Annual'!BB197</f>
        <v>0.1566583953680728</v>
      </c>
      <c r="Y197" s="22">
        <f>'Balance Sheet Annual'!CS197/('Balance Sheet Annual'!BB197-'Balance Sheet Annual'!AQ197-'Balance Sheet Annual'!AR197-'Balance Sheet Annual'!AS197)</f>
        <v>0.63639371381306864</v>
      </c>
      <c r="Z197" s="22">
        <f>'Balance Sheet Annual'!BA197/'Balance Sheet Annual'!BB197</f>
        <v>0.8433416046319272</v>
      </c>
      <c r="AA197" s="22">
        <f>'Balance Sheet Annual'!AR197/'Balance Sheet Annual'!BB197</f>
        <v>0</v>
      </c>
      <c r="AB197" s="23">
        <f>'Balance Sheet Annual'!CS197/'Balance Sheet Annual'!CT197</f>
        <v>0.63639371381306864</v>
      </c>
      <c r="AC197" s="24">
        <f>'Income Statement Annual'!V197/'Income Statement Annual'!N197</f>
        <v>0.35445329471397535</v>
      </c>
      <c r="AD197" s="22">
        <f>('Income Statement Annual'!AF197-'Income Statement Annual'!AC197)/'Income Statement Annual'!N197</f>
        <v>0.26556842867487329</v>
      </c>
      <c r="AE197" s="22">
        <f>'Income Statement Annual'!AF197/'Income Statement Annual'!N197</f>
        <v>9.4677769732078199E-2</v>
      </c>
      <c r="AF197" s="22">
        <f>'Income Statement Annual'!BS197/'Income Statement Annual'!N197</f>
        <v>0.19677769732078204</v>
      </c>
      <c r="AG197" s="22">
        <f>('Income Statement Annual'!AF197-'Income Statement Annual'!AC197)/('Income Statement Annual'!AH197*-1)</f>
        <v>9.1118012422360248</v>
      </c>
      <c r="AH197" s="23">
        <f>'Income Statement Annual'!AF197/('Income Statement Annual'!AH197*-1)</f>
        <v>3.2484472049689441</v>
      </c>
      <c r="AI197" s="24">
        <f>'Cash Flow Statement Annual'!BG197/'Cash Flow Statement Annual'!AB197</f>
        <v>-0.57538461538461538</v>
      </c>
      <c r="AJ197" s="22">
        <f>'Cash Flow Statement Annual'!AB197/'Balance Sheet Annual'!BR197</f>
        <v>2.3255813953488373</v>
      </c>
      <c r="AK197" s="22">
        <f>('Cash Flow Statement Annual'!AB197+'Cash Flow Statement Annual'!AV197)/('Balance Sheet Annual'!BH197+'Balance Sheet Annual'!BS197)</f>
        <v>0.17487620536877768</v>
      </c>
      <c r="AL197" s="23">
        <f>('Cash Flow Statement Annual'!AB197/('Balance Sheet Annual'!BH197+'Balance Sheet Annual'!BS197))</f>
        <v>0.33880635913474066</v>
      </c>
      <c r="AM197" s="24">
        <f>'Income Statement Annual'!BS197/'Balance Sheet Annual'!CS197</f>
        <v>0.14127891863789965</v>
      </c>
      <c r="AN197" s="22">
        <f>'Income Statement Annual'!N197/'Balance Sheet Annual'!CS197</f>
        <v>0.71796204834936317</v>
      </c>
      <c r="AO197" s="22">
        <f>'Income Statement Annual'!N197/'Balance Sheet Annual'!BB197</f>
        <v>0.45690653432588918</v>
      </c>
      <c r="AP197" s="22">
        <f>'Income Statement Annual'!N197/('Balance Sheet Annual'!AH197-'Balance Sheet Annual'!BR197)</f>
        <v>4.1378277153558054</v>
      </c>
      <c r="AQ197" s="22">
        <f>'Income Statement Annual'!BS197/'Balance Sheet Annual'!BB197</f>
        <v>8.9909015715467333E-2</v>
      </c>
      <c r="AR197" s="22">
        <f>'Cash Flow Statement Annual'!AB197/'Income Statement Annual'!N197</f>
        <v>0.23533671252715424</v>
      </c>
      <c r="AS197" s="22">
        <f>'Cash Flow Statement Annual'!BG197/'Income Statement Annual'!N197</f>
        <v>-0.13540912382331644</v>
      </c>
      <c r="AT197" s="22">
        <f>'Cash Flow Statement Annual'!AB197/'Balance Sheet Annual'!BB197</f>
        <v>0.10752688172043011</v>
      </c>
      <c r="AU197" s="22">
        <f>('Cash Flow Statement Annual'!AB197+'Cash Flow Statement Annual'!AU197)/'Balance Sheet Annual'!BR197</f>
        <v>2.5044722719141324</v>
      </c>
      <c r="AV197" s="22">
        <f>('Cash Flow Statement Annual'!AB197+'Cash Flow Statement Annual'!AU197)/('Balance Sheet Annual'!BH197+'Balance Sheet Annual'!BS197)</f>
        <v>0.36486838676048999</v>
      </c>
      <c r="AW197" s="22">
        <f>'Cash Flow Statement Annual'!AB197/'Balance Sheet Annual'!BS197</f>
        <v>0.33880635913474066</v>
      </c>
      <c r="AX197" s="22">
        <f>('Cash Flow Statement Annual'!AB197+'Cash Flow Statement Annual'!AU197)/'Balance Sheet Annual'!BS197</f>
        <v>0.36486838676048999</v>
      </c>
      <c r="AY197" s="22">
        <f>('Balance Sheet Annual'!BH197+'Balance Sheet Annual'!BS197)/('Income Statement Annual'!AF197-'Income Statement Annual'!AC197)</f>
        <v>2.6155419222903884</v>
      </c>
      <c r="AZ197" s="22">
        <f>(('Balance Sheet Annual'!BH197+'Balance Sheet Annual'!BS197)-'Balance Sheet Annual'!N197)/('Income Statement Annual'!AF197-'Income Statement Annual'!AC197)</f>
        <v>1.5644171779141105</v>
      </c>
      <c r="BA197" s="22">
        <f>('Cash Flow Statement Annual'!AB197+'Cash Flow Statement Annual'!AU197)/'Income Statement Annual'!BS197</f>
        <v>1.2879484820607177</v>
      </c>
      <c r="BB197" s="22">
        <f>'Income Statement Annual'!AF197/('Balance Sheet Annual'!BH197+'Balance Sheet Annual'!BS197)</f>
        <v>0.13630440448266876</v>
      </c>
      <c r="BC197" s="23">
        <f>'Income Statement Annual'!AF197/('Balance Sheet Annual'!BB197-'Balance Sheet Annual'!BR197)</f>
        <v>4.5355996877981093E-2</v>
      </c>
    </row>
    <row r="198" spans="1:55" x14ac:dyDescent="0.2">
      <c r="A198" s="47" t="s">
        <v>1132</v>
      </c>
      <c r="B198" s="47" t="s">
        <v>1133</v>
      </c>
      <c r="C198" s="47" t="str">
        <f>VLOOKUP(A198,'[1]S&amp;P 500 Wikipedia'!A:D,3,FALSE)</f>
        <v>Consumer Staples</v>
      </c>
      <c r="D198" s="47">
        <v>248677</v>
      </c>
      <c r="E198" s="47" t="s">
        <v>16</v>
      </c>
      <c r="F198" s="47">
        <v>2018</v>
      </c>
      <c r="G198" s="47" t="s">
        <v>17</v>
      </c>
      <c r="H198" s="48">
        <v>43465</v>
      </c>
      <c r="I198" s="48">
        <v>43518</v>
      </c>
      <c r="J198" s="48">
        <v>43518</v>
      </c>
      <c r="K198" s="47">
        <v>218731000</v>
      </c>
      <c r="L198" s="47">
        <v>210319000</v>
      </c>
      <c r="M198" s="47" t="s">
        <v>1792</v>
      </c>
      <c r="N198" s="20">
        <f>'Balance Sheet Annual'!AH198/'Balance Sheet Annual'!BR198</f>
        <v>0.92583001662968878</v>
      </c>
      <c r="O198" s="21">
        <f>('Balance Sheet Annual'!AH198-'Balance Sheet Annual'!U198)/'Balance Sheet Annual'!BR198</f>
        <v>0.60130755166491223</v>
      </c>
      <c r="P198" s="21">
        <f>'Balance Sheet Annual'!N198/'Balance Sheet Annual'!BR198</f>
        <v>0.2431184429120396</v>
      </c>
      <c r="Q198" s="21">
        <f>'Balance Sheet Annual'!CH198/'Balance Sheet Annual'!CS198</f>
        <v>4.4737483887196881</v>
      </c>
      <c r="R198" s="21">
        <f>('Balance Sheet Annual'!BH198+'Balance Sheet Annual'!BS198)/'Balance Sheet Annual'!BB198</f>
        <v>0.5786816079927094</v>
      </c>
      <c r="S198" s="21">
        <f>('Balance Sheet Annual'!BH198/'Balance Sheet Annual'!BB198)</f>
        <v>0.15621353702833435</v>
      </c>
      <c r="T198" s="21">
        <f>'Balance Sheet Annual'!BS198/'Balance Sheet Annual'!BB198</f>
        <v>0.422468070964375</v>
      </c>
      <c r="U198" s="21">
        <f>('Balance Sheet Annual'!BH198+'Balance Sheet Annual'!BS198)/'Balance Sheet Annual'!CS198</f>
        <v>3.1675575193318108</v>
      </c>
      <c r="V198" s="21">
        <f>('Balance Sheet Annual'!BH198/'Balance Sheet Annual'!CS198)</f>
        <v>0.85507359660504834</v>
      </c>
      <c r="W198" s="21">
        <f>('Balance Sheet Annual'!BS198/'Balance Sheet Annual'!CS198)</f>
        <v>2.3124839227267624</v>
      </c>
      <c r="X198" s="22">
        <f>'Balance Sheet Annual'!AH198/'Balance Sheet Annual'!BB198</f>
        <v>0.29068871689285503</v>
      </c>
      <c r="Y198" s="22">
        <f>'Balance Sheet Annual'!CS198/('Balance Sheet Annual'!BB198-'Balance Sheet Annual'!AQ198-'Balance Sheet Annual'!AR198-'Balance Sheet Annual'!AS198)</f>
        <v>0.30436421638865607</v>
      </c>
      <c r="Z198" s="22">
        <f>'Balance Sheet Annual'!BA198/'Balance Sheet Annual'!BB198</f>
        <v>0.70931128310714497</v>
      </c>
      <c r="AA198" s="22">
        <f>'Balance Sheet Annual'!AR198/'Balance Sheet Annual'!BB198</f>
        <v>0.23381777536602527</v>
      </c>
      <c r="AB198" s="23">
        <f>'Balance Sheet Annual'!CS198/'Balance Sheet Annual'!CT198</f>
        <v>0.1826901656752806</v>
      </c>
      <c r="AC198" s="24">
        <f>'Income Statement Annual'!V198/'Income Statement Annual'!N198</f>
        <v>0.45890044100495064</v>
      </c>
      <c r="AD198" s="22">
        <f>('Income Statement Annual'!AF198-'Income Statement Annual'!AC198)/'Income Statement Annual'!N198</f>
        <v>0.21826221793183964</v>
      </c>
      <c r="AE198" s="22">
        <f>'Income Statement Annual'!AF198/'Income Statement Annual'!N198</f>
        <v>0.21826221793183964</v>
      </c>
      <c r="AF198" s="22">
        <f>'Income Statement Annual'!BS198/'Income Statement Annual'!N198</f>
        <v>0.15114254539396327</v>
      </c>
      <c r="AG198" s="22">
        <f>('Income Statement Annual'!AF198-'Income Statement Annual'!AC198)/('Income Statement Annual'!AH198*-1)</f>
        <v>12.248147107759459</v>
      </c>
      <c r="AH198" s="23">
        <f>'Income Statement Annual'!AF198/('Income Statement Annual'!AH198*-1)</f>
        <v>12.248147107759459</v>
      </c>
      <c r="AI198" s="24">
        <f>'Cash Flow Statement Annual'!BG198/'Cash Flow Statement Annual'!AB198</f>
        <v>7.2567817484201491E-2</v>
      </c>
      <c r="AJ198" s="22">
        <f>'Cash Flow Statement Annual'!AB198/'Balance Sheet Annual'!BR198</f>
        <v>0.6615461393238804</v>
      </c>
      <c r="AK198" s="22">
        <f>('Cash Flow Statement Annual'!AB198+'Cash Flow Statement Annual'!AV198)/('Balance Sheet Annual'!BH198+'Balance Sheet Annual'!BS198)</f>
        <v>0.23274249169283173</v>
      </c>
      <c r="AL198" s="23">
        <f>('Cash Flow Statement Annual'!AB198/('Balance Sheet Annual'!BH198+'Balance Sheet Annual'!BS198))</f>
        <v>0.35893629660471699</v>
      </c>
      <c r="AM198" s="24">
        <f>'Income Statement Annual'!BS198/'Balance Sheet Annual'!CS198</f>
        <v>0.83677286312608989</v>
      </c>
      <c r="AN198" s="22">
        <f>'Income Statement Annual'!N198/'Balance Sheet Annual'!CS198</f>
        <v>5.5363158066776288</v>
      </c>
      <c r="AO198" s="22">
        <f>'Income Statement Annual'!N198/'Balance Sheet Annual'!BB198</f>
        <v>1.0114304519526107</v>
      </c>
      <c r="AP198" s="22">
        <f>'Income Statement Annual'!N198/('Balance Sheet Annual'!AH198-'Balance Sheet Annual'!BR198)</f>
        <v>-43.432109708169577</v>
      </c>
      <c r="AQ198" s="22">
        <f>'Income Statement Annual'!BS198/'Balance Sheet Annual'!BB198</f>
        <v>0.15287017299708425</v>
      </c>
      <c r="AR198" s="22">
        <f>'Cash Flow Statement Annual'!AB198/'Income Statement Annual'!N198</f>
        <v>0.20536244769491838</v>
      </c>
      <c r="AS198" s="22">
        <f>'Cash Flow Statement Annual'!BG198/'Income Statement Annual'!N198</f>
        <v>1.4902704622433711E-2</v>
      </c>
      <c r="AT198" s="22">
        <f>'Cash Flow Statement Annual'!AB198/'Balance Sheet Annual'!BB198</f>
        <v>0.20770983328616568</v>
      </c>
      <c r="AU198" s="22">
        <f>('Cash Flow Statement Annual'!AB198+'Cash Flow Statement Annual'!AU198)/'Balance Sheet Annual'!BR198</f>
        <v>4.0147343508508758E-2</v>
      </c>
      <c r="AV198" s="22">
        <f>('Cash Flow Statement Annual'!AB198+'Cash Flow Statement Annual'!AU198)/('Balance Sheet Annual'!BH198+'Balance Sheet Annual'!BS198)</f>
        <v>2.1782817464839791E-2</v>
      </c>
      <c r="AW198" s="22">
        <f>'Cash Flow Statement Annual'!AB198/'Balance Sheet Annual'!BS198</f>
        <v>0.49165806261292821</v>
      </c>
      <c r="AX198" s="22">
        <f>('Cash Flow Statement Annual'!AB198+'Cash Flow Statement Annual'!AU198)/'Balance Sheet Annual'!BS198</f>
        <v>2.9837321926816377E-2</v>
      </c>
      <c r="AY198" s="22">
        <f>('Balance Sheet Annual'!BH198+'Balance Sheet Annual'!BS198)/('Income Statement Annual'!AF198-'Income Statement Annual'!AC198)</f>
        <v>2.6213504765668372</v>
      </c>
      <c r="AZ198" s="22">
        <f>(('Balance Sheet Annual'!BH198+'Balance Sheet Annual'!BS198)-'Balance Sheet Annual'!N198)/('Income Statement Annual'!AF198-'Income Statement Annual'!AC198)</f>
        <v>2.2755701865808562</v>
      </c>
      <c r="BA198" s="22">
        <f>('Cash Flow Statement Annual'!AB198+'Cash Flow Statement Annual'!AU198)/'Income Statement Annual'!BS198</f>
        <v>8.2457654034352332E-2</v>
      </c>
      <c r="BB198" s="22">
        <f>'Income Statement Annual'!AF198/('Balance Sheet Annual'!BH198+'Balance Sheet Annual'!BS198)</f>
        <v>0.38148275438150969</v>
      </c>
      <c r="BC198" s="23">
        <f>'Income Statement Annual'!AF198/('Balance Sheet Annual'!BB198-'Balance Sheet Annual'!BR198)</f>
        <v>0.3217921851529032</v>
      </c>
    </row>
    <row r="199" spans="1:55" x14ac:dyDescent="0.2">
      <c r="A199" s="47" t="s">
        <v>655</v>
      </c>
      <c r="B199" s="47" t="s">
        <v>656</v>
      </c>
      <c r="C199" s="47" t="str">
        <f>VLOOKUP(A199,'[1]S&amp;P 500 Wikipedia'!A:D,3,FALSE)</f>
        <v>Information Technology</v>
      </c>
      <c r="D199" s="47">
        <v>69543</v>
      </c>
      <c r="E199" s="47" t="s">
        <v>16</v>
      </c>
      <c r="F199" s="47">
        <v>2018</v>
      </c>
      <c r="G199" s="47" t="s">
        <v>17</v>
      </c>
      <c r="H199" s="48">
        <v>43465</v>
      </c>
      <c r="I199" s="48">
        <v>43522</v>
      </c>
      <c r="J199" s="48">
        <v>43522</v>
      </c>
      <c r="K199" s="47">
        <v>901294784</v>
      </c>
      <c r="L199" s="47">
        <v>905242185</v>
      </c>
      <c r="M199" s="47" t="s">
        <v>1793</v>
      </c>
      <c r="N199" s="20">
        <f>'Balance Sheet Annual'!AH199/'Balance Sheet Annual'!BR199</f>
        <v>1.2856096476312553</v>
      </c>
      <c r="O199" s="21">
        <f>('Balance Sheet Annual'!AH199-'Balance Sheet Annual'!U199)/'Balance Sheet Annual'!BR199</f>
        <v>1.2416093337170062</v>
      </c>
      <c r="P199" s="21">
        <f>'Balance Sheet Annual'!N199/'Balance Sheet Annual'!BR199</f>
        <v>0.31383577052868389</v>
      </c>
      <c r="Q199" s="21">
        <f>'Balance Sheet Annual'!CH199/'Balance Sheet Annual'!CS199</f>
        <v>6.2878322504430004</v>
      </c>
      <c r="R199" s="21">
        <f>('Balance Sheet Annual'!BH199+'Balance Sheet Annual'!BS199)/'Balance Sheet Annual'!BB199</f>
        <v>0.37130514422804162</v>
      </c>
      <c r="S199" s="21">
        <f>('Balance Sheet Annual'!BH199/'Balance Sheet Annual'!BB199)</f>
        <v>8.2727486403903358E-2</v>
      </c>
      <c r="T199" s="21">
        <f>'Balance Sheet Annual'!BS199/'Balance Sheet Annual'!BB199</f>
        <v>0.28857765782413825</v>
      </c>
      <c r="U199" s="21">
        <f>('Balance Sheet Annual'!BH199+'Balance Sheet Annual'!BS199)/'Balance Sheet Annual'!CS199</f>
        <v>2.7059657412876552</v>
      </c>
      <c r="V199" s="21">
        <f>('Balance Sheet Annual'!BH199/'Balance Sheet Annual'!CS199)</f>
        <v>0.602894270525694</v>
      </c>
      <c r="W199" s="21">
        <f>('Balance Sheet Annual'!BS199/'Balance Sheet Annual'!CS199)</f>
        <v>2.1030714707619609</v>
      </c>
      <c r="X199" s="22">
        <f>'Balance Sheet Annual'!AH199/'Balance Sheet Annual'!BB199</f>
        <v>0.39831902805132069</v>
      </c>
      <c r="Y199" s="22">
        <f>'Balance Sheet Annual'!CS199/('Balance Sheet Annual'!BB199-'Balance Sheet Annual'!AQ199-'Balance Sheet Annual'!AR199-'Balance Sheet Annual'!AS199)</f>
        <v>0.20147806114555689</v>
      </c>
      <c r="Z199" s="22">
        <f>'Balance Sheet Annual'!BA199/'Balance Sheet Annual'!BB199</f>
        <v>0.60168097194867931</v>
      </c>
      <c r="AA199" s="22">
        <f>'Balance Sheet Annual'!AR199/'Balance Sheet Annual'!BB199</f>
        <v>0.29392694174954004</v>
      </c>
      <c r="AB199" s="23">
        <f>'Balance Sheet Annual'!CS199/'Balance Sheet Annual'!CT199</f>
        <v>0.13721501341351727</v>
      </c>
      <c r="AC199" s="24">
        <f>'Income Statement Annual'!V199/'Income Statement Annual'!N199</f>
        <v>0.46407257101933636</v>
      </c>
      <c r="AD199" s="22">
        <f>('Income Statement Annual'!AF199-'Income Statement Annual'!AC199)/'Income Statement Annual'!N199</f>
        <v>0.15317058461383826</v>
      </c>
      <c r="AE199" s="22">
        <f>'Income Statement Annual'!AF199/'Income Statement Annual'!N199</f>
        <v>0.15317058461383826</v>
      </c>
      <c r="AF199" s="22">
        <f>'Income Statement Annual'!BS199/'Income Statement Annual'!N199</f>
        <v>0.10966064002211305</v>
      </c>
      <c r="AG199" s="22">
        <f>('Income Statement Annual'!AF199-'Income Statement Annual'!AC199)/('Income Statement Annual'!AH199*-1)</f>
        <v>16.861687413554634</v>
      </c>
      <c r="AH199" s="23">
        <f>'Income Statement Annual'!AF199/('Income Statement Annual'!AH199*-1)</f>
        <v>16.861687413554634</v>
      </c>
      <c r="AI199" s="24">
        <f>'Cash Flow Statement Annual'!BG199/'Cash Flow Statement Annual'!AB199</f>
        <v>-0.68664742917103883</v>
      </c>
      <c r="AJ199" s="22">
        <f>'Cash Flow Statement Annual'!AB199/'Balance Sheet Annual'!BR199</f>
        <v>0.3988803725115756</v>
      </c>
      <c r="AK199" s="22">
        <f>('Cash Flow Statement Annual'!AB199+'Cash Flow Statement Annual'!AV199)/('Balance Sheet Annual'!BH199+'Balance Sheet Annual'!BS199)</f>
        <v>0.20915917226927441</v>
      </c>
      <c r="AL199" s="23">
        <f>('Cash Flow Statement Annual'!AB199/('Balance Sheet Annual'!BH199+'Balance Sheet Annual'!BS199))</f>
        <v>0.33283855758316599</v>
      </c>
      <c r="AM199" s="24">
        <f>'Income Statement Annual'!BS199/'Balance Sheet Annual'!CS199</f>
        <v>0.51553455404607207</v>
      </c>
      <c r="AN199" s="22">
        <f>'Income Statement Annual'!N199/'Balance Sheet Annual'!CS199</f>
        <v>4.7011813349084468</v>
      </c>
      <c r="AO199" s="22">
        <f>'Income Statement Annual'!N199/'Balance Sheet Annual'!BB199</f>
        <v>0.64508311652523487</v>
      </c>
      <c r="AP199" s="22">
        <f>'Income Statement Annual'!N199/('Balance Sheet Annual'!AH199-'Balance Sheet Annual'!BR199)</f>
        <v>7.2898882579226969</v>
      </c>
      <c r="AQ199" s="22">
        <f>'Income Statement Annual'!BS199/'Balance Sheet Annual'!BB199</f>
        <v>7.0740227425616586E-2</v>
      </c>
      <c r="AR199" s="22">
        <f>'Cash Flow Statement Annual'!AB199/'Income Statement Annual'!N199</f>
        <v>0.19157944993780704</v>
      </c>
      <c r="AS199" s="22">
        <f>'Cash Flow Statement Annual'!BG199/'Income Statement Annual'!N199</f>
        <v>-0.13154753678179693</v>
      </c>
      <c r="AT199" s="22">
        <f>'Cash Flow Statement Annual'!AB199/'Balance Sheet Annual'!BB199</f>
        <v>0.12358466862807077</v>
      </c>
      <c r="AU199" s="22">
        <f>('Cash Flow Statement Annual'!AB199+'Cash Flow Statement Annual'!AU199)/'Balance Sheet Annual'!BR199</f>
        <v>0.27038480655034397</v>
      </c>
      <c r="AV199" s="22">
        <f>('Cash Flow Statement Annual'!AB199+'Cash Flow Statement Annual'!AU199)/('Balance Sheet Annual'!BH199+'Balance Sheet Annual'!BS199)</f>
        <v>0.22561774207631188</v>
      </c>
      <c r="AW199" s="22">
        <f>'Cash Flow Statement Annual'!AB199/'Balance Sheet Annual'!BS199</f>
        <v>0.42825445864344897</v>
      </c>
      <c r="AX199" s="22">
        <f>('Cash Flow Statement Annual'!AB199+'Cash Flow Statement Annual'!AU199)/'Balance Sheet Annual'!BS199</f>
        <v>0.29029630669849738</v>
      </c>
      <c r="AY199" s="22">
        <f>('Balance Sheet Annual'!BH199+'Balance Sheet Annual'!BS199)/('Income Statement Annual'!AF199-'Income Statement Annual'!AC199)</f>
        <v>3.7578541547042899</v>
      </c>
      <c r="AZ199" s="22">
        <f>(('Balance Sheet Annual'!BH199+'Balance Sheet Annual'!BS199)-'Balance Sheet Annual'!N199)/('Income Statement Annual'!AF199-'Income Statement Annual'!AC199)</f>
        <v>2.7737675334262981</v>
      </c>
      <c r="BA199" s="22">
        <f>('Cash Flow Statement Annual'!AB199+'Cash Flow Statement Annual'!AU199)/'Income Statement Annual'!BS199</f>
        <v>1.1842346471127405</v>
      </c>
      <c r="BB199" s="22">
        <f>'Income Statement Annual'!AF199/('Balance Sheet Annual'!BH199+'Balance Sheet Annual'!BS199)</f>
        <v>0.26610931633633111</v>
      </c>
      <c r="BC199" s="23">
        <f>'Income Statement Annual'!AF199/('Balance Sheet Annual'!BB199-'Balance Sheet Annual'!BR199)</f>
        <v>0.14316414965826621</v>
      </c>
    </row>
    <row r="200" spans="1:55" x14ac:dyDescent="0.2">
      <c r="A200" s="47" t="s">
        <v>652</v>
      </c>
      <c r="B200" s="47" t="s">
        <v>653</v>
      </c>
      <c r="C200" s="47" t="str">
        <f>VLOOKUP(A200,'[1]S&amp;P 500 Wikipedia'!A:D,3,FALSE)</f>
        <v>Financials</v>
      </c>
      <c r="D200" s="47">
        <v>378167</v>
      </c>
      <c r="E200" s="47" t="s">
        <v>16</v>
      </c>
      <c r="F200" s="47">
        <v>2018</v>
      </c>
      <c r="G200" s="47" t="s">
        <v>17</v>
      </c>
      <c r="H200" s="48">
        <v>43465</v>
      </c>
      <c r="I200" s="48">
        <v>43503</v>
      </c>
      <c r="J200" s="48">
        <v>43587</v>
      </c>
      <c r="K200" s="47">
        <v>568000000</v>
      </c>
      <c r="L200" s="47">
        <v>573000000</v>
      </c>
      <c r="M200" s="47" t="s">
        <v>2084</v>
      </c>
      <c r="N200" s="20">
        <f>'Balance Sheet Annual'!AH200/'Balance Sheet Annual'!BR200</f>
        <v>1.0088340291643976</v>
      </c>
      <c r="O200" s="21">
        <f>('Balance Sheet Annual'!AH200-'Balance Sheet Annual'!U200)/'Balance Sheet Annual'!BR200</f>
        <v>1.0088340291643976</v>
      </c>
      <c r="P200" s="21">
        <f>'Balance Sheet Annual'!N200/'Balance Sheet Annual'!BR200</f>
        <v>1.095177588189024E-2</v>
      </c>
      <c r="Q200" s="21">
        <f>'Balance Sheet Annual'!CH200/'Balance Sheet Annual'!CS200</f>
        <v>4.3630216159981501</v>
      </c>
      <c r="R200" s="21">
        <f>('Balance Sheet Annual'!BH200+'Balance Sheet Annual'!BS200)/'Balance Sheet Annual'!BB200</f>
        <v>8.0190966796348781E-2</v>
      </c>
      <c r="S200" s="21">
        <f>('Balance Sheet Annual'!BH200/'Balance Sheet Annual'!BB200)</f>
        <v>1.0248838788244549E-2</v>
      </c>
      <c r="T200" s="21">
        <f>'Balance Sheet Annual'!BS200/'Balance Sheet Annual'!BB200</f>
        <v>6.9942128008104232E-2</v>
      </c>
      <c r="U200" s="21">
        <f>('Balance Sheet Annual'!BH200+'Balance Sheet Annual'!BS200)/'Balance Sheet Annual'!CS200</f>
        <v>0.43006588833660847</v>
      </c>
      <c r="V200" s="21">
        <f>('Balance Sheet Annual'!BH200/'Balance Sheet Annual'!CS200)</f>
        <v>5.4964743960235811E-2</v>
      </c>
      <c r="W200" s="21">
        <f>('Balance Sheet Annual'!BS200/'Balance Sheet Annual'!CS200)</f>
        <v>0.37510114437637265</v>
      </c>
      <c r="X200" s="22">
        <f>'Balance Sheet Annual'!AH200/'Balance Sheet Annual'!BB200</f>
        <v>0.71873349786078389</v>
      </c>
      <c r="Y200" s="22">
        <f>'Balance Sheet Annual'!CS200/('Balance Sheet Annual'!BB200-'Balance Sheet Annual'!AQ200-'Balance Sheet Annual'!AR200-'Balance Sheet Annual'!AS200)</f>
        <v>0.24987002483969731</v>
      </c>
      <c r="Z200" s="22">
        <f>'Balance Sheet Annual'!BA200/'Balance Sheet Annual'!BB200</f>
        <v>0.28126650213921611</v>
      </c>
      <c r="AA200" s="22">
        <f>'Balance Sheet Annual'!AR200/'Balance Sheet Annual'!BB200</f>
        <v>0.14101583127674019</v>
      </c>
      <c r="AB200" s="23">
        <f>'Balance Sheet Annual'!CS200/'Balance Sheet Annual'!CT200</f>
        <v>0.18646204912114323</v>
      </c>
      <c r="AC200" s="24">
        <f>'Income Statement Annual'!V200/'Income Statement Annual'!N200</f>
        <v>0.79333970681963029</v>
      </c>
      <c r="AD200" s="22">
        <f>('Income Statement Annual'!AF200-'Income Statement Annual'!AC200)/'Income Statement Annual'!N200</f>
        <v>0.50493945188017841</v>
      </c>
      <c r="AE200" s="22">
        <f>'Income Statement Annual'!AF200/'Income Statement Annual'!N200</f>
        <v>0.41156787762906311</v>
      </c>
      <c r="AF200" s="22">
        <f>'Income Statement Annual'!BS200/'Income Statement Annual'!N200</f>
        <v>0.31676226896112175</v>
      </c>
      <c r="AG200" s="22">
        <f>('Income Statement Annual'!AF200-'Income Statement Annual'!AC200)/('Income Statement Annual'!AH200*-1)</f>
        <v>14.274774774774775</v>
      </c>
      <c r="AH200" s="23">
        <f>'Income Statement Annual'!AF200/('Income Statement Annual'!AH200*-1)</f>
        <v>11.635135135135135</v>
      </c>
      <c r="AI200" s="24">
        <f>'Cash Flow Statement Annual'!BG200/'Cash Flow Statement Annual'!AB200</f>
        <v>-0.18278720884326885</v>
      </c>
      <c r="AJ200" s="22">
        <f>'Cash Flow Statement Annual'!AB200/'Balance Sheet Annual'!BR200</f>
        <v>3.8316088824348039E-2</v>
      </c>
      <c r="AK200" s="22">
        <f>('Cash Flow Statement Annual'!AB200+'Cash Flow Statement Annual'!AV200)/('Balance Sheet Annual'!BH200+'Balance Sheet Annual'!BS200)</f>
        <v>0.26582448595618868</v>
      </c>
      <c r="AL200" s="23">
        <f>('Cash Flow Statement Annual'!AB200/('Balance Sheet Annual'!BH200+'Balance Sheet Annual'!BS200))</f>
        <v>0.34041123504905257</v>
      </c>
      <c r="AM200" s="24">
        <f>'Income Statement Annual'!BS200/'Balance Sheet Annual'!CS200</f>
        <v>0.11490001155935729</v>
      </c>
      <c r="AN200" s="22">
        <f>'Income Statement Annual'!N200/'Balance Sheet Annual'!CS200</f>
        <v>0.36273263206565715</v>
      </c>
      <c r="AO200" s="22">
        <f>'Income Statement Annual'!N200/'Balance Sheet Annual'!BB200</f>
        <v>6.7635869858068132E-2</v>
      </c>
      <c r="AP200" s="22">
        <f>'Income Statement Annual'!N200/('Balance Sheet Annual'!AH200-'Balance Sheet Annual'!BR200)</f>
        <v>10.746575342465754</v>
      </c>
      <c r="AQ200" s="22">
        <f>'Income Statement Annual'!BS200/'Balance Sheet Annual'!BB200</f>
        <v>2.1424491599400804E-2</v>
      </c>
      <c r="AR200" s="22">
        <f>'Cash Flow Statement Annual'!AB200/'Income Statement Annual'!N200</f>
        <v>0.40360101975780754</v>
      </c>
      <c r="AS200" s="22">
        <f>'Cash Flow Statement Annual'!BG200/'Income Statement Annual'!N200</f>
        <v>-7.3773103887826638E-2</v>
      </c>
      <c r="AT200" s="22">
        <f>'Cash Flow Statement Annual'!AB200/'Balance Sheet Annual'!BB200</f>
        <v>2.7297906046922654E-2</v>
      </c>
      <c r="AU200" s="22">
        <f>('Cash Flow Statement Annual'!AB200+'Cash Flow Statement Annual'!AU200)/'Balance Sheet Annual'!BR200</f>
        <v>1.1768621044351666E-2</v>
      </c>
      <c r="AV200" s="22">
        <f>('Cash Flow Statement Annual'!AB200+'Cash Flow Statement Annual'!AU200)/('Balance Sheet Annual'!BH200+'Balance Sheet Annual'!BS200)</f>
        <v>0.10455583926891547</v>
      </c>
      <c r="AW200" s="22">
        <f>'Cash Flow Statement Annual'!AB200/'Balance Sheet Annual'!BS200</f>
        <v>0.39029275808936825</v>
      </c>
      <c r="AX200" s="22">
        <f>('Cash Flow Statement Annual'!AB200+'Cash Flow Statement Annual'!AU200)/'Balance Sheet Annual'!BS200</f>
        <v>0.11987673343605547</v>
      </c>
      <c r="AY200" s="22">
        <f>('Balance Sheet Annual'!BH200+'Balance Sheet Annual'!BS200)/('Income Statement Annual'!AF200-'Income Statement Annual'!AC200)</f>
        <v>2.3480593247081099</v>
      </c>
      <c r="AZ200" s="22">
        <f>(('Balance Sheet Annual'!BH200+'Balance Sheet Annual'!BS200)-'Balance Sheet Annual'!N200)/('Income Statement Annual'!AF200-'Income Statement Annual'!AC200)</f>
        <v>2.1195960870937203</v>
      </c>
      <c r="BA200" s="22">
        <f>('Cash Flow Statement Annual'!AB200+'Cash Flow Statement Annual'!AU200)/'Income Statement Annual'!BS200</f>
        <v>0.39134808853118713</v>
      </c>
      <c r="BB200" s="22">
        <f>'Income Statement Annual'!AF200/('Balance Sheet Annual'!BH200+'Balance Sheet Annual'!BS200)</f>
        <v>0.34713076199435561</v>
      </c>
      <c r="BC200" s="23">
        <f>'Income Statement Annual'!AF200/('Balance Sheet Annual'!BB200-'Balance Sheet Annual'!BR200)</f>
        <v>9.6803208035078511E-2</v>
      </c>
    </row>
    <row r="201" spans="1:55" x14ac:dyDescent="0.2">
      <c r="A201" s="47" t="s">
        <v>631</v>
      </c>
      <c r="B201" s="47" t="s">
        <v>632</v>
      </c>
      <c r="C201" s="47" t="str">
        <f>VLOOKUP(A201,'[1]S&amp;P 500 Wikipedia'!A:D,3,FALSE)</f>
        <v>Health Care</v>
      </c>
      <c r="D201" s="47">
        <v>447447</v>
      </c>
      <c r="E201" s="47" t="s">
        <v>16</v>
      </c>
      <c r="F201" s="47">
        <v>2018</v>
      </c>
      <c r="G201" s="47" t="s">
        <v>17</v>
      </c>
      <c r="H201" s="48">
        <v>43465</v>
      </c>
      <c r="I201" s="48">
        <v>43511</v>
      </c>
      <c r="J201" s="48">
        <v>43511</v>
      </c>
      <c r="K201" s="47">
        <v>86365000</v>
      </c>
      <c r="L201" s="47">
        <v>87887000</v>
      </c>
      <c r="M201" s="47" t="s">
        <v>1795</v>
      </c>
      <c r="N201" s="20">
        <f>'Balance Sheet Annual'!AH201/'Balance Sheet Annual'!BR201</f>
        <v>0.84908442404639406</v>
      </c>
      <c r="O201" s="21">
        <f>('Balance Sheet Annual'!AH201-'Balance Sheet Annual'!U201)/'Balance Sheet Annual'!BR201</f>
        <v>0.62414529803593777</v>
      </c>
      <c r="P201" s="21">
        <f>'Balance Sheet Annual'!N201/'Balance Sheet Annual'!BR201</f>
        <v>0.16067877743223388</v>
      </c>
      <c r="Q201" s="21">
        <f>'Balance Sheet Annual'!CH201/'Balance Sheet Annual'!CS201</f>
        <v>-167.50590274017114</v>
      </c>
      <c r="R201" s="21">
        <f>('Balance Sheet Annual'!BH201+'Balance Sheet Annual'!BS201)/'Balance Sheet Annual'!BB201</f>
        <v>0.39115906667906897</v>
      </c>
      <c r="S201" s="21">
        <f>('Balance Sheet Annual'!BH201/'Balance Sheet Annual'!BB201)</f>
        <v>0</v>
      </c>
      <c r="T201" s="21">
        <f>'Balance Sheet Annual'!BS201/'Balance Sheet Annual'!BB201</f>
        <v>0.39115906667906897</v>
      </c>
      <c r="U201" s="21">
        <f>('Balance Sheet Annual'!BH201+'Balance Sheet Annual'!BS201)/'Balance Sheet Annual'!CS201</f>
        <v>-65.130293512401167</v>
      </c>
      <c r="V201" s="21">
        <f>('Balance Sheet Annual'!BH201/'Balance Sheet Annual'!CS201)</f>
        <v>0</v>
      </c>
      <c r="W201" s="21">
        <f>('Balance Sheet Annual'!BS201/'Balance Sheet Annual'!CS201)</f>
        <v>-65.130293512401167</v>
      </c>
      <c r="X201" s="22">
        <f>'Balance Sheet Annual'!AH201/'Balance Sheet Annual'!BB201</f>
        <v>0.42551951443686503</v>
      </c>
      <c r="Y201" s="22">
        <f>'Balance Sheet Annual'!CS201/('Balance Sheet Annual'!BB201-'Balance Sheet Annual'!AQ201-'Balance Sheet Annual'!AR201-'Balance Sheet Annual'!AS201)</f>
        <v>-7.207453348269173E-3</v>
      </c>
      <c r="Z201" s="22">
        <f>'Balance Sheet Annual'!BA201/'Balance Sheet Annual'!BB201</f>
        <v>0.57448048556313502</v>
      </c>
      <c r="AA201" s="22">
        <f>'Balance Sheet Annual'!AR201/'Balance Sheet Annual'!BB201</f>
        <v>0.13951874297898526</v>
      </c>
      <c r="AB201" s="23">
        <f>'Balance Sheet Annual'!CS201/'Balance Sheet Annual'!CT201</f>
        <v>-6.0057930892725075E-3</v>
      </c>
      <c r="AC201" s="24">
        <f>'Income Statement Annual'!V201/'Income Statement Annual'!N201</f>
        <v>0.56096079868356008</v>
      </c>
      <c r="AD201" s="22">
        <f>('Income Statement Annual'!AF201-'Income Statement Annual'!AC201)/'Income Statement Annual'!N201</f>
        <v>0.22199786557457341</v>
      </c>
      <c r="AE201" s="22">
        <f>'Income Statement Annual'!AF201/'Income Statement Annual'!N201</f>
        <v>0.22199786557457341</v>
      </c>
      <c r="AF201" s="22">
        <f>'Income Statement Annual'!BS201/'Income Statement Annual'!N201</f>
        <v>0.170352360925737</v>
      </c>
      <c r="AG201" s="22">
        <f>('Income Statement Annual'!AF201-'Income Statement Annual'!AC201)/('Income Statement Annual'!AH201*-1)</f>
        <v>14.626112582978596</v>
      </c>
      <c r="AH201" s="23">
        <f>'Income Statement Annual'!AF201/('Income Statement Annual'!AH201*-1)</f>
        <v>14.626112582978596</v>
      </c>
      <c r="AI201" s="24">
        <f>'Cash Flow Statement Annual'!BG201/'Cash Flow Statement Annual'!AB201</f>
        <v>-1.4941837214185021</v>
      </c>
      <c r="AJ201" s="22">
        <f>'Cash Flow Statement Annual'!AB201/'Balance Sheet Annual'!BR201</f>
        <v>0.519290175535146</v>
      </c>
      <c r="AK201" s="22">
        <f>('Cash Flow Statement Annual'!AB201+'Cash Flow Statement Annual'!AV201)/('Balance Sheet Annual'!BH201+'Balance Sheet Annual'!BS201)</f>
        <v>0.66531193252492737</v>
      </c>
      <c r="AL201" s="23">
        <f>('Cash Flow Statement Annual'!AB201/('Balance Sheet Annual'!BH201+'Balance Sheet Annual'!BS201))</f>
        <v>0.66531193252492737</v>
      </c>
      <c r="AM201" s="24">
        <f>'Income Statement Annual'!BS201/'Balance Sheet Annual'!CS201</f>
        <v>-40.835156503844907</v>
      </c>
      <c r="AN201" s="22">
        <f>'Income Statement Annual'!N201/'Balance Sheet Annual'!CS201</f>
        <v>-239.70995342792159</v>
      </c>
      <c r="AO201" s="22">
        <f>'Income Statement Annual'!N201/'Balance Sheet Annual'!BB201</f>
        <v>1.4396483817272461</v>
      </c>
      <c r="AP201" s="22">
        <f>'Income Statement Annual'!N201/('Balance Sheet Annual'!AH201-'Balance Sheet Annual'!BR201)</f>
        <v>-19.035038530342646</v>
      </c>
      <c r="AQ201" s="22">
        <f>'Income Statement Annual'!BS201/'Balance Sheet Annual'!BB201</f>
        <v>0.245247500730153</v>
      </c>
      <c r="AR201" s="22">
        <f>'Cash Flow Statement Annual'!AB201/'Income Statement Annual'!N201</f>
        <v>0.1807683027883982</v>
      </c>
      <c r="AS201" s="22">
        <f>'Cash Flow Statement Annual'!BG201/'Income Statement Annual'!N201</f>
        <v>-0.27010105537487539</v>
      </c>
      <c r="AT201" s="22">
        <f>'Cash Flow Statement Annual'!AB201/'Balance Sheet Annual'!BB201</f>
        <v>0.26024279457689831</v>
      </c>
      <c r="AU201" s="22">
        <f>('Cash Flow Statement Annual'!AB201+'Cash Flow Statement Annual'!AU201)/'Balance Sheet Annual'!BR201</f>
        <v>0.69918903904761409</v>
      </c>
      <c r="AV201" s="22">
        <f>('Cash Flow Statement Annual'!AB201+'Cash Flow Statement Annual'!AU201)/('Balance Sheet Annual'!BH201+'Balance Sheet Annual'!BS201)</f>
        <v>0.8957974417475405</v>
      </c>
      <c r="AW201" s="22">
        <f>'Cash Flow Statement Annual'!AB201/'Balance Sheet Annual'!BS201</f>
        <v>0.66531193252492737</v>
      </c>
      <c r="AX201" s="22">
        <f>('Cash Flow Statement Annual'!AB201+'Cash Flow Statement Annual'!AU201)/'Balance Sheet Annual'!BS201</f>
        <v>0.8957974417475405</v>
      </c>
      <c r="AY201" s="22">
        <f>('Balance Sheet Annual'!BH201+'Balance Sheet Annual'!BS201)/('Income Statement Annual'!AF201-'Income Statement Annual'!AC201)</f>
        <v>1.2239062961116143</v>
      </c>
      <c r="AZ201" s="22">
        <f>(('Balance Sheet Annual'!BH201+'Balance Sheet Annual'!BS201)-'Balance Sheet Annual'!N201)/('Income Statement Annual'!AF201-'Income Statement Annual'!AC201)</f>
        <v>0.97195192689305665</v>
      </c>
      <c r="BA201" s="22">
        <f>('Cash Flow Statement Annual'!AB201+'Cash Flow Statement Annual'!AU201)/'Income Statement Annual'!BS201</f>
        <v>1.4287578474979512</v>
      </c>
      <c r="BB201" s="22">
        <f>'Income Statement Annual'!AF201/('Balance Sheet Annual'!BH201+'Balance Sheet Annual'!BS201)</f>
        <v>0.8170560141548654</v>
      </c>
      <c r="BC201" s="23">
        <f>'Income Statement Annual'!AF201/('Balance Sheet Annual'!BB201-'Balance Sheet Annual'!BR201)</f>
        <v>0.640672573526056</v>
      </c>
    </row>
    <row r="202" spans="1:55" x14ac:dyDescent="0.2">
      <c r="A202" s="47" t="s">
        <v>628</v>
      </c>
      <c r="B202" s="47" t="s">
        <v>629</v>
      </c>
      <c r="C202" s="47" t="str">
        <f>VLOOKUP(A202,'[1]S&amp;P 500 Wikipedia'!A:D,3,FALSE)</f>
        <v>Industrials</v>
      </c>
      <c r="D202" s="47">
        <v>824090</v>
      </c>
      <c r="E202" s="47" t="s">
        <v>16</v>
      </c>
      <c r="F202" s="47">
        <v>2018</v>
      </c>
      <c r="G202" s="47" t="s">
        <v>17</v>
      </c>
      <c r="H202" s="48">
        <v>43465</v>
      </c>
      <c r="I202" s="48">
        <v>43524</v>
      </c>
      <c r="J202" s="48">
        <v>43581</v>
      </c>
      <c r="K202" s="47">
        <v>76128000</v>
      </c>
      <c r="L202" s="47">
        <v>77100000</v>
      </c>
      <c r="M202" s="47" t="s">
        <v>2085</v>
      </c>
      <c r="N202" s="20">
        <f>'Balance Sheet Annual'!AH202/'Balance Sheet Annual'!BR202</f>
        <v>2.9960209619345091</v>
      </c>
      <c r="O202" s="21">
        <f>('Balance Sheet Annual'!AH202-'Balance Sheet Annual'!U202)/'Balance Sheet Annual'!BR202</f>
        <v>2.2281982443968507</v>
      </c>
      <c r="P202" s="21">
        <f>'Balance Sheet Annual'!N202/'Balance Sheet Annual'!BR202</f>
        <v>1.2790153046253918</v>
      </c>
      <c r="Q202" s="21">
        <f>'Balance Sheet Annual'!CH202/'Balance Sheet Annual'!CS202</f>
        <v>0.74159597721894677</v>
      </c>
      <c r="R202" s="21">
        <f>('Balance Sheet Annual'!BH202+'Balance Sheet Annual'!BS202)/'Balance Sheet Annual'!BB202</f>
        <v>0.24434454267979366</v>
      </c>
      <c r="S202" s="21">
        <f>('Balance Sheet Annual'!BH202/'Balance Sheet Annual'!BB202)</f>
        <v>1.3903853843148984E-4</v>
      </c>
      <c r="T202" s="21">
        <f>'Balance Sheet Annual'!BS202/'Balance Sheet Annual'!BB202</f>
        <v>0.24420550414136219</v>
      </c>
      <c r="U202" s="21">
        <f>('Balance Sheet Annual'!BH202+'Balance Sheet Annual'!BS202)/'Balance Sheet Annual'!CS202</f>
        <v>0.42554947258653192</v>
      </c>
      <c r="V202" s="21">
        <f>('Balance Sheet Annual'!BH202/'Balance Sheet Annual'!CS202)</f>
        <v>2.4214895921068462E-4</v>
      </c>
      <c r="W202" s="21">
        <f>('Balance Sheet Annual'!BS202/'Balance Sheet Annual'!CS202)</f>
        <v>0.42530732362732121</v>
      </c>
      <c r="X202" s="22">
        <f>'Balance Sheet Annual'!AH202/'Balance Sheet Annual'!BB202</f>
        <v>0.31450114382946681</v>
      </c>
      <c r="Y202" s="22">
        <f>'Balance Sheet Annual'!CS202/('Balance Sheet Annual'!BB202-'Balance Sheet Annual'!AQ202-'Balance Sheet Annual'!AR202-'Balance Sheet Annual'!AS202)</f>
        <v>1.432339371308547</v>
      </c>
      <c r="Z202" s="22">
        <f>'Balance Sheet Annual'!BA202/'Balance Sheet Annual'!BB202</f>
        <v>0.68549885617053319</v>
      </c>
      <c r="AA202" s="22">
        <f>'Balance Sheet Annual'!AR202/'Balance Sheet Annual'!BB202</f>
        <v>0.48878091412513525</v>
      </c>
      <c r="AB202" s="23">
        <f>'Balance Sheet Annual'!CS202/'Balance Sheet Annual'!CT202</f>
        <v>0.57418598405173271</v>
      </c>
      <c r="AC202" s="24">
        <f>'Income Statement Annual'!V202/'Income Statement Annual'!N202</f>
        <v>0.45009876529291781</v>
      </c>
      <c r="AD202" s="22">
        <f>('Income Statement Annual'!AF202-'Income Statement Annual'!AC202)/'Income Statement Annual'!N202</f>
        <v>0.2339972443959856</v>
      </c>
      <c r="AE202" s="22">
        <f>'Income Statement Annual'!AF202/'Income Statement Annual'!N202</f>
        <v>0.2339972443959856</v>
      </c>
      <c r="AF202" s="22">
        <f>'Income Statement Annual'!BS202/'Income Statement Annual'!N202</f>
        <v>0.16530926461126416</v>
      </c>
      <c r="AG202" s="22">
        <f>('Income Statement Annual'!AF202-'Income Statement Annual'!AC202)/('Income Statement Annual'!AH202*-1)</f>
        <v>13.168328272986813</v>
      </c>
      <c r="AH202" s="23">
        <f>'Income Statement Annual'!AF202/('Income Statement Annual'!AH202*-1)</f>
        <v>13.168328272986813</v>
      </c>
      <c r="AI202" s="24">
        <f>'Cash Flow Statement Annual'!BG202/'Cash Flow Statement Annual'!AB202</f>
        <v>-0.605015176960227</v>
      </c>
      <c r="AJ202" s="22">
        <f>'Cash Flow Statement Annual'!AB202/'Balance Sheet Annual'!BR202</f>
        <v>1.3144948321866061</v>
      </c>
      <c r="AK202" s="22">
        <f>('Cash Flow Statement Annual'!AB202+'Cash Flow Statement Annual'!AV202)/('Balance Sheet Annual'!BH202+'Balance Sheet Annual'!BS202)</f>
        <v>0.41453762761864144</v>
      </c>
      <c r="AL202" s="23">
        <f>('Cash Flow Statement Annual'!AB202/('Balance Sheet Annual'!BH202+'Balance Sheet Annual'!BS202))</f>
        <v>0.56472058792344182</v>
      </c>
      <c r="AM202" s="24">
        <f>'Income Statement Annual'!BS202/'Balance Sheet Annual'!CS202</f>
        <v>0.2058381462319015</v>
      </c>
      <c r="AN202" s="22">
        <f>'Income Statement Annual'!N202/'Balance Sheet Annual'!CS202</f>
        <v>1.2451700557494083</v>
      </c>
      <c r="AO202" s="22">
        <f>'Income Statement Annual'!N202/'Balance Sheet Annual'!BB202</f>
        <v>0.71495919377222494</v>
      </c>
      <c r="AP202" s="22">
        <f>'Income Statement Annual'!N202/('Balance Sheet Annual'!AH202-'Balance Sheet Annual'!BR202)</f>
        <v>3.4122337612021911</v>
      </c>
      <c r="AQ202" s="22">
        <f>'Income Statement Annual'!BS202/'Balance Sheet Annual'!BB202</f>
        <v>0.11818937854954882</v>
      </c>
      <c r="AR202" s="22">
        <f>'Cash Flow Statement Annual'!AB202/'Income Statement Annual'!N202</f>
        <v>0.19299897812346747</v>
      </c>
      <c r="AS202" s="22">
        <f>'Cash Flow Statement Annual'!BG202/'Income Statement Annual'!N202</f>
        <v>-0.11676731090251266</v>
      </c>
      <c r="AT202" s="22">
        <f>'Cash Flow Statement Annual'!AB202/'Balance Sheet Annual'!BB202</f>
        <v>0.13798639379801758</v>
      </c>
      <c r="AU202" s="22">
        <f>('Cash Flow Statement Annual'!AB202+'Cash Flow Statement Annual'!AU202)/'Balance Sheet Annual'!BR202</f>
        <v>1.0911888027510481</v>
      </c>
      <c r="AV202" s="22">
        <f>('Cash Flow Statement Annual'!AB202+'Cash Flow Statement Annual'!AU202)/('Balance Sheet Annual'!BH202+'Balance Sheet Annual'!BS202)</f>
        <v>0.46878600595180592</v>
      </c>
      <c r="AW202" s="22">
        <f>'Cash Flow Statement Annual'!AB202/'Balance Sheet Annual'!BS202</f>
        <v>0.56504211190154829</v>
      </c>
      <c r="AX202" s="22">
        <f>('Cash Flow Statement Annual'!AB202+'Cash Flow Statement Annual'!AU202)/'Balance Sheet Annual'!BS202</f>
        <v>0.46905290952277107</v>
      </c>
      <c r="AY202" s="22">
        <f>('Balance Sheet Annual'!BH202+'Balance Sheet Annual'!BS202)/('Income Statement Annual'!AF202-'Income Statement Annual'!AC202)</f>
        <v>1.460530549528452</v>
      </c>
      <c r="AZ202" s="22">
        <f>(('Balance Sheet Annual'!BH202+'Balance Sheet Annual'!BS202)-'Balance Sheet Annual'!N202)/('Income Statement Annual'!AF202-'Income Statement Annual'!AC202)</f>
        <v>0.65800082936003346</v>
      </c>
      <c r="BA202" s="22">
        <f>('Cash Flow Statement Annual'!AB202+'Cash Flow Statement Annual'!AU202)/'Income Statement Annual'!BS202</f>
        <v>0.96916748056983781</v>
      </c>
      <c r="BB202" s="22">
        <f>'Income Statement Annual'!AF202/('Balance Sheet Annual'!BH202+'Balance Sheet Annual'!BS202)</f>
        <v>0.68468269994274389</v>
      </c>
      <c r="BC202" s="23">
        <f>'Income Statement Annual'!AF202/('Balance Sheet Annual'!BB202-'Balance Sheet Annual'!BR202)</f>
        <v>0.18692002691371018</v>
      </c>
    </row>
    <row r="203" spans="1:55" x14ac:dyDescent="0.2">
      <c r="A203" s="47" t="s">
        <v>658</v>
      </c>
      <c r="B203" s="47" t="s">
        <v>659</v>
      </c>
      <c r="C203" s="47" t="str">
        <f>VLOOKUP(A203,'[1]S&amp;P 500 Wikipedia'!A:D,3,FALSE)</f>
        <v>Materials</v>
      </c>
      <c r="D203" s="47">
        <v>378169</v>
      </c>
      <c r="E203" s="47" t="s">
        <v>16</v>
      </c>
      <c r="F203" s="47">
        <v>2018</v>
      </c>
      <c r="G203" s="47" t="s">
        <v>17</v>
      </c>
      <c r="H203" s="48">
        <v>43465</v>
      </c>
      <c r="I203" s="48">
        <v>43522</v>
      </c>
      <c r="J203" s="48">
        <v>43591</v>
      </c>
      <c r="K203" s="47">
        <v>110858000</v>
      </c>
      <c r="L203" s="47">
        <v>112141000</v>
      </c>
      <c r="M203" s="47" t="s">
        <v>2086</v>
      </c>
      <c r="N203" s="20">
        <f>'Balance Sheet Annual'!AH203/'Balance Sheet Annual'!BR203</f>
        <v>2.6073130546453949</v>
      </c>
      <c r="O203" s="21">
        <f>('Balance Sheet Annual'!AH203-'Balance Sheet Annual'!U203)/'Balance Sheet Annual'!BR203</f>
        <v>1.6514267786097983</v>
      </c>
      <c r="P203" s="21">
        <f>'Balance Sheet Annual'!N203/'Balance Sheet Annual'!BR203</f>
        <v>0.56269680965620295</v>
      </c>
      <c r="Q203" s="21">
        <f>'Balance Sheet Annual'!CH203/'Balance Sheet Annual'!CS203</f>
        <v>1.1043291788975997</v>
      </c>
      <c r="R203" s="21">
        <f>('Balance Sheet Annual'!BH203+'Balance Sheet Annual'!BS203)/'Balance Sheet Annual'!BB203</f>
        <v>0.35324070679810804</v>
      </c>
      <c r="S203" s="21">
        <f>('Balance Sheet Annual'!BH203/'Balance Sheet Annual'!BB203)</f>
        <v>3.7738000891430513E-3</v>
      </c>
      <c r="T203" s="21">
        <f>'Balance Sheet Annual'!BS203/'Balance Sheet Annual'!BB203</f>
        <v>0.34946690670896502</v>
      </c>
      <c r="U203" s="21">
        <f>('Balance Sheet Annual'!BH203+'Balance Sheet Annual'!BS203)/'Balance Sheet Annual'!CS203</f>
        <v>0.74333472648967047</v>
      </c>
      <c r="V203" s="21">
        <f>('Balance Sheet Annual'!BH203/'Balance Sheet Annual'!CS203)</f>
        <v>7.9413176429100861E-3</v>
      </c>
      <c r="W203" s="21">
        <f>('Balance Sheet Annual'!BS203/'Balance Sheet Annual'!CS203)</f>
        <v>0.73539340884676041</v>
      </c>
      <c r="X203" s="22">
        <f>'Balance Sheet Annual'!AH203/'Balance Sheet Annual'!BB203</f>
        <v>0.22823879631278271</v>
      </c>
      <c r="Y203" s="22">
        <f>'Balance Sheet Annual'!CS203/('Balance Sheet Annual'!BB203-'Balance Sheet Annual'!AQ203-'Balance Sheet Annual'!AR203-'Balance Sheet Annual'!AS203)</f>
        <v>1.3697700083972819</v>
      </c>
      <c r="Z203" s="22">
        <f>'Balance Sheet Annual'!BA203/'Balance Sheet Annual'!BB203</f>
        <v>0.77176120368721723</v>
      </c>
      <c r="AA203" s="22">
        <f>'Balance Sheet Annual'!AR203/'Balance Sheet Annual'!BB203</f>
        <v>0.41727233900427446</v>
      </c>
      <c r="AB203" s="23">
        <f>'Balance Sheet Annual'!CS203/'Balance Sheet Annual'!CT203</f>
        <v>0.47521082254054592</v>
      </c>
      <c r="AC203" s="24">
        <f>'Income Statement Annual'!V203/'Income Statement Annual'!N203</f>
        <v>0.42305229439610775</v>
      </c>
      <c r="AD203" s="22">
        <f>('Income Statement Annual'!AF203-'Income Statement Annual'!AC203)/'Income Statement Annual'!N203</f>
        <v>0.14649887782369952</v>
      </c>
      <c r="AE203" s="22">
        <f>'Income Statement Annual'!AF203/'Income Statement Annual'!N203</f>
        <v>0.14649887782369952</v>
      </c>
      <c r="AF203" s="22">
        <f>'Income Statement Annual'!BS203/'Income Statement Annual'!N203</f>
        <v>8.5424932351386124E-2</v>
      </c>
      <c r="AG203" s="22">
        <f>('Income Statement Annual'!AF203-'Income Statement Annual'!AC203)/('Income Statement Annual'!AH203*-1)</f>
        <v>4.395849364051962</v>
      </c>
      <c r="AH203" s="23">
        <f>'Income Statement Annual'!AF203/('Income Statement Annual'!AH203*-1)</f>
        <v>4.395849364051962</v>
      </c>
      <c r="AI203" s="24">
        <f>'Cash Flow Statement Annual'!BG203/'Cash Flow Statement Annual'!AB203</f>
        <v>11.131127235331086</v>
      </c>
      <c r="AJ203" s="22">
        <f>'Cash Flow Statement Annual'!AB203/'Balance Sheet Annual'!BR203</f>
        <v>0.38781417534704526</v>
      </c>
      <c r="AK203" s="22">
        <f>('Cash Flow Statement Annual'!AB203+'Cash Flow Statement Annual'!AV203)/('Balance Sheet Annual'!BH203+'Balance Sheet Annual'!BS203)</f>
        <v>4.5542348561703243E-2</v>
      </c>
      <c r="AL203" s="23">
        <f>('Cash Flow Statement Annual'!AB203/('Balance Sheet Annual'!BH203+'Balance Sheet Annual'!BS203))</f>
        <v>9.6105717057477183E-2</v>
      </c>
      <c r="AM203" s="24">
        <f>'Income Statement Annual'!BS203/'Balance Sheet Annual'!CS203</f>
        <v>5.547281875797936E-2</v>
      </c>
      <c r="AN203" s="22">
        <f>'Income Statement Annual'!N203/'Balance Sheet Annual'!CS203</f>
        <v>0.64937503877437075</v>
      </c>
      <c r="AO203" s="22">
        <f>'Income Statement Annual'!N203/'Balance Sheet Annual'!BB203</f>
        <v>0.30859004631326759</v>
      </c>
      <c r="AP203" s="22">
        <f>'Income Statement Annual'!N203/('Balance Sheet Annual'!AH203-'Balance Sheet Annual'!BR203)</f>
        <v>2.1932349222436227</v>
      </c>
      <c r="AQ203" s="22">
        <f>'Income Statement Annual'!BS203/'Balance Sheet Annual'!BB203</f>
        <v>2.6361283830621998E-2</v>
      </c>
      <c r="AR203" s="22">
        <f>'Cash Flow Statement Annual'!AB203/'Income Statement Annual'!N203</f>
        <v>0.11001149203062496</v>
      </c>
      <c r="AS203" s="22">
        <f>'Cash Flow Statement Annual'!BG203/'Income Statement Annual'!N203</f>
        <v>1.2245519151414983</v>
      </c>
      <c r="AT203" s="22">
        <f>'Cash Flow Statement Annual'!AB203/'Balance Sheet Annual'!BB203</f>
        <v>3.3948451420722232E-2</v>
      </c>
      <c r="AU203" s="22">
        <f>('Cash Flow Statement Annual'!AB203+'Cash Flow Statement Annual'!AU203)/'Balance Sheet Annual'!BR203</f>
        <v>-4.0553180816282035</v>
      </c>
      <c r="AV203" s="22">
        <f>('Cash Flow Statement Annual'!AB203+'Cash Flow Statement Annual'!AU203)/('Balance Sheet Annual'!BH203+'Balance Sheet Annual'!BS203)</f>
        <v>-1.0049639154686991</v>
      </c>
      <c r="AW203" s="22">
        <f>'Cash Flow Statement Annual'!AB203/'Balance Sheet Annual'!BS203</f>
        <v>9.714353711035191E-2</v>
      </c>
      <c r="AX203" s="22">
        <f>('Cash Flow Statement Annual'!AB203+'Cash Flow Statement Annual'!AU203)/'Balance Sheet Annual'!BS203</f>
        <v>-1.0158162532465356</v>
      </c>
      <c r="AY203" s="22">
        <f>('Balance Sheet Annual'!BH203+'Balance Sheet Annual'!BS203)/('Income Statement Annual'!AF203-'Income Statement Annual'!AC203)</f>
        <v>7.8136604285187188</v>
      </c>
      <c r="AZ203" s="22">
        <f>(('Balance Sheet Annual'!BH203+'Balance Sheet Annual'!BS203)-'Balance Sheet Annual'!N203)/('Income Statement Annual'!AF203-'Income Statement Annual'!AC203)</f>
        <v>6.7240919504723662</v>
      </c>
      <c r="BA203" s="22">
        <f>('Cash Flow Statement Annual'!AB203+'Cash Flow Statement Annual'!AU203)/'Income Statement Annual'!BS203</f>
        <v>-13.466497538120143</v>
      </c>
      <c r="BB203" s="22">
        <f>'Income Statement Annual'!AF203/('Balance Sheet Annual'!BH203+'Balance Sheet Annual'!BS203)</f>
        <v>0.12798099036274294</v>
      </c>
      <c r="BC203" s="23">
        <f>'Income Statement Annual'!AF203/('Balance Sheet Annual'!BB203-'Balance Sheet Annual'!BR203)</f>
        <v>4.9545177978492456E-2</v>
      </c>
    </row>
    <row r="204" spans="1:55" x14ac:dyDescent="0.2">
      <c r="A204" s="47" t="s">
        <v>640</v>
      </c>
      <c r="B204" s="47" t="s">
        <v>641</v>
      </c>
      <c r="C204" s="47" t="str">
        <f>VLOOKUP(A204,'[1]S&amp;P 500 Wikipedia'!A:D,3,FALSE)</f>
        <v>Health Care</v>
      </c>
      <c r="D204" s="47">
        <v>86933</v>
      </c>
      <c r="E204" s="47" t="s">
        <v>16</v>
      </c>
      <c r="F204" s="47">
        <v>2018</v>
      </c>
      <c r="G204" s="47" t="s">
        <v>17</v>
      </c>
      <c r="H204" s="48">
        <v>43465</v>
      </c>
      <c r="I204" s="48">
        <v>43508</v>
      </c>
      <c r="J204" s="48">
        <v>43508</v>
      </c>
      <c r="K204" s="47">
        <v>147000000</v>
      </c>
      <c r="L204" s="47">
        <v>151000000</v>
      </c>
      <c r="M204" s="47" t="s">
        <v>1798</v>
      </c>
      <c r="N204" s="20">
        <f>'Balance Sheet Annual'!AH204/'Balance Sheet Annual'!BR204</f>
        <v>2.4889135254988912</v>
      </c>
      <c r="O204" s="21">
        <f>('Balance Sheet Annual'!AH204-'Balance Sheet Annual'!U204)/'Balance Sheet Annual'!BR204</f>
        <v>2.2749445676274944</v>
      </c>
      <c r="P204" s="21">
        <f>'Balance Sheet Annual'!N204/'Balance Sheet Annual'!BR204</f>
        <v>1.9467849223946785</v>
      </c>
      <c r="Q204" s="21">
        <f>'Balance Sheet Annual'!CH204/'Balance Sheet Annual'!CS204</f>
        <v>0.7816180235535074</v>
      </c>
      <c r="R204" s="21">
        <f>('Balance Sheet Annual'!BH204+'Balance Sheet Annual'!BS204)/'Balance Sheet Annual'!BB204</f>
        <v>0.28696651817789914</v>
      </c>
      <c r="S204" s="21">
        <f>('Balance Sheet Annual'!BH204/'Balance Sheet Annual'!BB204)</f>
        <v>0.15907457968098865</v>
      </c>
      <c r="T204" s="21">
        <f>'Balance Sheet Annual'!BS204/'Balance Sheet Annual'!BB204</f>
        <v>0.12789193849691047</v>
      </c>
      <c r="U204" s="21">
        <f>('Balance Sheet Annual'!BH204+'Balance Sheet Annual'!BS204)/'Balance Sheet Annual'!CS204</f>
        <v>0.51126472094214026</v>
      </c>
      <c r="V204" s="21">
        <f>('Balance Sheet Annual'!BH204/'Balance Sheet Annual'!CS204)</f>
        <v>0.28341013824884792</v>
      </c>
      <c r="W204" s="21">
        <f>('Balance Sheet Annual'!BS204/'Balance Sheet Annual'!CS204)</f>
        <v>0.22785458269329237</v>
      </c>
      <c r="X204" s="22">
        <f>'Balance Sheet Annual'!AH204/'Balance Sheet Annual'!BB204</f>
        <v>0.64520764477654835</v>
      </c>
      <c r="Y204" s="22">
        <f>'Balance Sheet Annual'!CS204/('Balance Sheet Annual'!BB204-'Balance Sheet Annual'!AQ204-'Balance Sheet Annual'!AR204-'Balance Sheet Annual'!AS204)</f>
        <v>0.65724381625441697</v>
      </c>
      <c r="Z204" s="22">
        <f>'Balance Sheet Annual'!BA204/'Balance Sheet Annual'!BB204</f>
        <v>0.35479235522345165</v>
      </c>
      <c r="AA204" s="22">
        <f>'Balance Sheet Annual'!AR204/'Balance Sheet Annual'!BB204</f>
        <v>0.11941370886621641</v>
      </c>
      <c r="AB204" s="23">
        <f>'Balance Sheet Annual'!CS204/'Balance Sheet Annual'!CT204</f>
        <v>0.56128754131340708</v>
      </c>
      <c r="AC204" s="24">
        <f>'Income Statement Annual'!V204/'Income Statement Annual'!N204</f>
        <v>0.69006900690069006</v>
      </c>
      <c r="AD204" s="22">
        <f>('Income Statement Annual'!AF204-'Income Statement Annual'!AC204)/'Income Statement Annual'!N204</f>
        <v>0.26492649264926493</v>
      </c>
      <c r="AE204" s="22">
        <f>'Income Statement Annual'!AF204/'Income Statement Annual'!N204</f>
        <v>0.26492649264926493</v>
      </c>
      <c r="AF204" s="22">
        <f>'Income Statement Annual'!BS204/'Income Statement Annual'!N204</f>
        <v>0.24782478247824782</v>
      </c>
      <c r="AG204" s="22">
        <f>('Income Statement Annual'!AF204-'Income Statement Annual'!AC204)/('Income Statement Annual'!AH204*-1)</f>
        <v>67.92307692307692</v>
      </c>
      <c r="AH204" s="23">
        <f>'Income Statement Annual'!AF204/('Income Statement Annual'!AH204*-1)</f>
        <v>67.92307692307692</v>
      </c>
      <c r="AI204" s="24">
        <f>'Cash Flow Statement Annual'!BG204/'Cash Flow Statement Annual'!AB204</f>
        <v>0.52014010507880915</v>
      </c>
      <c r="AJ204" s="22">
        <f>'Cash Flow Statement Annual'!AB204/'Balance Sheet Annual'!BR204</f>
        <v>0.63303769401330379</v>
      </c>
      <c r="AK204" s="22">
        <f>('Cash Flow Statement Annual'!AB204+'Cash Flow Statement Annual'!AV204)/('Balance Sheet Annual'!BH204+'Balance Sheet Annual'!BS204)</f>
        <v>0.57185778668002007</v>
      </c>
      <c r="AL204" s="23">
        <f>('Cash Flow Statement Annual'!AB204/('Balance Sheet Annual'!BH204+'Balance Sheet Annual'!BS204))</f>
        <v>0.57185778668002007</v>
      </c>
      <c r="AM204" s="24">
        <f>'Income Statement Annual'!BS204/'Balance Sheet Annual'!CS204</f>
        <v>0.21146953405017921</v>
      </c>
      <c r="AN204" s="22">
        <f>'Income Statement Annual'!N204/'Balance Sheet Annual'!CS204</f>
        <v>0.85330261136712748</v>
      </c>
      <c r="AO204" s="22">
        <f>'Income Statement Annual'!N204/'Balance Sheet Annual'!BB204</f>
        <v>0.47894812473056475</v>
      </c>
      <c r="AP204" s="22">
        <f>'Income Statement Annual'!N204/('Balance Sheet Annual'!AH204-'Balance Sheet Annual'!BR204)</f>
        <v>1.2408786299329859</v>
      </c>
      <c r="AQ204" s="22">
        <f>'Income Statement Annual'!BS204/'Balance Sheet Annual'!BB204</f>
        <v>0.11869521482971691</v>
      </c>
      <c r="AR204" s="22">
        <f>'Cash Flow Statement Annual'!AB204/'Income Statement Annual'!N204</f>
        <v>0.34263426342634262</v>
      </c>
      <c r="AS204" s="22">
        <f>'Cash Flow Statement Annual'!BG204/'Income Statement Annual'!N204</f>
        <v>0.17821782178217821</v>
      </c>
      <c r="AT204" s="22">
        <f>'Cash Flow Statement Annual'!AB204/'Balance Sheet Annual'!BB204</f>
        <v>0.16410403793648512</v>
      </c>
      <c r="AU204" s="22">
        <f>('Cash Flow Statement Annual'!AB204+'Cash Flow Statement Annual'!AU204)/'Balance Sheet Annual'!BR204</f>
        <v>-0.37195121951219512</v>
      </c>
      <c r="AV204" s="22">
        <f>('Cash Flow Statement Annual'!AB204+'Cash Flow Statement Annual'!AU204)/('Balance Sheet Annual'!BH204+'Balance Sheet Annual'!BS204)</f>
        <v>-0.33600400600901353</v>
      </c>
      <c r="AW204" s="22">
        <f>'Cash Flow Statement Annual'!AB204/'Balance Sheet Annual'!BS204</f>
        <v>1.2831460674157302</v>
      </c>
      <c r="AX204" s="22">
        <f>('Cash Flow Statement Annual'!AB204+'Cash Flow Statement Annual'!AU204)/'Balance Sheet Annual'!BS204</f>
        <v>-0.75393258426966292</v>
      </c>
      <c r="AY204" s="22">
        <f>('Balance Sheet Annual'!BH204+'Balance Sheet Annual'!BS204)/('Income Statement Annual'!AF204-'Income Statement Annual'!AC204)</f>
        <v>2.2616081540203852</v>
      </c>
      <c r="AZ204" s="22">
        <f>(('Balance Sheet Annual'!BH204+'Balance Sheet Annual'!BS204)-'Balance Sheet Annual'!N204)/('Income Statement Annual'!AF204-'Income Statement Annual'!AC204)</f>
        <v>-1.7157417893544733</v>
      </c>
      <c r="BA204" s="22">
        <f>('Cash Flow Statement Annual'!AB204+'Cash Flow Statement Annual'!AU204)/'Income Statement Annual'!BS204</f>
        <v>-0.81234866828087171</v>
      </c>
      <c r="BB204" s="22">
        <f>'Income Statement Annual'!AF204/('Balance Sheet Annual'!BH204+'Balance Sheet Annual'!BS204)</f>
        <v>0.44216324486730096</v>
      </c>
      <c r="BC204" s="23">
        <f>'Income Statement Annual'!AF204/('Balance Sheet Annual'!BB204-'Balance Sheet Annual'!BR204)</f>
        <v>0.17129000969932104</v>
      </c>
    </row>
    <row r="205" spans="1:55" x14ac:dyDescent="0.2">
      <c r="A205" s="47" t="s">
        <v>643</v>
      </c>
      <c r="B205" s="47" t="s">
        <v>644</v>
      </c>
      <c r="C205" s="47" t="str">
        <f>VLOOKUP(A205,'[1]S&amp;P 500 Wikipedia'!A:D,3,FALSE)</f>
        <v>Health Care</v>
      </c>
      <c r="D205" s="47">
        <v>671924</v>
      </c>
      <c r="E205" s="47" t="s">
        <v>16</v>
      </c>
      <c r="F205" s="47">
        <v>2018</v>
      </c>
      <c r="G205" s="47" t="s">
        <v>17</v>
      </c>
      <c r="H205" s="48">
        <v>43465</v>
      </c>
      <c r="I205" s="48">
        <v>43510</v>
      </c>
      <c r="J205" s="48">
        <v>43510</v>
      </c>
      <c r="K205" s="47">
        <v>213014000</v>
      </c>
      <c r="L205" s="47">
        <v>219792000</v>
      </c>
      <c r="M205" s="47" t="s">
        <v>1799</v>
      </c>
      <c r="N205" s="20">
        <f>'Balance Sheet Annual'!AH205/'Balance Sheet Annual'!BR205</f>
        <v>4.3083778337413028</v>
      </c>
      <c r="O205" s="21">
        <f>('Balance Sheet Annual'!AH205-'Balance Sheet Annual'!U205)/'Balance Sheet Annual'!BR205</f>
        <v>4.2919955699461765</v>
      </c>
      <c r="P205" s="21">
        <f>'Balance Sheet Annual'!N205/'Balance Sheet Annual'!BR205</f>
        <v>3.3820850880720097</v>
      </c>
      <c r="Q205" s="21">
        <f>'Balance Sheet Annual'!CH205/'Balance Sheet Annual'!CS205</f>
        <v>0.37373174099037004</v>
      </c>
      <c r="R205" s="21">
        <f>('Balance Sheet Annual'!BH205+'Balance Sheet Annual'!BS205)/'Balance Sheet Annual'!BB205</f>
        <v>6.589406000993287E-3</v>
      </c>
      <c r="S205" s="21">
        <f>('Balance Sheet Annual'!BH205/'Balance Sheet Annual'!BB205)</f>
        <v>0</v>
      </c>
      <c r="T205" s="21">
        <f>'Balance Sheet Annual'!BS205/'Balance Sheet Annual'!BB205</f>
        <v>6.589406000993287E-3</v>
      </c>
      <c r="U205" s="21">
        <f>('Balance Sheet Annual'!BH205+'Balance Sheet Annual'!BS205)/'Balance Sheet Annual'!CS205</f>
        <v>9.0520761778368989E-3</v>
      </c>
      <c r="V205" s="21">
        <f>('Balance Sheet Annual'!BH205/'Balance Sheet Annual'!CS205)</f>
        <v>0</v>
      </c>
      <c r="W205" s="21">
        <f>('Balance Sheet Annual'!BS205/'Balance Sheet Annual'!CS205)</f>
        <v>9.0520761778368989E-3</v>
      </c>
      <c r="X205" s="22">
        <f>'Balance Sheet Annual'!AH205/'Balance Sheet Annual'!BB205</f>
        <v>0.69252411970540051</v>
      </c>
      <c r="Y205" s="22">
        <f>'Balance Sheet Annual'!CS205/('Balance Sheet Annual'!BB205-'Balance Sheet Annual'!AQ205-'Balance Sheet Annual'!AR205-'Balance Sheet Annual'!AS205)</f>
        <v>0.84665147122500606</v>
      </c>
      <c r="Z205" s="22">
        <f>'Balance Sheet Annual'!BA205/'Balance Sheet Annual'!BB205</f>
        <v>0.30747588029459944</v>
      </c>
      <c r="AA205" s="22">
        <f>'Balance Sheet Annual'!AR205/'Balance Sheet Annual'!BB205</f>
        <v>5.8808388660809251E-2</v>
      </c>
      <c r="AB205" s="23">
        <f>'Balance Sheet Annual'!CS205/'Balance Sheet Annual'!CT205</f>
        <v>0.72794416126620609</v>
      </c>
      <c r="AC205" s="24">
        <f>'Income Statement Annual'!V205/'Income Statement Annual'!N205</f>
        <v>0.94998466961017236</v>
      </c>
      <c r="AD205" s="22">
        <f>('Income Statement Annual'!AF205-'Income Statement Annual'!AC205)/'Income Statement Annual'!N205</f>
        <v>8.2574740300008026E-2</v>
      </c>
      <c r="AE205" s="22">
        <f>'Income Statement Annual'!AF205/'Income Statement Annual'!N205</f>
        <v>8.2574740300008026E-2</v>
      </c>
      <c r="AF205" s="22">
        <f>'Income Statement Annual'!BS205/'Income Statement Annual'!N205</f>
        <v>5.8182681920183138E-2</v>
      </c>
      <c r="AG205" s="22">
        <f>('Income Statement Annual'!AF205-'Income Statement Annual'!AC205)/('Income Statement Annual'!AH205*-1)</f>
        <v>-5.1426680345500877</v>
      </c>
      <c r="AH205" s="23">
        <f>'Income Statement Annual'!AF205/('Income Statement Annual'!AH205*-1)</f>
        <v>-5.1426680345500877</v>
      </c>
      <c r="AI205" s="24">
        <f>'Cash Flow Statement Annual'!BG205/'Cash Flow Statement Annual'!AB205</f>
        <v>4.3592572874873226E-2</v>
      </c>
      <c r="AJ205" s="22">
        <f>'Cash Flow Statement Annual'!AB205/'Balance Sheet Annual'!BR205</f>
        <v>0.79060706316118667</v>
      </c>
      <c r="AK205" s="22">
        <f>('Cash Flow Statement Annual'!AB205+'Cash Flow Statement Annual'!AV205)/('Balance Sheet Annual'!BH205+'Balance Sheet Annual'!BS205)</f>
        <v>19.285706091545258</v>
      </c>
      <c r="AL205" s="23">
        <f>('Cash Flow Statement Annual'!AB205/('Balance Sheet Annual'!BH205+'Balance Sheet Annual'!BS205))</f>
        <v>19.285706091545258</v>
      </c>
      <c r="AM205" s="24">
        <f>'Income Statement Annual'!BS205/'Balance Sheet Annual'!CS205</f>
        <v>5.6850922160140857E-2</v>
      </c>
      <c r="AN205" s="22">
        <f>'Income Statement Annual'!N205/'Balance Sheet Annual'!CS205</f>
        <v>0.9771107189271675</v>
      </c>
      <c r="AO205" s="22">
        <f>'Income Statement Annual'!N205/'Balance Sheet Annual'!BB205</f>
        <v>0.71128204275365658</v>
      </c>
      <c r="AP205" s="22">
        <f>'Income Statement Annual'!N205/('Balance Sheet Annual'!AH205-'Balance Sheet Annual'!BR205)</f>
        <v>1.3375364344975078</v>
      </c>
      <c r="AQ205" s="22">
        <f>'Income Statement Annual'!BS205/'Balance Sheet Annual'!BB205</f>
        <v>4.1384296849074104E-2</v>
      </c>
      <c r="AR205" s="22">
        <f>'Cash Flow Statement Annual'!AB205/'Income Statement Annual'!N205</f>
        <v>0.17866519863349634</v>
      </c>
      <c r="AS205" s="22">
        <f>'Cash Flow Statement Annual'!BG205/'Income Statement Annual'!N205</f>
        <v>7.7884756916343899E-3</v>
      </c>
      <c r="AT205" s="22">
        <f>'Cash Flow Statement Annual'!AB205/'Balance Sheet Annual'!BB205</f>
        <v>0.1270813474530211</v>
      </c>
      <c r="AU205" s="22">
        <f>('Cash Flow Statement Annual'!AB205+'Cash Flow Statement Annual'!AU205)/'Balance Sheet Annual'!BR205</f>
        <v>0.58739127674433367</v>
      </c>
      <c r="AV205" s="22">
        <f>('Cash Flow Statement Annual'!AB205+'Cash Flow Statement Annual'!AU205)/('Balance Sheet Annual'!BH205+'Balance Sheet Annual'!BS205)</f>
        <v>14.328553401399564</v>
      </c>
      <c r="AW205" s="22">
        <f>'Cash Flow Statement Annual'!AB205/'Balance Sheet Annual'!BS205</f>
        <v>19.285706091545258</v>
      </c>
      <c r="AX205" s="22">
        <f>('Cash Flow Statement Annual'!AB205+'Cash Flow Statement Annual'!AU205)/'Balance Sheet Annual'!BS205</f>
        <v>14.328553401399564</v>
      </c>
      <c r="AY205" s="22">
        <f>('Balance Sheet Annual'!BH205+'Balance Sheet Annual'!BS205)/('Income Statement Annual'!AF205-'Income Statement Annual'!AC205)</f>
        <v>0.11219078998172412</v>
      </c>
      <c r="AZ205" s="22">
        <f>(('Balance Sheet Annual'!BH205+'Balance Sheet Annual'!BS205)-'Balance Sheet Annual'!N205)/('Income Statement Annual'!AF205-'Income Statement Annual'!AC205)</f>
        <v>-9.1436652166078929</v>
      </c>
      <c r="BA205" s="22">
        <f>('Cash Flow Statement Annual'!AB205+'Cash Flow Statement Annual'!AU205)/'Income Statement Annual'!BS205</f>
        <v>2.2814609153096543</v>
      </c>
      <c r="BB205" s="22">
        <f>'Income Statement Annual'!AF205/('Balance Sheet Annual'!BH205+'Balance Sheet Annual'!BS205)</f>
        <v>8.9133876333601005</v>
      </c>
      <c r="BC205" s="23">
        <f>'Income Statement Annual'!AF205/('Balance Sheet Annual'!BB205-'Balance Sheet Annual'!BR205)</f>
        <v>6.998290913921959E-2</v>
      </c>
    </row>
    <row r="206" spans="1:55" x14ac:dyDescent="0.2">
      <c r="A206" s="47" t="s">
        <v>634</v>
      </c>
      <c r="B206" s="47" t="s">
        <v>635</v>
      </c>
      <c r="C206" s="47" t="str">
        <f>VLOOKUP(A206,'[1]S&amp;P 500 Wikipedia'!A:D,3,FALSE)</f>
        <v>Industrials</v>
      </c>
      <c r="D206" s="47">
        <v>330628</v>
      </c>
      <c r="E206" s="47" t="s">
        <v>16</v>
      </c>
      <c r="F206" s="47">
        <v>2018</v>
      </c>
      <c r="G206" s="47" t="s">
        <v>17</v>
      </c>
      <c r="H206" s="48">
        <v>43434</v>
      </c>
      <c r="I206" s="48">
        <v>43483</v>
      </c>
      <c r="J206" s="48">
        <v>43483</v>
      </c>
      <c r="K206" s="47">
        <v>394800000</v>
      </c>
      <c r="L206" s="47">
        <v>406800000</v>
      </c>
      <c r="M206" s="47" t="s">
        <v>1800</v>
      </c>
      <c r="N206" s="20">
        <f>'Balance Sheet Annual'!AH206/'Balance Sheet Annual'!BR206</f>
        <v>0.47381804077059003</v>
      </c>
      <c r="O206" s="21">
        <f>('Balance Sheet Annual'!AH206-'Balance Sheet Annual'!U206)/'Balance Sheet Annual'!BR206</f>
        <v>0.47381804077059003</v>
      </c>
      <c r="P206" s="21">
        <f>'Balance Sheet Annual'!N206/'Balance Sheet Annual'!BR206</f>
        <v>5.1717450329698746E-2</v>
      </c>
      <c r="Q206" s="21">
        <f>'Balance Sheet Annual'!CH206/'Balance Sheet Annual'!CS206</f>
        <v>1.0011835941393401</v>
      </c>
      <c r="R206" s="21">
        <f>('Balance Sheet Annual'!BH206+'Balance Sheet Annual'!BS206)/'Balance Sheet Annual'!BB206</f>
        <v>0.35356704830565983</v>
      </c>
      <c r="S206" s="21">
        <f>('Balance Sheet Annual'!BH206/'Balance Sheet Annual'!BB206)</f>
        <v>4.9177266020432937E-2</v>
      </c>
      <c r="T206" s="21">
        <f>'Balance Sheet Annual'!BS206/'Balance Sheet Annual'!BB206</f>
        <v>0.3043897822852269</v>
      </c>
      <c r="U206" s="21">
        <f>('Balance Sheet Annual'!BH206+'Balance Sheet Annual'!BS206)/'Balance Sheet Annual'!CS206</f>
        <v>0.70755257649755809</v>
      </c>
      <c r="V206" s="21">
        <f>('Balance Sheet Annual'!BH206/'Balance Sheet Annual'!CS206)</f>
        <v>9.8412737964716432E-2</v>
      </c>
      <c r="W206" s="21">
        <f>('Balance Sheet Annual'!BS206/'Balance Sheet Annual'!CS206)</f>
        <v>0.60913983853284159</v>
      </c>
      <c r="X206" s="22">
        <f>'Balance Sheet Annual'!AH206/'Balance Sheet Annual'!BB206</f>
        <v>6.8445988432540794E-2</v>
      </c>
      <c r="Y206" s="22">
        <f>'Balance Sheet Annual'!CS206/('Balance Sheet Annual'!BB206-'Balance Sheet Annual'!AQ206-'Balance Sheet Annual'!AR206-'Balance Sheet Annual'!AS206)</f>
        <v>4.6089003732414584</v>
      </c>
      <c r="Z206" s="22">
        <f>'Balance Sheet Annual'!BA206/'Balance Sheet Annual'!BB206</f>
        <v>0.93155401156745921</v>
      </c>
      <c r="AA206" s="22">
        <f>'Balance Sheet Annual'!AR206/'Balance Sheet Annual'!BB206</f>
        <v>0.61236560143939534</v>
      </c>
      <c r="AB206" s="23">
        <f>'Balance Sheet Annual'!CS206/'Balance Sheet Annual'!CT206</f>
        <v>0.49970427647348137</v>
      </c>
      <c r="AC206" s="24">
        <f>'Income Statement Annual'!V206/'Income Statement Annual'!N206</f>
        <v>0.62693305397585553</v>
      </c>
      <c r="AD206" s="22">
        <f>('Income Statement Annual'!AF206-'Income Statement Annual'!AC206)/'Income Statement Annual'!N206</f>
        <v>0.33039010276364361</v>
      </c>
      <c r="AE206" s="22">
        <f>'Income Statement Annual'!AF206/'Income Statement Annual'!N206</f>
        <v>0.19540057866906116</v>
      </c>
      <c r="AF206" s="22">
        <f>'Income Statement Annual'!BS206/'Income Statement Annual'!N206</f>
        <v>0.1352638930459942</v>
      </c>
      <c r="AG206" s="22">
        <f>('Income Statement Annual'!AF206-'Income Statement Annual'!AC206)/('Income Statement Annual'!AH206*-1)</f>
        <v>5.9505840071877811</v>
      </c>
      <c r="AH206" s="23">
        <f>'Income Statement Annual'!AF206/('Income Statement Annual'!AH206*-1)</f>
        <v>3.5193171608265947</v>
      </c>
      <c r="AI206" s="24">
        <f>'Cash Flow Statement Annual'!BG206/'Cash Flow Statement Annual'!AB206</f>
        <v>0.67700659170221011</v>
      </c>
      <c r="AJ206" s="22">
        <f>'Cash Flow Statement Annual'!AB206/'Balance Sheet Annual'!BR206</f>
        <v>0.55574710166788777</v>
      </c>
      <c r="AK206" s="22">
        <f>('Cash Flow Statement Annual'!AB206+'Cash Flow Statement Annual'!AV206)/('Balance Sheet Annual'!BH206+'Balance Sheet Annual'!BS206)</f>
        <v>0.22706062580338435</v>
      </c>
      <c r="AL206" s="23">
        <f>('Cash Flow Statement Annual'!AB206/('Balance Sheet Annual'!BH206+'Balance Sheet Annual'!BS206))</f>
        <v>0.22706062580338435</v>
      </c>
      <c r="AM206" s="24">
        <f>'Income Statement Annual'!BS206/'Balance Sheet Annual'!CS206</f>
        <v>6.7564537027808236E-2</v>
      </c>
      <c r="AN206" s="22">
        <f>'Income Statement Annual'!N206/'Balance Sheet Annual'!CS206</f>
        <v>0.49950164457290941</v>
      </c>
      <c r="AO206" s="22">
        <f>'Income Statement Annual'!N206/'Balance Sheet Annual'!BB206</f>
        <v>0.24960310789861975</v>
      </c>
      <c r="AP206" s="22">
        <f>'Income Statement Annual'!N206/('Balance Sheet Annual'!AH206-'Balance Sheet Annual'!BR206)</f>
        <v>-3.2838070276025881</v>
      </c>
      <c r="AQ206" s="22">
        <f>'Income Statement Annual'!BS206/'Balance Sheet Annual'!BB206</f>
        <v>3.3762288090746655E-2</v>
      </c>
      <c r="AR206" s="22">
        <f>'Cash Flow Statement Annual'!AB206/'Income Statement Annual'!N206</f>
        <v>0.32163523895041407</v>
      </c>
      <c r="AS206" s="22">
        <f>'Cash Flow Statement Annual'!BG206/'Income Statement Annual'!N206</f>
        <v>0.21774917689314577</v>
      </c>
      <c r="AT206" s="22">
        <f>'Cash Flow Statement Annual'!AB206/'Balance Sheet Annual'!BB206</f>
        <v>8.028115525173854E-2</v>
      </c>
      <c r="AU206" s="22">
        <f>('Cash Flow Statement Annual'!AB206+'Cash Flow Statement Annual'!AU206)/'Balance Sheet Annual'!BR206</f>
        <v>-0.3545231220100849</v>
      </c>
      <c r="AV206" s="22">
        <f>('Cash Flow Statement Annual'!AB206+'Cash Flow Statement Annual'!AU206)/('Balance Sheet Annual'!BH206+'Balance Sheet Annual'!BS206)</f>
        <v>-0.14484689475445053</v>
      </c>
      <c r="AW206" s="22">
        <f>'Cash Flow Statement Annual'!AB206/'Balance Sheet Annual'!BS206</f>
        <v>0.26374457989037059</v>
      </c>
      <c r="AX206" s="22">
        <f>('Cash Flow Statement Annual'!AB206+'Cash Flow Statement Annual'!AU206)/'Balance Sheet Annual'!BS206</f>
        <v>-0.16824838419373311</v>
      </c>
      <c r="AY206" s="22">
        <f>('Balance Sheet Annual'!BH206+'Balance Sheet Annual'!BS206)/('Income Statement Annual'!AF206-'Income Statement Annual'!AC206)</f>
        <v>4.2874075192510945</v>
      </c>
      <c r="AZ206" s="22">
        <f>(('Balance Sheet Annual'!BH206+'Balance Sheet Annual'!BS206)-'Balance Sheet Annual'!N206)/('Income Statement Annual'!AF206-'Income Statement Annual'!AC206)</f>
        <v>4.1968141325683224</v>
      </c>
      <c r="BA206" s="22">
        <f>('Cash Flow Statement Annual'!AB206+'Cash Flow Statement Annual'!AU206)/'Income Statement Annual'!BS206</f>
        <v>-1.5168725797529043</v>
      </c>
      <c r="BB206" s="22">
        <f>'Income Statement Annual'!AF206/('Balance Sheet Annual'!BH206+'Balance Sheet Annual'!BS206)</f>
        <v>0.13794439259741861</v>
      </c>
      <c r="BC206" s="23">
        <f>'Income Statement Annual'!AF206/('Balance Sheet Annual'!BB206-'Balance Sheet Annual'!BR206)</f>
        <v>5.7007713578809488E-2</v>
      </c>
    </row>
    <row r="207" spans="1:55" x14ac:dyDescent="0.2">
      <c r="A207" s="47" t="s">
        <v>649</v>
      </c>
      <c r="B207" s="47" t="s">
        <v>650</v>
      </c>
      <c r="C207" s="47" t="str">
        <f>VLOOKUP(A207,'[1]S&amp;P 500 Wikipedia'!A:D,3,FALSE)</f>
        <v>Information Technology</v>
      </c>
      <c r="D207" s="47">
        <v>85652</v>
      </c>
      <c r="E207" s="47" t="s">
        <v>16</v>
      </c>
      <c r="F207" s="47">
        <v>2018</v>
      </c>
      <c r="G207" s="47" t="s">
        <v>17</v>
      </c>
      <c r="H207" s="48">
        <v>43465</v>
      </c>
      <c r="I207" s="48">
        <v>43497</v>
      </c>
      <c r="J207" s="48">
        <v>43497</v>
      </c>
      <c r="K207" s="47">
        <v>4547000000</v>
      </c>
      <c r="L207" s="47">
        <v>4619000000</v>
      </c>
      <c r="M207" s="47" t="s">
        <v>1801</v>
      </c>
      <c r="N207" s="20">
        <f>'Balance Sheet Annual'!AH207/'Balance Sheet Annual'!BR207</f>
        <v>1.7314447251293155</v>
      </c>
      <c r="O207" s="21">
        <f>('Balance Sheet Annual'!AH207-'Balance Sheet Annual'!U207)/'Balance Sheet Annual'!BR207</f>
        <v>1.2952002887044389</v>
      </c>
      <c r="P207" s="21">
        <f>'Balance Sheet Annual'!N207/'Balance Sheet Annual'!BR207</f>
        <v>0.34927222422711418</v>
      </c>
      <c r="Q207" s="21">
        <f>'Balance Sheet Annual'!CH207/'Balance Sheet Annual'!CS207</f>
        <v>0.71617290076847762</v>
      </c>
      <c r="R207" s="21">
        <f>('Balance Sheet Annual'!BH207+'Balance Sheet Annual'!BS207)/'Balance Sheet Annual'!BB207</f>
        <v>0.20598923126216173</v>
      </c>
      <c r="S207" s="21">
        <f>('Balance Sheet Annual'!BH207/'Balance Sheet Annual'!BB207)</f>
        <v>9.8544110406914506E-3</v>
      </c>
      <c r="T207" s="21">
        <f>'Balance Sheet Annual'!BS207/'Balance Sheet Annual'!BB207</f>
        <v>0.19613482022147027</v>
      </c>
      <c r="U207" s="21">
        <f>('Balance Sheet Annual'!BH207+'Balance Sheet Annual'!BS207)/'Balance Sheet Annual'!CS207</f>
        <v>0.35351313654225286</v>
      </c>
      <c r="V207" s="21">
        <f>('Balance Sheet Annual'!BH207/'Balance Sheet Annual'!CS207)</f>
        <v>1.6911873181068359E-2</v>
      </c>
      <c r="W207" s="21">
        <f>('Balance Sheet Annual'!BS207/'Balance Sheet Annual'!CS207)</f>
        <v>0.33660126336118451</v>
      </c>
      <c r="X207" s="22">
        <f>'Balance Sheet Annual'!AH207/'Balance Sheet Annual'!BB207</f>
        <v>0.22496346600189118</v>
      </c>
      <c r="Y207" s="22">
        <f>'Balance Sheet Annual'!CS207/('Balance Sheet Annual'!BB207-'Balance Sheet Annual'!AQ207-'Balance Sheet Annual'!AR207-'Balance Sheet Annual'!AS207)</f>
        <v>0.81388215774881567</v>
      </c>
      <c r="Z207" s="22">
        <f>'Balance Sheet Annual'!BA207/'Balance Sheet Annual'!BB207</f>
        <v>0.77503653399810879</v>
      </c>
      <c r="AA207" s="22">
        <f>'Balance Sheet Annual'!AR207/'Balance Sheet Annual'!BB207</f>
        <v>0.19156318623352062</v>
      </c>
      <c r="AB207" s="23">
        <f>'Balance Sheet Annual'!CS207/'Balance Sheet Annual'!CT207</f>
        <v>0.58269187186921223</v>
      </c>
      <c r="AC207" s="24">
        <f>'Income Statement Annual'!V207/'Income Statement Annual'!N207</f>
        <v>0.61733570460704612</v>
      </c>
      <c r="AD207" s="22">
        <f>('Income Statement Annual'!AF207-'Income Statement Annual'!AC207)/'Income Statement Annual'!N207</f>
        <v>0.33090560072267389</v>
      </c>
      <c r="AE207" s="22">
        <f>'Income Statement Annual'!AF207/'Income Statement Annual'!N207</f>
        <v>0.32808265582655827</v>
      </c>
      <c r="AF207" s="22">
        <f>'Income Statement Annual'!BS207/'Income Statement Annual'!N207</f>
        <v>0.29715729448961159</v>
      </c>
      <c r="AG207" s="22" t="e">
        <f>('Income Statement Annual'!AF207-'Income Statement Annual'!AC207)/('Income Statement Annual'!AH207*-1)</f>
        <v>#DIV/0!</v>
      </c>
      <c r="AH207" s="23" t="e">
        <f>'Income Statement Annual'!AF207/('Income Statement Annual'!AH207*-1)</f>
        <v>#DIV/0!</v>
      </c>
      <c r="AI207" s="24">
        <f>'Cash Flow Statement Annual'!BG207/'Cash Flow Statement Annual'!AB207</f>
        <v>-0.63220304430551777</v>
      </c>
      <c r="AJ207" s="22">
        <f>'Cash Flow Statement Annual'!AB207/'Balance Sheet Annual'!BR207</f>
        <v>1.7702393840971971</v>
      </c>
      <c r="AK207" s="22">
        <f>('Cash Flow Statement Annual'!AB207+'Cash Flow Statement Annual'!AV207)/('Balance Sheet Annual'!BH207+'Balance Sheet Annual'!BS207)</f>
        <v>0.90636974088546607</v>
      </c>
      <c r="AL207" s="23">
        <f>('Cash Flow Statement Annual'!AB207/('Balance Sheet Annual'!BH207+'Balance Sheet Annual'!BS207))</f>
        <v>1.116582571417732</v>
      </c>
      <c r="AM207" s="24">
        <f>'Income Statement Annual'!BS207/'Balance Sheet Annual'!CS207</f>
        <v>0.28235183670184943</v>
      </c>
      <c r="AN207" s="22">
        <f>'Income Statement Annual'!N207/'Balance Sheet Annual'!CS207</f>
        <v>0.95017636092968361</v>
      </c>
      <c r="AO207" s="22">
        <f>'Income Statement Annual'!N207/'Balance Sheet Annual'!BB207</f>
        <v>0.55366004235599353</v>
      </c>
      <c r="AP207" s="22">
        <f>'Income Statement Annual'!N207/('Balance Sheet Annual'!AH207-'Balance Sheet Annual'!BR207)</f>
        <v>5.82583669106159</v>
      </c>
      <c r="AQ207" s="22">
        <f>'Income Statement Annual'!BS207/'Balance Sheet Annual'!BB207</f>
        <v>0.16452412025351079</v>
      </c>
      <c r="AR207" s="22">
        <f>'Cash Flow Statement Annual'!AB207/'Income Statement Annual'!N207</f>
        <v>0.41542457091237578</v>
      </c>
      <c r="AS207" s="22">
        <f>'Cash Flow Statement Annual'!BG207/'Income Statement Annual'!N207</f>
        <v>-0.26263267841011745</v>
      </c>
      <c r="AT207" s="22">
        <f>'Cash Flow Statement Annual'!AB207/'Balance Sheet Annual'!BB207</f>
        <v>0.23000398552706641</v>
      </c>
      <c r="AU207" s="22">
        <f>('Cash Flow Statement Annual'!AB207+'Cash Flow Statement Annual'!AU207)/'Balance Sheet Annual'!BR207</f>
        <v>1.094249969926621</v>
      </c>
      <c r="AV207" s="22">
        <f>('Cash Flow Statement Annual'!AB207+'Cash Flow Statement Annual'!AU207)/('Balance Sheet Annual'!BH207+'Balance Sheet Annual'!BS207)</f>
        <v>0.69020069046625443</v>
      </c>
      <c r="AW207" s="22">
        <f>'Cash Flow Statement Annual'!AB207/'Balance Sheet Annual'!BS207</f>
        <v>1.1726830823173162</v>
      </c>
      <c r="AX207" s="22">
        <f>('Cash Flow Statement Annual'!AB207+'Cash Flow Statement Annual'!AU207)/'Balance Sheet Annual'!BS207</f>
        <v>0.72487847637261937</v>
      </c>
      <c r="AY207" s="22">
        <f>('Balance Sheet Annual'!BH207+'Balance Sheet Annual'!BS207)/('Income Statement Annual'!AF207-'Income Statement Annual'!AC207)</f>
        <v>1.1243388500255929</v>
      </c>
      <c r="AZ207" s="22">
        <f>(('Balance Sheet Annual'!BH207+'Balance Sheet Annual'!BS207)-'Balance Sheet Annual'!N207)/('Income Statement Annual'!AF207-'Income Statement Annual'!AC207)</f>
        <v>0.87664221122675312</v>
      </c>
      <c r="BA207" s="22">
        <f>('Cash Flow Statement Annual'!AB207+'Cash Flow Statement Annual'!AU207)/'Income Statement Annual'!BS207</f>
        <v>0.86415237733339667</v>
      </c>
      <c r="BB207" s="22">
        <f>'Income Statement Annual'!AF207/('Balance Sheet Annual'!BH207+'Balance Sheet Annual'!BS207)</f>
        <v>0.88182404491824429</v>
      </c>
      <c r="BC207" s="23">
        <f>'Income Statement Annual'!AF207/('Balance Sheet Annual'!BB207-'Balance Sheet Annual'!BR207)</f>
        <v>0.20877156740346875</v>
      </c>
    </row>
    <row r="208" spans="1:55" x14ac:dyDescent="0.2">
      <c r="A208" s="47" t="s">
        <v>667</v>
      </c>
      <c r="B208" s="47" t="s">
        <v>668</v>
      </c>
      <c r="C208" s="47" t="str">
        <f>VLOOKUP(A208,'[1]S&amp;P 500 Wikipedia'!A:D,3,FALSE)</f>
        <v>Information Technology</v>
      </c>
      <c r="D208" s="47">
        <v>183557</v>
      </c>
      <c r="E208" s="47" t="s">
        <v>16</v>
      </c>
      <c r="F208" s="47">
        <v>2018</v>
      </c>
      <c r="G208" s="47" t="s">
        <v>17</v>
      </c>
      <c r="H208" s="48">
        <v>43312</v>
      </c>
      <c r="I208" s="48">
        <v>43343</v>
      </c>
      <c r="J208" s="48">
        <v>43343</v>
      </c>
      <c r="K208" s="47">
        <v>255000000</v>
      </c>
      <c r="L208" s="47">
        <v>270000000</v>
      </c>
      <c r="M208" s="47" t="s">
        <v>1802</v>
      </c>
      <c r="N208" s="20">
        <f>'Balance Sheet Annual'!AH208/'Balance Sheet Annual'!BR208</f>
        <v>1.1361058601134215</v>
      </c>
      <c r="O208" s="21">
        <f>('Balance Sheet Annual'!AH208-'Balance Sheet Annual'!U208)/'Balance Sheet Annual'!BR208</f>
        <v>1.1361058601134215</v>
      </c>
      <c r="P208" s="21">
        <f>'Balance Sheet Annual'!N208/'Balance Sheet Annual'!BR208</f>
        <v>0.81096408317580337</v>
      </c>
      <c r="Q208" s="21">
        <f>'Balance Sheet Annual'!CH208/'Balance Sheet Annual'!CS208</f>
        <v>1.199660152931181</v>
      </c>
      <c r="R208" s="21">
        <f>('Balance Sheet Annual'!BH208+'Balance Sheet Annual'!BS208)/'Balance Sheet Annual'!BB208</f>
        <v>8.4588644264194671E-2</v>
      </c>
      <c r="S208" s="21">
        <f>('Balance Sheet Annual'!BH208/'Balance Sheet Annual'!BB208)</f>
        <v>9.6562379297025873E-3</v>
      </c>
      <c r="T208" s="21">
        <f>'Balance Sheet Annual'!BS208/'Balance Sheet Annual'!BB208</f>
        <v>7.493240633449208E-2</v>
      </c>
      <c r="U208" s="21">
        <f>('Balance Sheet Annual'!BH208+'Balance Sheet Annual'!BS208)/'Balance Sheet Annual'!CS208</f>
        <v>0.1860662701784197</v>
      </c>
      <c r="V208" s="21">
        <f>('Balance Sheet Annual'!BH208/'Balance Sheet Annual'!CS208)</f>
        <v>2.1240441801189464E-2</v>
      </c>
      <c r="W208" s="21">
        <f>('Balance Sheet Annual'!BS208/'Balance Sheet Annual'!CS208)</f>
        <v>0.16482582837723025</v>
      </c>
      <c r="X208" s="22">
        <f>'Balance Sheet Annual'!AH208/'Balance Sheet Annual'!BB208</f>
        <v>0.46427191966010045</v>
      </c>
      <c r="Y208" s="22">
        <f>'Balance Sheet Annual'!CS208/('Balance Sheet Annual'!BB208-'Balance Sheet Annual'!AQ208-'Balance Sheet Annual'!AR208-'Balance Sheet Annual'!AS208)</f>
        <v>0.67142042213348541</v>
      </c>
      <c r="Z208" s="22">
        <f>'Balance Sheet Annual'!BA208/'Balance Sheet Annual'!BB208</f>
        <v>0.5357280803398996</v>
      </c>
      <c r="AA208" s="22">
        <f>'Balance Sheet Annual'!AR208/'Balance Sheet Annual'!BB208</f>
        <v>0.3111239860950174</v>
      </c>
      <c r="AB208" s="23">
        <f>'Balance Sheet Annual'!CS208/'Balance Sheet Annual'!CT208</f>
        <v>0.45461568173039785</v>
      </c>
      <c r="AC208" s="24">
        <f>'Income Statement Annual'!V208/'Income Statement Annual'!N208</f>
        <v>0.83869885982562042</v>
      </c>
      <c r="AD208" s="22">
        <f>('Income Statement Annual'!AF208-'Income Statement Annual'!AC208)/'Income Statement Annual'!N208</f>
        <v>0.25452716297786721</v>
      </c>
      <c r="AE208" s="22">
        <f>'Income Statement Annual'!AF208/'Income Statement Annual'!N208</f>
        <v>0.25100603621730383</v>
      </c>
      <c r="AF208" s="22">
        <f>'Income Statement Annual'!BS208/'Income Statement Annual'!N208</f>
        <v>0.20305164319248825</v>
      </c>
      <c r="AG208" s="22">
        <f>('Income Statement Annual'!AF208-'Income Statement Annual'!AC208)/('Income Statement Annual'!AH208*-1)</f>
        <v>75.900000000000006</v>
      </c>
      <c r="AH208" s="23">
        <f>'Income Statement Annual'!AF208/('Income Statement Annual'!AH208*-1)</f>
        <v>74.849999999999994</v>
      </c>
      <c r="AI208" s="24">
        <f>'Cash Flow Statement Annual'!BG208/'Cash Flow Statement Annual'!AB208</f>
        <v>-0.30018939393939392</v>
      </c>
      <c r="AJ208" s="22">
        <f>'Cash Flow Statement Annual'!AB208/'Balance Sheet Annual'!BR208</f>
        <v>0.99810964083175802</v>
      </c>
      <c r="AK208" s="22">
        <f>('Cash Flow Statement Annual'!AB208+'Cash Flow Statement Annual'!AV208)/('Balance Sheet Annual'!BH208+'Balance Sheet Annual'!BS208)</f>
        <v>3.8926940639269407</v>
      </c>
      <c r="AL208" s="23">
        <f>('Cash Flow Statement Annual'!AB208/('Balance Sheet Annual'!BH208+'Balance Sheet Annual'!BS208))</f>
        <v>4.8219178082191778</v>
      </c>
      <c r="AM208" s="24">
        <f>'Income Statement Annual'!BS208/'Balance Sheet Annual'!CS208</f>
        <v>0.5144435004248088</v>
      </c>
      <c r="AN208" s="22">
        <f>'Income Statement Annual'!N208/'Balance Sheet Annual'!CS208</f>
        <v>2.5335598980458793</v>
      </c>
      <c r="AO208" s="22">
        <f>'Income Statement Annual'!N208/'Balance Sheet Annual'!BB208</f>
        <v>1.1517960602549246</v>
      </c>
      <c r="AP208" s="22">
        <f>'Income Statement Annual'!N208/('Balance Sheet Annual'!AH208-'Balance Sheet Annual'!BR208)</f>
        <v>20.708333333333332</v>
      </c>
      <c r="AQ208" s="22">
        <f>'Income Statement Annual'!BS208/'Balance Sheet Annual'!BB208</f>
        <v>0.23387408265739668</v>
      </c>
      <c r="AR208" s="22">
        <f>'Cash Flow Statement Annual'!AB208/'Income Statement Annual'!N208</f>
        <v>0.35412474849094566</v>
      </c>
      <c r="AS208" s="22">
        <f>'Cash Flow Statement Annual'!BG208/'Income Statement Annual'!N208</f>
        <v>-0.10630449362843729</v>
      </c>
      <c r="AT208" s="22">
        <f>'Cash Flow Statement Annual'!AB208/'Balance Sheet Annual'!BB208</f>
        <v>0.40787949015063729</v>
      </c>
      <c r="AU208" s="22">
        <f>('Cash Flow Statement Annual'!AB208+'Cash Flow Statement Annual'!AU208)/'Balance Sheet Annual'!BR208</f>
        <v>0.74669187145557658</v>
      </c>
      <c r="AV208" s="22">
        <f>('Cash Flow Statement Annual'!AB208+'Cash Flow Statement Annual'!AU208)/('Balance Sheet Annual'!BH208+'Balance Sheet Annual'!BS208)</f>
        <v>3.6073059360730593</v>
      </c>
      <c r="AW208" s="22">
        <f>'Cash Flow Statement Annual'!AB208/'Balance Sheet Annual'!BS208</f>
        <v>5.4432989690721651</v>
      </c>
      <c r="AX208" s="22">
        <f>('Cash Flow Statement Annual'!AB208+'Cash Flow Statement Annual'!AU208)/'Balance Sheet Annual'!BS208</f>
        <v>4.072164948453608</v>
      </c>
      <c r="AY208" s="22">
        <f>('Balance Sheet Annual'!BH208+'Balance Sheet Annual'!BS208)/('Income Statement Annual'!AF208-'Income Statement Annual'!AC208)</f>
        <v>0.28853754940711462</v>
      </c>
      <c r="AZ208" s="22">
        <f>(('Balance Sheet Annual'!BH208+'Balance Sheet Annual'!BS208)-'Balance Sheet Annual'!N208)/('Income Statement Annual'!AF208-'Income Statement Annual'!AC208)</f>
        <v>-0.84189723320158105</v>
      </c>
      <c r="BA208" s="22">
        <f>('Cash Flow Statement Annual'!AB208+'Cash Flow Statement Annual'!AU208)/'Income Statement Annual'!BS208</f>
        <v>1.3047068538398019</v>
      </c>
      <c r="BB208" s="22">
        <f>'Income Statement Annual'!AF208/('Balance Sheet Annual'!BH208+'Balance Sheet Annual'!BS208)</f>
        <v>3.4178082191780823</v>
      </c>
      <c r="BC208" s="23">
        <f>'Income Statement Annual'!AF208/('Balance Sheet Annual'!BB208-'Balance Sheet Annual'!BR208)</f>
        <v>0.48889614630960154</v>
      </c>
    </row>
    <row r="209" spans="1:55" x14ac:dyDescent="0.2">
      <c r="A209" s="47" t="s">
        <v>661</v>
      </c>
      <c r="B209" s="47" t="s">
        <v>662</v>
      </c>
      <c r="C209" s="47" t="str">
        <f>VLOOKUP(A209,'[1]S&amp;P 500 Wikipedia'!A:D,3,FALSE)</f>
        <v>Materials</v>
      </c>
      <c r="D209" s="47">
        <v>261549</v>
      </c>
      <c r="E209" s="47" t="s">
        <v>16</v>
      </c>
      <c r="F209" s="47">
        <v>2018</v>
      </c>
      <c r="G209" s="47" t="s">
        <v>17</v>
      </c>
      <c r="H209" s="48">
        <v>43465</v>
      </c>
      <c r="I209" s="48">
        <v>43516</v>
      </c>
      <c r="J209" s="48">
        <v>43516</v>
      </c>
      <c r="K209" s="47">
        <v>402300000</v>
      </c>
      <c r="L209" s="47">
        <v>409500000</v>
      </c>
      <c r="M209" s="47" t="s">
        <v>1803</v>
      </c>
      <c r="N209" s="20">
        <f>'Balance Sheet Annual'!AH209/'Balance Sheet Annual'!BR209</f>
        <v>1.4904132935662548</v>
      </c>
      <c r="O209" s="21">
        <f>('Balance Sheet Annual'!AH209-'Balance Sheet Annual'!U209)/'Balance Sheet Annual'!BR209</f>
        <v>1.0129953131657434</v>
      </c>
      <c r="P209" s="21">
        <f>'Balance Sheet Annual'!N209/'Balance Sheet Annual'!BR209</f>
        <v>0.12547933532168726</v>
      </c>
      <c r="Q209" s="21">
        <f>'Balance Sheet Annual'!CH209/'Balance Sheet Annual'!CS209</f>
        <v>3.5477448191791954</v>
      </c>
      <c r="R209" s="21">
        <f>('Balance Sheet Annual'!BH209+'Balance Sheet Annual'!BS209)/'Balance Sheet Annual'!BB209</f>
        <v>0.50488444126757204</v>
      </c>
      <c r="S209" s="21">
        <f>('Balance Sheet Annual'!BH209/'Balance Sheet Annual'!BB209)</f>
        <v>1.9031451036454611E-2</v>
      </c>
      <c r="T209" s="21">
        <f>'Balance Sheet Annual'!BS209/'Balance Sheet Annual'!BB209</f>
        <v>0.48585299023111744</v>
      </c>
      <c r="U209" s="21">
        <f>('Balance Sheet Annual'!BH209+'Balance Sheet Annual'!BS209)/'Balance Sheet Annual'!CS209</f>
        <v>2.2960856020587839</v>
      </c>
      <c r="V209" s="21">
        <f>('Balance Sheet Annual'!BH209/'Balance Sheet Annual'!CS209)</f>
        <v>8.6550182852498977E-2</v>
      </c>
      <c r="W209" s="21">
        <f>('Balance Sheet Annual'!BS209/'Balance Sheet Annual'!CS209)</f>
        <v>2.2095354192062846</v>
      </c>
      <c r="X209" s="22">
        <f>'Balance Sheet Annual'!AH209/'Balance Sheet Annual'!BB209</f>
        <v>0.20836311651179415</v>
      </c>
      <c r="Y209" s="22">
        <f>'Balance Sheet Annual'!CS209/('Balance Sheet Annual'!BB209-'Balance Sheet Annual'!AQ209-'Balance Sheet Annual'!AR209-'Balance Sheet Annual'!AS209)</f>
        <v>0.24445400966823388</v>
      </c>
      <c r="Z209" s="22">
        <f>'Balance Sheet Annual'!BA209/'Balance Sheet Annual'!BB209</f>
        <v>0.79163688348820582</v>
      </c>
      <c r="AA209" s="22">
        <f>'Balance Sheet Annual'!AR209/'Balance Sheet Annual'!BB209</f>
        <v>0.10048844412675721</v>
      </c>
      <c r="AB209" s="23">
        <f>'Balance Sheet Annual'!CS209/'Balance Sheet Annual'!CT209</f>
        <v>0.21988920657612582</v>
      </c>
      <c r="AC209" s="24">
        <f>'Income Statement Annual'!V209/'Income Statement Annual'!N209</f>
        <v>0.33257530249721101</v>
      </c>
      <c r="AD209" s="22">
        <f>('Income Statement Annual'!AF209-'Income Statement Annual'!AC209)/'Income Statement Annual'!N209</f>
        <v>0.16287651248605509</v>
      </c>
      <c r="AE209" s="22">
        <f>'Income Statement Annual'!AF209/'Income Statement Annual'!N209</f>
        <v>0.10589547755942676</v>
      </c>
      <c r="AF209" s="22">
        <f>'Income Statement Annual'!BS209/'Income Statement Annual'!N209</f>
        <v>8.6329700506307394E-2</v>
      </c>
      <c r="AG209" s="22">
        <f>('Income Statement Annual'!AF209-'Income Statement Annual'!AC209)/('Income Statement Annual'!AH209*-1)</f>
        <v>7.0820895522388057</v>
      </c>
      <c r="AH209" s="23">
        <f>'Income Statement Annual'!AF209/('Income Statement Annual'!AH209*-1)</f>
        <v>4.6044776119402986</v>
      </c>
      <c r="AI209" s="24">
        <f>'Cash Flow Statement Annual'!BG209/'Cash Flow Statement Annual'!AB209</f>
        <v>-0.66579889358932642</v>
      </c>
      <c r="AJ209" s="22">
        <f>'Cash Flow Statement Annual'!AB209/'Balance Sheet Annual'!BR209</f>
        <v>0.65466553046442266</v>
      </c>
      <c r="AK209" s="22">
        <f>('Cash Flow Statement Annual'!AB209+'Cash Flow Statement Annual'!AV209)/('Balance Sheet Annual'!BH209+'Balance Sheet Annual'!BS209)</f>
        <v>0.13473336479471448</v>
      </c>
      <c r="AL209" s="23">
        <f>('Cash Flow Statement Annual'!AB209/('Balance Sheet Annual'!BH209+'Balance Sheet Annual'!BS209))</f>
        <v>0.18127654554034922</v>
      </c>
      <c r="AM209" s="24">
        <f>'Income Statement Annual'!BS209/'Balance Sheet Annual'!CS209</f>
        <v>0.27251794663415957</v>
      </c>
      <c r="AN209" s="22">
        <f>'Income Statement Annual'!N209/'Balance Sheet Annual'!CS209</f>
        <v>3.1567113639441962</v>
      </c>
      <c r="AO209" s="22">
        <f>'Income Statement Annual'!N209/'Balance Sheet Annual'!BB209</f>
        <v>0.69412675720752914</v>
      </c>
      <c r="AP209" s="22">
        <f>'Income Statement Annual'!N209/('Balance Sheet Annual'!AH209-'Balance Sheet Annual'!BR209)</f>
        <v>10.124239791485664</v>
      </c>
      <c r="AQ209" s="22">
        <f>'Income Statement Annual'!BS209/'Balance Sheet Annual'!BB209</f>
        <v>5.9923755063140335E-2</v>
      </c>
      <c r="AR209" s="22">
        <f>'Cash Flow Statement Annual'!AB209/'Income Statement Annual'!N209</f>
        <v>0.13185445807946453</v>
      </c>
      <c r="AS209" s="22">
        <f>'Cash Flow Statement Annual'!BG209/'Income Statement Annual'!N209</f>
        <v>-8.7788552304127687E-2</v>
      </c>
      <c r="AT209" s="22">
        <f>'Cash Flow Statement Annual'!AB209/'Balance Sheet Annual'!BB209</f>
        <v>9.1523707410054805E-2</v>
      </c>
      <c r="AU209" s="22">
        <f>('Cash Flow Statement Annual'!AB209+'Cash Flow Statement Annual'!AU209)/'Balance Sheet Annual'!BR209</f>
        <v>0.35300383468257351</v>
      </c>
      <c r="AV209" s="22">
        <f>('Cash Flow Statement Annual'!AB209+'Cash Flow Statement Annual'!AU209)/('Balance Sheet Annual'!BH209+'Balance Sheet Annual'!BS209)</f>
        <v>9.7746578574799431E-2</v>
      </c>
      <c r="AW209" s="22">
        <f>'Cash Flow Statement Annual'!AB209/'Balance Sheet Annual'!BS209</f>
        <v>0.18837736774351743</v>
      </c>
      <c r="AX209" s="22">
        <f>('Cash Flow Statement Annual'!AB209+'Cash Flow Statement Annual'!AU209)/'Balance Sheet Annual'!BS209</f>
        <v>0.10157543063814135</v>
      </c>
      <c r="AY209" s="22">
        <f>('Balance Sheet Annual'!BH209+'Balance Sheet Annual'!BS209)/('Income Statement Annual'!AF209-'Income Statement Annual'!AC209)</f>
        <v>4.4657534246575343</v>
      </c>
      <c r="AZ209" s="22">
        <f>(('Balance Sheet Annual'!BH209+'Balance Sheet Annual'!BS209)-'Balance Sheet Annual'!N209)/('Income Statement Annual'!AF209-'Income Statement Annual'!AC209)</f>
        <v>4.3105900948366704</v>
      </c>
      <c r="BA209" s="22">
        <f>('Cash Flow Statement Annual'!AB209+'Cash Flow Statement Annual'!AU209)/'Income Statement Annual'!BS209</f>
        <v>0.82355864811133206</v>
      </c>
      <c r="BB209" s="22">
        <f>'Income Statement Annual'!AF209/('Balance Sheet Annual'!BH209+'Balance Sheet Annual'!BS209)</f>
        <v>0.14558754129306276</v>
      </c>
      <c r="BC209" s="23">
        <f>'Income Statement Annual'!AF209/('Balance Sheet Annual'!BB209-'Balance Sheet Annual'!BR209)</f>
        <v>8.5451146042517828E-2</v>
      </c>
    </row>
    <row r="210" spans="1:55" x14ac:dyDescent="0.2">
      <c r="A210" s="47" t="s">
        <v>664</v>
      </c>
      <c r="B210" s="47" t="s">
        <v>665</v>
      </c>
      <c r="C210" s="47" t="str">
        <f>VLOOKUP(A210,'[1]S&amp;P 500 Wikipedia'!A:D,3,FALSE)</f>
        <v>Communication Services</v>
      </c>
      <c r="D210" s="47">
        <v>378168</v>
      </c>
      <c r="E210" s="47" t="s">
        <v>16</v>
      </c>
      <c r="F210" s="47">
        <v>2018</v>
      </c>
      <c r="G210" s="47" t="s">
        <v>17</v>
      </c>
      <c r="H210" s="48">
        <v>43465</v>
      </c>
      <c r="I210" s="48">
        <v>43521</v>
      </c>
      <c r="J210" s="48">
        <v>43521</v>
      </c>
      <c r="K210" s="47">
        <v>383600000</v>
      </c>
      <c r="L210" s="47">
        <v>394700000</v>
      </c>
      <c r="M210" s="47" t="s">
        <v>1804</v>
      </c>
      <c r="N210" s="20">
        <f>'Balance Sheet Annual'!AH210/'Balance Sheet Annual'!BR210</f>
        <v>1.0072625216952449</v>
      </c>
      <c r="O210" s="21">
        <f>('Balance Sheet Annual'!AH210-'Balance Sheet Annual'!U210)/'Balance Sheet Annual'!BR210</f>
        <v>1.0072625216952449</v>
      </c>
      <c r="P210" s="21">
        <f>'Balance Sheet Annual'!N210/'Balance Sheet Annual'!BR210</f>
        <v>8.2891222196235792E-2</v>
      </c>
      <c r="Q210" s="21">
        <f>'Balance Sheet Annual'!CH210/'Balance Sheet Annual'!CS210</f>
        <v>5.0061906409812744</v>
      </c>
      <c r="R210" s="21">
        <f>('Balance Sheet Annual'!BH210+'Balance Sheet Annual'!BS210)/'Balance Sheet Annual'!BB210</f>
        <v>0.23904790561000749</v>
      </c>
      <c r="S210" s="21">
        <f>('Balance Sheet Annual'!BH210/'Balance Sheet Annual'!BB210)</f>
        <v>4.7246211660467467E-3</v>
      </c>
      <c r="T210" s="21">
        <f>'Balance Sheet Annual'!BS210/'Balance Sheet Annual'!BB210</f>
        <v>0.23432328444396075</v>
      </c>
      <c r="U210" s="21">
        <f>('Balance Sheet Annual'!BH210+'Balance Sheet Annual'!BS210)/'Balance Sheet Annual'!CS210</f>
        <v>1.435767293421002</v>
      </c>
      <c r="V210" s="21">
        <f>('Balance Sheet Annual'!BH210/'Balance Sheet Annual'!CS210)</f>
        <v>2.8376975429692006E-2</v>
      </c>
      <c r="W210" s="21">
        <f>('Balance Sheet Annual'!BS210/'Balance Sheet Annual'!CS210)</f>
        <v>1.4073903179913101</v>
      </c>
      <c r="X210" s="22">
        <f>'Balance Sheet Annual'!AH210/'Balance Sheet Annual'!BB210</f>
        <v>0.52386317804395566</v>
      </c>
      <c r="Y210" s="22">
        <f>'Balance Sheet Annual'!CS210/('Balance Sheet Annual'!BB210-'Balance Sheet Annual'!AQ210-'Balance Sheet Annual'!AR210-'Balance Sheet Annual'!AS210)</f>
        <v>0.26951096925293017</v>
      </c>
      <c r="Z210" s="22">
        <f>'Balance Sheet Annual'!BA210/'Balance Sheet Annual'!BB210</f>
        <v>0.4761368219560444</v>
      </c>
      <c r="AA210" s="22">
        <f>'Balance Sheet Annual'!AR210/'Balance Sheet Annual'!BB210</f>
        <v>0.31215149516974705</v>
      </c>
      <c r="AB210" s="23">
        <f>'Balance Sheet Annual'!CS210/'Balance Sheet Annual'!CT210</f>
        <v>0.16649488166040344</v>
      </c>
      <c r="AC210" s="24">
        <f>'Income Statement Annual'!V210/'Income Statement Annual'!N210</f>
        <v>0.14187186033105492</v>
      </c>
      <c r="AD210" s="22">
        <f>('Income Statement Annual'!AF210-'Income Statement Annual'!AC210)/'Income Statement Annual'!N210</f>
        <v>0.12473235608992836</v>
      </c>
      <c r="AE210" s="22">
        <f>'Income Statement Annual'!AF210/'Income Statement Annual'!N210</f>
        <v>0.10384583710779874</v>
      </c>
      <c r="AF210" s="22">
        <f>'Income Statement Annual'!BS210/'Income Statement Annual'!N210</f>
        <v>6.3709544593593015E-2</v>
      </c>
      <c r="AG210" s="22">
        <f>('Income Statement Annual'!AF210-'Income Statement Annual'!AC210)/('Income Statement Annual'!AH210*-1)</f>
        <v>11.973320158102768</v>
      </c>
      <c r="AH210" s="23">
        <f>'Income Statement Annual'!AF210/('Income Statement Annual'!AH210*-1)</f>
        <v>9.9683794466403164</v>
      </c>
      <c r="AI210" s="24">
        <f>'Cash Flow Statement Annual'!BG210/'Cash Flow Statement Annual'!AB210</f>
        <v>3.2794195717572112</v>
      </c>
      <c r="AJ210" s="22">
        <f>'Cash Flow Statement Annual'!AB210/'Balance Sheet Annual'!BR210</f>
        <v>6.956018660987949E-2</v>
      </c>
      <c r="AK210" s="22">
        <f>('Cash Flow Statement Annual'!AB210+'Cash Flow Statement Annual'!AV210)/('Balance Sheet Annual'!BH210+'Balance Sheet Annual'!BS210)</f>
        <v>6.5077664702731658E-2</v>
      </c>
      <c r="AL210" s="23">
        <f>('Cash Flow Statement Annual'!AB210/('Balance Sheet Annual'!BH210+'Balance Sheet Annual'!BS210))</f>
        <v>0.15133904659882164</v>
      </c>
      <c r="AM210" s="24">
        <f>'Income Statement Annual'!BS210/'Balance Sheet Annual'!CS210</f>
        <v>0.23797439150997809</v>
      </c>
      <c r="AN210" s="22">
        <f>'Income Statement Annual'!N210/'Balance Sheet Annual'!CS210</f>
        <v>3.7353020340677512</v>
      </c>
      <c r="AO210" s="22">
        <f>'Income Statement Annual'!N210/'Balance Sheet Annual'!BB210</f>
        <v>0.62190867012797446</v>
      </c>
      <c r="AP210" s="22">
        <f>'Income Statement Annual'!N210/('Balance Sheet Annual'!AH210-'Balance Sheet Annual'!BR210)</f>
        <v>164.65084745762712</v>
      </c>
      <c r="AQ210" s="22">
        <f>'Income Statement Annual'!BS210/'Balance Sheet Annual'!BB210</f>
        <v>3.9621518152660323E-2</v>
      </c>
      <c r="AR210" s="22">
        <f>'Cash Flow Statement Annual'!AB210/'Income Statement Annual'!N210</f>
        <v>5.8171374454418182E-2</v>
      </c>
      <c r="AS210" s="22">
        <f>'Cash Flow Statement Annual'!BG210/'Income Statement Annual'!N210</f>
        <v>0.19076834390183645</v>
      </c>
      <c r="AT210" s="22">
        <f>'Cash Flow Statement Annual'!AB210/'Balance Sheet Annual'!BB210</f>
        <v>3.6177282126463643E-2</v>
      </c>
      <c r="AU210" s="22">
        <f>('Cash Flow Statement Annual'!AB210+'Cash Flow Statement Annual'!AU210)/'Balance Sheet Annual'!BR210</f>
        <v>-0.23712748802914857</v>
      </c>
      <c r="AV210" s="22">
        <f>('Cash Flow Statement Annual'!AB210+'Cash Flow Statement Annual'!AU210)/('Balance Sheet Annual'!BH210+'Balance Sheet Annual'!BS210)</f>
        <v>-0.51590787359400103</v>
      </c>
      <c r="AW210" s="22">
        <f>'Cash Flow Statement Annual'!AB210/'Balance Sheet Annual'!BS210</f>
        <v>0.15439047046609475</v>
      </c>
      <c r="AX210" s="22">
        <f>('Cash Flow Statement Annual'!AB210+'Cash Flow Statement Annual'!AU210)/'Balance Sheet Annual'!BS210</f>
        <v>-0.52631003770285778</v>
      </c>
      <c r="AY210" s="22">
        <f>('Balance Sheet Annual'!BH210+'Balance Sheet Annual'!BS210)/('Income Statement Annual'!AF210-'Income Statement Annual'!AC210)</f>
        <v>3.0816208632499795</v>
      </c>
      <c r="AZ210" s="22">
        <f>(('Balance Sheet Annual'!BH210+'Balance Sheet Annual'!BS210)-'Balance Sheet Annual'!N210)/('Income Statement Annual'!AF210-'Income Statement Annual'!AC210)</f>
        <v>2.52587274077742</v>
      </c>
      <c r="BA210" s="22">
        <f>('Cash Flow Statement Annual'!AB210+'Cash Flow Statement Annual'!AU210)/'Income Statement Annual'!BS210</f>
        <v>-3.1126191630311846</v>
      </c>
      <c r="BB210" s="22">
        <f>'Income Statement Annual'!AF210/('Balance Sheet Annual'!BH210+'Balance Sheet Annual'!BS210)</f>
        <v>0.27016604177825387</v>
      </c>
      <c r="BC210" s="23">
        <f>'Income Statement Annual'!AF210/('Balance Sheet Annual'!BB210-'Balance Sheet Annual'!BR210)</f>
        <v>0.13457126087188517</v>
      </c>
    </row>
    <row r="211" spans="1:55" x14ac:dyDescent="0.2">
      <c r="A211" s="47" t="s">
        <v>676</v>
      </c>
      <c r="B211" s="47" t="s">
        <v>677</v>
      </c>
      <c r="C211" s="47" t="str">
        <f>VLOOKUP(A211,'[1]S&amp;P 500 Wikipedia'!A:D,3,FALSE)</f>
        <v>Information Technology</v>
      </c>
      <c r="D211" s="47">
        <v>570971</v>
      </c>
      <c r="E211" s="47" t="s">
        <v>16</v>
      </c>
      <c r="F211" s="47">
        <v>2018</v>
      </c>
      <c r="G211" s="47" t="s">
        <v>17</v>
      </c>
      <c r="H211" s="48">
        <v>43465</v>
      </c>
      <c r="I211" s="48">
        <v>43523</v>
      </c>
      <c r="J211" s="48">
        <v>43523</v>
      </c>
      <c r="K211" s="47">
        <v>53161000</v>
      </c>
      <c r="L211" s="47">
        <v>54034000</v>
      </c>
      <c r="M211" s="47" t="s">
        <v>1805</v>
      </c>
      <c r="N211" s="20">
        <f>'Balance Sheet Annual'!AH211/'Balance Sheet Annual'!BR211</f>
        <v>7.345870596564323</v>
      </c>
      <c r="O211" s="21">
        <f>('Balance Sheet Annual'!AH211-'Balance Sheet Annual'!U211)/'Balance Sheet Annual'!BR211</f>
        <v>5.7037969842212766</v>
      </c>
      <c r="P211" s="21">
        <f>'Balance Sheet Annual'!N211/'Balance Sheet Annual'!BR211</f>
        <v>4.2510192290478246</v>
      </c>
      <c r="Q211" s="21">
        <f>'Balance Sheet Annual'!CH211/'Balance Sheet Annual'!CS211</f>
        <v>0.16689745199400788</v>
      </c>
      <c r="R211" s="21">
        <f>('Balance Sheet Annual'!BH211+'Balance Sheet Annual'!BS211)/'Balance Sheet Annual'!BB211</f>
        <v>1.7626289110295405E-2</v>
      </c>
      <c r="S211" s="21">
        <f>('Balance Sheet Annual'!BH211/'Balance Sheet Annual'!BB211)</f>
        <v>1.425935636737944E-3</v>
      </c>
      <c r="T211" s="21">
        <f>'Balance Sheet Annual'!BS211/'Balance Sheet Annual'!BB211</f>
        <v>1.6200353473557458E-2</v>
      </c>
      <c r="U211" s="21">
        <f>('Balance Sheet Annual'!BH211+'Balance Sheet Annual'!BS211)/'Balance Sheet Annual'!CS211</f>
        <v>2.0568071850913434E-2</v>
      </c>
      <c r="V211" s="21">
        <f>('Balance Sheet Annual'!BH211/'Balance Sheet Annual'!CS211)</f>
        <v>1.66392066121696E-3</v>
      </c>
      <c r="W211" s="21">
        <f>('Balance Sheet Annual'!BS211/'Balance Sheet Annual'!CS211)</f>
        <v>1.8904151189696475E-2</v>
      </c>
      <c r="X211" s="22">
        <f>'Balance Sheet Annual'!AH211/'Balance Sheet Annual'!BB211</f>
        <v>0.70128532307871583</v>
      </c>
      <c r="Y211" s="22">
        <f>'Balance Sheet Annual'!CS211/('Balance Sheet Annual'!BB211-'Balance Sheet Annual'!AQ211-'Balance Sheet Annual'!AR211-'Balance Sheet Annual'!AS211)</f>
        <v>0.92443022238014172</v>
      </c>
      <c r="Z211" s="22">
        <f>'Balance Sheet Annual'!BA211/'Balance Sheet Annual'!BB211</f>
        <v>0.29871467692128417</v>
      </c>
      <c r="AA211" s="22">
        <f>'Balance Sheet Annual'!AR211/'Balance Sheet Annual'!BB211</f>
        <v>3.912369632348657E-2</v>
      </c>
      <c r="AB211" s="23">
        <f>'Balance Sheet Annual'!CS211/'Balance Sheet Annual'!CT211</f>
        <v>0.85697333411019827</v>
      </c>
      <c r="AC211" s="24">
        <f>'Income Statement Annual'!V211/'Income Statement Annual'!N211</f>
        <v>0.54817607546952685</v>
      </c>
      <c r="AD211" s="22">
        <f>('Income Statement Annual'!AF211-'Income Statement Annual'!AC211)/'Income Statement Annual'!N211</f>
        <v>0.35431482443005358</v>
      </c>
      <c r="AE211" s="22">
        <f>'Income Statement Annual'!AF211/'Income Statement Annual'!N211</f>
        <v>0.35431482443005358</v>
      </c>
      <c r="AF211" s="22">
        <f>'Income Statement Annual'!BS211/'Income Statement Annual'!N211</f>
        <v>0.27675470622807175</v>
      </c>
      <c r="AG211" s="22">
        <f>('Income Statement Annual'!AF211-'Income Statement Annual'!AC211)/('Income Statement Annual'!AH211*-1)</f>
        <v>-57.11107430716573</v>
      </c>
      <c r="AH211" s="23">
        <f>'Income Statement Annual'!AF211/('Income Statement Annual'!AH211*-1)</f>
        <v>-57.11107430716573</v>
      </c>
      <c r="AI211" s="24">
        <f>'Cash Flow Statement Annual'!BG211/'Cash Flow Statement Annual'!AB211</f>
        <v>-0.42371364425719743</v>
      </c>
      <c r="AJ211" s="22">
        <f>'Cash Flow Statement Annual'!AB211/'Balance Sheet Annual'!BR211</f>
        <v>1.6002547055424903</v>
      </c>
      <c r="AK211" s="22">
        <f>('Cash Flow Statement Annual'!AB211+'Cash Flow Statement Annual'!AV211)/('Balance Sheet Annual'!BH211+'Balance Sheet Annual'!BS211)</f>
        <v>8.6672175944290188</v>
      </c>
      <c r="AL211" s="23">
        <f>('Cash Flow Statement Annual'!AB211/('Balance Sheet Annual'!BH211+'Balance Sheet Annual'!BS211))</f>
        <v>8.6672175944290188</v>
      </c>
      <c r="AM211" s="24">
        <f>'Income Statement Annual'!BS211/'Balance Sheet Annual'!CS211</f>
        <v>0.18312963034309582</v>
      </c>
      <c r="AN211" s="22">
        <f>'Income Statement Annual'!N211/'Balance Sheet Annual'!CS211</f>
        <v>0.66170376229186822</v>
      </c>
      <c r="AO211" s="22">
        <f>'Income Statement Annual'!N211/'Balance Sheet Annual'!BB211</f>
        <v>0.56706247936452447</v>
      </c>
      <c r="AP211" s="22">
        <f>'Income Statement Annual'!N211/('Balance Sheet Annual'!AH211-'Balance Sheet Annual'!BR211)</f>
        <v>0.93602667265091521</v>
      </c>
      <c r="AQ211" s="22">
        <f>'Income Statement Annual'!BS211/'Balance Sheet Annual'!BB211</f>
        <v>0.15693720988949095</v>
      </c>
      <c r="AR211" s="22">
        <f>'Cash Flow Statement Annual'!AB211/'Income Statement Annual'!N211</f>
        <v>0.26940749681136866</v>
      </c>
      <c r="AS211" s="22">
        <f>'Cash Flow Statement Annual'!BG211/'Income Statement Annual'!N211</f>
        <v>-0.1141516322641543</v>
      </c>
      <c r="AT211" s="22">
        <f>'Cash Flow Statement Annual'!AB211/'Balance Sheet Annual'!BB211</f>
        <v>0.15277088310124493</v>
      </c>
      <c r="AU211" s="22">
        <f>('Cash Flow Statement Annual'!AB211+'Cash Flow Statement Annual'!AU211)/'Balance Sheet Annual'!BR211</f>
        <v>-0.69046359663756129</v>
      </c>
      <c r="AV211" s="22">
        <f>('Cash Flow Statement Annual'!AB211+'Cash Flow Statement Annual'!AU211)/('Balance Sheet Annual'!BH211+'Balance Sheet Annual'!BS211)</f>
        <v>-3.739653576623033</v>
      </c>
      <c r="AW211" s="22">
        <f>'Cash Flow Statement Annual'!AB211/'Balance Sheet Annual'!BS211</f>
        <v>9.430095667393962</v>
      </c>
      <c r="AX211" s="22">
        <f>('Cash Flow Statement Annual'!AB211+'Cash Flow Statement Annual'!AU211)/'Balance Sheet Annual'!BS211</f>
        <v>-4.0688133886397964</v>
      </c>
      <c r="AY211" s="22">
        <f>('Balance Sheet Annual'!BH211+'Balance Sheet Annual'!BS211)/('Income Statement Annual'!AF211-'Income Statement Annual'!AC211)</f>
        <v>8.7728489816434829E-2</v>
      </c>
      <c r="AZ211" s="22">
        <f>(('Balance Sheet Annual'!BH211+'Balance Sheet Annual'!BS211)-'Balance Sheet Annual'!N211)/('Income Statement Annual'!AF211-'Income Statement Annual'!AC211)</f>
        <v>-1.9321456534977912</v>
      </c>
      <c r="BA211" s="22">
        <f>('Cash Flow Statement Annual'!AB211+'Cash Flow Statement Annual'!AU211)/'Income Statement Annual'!BS211</f>
        <v>-0.42001648404685826</v>
      </c>
      <c r="BB211" s="22">
        <f>'Income Statement Annual'!AF211/('Balance Sheet Annual'!BH211+'Balance Sheet Annual'!BS211)</f>
        <v>11.398805588611221</v>
      </c>
      <c r="BC211" s="23">
        <f>'Income Statement Annual'!AF211/('Balance Sheet Annual'!BB211-'Balance Sheet Annual'!BR211)</f>
        <v>0.22212407393729311</v>
      </c>
    </row>
    <row r="212" spans="1:55" x14ac:dyDescent="0.2">
      <c r="A212" s="47" t="s">
        <v>679</v>
      </c>
      <c r="B212" s="47" t="s">
        <v>680</v>
      </c>
      <c r="C212" s="47" t="str">
        <f>VLOOKUP(A212,'[1]S&amp;P 500 Wikipedia'!A:D,3,FALSE)</f>
        <v>Health Care</v>
      </c>
      <c r="D212" s="47">
        <v>744724</v>
      </c>
      <c r="E212" s="47" t="s">
        <v>16</v>
      </c>
      <c r="F212" s="47">
        <v>2018</v>
      </c>
      <c r="G212" s="47" t="s">
        <v>17</v>
      </c>
      <c r="H212" s="48">
        <v>43465</v>
      </c>
      <c r="I212" s="48">
        <v>43515</v>
      </c>
      <c r="J212" s="48">
        <v>43515</v>
      </c>
      <c r="K212" s="47">
        <v>199300000</v>
      </c>
      <c r="L212" s="47">
        <v>204100000</v>
      </c>
      <c r="M212" s="47" t="s">
        <v>1806</v>
      </c>
      <c r="N212" s="20">
        <f>'Balance Sheet Annual'!AH212/'Balance Sheet Annual'!BR212</f>
        <v>1.0962082625919638</v>
      </c>
      <c r="O212" s="21">
        <f>('Balance Sheet Annual'!AH212-'Balance Sheet Annual'!U212)/'Balance Sheet Annual'!BR212</f>
        <v>1.0962082625919638</v>
      </c>
      <c r="P212" s="21">
        <f>'Balance Sheet Annual'!N212/'Balance Sheet Annual'!BR212</f>
        <v>0.26542161856253538</v>
      </c>
      <c r="Q212" s="21">
        <f>'Balance Sheet Annual'!CH212/'Balance Sheet Annual'!CS212</f>
        <v>2.2425941903940179</v>
      </c>
      <c r="R212" s="21">
        <f>('Balance Sheet Annual'!BH212+'Balance Sheet Annual'!BS212)/'Balance Sheet Annual'!BB212</f>
        <v>0.4881369462060402</v>
      </c>
      <c r="S212" s="21">
        <f>('Balance Sheet Annual'!BH212/'Balance Sheet Annual'!BB212)</f>
        <v>4.4347864650317089E-3</v>
      </c>
      <c r="T212" s="21">
        <f>'Balance Sheet Annual'!BS212/'Balance Sheet Annual'!BB212</f>
        <v>0.4837021597410085</v>
      </c>
      <c r="U212" s="21">
        <f>('Balance Sheet Annual'!BH212+'Balance Sheet Annual'!BS212)/'Balance Sheet Annual'!CS212</f>
        <v>1.582830025884383</v>
      </c>
      <c r="V212" s="21">
        <f>('Balance Sheet Annual'!BH212/'Balance Sheet Annual'!CS212)</f>
        <v>1.4380212827149842E-2</v>
      </c>
      <c r="W212" s="21">
        <f>('Balance Sheet Annual'!BS212/'Balance Sheet Annual'!CS212)</f>
        <v>1.5684498130572333</v>
      </c>
      <c r="X212" s="22">
        <f>'Balance Sheet Annual'!AH212/'Balance Sheet Annual'!BB212</f>
        <v>0.17180362765532839</v>
      </c>
      <c r="Y212" s="22">
        <f>'Balance Sheet Annual'!CS212/('Balance Sheet Annual'!BB212-'Balance Sheet Annual'!AQ212-'Balance Sheet Annual'!AR212-'Balance Sheet Annual'!AS212)</f>
        <v>1.4493538974572739</v>
      </c>
      <c r="Z212" s="22">
        <f>'Balance Sheet Annual'!BA212/'Balance Sheet Annual'!BB212</f>
        <v>0.82819637234467158</v>
      </c>
      <c r="AA212" s="22">
        <f>'Balance Sheet Annual'!AR212/'Balance Sheet Annual'!BB212</f>
        <v>0.52330480287374159</v>
      </c>
      <c r="AB212" s="23">
        <f>'Balance Sheet Annual'!CS212/'Balance Sheet Annual'!CT212</f>
        <v>0.30839505077830504</v>
      </c>
      <c r="AC212" s="24">
        <f>'Income Statement Annual'!V212/'Income Statement Annual'!N212</f>
        <v>0.35209373799462157</v>
      </c>
      <c r="AD212" s="22">
        <f>('Income Statement Annual'!AF212-'Income Statement Annual'!AC212)/'Income Statement Annual'!N212</f>
        <v>0.1872839031886285</v>
      </c>
      <c r="AE212" s="22">
        <f>'Income Statement Annual'!AF212/'Income Statement Annual'!N212</f>
        <v>7.7698809066461774E-2</v>
      </c>
      <c r="AF212" s="22">
        <f>'Income Statement Annual'!BS212/'Income Statement Annual'!N212</f>
        <v>2.4875144064540913E-2</v>
      </c>
      <c r="AG212" s="22">
        <f>('Income Statement Annual'!AF212-'Income Statement Annual'!AC212)/('Income Statement Annual'!AH212*-1)</f>
        <v>4.8029556650246308</v>
      </c>
      <c r="AH212" s="23">
        <f>'Income Statement Annual'!AF212/('Income Statement Annual'!AH212*-1)</f>
        <v>1.9926108374384237</v>
      </c>
      <c r="AI212" s="24">
        <f>'Cash Flow Statement Annual'!BG212/'Cash Flow Statement Annual'!AB212</f>
        <v>-0.3740031897926635</v>
      </c>
      <c r="AJ212" s="22">
        <f>'Cash Flow Statement Annual'!AB212/'Balance Sheet Annual'!BR212</f>
        <v>0.35483870967741937</v>
      </c>
      <c r="AK212" s="22">
        <f>('Cash Flow Statement Annual'!AB212+'Cash Flow Statement Annual'!AV212)/('Balance Sheet Annual'!BH212+'Balance Sheet Annual'!BS212)</f>
        <v>0.11392750068138457</v>
      </c>
      <c r="AL212" s="23">
        <f>('Cash Flow Statement Annual'!AB212/('Balance Sheet Annual'!BH212+'Balance Sheet Annual'!BS212))</f>
        <v>0.11392750068138457</v>
      </c>
      <c r="AM212" s="24">
        <f>'Income Statement Annual'!BS212/'Balance Sheet Annual'!CS212</f>
        <v>3.7244751222318087E-2</v>
      </c>
      <c r="AN212" s="22">
        <f>'Income Statement Annual'!N212/'Balance Sheet Annual'!CS212</f>
        <v>1.4972677595628416</v>
      </c>
      <c r="AO212" s="22">
        <f>'Income Statement Annual'!N212/'Balance Sheet Annual'!BB212</f>
        <v>0.46174996673910151</v>
      </c>
      <c r="AP212" s="22">
        <f>'Income Statement Annual'!N212/('Balance Sheet Annual'!AH212-'Balance Sheet Annual'!BR212)</f>
        <v>30.623529411764707</v>
      </c>
      <c r="AQ212" s="22">
        <f>'Income Statement Annual'!BS212/'Balance Sheet Annual'!BB212</f>
        <v>1.1486096944432126E-2</v>
      </c>
      <c r="AR212" s="22">
        <f>'Cash Flow Statement Annual'!AB212/'Income Statement Annual'!N212</f>
        <v>0.12043795620437957</v>
      </c>
      <c r="AS212" s="22">
        <f>'Cash Flow Statement Annual'!BG212/'Income Statement Annual'!N212</f>
        <v>-4.5044179792547059E-2</v>
      </c>
      <c r="AT212" s="22">
        <f>'Cash Flow Statement Annual'!AB212/'Balance Sheet Annual'!BB212</f>
        <v>5.5612222271497626E-2</v>
      </c>
      <c r="AU212" s="22">
        <f>('Cash Flow Statement Annual'!AB212+'Cash Flow Statement Annual'!AU212)/'Balance Sheet Annual'!BR212</f>
        <v>0.13044708545557443</v>
      </c>
      <c r="AV212" s="22">
        <f>('Cash Flow Statement Annual'!AB212+'Cash Flow Statement Annual'!AU212)/('Balance Sheet Annual'!BH212+'Balance Sheet Annual'!BS212)</f>
        <v>4.1882438448260201E-2</v>
      </c>
      <c r="AW212" s="22">
        <f>'Cash Flow Statement Annual'!AB212/'Balance Sheet Annual'!BS212</f>
        <v>0.11497203630695883</v>
      </c>
      <c r="AX212" s="22">
        <f>('Cash Flow Statement Annual'!AB212+'Cash Flow Statement Annual'!AU212)/'Balance Sheet Annual'!BS212</f>
        <v>4.2266434399926653E-2</v>
      </c>
      <c r="AY212" s="22">
        <f>('Balance Sheet Annual'!BH212+'Balance Sheet Annual'!BS212)/('Income Statement Annual'!AF212-'Income Statement Annual'!AC212)</f>
        <v>5.6446153846153848</v>
      </c>
      <c r="AZ212" s="22">
        <f>(('Balance Sheet Annual'!BH212+'Balance Sheet Annual'!BS212)-'Balance Sheet Annual'!N212)/('Income Statement Annual'!AF212-'Income Statement Annual'!AC212)</f>
        <v>5.1635897435897435</v>
      </c>
      <c r="BA212" s="22">
        <f>('Cash Flow Statement Annual'!AB212+'Cash Flow Statement Annual'!AU212)/'Income Statement Annual'!BS212</f>
        <v>1.7799227799227799</v>
      </c>
      <c r="BB212" s="22">
        <f>'Income Statement Annual'!AF212/('Balance Sheet Annual'!BH212+'Balance Sheet Annual'!BS212)</f>
        <v>7.3498682656491329E-2</v>
      </c>
      <c r="BC212" s="23">
        <f>'Income Statement Annual'!AF212/('Balance Sheet Annual'!BB212-'Balance Sheet Annual'!BR212)</f>
        <v>4.2545358927162769E-2</v>
      </c>
    </row>
    <row r="213" spans="1:55" x14ac:dyDescent="0.2">
      <c r="A213" s="47" t="s">
        <v>646</v>
      </c>
      <c r="B213" s="47" t="s">
        <v>647</v>
      </c>
      <c r="C213" s="47" t="str">
        <f>VLOOKUP(A213,'[1]S&amp;P 500 Wikipedia'!A:D,3,FALSE)</f>
        <v>Industrials</v>
      </c>
      <c r="D213" s="47">
        <v>378166</v>
      </c>
      <c r="E213" s="47" t="s">
        <v>16</v>
      </c>
      <c r="F213" s="47">
        <v>2018</v>
      </c>
      <c r="G213" s="47" t="s">
        <v>17</v>
      </c>
      <c r="H213" s="48">
        <v>43465</v>
      </c>
      <c r="I213" s="48">
        <v>43508</v>
      </c>
      <c r="J213" s="48">
        <v>43508</v>
      </c>
      <c r="K213" s="47">
        <v>244500000</v>
      </c>
      <c r="L213" s="47">
        <v>247800000</v>
      </c>
      <c r="M213" s="47" t="s">
        <v>1807</v>
      </c>
      <c r="N213" s="20">
        <f>'Balance Sheet Annual'!AH213/'Balance Sheet Annual'!BR213</f>
        <v>1.328173876775494</v>
      </c>
      <c r="O213" s="21">
        <f>('Balance Sheet Annual'!AH213-'Balance Sheet Annual'!U213)/'Balance Sheet Annual'!BR213</f>
        <v>0.93940728039483745</v>
      </c>
      <c r="P213" s="21">
        <f>'Balance Sheet Annual'!N213/'Balance Sheet Annual'!BR213</f>
        <v>0.20932872998586555</v>
      </c>
      <c r="Q213" s="21">
        <f>'Balance Sheet Annual'!CH213/'Balance Sheet Annual'!CS213</f>
        <v>1.535797191711018</v>
      </c>
      <c r="R213" s="21">
        <f>('Balance Sheet Annual'!BH213+'Balance Sheet Annual'!BS213)/'Balance Sheet Annual'!BB213</f>
        <v>0.22837414666004277</v>
      </c>
      <c r="S213" s="21">
        <f>('Balance Sheet Annual'!BH213/'Balance Sheet Annual'!BB213)</f>
        <v>1.9570301815806955E-2</v>
      </c>
      <c r="T213" s="21">
        <f>'Balance Sheet Annual'!BS213/'Balance Sheet Annual'!BB213</f>
        <v>0.20880384484423581</v>
      </c>
      <c r="U213" s="21">
        <f>('Balance Sheet Annual'!BH213+'Balance Sheet Annual'!BS213)/'Balance Sheet Annual'!CS213</f>
        <v>0.57911051975993655</v>
      </c>
      <c r="V213" s="21">
        <f>('Balance Sheet Annual'!BH213/'Balance Sheet Annual'!CS213)</f>
        <v>4.9626316385460313E-2</v>
      </c>
      <c r="W213" s="21">
        <f>('Balance Sheet Annual'!BS213/'Balance Sheet Annual'!CS213)</f>
        <v>0.52948420337447633</v>
      </c>
      <c r="X213" s="22">
        <f>'Balance Sheet Annual'!AH213/'Balance Sheet Annual'!BB213</f>
        <v>0.3199571306566043</v>
      </c>
      <c r="Y213" s="22">
        <f>'Balance Sheet Annual'!CS213/('Balance Sheet Annual'!BB213-'Balance Sheet Annual'!AQ213-'Balance Sheet Annual'!AR213-'Balance Sheet Annual'!AS213)</f>
        <v>0.84906317978054735</v>
      </c>
      <c r="Z213" s="22">
        <f>'Balance Sheet Annual'!BA213/'Balance Sheet Annual'!BB213</f>
        <v>0.68004286934339575</v>
      </c>
      <c r="AA213" s="22">
        <f>'Balance Sheet Annual'!AR213/'Balance Sheet Annual'!BB213</f>
        <v>0.33265605724843567</v>
      </c>
      <c r="AB213" s="23">
        <f>'Balance Sheet Annual'!CS213/'Balance Sheet Annual'!CT213</f>
        <v>0.39435330367459487</v>
      </c>
      <c r="AC213" s="24">
        <f>'Income Statement Annual'!V213/'Income Statement Annual'!N213</f>
        <v>0.30766776017666359</v>
      </c>
      <c r="AD213" s="22">
        <f>('Income Statement Annual'!AF213-'Income Statement Annual'!AC213)/'Income Statement Annual'!N213</f>
        <v>0.12237525688975122</v>
      </c>
      <c r="AE213" s="22">
        <f>'Income Statement Annual'!AF213/'Income Statement Annual'!N213</f>
        <v>0.12237525688975122</v>
      </c>
      <c r="AF213" s="22">
        <f>'Income Statement Annual'!BS213/'Income Statement Annual'!N213</f>
        <v>8.5370368006535524E-2</v>
      </c>
      <c r="AG213" s="22">
        <f>('Income Statement Annual'!AF213-'Income Statement Annual'!AC213)/('Income Statement Annual'!AH213*-1)</f>
        <v>8.687811508835523</v>
      </c>
      <c r="AH213" s="23">
        <f>'Income Statement Annual'!AF213/('Income Statement Annual'!AH213*-1)</f>
        <v>8.687811508835523</v>
      </c>
      <c r="AI213" s="24">
        <f>'Cash Flow Statement Annual'!BG213/'Cash Flow Statement Annual'!AB213</f>
        <v>-0.97940048302315674</v>
      </c>
      <c r="AJ213" s="22">
        <f>'Cash Flow Statement Annual'!AB213/'Balance Sheet Annual'!BR213</f>
        <v>0.32620432374817526</v>
      </c>
      <c r="AK213" s="22">
        <f>('Cash Flow Statement Annual'!AB213+'Cash Flow Statement Annual'!AV213)/('Balance Sheet Annual'!BH213+'Balance Sheet Annual'!BS213)</f>
        <v>0.22689609659521423</v>
      </c>
      <c r="AL213" s="23">
        <f>('Cash Flow Statement Annual'!AB213/('Balance Sheet Annual'!BH213+'Balance Sheet Annual'!BS213))</f>
        <v>0.34409600860362233</v>
      </c>
      <c r="AM213" s="24">
        <f>'Income Statement Annual'!BS213/'Balance Sheet Annual'!CS213</f>
        <v>0.18933303136677612</v>
      </c>
      <c r="AN213" s="22">
        <f>'Income Statement Annual'!N213/'Balance Sheet Annual'!CS213</f>
        <v>2.2177839429283206</v>
      </c>
      <c r="AO213" s="22">
        <f>'Income Statement Annual'!N213/'Balance Sheet Annual'!BB213</f>
        <v>0.8745904247302525</v>
      </c>
      <c r="AP213" s="22">
        <f>'Income Statement Annual'!N213/('Balance Sheet Annual'!AH213-'Balance Sheet Annual'!BR213)</f>
        <v>11.062769187319072</v>
      </c>
      <c r="AQ213" s="22">
        <f>'Income Statement Annual'!BS213/'Balance Sheet Annual'!BB213</f>
        <v>7.4664106414213866E-2</v>
      </c>
      <c r="AR213" s="22">
        <f>'Cash Flow Statement Annual'!AB213/'Income Statement Annual'!N213</f>
        <v>8.9850780561902446E-2</v>
      </c>
      <c r="AS213" s="22">
        <f>'Cash Flow Statement Annual'!BG213/'Income Statement Annual'!N213</f>
        <v>-8.7999897882334921E-2</v>
      </c>
      <c r="AT213" s="22">
        <f>'Cash Flow Statement Annual'!AB213/'Balance Sheet Annual'!BB213</f>
        <v>7.8582632333978983E-2</v>
      </c>
      <c r="AU213" s="22">
        <f>('Cash Flow Statement Annual'!AB213+'Cash Flow Statement Annual'!AU213)/'Balance Sheet Annual'!BR213</f>
        <v>0.18036471487823527</v>
      </c>
      <c r="AV213" s="22">
        <f>('Cash Flow Statement Annual'!AB213+'Cash Flow Statement Annual'!AU213)/('Balance Sheet Annual'!BH213+'Balance Sheet Annual'!BS213)</f>
        <v>0.19025737540635007</v>
      </c>
      <c r="AW213" s="22">
        <f>'Cash Flow Statement Annual'!AB213/'Balance Sheet Annual'!BS213</f>
        <v>0.37634667308257813</v>
      </c>
      <c r="AX213" s="22">
        <f>('Cash Flow Statement Annual'!AB213+'Cash Flow Statement Annual'!AU213)/'Balance Sheet Annual'!BS213</f>
        <v>0.20808939503301521</v>
      </c>
      <c r="AY213" s="22">
        <f>('Balance Sheet Annual'!BH213+'Balance Sheet Annual'!BS213)/('Income Statement Annual'!AF213-'Income Statement Annual'!AC213)</f>
        <v>2.1337749035151767</v>
      </c>
      <c r="AZ213" s="22">
        <f>(('Balance Sheet Annual'!BH213+'Balance Sheet Annual'!BS213)-'Balance Sheet Annual'!N213)/('Income Statement Annual'!AF213-'Income Statement Annual'!AC213)</f>
        <v>1.6626160425576302</v>
      </c>
      <c r="BA213" s="22">
        <f>('Cash Flow Statement Annual'!AB213+'Cash Flow Statement Annual'!AU213)/'Income Statement Annual'!BS213</f>
        <v>0.5819377990430622</v>
      </c>
      <c r="BB213" s="22">
        <f>'Income Statement Annual'!AF213/('Balance Sheet Annual'!BH213+'Balance Sheet Annual'!BS213)</f>
        <v>0.46865299538044142</v>
      </c>
      <c r="BC213" s="23">
        <f>'Income Statement Annual'!AF213/('Balance Sheet Annual'!BB213-'Balance Sheet Annual'!BR213)</f>
        <v>0.14099358785810931</v>
      </c>
    </row>
    <row r="214" spans="1:55" x14ac:dyDescent="0.2">
      <c r="A214" s="47" t="s">
        <v>682</v>
      </c>
      <c r="B214" s="47" t="s">
        <v>683</v>
      </c>
      <c r="C214" s="47" t="str">
        <f>VLOOKUP(A214,'[1]S&amp;P 500 Wikipedia'!A:D,3,FALSE)</f>
        <v>Real Estate</v>
      </c>
      <c r="D214" s="47">
        <v>378171</v>
      </c>
      <c r="E214" s="47" t="s">
        <v>16</v>
      </c>
      <c r="F214" s="47">
        <v>2018</v>
      </c>
      <c r="G214" s="47" t="s">
        <v>17</v>
      </c>
      <c r="H214" s="48">
        <v>43465</v>
      </c>
      <c r="I214" s="48">
        <v>43510</v>
      </c>
      <c r="J214" s="48">
        <v>43580</v>
      </c>
      <c r="K214" s="47">
        <v>286250000</v>
      </c>
      <c r="L214" s="47">
        <v>287068122</v>
      </c>
      <c r="M214" s="47" t="s">
        <v>2087</v>
      </c>
      <c r="N214" s="20">
        <f>'Balance Sheet Annual'!AH214/'Balance Sheet Annual'!BR214</f>
        <v>0.8259603275635512</v>
      </c>
      <c r="O214" s="21">
        <f>('Balance Sheet Annual'!AH214-'Balance Sheet Annual'!U214)/'Balance Sheet Annual'!BR214</f>
        <v>0.8259603275635512</v>
      </c>
      <c r="P214" s="21">
        <f>'Balance Sheet Annual'!N214/'Balance Sheet Annual'!BR214</f>
        <v>0.11313836674920932</v>
      </c>
      <c r="Q214" s="21">
        <f>'Balance Sheet Annual'!CH214/'Balance Sheet Annual'!CS214</f>
        <v>5.0590561626811432</v>
      </c>
      <c r="R214" s="21">
        <f>('Balance Sheet Annual'!BH214+'Balance Sheet Annual'!BS214)/'Balance Sheet Annual'!BB214</f>
        <v>0.68702778468926606</v>
      </c>
      <c r="S214" s="21">
        <f>('Balance Sheet Annual'!BH214/'Balance Sheet Annual'!BB214)</f>
        <v>1.0665150667211036E-2</v>
      </c>
      <c r="T214" s="21">
        <f>'Balance Sheet Annual'!BS214/'Balance Sheet Annual'!BB214</f>
        <v>0.6763626340220551</v>
      </c>
      <c r="U214" s="21">
        <f>('Balance Sheet Annual'!BH214+'Balance Sheet Annual'!BS214)/'Balance Sheet Annual'!CS214</f>
        <v>4.162739932754671</v>
      </c>
      <c r="V214" s="21">
        <f>('Balance Sheet Annual'!BH214/'Balance Sheet Annual'!CS214)</f>
        <v>6.4620746876087931E-2</v>
      </c>
      <c r="W214" s="21">
        <f>('Balance Sheet Annual'!BS214/'Balance Sheet Annual'!CS214)</f>
        <v>4.0981191858785833</v>
      </c>
      <c r="X214" s="22">
        <f>'Balance Sheet Annual'!AH214/'Balance Sheet Annual'!BB214</f>
        <v>0.10193122029940821</v>
      </c>
      <c r="Y214" s="22">
        <f>'Balance Sheet Annual'!CS214/('Balance Sheet Annual'!BB214-'Balance Sheet Annual'!AQ214-'Balance Sheet Annual'!AR214-'Balance Sheet Annual'!AS214)</f>
        <v>0.33128231009391679</v>
      </c>
      <c r="Z214" s="22">
        <f>'Balance Sheet Annual'!BA214/'Balance Sheet Annual'!BB214</f>
        <v>0.89806877970059185</v>
      </c>
      <c r="AA214" s="22">
        <f>'Balance Sheet Annual'!AR214/'Balance Sheet Annual'!BB214</f>
        <v>0.37469941353736552</v>
      </c>
      <c r="AB214" s="23">
        <f>'Balance Sheet Annual'!CS214/'Balance Sheet Annual'!CT214</f>
        <v>0.1650422067646751</v>
      </c>
      <c r="AC214" s="24">
        <f>'Income Statement Annual'!V214/'Income Statement Annual'!N214</f>
        <v>0.5736668495922983</v>
      </c>
      <c r="AD214" s="22">
        <f>('Income Statement Annual'!AF214-'Income Statement Annual'!AC214)/'Income Statement Annual'!N214</f>
        <v>0.32779989213777116</v>
      </c>
      <c r="AE214" s="22">
        <f>'Income Statement Annual'!AF214/'Income Statement Annual'!N214</f>
        <v>0.17646289035276724</v>
      </c>
      <c r="AF214" s="22">
        <f>'Income Statement Annual'!BS214/'Income Statement Annual'!N214</f>
        <v>8.5984749255814522E-2</v>
      </c>
      <c r="AG214" s="22">
        <f>('Income Statement Annual'!AF214-'Income Statement Annual'!AC214)/('Income Statement Annual'!AH214*-1)</f>
        <v>3.3844154130699824</v>
      </c>
      <c r="AH214" s="23">
        <f>'Income Statement Annual'!AF214/('Income Statement Annual'!AH214*-1)</f>
        <v>1.8219155657738175</v>
      </c>
      <c r="AI214" s="24">
        <f>'Cash Flow Statement Annual'!BG214/'Cash Flow Statement Annual'!AB214</f>
        <v>0.58861481333420274</v>
      </c>
      <c r="AJ214" s="22">
        <f>'Cash Flow Statement Annual'!AB214/'Balance Sheet Annual'!BR214</f>
        <v>0.63961377692150967</v>
      </c>
      <c r="AK214" s="22">
        <f>('Cash Flow Statement Annual'!AB214+'Cash Flow Statement Annual'!AV214)/('Balance Sheet Annual'!BH214+'Balance Sheet Annual'!BS214)</f>
        <v>3.2165012060313726E-2</v>
      </c>
      <c r="AL214" s="23">
        <f>('Cash Flow Statement Annual'!AB214/('Balance Sheet Annual'!BH214+'Balance Sheet Annual'!BS214))</f>
        <v>0.11489246419822707</v>
      </c>
      <c r="AM214" s="24">
        <f>'Income Statement Annual'!BS214/'Balance Sheet Annual'!CS214</f>
        <v>0.18575077922071284</v>
      </c>
      <c r="AN214" s="22">
        <f>'Income Statement Annual'!N214/'Balance Sheet Annual'!CS214</f>
        <v>2.1602758725048194</v>
      </c>
      <c r="AO214" s="22">
        <f>'Income Statement Annual'!N214/'Balance Sheet Annual'!BB214</f>
        <v>0.35653669721867931</v>
      </c>
      <c r="AP214" s="22">
        <f>'Income Statement Annual'!N214/('Balance Sheet Annual'!AH214-'Balance Sheet Annual'!BR214)</f>
        <v>-16.599994500400687</v>
      </c>
      <c r="AQ214" s="22">
        <f>'Income Statement Annual'!BS214/'Balance Sheet Annual'!BB214</f>
        <v>3.0656718510844401E-2</v>
      </c>
      <c r="AR214" s="22">
        <f>'Cash Flow Statement Annual'!AB214/'Income Statement Annual'!N214</f>
        <v>0.2213918392450496</v>
      </c>
      <c r="AS214" s="22">
        <f>'Cash Flow Statement Annual'!BG214/'Income Statement Annual'!N214</f>
        <v>0.13031451613094067</v>
      </c>
      <c r="AT214" s="22">
        <f>'Cash Flow Statement Annual'!AB214/'Balance Sheet Annual'!BB214</f>
        <v>7.8934315155598761E-2</v>
      </c>
      <c r="AU214" s="22">
        <f>('Cash Flow Statement Annual'!AB214+'Cash Flow Statement Annual'!AU214)/'Balance Sheet Annual'!BR214</f>
        <v>-0.87943416117559714</v>
      </c>
      <c r="AV214" s="22">
        <f>('Cash Flow Statement Annual'!AB214+'Cash Flow Statement Annual'!AU214)/('Balance Sheet Annual'!BH214+'Balance Sheet Annual'!BS214)</f>
        <v>-0.15797089043934764</v>
      </c>
      <c r="AW214" s="22">
        <f>'Cash Flow Statement Annual'!AB214/'Balance Sheet Annual'!BS214</f>
        <v>0.11670413352997978</v>
      </c>
      <c r="AX214" s="22">
        <f>('Cash Flow Statement Annual'!AB214+'Cash Flow Statement Annual'!AU214)/'Balance Sheet Annual'!BS214</f>
        <v>-0.16046183725222876</v>
      </c>
      <c r="AY214" s="22">
        <f>('Balance Sheet Annual'!BH214+'Balance Sheet Annual'!BS214)/('Income Statement Annual'!AF214-'Income Statement Annual'!AC214)</f>
        <v>5.8784287368503119</v>
      </c>
      <c r="AZ214" s="22">
        <f>(('Balance Sheet Annual'!BH214+'Balance Sheet Annual'!BS214)-'Balance Sheet Annual'!N214)/('Income Statement Annual'!AF214-'Income Statement Annual'!AC214)</f>
        <v>5.7589625787970578</v>
      </c>
      <c r="BA214" s="22">
        <f>('Cash Flow Statement Annual'!AB214+'Cash Flow Statement Annual'!AU214)/'Income Statement Annual'!BS214</f>
        <v>-3.5401829085374747</v>
      </c>
      <c r="BB214" s="22">
        <f>'Income Statement Annual'!AF214/('Balance Sheet Annual'!BH214+'Balance Sheet Annual'!BS214)</f>
        <v>9.1576348890304998E-2</v>
      </c>
      <c r="BC214" s="23">
        <f>'Income Statement Annual'!AF214/('Balance Sheet Annual'!BB214-'Balance Sheet Annual'!BR214)</f>
        <v>7.1772948425483291E-2</v>
      </c>
    </row>
    <row r="215" spans="1:55" x14ac:dyDescent="0.2">
      <c r="A215" s="47" t="s">
        <v>670</v>
      </c>
      <c r="B215" s="47" t="s">
        <v>671</v>
      </c>
      <c r="C215" s="47" t="str">
        <f>VLOOKUP(A215,'[1]S&amp;P 500 Wikipedia'!A:D,3,FALSE)</f>
        <v>Health Care</v>
      </c>
      <c r="D215" s="47">
        <v>103498</v>
      </c>
      <c r="E215" s="47" t="s">
        <v>16</v>
      </c>
      <c r="F215" s="47">
        <v>2018</v>
      </c>
      <c r="G215" s="47" t="s">
        <v>17</v>
      </c>
      <c r="H215" s="48">
        <v>43465</v>
      </c>
      <c r="I215" s="48">
        <v>43500</v>
      </c>
      <c r="J215" s="48">
        <v>43500</v>
      </c>
      <c r="K215" s="47">
        <v>114500000</v>
      </c>
      <c r="L215" s="47">
        <v>119500000</v>
      </c>
      <c r="M215" s="47" t="s">
        <v>1809</v>
      </c>
      <c r="N215" s="20">
        <f>'Balance Sheet Annual'!AH215/'Balance Sheet Annual'!BR215</f>
        <v>5.2805264440653179</v>
      </c>
      <c r="O215" s="21">
        <f>('Balance Sheet Annual'!AH215-'Balance Sheet Annual'!U215)/'Balance Sheet Annual'!BR215</f>
        <v>4.7821106507433582</v>
      </c>
      <c r="P215" s="21">
        <f>'Balance Sheet Annual'!N215/'Balance Sheet Annual'!BR215</f>
        <v>3.7327565196197905</v>
      </c>
      <c r="Q215" s="21">
        <f>'Balance Sheet Annual'!CH215/'Balance Sheet Annual'!CS215</f>
        <v>0.17333831775700934</v>
      </c>
      <c r="R215" s="21">
        <f>('Balance Sheet Annual'!BH215+'Balance Sheet Annual'!BS215)/'Balance Sheet Annual'!BB215</f>
        <v>0</v>
      </c>
      <c r="S215" s="21">
        <f>('Balance Sheet Annual'!BH215/'Balance Sheet Annual'!BB215)</f>
        <v>0</v>
      </c>
      <c r="T215" s="21">
        <f>'Balance Sheet Annual'!BS215/'Balance Sheet Annual'!BB215</f>
        <v>0</v>
      </c>
      <c r="U215" s="21">
        <f>('Balance Sheet Annual'!BH215+'Balance Sheet Annual'!BS215)/'Balance Sheet Annual'!CS215</f>
        <v>0</v>
      </c>
      <c r="V215" s="21">
        <f>('Balance Sheet Annual'!BH215/'Balance Sheet Annual'!CS215)</f>
        <v>0</v>
      </c>
      <c r="W215" s="21">
        <f>('Balance Sheet Annual'!BS215/'Balance Sheet Annual'!CS215)</f>
        <v>0</v>
      </c>
      <c r="X215" s="22">
        <f>'Balance Sheet Annual'!AH215/'Balance Sheet Annual'!BB215</f>
        <v>0.55223214854652269</v>
      </c>
      <c r="Y215" s="22">
        <f>'Balance Sheet Annual'!CS215/('Balance Sheet Annual'!BB215-'Balance Sheet Annual'!AQ215-'Balance Sheet Annual'!AR215-'Balance Sheet Annual'!AS215)</f>
        <v>0.91047092619569514</v>
      </c>
      <c r="Z215" s="22">
        <f>'Balance Sheet Annual'!BA215/'Balance Sheet Annual'!BB215</f>
        <v>0.44776785145347725</v>
      </c>
      <c r="AA215" s="22">
        <f>'Balance Sheet Annual'!AR215/'Balance Sheet Annual'!BB215</f>
        <v>3.0662571526883915E-2</v>
      </c>
      <c r="AB215" s="23">
        <f>'Balance Sheet Annual'!CS215/'Balance Sheet Annual'!CT215</f>
        <v>0.85226910675825507</v>
      </c>
      <c r="AC215" s="24">
        <f>'Income Statement Annual'!V215/'Income Statement Annual'!N215</f>
        <v>0.69923742011707213</v>
      </c>
      <c r="AD215" s="22">
        <f>('Income Statement Annual'!AF215-'Income Statement Annual'!AC215)/'Income Statement Annual'!N215</f>
        <v>0.32205574351538585</v>
      </c>
      <c r="AE215" s="22">
        <f>'Income Statement Annual'!AF215/'Income Statement Annual'!N215</f>
        <v>0.32205574351538585</v>
      </c>
      <c r="AF215" s="22">
        <f>'Income Statement Annual'!BS215/'Income Statement Annual'!N215</f>
        <v>0.30285698942054667</v>
      </c>
      <c r="AG215" s="22" t="e">
        <f>('Income Statement Annual'!AF215-'Income Statement Annual'!AC215)/('Income Statement Annual'!AH215*-1)</f>
        <v>#DIV/0!</v>
      </c>
      <c r="AH215" s="23" t="e">
        <f>'Income Statement Annual'!AF215/('Income Statement Annual'!AH215*-1)</f>
        <v>#DIV/0!</v>
      </c>
      <c r="AI215" s="24">
        <f>'Cash Flow Statement Annual'!BG215/'Cash Flow Statement Annual'!AB215</f>
        <v>0.10798563611491108</v>
      </c>
      <c r="AJ215" s="22">
        <f>'Cash Flow Statement Annual'!AB215/'Balance Sheet Annual'!BR215</f>
        <v>1.4252985620277845</v>
      </c>
      <c r="AK215" s="22" t="e">
        <f>('Cash Flow Statement Annual'!AB215+'Cash Flow Statement Annual'!AV215)/('Balance Sheet Annual'!BH215+'Balance Sheet Annual'!BS215)</f>
        <v>#DIV/0!</v>
      </c>
      <c r="AL215" s="23" t="e">
        <f>('Cash Flow Statement Annual'!AB215/('Balance Sheet Annual'!BH215+'Balance Sheet Annual'!BS215))</f>
        <v>#DIV/0!</v>
      </c>
      <c r="AM215" s="24">
        <f>'Income Statement Annual'!BS215/'Balance Sheet Annual'!CS215</f>
        <v>0.16865794392523364</v>
      </c>
      <c r="AN215" s="22">
        <f>'Income Statement Annual'!N215/'Balance Sheet Annual'!CS215</f>
        <v>0.55688971962616818</v>
      </c>
      <c r="AO215" s="22">
        <f>'Income Statement Annual'!N215/'Balance Sheet Annual'!BB215</f>
        <v>0.4746199039086495</v>
      </c>
      <c r="AP215" s="22">
        <f>'Income Statement Annual'!N215/('Balance Sheet Annual'!AH215-'Balance Sheet Annual'!BR215)</f>
        <v>1.0602402778568583</v>
      </c>
      <c r="AQ215" s="22">
        <f>'Income Statement Annual'!BS215/'Balance Sheet Annual'!BB215</f>
        <v>0.14374195521684274</v>
      </c>
      <c r="AR215" s="22">
        <f>'Cash Flow Statement Annual'!AB215/'Income Statement Annual'!N215</f>
        <v>0.31405402502550883</v>
      </c>
      <c r="AS215" s="22">
        <f>'Cash Flow Statement Annual'!BG215/'Income Statement Annual'!N215</f>
        <v>3.3913323666827776E-2</v>
      </c>
      <c r="AT215" s="22">
        <f>'Cash Flow Statement Annual'!AB215/'Balance Sheet Annual'!BB215</f>
        <v>0.1490562911797316</v>
      </c>
      <c r="AU215" s="22">
        <f>('Cash Flow Statement Annual'!AB215+'Cash Flow Statement Annual'!AU215)/'Balance Sheet Annual'!BR215</f>
        <v>0.14623446258834999</v>
      </c>
      <c r="AV215" s="22" t="e">
        <f>('Cash Flow Statement Annual'!AB215+'Cash Flow Statement Annual'!AU215)/('Balance Sheet Annual'!BH215+'Balance Sheet Annual'!BS215)</f>
        <v>#DIV/0!</v>
      </c>
      <c r="AW215" s="22" t="e">
        <f>'Cash Flow Statement Annual'!AB215/'Balance Sheet Annual'!BS215</f>
        <v>#DIV/0!</v>
      </c>
      <c r="AX215" s="22" t="e">
        <f>('Cash Flow Statement Annual'!AB215+'Cash Flow Statement Annual'!AU215)/'Balance Sheet Annual'!BS215</f>
        <v>#DIV/0!</v>
      </c>
      <c r="AY215" s="22">
        <f>('Balance Sheet Annual'!BH215+'Balance Sheet Annual'!BS215)/('Income Statement Annual'!AF215-'Income Statement Annual'!AC215)</f>
        <v>0</v>
      </c>
      <c r="AZ215" s="22">
        <f>(('Balance Sheet Annual'!BH215+'Balance Sheet Annual'!BS215)-'Balance Sheet Annual'!N215)/('Income Statement Annual'!AF215-'Income Statement Annual'!AC215)</f>
        <v>-2.553860263465066</v>
      </c>
      <c r="BA215" s="22">
        <f>('Cash Flow Statement Annual'!AB215+'Cash Flow Statement Annual'!AU215)/'Income Statement Annual'!BS215</f>
        <v>0.1063924106747052</v>
      </c>
      <c r="BB215" s="22" t="e">
        <f>'Income Statement Annual'!AF215/('Balance Sheet Annual'!BH215+'Balance Sheet Annual'!BS215)</f>
        <v>#DIV/0!</v>
      </c>
      <c r="BC215" s="23">
        <f>'Income Statement Annual'!AF215/('Balance Sheet Annual'!BB215-'Balance Sheet Annual'!BR215)</f>
        <v>0.17070636626293392</v>
      </c>
    </row>
    <row r="216" spans="1:55" x14ac:dyDescent="0.2">
      <c r="A216" s="47" t="s">
        <v>547</v>
      </c>
      <c r="B216" s="47" t="s">
        <v>548</v>
      </c>
      <c r="C216" s="47" t="str">
        <f>VLOOKUP(A216,'[1]S&amp;P 500 Wikipedia'!A:D,3,FALSE)</f>
        <v>Information Technology</v>
      </c>
      <c r="D216" s="47">
        <v>447532</v>
      </c>
      <c r="E216" s="47" t="s">
        <v>16</v>
      </c>
      <c r="F216" s="47">
        <v>2018</v>
      </c>
      <c r="G216" s="47" t="s">
        <v>17</v>
      </c>
      <c r="H216" s="48">
        <v>43465</v>
      </c>
      <c r="I216" s="48">
        <v>43518</v>
      </c>
      <c r="J216" s="48">
        <v>43518</v>
      </c>
      <c r="K216" s="47">
        <v>90401000</v>
      </c>
      <c r="L216" s="47">
        <v>93179000</v>
      </c>
      <c r="M216" s="47" t="s">
        <v>1810</v>
      </c>
      <c r="N216" s="20">
        <f>'Balance Sheet Annual'!AH216/'Balance Sheet Annual'!BR216</f>
        <v>0.69125674616119814</v>
      </c>
      <c r="O216" s="21">
        <f>('Balance Sheet Annual'!AH216-'Balance Sheet Annual'!U216)/'Balance Sheet Annual'!BR216</f>
        <v>0.69125674616119814</v>
      </c>
      <c r="P216" s="21">
        <f>'Balance Sheet Annual'!N216/'Balance Sheet Annual'!BR216</f>
        <v>5.9661151459307463E-2</v>
      </c>
      <c r="Q216" s="21">
        <f>'Balance Sheet Annual'!CH216/'Balance Sheet Annual'!CS216</f>
        <v>6.2893599464947103</v>
      </c>
      <c r="R216" s="21">
        <f>('Balance Sheet Annual'!BH216+'Balance Sheet Annual'!BS216)/'Balance Sheet Annual'!BB216</f>
        <v>0.36792656068541124</v>
      </c>
      <c r="S216" s="21">
        <f>('Balance Sheet Annual'!BH216/'Balance Sheet Annual'!BB216)</f>
        <v>2.6699781374557082E-2</v>
      </c>
      <c r="T216" s="21">
        <f>'Balance Sheet Annual'!BS216/'Balance Sheet Annual'!BB216</f>
        <v>0.34122677931085416</v>
      </c>
      <c r="U216" s="21">
        <f>('Balance Sheet Annual'!BH216+'Balance Sheet Annual'!BS216)/'Balance Sheet Annual'!CS216</f>
        <v>2.6819491347117919</v>
      </c>
      <c r="V216" s="21">
        <f>('Balance Sheet Annual'!BH216/'Balance Sheet Annual'!CS216)</f>
        <v>0.19462431693186186</v>
      </c>
      <c r="W216" s="21">
        <f>('Balance Sheet Annual'!BS216/'Balance Sheet Annual'!CS216)</f>
        <v>2.4873248177799301</v>
      </c>
      <c r="X216" s="22">
        <f>'Balance Sheet Annual'!AH216/'Balance Sheet Annual'!BB216</f>
        <v>0.29214651226466481</v>
      </c>
      <c r="Y216" s="22">
        <f>'Balance Sheet Annual'!CS216/('Balance Sheet Annual'!BB216-'Balance Sheet Annual'!AQ216-'Balance Sheet Annual'!AR216-'Balance Sheet Annual'!AS216)</f>
        <v>0.3805202943232609</v>
      </c>
      <c r="Z216" s="22">
        <f>'Balance Sheet Annual'!BA216/'Balance Sheet Annual'!BB216</f>
        <v>0.70785348773533519</v>
      </c>
      <c r="AA216" s="22">
        <f>'Balance Sheet Annual'!AR216/'Balance Sheet Annual'!BB216</f>
        <v>0.47136148599510375</v>
      </c>
      <c r="AB216" s="23">
        <f>'Balance Sheet Annual'!CS216/'Balance Sheet Annual'!CT216</f>
        <v>0.13718625604170878</v>
      </c>
      <c r="AC216" s="24">
        <f>'Income Statement Annual'!V216/'Income Statement Annual'!N216</f>
        <v>0.63053276430817717</v>
      </c>
      <c r="AD216" s="22">
        <f>('Income Statement Annual'!AF216-'Income Statement Annual'!AC216)/'Income Statement Annual'!N216</f>
        <v>0.15658915937651396</v>
      </c>
      <c r="AE216" s="22">
        <f>'Income Statement Annual'!AF216/'Income Statement Annual'!N216</f>
        <v>9.229436436693772E-2</v>
      </c>
      <c r="AF216" s="22">
        <f>'Income Statement Annual'!BS216/'Income Statement Annual'!N216</f>
        <v>3.0803022749099851E-2</v>
      </c>
      <c r="AG216" s="22">
        <f>('Income Statement Annual'!AF216-'Income Statement Annual'!AC216)/('Income Statement Annual'!AH216*-1)</f>
        <v>5.0118591395079219</v>
      </c>
      <c r="AH216" s="23">
        <f>'Income Statement Annual'!AF216/('Income Statement Annual'!AH216*-1)</f>
        <v>2.9540126239855726</v>
      </c>
      <c r="AI216" s="24">
        <f>'Cash Flow Statement Annual'!BG216/'Cash Flow Statement Annual'!AB216</f>
        <v>-2.668138925795593</v>
      </c>
      <c r="AJ216" s="22">
        <f>'Cash Flow Statement Annual'!AB216/'Balance Sheet Annual'!BR216</f>
        <v>0.17976714416801637</v>
      </c>
      <c r="AK216" s="22">
        <f>('Cash Flow Statement Annual'!AB216+'Cash Flow Statement Annual'!AV216)/('Balance Sheet Annual'!BH216+'Balance Sheet Annual'!BS216)</f>
        <v>0.20649545708942549</v>
      </c>
      <c r="AL216" s="23">
        <f>('Cash Flow Statement Annual'!AB216/('Balance Sheet Annual'!BH216+'Balance Sheet Annual'!BS216))</f>
        <v>0.20649545708942549</v>
      </c>
      <c r="AM216" s="24">
        <f>'Income Statement Annual'!BS216/'Balance Sheet Annual'!CS216</f>
        <v>0.14393769313681815</v>
      </c>
      <c r="AN216" s="22">
        <f>'Income Statement Annual'!N216/'Balance Sheet Annual'!CS216</f>
        <v>4.672843126768278</v>
      </c>
      <c r="AO216" s="22">
        <f>'Income Statement Annual'!N216/'Balance Sheet Annual'!BB216</f>
        <v>0.64104985363157208</v>
      </c>
      <c r="AP216" s="22">
        <f>'Income Statement Annual'!N216/('Balance Sheet Annual'!AH216-'Balance Sheet Annual'!BR216)</f>
        <v>-4.9128443541490565</v>
      </c>
      <c r="AQ216" s="22">
        <f>'Income Statement Annual'!BS216/'Balance Sheet Annual'!BB216</f>
        <v>1.9746273224720445E-2</v>
      </c>
      <c r="AR216" s="22">
        <f>'Cash Flow Statement Annual'!AB216/'Income Statement Annual'!N216</f>
        <v>0.11851677820948249</v>
      </c>
      <c r="AS216" s="22">
        <f>'Cash Flow Statement Annual'!BG216/'Income Statement Annual'!N216</f>
        <v>-0.31621922930060314</v>
      </c>
      <c r="AT216" s="22">
        <f>'Cash Flow Statement Annual'!AB216/'Balance Sheet Annual'!BB216</f>
        <v>7.5975163324074238E-2</v>
      </c>
      <c r="AU216" s="22">
        <f>('Cash Flow Statement Annual'!AB216+'Cash Flow Statement Annual'!AU216)/'Balance Sheet Annual'!BR216</f>
        <v>0.3262992023838821</v>
      </c>
      <c r="AV216" s="22">
        <f>('Cash Flow Statement Annual'!AB216+'Cash Flow Statement Annual'!AU216)/('Balance Sheet Annual'!BH216+'Balance Sheet Annual'!BS216)</f>
        <v>0.37481433693578481</v>
      </c>
      <c r="AW216" s="22">
        <f>'Cash Flow Statement Annual'!AB216/'Balance Sheet Annual'!BS216</f>
        <v>0.22265299188274329</v>
      </c>
      <c r="AX216" s="22">
        <f>('Cash Flow Statement Annual'!AB216+'Cash Flow Statement Annual'!AU216)/'Balance Sheet Annual'!BS216</f>
        <v>0.40414222518783294</v>
      </c>
      <c r="AY216" s="22">
        <f>('Balance Sheet Annual'!BH216+'Balance Sheet Annual'!BS216)/('Income Statement Annual'!AF216-'Income Statement Annual'!AC216)</f>
        <v>3.6652840984846904</v>
      </c>
      <c r="AZ216" s="22">
        <f>(('Balance Sheet Annual'!BH216+'Balance Sheet Annual'!BS216)-'Balance Sheet Annual'!N216)/('Income Statement Annual'!AF216-'Income Statement Annual'!AC216)</f>
        <v>3.4140957698875365</v>
      </c>
      <c r="BA216" s="22">
        <f>('Cash Flow Statement Annual'!AB216+'Cash Flow Statement Annual'!AU216)/'Income Statement Annual'!BS216</f>
        <v>6.9838064284314365</v>
      </c>
      <c r="BB216" s="22">
        <f>'Income Statement Annual'!AF216/('Balance Sheet Annual'!BH216+'Balance Sheet Annual'!BS216)</f>
        <v>0.16080733246935272</v>
      </c>
      <c r="BC216" s="23">
        <f>'Income Statement Annual'!AF216/('Balance Sheet Annual'!BB216-'Balance Sheet Annual'!BR216)</f>
        <v>0.10247395713326959</v>
      </c>
    </row>
    <row r="217" spans="1:55" x14ac:dyDescent="0.2">
      <c r="A217" s="47" t="s">
        <v>637</v>
      </c>
      <c r="B217" s="47" t="s">
        <v>638</v>
      </c>
      <c r="C217" s="47" t="str">
        <f>VLOOKUP(A217,'[1]S&amp;P 500 Wikipedia'!A:D,3,FALSE)</f>
        <v>Industrials</v>
      </c>
      <c r="D217" s="47">
        <v>378165</v>
      </c>
      <c r="E217" s="47" t="s">
        <v>16</v>
      </c>
      <c r="F217" s="47">
        <v>2018</v>
      </c>
      <c r="G217" s="47" t="s">
        <v>17</v>
      </c>
      <c r="H217" s="48">
        <v>43465</v>
      </c>
      <c r="I217" s="48">
        <v>43511</v>
      </c>
      <c r="J217" s="48">
        <v>43511</v>
      </c>
      <c r="K217" s="47">
        <v>329800000</v>
      </c>
      <c r="L217" s="47">
        <v>331400000</v>
      </c>
      <c r="M217" s="47" t="s">
        <v>1811</v>
      </c>
      <c r="N217" s="20">
        <f>'Balance Sheet Annual'!AH217/'Balance Sheet Annual'!BR217</f>
        <v>1.6312817617165443</v>
      </c>
      <c r="O217" s="21">
        <f>('Balance Sheet Annual'!AH217-'Balance Sheet Annual'!U217)/'Balance Sheet Annual'!BR217</f>
        <v>1.259175607001694</v>
      </c>
      <c r="P217" s="21">
        <f>'Balance Sheet Annual'!N217/'Balance Sheet Annual'!BR217</f>
        <v>0.4246188594014681</v>
      </c>
      <c r="Q217" s="21">
        <f>'Balance Sheet Annual'!CH217/'Balance Sheet Annual'!CS217</f>
        <v>3.5641497851442603</v>
      </c>
      <c r="R217" s="21">
        <f>('Balance Sheet Annual'!BH217+'Balance Sheet Annual'!BS217)/'Balance Sheet Annual'!BB217</f>
        <v>0.49630127774041694</v>
      </c>
      <c r="S217" s="21">
        <f>('Balance Sheet Annual'!BH217/'Balance Sheet Annual'!BB217)</f>
        <v>9.085406859448554E-2</v>
      </c>
      <c r="T217" s="21">
        <f>'Balance Sheet Annual'!BS217/'Balance Sheet Annual'!BB217</f>
        <v>0.40544720914593141</v>
      </c>
      <c r="U217" s="21">
        <f>('Balance Sheet Annual'!BH217+'Balance Sheet Annual'!BS217)/'Balance Sheet Annual'!CS217</f>
        <v>2.2651933701657461</v>
      </c>
      <c r="V217" s="21">
        <f>('Balance Sheet Annual'!BH217/'Balance Sheet Annual'!CS217)</f>
        <v>0.41467157765500307</v>
      </c>
      <c r="W217" s="21">
        <f>('Balance Sheet Annual'!BS217/'Balance Sheet Annual'!CS217)</f>
        <v>1.8505217925107429</v>
      </c>
      <c r="X217" s="22">
        <f>'Balance Sheet Annual'!AH217/'Balance Sheet Annual'!BB217</f>
        <v>0.3885675857431069</v>
      </c>
      <c r="Y217" s="22">
        <f>'Balance Sheet Annual'!CS217/('Balance Sheet Annual'!BB217-'Balance Sheet Annual'!AQ217-'Balance Sheet Annual'!AR217-'Balance Sheet Annual'!AS217)</f>
        <v>0.35594886922320551</v>
      </c>
      <c r="Z217" s="22">
        <f>'Balance Sheet Annual'!BA217/'Balance Sheet Annual'!BB217</f>
        <v>0.6114324142568931</v>
      </c>
      <c r="AA217" s="22">
        <f>'Balance Sheet Annual'!AR217/'Balance Sheet Annual'!BB217</f>
        <v>0.31156691324815061</v>
      </c>
      <c r="AB217" s="23">
        <f>'Balance Sheet Annual'!CS217/'Balance Sheet Annual'!CT217</f>
        <v>0.21909885675857432</v>
      </c>
      <c r="AC217" s="24">
        <f>'Income Statement Annual'!V217/'Income Statement Annual'!N217</f>
        <v>0.41738894907908991</v>
      </c>
      <c r="AD217" s="22">
        <f>('Income Statement Annual'!AF217-'Income Statement Annual'!AC217)/'Income Statement Annual'!N217</f>
        <v>0.24268689057421453</v>
      </c>
      <c r="AE217" s="22">
        <f>'Income Statement Annual'!AF217/'Income Statement Annual'!N217</f>
        <v>0.24268689057421453</v>
      </c>
      <c r="AF217" s="22">
        <f>'Income Statement Annual'!BS217/'Income Statement Annual'!N217</f>
        <v>0.17355092091007585</v>
      </c>
      <c r="AG217" s="22">
        <f>('Income Statement Annual'!AF217-'Income Statement Annual'!AC217)/('Income Statement Annual'!AH217*-1)</f>
        <v>13.945525291828794</v>
      </c>
      <c r="AH217" s="23">
        <f>'Income Statement Annual'!AF217/('Income Statement Annual'!AH217*-1)</f>
        <v>13.945525291828794</v>
      </c>
      <c r="AI217" s="24">
        <f>'Cash Flow Statement Annual'!BG217/'Cash Flow Statement Annual'!AB217</f>
        <v>-1.4101743151903237</v>
      </c>
      <c r="AJ217" s="22">
        <f>'Cash Flow Statement Annual'!AB217/'Balance Sheet Annual'!BR217</f>
        <v>0.79361942405420671</v>
      </c>
      <c r="AK217" s="22">
        <f>('Cash Flow Statement Annual'!AB217+'Cash Flow Statement Annual'!AV217)/('Balance Sheet Annual'!BH217+'Balance Sheet Annual'!BS217)</f>
        <v>0.22859078590785908</v>
      </c>
      <c r="AL217" s="23">
        <f>('Cash Flow Statement Annual'!AB217/('Balance Sheet Annual'!BH217+'Balance Sheet Annual'!BS217))</f>
        <v>0.38089430894308945</v>
      </c>
      <c r="AM217" s="24">
        <f>'Income Statement Annual'!BS217/'Balance Sheet Annual'!CS217</f>
        <v>0.78667894413750772</v>
      </c>
      <c r="AN217" s="22">
        <f>'Income Statement Annual'!N217/'Balance Sheet Annual'!CS217</f>
        <v>4.532842234499693</v>
      </c>
      <c r="AO217" s="22">
        <f>'Income Statement Annual'!N217/'Balance Sheet Annual'!BB217</f>
        <v>0.99314055144586411</v>
      </c>
      <c r="AP217" s="22">
        <f>'Income Statement Annual'!N217/('Balance Sheet Annual'!AH217-'Balance Sheet Annual'!BR217)</f>
        <v>6.6046511627906979</v>
      </c>
      <c r="AQ217" s="22">
        <f>'Income Statement Annual'!BS217/'Balance Sheet Annual'!BB217</f>
        <v>0.17236045729657026</v>
      </c>
      <c r="AR217" s="22">
        <f>'Cash Flow Statement Annual'!AB217/'Income Statement Annual'!N217</f>
        <v>0.19034398699891658</v>
      </c>
      <c r="AS217" s="22">
        <f>'Cash Flow Statement Annual'!BG217/'Income Statement Annual'!N217</f>
        <v>-0.26841820151679308</v>
      </c>
      <c r="AT217" s="22">
        <f>'Cash Flow Statement Annual'!AB217/'Balance Sheet Annual'!BB217</f>
        <v>0.1890383322125084</v>
      </c>
      <c r="AU217" s="22">
        <f>('Cash Flow Statement Annual'!AB217+'Cash Flow Statement Annual'!AU217)/'Balance Sheet Annual'!BR217</f>
        <v>0.70186335403726707</v>
      </c>
      <c r="AV217" s="22">
        <f>('Cash Flow Statement Annual'!AB217+'Cash Flow Statement Annual'!AU217)/('Balance Sheet Annual'!BH217+'Balance Sheet Annual'!BS217)</f>
        <v>0.33685636856368562</v>
      </c>
      <c r="AW217" s="22">
        <f>'Cash Flow Statement Annual'!AB217/'Balance Sheet Annual'!BS217</f>
        <v>0.46624647536904962</v>
      </c>
      <c r="AX217" s="22">
        <f>('Cash Flow Statement Annual'!AB217+'Cash Flow Statement Annual'!AU217)/'Balance Sheet Annual'!BS217</f>
        <v>0.41234035495106985</v>
      </c>
      <c r="AY217" s="22">
        <f>('Balance Sheet Annual'!BH217+'Balance Sheet Annual'!BS217)/('Income Statement Annual'!AF217-'Income Statement Annual'!AC217)</f>
        <v>2.0591517857142856</v>
      </c>
      <c r="AZ217" s="22">
        <f>(('Balance Sheet Annual'!BH217+'Balance Sheet Annual'!BS217)-'Balance Sheet Annual'!N217)/('Income Statement Annual'!AF217-'Income Statement Annual'!AC217)</f>
        <v>1.6395089285714286</v>
      </c>
      <c r="BA217" s="22">
        <f>('Cash Flow Statement Annual'!AB217+'Cash Flow Statement Annual'!AU217)/'Income Statement Annual'!BS217</f>
        <v>0.96995708154506433</v>
      </c>
      <c r="BB217" s="22">
        <f>'Income Statement Annual'!AF217/('Balance Sheet Annual'!BH217+'Balance Sheet Annual'!BS217)</f>
        <v>0.48563685636856369</v>
      </c>
      <c r="BC217" s="23">
        <f>'Income Statement Annual'!AF217/('Balance Sheet Annual'!BB217-'Balance Sheet Annual'!BR217)</f>
        <v>0.31638418079096048</v>
      </c>
    </row>
    <row r="218" spans="1:55" x14ac:dyDescent="0.2">
      <c r="A218" s="47" t="s">
        <v>673</v>
      </c>
      <c r="B218" s="47" t="s">
        <v>674</v>
      </c>
      <c r="C218" s="47" t="str">
        <f>VLOOKUP(A218,'[1]S&amp;P 500 Wikipedia'!A:D,3,FALSE)</f>
        <v>Financials</v>
      </c>
      <c r="D218" s="47">
        <v>378170</v>
      </c>
      <c r="E218" s="47" t="s">
        <v>16</v>
      </c>
      <c r="F218" s="47">
        <v>2018</v>
      </c>
      <c r="G218" s="47" t="s">
        <v>17</v>
      </c>
      <c r="H218" s="48">
        <v>43465</v>
      </c>
      <c r="I218" s="48">
        <v>43518</v>
      </c>
      <c r="J218" s="48">
        <v>43518</v>
      </c>
      <c r="K218" s="47">
        <v>410100000</v>
      </c>
      <c r="L218" s="47">
        <v>409700000</v>
      </c>
      <c r="M218" s="47" t="s">
        <v>1812</v>
      </c>
      <c r="N218" s="20">
        <f>'Balance Sheet Annual'!AH218/'Balance Sheet Annual'!BR218</f>
        <v>0.78527233999391421</v>
      </c>
      <c r="O218" s="21">
        <f>('Balance Sheet Annual'!AH218-'Balance Sheet Annual'!U218)/'Balance Sheet Annual'!BR218</f>
        <v>0.78527233999391421</v>
      </c>
      <c r="P218" s="21">
        <f>'Balance Sheet Annual'!N218/'Balance Sheet Annual'!BR218</f>
        <v>0.12913127732608731</v>
      </c>
      <c r="Q218" s="21">
        <f>'Balance Sheet Annual'!CH218/'Balance Sheet Annual'!CS218</f>
        <v>2.3194462303373196</v>
      </c>
      <c r="R218" s="21">
        <f>('Balance Sheet Annual'!BH218+'Balance Sheet Annual'!BS218)/'Balance Sheet Annual'!BB218</f>
        <v>0.25222413036180047</v>
      </c>
      <c r="S218" s="21">
        <f>('Balance Sheet Annual'!BH218/'Balance Sheet Annual'!BB218)</f>
        <v>0.16869818970637607</v>
      </c>
      <c r="T218" s="21">
        <f>'Balance Sheet Annual'!BS218/'Balance Sheet Annual'!BB218</f>
        <v>8.352594065542443E-2</v>
      </c>
      <c r="U218" s="21">
        <f>('Balance Sheet Annual'!BH218+'Balance Sheet Annual'!BS218)/'Balance Sheet Annual'!CS218</f>
        <v>0.8372444387295872</v>
      </c>
      <c r="V218" s="21">
        <f>('Balance Sheet Annual'!BH218/'Balance Sheet Annual'!CS218)</f>
        <v>0.55998456988556</v>
      </c>
      <c r="W218" s="21">
        <f>('Balance Sheet Annual'!BS218/'Balance Sheet Annual'!CS218)</f>
        <v>0.27725986884402726</v>
      </c>
      <c r="X218" s="22">
        <f>'Balance Sheet Annual'!AH218/'Balance Sheet Annual'!BB218</f>
        <v>0.4748405340495313</v>
      </c>
      <c r="Y218" s="22">
        <f>'Balance Sheet Annual'!CS218/('Balance Sheet Annual'!BB218-'Balance Sheet Annual'!AQ218-'Balance Sheet Annual'!AR218-'Balance Sheet Annual'!AS218)</f>
        <v>0.43115332729658307</v>
      </c>
      <c r="Z218" s="22">
        <f>'Balance Sheet Annual'!BA218/'Balance Sheet Annual'!BB218</f>
        <v>0.5251594659504687</v>
      </c>
      <c r="AA218" s="22">
        <f>'Balance Sheet Annual'!AR218/'Balance Sheet Annual'!BB218</f>
        <v>0.23103517289466208</v>
      </c>
      <c r="AB218" s="23">
        <f>'Balance Sheet Annual'!CS218/'Balance Sheet Annual'!CT218</f>
        <v>0.3012550680474137</v>
      </c>
      <c r="AC218" s="24">
        <f>'Income Statement Annual'!V218/'Income Statement Annual'!N218</f>
        <v>0.41615701623981483</v>
      </c>
      <c r="AD218" s="22">
        <f>('Income Statement Annual'!AF218-'Income Statement Annual'!AC218)/'Income Statement Annual'!N218</f>
        <v>0.25249807116915374</v>
      </c>
      <c r="AE218" s="22">
        <f>'Income Statement Annual'!AF218/'Income Statement Annual'!N218</f>
        <v>0.25249807116915374</v>
      </c>
      <c r="AF218" s="22">
        <f>'Income Statement Annual'!BS218/'Income Statement Annual'!N218</f>
        <v>0.16612408498146441</v>
      </c>
      <c r="AG218" s="22">
        <f>('Income Statement Annual'!AF218-'Income Statement Annual'!AC218)/('Income Statement Annual'!AH218*-1)</f>
        <v>14.875831485587582</v>
      </c>
      <c r="AH218" s="23">
        <f>'Income Statement Annual'!AF218/('Income Statement Annual'!AH218*-1)</f>
        <v>14.875831485587582</v>
      </c>
      <c r="AI218" s="24">
        <f>'Cash Flow Statement Annual'!BG218/'Cash Flow Statement Annual'!AB218</f>
        <v>1.8581081081081081</v>
      </c>
      <c r="AJ218" s="22">
        <f>'Cash Flow Statement Annual'!AB218/'Balance Sheet Annual'!BR218</f>
        <v>4.4244905803406988E-2</v>
      </c>
      <c r="AK218" s="22">
        <f>('Cash Flow Statement Annual'!AB218+'Cash Flow Statement Annual'!AV218)/('Balance Sheet Annual'!BH218+'Balance Sheet Annual'!BS218)</f>
        <v>4.3284059640366031E-2</v>
      </c>
      <c r="AL218" s="23">
        <f>('Cash Flow Statement Annual'!AB218/('Balance Sheet Annual'!BH218+'Balance Sheet Annual'!BS218))</f>
        <v>0.10607282267869712</v>
      </c>
      <c r="AM218" s="24">
        <f>'Income Statement Annual'!BS218/'Balance Sheet Annual'!CS218</f>
        <v>9.4595173803094595E-2</v>
      </c>
      <c r="AN218" s="22">
        <f>'Income Statement Annual'!N218/'Balance Sheet Annual'!CS218</f>
        <v>0.56942479962281944</v>
      </c>
      <c r="AO218" s="22">
        <f>'Income Statement Annual'!N218/'Balance Sheet Annual'!BB218</f>
        <v>0.17154210675825737</v>
      </c>
      <c r="AP218" s="22">
        <f>'Income Statement Annual'!N218/('Balance Sheet Annual'!AH218-'Balance Sheet Annual'!BR218)</f>
        <v>-1.3211595355890908</v>
      </c>
      <c r="AQ218" s="22">
        <f>'Income Statement Annual'!BS218/'Balance Sheet Annual'!BB218</f>
        <v>2.8497275521008187E-2</v>
      </c>
      <c r="AR218" s="22">
        <f>'Cash Flow Statement Annual'!AB218/'Income Statement Annual'!N218</f>
        <v>0.1559624395476186</v>
      </c>
      <c r="AS218" s="22">
        <f>'Cash Flow Statement Annual'!BG218/'Income Statement Annual'!N218</f>
        <v>0.28979507348375078</v>
      </c>
      <c r="AT218" s="22">
        <f>'Cash Flow Statement Annual'!AB218/'Balance Sheet Annual'!BB218</f>
        <v>2.6754125455155851E-2</v>
      </c>
      <c r="AU218" s="22">
        <f>('Cash Flow Statement Annual'!AB218+'Cash Flow Statement Annual'!AU218)/'Balance Sheet Annual'!BR218</f>
        <v>-0.11050015748367775</v>
      </c>
      <c r="AV218" s="22">
        <f>('Cash Flow Statement Annual'!AB218+'Cash Flow Statement Annual'!AU218)/('Balance Sheet Annual'!BH218+'Balance Sheet Annual'!BS218)</f>
        <v>-0.26491329109873935</v>
      </c>
      <c r="AW218" s="22">
        <f>'Cash Flow Statement Annual'!AB218/'Balance Sheet Annual'!BS218</f>
        <v>0.32030917874396136</v>
      </c>
      <c r="AX218" s="22">
        <f>('Cash Flow Statement Annual'!AB218+'Cash Flow Statement Annual'!AU218)/'Balance Sheet Annual'!BS218</f>
        <v>-0.79996135265700485</v>
      </c>
      <c r="AY218" s="22">
        <f>('Balance Sheet Annual'!BH218+'Balance Sheet Annual'!BS218)/('Income Statement Annual'!AF218-'Income Statement Annual'!AC218)</f>
        <v>5.8231480101356388</v>
      </c>
      <c r="AZ218" s="22">
        <f>(('Balance Sheet Annual'!BH218+'Balance Sheet Annual'!BS218)-'Balance Sheet Annual'!N218)/('Income Statement Annual'!AF218-'Income Statement Annual'!AC218)</f>
        <v>4.0204203308987925</v>
      </c>
      <c r="BA218" s="22">
        <f>('Cash Flow Statement Annual'!AB218+'Cash Flow Statement Annual'!AU218)/'Income Statement Annual'!BS218</f>
        <v>-2.3446986859990937</v>
      </c>
      <c r="BB218" s="22">
        <f>'Income Statement Annual'!AF218/('Balance Sheet Annual'!BH218+'Balance Sheet Annual'!BS218)</f>
        <v>0.17172841876239842</v>
      </c>
      <c r="BC218" s="23">
        <f>'Income Statement Annual'!AF218/('Balance Sheet Annual'!BB218-'Balance Sheet Annual'!BR218)</f>
        <v>0.10956778782162775</v>
      </c>
    </row>
    <row r="219" spans="1:55" x14ac:dyDescent="0.2">
      <c r="A219" s="47" t="s">
        <v>685</v>
      </c>
      <c r="B219" s="47" t="s">
        <v>686</v>
      </c>
      <c r="C219" s="47" t="str">
        <f>VLOOKUP(A219,'[1]S&amp;P 500 Wikipedia'!A:D,3,FALSE)</f>
        <v>Industrials</v>
      </c>
      <c r="D219" s="47">
        <v>378173</v>
      </c>
      <c r="E219" s="47" t="s">
        <v>16</v>
      </c>
      <c r="F219" s="47">
        <v>2018</v>
      </c>
      <c r="G219" s="47" t="s">
        <v>17</v>
      </c>
      <c r="H219" s="48">
        <v>43465</v>
      </c>
      <c r="I219" s="48">
        <v>43518</v>
      </c>
      <c r="J219" s="48">
        <v>43518</v>
      </c>
      <c r="K219" s="47">
        <v>109043000</v>
      </c>
      <c r="L219" s="47">
        <v>109932000</v>
      </c>
      <c r="M219" s="47" t="s">
        <v>1813</v>
      </c>
      <c r="N219" s="20">
        <f>'Balance Sheet Annual'!AH219/'Balance Sheet Annual'!BR219</f>
        <v>4.599290271439008</v>
      </c>
      <c r="O219" s="21">
        <f>('Balance Sheet Annual'!AH219-'Balance Sheet Annual'!U219)/'Balance Sheet Annual'!BR219</f>
        <v>4.5830392768725208</v>
      </c>
      <c r="P219" s="21">
        <f>'Balance Sheet Annual'!N219/'Balance Sheet Annual'!BR219</f>
        <v>5.6198552443601796E-3</v>
      </c>
      <c r="Q219" s="21">
        <f>'Balance Sheet Annual'!CH219/'Balance Sheet Annual'!CS219</f>
        <v>1.4229969391600963</v>
      </c>
      <c r="R219" s="21">
        <f>('Balance Sheet Annual'!BH219+'Balance Sheet Annual'!BS219)/'Balance Sheet Annual'!BB219</f>
        <v>0.22568414503204956</v>
      </c>
      <c r="S219" s="21">
        <f>('Balance Sheet Annual'!BH219/'Balance Sheet Annual'!BB219)</f>
        <v>4.9238684457111812E-2</v>
      </c>
      <c r="T219" s="21">
        <f>'Balance Sheet Annual'!BS219/'Balance Sheet Annual'!BB219</f>
        <v>0.17644546057493773</v>
      </c>
      <c r="U219" s="21">
        <f>('Balance Sheet Annual'!BH219+'Balance Sheet Annual'!BS219)/'Balance Sheet Annual'!CS219</f>
        <v>0.54683199262961935</v>
      </c>
      <c r="V219" s="21">
        <f>('Balance Sheet Annual'!BH219/'Balance Sheet Annual'!CS219)</f>
        <v>0.11930518172785173</v>
      </c>
      <c r="W219" s="21">
        <f>('Balance Sheet Annual'!BS219/'Balance Sheet Annual'!CS219)</f>
        <v>0.42752681090176758</v>
      </c>
      <c r="X219" s="22">
        <f>'Balance Sheet Annual'!AH219/'Balance Sheet Annual'!BB219</f>
        <v>1.22157741885877</v>
      </c>
      <c r="Y219" s="22">
        <f>'Balance Sheet Annual'!CS219/('Balance Sheet Annual'!BB219-'Balance Sheet Annual'!AQ219-'Balance Sheet Annual'!AR219-'Balance Sheet Annual'!AS219)</f>
        <v>0.42141546458530948</v>
      </c>
      <c r="Z219" s="22">
        <f>'Balance Sheet Annual'!BA219/'Balance Sheet Annual'!BB219</f>
        <v>-0.22157741885877005</v>
      </c>
      <c r="AA219" s="22">
        <f>'Balance Sheet Annual'!AR219/'Balance Sheet Annual'!BB219</f>
        <v>7.87309096643974E-3</v>
      </c>
      <c r="AB219" s="23">
        <f>'Balance Sheet Annual'!CS219/'Balance Sheet Annual'!CT219</f>
        <v>0.41271203600720946</v>
      </c>
      <c r="AC219" s="24">
        <f>'Income Statement Annual'!V219/'Income Statement Annual'!N219</f>
        <v>0.20837333198372954</v>
      </c>
      <c r="AD219" s="22">
        <f>('Income Statement Annual'!AF219-'Income Statement Annual'!AC219)/'Income Statement Annual'!N219</f>
        <v>0.1296494876187394</v>
      </c>
      <c r="AE219" s="22">
        <f>'Income Statement Annual'!AF219/'Income Statement Annual'!N219</f>
        <v>7.9051765585892497E-2</v>
      </c>
      <c r="AF219" s="22">
        <f>'Income Statement Annual'!BS219/'Income Statement Annual'!N219</f>
        <v>5.6830198561232587E-2</v>
      </c>
      <c r="AG219" s="22">
        <f>('Income Statement Annual'!AF219-'Income Statement Annual'!AC219)/('Income Statement Annual'!AH219*-1)</f>
        <v>27.781857075342636</v>
      </c>
      <c r="AH219" s="23">
        <f>'Income Statement Annual'!AF219/('Income Statement Annual'!AH219*-1)</f>
        <v>16.939556749496305</v>
      </c>
      <c r="AI219" s="24">
        <f>'Cash Flow Statement Annual'!BG219/'Cash Flow Statement Annual'!AB219</f>
        <v>-0.19127795330383759</v>
      </c>
      <c r="AJ219" s="22">
        <f>'Cash Flow Statement Annual'!AB219/'Balance Sheet Annual'!BR219</f>
        <v>0.80440907222105551</v>
      </c>
      <c r="AK219" s="22">
        <f>('Cash Flow Statement Annual'!AB219+'Cash Flow Statement Annual'!AV219)/('Balance Sheet Annual'!BH219+'Balance Sheet Annual'!BS219)</f>
        <v>0.85531596791935283</v>
      </c>
      <c r="AL219" s="23">
        <f>('Cash Flow Statement Annual'!AB219/('Balance Sheet Annual'!BH219+'Balance Sheet Annual'!BS219))</f>
        <v>0.94668628775115216</v>
      </c>
      <c r="AM219" s="24">
        <f>'Income Statement Annual'!BS219/'Balance Sheet Annual'!CS219</f>
        <v>0.23298216794265114</v>
      </c>
      <c r="AN219" s="22">
        <f>'Income Statement Annual'!N219/'Balance Sheet Annual'!CS219</f>
        <v>4.0996191081687119</v>
      </c>
      <c r="AO219" s="22">
        <f>'Income Statement Annual'!N219/'Balance Sheet Annual'!BB219</f>
        <v>1.6919621489863692</v>
      </c>
      <c r="AP219" s="22">
        <f>'Income Statement Annual'!N219/('Balance Sheet Annual'!AH219-'Balance Sheet Annual'!BR219)</f>
        <v>1.7698790732724217</v>
      </c>
      <c r="AQ219" s="22">
        <f>'Income Statement Annual'!BS219/'Balance Sheet Annual'!BB219</f>
        <v>9.6154544884985149E-2</v>
      </c>
      <c r="AR219" s="22">
        <f>'Cash Flow Statement Annual'!AB219/'Income Statement Annual'!N219</f>
        <v>0.12627474296199806</v>
      </c>
      <c r="AS219" s="22">
        <f>'Cash Flow Statement Annual'!BG219/'Income Statement Annual'!N219</f>
        <v>-2.4153574387739157E-2</v>
      </c>
      <c r="AT219" s="22">
        <f>'Cash Flow Statement Annual'!AB219/'Balance Sheet Annual'!BB219</f>
        <v>0.21365208546468362</v>
      </c>
      <c r="AU219" s="22">
        <f>('Cash Flow Statement Annual'!AB219+'Cash Flow Statement Annual'!AU219)/'Balance Sheet Annual'!BR219</f>
        <v>0.1486806650359227</v>
      </c>
      <c r="AV219" s="22">
        <f>('Cash Flow Statement Annual'!AB219+'Cash Flow Statement Annual'!AU219)/('Balance Sheet Annual'!BH219+'Balance Sheet Annual'!BS219)</f>
        <v>0.1749780698700901</v>
      </c>
      <c r="AW219" s="22">
        <f>'Cash Flow Statement Annual'!AB219/'Balance Sheet Annual'!BS219</f>
        <v>1.2108675664905755</v>
      </c>
      <c r="AX219" s="22">
        <f>('Cash Flow Statement Annual'!AB219+'Cash Flow Statement Annual'!AU219)/'Balance Sheet Annual'!BS219</f>
        <v>0.22380726582205215</v>
      </c>
      <c r="AY219" s="22">
        <f>('Balance Sheet Annual'!BH219+'Balance Sheet Annual'!BS219)/('Income Statement Annual'!AF219-'Income Statement Annual'!AC219)</f>
        <v>1.0288204821499238</v>
      </c>
      <c r="AZ219" s="22">
        <f>(('Balance Sheet Annual'!BH219+'Balance Sheet Annual'!BS219)-'Balance Sheet Annual'!N219)/('Income Statement Annual'!AF219-'Income Statement Annual'!AC219)</f>
        <v>1.0220160191384475</v>
      </c>
      <c r="BA219" s="22">
        <f>('Cash Flow Statement Annual'!AB219+'Cash Flow Statement Annual'!AU219)/'Income Statement Annual'!BS219</f>
        <v>0.41069068701042721</v>
      </c>
      <c r="BB219" s="22">
        <f>'Income Statement Annual'!AF219/('Balance Sheet Annual'!BH219+'Balance Sheet Annual'!BS219)</f>
        <v>0.59265392862612953</v>
      </c>
      <c r="BC219" s="23">
        <f>'Income Statement Annual'!AF219/('Balance Sheet Annual'!BB219-'Balance Sheet Annual'!BR219)</f>
        <v>0.18212531279258493</v>
      </c>
    </row>
    <row r="220" spans="1:55" x14ac:dyDescent="0.2">
      <c r="A220" s="47" t="s">
        <v>700</v>
      </c>
      <c r="B220" s="47" t="s">
        <v>701</v>
      </c>
      <c r="C220" s="47" t="str">
        <f>VLOOKUP(A220,'[1]S&amp;P 500 Wikipedia'!A:D,3,FALSE)</f>
        <v>Industrials</v>
      </c>
      <c r="D220" s="47">
        <v>360440</v>
      </c>
      <c r="E220" s="47" t="s">
        <v>16</v>
      </c>
      <c r="F220" s="47">
        <v>2015</v>
      </c>
      <c r="G220" s="47" t="s">
        <v>17</v>
      </c>
      <c r="H220" s="48">
        <v>42277</v>
      </c>
      <c r="I220" s="48">
        <v>42326</v>
      </c>
      <c r="J220" s="48">
        <v>42697</v>
      </c>
      <c r="K220" s="47">
        <v>620845500</v>
      </c>
      <c r="L220" s="47">
        <v>625907000</v>
      </c>
      <c r="M220" s="47" t="s">
        <v>702</v>
      </c>
      <c r="N220" s="20">
        <f>'Balance Sheet Annual'!AH220/'Balance Sheet Annual'!BR220</f>
        <v>1.0022017997319548</v>
      </c>
      <c r="O220" s="21">
        <f>('Balance Sheet Annual'!AH220-'Balance Sheet Annual'!U220)/'Balance Sheet Annual'!BR220</f>
        <v>0.77465058395558106</v>
      </c>
      <c r="P220" s="21">
        <f>'Balance Sheet Annual'!N220/'Balance Sheet Annual'!BR220</f>
        <v>5.7151062607696729E-2</v>
      </c>
      <c r="Q220" s="21">
        <f>'Balance Sheet Annual'!CH220/'Balance Sheet Annual'!CS220</f>
        <v>1.7658263305322128</v>
      </c>
      <c r="R220" s="21">
        <f>('Balance Sheet Annual'!BH220+'Balance Sheet Annual'!BS220)/'Balance Sheet Annual'!BB220</f>
        <v>0.22314495982715549</v>
      </c>
      <c r="S220" s="21">
        <f>('Balance Sheet Annual'!BH220/'Balance Sheet Annual'!BB220)</f>
        <v>2.9201269326851666E-2</v>
      </c>
      <c r="T220" s="21">
        <f>'Balance Sheet Annual'!BS220/'Balance Sheet Annual'!BB220</f>
        <v>0.19394369050030383</v>
      </c>
      <c r="U220" s="21">
        <f>('Balance Sheet Annual'!BH220+'Balance Sheet Annual'!BS220)/'Balance Sheet Annual'!CS220</f>
        <v>0.61718020541549956</v>
      </c>
      <c r="V220" s="21">
        <f>('Balance Sheet Annual'!BH220/'Balance Sheet Annual'!CS220)</f>
        <v>8.0765639589169005E-2</v>
      </c>
      <c r="W220" s="21">
        <f>('Balance Sheet Annual'!BS220/'Balance Sheet Annual'!CS220)</f>
        <v>0.53641456582633051</v>
      </c>
      <c r="X220" s="22">
        <f>'Balance Sheet Annual'!AH220/'Balance Sheet Annual'!BB220</f>
        <v>0.35341975558706368</v>
      </c>
      <c r="Y220" s="22">
        <f>'Balance Sheet Annual'!CS220/('Balance Sheet Annual'!BB220-'Balance Sheet Annual'!AQ220-'Balance Sheet Annual'!AR220-'Balance Sheet Annual'!AS220)</f>
        <v>0.50324217648717229</v>
      </c>
      <c r="Z220" s="22">
        <f>'Balance Sheet Annual'!BA220/'Balance Sheet Annual'!BB220</f>
        <v>0.64658024441293638</v>
      </c>
      <c r="AA220" s="22">
        <f>'Balance Sheet Annual'!AR220/'Balance Sheet Annual'!BB220</f>
        <v>0.23036932009992572</v>
      </c>
      <c r="AB220" s="23">
        <f>'Balance Sheet Annual'!CS220/'Balance Sheet Annual'!CT220</f>
        <v>0.36155560056714603</v>
      </c>
      <c r="AC220" s="24">
        <f>'Income Statement Annual'!V220/'Income Statement Annual'!N220</f>
        <v>0.17340434116033246</v>
      </c>
      <c r="AD220" s="22">
        <f>('Income Statement Annual'!AF220-'Income Statement Annual'!AC220)/'Income Statement Annual'!N220</f>
        <v>6.6193281153339251E-2</v>
      </c>
      <c r="AE220" s="22">
        <f>'Income Statement Annual'!AF220/'Income Statement Annual'!N220</f>
        <v>6.6193281153339251E-2</v>
      </c>
      <c r="AF220" s="22">
        <f>'Income Statement Annual'!BS220/'Income Statement Annual'!N220</f>
        <v>4.2039861211974498E-2</v>
      </c>
      <c r="AG220" s="22" t="e">
        <f>('Income Statement Annual'!AF220-'Income Statement Annual'!AC220)/('Income Statement Annual'!AH220*-1)</f>
        <v>#DIV/0!</v>
      </c>
      <c r="AH220" s="23" t="e">
        <f>'Income Statement Annual'!AF220/('Income Statement Annual'!AH220*-1)</f>
        <v>#DIV/0!</v>
      </c>
      <c r="AI220" s="24">
        <f>'Cash Flow Statement Annual'!BG220/'Cash Flow Statement Annual'!AB220</f>
        <v>-1.1381250000000001</v>
      </c>
      <c r="AJ220" s="22">
        <f>'Cash Flow Statement Annual'!AB220/'Balance Sheet Annual'!BR220</f>
        <v>0.15316867700555237</v>
      </c>
      <c r="AK220" s="22">
        <f>('Cash Flow Statement Annual'!AB220+'Cash Flow Statement Annual'!AV220)/('Balance Sheet Annual'!BH220+'Balance Sheet Annual'!BS220)</f>
        <v>0.14266263237518911</v>
      </c>
      <c r="AL220" s="23">
        <f>('Cash Flow Statement Annual'!AB220/('Balance Sheet Annual'!BH220+'Balance Sheet Annual'!BS220))</f>
        <v>0.24205748865355523</v>
      </c>
      <c r="AM220" s="24">
        <f>'Income Statement Annual'!BS220/'Balance Sheet Annual'!CS220</f>
        <v>0.14593837535014006</v>
      </c>
      <c r="AN220" s="22">
        <f>'Income Statement Annual'!N220/'Balance Sheet Annual'!CS220</f>
        <v>3.4714285714285715</v>
      </c>
      <c r="AO220" s="22">
        <f>'Income Statement Annual'!N220/'Balance Sheet Annual'!BB220</f>
        <v>1.2551144419688069</v>
      </c>
      <c r="AP220" s="22">
        <f>'Income Statement Annual'!N220/('Balance Sheet Annual'!AH220-'Balance Sheet Annual'!BR220)</f>
        <v>1616.4782608695652</v>
      </c>
      <c r="AQ220" s="22">
        <f>'Income Statement Annual'!BS220/'Balance Sheet Annual'!BB220</f>
        <v>5.2764836945513469E-2</v>
      </c>
      <c r="AR220" s="22">
        <f>'Cash Flow Statement Annual'!AB220/'Income Statement Annual'!N220</f>
        <v>4.3035046666128729E-2</v>
      </c>
      <c r="AS220" s="22">
        <f>'Cash Flow Statement Annual'!BG220/'Income Statement Annual'!N220</f>
        <v>-4.8979262486887762E-2</v>
      </c>
      <c r="AT220" s="22">
        <f>'Cash Flow Statement Annual'!AB220/'Balance Sheet Annual'!BB220</f>
        <v>5.4013908581459727E-2</v>
      </c>
      <c r="AU220" s="22">
        <f>('Cash Flow Statement Annual'!AB220+'Cash Flow Statement Annual'!AU220)/'Balance Sheet Annual'!BR220</f>
        <v>0.19816197587593337</v>
      </c>
      <c r="AV220" s="22">
        <f>('Cash Flow Statement Annual'!AB220+'Cash Flow Statement Annual'!AU220)/('Balance Sheet Annual'!BH220+'Balance Sheet Annual'!BS220)</f>
        <v>0.31316187594553707</v>
      </c>
      <c r="AW220" s="22">
        <f>'Cash Flow Statement Annual'!AB220/'Balance Sheet Annual'!BS220</f>
        <v>0.278503046127067</v>
      </c>
      <c r="AX220" s="22">
        <f>('Cash Flow Statement Annual'!AB220+'Cash Flow Statement Annual'!AU220)/'Balance Sheet Annual'!BS220</f>
        <v>0.36031331592689297</v>
      </c>
      <c r="AY220" s="22">
        <f>('Balance Sheet Annual'!BH220+'Balance Sheet Annual'!BS220)/('Income Statement Annual'!AF220-'Income Statement Annual'!AC220)</f>
        <v>2.6859000406338889</v>
      </c>
      <c r="AZ220" s="22">
        <f>(('Balance Sheet Annual'!BH220+'Balance Sheet Annual'!BS220)-'Balance Sheet Annual'!N220)/('Income Statement Annual'!AF220-'Income Statement Annual'!AC220)</f>
        <v>2.4433157253149127</v>
      </c>
      <c r="BA220" s="22">
        <f>('Cash Flow Statement Annual'!AB220+'Cash Flow Statement Annual'!AU220)/'Income Statement Annual'!BS220</f>
        <v>1.3243761996161227</v>
      </c>
      <c r="BB220" s="22">
        <f>'Income Statement Annual'!AF220/('Balance Sheet Annual'!BH220+'Balance Sheet Annual'!BS220)</f>
        <v>0.3723146747352496</v>
      </c>
      <c r="BC220" s="23">
        <f>'Income Statement Annual'!AF220/('Balance Sheet Annual'!BB220-'Balance Sheet Annual'!BR220)</f>
        <v>0.1283375052148519</v>
      </c>
    </row>
    <row r="221" spans="1:55" x14ac:dyDescent="0.2">
      <c r="A221" s="47" t="s">
        <v>691</v>
      </c>
      <c r="B221" s="47" t="s">
        <v>692</v>
      </c>
      <c r="C221" s="47" t="str">
        <f>VLOOKUP(A221,'[1]S&amp;P 500 Wikipedia'!A:D,3,FALSE)</f>
        <v>Industrials</v>
      </c>
      <c r="D221" s="47">
        <v>378172</v>
      </c>
      <c r="E221" s="47" t="s">
        <v>16</v>
      </c>
      <c r="F221" s="47">
        <v>2018</v>
      </c>
      <c r="G221" s="47" t="s">
        <v>17</v>
      </c>
      <c r="H221" s="48">
        <v>43373</v>
      </c>
      <c r="I221" s="48">
        <v>43425</v>
      </c>
      <c r="J221" s="48">
        <v>43425</v>
      </c>
      <c r="K221" s="47">
        <v>142222000</v>
      </c>
      <c r="L221" s="47">
        <v>143841000</v>
      </c>
      <c r="M221" s="47" t="s">
        <v>1814</v>
      </c>
      <c r="N221" s="20">
        <f>'Balance Sheet Annual'!AH221/'Balance Sheet Annual'!BR221</f>
        <v>1.4485151602524469</v>
      </c>
      <c r="O221" s="21">
        <f>('Balance Sheet Annual'!AH221-'Balance Sheet Annual'!U221)/'Balance Sheet Annual'!BR221</f>
        <v>1.4485151602524469</v>
      </c>
      <c r="P221" s="21">
        <f>'Balance Sheet Annual'!N221/'Balance Sheet Annual'!BR221</f>
        <v>0.25220452218318823</v>
      </c>
      <c r="Q221" s="21">
        <f>'Balance Sheet Annual'!CH221/'Balance Sheet Annual'!CS221</f>
        <v>1.1273623677190154</v>
      </c>
      <c r="R221" s="21">
        <f>('Balance Sheet Annual'!BH221+'Balance Sheet Annual'!BS221)/'Balance Sheet Annual'!BB221</f>
        <v>0.17016178105053895</v>
      </c>
      <c r="S221" s="21">
        <f>('Balance Sheet Annual'!BH221/'Balance Sheet Annual'!BB221)</f>
        <v>3.917507756530926E-4</v>
      </c>
      <c r="T221" s="21">
        <f>'Balance Sheet Annual'!BS221/'Balance Sheet Annual'!BB221</f>
        <v>0.16977003027488585</v>
      </c>
      <c r="U221" s="21">
        <f>('Balance Sheet Annual'!BH221+'Balance Sheet Annual'!BS221)/'Balance Sheet Annual'!CS221</f>
        <v>0.36199576943095918</v>
      </c>
      <c r="V221" s="21">
        <f>('Balance Sheet Annual'!BH221/'Balance Sheet Annual'!CS221)</f>
        <v>8.3339585764912382E-4</v>
      </c>
      <c r="W221" s="21">
        <f>('Balance Sheet Annual'!BS221/'Balance Sheet Annual'!CS221)</f>
        <v>0.36116237357331005</v>
      </c>
      <c r="X221" s="22">
        <f>'Balance Sheet Annual'!AH221/'Balance Sheet Annual'!BB221</f>
        <v>0.36032404447486299</v>
      </c>
      <c r="Y221" s="22">
        <f>'Balance Sheet Annual'!CS221/('Balance Sheet Annual'!BB221-'Balance Sheet Annual'!AQ221-'Balance Sheet Annual'!AR221-'Balance Sheet Annual'!AS221)</f>
        <v>1.0099171217309193</v>
      </c>
      <c r="Z221" s="22">
        <f>'Balance Sheet Annual'!BA221/'Balance Sheet Annual'!BB221</f>
        <v>0.63967595552513701</v>
      </c>
      <c r="AA221" s="22">
        <f>'Balance Sheet Annual'!AR221/'Balance Sheet Annual'!BB221</f>
        <v>0.48267870861420731</v>
      </c>
      <c r="AB221" s="23">
        <f>'Balance Sheet Annual'!CS221/'Balance Sheet Annual'!CT221</f>
        <v>0.47006566214302858</v>
      </c>
      <c r="AC221" s="24">
        <f>'Income Statement Annual'!V221/'Income Statement Annual'!N221</f>
        <v>0.18875120573418952</v>
      </c>
      <c r="AD221" s="22">
        <f>('Income Statement Annual'!AF221-'Income Statement Annual'!AC221)/'Income Statement Annual'!N221</f>
        <v>4.3242329515158384E-2</v>
      </c>
      <c r="AE221" s="22">
        <f>'Income Statement Annual'!AF221/'Income Statement Annual'!N221</f>
        <v>4.3242329515158384E-2</v>
      </c>
      <c r="AF221" s="22">
        <f>'Income Statement Annual'!BS221/'Income Statement Annual'!N221</f>
        <v>1.0906563958868298E-2</v>
      </c>
      <c r="AG221" s="22">
        <f>('Income Statement Annual'!AF221-'Income Statement Annual'!AC221)/('Income Statement Annual'!AH221*-1)</f>
        <v>9.5604786355051932</v>
      </c>
      <c r="AH221" s="23">
        <f>'Income Statement Annual'!AF221/('Income Statement Annual'!AH221*-1)</f>
        <v>9.5604786355051932</v>
      </c>
      <c r="AI221" s="24">
        <f>'Cash Flow Statement Annual'!BG221/'Cash Flow Statement Annual'!AB221</f>
        <v>2.3743432428837457</v>
      </c>
      <c r="AJ221" s="22">
        <f>'Cash Flow Statement Annual'!AB221/'Balance Sheet Annual'!BR221</f>
        <v>0.15295580337941433</v>
      </c>
      <c r="AK221" s="22">
        <f>('Cash Flow Statement Annual'!AB221+'Cash Flow Statement Annual'!AV221)/('Balance Sheet Annual'!BH221+'Balance Sheet Annual'!BS221)</f>
        <v>0.18337081304247407</v>
      </c>
      <c r="AL221" s="23">
        <f>('Cash Flow Statement Annual'!AB221/('Balance Sheet Annual'!BH221+'Balance Sheet Annual'!BS221))</f>
        <v>0.22360120288256838</v>
      </c>
      <c r="AM221" s="24">
        <f>'Income Statement Annual'!BS221/'Balance Sheet Annual'!CS221</f>
        <v>2.7493483732630997E-2</v>
      </c>
      <c r="AN221" s="22">
        <f>'Income Statement Annual'!N221/'Balance Sheet Annual'!CS221</f>
        <v>2.52081992425081</v>
      </c>
      <c r="AO221" s="22">
        <f>'Income Statement Annual'!N221/'Balance Sheet Annual'!BB221</f>
        <v>1.1849508868362961</v>
      </c>
      <c r="AP221" s="22">
        <f>'Income Statement Annual'!N221/('Balance Sheet Annual'!AH221-'Balance Sheet Annual'!BR221)</f>
        <v>10.620697133938766</v>
      </c>
      <c r="AQ221" s="22">
        <f>'Income Statement Annual'!BS221/'Balance Sheet Annual'!BB221</f>
        <v>1.2923742635397775E-2</v>
      </c>
      <c r="AR221" s="22">
        <f>'Cash Flow Statement Annual'!AB221/'Income Statement Annual'!N221</f>
        <v>3.210966745560756E-2</v>
      </c>
      <c r="AS221" s="22">
        <f>'Cash Flow Statement Annual'!BG221/'Income Statement Annual'!N221</f>
        <v>7.6239371954465923E-2</v>
      </c>
      <c r="AT221" s="22">
        <f>'Cash Flow Statement Annual'!AB221/'Balance Sheet Annual'!BB221</f>
        <v>3.8048378927540732E-2</v>
      </c>
      <c r="AU221" s="22">
        <f>('Cash Flow Statement Annual'!AB221+'Cash Flow Statement Annual'!AU221)/'Balance Sheet Annual'!BR221</f>
        <v>-0.34855753565271624</v>
      </c>
      <c r="AV221" s="22">
        <f>('Cash Flow Statement Annual'!AB221+'Cash Flow Statement Annual'!AU221)/('Balance Sheet Annual'!BH221+'Balance Sheet Annual'!BS221)</f>
        <v>-0.50954512691749487</v>
      </c>
      <c r="AW221" s="22">
        <f>'Cash Flow Statement Annual'!AB221/'Balance Sheet Annual'!BS221</f>
        <v>0.22411717112810842</v>
      </c>
      <c r="AX221" s="22">
        <f>('Cash Flow Statement Annual'!AB221+'Cash Flow Statement Annual'!AU221)/'Balance Sheet Annual'!BS221</f>
        <v>-0.5107209215991414</v>
      </c>
      <c r="AY221" s="22">
        <f>('Balance Sheet Annual'!BH221+'Balance Sheet Annual'!BS221)/('Income Statement Annual'!AF221-'Income Statement Annual'!AC221)</f>
        <v>3.3208754712788071</v>
      </c>
      <c r="AZ221" s="22">
        <f>(('Balance Sheet Annual'!BH221+'Balance Sheet Annual'!BS221)-'Balance Sheet Annual'!N221)/('Income Statement Annual'!AF221-'Income Statement Annual'!AC221)</f>
        <v>2.096502775587179</v>
      </c>
      <c r="BA221" s="22">
        <f>('Cash Flow Statement Annual'!AB221+'Cash Flow Statement Annual'!AU221)/'Income Statement Annual'!BS221</f>
        <v>-6.7089781008499001</v>
      </c>
      <c r="BB221" s="22">
        <f>'Income Statement Annual'!AF221/('Balance Sheet Annual'!BH221+'Balance Sheet Annual'!BS221)</f>
        <v>0.30112541365934409</v>
      </c>
      <c r="BC221" s="23">
        <f>'Income Statement Annual'!AF221/('Balance Sheet Annual'!BB221-'Balance Sheet Annual'!BR221)</f>
        <v>6.8206741359198034E-2</v>
      </c>
    </row>
    <row r="222" spans="1:55" x14ac:dyDescent="0.2">
      <c r="A222" s="47" t="s">
        <v>688</v>
      </c>
      <c r="B222" s="47" t="s">
        <v>689</v>
      </c>
      <c r="C222" s="47" t="str">
        <f>VLOOKUP(A222,'[1]S&amp;P 500 Wikipedia'!A:D,3,FALSE)</f>
        <v>Information Technology</v>
      </c>
      <c r="D222" s="47">
        <v>447566</v>
      </c>
      <c r="E222" s="47" t="s">
        <v>16</v>
      </c>
      <c r="F222" s="47">
        <v>2019</v>
      </c>
      <c r="G222" s="47" t="s">
        <v>17</v>
      </c>
      <c r="H222" s="48">
        <v>43646</v>
      </c>
      <c r="I222" s="48">
        <v>43703</v>
      </c>
      <c r="J222" s="48">
        <v>43777</v>
      </c>
      <c r="K222" s="47">
        <v>77059000</v>
      </c>
      <c r="L222" s="47">
        <v>77156000</v>
      </c>
      <c r="M222" s="47" t="s">
        <v>2088</v>
      </c>
      <c r="N222" s="20">
        <f>'Balance Sheet Annual'!AH222/'Balance Sheet Annual'!BR222</f>
        <v>1.2116894557432303</v>
      </c>
      <c r="O222" s="21">
        <f>('Balance Sheet Annual'!AH222-'Balance Sheet Annual'!U222)/'Balance Sheet Annual'!BR222</f>
        <v>1.2116894557432303</v>
      </c>
      <c r="P222" s="21">
        <f>'Balance Sheet Annual'!N222/'Balance Sheet Annual'!BR222</f>
        <v>0.19922461816061723</v>
      </c>
      <c r="Q222" s="21">
        <f>'Balance Sheet Annual'!CH222/'Balance Sheet Annual'!CS222</f>
        <v>0.52890771462540931</v>
      </c>
      <c r="R222" s="21">
        <f>('Balance Sheet Annual'!BH222+'Balance Sheet Annual'!BS222)/'Balance Sheet Annual'!BB222</f>
        <v>0</v>
      </c>
      <c r="S222" s="21">
        <f>('Balance Sheet Annual'!BH222/'Balance Sheet Annual'!BB222)</f>
        <v>0</v>
      </c>
      <c r="T222" s="21">
        <f>'Balance Sheet Annual'!BS222/'Balance Sheet Annual'!BB222</f>
        <v>0</v>
      </c>
      <c r="U222" s="21">
        <f>('Balance Sheet Annual'!BH222+'Balance Sheet Annual'!BS222)/'Balance Sheet Annual'!CS222</f>
        <v>0</v>
      </c>
      <c r="V222" s="21">
        <f>('Balance Sheet Annual'!BH222/'Balance Sheet Annual'!CS222)</f>
        <v>0</v>
      </c>
      <c r="W222" s="21">
        <f>('Balance Sheet Annual'!BS222/'Balance Sheet Annual'!CS222)</f>
        <v>0</v>
      </c>
      <c r="X222" s="22">
        <f>'Balance Sheet Annual'!AH222/'Balance Sheet Annual'!BB222</f>
        <v>0.26063733134263595</v>
      </c>
      <c r="Y222" s="22">
        <f>'Balance Sheet Annual'!CS222/('Balance Sheet Annual'!BB222-'Balance Sheet Annual'!AQ222-'Balance Sheet Annual'!AR222-'Balance Sheet Annual'!AS222)</f>
        <v>1.3395962874115654</v>
      </c>
      <c r="Z222" s="22">
        <f>'Balance Sheet Annual'!BA222/'Balance Sheet Annual'!BB222</f>
        <v>0.739362668657364</v>
      </c>
      <c r="AA222" s="22">
        <f>'Balance Sheet Annual'!AR222/'Balance Sheet Annual'!BB222</f>
        <v>0.30526141862818557</v>
      </c>
      <c r="AB222" s="23">
        <f>'Balance Sheet Annual'!CS222/'Balance Sheet Annual'!CT222</f>
        <v>0.65406171375425715</v>
      </c>
      <c r="AC222" s="24">
        <f>'Income Statement Annual'!V222/'Income Statement Annual'!N222</f>
        <v>0.40552885281102291</v>
      </c>
      <c r="AD222" s="22">
        <f>('Income Statement Annual'!AF222-'Income Statement Annual'!AC222)/'Income Statement Annual'!N222</f>
        <v>0.22366652476249299</v>
      </c>
      <c r="AE222" s="22">
        <f>'Income Statement Annual'!AF222/'Income Statement Annual'!N222</f>
        <v>0.22366652476249299</v>
      </c>
      <c r="AF222" s="22">
        <f>'Income Statement Annual'!BS222/'Income Statement Annual'!N222</f>
        <v>0.17510567137955974</v>
      </c>
      <c r="AG222" s="22">
        <f>('Income Statement Annual'!AF222-'Income Statement Annual'!AC222)/('Income Statement Annual'!AH222*-1)</f>
        <v>6945.7</v>
      </c>
      <c r="AH222" s="23">
        <f>'Income Statement Annual'!AF222/('Income Statement Annual'!AH222*-1)</f>
        <v>6945.7</v>
      </c>
      <c r="AI222" s="24">
        <f>'Cash Flow Statement Annual'!BG222/'Cash Flow Statement Annual'!AB222</f>
        <v>-0.41357787014529329</v>
      </c>
      <c r="AJ222" s="22">
        <f>'Cash Flow Statement Annual'!AB222/'Balance Sheet Annual'!BR222</f>
        <v>0.91736778718279355</v>
      </c>
      <c r="AK222" s="22" t="e">
        <f>('Cash Flow Statement Annual'!AB222+'Cash Flow Statement Annual'!AV222)/('Balance Sheet Annual'!BH222+'Balance Sheet Annual'!BS222)</f>
        <v>#DIV/0!</v>
      </c>
      <c r="AL222" s="23" t="e">
        <f>('Cash Flow Statement Annual'!AB222/('Balance Sheet Annual'!BH222+'Balance Sheet Annual'!BS222))</f>
        <v>#DIV/0!</v>
      </c>
      <c r="AM222" s="24">
        <f>'Income Statement Annual'!BS222/'Balance Sheet Annual'!CS222</f>
        <v>0.19026069042059099</v>
      </c>
      <c r="AN222" s="22">
        <f>'Income Statement Annual'!N222/'Balance Sheet Annual'!CS222</f>
        <v>1.0865478480601647</v>
      </c>
      <c r="AO222" s="22">
        <f>'Income Statement Annual'!N222/'Balance Sheet Annual'!BB222</f>
        <v>0.71066934757823153</v>
      </c>
      <c r="AP222" s="22">
        <f>'Income Statement Annual'!N222/('Balance Sheet Annual'!AH222-'Balance Sheet Annual'!BR222)</f>
        <v>15.607130651548962</v>
      </c>
      <c r="AQ222" s="22">
        <f>'Income Statement Annual'!BS222/'Balance Sheet Annual'!BB222</f>
        <v>0.12444223323655994</v>
      </c>
      <c r="AR222" s="22">
        <f>'Cash Flow Statement Annual'!AB222/'Income Statement Annual'!N222</f>
        <v>0.27766503444664781</v>
      </c>
      <c r="AS222" s="22">
        <f>'Cash Flow Statement Annual'!BG222/'Income Statement Annual'!N222</f>
        <v>-0.11483611356026409</v>
      </c>
      <c r="AT222" s="22">
        <f>'Cash Flow Statement Annual'!AB222/'Balance Sheet Annual'!BB222</f>
        <v>0.19732802887548637</v>
      </c>
      <c r="AU222" s="22">
        <f>('Cash Flow Statement Annual'!AB222+'Cash Flow Statement Annual'!AU222)/'Balance Sheet Annual'!BR222</f>
        <v>0.5117286078448896</v>
      </c>
      <c r="AV222" s="22" t="e">
        <f>('Cash Flow Statement Annual'!AB222+'Cash Flow Statement Annual'!AU222)/('Balance Sheet Annual'!BH222+'Balance Sheet Annual'!BS222)</f>
        <v>#DIV/0!</v>
      </c>
      <c r="AW222" s="22" t="e">
        <f>'Cash Flow Statement Annual'!AB222/'Balance Sheet Annual'!BS222</f>
        <v>#DIV/0!</v>
      </c>
      <c r="AX222" s="22" t="e">
        <f>('Cash Flow Statement Annual'!AB222+'Cash Flow Statement Annual'!AU222)/'Balance Sheet Annual'!BS222</f>
        <v>#DIV/0!</v>
      </c>
      <c r="AY222" s="22">
        <f>('Balance Sheet Annual'!BH222+'Balance Sheet Annual'!BS222)/('Income Statement Annual'!AF222-'Income Statement Annual'!AC222)</f>
        <v>0</v>
      </c>
      <c r="AZ222" s="22">
        <f>(('Balance Sheet Annual'!BH222+'Balance Sheet Annual'!BS222)-'Balance Sheet Annual'!N222)/('Income Statement Annual'!AF222-'Income Statement Annual'!AC222)</f>
        <v>-0.26959989633874193</v>
      </c>
      <c r="BA222" s="22">
        <f>('Cash Flow Statement Annual'!AB222+'Cash Flow Statement Annual'!AU222)/'Income Statement Annual'!BS222</f>
        <v>0.8845394192397521</v>
      </c>
      <c r="BB222" s="22" t="e">
        <f>'Income Statement Annual'!AF222/('Balance Sheet Annual'!BH222+'Balance Sheet Annual'!BS222)</f>
        <v>#DIV/0!</v>
      </c>
      <c r="BC222" s="23">
        <f>'Income Statement Annual'!AF222/('Balance Sheet Annual'!BB222-'Balance Sheet Annual'!BR222)</f>
        <v>0.20251424746059024</v>
      </c>
    </row>
    <row r="223" spans="1:55" x14ac:dyDescent="0.2">
      <c r="A223" s="47" t="s">
        <v>697</v>
      </c>
      <c r="B223" s="47" t="s">
        <v>698</v>
      </c>
      <c r="C223" s="47" t="str">
        <f>VLOOKUP(A223,'[1]S&amp;P 500 Wikipedia'!A:D,3,FALSE)</f>
        <v>Health Care</v>
      </c>
      <c r="D223" s="47">
        <v>89661</v>
      </c>
      <c r="E223" s="47" t="s">
        <v>16</v>
      </c>
      <c r="F223" s="47">
        <v>2018</v>
      </c>
      <c r="G223" s="47" t="s">
        <v>17</v>
      </c>
      <c r="H223" s="48">
        <v>43496</v>
      </c>
      <c r="I223" s="48">
        <v>43516</v>
      </c>
      <c r="J223" s="48">
        <v>43516</v>
      </c>
      <c r="K223" s="47">
        <v>2678300000</v>
      </c>
      <c r="L223" s="47">
        <v>2734000000</v>
      </c>
      <c r="M223" s="47" t="s">
        <v>1816</v>
      </c>
      <c r="N223" s="20">
        <f>'Balance Sheet Annual'!AH223/'Balance Sheet Annual'!BR223</f>
        <v>1.4435798911303235</v>
      </c>
      <c r="O223" s="21">
        <f>('Balance Sheet Annual'!AH223-'Balance Sheet Annual'!U223)/'Balance Sheet Annual'!BR223</f>
        <v>1.1682356708293307</v>
      </c>
      <c r="P223" s="21">
        <f>'Balance Sheet Annual'!N223/'Balance Sheet Annual'!BR223</f>
        <v>0.63038744796669866</v>
      </c>
      <c r="Q223" s="21">
        <f>'Balance Sheet Annual'!CH223/'Balance Sheet Annual'!CS223</f>
        <v>1.5598138974427633</v>
      </c>
      <c r="R223" s="21">
        <f>('Balance Sheet Annual'!BH223+'Balance Sheet Annual'!BS223)/'Balance Sheet Annual'!BB223</f>
        <v>0.1992755991997594</v>
      </c>
      <c r="S223" s="21">
        <f>('Balance Sheet Annual'!BH223/'Balance Sheet Annual'!BB223)</f>
        <v>1.8280005753363755E-2</v>
      </c>
      <c r="T223" s="21">
        <f>'Balance Sheet Annual'!BS223/'Balance Sheet Annual'!BB223</f>
        <v>0.18099559344639565</v>
      </c>
      <c r="U223" s="21">
        <f>('Balance Sheet Annual'!BH223+'Balance Sheet Annual'!BS223)/'Balance Sheet Annual'!CS223</f>
        <v>0.51010844825277812</v>
      </c>
      <c r="V223" s="21">
        <f>('Balance Sheet Annual'!BH223/'Balance Sheet Annual'!CS223)</f>
        <v>4.6793412772794217E-2</v>
      </c>
      <c r="W223" s="21">
        <f>('Balance Sheet Annual'!BS223/'Balance Sheet Annual'!CS223)</f>
        <v>0.46331503547998393</v>
      </c>
      <c r="X223" s="22">
        <f>'Balance Sheet Annual'!AH223/'Balance Sheet Annual'!BB223</f>
        <v>0.29474874798959166</v>
      </c>
      <c r="Y223" s="22">
        <f>'Balance Sheet Annual'!CS223/('Balance Sheet Annual'!BB223-'Balance Sheet Annual'!AQ223-'Balance Sheet Annual'!AR223-'Balance Sheet Annual'!AS223)</f>
        <v>0.79786353318200032</v>
      </c>
      <c r="Z223" s="22">
        <f>'Balance Sheet Annual'!BA223/'Balance Sheet Annual'!BB223</f>
        <v>0.70525125201040839</v>
      </c>
      <c r="AA223" s="22">
        <f>'Balance Sheet Annual'!AR223/'Balance Sheet Annual'!BB223</f>
        <v>0.19909907553905096</v>
      </c>
      <c r="AB223" s="23">
        <f>'Balance Sheet Annual'!CS223/'Balance Sheet Annual'!CT223</f>
        <v>0.39065339906115565</v>
      </c>
      <c r="AC223" s="24">
        <f>'Income Statement Annual'!V223/'Income Statement Annual'!N223</f>
        <v>0.66792512962577066</v>
      </c>
      <c r="AD223" s="22">
        <f>('Income Statement Annual'!AF223-'Income Statement Annual'!AC223)/'Income Statement Annual'!N223</f>
        <v>0.25955798531520818</v>
      </c>
      <c r="AE223" s="22">
        <f>'Income Statement Annual'!AF223/'Income Statement Annual'!N223</f>
        <v>0.25955798531520818</v>
      </c>
      <c r="AF223" s="22">
        <f>'Income Statement Annual'!BS223/'Income Statement Annual'!N223</f>
        <v>0.18750689498780354</v>
      </c>
      <c r="AG223" s="22">
        <f>('Income Statement Annual'!AF223-'Income Statement Annual'!AC223)/('Income Statement Annual'!AH223*-1)</f>
        <v>53.743654822335024</v>
      </c>
      <c r="AH223" s="23">
        <f>'Income Statement Annual'!AF223/('Income Statement Annual'!AH223*-1)</f>
        <v>53.743654822335024</v>
      </c>
      <c r="AI223" s="24">
        <f>'Cash Flow Statement Annual'!BG223/'Cash Flow Statement Annual'!AB223</f>
        <v>-0.83374622764740325</v>
      </c>
      <c r="AJ223" s="22">
        <f>'Cash Flow Statement Annual'!AB223/'Balance Sheet Annual'!BR223</f>
        <v>0.71088696765930193</v>
      </c>
      <c r="AK223" s="22">
        <f>('Cash Flow Statement Annual'!AB223+'Cash Flow Statement Annual'!AV223)/('Balance Sheet Annual'!BH223+'Balance Sheet Annual'!BS223)</f>
        <v>0.4168963254593176</v>
      </c>
      <c r="AL223" s="23">
        <f>('Cash Flow Statement Annual'!AB223/('Balance Sheet Annual'!BH223+'Balance Sheet Annual'!BS223))</f>
        <v>0.72837926509186357</v>
      </c>
      <c r="AM223" s="24">
        <f>'Income Statement Annual'!BS223/'Balance Sheet Annual'!CS223</f>
        <v>0.25600816709064134</v>
      </c>
      <c r="AN223" s="22">
        <f>'Income Statement Annual'!N223/'Balance Sheet Annual'!CS223</f>
        <v>1.3653266836256528</v>
      </c>
      <c r="AO223" s="22">
        <f>'Income Statement Annual'!N223/'Balance Sheet Annual'!BB223</f>
        <v>0.53336950978725628</v>
      </c>
      <c r="AP223" s="22">
        <f>'Income Statement Annual'!N223/('Balance Sheet Annual'!AH223-'Balance Sheet Annual'!BR223)</f>
        <v>5.889049303399986</v>
      </c>
      <c r="AQ223" s="22">
        <f>'Income Statement Annual'!BS223/'Balance Sheet Annual'!BB223</f>
        <v>0.10001046066137531</v>
      </c>
      <c r="AR223" s="22">
        <f>'Cash Flow Statement Annual'!AB223/'Income Statement Annual'!N223</f>
        <v>0.27213444306885182</v>
      </c>
      <c r="AS223" s="22">
        <f>'Cash Flow Statement Annual'!BG223/'Income Statement Annual'!N223</f>
        <v>-0.22689106532158224</v>
      </c>
      <c r="AT223" s="22">
        <f>'Cash Flow Statement Annual'!AB223/'Balance Sheet Annual'!BB223</f>
        <v>0.14514821449586149</v>
      </c>
      <c r="AU223" s="22">
        <f>('Cash Flow Statement Annual'!AB223+'Cash Flow Statement Annual'!AU223)/'Balance Sheet Annual'!BR223</f>
        <v>0.60947806596221576</v>
      </c>
      <c r="AV223" s="22">
        <f>('Cash Flow Statement Annual'!AB223+'Cash Flow Statement Annual'!AU223)/('Balance Sheet Annual'!BH223+'Balance Sheet Annual'!BS223)</f>
        <v>0.62447506561679789</v>
      </c>
      <c r="AW223" s="22">
        <f>'Cash Flow Statement Annual'!AB223/'Balance Sheet Annual'!BS223</f>
        <v>0.80194336078601358</v>
      </c>
      <c r="AX223" s="22">
        <f>('Cash Flow Statement Annual'!AB223+'Cash Flow Statement Annual'!AU223)/'Balance Sheet Annual'!BS223</f>
        <v>0.68754515243461922</v>
      </c>
      <c r="AY223" s="22">
        <f>('Balance Sheet Annual'!BH223+'Balance Sheet Annual'!BS223)/('Income Statement Annual'!AF223-'Income Statement Annual'!AC223)</f>
        <v>1.4394332939787484</v>
      </c>
      <c r="AZ223" s="22">
        <f>(('Balance Sheet Annual'!BH223+'Balance Sheet Annual'!BS223)-'Balance Sheet Annual'!N223)/('Income Statement Annual'!AF223-'Income Statement Annual'!AC223)</f>
        <v>0.50970484061393151</v>
      </c>
      <c r="BA223" s="22">
        <f>('Cash Flow Statement Annual'!AB223+'Cash Flow Statement Annual'!AU223)/'Income Statement Annual'!BS223</f>
        <v>1.2442962672419429</v>
      </c>
      <c r="BB223" s="22">
        <f>'Income Statement Annual'!AF223/('Balance Sheet Annual'!BH223+'Balance Sheet Annual'!BS223)</f>
        <v>0.6947178477690289</v>
      </c>
      <c r="BC223" s="23">
        <f>'Income Statement Annual'!AF223/('Balance Sheet Annual'!BB223-'Balance Sheet Annual'!BR223)</f>
        <v>0.17395912063356445</v>
      </c>
    </row>
    <row r="224" spans="1:55" x14ac:dyDescent="0.2">
      <c r="A224" s="47" t="s">
        <v>703</v>
      </c>
      <c r="B224" s="47" t="s">
        <v>704</v>
      </c>
      <c r="C224" s="47" t="str">
        <f>VLOOKUP(A224,'[1]S&amp;P 500 Wikipedia'!A:D,3,FALSE)</f>
        <v>Information Technology</v>
      </c>
      <c r="D224" s="47">
        <v>385619</v>
      </c>
      <c r="E224" s="47" t="s">
        <v>16</v>
      </c>
      <c r="F224" s="47">
        <v>2018</v>
      </c>
      <c r="G224" s="47" t="s">
        <v>17</v>
      </c>
      <c r="H224" s="48">
        <v>43465</v>
      </c>
      <c r="I224" s="48">
        <v>43518</v>
      </c>
      <c r="J224" s="48">
        <v>43594</v>
      </c>
      <c r="K224" s="47">
        <v>345500000</v>
      </c>
      <c r="L224" s="47">
        <v>355200000</v>
      </c>
      <c r="M224" s="47" t="s">
        <v>2089</v>
      </c>
      <c r="N224" s="20">
        <f>'Balance Sheet Annual'!AH224/'Balance Sheet Annual'!BR224</f>
        <v>2.4867299864314791</v>
      </c>
      <c r="O224" s="21">
        <f>('Balance Sheet Annual'!AH224-'Balance Sheet Annual'!U224)/'Balance Sheet Annual'!BR224</f>
        <v>2.4867299864314791</v>
      </c>
      <c r="P224" s="21">
        <f>'Balance Sheet Annual'!N224/'Balance Sheet Annual'!BR224</f>
        <v>1.9316689280868384</v>
      </c>
      <c r="Q224" s="21">
        <f>'Balance Sheet Annual'!CH224/'Balance Sheet Annual'!CS224</f>
        <v>0.94130452811411514</v>
      </c>
      <c r="R224" s="21">
        <f>('Balance Sheet Annual'!BH224+'Balance Sheet Annual'!BS224)/'Balance Sheet Annual'!BB224</f>
        <v>0.22844509948415623</v>
      </c>
      <c r="S224" s="21">
        <f>('Balance Sheet Annual'!BH224/'Balance Sheet Annual'!BB224)</f>
        <v>3.7369303557506436E-2</v>
      </c>
      <c r="T224" s="21">
        <f>'Balance Sheet Annual'!BS224/'Balance Sheet Annual'!BB224</f>
        <v>0.19107579592664981</v>
      </c>
      <c r="U224" s="21">
        <f>('Balance Sheet Annual'!BH224+'Balance Sheet Annual'!BS224)/'Balance Sheet Annual'!CS224</f>
        <v>0.44348150605407199</v>
      </c>
      <c r="V224" s="21">
        <f>('Balance Sheet Annual'!BH224/'Balance Sheet Annual'!CS224)</f>
        <v>7.2545198208658151E-2</v>
      </c>
      <c r="W224" s="21">
        <f>('Balance Sheet Annual'!BS224/'Balance Sheet Annual'!CS224)</f>
        <v>0.37093630784541382</v>
      </c>
      <c r="X224" s="22">
        <f>'Balance Sheet Annual'!AH224/'Balance Sheet Annual'!BB224</f>
        <v>0.48933602469214915</v>
      </c>
      <c r="Y224" s="22">
        <f>'Balance Sheet Annual'!CS224/('Balance Sheet Annual'!BB224-'Balance Sheet Annual'!AQ224-'Balance Sheet Annual'!AR224-'Balance Sheet Annual'!AS224)</f>
        <v>0.78604954367666235</v>
      </c>
      <c r="Z224" s="22">
        <f>'Balance Sheet Annual'!BA224/'Balance Sheet Annual'!BB224</f>
        <v>0.5106639753078509</v>
      </c>
      <c r="AA224" s="22">
        <f>'Balance Sheet Annual'!AR224/'Balance Sheet Annual'!BB224</f>
        <v>0.33201969391133468</v>
      </c>
      <c r="AB224" s="23">
        <f>'Balance Sheet Annual'!CS224/'Balance Sheet Annual'!CT224</f>
        <v>0.51511753334828536</v>
      </c>
      <c r="AC224" s="24">
        <f>'Income Statement Annual'!V224/'Income Statement Annual'!N224</f>
        <v>0.58982248520710057</v>
      </c>
      <c r="AD224" s="22">
        <f>('Income Statement Annual'!AF224-'Income Statement Annual'!AC224)/'Income Statement Annual'!N224</f>
        <v>0.12469069392146315</v>
      </c>
      <c r="AE224" s="22">
        <f>'Income Statement Annual'!AF224/'Income Statement Annual'!N224</f>
        <v>0.12469069392146315</v>
      </c>
      <c r="AF224" s="22">
        <f>'Income Statement Annual'!BS224/'Income Statement Annual'!N224</f>
        <v>0.12197955890263583</v>
      </c>
      <c r="AG224" s="22" t="e">
        <f>('Income Statement Annual'!AF224-'Income Statement Annual'!AC224)/('Income Statement Annual'!AH224*-1)</f>
        <v>#DIV/0!</v>
      </c>
      <c r="AH224" s="23" t="e">
        <f>'Income Statement Annual'!AF224/('Income Statement Annual'!AH224*-1)</f>
        <v>#DIV/0!</v>
      </c>
      <c r="AI224" s="24">
        <f>'Cash Flow Statement Annual'!BG224/'Cash Flow Statement Annual'!AB224</f>
        <v>-1.1248403205202648</v>
      </c>
      <c r="AJ224" s="22">
        <f>'Cash Flow Statement Annual'!AB224/'Balance Sheet Annual'!BR224</f>
        <v>0.46735413839891454</v>
      </c>
      <c r="AK224" s="22">
        <f>('Cash Flow Statement Annual'!AB224+'Cash Flow Statement Annual'!AV224)/('Balance Sheet Annual'!BH224+'Balance Sheet Annual'!BS224)</f>
        <v>0.28602150537634408</v>
      </c>
      <c r="AL224" s="23">
        <f>('Cash Flow Statement Annual'!AB224/('Balance Sheet Annual'!BH224+'Balance Sheet Annual'!BS224))</f>
        <v>0.40257129499766248</v>
      </c>
      <c r="AM224" s="24">
        <f>'Income Statement Annual'!BS224/'Balance Sheet Annual'!CS224</f>
        <v>0.11753607563443356</v>
      </c>
      <c r="AN224" s="22">
        <f>'Income Statement Annual'!N224/'Balance Sheet Annual'!CS224</f>
        <v>0.96357190247138824</v>
      </c>
      <c r="AO224" s="22">
        <f>'Income Statement Annual'!N224/'Balance Sheet Annual'!BB224</f>
        <v>0.49635278160477608</v>
      </c>
      <c r="AP224" s="22">
        <f>'Income Statement Annual'!N224/('Balance Sheet Annual'!AH224-'Balance Sheet Annual'!BR224)</f>
        <v>1.696601321505494</v>
      </c>
      <c r="AQ224" s="22">
        <f>'Income Statement Annual'!BS224/'Balance Sheet Annual'!BB224</f>
        <v>6.0544893360246918E-2</v>
      </c>
      <c r="AR224" s="22">
        <f>'Cash Flow Statement Annual'!AB224/'Income Statement Annual'!N224</f>
        <v>0.18528240989779451</v>
      </c>
      <c r="AS224" s="22">
        <f>'Cash Flow Statement Annual'!BG224/'Income Statement Annual'!N224</f>
        <v>-0.20841312533620227</v>
      </c>
      <c r="AT224" s="22">
        <f>'Cash Flow Statement Annual'!AB224/'Balance Sheet Annual'!BB224</f>
        <v>9.1965439535206611E-2</v>
      </c>
      <c r="AU224" s="22">
        <f>('Cash Flow Statement Annual'!AB224+'Cash Flow Statement Annual'!AU224)/'Balance Sheet Annual'!BR224</f>
        <v>0.77389416553595658</v>
      </c>
      <c r="AV224" s="22">
        <f>('Cash Flow Statement Annual'!AB224+'Cash Flow Statement Annual'!AU224)/('Balance Sheet Annual'!BH224+'Balance Sheet Annual'!BS224)</f>
        <v>0.66661991584852731</v>
      </c>
      <c r="AW224" s="22">
        <f>'Cash Flow Statement Annual'!AB224/'Balance Sheet Annual'!BS224</f>
        <v>0.48130344866133812</v>
      </c>
      <c r="AX224" s="22">
        <f>('Cash Flow Statement Annual'!AB224+'Cash Flow Statement Annual'!AU224)/'Balance Sheet Annual'!BS224</f>
        <v>0.79699290145883406</v>
      </c>
      <c r="AY224" s="22">
        <f>('Balance Sheet Annual'!BH224+'Balance Sheet Annual'!BS224)/('Income Statement Annual'!AF224-'Income Statement Annual'!AC224)</f>
        <v>3.6911130284728215</v>
      </c>
      <c r="AZ224" s="22">
        <f>(('Balance Sheet Annual'!BH224+'Balance Sheet Annual'!BS224)-'Balance Sheet Annual'!N224)/('Income Statement Annual'!AF224-'Income Statement Annual'!AC224)</f>
        <v>-2.4505608283002589</v>
      </c>
      <c r="BA224" s="22">
        <f>('Cash Flow Statement Annual'!AB224+'Cash Flow Statement Annual'!AU224)/'Income Statement Annual'!BS224</f>
        <v>2.515258423002293</v>
      </c>
      <c r="BB224" s="22">
        <f>'Income Statement Annual'!AF224/('Balance Sheet Annual'!BH224+'Balance Sheet Annual'!BS224)</f>
        <v>0.27092099111734458</v>
      </c>
      <c r="BC224" s="23">
        <f>'Income Statement Annual'!AF224/('Balance Sheet Annual'!BB224-'Balance Sheet Annual'!BR224)</f>
        <v>7.7052973087969365E-2</v>
      </c>
    </row>
    <row r="225" spans="1:55" x14ac:dyDescent="0.2">
      <c r="A225" s="47" t="s">
        <v>709</v>
      </c>
      <c r="B225" s="47" t="s">
        <v>710</v>
      </c>
      <c r="C225" s="47" t="str">
        <f>VLOOKUP(A225,'[1]S&amp;P 500 Wikipedia'!A:D,3,FALSE)</f>
        <v>Consumer Staples</v>
      </c>
      <c r="D225" s="47">
        <v>97995</v>
      </c>
      <c r="E225" s="47" t="s">
        <v>16</v>
      </c>
      <c r="F225" s="47">
        <v>2018</v>
      </c>
      <c r="G225" s="47" t="s">
        <v>17</v>
      </c>
      <c r="H225" s="48">
        <v>43465</v>
      </c>
      <c r="I225" s="48">
        <v>43521</v>
      </c>
      <c r="J225" s="48">
        <v>43521</v>
      </c>
      <c r="K225" s="47">
        <v>348000000</v>
      </c>
      <c r="L225" s="47">
        <v>347000000</v>
      </c>
      <c r="M225" s="47" t="s">
        <v>1818</v>
      </c>
      <c r="N225" s="20">
        <f>'Balance Sheet Annual'!AH225/'Balance Sheet Annual'!BR225</f>
        <v>0.69706336939721791</v>
      </c>
      <c r="O225" s="21">
        <f>('Balance Sheet Annual'!AH225-'Balance Sheet Annual'!U225)/'Balance Sheet Annual'!BR225</f>
        <v>0.40340030911901081</v>
      </c>
      <c r="P225" s="21">
        <f>'Balance Sheet Annual'!N225/'Balance Sheet Annual'!BR225</f>
        <v>7.0876573194965778E-2</v>
      </c>
      <c r="Q225" s="21">
        <f>'Balance Sheet Annual'!CH225/'Balance Sheet Annual'!CS225</f>
        <v>4.628363406141184</v>
      </c>
      <c r="R225" s="21">
        <f>('Balance Sheet Annual'!BH225+'Balance Sheet Annual'!BS225)/'Balance Sheet Annual'!BB225</f>
        <v>0.50016872890888642</v>
      </c>
      <c r="S225" s="21">
        <f>('Balance Sheet Annual'!BH225/'Balance Sheet Annual'!BB225)</f>
        <v>3.858267716535433E-2</v>
      </c>
      <c r="T225" s="21">
        <f>'Balance Sheet Annual'!BS225/'Balance Sheet Annual'!BB225</f>
        <v>0.46158605174353207</v>
      </c>
      <c r="U225" s="21">
        <f>('Balance Sheet Annual'!BH225+'Balance Sheet Annual'!BS225)/'Balance Sheet Annual'!CS225</f>
        <v>2.8151313706869261</v>
      </c>
      <c r="V225" s="21">
        <f>('Balance Sheet Annual'!BH225/'Balance Sheet Annual'!CS225)</f>
        <v>0.21715732826843939</v>
      </c>
      <c r="W225" s="21">
        <f>('Balance Sheet Annual'!BS225/'Balance Sheet Annual'!CS225)</f>
        <v>2.5979740424184867</v>
      </c>
      <c r="X225" s="22">
        <f>'Balance Sheet Annual'!AH225/'Balance Sheet Annual'!BB225</f>
        <v>0.17755905511811024</v>
      </c>
      <c r="Y225" s="22">
        <f>'Balance Sheet Annual'!CS225/('Balance Sheet Annual'!BB225-'Balance Sheet Annual'!AQ225-'Balance Sheet Annual'!AR225-'Balance Sheet Annual'!AS225)</f>
        <v>0.37746445214482016</v>
      </c>
      <c r="Z225" s="22">
        <f>'Balance Sheet Annual'!BA225/'Balance Sheet Annual'!BB225</f>
        <v>0.82244094488188979</v>
      </c>
      <c r="AA225" s="22">
        <f>'Balance Sheet Annual'!AR225/'Balance Sheet Annual'!BB225</f>
        <v>0.34026996625421824</v>
      </c>
      <c r="AB225" s="23">
        <f>'Balance Sheet Annual'!CS225/'Balance Sheet Annual'!CT225</f>
        <v>0.17767154105736782</v>
      </c>
      <c r="AC225" s="24">
        <f>'Income Statement Annual'!V225/'Income Statement Annual'!N225</f>
        <v>0.34885952609433823</v>
      </c>
      <c r="AD225" s="22">
        <f>('Income Statement Annual'!AF225-'Income Statement Annual'!AC225)/'Income Statement Annual'!N225</f>
        <v>0.12593194065106667</v>
      </c>
      <c r="AE225" s="22">
        <f>'Income Statement Annual'!AF225/'Income Statement Annual'!N225</f>
        <v>0.12593194065106667</v>
      </c>
      <c r="AF225" s="22">
        <f>'Income Statement Annual'!BS225/'Income Statement Annual'!N225</f>
        <v>9.8619620580202252E-2</v>
      </c>
      <c r="AG225" s="22">
        <f>('Income Statement Annual'!AF225-'Income Statement Annual'!AC225)/('Income Statement Annual'!AH225*-1)</f>
        <v>5.9442508710801389</v>
      </c>
      <c r="AH225" s="23">
        <f>'Income Statement Annual'!AF225/('Income Statement Annual'!AH225*-1)</f>
        <v>5.9442508710801389</v>
      </c>
      <c r="AI225" s="24">
        <f>'Cash Flow Statement Annual'!BG225/'Cash Flow Statement Annual'!AB225</f>
        <v>-0.32603686635944701</v>
      </c>
      <c r="AJ225" s="22">
        <f>'Cash Flow Statement Annual'!AB225/'Balance Sheet Annual'!BR225</f>
        <v>0.38330757341576505</v>
      </c>
      <c r="AK225" s="22">
        <f>('Cash Flow Statement Annual'!AB225+'Cash Flow Statement Annual'!AV225)/('Balance Sheet Annual'!BH225+'Balance Sheet Annual'!BS225)</f>
        <v>0.10952434499044192</v>
      </c>
      <c r="AL225" s="23">
        <f>('Cash Flow Statement Annual'!AB225/('Balance Sheet Annual'!BH225+'Balance Sheet Annual'!BS225))</f>
        <v>0.1952097155065782</v>
      </c>
      <c r="AM225" s="24">
        <f>'Income Statement Annual'!BS225/'Balance Sheet Annual'!CS225</f>
        <v>0.42291864514086736</v>
      </c>
      <c r="AN225" s="22">
        <f>'Income Statement Annual'!N225/'Balance Sheet Annual'!CS225</f>
        <v>4.2883823994935106</v>
      </c>
      <c r="AO225" s="22">
        <f>'Income Statement Annual'!N225/'Balance Sheet Annual'!BB225</f>
        <v>0.76192350956130483</v>
      </c>
      <c r="AP225" s="22">
        <f>'Income Statement Annual'!N225/('Balance Sheet Annual'!AH225-'Balance Sheet Annual'!BR225)</f>
        <v>-9.8739067055393583</v>
      </c>
      <c r="AQ225" s="22">
        <f>'Income Statement Annual'!BS225/'Balance Sheet Annual'!BB225</f>
        <v>7.5140607424071998E-2</v>
      </c>
      <c r="AR225" s="22">
        <f>'Cash Flow Statement Annual'!AB225/'Income Statement Annual'!N225</f>
        <v>0.12814645308924486</v>
      </c>
      <c r="AS225" s="22">
        <f>'Cash Flow Statement Annual'!BG225/'Income Statement Annual'!N225</f>
        <v>-4.1780468000295265E-2</v>
      </c>
      <c r="AT225" s="22">
        <f>'Cash Flow Statement Annual'!AB225/'Balance Sheet Annual'!BB225</f>
        <v>9.763779527559055E-2</v>
      </c>
      <c r="AU225" s="22">
        <f>('Cash Flow Statement Annual'!AB225+'Cash Flow Statement Annual'!AU225)/'Balance Sheet Annual'!BR225</f>
        <v>0.12982998454404945</v>
      </c>
      <c r="AV225" s="22">
        <f>('Cash Flow Statement Annual'!AB225+'Cash Flow Statement Annual'!AU225)/('Balance Sheet Annual'!BH225+'Balance Sheet Annual'!BS225)</f>
        <v>6.6119419768357141E-2</v>
      </c>
      <c r="AW225" s="22">
        <f>'Cash Flow Statement Annual'!AB225/'Balance Sheet Annual'!BS225</f>
        <v>0.21152674546119166</v>
      </c>
      <c r="AX225" s="22">
        <f>('Cash Flow Statement Annual'!AB225+'Cash Flow Statement Annual'!AU225)/'Balance Sheet Annual'!BS225</f>
        <v>7.1646155720726204E-2</v>
      </c>
      <c r="AY225" s="22">
        <f>('Balance Sheet Annual'!BH225+'Balance Sheet Annual'!BS225)/('Income Statement Annual'!AF225-'Income Statement Annual'!AC225)</f>
        <v>5.2127784290738566</v>
      </c>
      <c r="AZ225" s="22">
        <f>(('Balance Sheet Annual'!BH225+'Balance Sheet Annual'!BS225)-'Balance Sheet Annual'!N225)/('Income Statement Annual'!AF225-'Income Statement Annual'!AC225)</f>
        <v>5.0246189917936697</v>
      </c>
      <c r="BA225" s="22">
        <f>('Cash Flow Statement Annual'!AB225+'Cash Flow Statement Annual'!AU225)/'Income Statement Annual'!BS225</f>
        <v>0.44011976047904194</v>
      </c>
      <c r="BB225" s="22">
        <f>'Income Statement Annual'!AF225/('Balance Sheet Annual'!BH225+'Balance Sheet Annual'!BS225)</f>
        <v>0.19183627572247836</v>
      </c>
      <c r="BC225" s="23">
        <f>'Income Statement Annual'!AF225/('Balance Sheet Annual'!BB225-'Balance Sheet Annual'!BR225)</f>
        <v>0.12874500037733003</v>
      </c>
    </row>
    <row r="226" spans="1:55" x14ac:dyDescent="0.2">
      <c r="A226" s="47" t="s">
        <v>712</v>
      </c>
      <c r="B226" s="47" t="s">
        <v>713</v>
      </c>
      <c r="C226" s="47" t="str">
        <f>VLOOKUP(A226,'[1]S&amp;P 500 Wikipedia'!A:D,3,FALSE)</f>
        <v>Information Technology</v>
      </c>
      <c r="D226" s="47">
        <v>186556</v>
      </c>
      <c r="E226" s="47" t="s">
        <v>16</v>
      </c>
      <c r="F226" s="47">
        <v>2018</v>
      </c>
      <c r="G226" s="47" t="s">
        <v>17</v>
      </c>
      <c r="H226" s="48">
        <v>43404</v>
      </c>
      <c r="I226" s="48">
        <v>43452</v>
      </c>
      <c r="J226" s="48">
        <v>43452</v>
      </c>
      <c r="K226" s="47">
        <v>185000000</v>
      </c>
      <c r="L226" s="47">
        <v>194000000</v>
      </c>
      <c r="M226" s="47" t="s">
        <v>1819</v>
      </c>
      <c r="N226" s="20">
        <f>'Balance Sheet Annual'!AH226/'Balance Sheet Annual'!BR226</f>
        <v>1.6265389876880985</v>
      </c>
      <c r="O226" s="21">
        <f>('Balance Sheet Annual'!AH226-'Balance Sheet Annual'!U226)/'Balance Sheet Annual'!BR226</f>
        <v>1.2031463748290014</v>
      </c>
      <c r="P226" s="21">
        <f>'Balance Sheet Annual'!N226/'Balance Sheet Annual'!BR226</f>
        <v>0.62448700410396718</v>
      </c>
      <c r="Q226" s="21">
        <f>'Balance Sheet Annual'!CH226/'Balance Sheet Annual'!CS226</f>
        <v>1.3937525688450472</v>
      </c>
      <c r="R226" s="21">
        <f>('Balance Sheet Annual'!BH226+'Balance Sheet Annual'!BS226)/'Balance Sheet Annual'!BB226</f>
        <v>0.30734890109890112</v>
      </c>
      <c r="S226" s="21">
        <f>('Balance Sheet Annual'!BH226/'Balance Sheet Annual'!BB226)</f>
        <v>8.5679945054945056E-2</v>
      </c>
      <c r="T226" s="21">
        <f>'Balance Sheet Annual'!BS226/'Balance Sheet Annual'!BB226</f>
        <v>0.22166895604395603</v>
      </c>
      <c r="U226" s="21">
        <f>('Balance Sheet Annual'!BH226+'Balance Sheet Annual'!BS226)/'Balance Sheet Annual'!CS226</f>
        <v>0.73571722153719687</v>
      </c>
      <c r="V226" s="21">
        <f>('Balance Sheet Annual'!BH226/'Balance Sheet Annual'!CS226)</f>
        <v>0.20509658857377722</v>
      </c>
      <c r="W226" s="21">
        <f>('Balance Sheet Annual'!BS226/'Balance Sheet Annual'!CS226)</f>
        <v>0.53062063296341966</v>
      </c>
      <c r="X226" s="22">
        <f>'Balance Sheet Annual'!AH226/'Balance Sheet Annual'!BB226</f>
        <v>0.40831043956043955</v>
      </c>
      <c r="Y226" s="22">
        <f>'Balance Sheet Annual'!CS226/('Balance Sheet Annual'!BB226-'Balance Sheet Annual'!AQ226-'Balance Sheet Annual'!AR226-'Balance Sheet Annual'!AS226)</f>
        <v>0.60703592814371254</v>
      </c>
      <c r="Z226" s="22">
        <f>'Balance Sheet Annual'!BA226/'Balance Sheet Annual'!BB226</f>
        <v>0.59168956043956045</v>
      </c>
      <c r="AA226" s="22">
        <f>'Balance Sheet Annual'!AR226/'Balance Sheet Annual'!BB226</f>
        <v>0.20106456043956045</v>
      </c>
      <c r="AB226" s="23">
        <f>'Balance Sheet Annual'!CS226/'Balance Sheet Annual'!CT226</f>
        <v>0.41775412087912089</v>
      </c>
      <c r="AC226" s="24">
        <f>'Income Statement Annual'!V226/'Income Statement Annual'!N226</f>
        <v>0.54718927282104179</v>
      </c>
      <c r="AD226" s="22">
        <f>('Income Statement Annual'!AF226-'Income Statement Annual'!AC226)/'Income Statement Annual'!N226</f>
        <v>9.3604951005673023E-2</v>
      </c>
      <c r="AE226" s="22">
        <f>'Income Statement Annual'!AF226/'Income Statement Annual'!N226</f>
        <v>9.3604951005673023E-2</v>
      </c>
      <c r="AF226" s="22">
        <f>'Income Statement Annual'!BS226/'Income Statement Annual'!N226</f>
        <v>4.2547705002578651E-2</v>
      </c>
      <c r="AG226" s="22">
        <f>('Income Statement Annual'!AF226-'Income Statement Annual'!AC226)/('Income Statement Annual'!AH226*-1)</f>
        <v>5.112676056338028</v>
      </c>
      <c r="AH226" s="23">
        <f>'Income Statement Annual'!AF226/('Income Statement Annual'!AH226*-1)</f>
        <v>5.112676056338028</v>
      </c>
      <c r="AI226" s="24">
        <f>'Cash Flow Statement Annual'!BG226/'Cash Flow Statement Annual'!AB226</f>
        <v>-0.60360360360360366</v>
      </c>
      <c r="AJ226" s="22">
        <f>'Cash Flow Statement Annual'!AB226/'Balance Sheet Annual'!BR226</f>
        <v>0.37961696306429549</v>
      </c>
      <c r="AK226" s="22">
        <f>('Cash Flow Statement Annual'!AB226+'Cash Flow Statement Annual'!AV226)/('Balance Sheet Annual'!BH226+'Balance Sheet Annual'!BS226)</f>
        <v>0.31005586592178769</v>
      </c>
      <c r="AL226" s="23">
        <f>('Cash Flow Statement Annual'!AB226/('Balance Sheet Annual'!BH226+'Balance Sheet Annual'!BS226))</f>
        <v>0.31005586592178769</v>
      </c>
      <c r="AM226" s="24">
        <f>'Income Statement Annual'!BS226/'Balance Sheet Annual'!CS226</f>
        <v>6.7817509247842175E-2</v>
      </c>
      <c r="AN226" s="22">
        <f>'Income Statement Annual'!N226/'Balance Sheet Annual'!CS226</f>
        <v>1.5939169749280724</v>
      </c>
      <c r="AO226" s="22">
        <f>'Income Statement Annual'!N226/'Balance Sheet Annual'!BB226</f>
        <v>0.66586538461538458</v>
      </c>
      <c r="AP226" s="22">
        <f>'Income Statement Annual'!N226/('Balance Sheet Annual'!AH226-'Balance Sheet Annual'!BR226)</f>
        <v>4.2336244541484715</v>
      </c>
      <c r="AQ226" s="22">
        <f>'Income Statement Annual'!BS226/'Balance Sheet Annual'!BB226</f>
        <v>2.8331043956043956E-2</v>
      </c>
      <c r="AR226" s="22">
        <f>'Cash Flow Statement Annual'!AB226/'Income Statement Annual'!N226</f>
        <v>0.14311500773594638</v>
      </c>
      <c r="AS226" s="22">
        <f>'Cash Flow Statement Annual'!BG226/'Income Statement Annual'!N226</f>
        <v>-8.6384734399174837E-2</v>
      </c>
      <c r="AT226" s="22">
        <f>'Cash Flow Statement Annual'!AB226/'Balance Sheet Annual'!BB226</f>
        <v>9.5295329670329665E-2</v>
      </c>
      <c r="AU226" s="22">
        <f>('Cash Flow Statement Annual'!AB226+'Cash Flow Statement Annual'!AU226)/'Balance Sheet Annual'!BR226</f>
        <v>0.30027359781121749</v>
      </c>
      <c r="AV226" s="22">
        <f>('Cash Flow Statement Annual'!AB226+'Cash Flow Statement Annual'!AU226)/('Balance Sheet Annual'!BH226+'Balance Sheet Annual'!BS226)</f>
        <v>0.24525139664804468</v>
      </c>
      <c r="AW226" s="22">
        <f>'Cash Flow Statement Annual'!AB226/'Balance Sheet Annual'!BS226</f>
        <v>0.42989930286599537</v>
      </c>
      <c r="AX226" s="22">
        <f>('Cash Flow Statement Annual'!AB226+'Cash Flow Statement Annual'!AU226)/'Balance Sheet Annual'!BS226</f>
        <v>0.34004647560030982</v>
      </c>
      <c r="AY226" s="22">
        <f>('Balance Sheet Annual'!BH226+'Balance Sheet Annual'!BS226)/('Income Statement Annual'!AF226-'Income Statement Annual'!AC226)</f>
        <v>4.9311294765840223</v>
      </c>
      <c r="AZ226" s="22">
        <f>(('Balance Sheet Annual'!BH226+'Balance Sheet Annual'!BS226)-'Balance Sheet Annual'!N226)/('Income Statement Annual'!AF226-'Income Statement Annual'!AC226)</f>
        <v>2.4159779614325068</v>
      </c>
      <c r="BA226" s="22">
        <f>('Cash Flow Statement Annual'!AB226+'Cash Flow Statement Annual'!AU226)/'Income Statement Annual'!BS226</f>
        <v>2.6606060606060606</v>
      </c>
      <c r="BB226" s="22">
        <f>'Income Statement Annual'!AF226/('Balance Sheet Annual'!BH226+'Balance Sheet Annual'!BS226)</f>
        <v>0.20279329608938548</v>
      </c>
      <c r="BC226" s="23">
        <f>'Income Statement Annual'!AF226/('Balance Sheet Annual'!BB226-'Balance Sheet Annual'!BR226)</f>
        <v>8.3218707015130677E-2</v>
      </c>
    </row>
    <row r="227" spans="1:55" x14ac:dyDescent="0.2">
      <c r="A227" s="47" t="s">
        <v>730</v>
      </c>
      <c r="B227" s="47" t="s">
        <v>731</v>
      </c>
      <c r="C227" s="47" t="str">
        <f>VLOOKUP(A227,'[1]S&amp;P 500 Wikipedia'!A:D,3,FALSE)</f>
        <v>Consumer Staples</v>
      </c>
      <c r="D227" s="47">
        <v>693432</v>
      </c>
      <c r="E227" s="47" t="s">
        <v>16</v>
      </c>
      <c r="F227" s="47">
        <v>2018</v>
      </c>
      <c r="G227" s="47" t="s">
        <v>17</v>
      </c>
      <c r="H227" s="48">
        <v>43465</v>
      </c>
      <c r="I227" s="48">
        <v>43623</v>
      </c>
      <c r="J227" s="48">
        <v>43623</v>
      </c>
      <c r="K227" s="47">
        <v>1219000000</v>
      </c>
      <c r="L227" s="47">
        <v>1196000000</v>
      </c>
      <c r="M227" s="47" t="s">
        <v>1820</v>
      </c>
      <c r="N227" s="20">
        <f>'Balance Sheet Annual'!AH227/'Balance Sheet Annual'!BR227</f>
        <v>1.2095161935225909</v>
      </c>
      <c r="O227" s="21">
        <f>('Balance Sheet Annual'!AH227-'Balance Sheet Annual'!U227)/'Balance Sheet Annual'!BR227</f>
        <v>0.85405837664934026</v>
      </c>
      <c r="P227" s="21">
        <f>'Balance Sheet Annual'!N227/'Balance Sheet Annual'!BR227</f>
        <v>0.15060642409702785</v>
      </c>
      <c r="Q227" s="21">
        <f>'Balance Sheet Annual'!CH227/'Balance Sheet Annual'!CS227</f>
        <v>0.99816524392599171</v>
      </c>
      <c r="R227" s="21">
        <f>('Balance Sheet Annual'!BH227+'Balance Sheet Annual'!BS227)/'Balance Sheet Annual'!BB227</f>
        <v>0.30125361247233257</v>
      </c>
      <c r="S227" s="21">
        <f>('Balance Sheet Annual'!BH227/'Balance Sheet Annual'!BB227)</f>
        <v>3.8468601695324806E-3</v>
      </c>
      <c r="T227" s="21">
        <f>'Balance Sheet Annual'!BS227/'Balance Sheet Annual'!BB227</f>
        <v>0.29740675230280011</v>
      </c>
      <c r="U227" s="21">
        <f>('Balance Sheet Annual'!BH227+'Balance Sheet Annual'!BS227)/'Balance Sheet Annual'!CS227</f>
        <v>0.60195449804936463</v>
      </c>
      <c r="V227" s="21">
        <f>('Balance Sheet Annual'!BH227/'Balance Sheet Annual'!CS227)</f>
        <v>7.6866622890030519E-3</v>
      </c>
      <c r="W227" s="21">
        <f>('Balance Sheet Annual'!BS227/'Balance Sheet Annual'!CS227)</f>
        <v>0.59426783576036157</v>
      </c>
      <c r="X227" s="22">
        <f>'Balance Sheet Annual'!AH227/'Balance Sheet Annual'!BB227</f>
        <v>8.7714211152028307E-2</v>
      </c>
      <c r="Y227" s="22">
        <f>'Balance Sheet Annual'!CS227/('Balance Sheet Annual'!BB227-'Balance Sheet Annual'!AQ227-'Balance Sheet Annual'!AR227-'Balance Sheet Annual'!AS227)</f>
        <v>2.9604345340194396</v>
      </c>
      <c r="Z227" s="22">
        <f>'Balance Sheet Annual'!BA227/'Balance Sheet Annual'!BB227</f>
        <v>0.91228578884797173</v>
      </c>
      <c r="AA227" s="22">
        <f>'Balance Sheet Annual'!AR227/'Balance Sheet Annual'!BB227</f>
        <v>0.35281893660413105</v>
      </c>
      <c r="AB227" s="23">
        <f>'Balance Sheet Annual'!CS227/'Balance Sheet Annual'!CT227</f>
        <v>0.50045911019611256</v>
      </c>
      <c r="AC227" s="24">
        <f>'Income Statement Annual'!V227/'Income Statement Annual'!N227</f>
        <v>0.33961474036850919</v>
      </c>
      <c r="AD227" s="22">
        <f>('Income Statement Annual'!AF227-'Income Statement Annual'!AC227)/'Income Statement Annual'!N227</f>
        <v>0.21760316735191107</v>
      </c>
      <c r="AE227" s="22">
        <f>'Income Statement Annual'!AF227/'Income Statement Annual'!N227</f>
        <v>0.21760316735191107</v>
      </c>
      <c r="AF227" s="22">
        <f>'Income Statement Annual'!BS227/'Income Statement Annual'!N227</f>
        <v>-0.38800060910613676</v>
      </c>
      <c r="AG227" s="22">
        <f>('Income Statement Annual'!AF227-'Income Statement Annual'!AC227)/('Income Statement Annual'!AH227*-1)</f>
        <v>4.4517133956386292</v>
      </c>
      <c r="AH227" s="23">
        <f>'Income Statement Annual'!AF227/('Income Statement Annual'!AH227*-1)</f>
        <v>4.4517133956386292</v>
      </c>
      <c r="AI227" s="24">
        <f>'Cash Flow Statement Annual'!BG227/'Cash Flow Statement Annual'!AB227</f>
        <v>-1.3065268065268065</v>
      </c>
      <c r="AJ227" s="22">
        <f>'Cash Flow Statement Annual'!AB227/'Balance Sheet Annual'!BR227</f>
        <v>0.343062774890044</v>
      </c>
      <c r="AK227" s="22">
        <f>('Cash Flow Statement Annual'!AB227+'Cash Flow Statement Annual'!AV227)/('Balance Sheet Annual'!BH227+'Balance Sheet Annual'!BS227)</f>
        <v>-1.9539271047227927E-2</v>
      </c>
      <c r="AL227" s="23">
        <f>('Cash Flow Statement Annual'!AB227/('Balance Sheet Annual'!BH227+'Balance Sheet Annual'!BS227))</f>
        <v>8.2584702258726897E-2</v>
      </c>
      <c r="AM227" s="24">
        <f>'Income Statement Annual'!BS227/'Balance Sheet Annual'!CS227</f>
        <v>-0.19684035690833945</v>
      </c>
      <c r="AN227" s="22">
        <f>'Income Statement Annual'!N227/'Balance Sheet Annual'!CS227</f>
        <v>0.50731971107420137</v>
      </c>
      <c r="AO227" s="22">
        <f>'Income Statement Annual'!N227/'Balance Sheet Annual'!BB227</f>
        <v>0.25389277118914372</v>
      </c>
      <c r="AP227" s="22">
        <f>'Income Statement Annual'!N227/('Balance Sheet Annual'!AH227-'Balance Sheet Annual'!BR227)</f>
        <v>16.709923664122137</v>
      </c>
      <c r="AQ227" s="22">
        <f>'Income Statement Annual'!BS227/'Balance Sheet Annual'!BB227</f>
        <v>-9.8510549869032779E-2</v>
      </c>
      <c r="AR227" s="22">
        <f>'Cash Flow Statement Annual'!AB227/'Income Statement Annual'!N227</f>
        <v>9.7989949748743713E-2</v>
      </c>
      <c r="AS227" s="22">
        <f>'Cash Flow Statement Annual'!BG227/'Income Statement Annual'!N227</f>
        <v>-0.12802649611694839</v>
      </c>
      <c r="AT227" s="22">
        <f>'Cash Flow Statement Annual'!AB227/'Balance Sheet Annual'!BB227</f>
        <v>2.487893989039348E-2</v>
      </c>
      <c r="AU227" s="22">
        <f>('Cash Flow Statement Annual'!AB227+'Cash Flow Statement Annual'!AU227)/'Balance Sheet Annual'!BR227</f>
        <v>0.38144742103158735</v>
      </c>
      <c r="AV227" s="22">
        <f>('Cash Flow Statement Annual'!AB227+'Cash Flow Statement Annual'!AU227)/('Balance Sheet Annual'!BH227+'Balance Sheet Annual'!BS227)</f>
        <v>9.1824948665297737E-2</v>
      </c>
      <c r="AW227" s="22">
        <f>'Cash Flow Statement Annual'!AB227/'Balance Sheet Annual'!BS227</f>
        <v>8.3652908677283061E-2</v>
      </c>
      <c r="AX227" s="22">
        <f>('Cash Flow Statement Annual'!AB227+'Cash Flow Statement Annual'!AU227)/'Balance Sheet Annual'!BS227</f>
        <v>9.3012674683132915E-2</v>
      </c>
      <c r="AY227" s="22">
        <f>('Balance Sheet Annual'!BH227+'Balance Sheet Annual'!BS227)/('Income Statement Annual'!AF227-'Income Statement Annual'!AC227)</f>
        <v>5.4527641707487753</v>
      </c>
      <c r="AZ227" s="22">
        <f>(('Balance Sheet Annual'!BH227+'Balance Sheet Annual'!BS227)-'Balance Sheet Annual'!N227)/('Income Statement Annual'!AF227-'Income Statement Annual'!AC227)</f>
        <v>5.2550734779566133</v>
      </c>
      <c r="BA227" s="22">
        <f>('Cash Flow Statement Annual'!AB227+'Cash Flow Statement Annual'!AU227)/'Income Statement Annual'!BS227</f>
        <v>-0.28080847723704866</v>
      </c>
      <c r="BB227" s="22">
        <f>'Income Statement Annual'!AF227/('Balance Sheet Annual'!BH227+'Balance Sheet Annual'!BS227)</f>
        <v>0.18339322381930184</v>
      </c>
      <c r="BC227" s="23">
        <f>'Income Statement Annual'!AF227/('Balance Sheet Annual'!BB227-'Balance Sheet Annual'!BR227)</f>
        <v>5.9567727547468682E-2</v>
      </c>
    </row>
    <row r="228" spans="1:55" x14ac:dyDescent="0.2">
      <c r="A228" s="47" t="s">
        <v>718</v>
      </c>
      <c r="B228" s="47" t="s">
        <v>719</v>
      </c>
      <c r="C228" s="47" t="str">
        <f>VLOOKUP(A228,'[1]S&amp;P 500 Wikipedia'!A:D,3,FALSE)</f>
        <v>Real Estate</v>
      </c>
      <c r="D228" s="47">
        <v>378175</v>
      </c>
      <c r="E228" s="47" t="s">
        <v>16</v>
      </c>
      <c r="F228" s="47">
        <v>2018</v>
      </c>
      <c r="G228" s="47" t="s">
        <v>17</v>
      </c>
      <c r="H228" s="48">
        <v>43465</v>
      </c>
      <c r="I228" s="48">
        <v>43511</v>
      </c>
      <c r="J228" s="48">
        <v>43511</v>
      </c>
      <c r="K228" s="47">
        <v>419199000</v>
      </c>
      <c r="L228" s="47">
        <v>419303000</v>
      </c>
      <c r="M228" s="47" t="s">
        <v>1821</v>
      </c>
      <c r="N228" s="20">
        <f>'Balance Sheet Annual'!AH228/'Balance Sheet Annual'!BR228</f>
        <v>6.1562640121559244E-2</v>
      </c>
      <c r="O228" s="21">
        <f>('Balance Sheet Annual'!AH228-'Balance Sheet Annual'!U228)/'Balance Sheet Annual'!BR228</f>
        <v>6.1562640121559244E-2</v>
      </c>
      <c r="P228" s="21">
        <f>'Balance Sheet Annual'!N228/'Balance Sheet Annual'!BR228</f>
        <v>2.5803663131372584E-2</v>
      </c>
      <c r="Q228" s="21">
        <f>'Balance Sheet Annual'!CH228/'Balance Sheet Annual'!CS228</f>
        <v>1.0238521289446496</v>
      </c>
      <c r="R228" s="21">
        <f>('Balance Sheet Annual'!BH228+'Balance Sheet Annual'!BS228)/'Balance Sheet Annual'!BB228</f>
        <v>4.4768753807129677E-2</v>
      </c>
      <c r="S228" s="21">
        <f>('Balance Sheet Annual'!BH228/'Balance Sheet Annual'!BB228)</f>
        <v>4.4768753807129677E-2</v>
      </c>
      <c r="T228" s="21">
        <f>'Balance Sheet Annual'!BS228/'Balance Sheet Annual'!BB228</f>
        <v>0</v>
      </c>
      <c r="U228" s="21">
        <f>('Balance Sheet Annual'!BH228+'Balance Sheet Annual'!BS228)/'Balance Sheet Annual'!CS228</f>
        <v>9.0605337702758276E-2</v>
      </c>
      <c r="V228" s="21">
        <f>('Balance Sheet Annual'!BH228/'Balance Sheet Annual'!CS228)</f>
        <v>9.0605337702758276E-2</v>
      </c>
      <c r="W228" s="21">
        <f>('Balance Sheet Annual'!BS228/'Balance Sheet Annual'!CS228)</f>
        <v>0</v>
      </c>
      <c r="X228" s="22">
        <f>'Balance Sheet Annual'!AH228/'Balance Sheet Annual'!BB228</f>
        <v>3.114409360765881E-2</v>
      </c>
      <c r="Y228" s="22">
        <f>'Balance Sheet Annual'!CS228/('Balance Sheet Annual'!BB228-'Balance Sheet Annual'!AQ228-'Balance Sheet Annual'!AR228-'Balance Sheet Annual'!AS228)</f>
        <v>0.49410724513823856</v>
      </c>
      <c r="Z228" s="22">
        <f>'Balance Sheet Annual'!BA228/'Balance Sheet Annual'!BB228</f>
        <v>0.9688559063923412</v>
      </c>
      <c r="AA228" s="22">
        <f>'Balance Sheet Annual'!AR228/'Balance Sheet Annual'!BB228</f>
        <v>0</v>
      </c>
      <c r="AB228" s="23">
        <f>'Balance Sheet Annual'!CS228/'Balance Sheet Annual'!CT228</f>
        <v>0.49410724513823856</v>
      </c>
      <c r="AC228" s="24">
        <f>'Income Statement Annual'!V228/'Income Statement Annual'!N228</f>
        <v>0.71791748013757317</v>
      </c>
      <c r="AD228" s="22">
        <f>('Income Statement Annual'!AF228-'Income Statement Annual'!AC228)/'Income Statement Annual'!N228</f>
        <v>0.63717137063194029</v>
      </c>
      <c r="AE228" s="22">
        <f>'Income Statement Annual'!AF228/'Income Statement Annual'!N228</f>
        <v>0.37069633109596639</v>
      </c>
      <c r="AF228" s="22">
        <f>'Income Statement Annual'!BS228/'Income Statement Annual'!N228</f>
        <v>0.37741959301556882</v>
      </c>
      <c r="AG228" s="22">
        <f>('Income Statement Annual'!AF228-'Income Statement Annual'!AC228)/('Income Statement Annual'!AH228*-1)</f>
        <v>4.0479821532788982</v>
      </c>
      <c r="AH228" s="23">
        <f>'Income Statement Annual'!AF228/('Income Statement Annual'!AH228*-1)</f>
        <v>2.3550526620086289</v>
      </c>
      <c r="AI228" s="24">
        <f>'Cash Flow Statement Annual'!BG228/'Cash Flow Statement Annual'!AB228</f>
        <v>-1.5464137468335382</v>
      </c>
      <c r="AJ228" s="22">
        <f>'Cash Flow Statement Annual'!AB228/'Balance Sheet Annual'!BR228</f>
        <v>0.11464668475198878</v>
      </c>
      <c r="AK228" s="22">
        <f>('Cash Flow Statement Annual'!AB228+'Cash Flow Statement Annual'!AV228)/('Balance Sheet Annual'!BH228+'Balance Sheet Annual'!BS228)</f>
        <v>0.21969229269560697</v>
      </c>
      <c r="AL228" s="23">
        <f>('Cash Flow Statement Annual'!AB228/('Balance Sheet Annual'!BH228+'Balance Sheet Annual'!BS228))</f>
        <v>1.2955224850532883</v>
      </c>
      <c r="AM228" s="24">
        <f>'Income Statement Annual'!BS228/'Balance Sheet Annual'!CS228</f>
        <v>8.0887844577518506E-2</v>
      </c>
      <c r="AN228" s="22">
        <f>'Income Statement Annual'!N228/'Balance Sheet Annual'!CS228</f>
        <v>0.21431808542642833</v>
      </c>
      <c r="AO228" s="22">
        <f>'Income Statement Annual'!N228/'Balance Sheet Annual'!BB228</f>
        <v>0.10589611877335418</v>
      </c>
      <c r="AP228" s="22">
        <f>'Income Statement Annual'!N228/('Balance Sheet Annual'!AH228-'Balance Sheet Annual'!BR228)</f>
        <v>-0.22305722462411487</v>
      </c>
      <c r="AQ228" s="22">
        <f>'Income Statement Annual'!BS228/'Balance Sheet Annual'!BB228</f>
        <v>3.9967270049367676E-2</v>
      </c>
      <c r="AR228" s="22">
        <f>'Cash Flow Statement Annual'!AB228/'Income Statement Annual'!N228</f>
        <v>0.54769643927257239</v>
      </c>
      <c r="AS228" s="22">
        <f>'Cash Flow Statement Annual'!BG228/'Income Statement Annual'!N228</f>
        <v>-0.84696530278288606</v>
      </c>
      <c r="AT228" s="22">
        <f>'Cash Flow Statement Annual'!AB228/'Balance Sheet Annual'!BB228</f>
        <v>5.7998927184951497E-2</v>
      </c>
      <c r="AU228" s="22">
        <f>('Cash Flow Statement Annual'!AB228+'Cash Flow Statement Annual'!AU228)/'Balance Sheet Annual'!BR228</f>
        <v>0.16023050249219811</v>
      </c>
      <c r="AV228" s="22">
        <f>('Cash Flow Statement Annual'!AB228+'Cash Flow Statement Annual'!AU228)/('Balance Sheet Annual'!BH228+'Balance Sheet Annual'!BS228)</f>
        <v>1.8106255686249024</v>
      </c>
      <c r="AW228" s="22" t="e">
        <f>'Cash Flow Statement Annual'!AB228/'Balance Sheet Annual'!BS228</f>
        <v>#DIV/0!</v>
      </c>
      <c r="AX228" s="22" t="e">
        <f>('Cash Flow Statement Annual'!AB228+'Cash Flow Statement Annual'!AU228)/'Balance Sheet Annual'!BS228</f>
        <v>#DIV/0!</v>
      </c>
      <c r="AY228" s="22">
        <f>('Balance Sheet Annual'!BH228+'Balance Sheet Annual'!BS228)/('Income Statement Annual'!AF228-'Income Statement Annual'!AC228)</f>
        <v>0.66349661053718034</v>
      </c>
      <c r="AZ228" s="22">
        <f>(('Balance Sheet Annual'!BH228+'Balance Sheet Annual'!BS228)-'Balance Sheet Annual'!N228)/('Income Statement Annual'!AF228-'Income Statement Annual'!AC228)</f>
        <v>0.47003111218306737</v>
      </c>
      <c r="BA228" s="22">
        <f>('Cash Flow Statement Annual'!AB228+'Cash Flow Statement Annual'!AU228)/'Income Statement Annual'!BS228</f>
        <v>2.0281457857526317</v>
      </c>
      <c r="BB228" s="22">
        <f>'Income Statement Annual'!AF228/('Balance Sheet Annual'!BH228+'Balance Sheet Annual'!BS228)</f>
        <v>0.87684600012997138</v>
      </c>
      <c r="BC228" s="23">
        <f>'Income Statement Annual'!AF228/('Balance Sheet Annual'!BB228-'Balance Sheet Annual'!BR228)</f>
        <v>7.9446927955088883E-2</v>
      </c>
    </row>
    <row r="229" spans="1:55" x14ac:dyDescent="0.2">
      <c r="A229" s="47" t="s">
        <v>724</v>
      </c>
      <c r="B229" s="47" t="s">
        <v>725</v>
      </c>
      <c r="C229" s="47" t="str">
        <f>VLOOKUP(A229,'[1]S&amp;P 500 Wikipedia'!A:D,3,FALSE)</f>
        <v>Information Technology</v>
      </c>
      <c r="D229" s="47">
        <v>132518</v>
      </c>
      <c r="E229" s="47" t="s">
        <v>16</v>
      </c>
      <c r="F229" s="47">
        <v>2019</v>
      </c>
      <c r="G229" s="47" t="s">
        <v>17</v>
      </c>
      <c r="H229" s="48">
        <v>43646</v>
      </c>
      <c r="I229" s="48">
        <v>43693</v>
      </c>
      <c r="J229" s="48">
        <v>43769</v>
      </c>
      <c r="K229" s="47">
        <v>160494000</v>
      </c>
      <c r="L229" s="47">
        <v>161883000</v>
      </c>
      <c r="M229" s="47" t="s">
        <v>2090</v>
      </c>
      <c r="N229" s="20">
        <f>'Balance Sheet Annual'!AH229/'Balance Sheet Annual'!BR229</f>
        <v>1.7464487805628284</v>
      </c>
      <c r="O229" s="21">
        <f>('Balance Sheet Annual'!AH229-'Balance Sheet Annual'!U229)/'Balance Sheet Annual'!BR229</f>
        <v>1.2354746757186319</v>
      </c>
      <c r="P229" s="21">
        <f>'Balance Sheet Annual'!N229/'Balance Sheet Annual'!BR229</f>
        <v>0.70398470760746346</v>
      </c>
      <c r="Q229" s="21">
        <f>'Balance Sheet Annual'!CH229/'Balance Sheet Annual'!CS229</f>
        <v>2.3642826119349754</v>
      </c>
      <c r="R229" s="21">
        <f>('Balance Sheet Annual'!BH229+'Balance Sheet Annual'!BS229)/'Balance Sheet Annual'!BB229</f>
        <v>0.38001619800641973</v>
      </c>
      <c r="S229" s="21">
        <f>('Balance Sheet Annual'!BH229/'Balance Sheet Annual'!BB229)</f>
        <v>2.7751407668033225E-2</v>
      </c>
      <c r="T229" s="21">
        <f>'Balance Sheet Annual'!BS229/'Balance Sheet Annual'!BB229</f>
        <v>0.35226479033838648</v>
      </c>
      <c r="U229" s="21">
        <f>('Balance Sheet Annual'!BH229+'Balance Sheet Annual'!BS229)/'Balance Sheet Annual'!CS229</f>
        <v>1.2784818872066364</v>
      </c>
      <c r="V229" s="21">
        <f>('Balance Sheet Annual'!BH229/'Balance Sheet Annual'!CS229)</f>
        <v>9.3363578274283127E-2</v>
      </c>
      <c r="W229" s="21">
        <f>('Balance Sheet Annual'!BS229/'Balance Sheet Annual'!CS229)</f>
        <v>1.1851183089323534</v>
      </c>
      <c r="X229" s="22">
        <f>'Balance Sheet Annual'!AH229/'Balance Sheet Annual'!BB229</f>
        <v>0.47899953777070498</v>
      </c>
      <c r="Y229" s="22">
        <f>'Balance Sheet Annual'!CS229/('Balance Sheet Annual'!BB229-'Balance Sheet Annual'!AQ229-'Balance Sheet Annual'!AR229-'Balance Sheet Annual'!AS229)</f>
        <v>0.51140166860581038</v>
      </c>
      <c r="Z229" s="22">
        <f>'Balance Sheet Annual'!BA229/'Balance Sheet Annual'!BB229</f>
        <v>0.52100046222929508</v>
      </c>
      <c r="AA229" s="22">
        <f>'Balance Sheet Annual'!AR229/'Balance Sheet Annual'!BB229</f>
        <v>0.24552967436590001</v>
      </c>
      <c r="AB229" s="23">
        <f>'Balance Sheet Annual'!CS229/'Balance Sheet Annual'!CT229</f>
        <v>0.29724018917211226</v>
      </c>
      <c r="AC229" s="24">
        <f>'Income Statement Annual'!V229/'Income Statement Annual'!N229</f>
        <v>0.59084782696243998</v>
      </c>
      <c r="AD229" s="22">
        <f>('Income Statement Annual'!AF229-'Income Statement Annual'!AC229)/'Income Statement Annual'!N229</f>
        <v>0.30409327926347324</v>
      </c>
      <c r="AE229" s="22">
        <f>'Income Statement Annual'!AF229/'Income Statement Annual'!N229</f>
        <v>0.30409327926347324</v>
      </c>
      <c r="AF229" s="22">
        <f>'Income Statement Annual'!BS229/'Income Statement Annual'!N229</f>
        <v>0.25717699474534811</v>
      </c>
      <c r="AG229" s="22">
        <f>('Income Statement Annual'!AF229-'Income Statement Annual'!AC229)/('Income Statement Annual'!AH229*-1)</f>
        <v>11.150308176302527</v>
      </c>
      <c r="AH229" s="23">
        <f>'Income Statement Annual'!AF229/('Income Statement Annual'!AH229*-1)</f>
        <v>11.150308176302527</v>
      </c>
      <c r="AI229" s="24">
        <f>'Cash Flow Statement Annual'!BG229/'Cash Flow Statement Annual'!AB229</f>
        <v>-0.31233299092858779</v>
      </c>
      <c r="AJ229" s="22">
        <f>'Cash Flow Statement Annual'!AB229/'Balance Sheet Annual'!BR229</f>
        <v>0.46650701339784223</v>
      </c>
      <c r="AK229" s="22">
        <f>('Cash Flow Statement Annual'!AB229+'Cash Flow Statement Annual'!AV229)/('Balance Sheet Annual'!BH229+'Balance Sheet Annual'!BS229)</f>
        <v>0.19874177056489753</v>
      </c>
      <c r="AL229" s="23">
        <f>('Cash Flow Statement Annual'!AB229/('Balance Sheet Annual'!BH229+'Balance Sheet Annual'!BS229))</f>
        <v>0.33669394768097749</v>
      </c>
      <c r="AM229" s="24">
        <f>'Income Statement Annual'!BS229/'Balance Sheet Annual'!CS229</f>
        <v>0.43881692188014088</v>
      </c>
      <c r="AN229" s="22">
        <f>'Income Statement Annual'!N229/'Balance Sheet Annual'!CS229</f>
        <v>1.7062837300616613</v>
      </c>
      <c r="AO229" s="22">
        <f>'Income Statement Annual'!N229/'Balance Sheet Annual'!BB229</f>
        <v>0.5071760987048255</v>
      </c>
      <c r="AP229" s="22">
        <f>'Income Statement Annual'!N229/('Balance Sheet Annual'!AH229-'Balance Sheet Annual'!BR229)</f>
        <v>2.47730525987039</v>
      </c>
      <c r="AQ229" s="22">
        <f>'Income Statement Annual'!BS229/'Balance Sheet Annual'!BB229</f>
        <v>0.13043402487157707</v>
      </c>
      <c r="AR229" s="22">
        <f>'Cash Flow Statement Annual'!AB229/'Income Statement Annual'!N229</f>
        <v>0.25227757028819164</v>
      </c>
      <c r="AS229" s="22">
        <f>'Cash Flow Statement Annual'!BG229/'Income Statement Annual'!N229</f>
        <v>-7.8794608072307926E-2</v>
      </c>
      <c r="AT229" s="22">
        <f>'Cash Flow Statement Annual'!AB229/'Balance Sheet Annual'!BB229</f>
        <v>0.12794915388949746</v>
      </c>
      <c r="AU229" s="22">
        <f>('Cash Flow Statement Annual'!AB229+'Cash Flow Statement Annual'!AU229)/'Balance Sheet Annual'!BR229</f>
        <v>-1.1474151186006311E-2</v>
      </c>
      <c r="AV229" s="22">
        <f>('Cash Flow Statement Annual'!AB229+'Cash Flow Statement Annual'!AU229)/('Balance Sheet Annual'!BH229+'Balance Sheet Annual'!BS229)</f>
        <v>-8.2812844140677262E-3</v>
      </c>
      <c r="AW229" s="22">
        <f>'Cash Flow Statement Annual'!AB229/'Balance Sheet Annual'!BS229</f>
        <v>0.36321868491764153</v>
      </c>
      <c r="AX229" s="22">
        <f>('Cash Flow Statement Annual'!AB229+'Cash Flow Statement Annual'!AU229)/'Balance Sheet Annual'!BS229</f>
        <v>-8.9336837060008199E-3</v>
      </c>
      <c r="AY229" s="22">
        <f>('Balance Sheet Annual'!BH229+'Balance Sheet Annual'!BS229)/('Income Statement Annual'!AF229-'Income Statement Annual'!AC229)</f>
        <v>2.4639761964569629</v>
      </c>
      <c r="AZ229" s="22">
        <f>(('Balance Sheet Annual'!BH229+'Balance Sheet Annual'!BS229)-'Balance Sheet Annual'!N229)/('Income Statement Annual'!AF229-'Income Statement Annual'!AC229)</f>
        <v>1.2120553659816335</v>
      </c>
      <c r="BA229" s="22">
        <f>('Cash Flow Statement Annual'!AB229+'Cash Flow Statement Annual'!AU229)/'Income Statement Annual'!BS229</f>
        <v>-2.4127310498486404E-2</v>
      </c>
      <c r="BB229" s="22">
        <f>'Income Statement Annual'!AF229/('Balance Sheet Annual'!BH229+'Balance Sheet Annual'!BS229)</f>
        <v>0.40584807655119998</v>
      </c>
      <c r="BC229" s="23">
        <f>'Income Statement Annual'!AF229/('Balance Sheet Annual'!BB229-'Balance Sheet Annual'!BR229)</f>
        <v>0.21251563038937737</v>
      </c>
    </row>
    <row r="230" spans="1:55" x14ac:dyDescent="0.2">
      <c r="A230" s="47" t="s">
        <v>715</v>
      </c>
      <c r="B230" s="47" t="s">
        <v>716</v>
      </c>
      <c r="C230" s="47" t="str">
        <f>VLOOKUP(A230,'[1]S&amp;P 500 Wikipedia'!A:D,3,FALSE)</f>
        <v>Consumer Staples</v>
      </c>
      <c r="D230" s="47">
        <v>384594</v>
      </c>
      <c r="E230" s="47" t="s">
        <v>16</v>
      </c>
      <c r="F230" s="47">
        <v>2018</v>
      </c>
      <c r="G230" s="47" t="s">
        <v>17</v>
      </c>
      <c r="H230" s="48">
        <v>43465</v>
      </c>
      <c r="I230" s="48">
        <v>43503</v>
      </c>
      <c r="J230" s="48">
        <v>43503</v>
      </c>
      <c r="K230" s="47">
        <v>345600000</v>
      </c>
      <c r="L230" s="47">
        <v>346700000</v>
      </c>
      <c r="M230" s="47" t="s">
        <v>1823</v>
      </c>
      <c r="N230" s="20">
        <f>'Balance Sheet Annual'!AH230/'Balance Sheet Annual'!BR230</f>
        <v>0.7712668298653611</v>
      </c>
      <c r="O230" s="21">
        <f>('Balance Sheet Annual'!AH230-'Balance Sheet Annual'!U230)/'Balance Sheet Annual'!BR230</f>
        <v>0.4938800489596083</v>
      </c>
      <c r="P230" s="21">
        <f>'Balance Sheet Annual'!N230/'Balance Sheet Annual'!BR230</f>
        <v>8.2466340269277849E-2</v>
      </c>
      <c r="Q230" s="21">
        <f>'Balance Sheet Annual'!CH230/'Balance Sheet Annual'!CS230</f>
        <v>-316.60869565217394</v>
      </c>
      <c r="R230" s="21">
        <f>('Balance Sheet Annual'!BH230+'Balance Sheet Annual'!BS230)/'Balance Sheet Annual'!BB230</f>
        <v>0.51350048216007715</v>
      </c>
      <c r="S230" s="21">
        <f>('Balance Sheet Annual'!BH230/'Balance Sheet Annual'!BB230)</f>
        <v>8.3207053313128526E-2</v>
      </c>
      <c r="T230" s="21">
        <f>'Balance Sheet Annual'!BS230/'Balance Sheet Annual'!BB230</f>
        <v>0.4302934288469486</v>
      </c>
      <c r="U230" s="21">
        <f>('Balance Sheet Annual'!BH230+'Balance Sheet Annual'!BS230)/'Balance Sheet Annual'!CS230</f>
        <v>-162.06521739130434</v>
      </c>
      <c r="V230" s="21">
        <f>('Balance Sheet Annual'!BH230/'Balance Sheet Annual'!CS230)</f>
        <v>-26.260869565217391</v>
      </c>
      <c r="W230" s="21">
        <f>('Balance Sheet Annual'!BS230/'Balance Sheet Annual'!CS230)</f>
        <v>-135.80434782608697</v>
      </c>
      <c r="X230" s="22">
        <f>'Balance Sheet Annual'!AH230/'Balance Sheet Annual'!BB230</f>
        <v>0.34722413555586168</v>
      </c>
      <c r="Y230" s="22">
        <f>'Balance Sheet Annual'!CS230/('Balance Sheet Annual'!BB230-'Balance Sheet Annual'!AQ230-'Balance Sheet Annual'!AR230-'Balance Sheet Annual'!AS230)</f>
        <v>-3.5265256056424411E-3</v>
      </c>
      <c r="Z230" s="22">
        <f>'Balance Sheet Annual'!BA230/'Balance Sheet Annual'!BB230</f>
        <v>0.65277586444413827</v>
      </c>
      <c r="AA230" s="22">
        <f>'Balance Sheet Annual'!AR230/'Balance Sheet Annual'!BB230</f>
        <v>0.1015291362446618</v>
      </c>
      <c r="AB230" s="23">
        <f>'Balance Sheet Annual'!CS230/'Balance Sheet Annual'!CT230</f>
        <v>-3.168480506956881E-3</v>
      </c>
      <c r="AC230" s="24">
        <f>'Income Statement Annual'!V230/'Income Statement Annual'!N230</f>
        <v>0.30276966352915718</v>
      </c>
      <c r="AD230" s="22">
        <f>('Income Statement Annual'!AF230-'Income Statement Annual'!AC230)/'Income Statement Annual'!N230</f>
        <v>0.12057773450178513</v>
      </c>
      <c r="AE230" s="22">
        <f>'Income Statement Annual'!AF230/'Income Statement Annual'!N230</f>
        <v>0.12057773450178513</v>
      </c>
      <c r="AF230" s="22">
        <f>'Income Statement Annual'!BS230/'Income Statement Annual'!N230</f>
        <v>7.6273937033430703E-2</v>
      </c>
      <c r="AG230" s="22">
        <f>('Income Statement Annual'!AF230-'Income Statement Annual'!AC230)/('Income Statement Annual'!AH230*-1)</f>
        <v>8.8102766798418966</v>
      </c>
      <c r="AH230" s="23">
        <f>'Income Statement Annual'!AF230/('Income Statement Annual'!AH230*-1)</f>
        <v>8.8102766798418966</v>
      </c>
      <c r="AI230" s="24">
        <f>'Cash Flow Statement Annual'!BG230/'Cash Flow Statement Annual'!AB230</f>
        <v>-0.71212121212121215</v>
      </c>
      <c r="AJ230" s="22">
        <f>'Cash Flow Statement Annual'!AB230/'Balance Sheet Annual'!BR230</f>
        <v>0.45440636474908203</v>
      </c>
      <c r="AK230" s="22">
        <f>('Cash Flow Statement Annual'!AB230+'Cash Flow Statement Annual'!AV230)/('Balance Sheet Annual'!BH230+'Balance Sheet Annual'!BS230)</f>
        <v>0.2124748490945674</v>
      </c>
      <c r="AL230" s="23">
        <f>('Cash Flow Statement Annual'!AB230/('Balance Sheet Annual'!BH230+'Balance Sheet Annual'!BS230))</f>
        <v>0.39839034205231388</v>
      </c>
      <c r="AM230" s="24">
        <f>'Income Statement Annual'!BS230/'Balance Sheet Annual'!CS230</f>
        <v>-30.652173913043477</v>
      </c>
      <c r="AN230" s="22">
        <f>'Income Statement Annual'!N230/'Balance Sheet Annual'!CS230</f>
        <v>-401.86956521739131</v>
      </c>
      <c r="AO230" s="22">
        <f>'Income Statement Annual'!N230/'Balance Sheet Annual'!BB230</f>
        <v>1.2733158837305414</v>
      </c>
      <c r="AP230" s="22">
        <f>'Income Statement Annual'!N230/('Balance Sheet Annual'!AH230-'Balance Sheet Annual'!BR230)</f>
        <v>-12.365217391304348</v>
      </c>
      <c r="AQ230" s="22">
        <f>'Income Statement Annual'!BS230/'Balance Sheet Annual'!BB230</f>
        <v>9.7120815539330482E-2</v>
      </c>
      <c r="AR230" s="22">
        <f>'Cash Flow Statement Annual'!AB230/'Income Statement Annual'!N230</f>
        <v>0.16066212268743915</v>
      </c>
      <c r="AS230" s="22">
        <f>'Cash Flow Statement Annual'!BG230/'Income Statement Annual'!N230</f>
        <v>-0.11441090555014606</v>
      </c>
      <c r="AT230" s="22">
        <f>'Cash Flow Statement Annual'!AB230/'Balance Sheet Annual'!BB230</f>
        <v>0.20457363273178122</v>
      </c>
      <c r="AU230" s="22">
        <f>('Cash Flow Statement Annual'!AB230+'Cash Flow Statement Annual'!AU230)/'Balance Sheet Annual'!BR230</f>
        <v>0.31640146878824971</v>
      </c>
      <c r="AV230" s="22">
        <f>('Cash Flow Statement Annual'!AB230+'Cash Flow Statement Annual'!AU230)/('Balance Sheet Annual'!BH230+'Balance Sheet Annual'!BS230)</f>
        <v>0.27739771965124077</v>
      </c>
      <c r="AW230" s="22">
        <f>'Cash Flow Statement Annual'!AB230/'Balance Sheet Annual'!BS230</f>
        <v>0.47542820553865855</v>
      </c>
      <c r="AX230" s="22">
        <f>('Cash Flow Statement Annual'!AB230+'Cash Flow Statement Annual'!AU230)/'Balance Sheet Annual'!BS230</f>
        <v>0.33103889867136227</v>
      </c>
      <c r="AY230" s="22">
        <f>('Balance Sheet Annual'!BH230+'Balance Sheet Annual'!BS230)/('Income Statement Annual'!AF230-'Income Statement Annual'!AC230)</f>
        <v>3.3445491251682369</v>
      </c>
      <c r="AZ230" s="22">
        <f>(('Balance Sheet Annual'!BH230+'Balance Sheet Annual'!BS230)-'Balance Sheet Annual'!N230)/('Income Statement Annual'!AF230-'Income Statement Annual'!AC230)</f>
        <v>3.1027366532077165</v>
      </c>
      <c r="BA230" s="22">
        <f>('Cash Flow Statement Annual'!AB230+'Cash Flow Statement Annual'!AU230)/'Income Statement Annual'!BS230</f>
        <v>1.4666666666666666</v>
      </c>
      <c r="BB230" s="22">
        <f>'Income Statement Annual'!AF230/('Balance Sheet Annual'!BH230+'Balance Sheet Annual'!BS230)</f>
        <v>0.29899396378269616</v>
      </c>
      <c r="BC230" s="23">
        <f>'Income Statement Annual'!AF230/('Balance Sheet Annual'!BB230-'Balance Sheet Annual'!BR230)</f>
        <v>0.27925331996993236</v>
      </c>
    </row>
    <row r="231" spans="1:55" x14ac:dyDescent="0.2">
      <c r="A231" s="47" t="s">
        <v>721</v>
      </c>
      <c r="B231" s="47" t="s">
        <v>722</v>
      </c>
      <c r="C231" s="47" t="str">
        <f>VLOOKUP(A231,'[1]S&amp;P 500 Wikipedia'!A:D,3,FALSE)</f>
        <v>Energy</v>
      </c>
      <c r="D231" s="47">
        <v>88392</v>
      </c>
      <c r="E231" s="47" t="s">
        <v>16</v>
      </c>
      <c r="F231" s="47">
        <v>2018</v>
      </c>
      <c r="G231" s="47" t="s">
        <v>17</v>
      </c>
      <c r="H231" s="48">
        <v>43465</v>
      </c>
      <c r="I231" s="48">
        <v>43504</v>
      </c>
      <c r="J231" s="48">
        <v>43504</v>
      </c>
      <c r="K231" s="47">
        <v>2248000000</v>
      </c>
      <c r="L231" s="47">
        <v>2248000000</v>
      </c>
      <c r="M231" s="47" t="s">
        <v>1824</v>
      </c>
      <c r="N231" s="20">
        <f>'Balance Sheet Annual'!AH231/'Balance Sheet Annual'!BR231</f>
        <v>0.85645861397994316</v>
      </c>
      <c r="O231" s="21">
        <f>('Balance Sheet Annual'!AH231-'Balance Sheet Annual'!U231)/'Balance Sheet Annual'!BR231</f>
        <v>0.79883251010327794</v>
      </c>
      <c r="P231" s="21">
        <f>'Balance Sheet Annual'!N231/'Balance Sheet Annual'!BR231</f>
        <v>0.49094446939080977</v>
      </c>
      <c r="Q231" s="21">
        <f>'Balance Sheet Annual'!CH231/'Balance Sheet Annual'!CS231</f>
        <v>1.2407023325851636</v>
      </c>
      <c r="R231" s="21">
        <f>('Balance Sheet Annual'!BH231+'Balance Sheet Annual'!BS231)/'Balance Sheet Annual'!BB231</f>
        <v>0.46272157837344358</v>
      </c>
      <c r="S231" s="21">
        <f>('Balance Sheet Annual'!BH231/'Balance Sheet Annual'!BB231)</f>
        <v>4.2958943017269796E-2</v>
      </c>
      <c r="T231" s="21">
        <f>'Balance Sheet Annual'!BS231/'Balance Sheet Annual'!BB231</f>
        <v>0.41976263535617375</v>
      </c>
      <c r="U231" s="21">
        <f>('Balance Sheet Annual'!BH231+'Balance Sheet Annual'!BS231)/'Balance Sheet Annual'!CS231</f>
        <v>1.0368213199988636</v>
      </c>
      <c r="V231" s="21">
        <f>('Balance Sheet Annual'!BH231/'Balance Sheet Annual'!CS231)</f>
        <v>9.6258203824189564E-2</v>
      </c>
      <c r="W231" s="21">
        <f>('Balance Sheet Annual'!BS231/'Balance Sheet Annual'!CS231)</f>
        <v>0.94056311617467403</v>
      </c>
      <c r="X231" s="22">
        <f>'Balance Sheet Annual'!AH231/'Balance Sheet Annual'!BB231</f>
        <v>7.2553445084066651E-2</v>
      </c>
      <c r="Y231" s="22">
        <f>'Balance Sheet Annual'!CS231/('Balance Sheet Annual'!BB231-'Balance Sheet Annual'!AQ231-'Balance Sheet Annual'!AR231-'Balance Sheet Annual'!AS231)</f>
        <v>0.65154291849465951</v>
      </c>
      <c r="Z231" s="22">
        <f>'Balance Sheet Annual'!BA231/'Balance Sheet Annual'!BB231</f>
        <v>0.92744655491593331</v>
      </c>
      <c r="AA231" s="22">
        <f>'Balance Sheet Annual'!AR231/'Balance Sheet Annual'!BB231</f>
        <v>0.27851038470316741</v>
      </c>
      <c r="AB231" s="23">
        <f>'Balance Sheet Annual'!CS231/'Balance Sheet Annual'!CT231</f>
        <v>0.44628864149316561</v>
      </c>
      <c r="AC231" s="24">
        <f>'Income Statement Annual'!V231/'Income Statement Annual'!N231</f>
        <v>0.68742929864253388</v>
      </c>
      <c r="AD231" s="22">
        <f>('Income Statement Annual'!AF231-'Income Statement Annual'!AC231)/'Income Statement Annual'!N231</f>
        <v>0.44244909502262442</v>
      </c>
      <c r="AE231" s="22">
        <f>'Income Statement Annual'!AF231/'Income Statement Annual'!N231</f>
        <v>0.28004807692307693</v>
      </c>
      <c r="AF231" s="22">
        <f>'Income Statement Annual'!BS231/'Income Statement Annual'!N231</f>
        <v>0.10470871040723982</v>
      </c>
      <c r="AG231" s="22">
        <f>('Income Statement Annual'!AF231-'Income Statement Annual'!AC231)/('Income Statement Annual'!AH231*-1)</f>
        <v>3.2644757433489828</v>
      </c>
      <c r="AH231" s="23">
        <f>'Income Statement Annual'!AF231/('Income Statement Annual'!AH231*-1)</f>
        <v>2.0662493479394888</v>
      </c>
      <c r="AI231" s="24">
        <f>'Cash Flow Statement Annual'!BG231/'Cash Flow Statement Annual'!AB231</f>
        <v>-0.36168947055324213</v>
      </c>
      <c r="AJ231" s="22">
        <f>'Cash Flow Statement Annual'!AB231/'Balance Sheet Annual'!BR231</f>
        <v>0.75482712168836996</v>
      </c>
      <c r="AK231" s="22">
        <f>('Cash Flow Statement Annual'!AB231+'Cash Flow Statement Annual'!AV231)/('Balance Sheet Annual'!BH231+'Balance Sheet Annual'!BS231)</f>
        <v>8.9578823335982244E-2</v>
      </c>
      <c r="AL231" s="23">
        <f>('Cash Flow Statement Annual'!AB231/('Balance Sheet Annual'!BH231+'Balance Sheet Annual'!BS231))</f>
        <v>0.13819088592332776</v>
      </c>
      <c r="AM231" s="24">
        <f>'Income Statement Annual'!BS231/'Balance Sheet Annual'!CS231</f>
        <v>4.2077449782651932E-2</v>
      </c>
      <c r="AN231" s="22">
        <f>'Income Statement Annual'!N231/'Balance Sheet Annual'!CS231</f>
        <v>0.40185243060488107</v>
      </c>
      <c r="AO231" s="22">
        <f>'Income Statement Annual'!N231/'Balance Sheet Annual'!BB231</f>
        <v>0.17934217533537899</v>
      </c>
      <c r="AP231" s="22">
        <f>'Income Statement Annual'!N231/('Balance Sheet Annual'!AH231-'Balance Sheet Annual'!BR231)</f>
        <v>-14.748696558915537</v>
      </c>
      <c r="AQ231" s="22">
        <f>'Income Statement Annual'!BS231/'Balance Sheet Annual'!BB231</f>
        <v>1.8778687900996627E-2</v>
      </c>
      <c r="AR231" s="22">
        <f>'Cash Flow Statement Annual'!AB231/'Income Statement Annual'!N231</f>
        <v>0.35654694570135748</v>
      </c>
      <c r="AS231" s="22">
        <f>'Cash Flow Statement Annual'!BG231/'Income Statement Annual'!N231</f>
        <v>-0.12895927601809956</v>
      </c>
      <c r="AT231" s="22">
        <f>'Cash Flow Statement Annual'!AB231/'Balance Sheet Annual'!BB231</f>
        <v>6.3943904851266706E-2</v>
      </c>
      <c r="AU231" s="22">
        <f>('Cash Flow Statement Annual'!AB231+'Cash Flow Statement Annual'!AU231)/'Balance Sheet Annual'!BR231</f>
        <v>0.74464900464002393</v>
      </c>
      <c r="AV231" s="22">
        <f>('Cash Flow Statement Annual'!AB231+'Cash Flow Statement Annual'!AU231)/('Balance Sheet Annual'!BH231+'Balance Sheet Annual'!BS231)</f>
        <v>0.1363275148658647</v>
      </c>
      <c r="AW231" s="22">
        <f>'Cash Flow Statement Annual'!AB231/'Balance Sheet Annual'!BS231</f>
        <v>0.15233348436792024</v>
      </c>
      <c r="AX231" s="22">
        <f>('Cash Flow Statement Annual'!AB231+'Cash Flow Statement Annual'!AU231)/'Balance Sheet Annual'!BS231</f>
        <v>0.15027941398580275</v>
      </c>
      <c r="AY231" s="22">
        <f>('Balance Sheet Annual'!BH231+'Balance Sheet Annual'!BS231)/('Income Statement Annual'!AF231-'Income Statement Annual'!AC231)</f>
        <v>5.8314157877916264</v>
      </c>
      <c r="AZ231" s="22">
        <f>(('Balance Sheet Annual'!BH231+'Balance Sheet Annual'!BS231)-'Balance Sheet Annual'!N231)/('Income Statement Annual'!AF231-'Income Statement Annual'!AC231)</f>
        <v>5.3072866730584849</v>
      </c>
      <c r="BA231" s="22">
        <f>('Cash Flow Statement Annual'!AB231+'Cash Flow Statement Annual'!AU231)/'Income Statement Annual'!BS231</f>
        <v>3.3592167454422688</v>
      </c>
      <c r="BB231" s="22">
        <f>'Income Statement Annual'!AF231/('Balance Sheet Annual'!BH231+'Balance Sheet Annual'!BS231)</f>
        <v>0.10854136409722412</v>
      </c>
      <c r="BC231" s="23">
        <f>'Income Statement Annual'!AF231/('Balance Sheet Annual'!BB231-'Balance Sheet Annual'!BR231)</f>
        <v>5.4872896031031376E-2</v>
      </c>
    </row>
    <row r="232" spans="1:55" x14ac:dyDescent="0.2">
      <c r="A232" s="47" t="s">
        <v>248</v>
      </c>
      <c r="B232" s="47" t="s">
        <v>249</v>
      </c>
      <c r="C232" s="47" t="str">
        <f>VLOOKUP(A232,'[1]S&amp;P 500 Wikipedia'!A:D,3,FALSE)</f>
        <v>Consumer Discretionary</v>
      </c>
      <c r="D232" s="47">
        <v>327637</v>
      </c>
      <c r="E232" s="47" t="s">
        <v>16</v>
      </c>
      <c r="F232" s="47">
        <v>2018</v>
      </c>
      <c r="G232" s="47" t="s">
        <v>17</v>
      </c>
      <c r="H232" s="48">
        <v>43524</v>
      </c>
      <c r="I232" s="48">
        <v>43574</v>
      </c>
      <c r="J232" s="48">
        <v>43742</v>
      </c>
      <c r="K232" s="47">
        <v>169613000</v>
      </c>
      <c r="L232" s="47">
        <v>170594000</v>
      </c>
      <c r="M232" s="47" t="s">
        <v>2091</v>
      </c>
      <c r="N232" s="20">
        <f>'Balance Sheet Annual'!AH232/'Balance Sheet Annual'!BR232</f>
        <v>2.450622145940287</v>
      </c>
      <c r="O232" s="21">
        <f>('Balance Sheet Annual'!AH232-'Balance Sheet Annual'!U232)/'Balance Sheet Annual'!BR232</f>
        <v>0.52958691095524313</v>
      </c>
      <c r="P232" s="21">
        <f>'Balance Sheet Annual'!N232/'Balance Sheet Annual'!BR232</f>
        <v>3.5789308346339976E-2</v>
      </c>
      <c r="Q232" s="21">
        <f>'Balance Sheet Annual'!CH232/'Balance Sheet Annual'!CS232</f>
        <v>4.5757256120592382</v>
      </c>
      <c r="R232" s="21">
        <f>('Balance Sheet Annual'!BH232+'Balance Sheet Annual'!BS232)/'Balance Sheet Annual'!BB232</f>
        <v>0.75718477965464759</v>
      </c>
      <c r="S232" s="21">
        <f>('Balance Sheet Annual'!BH232/'Balance Sheet Annual'!BB232)</f>
        <v>2.117495545833294E-2</v>
      </c>
      <c r="T232" s="21">
        <f>'Balance Sheet Annual'!BS232/'Balance Sheet Annual'!BB232</f>
        <v>0.73600982419631467</v>
      </c>
      <c r="U232" s="21">
        <f>('Balance Sheet Annual'!BH232+'Balance Sheet Annual'!BS232)/'Balance Sheet Annual'!CS232</f>
        <v>4.2218545689818496</v>
      </c>
      <c r="V232" s="21">
        <f>('Balance Sheet Annual'!BH232/'Balance Sheet Annual'!CS232)</f>
        <v>0.11806574148324053</v>
      </c>
      <c r="W232" s="21">
        <f>('Balance Sheet Annual'!BS232/'Balance Sheet Annual'!CS232)</f>
        <v>4.103788827498609</v>
      </c>
      <c r="X232" s="22">
        <f>'Balance Sheet Annual'!AH232/'Balance Sheet Annual'!BB232</f>
        <v>0.1717082934716867</v>
      </c>
      <c r="Y232" s="22">
        <f>'Balance Sheet Annual'!CS232/('Balance Sheet Annual'!BB232-'Balance Sheet Annual'!AQ232-'Balance Sheet Annual'!AR232-'Balance Sheet Annual'!AS232)</f>
        <v>0.17934885422575125</v>
      </c>
      <c r="Z232" s="22">
        <f>'Balance Sheet Annual'!BA232/'Balance Sheet Annual'!BB232</f>
        <v>0.8282917065283133</v>
      </c>
      <c r="AA232" s="22">
        <f>'Balance Sheet Annual'!AR232/'Balance Sheet Annual'!BB232</f>
        <v>0</v>
      </c>
      <c r="AB232" s="23">
        <f>'Balance Sheet Annual'!CS232/'Balance Sheet Annual'!CT232</f>
        <v>0.17934885422575125</v>
      </c>
      <c r="AC232" s="24">
        <f>'Income Statement Annual'!V232/'Income Statement Annual'!N232</f>
        <v>0.13649795576979162</v>
      </c>
      <c r="AD232" s="22">
        <f>('Income Statement Annual'!AF232-'Income Statement Annual'!AC232)/'Income Statement Annual'!N232</f>
        <v>4.1287177201468107E-2</v>
      </c>
      <c r="AE232" s="22">
        <f>'Income Statement Annual'!AF232/'Income Statement Annual'!N232</f>
        <v>4.1287177201468107E-2</v>
      </c>
      <c r="AF232" s="22">
        <f>'Income Statement Annual'!BS232/'Income Statement Annual'!N232</f>
        <v>4.6354942194782395E-2</v>
      </c>
      <c r="AG232" s="22">
        <f>('Income Statement Annual'!AF232-'Income Statement Annual'!AC232)/('Income Statement Annual'!AH232*-1)</f>
        <v>9.8996727886848213</v>
      </c>
      <c r="AH232" s="23">
        <f>'Income Statement Annual'!AF232/('Income Statement Annual'!AH232*-1)</f>
        <v>9.8996727886848213</v>
      </c>
      <c r="AI232" s="24">
        <f>'Cash Flow Statement Annual'!BG232/'Cash Flow Statement Annual'!AB232</f>
        <v>1.1414362064416368</v>
      </c>
      <c r="AJ232" s="22">
        <f>'Cash Flow Statement Annual'!AB232/'Balance Sheet Annual'!BR232</f>
        <v>0.12426220483427869</v>
      </c>
      <c r="AK232" s="22">
        <f>('Cash Flow Statement Annual'!AB232+'Cash Flow Statement Annual'!AV232)/('Balance Sheet Annual'!BH232+'Balance Sheet Annual'!BS232)</f>
        <v>1.1498788813906894E-2</v>
      </c>
      <c r="AL232" s="23">
        <f>('Cash Flow Statement Annual'!AB232/('Balance Sheet Annual'!BH232+'Balance Sheet Annual'!BS232))</f>
        <v>1.1498788813906894E-2</v>
      </c>
      <c r="AM232" s="24">
        <f>'Income Statement Annual'!BS232/'Balance Sheet Annual'!CS232</f>
        <v>0.25094011727039511</v>
      </c>
      <c r="AN232" s="22">
        <f>'Income Statement Annual'!N232/'Balance Sheet Annual'!CS232</f>
        <v>5.4134490388522227</v>
      </c>
      <c r="AO232" s="22">
        <f>'Income Statement Annual'!N232/'Balance Sheet Annual'!BB232</f>
        <v>0.97089588252764059</v>
      </c>
      <c r="AP232" s="22">
        <f>'Income Statement Annual'!N232/('Balance Sheet Annual'!AH232-'Balance Sheet Annual'!BR232)</f>
        <v>9.5522006786845122</v>
      </c>
      <c r="AQ232" s="22">
        <f>'Income Statement Annual'!BS232/'Balance Sheet Annual'!BB232</f>
        <v>4.5005822511721021E-2</v>
      </c>
      <c r="AR232" s="22">
        <f>'Cash Flow Statement Annual'!AB232/'Income Statement Annual'!N232</f>
        <v>8.9677050145544786E-3</v>
      </c>
      <c r="AS232" s="22">
        <f>'Cash Flow Statement Annual'!BG232/'Income Statement Annual'!N232</f>
        <v>1.0236063192300708E-2</v>
      </c>
      <c r="AT232" s="22">
        <f>'Cash Flow Statement Annual'!AB232/'Balance Sheet Annual'!BB232</f>
        <v>8.7067078743534188E-3</v>
      </c>
      <c r="AU232" s="22">
        <f>('Cash Flow Statement Annual'!AB232+'Cash Flow Statement Annual'!AU232)/'Balance Sheet Annual'!BR232</f>
        <v>-0.11097293270576107</v>
      </c>
      <c r="AV232" s="22">
        <f>('Cash Flow Statement Annual'!AB232+'Cash Flow Statement Annual'!AU232)/('Balance Sheet Annual'!BH232+'Balance Sheet Annual'!BS232)</f>
        <v>-1.0269046158848121E-2</v>
      </c>
      <c r="AW232" s="22">
        <f>'Cash Flow Statement Annual'!AB232/'Balance Sheet Annual'!BS232</f>
        <v>1.1829608230923685E-2</v>
      </c>
      <c r="AX232" s="22">
        <f>('Cash Flow Statement Annual'!AB232+'Cash Flow Statement Annual'!AU232)/'Balance Sheet Annual'!BS232</f>
        <v>-1.0564485958514674E-2</v>
      </c>
      <c r="AY232" s="22">
        <f>('Balance Sheet Annual'!BH232+'Balance Sheet Annual'!BS232)/('Income Statement Annual'!AF232-'Income Statement Annual'!AC232)</f>
        <v>18.889220008636361</v>
      </c>
      <c r="AZ232" s="22">
        <f>(('Balance Sheet Annual'!BH232+'Balance Sheet Annual'!BS232)-'Balance Sheet Annual'!N232)/('Income Statement Annual'!AF232-'Income Statement Annual'!AC232)</f>
        <v>18.82666236625635</v>
      </c>
      <c r="BA232" s="22">
        <f>('Cash Flow Statement Annual'!AB232+'Cash Flow Statement Annual'!AU232)/'Income Statement Annual'!BS232</f>
        <v>-0.17276798909798399</v>
      </c>
      <c r="BB232" s="22">
        <f>'Income Statement Annual'!AF232/('Balance Sheet Annual'!BH232+'Balance Sheet Annual'!BS232)</f>
        <v>5.2940248434969202E-2</v>
      </c>
      <c r="BC232" s="23">
        <f>'Income Statement Annual'!AF232/('Balance Sheet Annual'!BB232-'Balance Sheet Annual'!BR232)</f>
        <v>4.3105858215716351E-2</v>
      </c>
    </row>
    <row r="233" spans="1:55" x14ac:dyDescent="0.2">
      <c r="A233" s="47" t="s">
        <v>310</v>
      </c>
      <c r="B233" s="47" t="s">
        <v>311</v>
      </c>
      <c r="C233" s="47" t="str">
        <f>VLOOKUP(A233,'[1]S&amp;P 500 Wikipedia'!A:D,3,FALSE)</f>
        <v>Consumer Staples</v>
      </c>
      <c r="D233" s="47">
        <v>82117</v>
      </c>
      <c r="E233" s="47" t="s">
        <v>16</v>
      </c>
      <c r="F233" s="47">
        <v>2018</v>
      </c>
      <c r="G233" s="47" t="s">
        <v>17</v>
      </c>
      <c r="H233" s="48">
        <v>43465</v>
      </c>
      <c r="I233" s="48">
        <v>43517</v>
      </c>
      <c r="J233" s="48">
        <v>43517</v>
      </c>
      <c r="K233" s="47">
        <v>4261000000</v>
      </c>
      <c r="L233" s="47">
        <v>4305000000</v>
      </c>
      <c r="M233" s="47" t="s">
        <v>1826</v>
      </c>
      <c r="N233" s="20">
        <f>'Balance Sheet Annual'!AH233/'Balance Sheet Annual'!BR233</f>
        <v>1.048283885980221</v>
      </c>
      <c r="O233" s="21">
        <f>('Balance Sheet Annual'!AH233-'Balance Sheet Annual'!U233)/'Balance Sheet Annual'!BR233</f>
        <v>0.95363241282551414</v>
      </c>
      <c r="P233" s="21">
        <f>'Balance Sheet Annual'!N233/'Balance Sheet Annual'!BR233</f>
        <v>0.54628203812065834</v>
      </c>
      <c r="Q233" s="21">
        <f>'Balance Sheet Annual'!CH233/'Balance Sheet Annual'!CS233</f>
        <v>3.3664602791478644</v>
      </c>
      <c r="R233" s="21">
        <f>('Balance Sheet Annual'!BH233+'Balance Sheet Annual'!BS233)/'Balance Sheet Annual'!BB233</f>
        <v>0.52339694289559702</v>
      </c>
      <c r="S233" s="21">
        <f>('Balance Sheet Annual'!BH233/'Balance Sheet Annual'!BB233)</f>
        <v>0.21859978850221112</v>
      </c>
      <c r="T233" s="21">
        <f>'Balance Sheet Annual'!BS233/'Balance Sheet Annual'!BB233</f>
        <v>0.30479715439338589</v>
      </c>
      <c r="U233" s="21">
        <f>('Balance Sheet Annual'!BH233+'Balance Sheet Annual'!BS233)/'Balance Sheet Annual'!CS233</f>
        <v>2.2853919613810474</v>
      </c>
      <c r="V233" s="21">
        <f>('Balance Sheet Annual'!BH233/'Balance Sheet Annual'!CS233)</f>
        <v>0.95450729352502883</v>
      </c>
      <c r="W233" s="21">
        <f>('Balance Sheet Annual'!BS233/'Balance Sheet Annual'!CS233)</f>
        <v>1.3308846678560184</v>
      </c>
      <c r="X233" s="22">
        <f>'Balance Sheet Annual'!AH233/'Balance Sheet Annual'!BB233</f>
        <v>0.36812632186118055</v>
      </c>
      <c r="Y233" s="22">
        <f>'Balance Sheet Annual'!CS233/('Balance Sheet Annual'!BB233-'Balance Sheet Annual'!AQ233-'Balance Sheet Annual'!AR233-'Balance Sheet Annual'!AS233)</f>
        <v>0.28899402541473329</v>
      </c>
      <c r="Z233" s="22">
        <f>'Balance Sheet Annual'!BA233/'Balance Sheet Annual'!BB233</f>
        <v>0.63187367813881945</v>
      </c>
      <c r="AA233" s="22">
        <f>'Balance Sheet Annual'!AR233/'Balance Sheet Annual'!BB233</f>
        <v>0.12332964814458758</v>
      </c>
      <c r="AB233" s="23">
        <f>'Balance Sheet Annual'!CS233/'Balance Sheet Annual'!CT233</f>
        <v>0.22901845798884829</v>
      </c>
      <c r="AC233" s="24">
        <f>'Income Statement Annual'!V233/'Income Statement Annual'!N233</f>
        <v>0.63052486187845302</v>
      </c>
      <c r="AD233" s="22">
        <f>('Income Statement Annual'!AF233-'Income Statement Annual'!AC233)/'Income Statement Annual'!N233</f>
        <v>0.27310396785534907</v>
      </c>
      <c r="AE233" s="22">
        <f>'Income Statement Annual'!AF233/'Income Statement Annual'!N233</f>
        <v>0.27310396785534907</v>
      </c>
      <c r="AF233" s="22">
        <f>'Income Statement Annual'!BS233/'Income Statement Annual'!N233</f>
        <v>0.2019713711702662</v>
      </c>
      <c r="AG233" s="22">
        <f>('Income Statement Annual'!AF233-'Income Statement Annual'!AC233)/('Income Statement Annual'!AH233*-1)</f>
        <v>36.708860759493668</v>
      </c>
      <c r="AH233" s="23">
        <f>'Income Statement Annual'!AF233/('Income Statement Annual'!AH233*-1)</f>
        <v>36.708860759493668</v>
      </c>
      <c r="AI233" s="24">
        <f>'Cash Flow Statement Annual'!BG233/'Cash Flow Statement Annual'!AB233</f>
        <v>-1.4415300546448087</v>
      </c>
      <c r="AJ233" s="22">
        <f>'Cash Flow Statement Annual'!AB233/'Balance Sheet Annual'!BR233</f>
        <v>0.25048762960681653</v>
      </c>
      <c r="AK233" s="22">
        <f>('Cash Flow Statement Annual'!AB233+'Cash Flow Statement Annual'!AV233)/('Balance Sheet Annual'!BH233+'Balance Sheet Annual'!BS233)</f>
        <v>1.5520606130180232E-2</v>
      </c>
      <c r="AL233" s="23">
        <f>('Cash Flow Statement Annual'!AB233/('Balance Sheet Annual'!BH233+'Balance Sheet Annual'!BS233))</f>
        <v>0.16806336815520606</v>
      </c>
      <c r="AM233" s="24">
        <f>'Income Statement Annual'!BS233/'Balance Sheet Annual'!CS233</f>
        <v>0.33760100745093924</v>
      </c>
      <c r="AN233" s="22">
        <f>'Income Statement Annual'!N233/'Balance Sheet Annual'!CS233</f>
        <v>1.6715290166859063</v>
      </c>
      <c r="AO233" s="22">
        <f>'Income Statement Annual'!N233/'Balance Sheet Annual'!BB233</f>
        <v>0.3828109978850221</v>
      </c>
      <c r="AP233" s="22">
        <f>'Income Statement Annual'!N233/('Balance Sheet Annual'!AH233-'Balance Sheet Annual'!BR233)</f>
        <v>22.576895818568392</v>
      </c>
      <c r="AQ233" s="22">
        <f>'Income Statement Annual'!BS233/'Balance Sheet Annual'!BB233</f>
        <v>7.7316862141895787E-2</v>
      </c>
      <c r="AR233" s="22">
        <f>'Cash Flow Statement Annual'!AB233/'Income Statement Annual'!N233</f>
        <v>0.22978402812656956</v>
      </c>
      <c r="AS233" s="22">
        <f>'Cash Flow Statement Annual'!BG233/'Income Statement Annual'!N233</f>
        <v>-0.33124058262179812</v>
      </c>
      <c r="AT233" s="22">
        <f>'Cash Flow Statement Annual'!AB233/'Balance Sheet Annual'!BB233</f>
        <v>8.7963853105172088E-2</v>
      </c>
      <c r="AU233" s="22">
        <f>('Cash Flow Statement Annual'!AB233+'Cash Flow Statement Annual'!AU233)/'Balance Sheet Annual'!BR233</f>
        <v>0.46771378708551481</v>
      </c>
      <c r="AV233" s="22">
        <f>('Cash Flow Statement Annual'!AB233+'Cash Flow Statement Annual'!AU233)/('Balance Sheet Annual'!BH233+'Balance Sheet Annual'!BS233)</f>
        <v>0.31381012512914708</v>
      </c>
      <c r="AW233" s="22">
        <f>'Cash Flow Statement Annual'!AB233/'Balance Sheet Annual'!BS233</f>
        <v>0.28859801293171422</v>
      </c>
      <c r="AX233" s="22">
        <f>('Cash Flow Statement Annual'!AB233+'Cash Flow Statement Annual'!AU233)/'Balance Sheet Annual'!BS233</f>
        <v>0.53887399463806973</v>
      </c>
      <c r="AY233" s="22">
        <f>('Balance Sheet Annual'!BH233+'Balance Sheet Annual'!BS233)/('Income Statement Annual'!AF233-'Income Statement Annual'!AC233)</f>
        <v>5.00632183908046</v>
      </c>
      <c r="AZ233" s="22">
        <f>(('Balance Sheet Annual'!BH233+'Balance Sheet Annual'!BS233)-'Balance Sheet Annual'!N233)/('Income Statement Annual'!AF233-'Income Statement Annual'!AC233)</f>
        <v>3.1713793103448276</v>
      </c>
      <c r="BA233" s="22">
        <f>('Cash Flow Statement Annual'!AB233+'Cash Flow Statement Annual'!AU233)/'Income Statement Annual'!BS233</f>
        <v>2.1243394466894623</v>
      </c>
      <c r="BB233" s="22">
        <f>'Income Statement Annual'!AF233/('Balance Sheet Annual'!BH233+'Balance Sheet Annual'!BS233)</f>
        <v>0.19974744575823672</v>
      </c>
      <c r="BC233" s="23">
        <f>'Income Statement Annual'!AF233/('Balance Sheet Annual'!BB233-'Balance Sheet Annual'!BR233)</f>
        <v>0.16113199859241012</v>
      </c>
    </row>
    <row r="234" spans="1:55" x14ac:dyDescent="0.2">
      <c r="A234" s="47" t="s">
        <v>733</v>
      </c>
      <c r="B234" s="47" t="s">
        <v>734</v>
      </c>
      <c r="C234" s="47" t="str">
        <f>VLOOKUP(A234,'[1]S&amp;P 500 Wikipedia'!A:D,3,FALSE)</f>
        <v>Consumer Staples</v>
      </c>
      <c r="D234" s="47">
        <v>258154</v>
      </c>
      <c r="E234" s="47" t="s">
        <v>16</v>
      </c>
      <c r="F234" s="47">
        <v>2018</v>
      </c>
      <c r="G234" s="47" t="s">
        <v>17</v>
      </c>
      <c r="H234" s="48">
        <v>43524</v>
      </c>
      <c r="I234" s="48">
        <v>43557</v>
      </c>
      <c r="J234" s="48">
        <v>43732</v>
      </c>
      <c r="K234" s="47">
        <v>798000000</v>
      </c>
      <c r="L234" s="47">
        <v>806000000</v>
      </c>
      <c r="M234" s="47" t="s">
        <v>2092</v>
      </c>
      <c r="N234" s="20">
        <f>'Balance Sheet Annual'!AH234/'Balance Sheet Annual'!BR234</f>
        <v>0.68217984339479665</v>
      </c>
      <c r="O234" s="21">
        <f>('Balance Sheet Annual'!AH234-'Balance Sheet Annual'!U234)/'Balance Sheet Annual'!BR234</f>
        <v>0.24987370548118212</v>
      </c>
      <c r="P234" s="21">
        <f>'Balance Sheet Annual'!N234/'Balance Sheet Annual'!BR234</f>
        <v>2.709017428643597E-2</v>
      </c>
      <c r="Q234" s="21">
        <f>'Balance Sheet Annual'!CH234/'Balance Sheet Annual'!CS234</f>
        <v>3.86509253350351</v>
      </c>
      <c r="R234" s="21">
        <f>('Balance Sheet Annual'!BH234+'Balance Sheet Annual'!BS234)/'Balance Sheet Annual'!BB234</f>
        <v>0.39952253528516712</v>
      </c>
      <c r="S234" s="21">
        <f>('Balance Sheet Annual'!BH234/'Balance Sheet Annual'!BB234)</f>
        <v>8.2821763996012376E-2</v>
      </c>
      <c r="T234" s="21">
        <f>'Balance Sheet Annual'!BS234/'Balance Sheet Annual'!BB234</f>
        <v>0.31670077128915475</v>
      </c>
      <c r="U234" s="21">
        <f>('Balance Sheet Annual'!BH234+'Balance Sheet Annual'!BS234)/'Balance Sheet Annual'!CS234</f>
        <v>1.9437141033822591</v>
      </c>
      <c r="V234" s="21">
        <f>('Balance Sheet Annual'!BH234/'Balance Sheet Annual'!CS234)</f>
        <v>0.40293554562858969</v>
      </c>
      <c r="W234" s="21">
        <f>('Balance Sheet Annual'!BS234/'Balance Sheet Annual'!CS234)</f>
        <v>1.5407785577536695</v>
      </c>
      <c r="X234" s="22">
        <f>'Balance Sheet Annual'!AH234/'Balance Sheet Annual'!BB234</f>
        <v>0.28340941287580673</v>
      </c>
      <c r="Y234" s="22">
        <f>'Balance Sheet Annual'!CS234/('Balance Sheet Annual'!BB234-'Balance Sheet Annual'!AQ234-'Balance Sheet Annual'!AR234-'Balance Sheet Annual'!AS234)</f>
        <v>0.23199005122435082</v>
      </c>
      <c r="Z234" s="22">
        <f>'Balance Sheet Annual'!BA234/'Balance Sheet Annual'!BB234</f>
        <v>0.71659058712419332</v>
      </c>
      <c r="AA234" s="22">
        <f>'Balance Sheet Annual'!AR234/'Balance Sheet Annual'!BB234</f>
        <v>8.0985361246655119E-2</v>
      </c>
      <c r="AB234" s="23">
        <f>'Balance Sheet Annual'!CS234/'Balance Sheet Annual'!CT234</f>
        <v>0.20554593630305892</v>
      </c>
      <c r="AC234" s="24">
        <f>'Income Statement Annual'!V234/'Income Statement Annual'!N234</f>
        <v>0.21680064706756244</v>
      </c>
      <c r="AD234" s="22">
        <f>('Income Statement Annual'!AF234-'Income Statement Annual'!AC234)/'Income Statement Annual'!N234</f>
        <v>4.1919083541044219E-2</v>
      </c>
      <c r="AE234" s="22">
        <f>'Income Statement Annual'!AF234/'Income Statement Annual'!N234</f>
        <v>2.1574421023093048E-2</v>
      </c>
      <c r="AF234" s="22">
        <f>'Income Statement Annual'!BS234/'Income Statement Annual'!N234</f>
        <v>2.5668113765041845E-2</v>
      </c>
      <c r="AG234" s="22">
        <f>('Income Statement Annual'!AF234-'Income Statement Annual'!AC234)/('Income Statement Annual'!AH234*-1)</f>
        <v>8.1919354838709673</v>
      </c>
      <c r="AH234" s="23">
        <f>'Income Statement Annual'!AF234/('Income Statement Annual'!AH234*-1)</f>
        <v>4.2161290322580642</v>
      </c>
      <c r="AI234" s="24">
        <f>'Cash Flow Statement Annual'!BG234/'Cash Flow Statement Annual'!AB234</f>
        <v>-0.69548511047070127</v>
      </c>
      <c r="AJ234" s="22">
        <f>'Cash Flow Statement Annual'!AB234/'Balance Sheet Annual'!BR234</f>
        <v>0.26294518817883306</v>
      </c>
      <c r="AK234" s="22">
        <f>('Cash Flow Statement Annual'!AB234+'Cash Flow Statement Annual'!AV234)/('Balance Sheet Annual'!BH234+'Balance Sheet Annual'!BS234)</f>
        <v>0.24473044848644035</v>
      </c>
      <c r="AL234" s="23">
        <f>('Cash Flow Statement Annual'!AB234/('Balance Sheet Annual'!BH234+'Balance Sheet Annual'!BS234))</f>
        <v>0.27342570096526364</v>
      </c>
      <c r="AM234" s="24">
        <f>'Income Statement Annual'!BS234/'Balance Sheet Annual'!CS234</f>
        <v>0.39693682195277602</v>
      </c>
      <c r="AN234" s="22">
        <f>'Income Statement Annual'!N234/'Balance Sheet Annual'!CS234</f>
        <v>15.464199106573069</v>
      </c>
      <c r="AO234" s="22">
        <f>'Income Statement Annual'!N234/'Balance Sheet Annual'!BB234</f>
        <v>3.178603284537489</v>
      </c>
      <c r="AP234" s="22">
        <f>'Income Statement Annual'!N234/('Balance Sheet Annual'!AH234-'Balance Sheet Annual'!BR234)</f>
        <v>-24.073514802304789</v>
      </c>
      <c r="AQ234" s="22">
        <f>'Income Statement Annual'!BS234/'Balance Sheet Annual'!BB234</f>
        <v>8.1588750721443934E-2</v>
      </c>
      <c r="AR234" s="22">
        <f>'Cash Flow Statement Annual'!AB234/'Income Statement Annual'!N234</f>
        <v>3.4367210841683038E-2</v>
      </c>
      <c r="AS234" s="22">
        <f>'Cash Flow Statement Annual'!BG234/'Income Statement Annual'!N234</f>
        <v>-2.3901883428797809E-2</v>
      </c>
      <c r="AT234" s="22">
        <f>'Cash Flow Statement Annual'!AB234/'Balance Sheet Annual'!BB234</f>
        <v>0.10923972926176609</v>
      </c>
      <c r="AU234" s="22">
        <f>('Cash Flow Statement Annual'!AB234+'Cash Flow Statement Annual'!AU234)/'Balance Sheet Annual'!BR234</f>
        <v>0.18805253851982823</v>
      </c>
      <c r="AV234" s="22">
        <f>('Cash Flow Statement Annual'!AB234+'Cash Flow Statement Annual'!AU234)/('Balance Sheet Annual'!BH234+'Balance Sheet Annual'!BS234)</f>
        <v>0.19554796769321689</v>
      </c>
      <c r="AW234" s="22">
        <f>'Cash Flow Statement Annual'!AB234/'Balance Sheet Annual'!BS234</f>
        <v>0.34493041749502984</v>
      </c>
      <c r="AX234" s="22">
        <f>('Cash Flow Statement Annual'!AB234+'Cash Flow Statement Annual'!AU234)/'Balance Sheet Annual'!BS234</f>
        <v>0.24668654738237245</v>
      </c>
      <c r="AY234" s="22">
        <f>('Balance Sheet Annual'!BH234+'Balance Sheet Annual'!BS234)/('Income Statement Annual'!AF234-'Income Statement Annual'!AC234)</f>
        <v>2.998424886788738</v>
      </c>
      <c r="AZ234" s="22">
        <f>(('Balance Sheet Annual'!BH234+'Balance Sheet Annual'!BS234)-'Balance Sheet Annual'!N234)/('Income Statement Annual'!AF234-'Income Statement Annual'!AC234)</f>
        <v>2.9139594408348102</v>
      </c>
      <c r="BA234" s="22">
        <f>('Cash Flow Statement Annual'!AB234+'Cash Flow Statement Annual'!AU234)/'Income Statement Annual'!BS234</f>
        <v>0.95755627009646305</v>
      </c>
      <c r="BB234" s="22">
        <f>'Income Statement Annual'!AF234/('Balance Sheet Annual'!BH234+'Balance Sheet Annual'!BS234)</f>
        <v>0.1716462013264167</v>
      </c>
      <c r="BC234" s="23">
        <f>'Income Statement Annual'!AF234/('Balance Sheet Annual'!BB234-'Balance Sheet Annual'!BR234)</f>
        <v>0.11731442419890495</v>
      </c>
    </row>
    <row r="235" spans="1:55" x14ac:dyDescent="0.2">
      <c r="A235" s="47" t="s">
        <v>727</v>
      </c>
      <c r="B235" s="47" t="s">
        <v>728</v>
      </c>
      <c r="C235" s="47" t="str">
        <f>VLOOKUP(A235,'[1]S&amp;P 500 Wikipedia'!A:D,3,FALSE)</f>
        <v>Consumer Discretionary</v>
      </c>
      <c r="D235" s="47">
        <v>186130</v>
      </c>
      <c r="E235" s="47" t="s">
        <v>16</v>
      </c>
      <c r="F235" s="47">
        <v>2018</v>
      </c>
      <c r="G235" s="47" t="s">
        <v>17</v>
      </c>
      <c r="H235" s="48">
        <v>43524</v>
      </c>
      <c r="I235" s="48">
        <v>43546</v>
      </c>
      <c r="J235" s="48">
        <v>43714</v>
      </c>
      <c r="K235" s="47">
        <v>162000000</v>
      </c>
      <c r="L235" s="47">
        <v>162000000</v>
      </c>
      <c r="M235" s="47" t="s">
        <v>2093</v>
      </c>
      <c r="N235" s="20">
        <f>'Balance Sheet Annual'!AH235/'Balance Sheet Annual'!BR235</f>
        <v>1.1368445802962615</v>
      </c>
      <c r="O235" s="21">
        <f>('Balance Sheet Annual'!AH235-'Balance Sheet Annual'!U235)/'Balance Sheet Annual'!BR235</f>
        <v>0.31977427698095462</v>
      </c>
      <c r="P235" s="21">
        <f>'Balance Sheet Annual'!N235/'Balance Sheet Annual'!BR235</f>
        <v>0.21960968727956737</v>
      </c>
      <c r="Q235" s="21">
        <f>'Balance Sheet Annual'!CH235/'Balance Sheet Annual'!CS235</f>
        <v>1.2560159218382485</v>
      </c>
      <c r="R235" s="21">
        <f>('Balance Sheet Annual'!BH235+'Balance Sheet Annual'!BS235)/'Balance Sheet Annual'!BB235</f>
        <v>0.14925014034806319</v>
      </c>
      <c r="S235" s="21">
        <f>('Balance Sheet Annual'!BH235/'Balance Sheet Annual'!BB235)</f>
        <v>0</v>
      </c>
      <c r="T235" s="21">
        <f>'Balance Sheet Annual'!BS235/'Balance Sheet Annual'!BB235</f>
        <v>0.14925014034806319</v>
      </c>
      <c r="U235" s="21">
        <f>('Balance Sheet Annual'!BH235+'Balance Sheet Annual'!BS235)/'Balance Sheet Annual'!CS235</f>
        <v>0.33671069296182377</v>
      </c>
      <c r="V235" s="21">
        <f>('Balance Sheet Annual'!BH235/'Balance Sheet Annual'!CS235)</f>
        <v>0</v>
      </c>
      <c r="W235" s="21">
        <f>('Balance Sheet Annual'!BS235/'Balance Sheet Annual'!CS235)</f>
        <v>0.33671069296182377</v>
      </c>
      <c r="X235" s="22">
        <f>'Balance Sheet Annual'!AH235/'Balance Sheet Annual'!BB235</f>
        <v>0.3877616488892453</v>
      </c>
      <c r="Y235" s="22">
        <f>'Balance Sheet Annual'!CS235/('Balance Sheet Annual'!BB235-'Balance Sheet Annual'!AQ235-'Balance Sheet Annual'!AR235-'Balance Sheet Annual'!AS235)</f>
        <v>0.44325928302189432</v>
      </c>
      <c r="Z235" s="22">
        <f>'Balance Sheet Annual'!BA235/'Balance Sheet Annual'!BB235</f>
        <v>0.61223835111075464</v>
      </c>
      <c r="AA235" s="22">
        <f>'Balance Sheet Annual'!AR235/'Balance Sheet Annual'!BB235</f>
        <v>0</v>
      </c>
      <c r="AB235" s="23">
        <f>'Balance Sheet Annual'!CS235/'Balance Sheet Annual'!CT235</f>
        <v>0.44325928302189432</v>
      </c>
      <c r="AC235" s="24">
        <f>'Income Statement Annual'!V235/'Income Statement Annual'!N235</f>
        <v>0.39695486677542141</v>
      </c>
      <c r="AD235" s="22">
        <f>('Income Statement Annual'!AF235-'Income Statement Annual'!AC235)/'Income Statement Annual'!N235</f>
        <v>0.1200751396509961</v>
      </c>
      <c r="AE235" s="22">
        <f>'Income Statement Annual'!AF235/'Income Statement Annual'!N235</f>
        <v>7.2420782045578128E-2</v>
      </c>
      <c r="AF235" s="22">
        <f>'Income Statement Annual'!BS235/'Income Statement Annual'!N235</f>
        <v>3.9596618715705176E-2</v>
      </c>
      <c r="AG235" s="22">
        <f>('Income Statement Annual'!AF235-'Income Statement Annual'!AC235)/('Income Statement Annual'!AH235*-1)</f>
        <v>9.48828125</v>
      </c>
      <c r="AH235" s="23">
        <f>'Income Statement Annual'!AF235/('Income Statement Annual'!AH235*-1)</f>
        <v>5.72265625</v>
      </c>
      <c r="AI235" s="24">
        <f>'Cash Flow Statement Annual'!BG235/'Cash Flow Statement Annual'!AB235</f>
        <v>-0.90602752728998581</v>
      </c>
      <c r="AJ235" s="22">
        <f>'Cash Flow Statement Annual'!AB235/'Balance Sheet Annual'!BR235</f>
        <v>0.49541500117564075</v>
      </c>
      <c r="AK235" s="22">
        <f>('Cash Flow Statement Annual'!AB235+'Cash Flow Statement Annual'!AV235)/('Balance Sheet Annual'!BH235+'Balance Sheet Annual'!BS235)</f>
        <v>0.91724879097259537</v>
      </c>
      <c r="AL235" s="23">
        <f>('Cash Flow Statement Annual'!AB235/('Balance Sheet Annual'!BH235+'Balance Sheet Annual'!BS235))</f>
        <v>1.1321869962385813</v>
      </c>
      <c r="AM235" s="24">
        <f>'Income Statement Annual'!BS235/'Balance Sheet Annual'!CS235</f>
        <v>0.14492491405825944</v>
      </c>
      <c r="AN235" s="22">
        <f>'Income Statement Annual'!N235/'Balance Sheet Annual'!CS235</f>
        <v>3.6600325673964176</v>
      </c>
      <c r="AO235" s="22">
        <f>'Income Statement Annual'!N235/'Balance Sheet Annual'!BB235</f>
        <v>1.622343411660919</v>
      </c>
      <c r="AP235" s="22">
        <f>'Income Statement Annual'!N235/('Balance Sheet Annual'!AH235-'Balance Sheet Annual'!BR235)</f>
        <v>34.757731958762889</v>
      </c>
      <c r="AQ235" s="22">
        <f>'Income Statement Annual'!BS235/'Balance Sheet Annual'!BB235</f>
        <v>6.4239313497473735E-2</v>
      </c>
      <c r="AR235" s="22">
        <f>'Cash Flow Statement Annual'!AB235/'Income Statement Annual'!N235</f>
        <v>0.10415739779524445</v>
      </c>
      <c r="AS235" s="22">
        <f>'Cash Flow Statement Annual'!BG235/'Income Statement Annual'!N235</f>
        <v>-9.436946957338474E-2</v>
      </c>
      <c r="AT235" s="22">
        <f>'Cash Flow Statement Annual'!AB235/'Balance Sheet Annual'!BB235</f>
        <v>0.16897906808886037</v>
      </c>
      <c r="AU235" s="22">
        <f>('Cash Flow Statement Annual'!AB235+'Cash Flow Statement Annual'!AU235)/'Balance Sheet Annual'!BR235</f>
        <v>0.36092170232776866</v>
      </c>
      <c r="AV235" s="22">
        <f>('Cash Flow Statement Annual'!AB235+'Cash Flow Statement Annual'!AU235)/('Balance Sheet Annual'!BH235+'Balance Sheet Annual'!BS235)</f>
        <v>0.82482536270822138</v>
      </c>
      <c r="AW235" s="22">
        <f>'Cash Flow Statement Annual'!AB235/'Balance Sheet Annual'!BS235</f>
        <v>1.1321869962385813</v>
      </c>
      <c r="AX235" s="22">
        <f>('Cash Flow Statement Annual'!AB235+'Cash Flow Statement Annual'!AU235)/'Balance Sheet Annual'!BS235</f>
        <v>0.82482536270822138</v>
      </c>
      <c r="AY235" s="22">
        <f>('Balance Sheet Annual'!BH235+'Balance Sheet Annual'!BS235)/('Income Statement Annual'!AF235-'Income Statement Annual'!AC235)</f>
        <v>0.76615891313297657</v>
      </c>
      <c r="AZ235" s="22">
        <f>(('Balance Sheet Annual'!BH235+'Balance Sheet Annual'!BS235)-'Balance Sheet Annual'!N235)/('Income Statement Annual'!AF235-'Income Statement Annual'!AC235)</f>
        <v>0.38163853437628653</v>
      </c>
      <c r="BA235" s="22">
        <f>('Cash Flow Statement Annual'!AB235+'Cash Flow Statement Annual'!AU235)/'Income Statement Annual'!BS235</f>
        <v>1.916354556803995</v>
      </c>
      <c r="BB235" s="22">
        <f>'Income Statement Annual'!AF235/('Balance Sheet Annual'!BH235+'Balance Sheet Annual'!BS235)</f>
        <v>0.78721117678667385</v>
      </c>
      <c r="BC235" s="23">
        <f>'Income Statement Annual'!AF235/('Balance Sheet Annual'!BB235-'Balance Sheet Annual'!BR235)</f>
        <v>0.1783106134371957</v>
      </c>
    </row>
    <row r="236" spans="1:55" x14ac:dyDescent="0.2">
      <c r="A236" s="47" t="s">
        <v>706</v>
      </c>
      <c r="B236" s="47" t="s">
        <v>707</v>
      </c>
      <c r="C236" s="47" t="str">
        <f>VLOOKUP(A236,'[1]S&amp;P 500 Wikipedia'!A:D,3,FALSE)</f>
        <v>Industrials</v>
      </c>
      <c r="D236" s="47">
        <v>99395</v>
      </c>
      <c r="E236" s="47" t="s">
        <v>16</v>
      </c>
      <c r="F236" s="47">
        <v>2018</v>
      </c>
      <c r="G236" s="47" t="s">
        <v>17</v>
      </c>
      <c r="H236" s="48">
        <v>43465</v>
      </c>
      <c r="I236" s="48">
        <v>43490</v>
      </c>
      <c r="J236" s="48">
        <v>43572</v>
      </c>
      <c r="K236" s="47">
        <v>101084000</v>
      </c>
      <c r="L236" s="47">
        <v>101502000</v>
      </c>
      <c r="M236" s="47" t="s">
        <v>2094</v>
      </c>
      <c r="N236" s="20">
        <f>'Balance Sheet Annual'!AH236/'Balance Sheet Annual'!BR236</f>
        <v>1.4214765100671141</v>
      </c>
      <c r="O236" s="21">
        <f>('Balance Sheet Annual'!AH236-'Balance Sheet Annual'!U236)/'Balance Sheet Annual'!BR236</f>
        <v>1.0628635346756152</v>
      </c>
      <c r="P236" s="21">
        <f>'Balance Sheet Annual'!N236/'Balance Sheet Annual'!BR236</f>
        <v>0.22483221476510068</v>
      </c>
      <c r="Q236" s="21">
        <f>'Balance Sheet Annual'!CH236/'Balance Sheet Annual'!CS236</f>
        <v>0.84499386287918643</v>
      </c>
      <c r="R236" s="21">
        <f>('Balance Sheet Annual'!BH236+'Balance Sheet Annual'!BS236)/'Balance Sheet Annual'!BB236</f>
        <v>0.28399755010665484</v>
      </c>
      <c r="S236" s="21">
        <f>('Balance Sheet Annual'!BH236/'Balance Sheet Annual'!BB236)</f>
        <v>1.0665483959534519E-3</v>
      </c>
      <c r="T236" s="21">
        <f>'Balance Sheet Annual'!BS236/'Balance Sheet Annual'!BB236</f>
        <v>0.2829310017107014</v>
      </c>
      <c r="U236" s="21">
        <f>('Balance Sheet Annual'!BH236+'Balance Sheet Annual'!BS236)/'Balance Sheet Annual'!CS236</f>
        <v>0.52397373701950245</v>
      </c>
      <c r="V236" s="21">
        <f>('Balance Sheet Annual'!BH236/'Balance Sheet Annual'!CS236)</f>
        <v>1.9677752449977597E-3</v>
      </c>
      <c r="W236" s="21">
        <f>('Balance Sheet Annual'!BS236/'Balance Sheet Annual'!CS236)</f>
        <v>0.52200596177450465</v>
      </c>
      <c r="X236" s="22">
        <f>'Balance Sheet Annual'!AH236/'Balance Sheet Annual'!BB236</f>
        <v>6.7097509979091433E-2</v>
      </c>
      <c r="Y236" s="22">
        <f>'Balance Sheet Annual'!CS236/('Balance Sheet Annual'!BB236-'Balance Sheet Annual'!AQ236-'Balance Sheet Annual'!AR236-'Balance Sheet Annual'!AS236)</f>
        <v>0.54200722296141413</v>
      </c>
      <c r="Z236" s="22">
        <f>'Balance Sheet Annual'!BA236/'Balance Sheet Annual'!BB236</f>
        <v>0.93290249002090853</v>
      </c>
      <c r="AA236" s="22">
        <f>'Balance Sheet Annual'!AR236/'Balance Sheet Annual'!BB236</f>
        <v>0</v>
      </c>
      <c r="AB236" s="23">
        <f>'Balance Sheet Annual'!CS236/'Balance Sheet Annual'!CT236</f>
        <v>0.54200722296141413</v>
      </c>
      <c r="AC236" s="24">
        <f>'Income Statement Annual'!V236/'Income Statement Annual'!N236</f>
        <v>0.48456153279292558</v>
      </c>
      <c r="AD236" s="22">
        <f>('Income Statement Annual'!AF236-'Income Statement Annual'!AC236)/'Income Statement Annual'!N236</f>
        <v>0.48456153279292558</v>
      </c>
      <c r="AE236" s="22">
        <f>'Income Statement Annual'!AF236/'Income Statement Annual'!N236</f>
        <v>0.35681650700073692</v>
      </c>
      <c r="AF236" s="22">
        <f>'Income Statement Annual'!BS236/'Income Statement Annual'!N236</f>
        <v>0.23109801031687546</v>
      </c>
      <c r="AG236" s="22">
        <f>('Income Statement Annual'!AF236-'Income Statement Annual'!AC236)/('Income Statement Annual'!AH236*-1)</f>
        <v>11.955454545454545</v>
      </c>
      <c r="AH236" s="23">
        <f>'Income Statement Annual'!AF236/('Income Statement Annual'!AH236*-1)</f>
        <v>8.8036363636363628</v>
      </c>
      <c r="AI236" s="24">
        <f>'Cash Flow Statement Annual'!BG236/'Cash Flow Statement Annual'!AB236</f>
        <v>-0.3461985830601671</v>
      </c>
      <c r="AJ236" s="22">
        <f>'Cash Flow Statement Annual'!AB236/'Balance Sheet Annual'!BR236</f>
        <v>2.1156599552572706</v>
      </c>
      <c r="AK236" s="22">
        <f>('Cash Flow Statement Annual'!AB236+'Cash Flow Statement Annual'!AV236)/('Balance Sheet Annual'!BH236+'Balance Sheet Annual'!BS236)</f>
        <v>0.29679482412434</v>
      </c>
      <c r="AL236" s="23">
        <f>('Cash Flow Statement Annual'!AB236/('Balance Sheet Annual'!BH236+'Balance Sheet Annual'!BS236))</f>
        <v>0.35163977095262883</v>
      </c>
      <c r="AM236" s="24">
        <f>'Income Statement Annual'!BS236/'Balance Sheet Annual'!CS236</f>
        <v>0.12219689442203908</v>
      </c>
      <c r="AN236" s="22">
        <f>'Income Statement Annual'!N236/'Balance Sheet Annual'!CS236</f>
        <v>0.52876653613108116</v>
      </c>
      <c r="AO236" s="22">
        <f>'Income Statement Annual'!N236/'Balance Sheet Annual'!BB236</f>
        <v>0.28659528184333355</v>
      </c>
      <c r="AP236" s="22">
        <f>'Income Statement Annual'!N236/('Balance Sheet Annual'!AH236-'Balance Sheet Annual'!BR236)</f>
        <v>14.40552016985138</v>
      </c>
      <c r="AQ236" s="22">
        <f>'Income Statement Annual'!BS236/'Balance Sheet Annual'!BB236</f>
        <v>6.6231599400198529E-2</v>
      </c>
      <c r="AR236" s="22">
        <f>'Cash Flow Statement Annual'!AB236/'Income Statement Annual'!N236</f>
        <v>0.34845246868091379</v>
      </c>
      <c r="AS236" s="22">
        <f>'Cash Flow Statement Annual'!BG236/'Income Statement Annual'!N236</f>
        <v>-0.1206337509211496</v>
      </c>
      <c r="AT236" s="22">
        <f>'Cash Flow Statement Annual'!AB236/'Balance Sheet Annual'!BB236</f>
        <v>9.9864833470611841E-2</v>
      </c>
      <c r="AU236" s="22">
        <f>('Cash Flow Statement Annual'!AB236+'Cash Flow Statement Annual'!AU236)/'Balance Sheet Annual'!BR236</f>
        <v>0.65727069351230427</v>
      </c>
      <c r="AV236" s="22">
        <f>('Cash Flow Statement Annual'!AB236+'Cash Flow Statement Annual'!AU236)/('Balance Sheet Annual'!BH236+'Balance Sheet Annual'!BS236)</f>
        <v>0.1092436974789916</v>
      </c>
      <c r="AW236" s="22">
        <f>'Cash Flow Statement Annual'!AB236/'Balance Sheet Annual'!BS236</f>
        <v>0.35296532676445341</v>
      </c>
      <c r="AX236" s="22">
        <f>('Cash Flow Statement Annual'!AB236+'Cash Flow Statement Annual'!AU236)/'Balance Sheet Annual'!BS236</f>
        <v>0.10965550703541969</v>
      </c>
      <c r="AY236" s="22">
        <f>('Balance Sheet Annual'!BH236+'Balance Sheet Annual'!BS236)/('Income Statement Annual'!AF236-'Income Statement Annual'!AC236)</f>
        <v>2.0450155881682002</v>
      </c>
      <c r="AZ236" s="22">
        <f>(('Balance Sheet Annual'!BH236+'Balance Sheet Annual'!BS236)-'Balance Sheet Annual'!N236)/('Income Statement Annual'!AF236-'Income Statement Annual'!AC236)</f>
        <v>1.9685955440650902</v>
      </c>
      <c r="BA236" s="22">
        <f>('Cash Flow Statement Annual'!AB236+'Cash Flow Statement Annual'!AU236)/'Income Statement Annual'!BS236</f>
        <v>0.46843112244897961</v>
      </c>
      <c r="BB236" s="22">
        <f>'Income Statement Annual'!AF236/('Balance Sheet Annual'!BH236+'Balance Sheet Annual'!BS236)</f>
        <v>0.36008031531196549</v>
      </c>
      <c r="BC236" s="23">
        <f>'Income Statement Annual'!AF236/('Balance Sheet Annual'!BB236-'Balance Sheet Annual'!BR236)</f>
        <v>0.10732810214124219</v>
      </c>
    </row>
    <row r="237" spans="1:55" x14ac:dyDescent="0.2">
      <c r="A237" s="47" t="s">
        <v>736</v>
      </c>
      <c r="B237" s="47" t="s">
        <v>737</v>
      </c>
      <c r="C237" s="47" t="str">
        <f>VLOOKUP(A237,'[1]S&amp;P 500 Wikipedia'!A:D,3,FALSE)</f>
        <v>Consumer Discretionary</v>
      </c>
      <c r="D237" s="47">
        <v>185942</v>
      </c>
      <c r="E237" s="47" t="s">
        <v>16</v>
      </c>
      <c r="F237" s="47">
        <v>2018</v>
      </c>
      <c r="G237" s="47" t="s">
        <v>17</v>
      </c>
      <c r="H237" s="48">
        <v>43524</v>
      </c>
      <c r="I237" s="48">
        <v>43546</v>
      </c>
      <c r="J237" s="48">
        <v>43714</v>
      </c>
      <c r="K237" s="47">
        <v>273000000</v>
      </c>
      <c r="L237" s="47">
        <v>280000000</v>
      </c>
      <c r="M237" s="47" t="s">
        <v>2095</v>
      </c>
      <c r="N237" s="20">
        <f>'Balance Sheet Annual'!AH237/'Balance Sheet Annual'!BR237</f>
        <v>1.6414904330312186</v>
      </c>
      <c r="O237" s="21">
        <f>('Balance Sheet Annual'!AH237-'Balance Sheet Annual'!U237)/'Balance Sheet Annual'!BR237</f>
        <v>1.013091641490433</v>
      </c>
      <c r="P237" s="21">
        <f>'Balance Sheet Annual'!N237/'Balance Sheet Annual'!BR237</f>
        <v>0.71148036253776437</v>
      </c>
      <c r="Q237" s="21">
        <f>'Balance Sheet Annual'!CH237/'Balance Sheet Annual'!CS237</f>
        <v>-10.352601156069364</v>
      </c>
      <c r="R237" s="21">
        <f>('Balance Sheet Annual'!BH237+'Balance Sheet Annual'!BS237)/'Balance Sheet Annual'!BB237</f>
        <v>0.7182941903584672</v>
      </c>
      <c r="S237" s="21">
        <f>('Balance Sheet Annual'!BH237/'Balance Sheet Annual'!BB237)</f>
        <v>8.899876390605686E-3</v>
      </c>
      <c r="T237" s="21">
        <f>'Balance Sheet Annual'!BS237/'Balance Sheet Annual'!BB237</f>
        <v>0.70939431396786157</v>
      </c>
      <c r="U237" s="21">
        <f>('Balance Sheet Annual'!BH237+'Balance Sheet Annual'!BS237)/'Balance Sheet Annual'!CS237</f>
        <v>-6.7179190751445086</v>
      </c>
      <c r="V237" s="21">
        <f>('Balance Sheet Annual'!BH237/'Balance Sheet Annual'!CS237)</f>
        <v>-8.3236994219653179E-2</v>
      </c>
      <c r="W237" s="21">
        <f>('Balance Sheet Annual'!BS237/'Balance Sheet Annual'!CS237)</f>
        <v>-6.6346820809248559</v>
      </c>
      <c r="X237" s="22">
        <f>'Balance Sheet Annual'!AH237/'Balance Sheet Annual'!BB237</f>
        <v>0.40296662546353523</v>
      </c>
      <c r="Y237" s="22">
        <f>'Balance Sheet Annual'!CS237/('Balance Sheet Annual'!BB237-'Balance Sheet Annual'!AQ237-'Balance Sheet Annual'!AR237-'Balance Sheet Annual'!AS237)</f>
        <v>-0.13662928447322698</v>
      </c>
      <c r="Z237" s="22">
        <f>'Balance Sheet Annual'!BA237/'Balance Sheet Annual'!BB237</f>
        <v>0.59703337453646477</v>
      </c>
      <c r="AA237" s="22">
        <f>'Balance Sheet Annual'!AR237/'Balance Sheet Annual'!BB237</f>
        <v>0.16662546353522867</v>
      </c>
      <c r="AB237" s="23">
        <f>'Balance Sheet Annual'!CS237/'Balance Sheet Annual'!CT237</f>
        <v>-0.10692212608158221</v>
      </c>
      <c r="AC237" s="24">
        <f>'Income Statement Annual'!V237/'Income Statement Annual'!N237</f>
        <v>0.37009896502228601</v>
      </c>
      <c r="AD237" s="22">
        <f>('Income Statement Annual'!AF237-'Income Statement Annual'!AC237)/'Income Statement Annual'!N237</f>
        <v>0.10092921356802902</v>
      </c>
      <c r="AE237" s="22">
        <f>'Income Statement Annual'!AF237/'Income Statement Annual'!N237</f>
        <v>0.10092921356802902</v>
      </c>
      <c r="AF237" s="22">
        <f>'Income Statement Annual'!BS237/'Income Statement Annual'!N237</f>
        <v>4.8651507139079855E-2</v>
      </c>
      <c r="AG237" s="22">
        <f>('Income Statement Annual'!AF237-'Income Statement Annual'!AC237)/('Income Statement Annual'!AH237*-1)</f>
        <v>3.47012987012987</v>
      </c>
      <c r="AH237" s="23">
        <f>'Income Statement Annual'!AF237/('Income Statement Annual'!AH237*-1)</f>
        <v>3.47012987012987</v>
      </c>
      <c r="AI237" s="24">
        <f>'Cash Flow Statement Annual'!BG237/'Cash Flow Statement Annual'!AB237</f>
        <v>-0.64930555555555558</v>
      </c>
      <c r="AJ237" s="22">
        <f>'Cash Flow Statement Annual'!AB237/'Balance Sheet Annual'!BR237</f>
        <v>0.7250755287009063</v>
      </c>
      <c r="AK237" s="22">
        <f>('Cash Flow Statement Annual'!AB237+'Cash Flow Statement Annual'!AV237)/('Balance Sheet Annual'!BH237+'Balance Sheet Annual'!BS237)</f>
        <v>0.13319566339700567</v>
      </c>
      <c r="AL237" s="23">
        <f>('Cash Flow Statement Annual'!AB237/('Balance Sheet Annual'!BH237+'Balance Sheet Annual'!BS237))</f>
        <v>0.24780588538977802</v>
      </c>
      <c r="AM237" s="24">
        <f>'Income Statement Annual'!BS237/'Balance Sheet Annual'!CS237</f>
        <v>-0.74450867052023117</v>
      </c>
      <c r="AN237" s="22">
        <f>'Income Statement Annual'!N237/'Balance Sheet Annual'!CS237</f>
        <v>-15.302890173410404</v>
      </c>
      <c r="AO237" s="22">
        <f>'Income Statement Annual'!N237/'Balance Sheet Annual'!BB237</f>
        <v>1.6362175525339926</v>
      </c>
      <c r="AP237" s="22">
        <f>'Income Statement Annual'!N237/('Balance Sheet Annual'!AH237-'Balance Sheet Annual'!BR237)</f>
        <v>10.390109890109891</v>
      </c>
      <c r="AQ237" s="22">
        <f>'Income Statement Annual'!BS237/'Balance Sheet Annual'!BB237</f>
        <v>7.9604449938195307E-2</v>
      </c>
      <c r="AR237" s="22">
        <f>'Cash Flow Statement Annual'!AB237/'Income Statement Annual'!N237</f>
        <v>0.10878597869607917</v>
      </c>
      <c r="AS237" s="22">
        <f>'Cash Flow Statement Annual'!BG237/'Income Statement Annual'!N237</f>
        <v>-7.0635340333912514E-2</v>
      </c>
      <c r="AT237" s="22">
        <f>'Cash Flow Statement Annual'!AB237/'Balance Sheet Annual'!BB237</f>
        <v>0.17799752781211373</v>
      </c>
      <c r="AU237" s="22">
        <f>('Cash Flow Statement Annual'!AB237+'Cash Flow Statement Annual'!AU237)/'Balance Sheet Annual'!BR237</f>
        <v>0.41842900302114805</v>
      </c>
      <c r="AV237" s="22">
        <f>('Cash Flow Statement Annual'!AB237+'Cash Flow Statement Annual'!AU237)/('Balance Sheet Annual'!BH237+'Balance Sheet Annual'!BS237)</f>
        <v>0.14300464636035107</v>
      </c>
      <c r="AW237" s="22">
        <f>'Cash Flow Statement Annual'!AB237/'Balance Sheet Annual'!BS237</f>
        <v>0.25091479351803447</v>
      </c>
      <c r="AX237" s="22">
        <f>('Cash Flow Statement Annual'!AB237+'Cash Flow Statement Annual'!AU237)/'Balance Sheet Annual'!BS237</f>
        <v>0.14479874542603241</v>
      </c>
      <c r="AY237" s="22">
        <f>('Balance Sheet Annual'!BH237+'Balance Sheet Annual'!BS237)/('Income Statement Annual'!AF237-'Income Statement Annual'!AC237)</f>
        <v>4.3495508982035931</v>
      </c>
      <c r="AZ237" s="22">
        <f>(('Balance Sheet Annual'!BH237+'Balance Sheet Annual'!BS237)-'Balance Sheet Annual'!N237)/('Income Statement Annual'!AF237-'Income Statement Annual'!AC237)</f>
        <v>3.2919161676646707</v>
      </c>
      <c r="BA237" s="22">
        <f>('Cash Flow Statement Annual'!AB237+'Cash Flow Statement Annual'!AU237)/'Income Statement Annual'!BS237</f>
        <v>1.2903726708074534</v>
      </c>
      <c r="BB237" s="22">
        <f>'Income Statement Annual'!AF237/('Balance Sheet Annual'!BH237+'Balance Sheet Annual'!BS237)</f>
        <v>0.22990879366718292</v>
      </c>
      <c r="BC237" s="23">
        <f>'Income Statement Annual'!AF237/('Balance Sheet Annual'!BB237-'Balance Sheet Annual'!BR237)</f>
        <v>0.21887287024901703</v>
      </c>
    </row>
    <row r="238" spans="1:55" x14ac:dyDescent="0.2">
      <c r="A238" s="47" t="s">
        <v>748</v>
      </c>
      <c r="B238" s="47" t="s">
        <v>749</v>
      </c>
      <c r="C238" s="47" t="str">
        <f>VLOOKUP(A238,'[1]S&amp;P 500 Wikipedia'!A:D,3,FALSE)</f>
        <v>Information Technology</v>
      </c>
      <c r="D238" s="47">
        <v>902720</v>
      </c>
      <c r="E238" s="47" t="s">
        <v>16</v>
      </c>
      <c r="F238" s="47">
        <v>2018</v>
      </c>
      <c r="G238" s="47" t="s">
        <v>17</v>
      </c>
      <c r="H238" s="48">
        <v>43496</v>
      </c>
      <c r="I238" s="48">
        <v>43515</v>
      </c>
      <c r="J238" s="48">
        <v>43585</v>
      </c>
      <c r="K238" s="47">
        <v>149000000</v>
      </c>
      <c r="L238" s="47">
        <v>151000000</v>
      </c>
      <c r="M238" s="47" t="s">
        <v>2096</v>
      </c>
      <c r="N238" s="20">
        <f>'Balance Sheet Annual'!AH238/'Balance Sheet Annual'!BR238</f>
        <v>1.3788246721709567</v>
      </c>
      <c r="O238" s="21">
        <f>('Balance Sheet Annual'!AH238-'Balance Sheet Annual'!U238)/'Balance Sheet Annual'!BR238</f>
        <v>1.3788246721709567</v>
      </c>
      <c r="P238" s="21">
        <f>'Balance Sheet Annual'!N238/'Balance Sheet Annual'!BR238</f>
        <v>0.1588149587178242</v>
      </c>
      <c r="Q238" s="21">
        <f>'Balance Sheet Annual'!CH238/'Balance Sheet Annual'!CS238</f>
        <v>1.6487466022349744</v>
      </c>
      <c r="R238" s="21">
        <f>('Balance Sheet Annual'!BH238+'Balance Sheet Annual'!BS238)/'Balance Sheet Annual'!BB238</f>
        <v>0.35621436716077537</v>
      </c>
      <c r="S238" s="21">
        <f>('Balance Sheet Annual'!BH238/'Balance Sheet Annual'!BB238)</f>
        <v>8.2098061573546172E-3</v>
      </c>
      <c r="T238" s="21">
        <f>'Balance Sheet Annual'!BS238/'Balance Sheet Annual'!BB238</f>
        <v>0.34800456100342075</v>
      </c>
      <c r="U238" s="21">
        <f>('Balance Sheet Annual'!BH238+'Balance Sheet Annual'!BS238)/'Balance Sheet Annual'!CS238</f>
        <v>0.94352159468438535</v>
      </c>
      <c r="V238" s="21">
        <f>('Balance Sheet Annual'!BH238/'Balance Sheet Annual'!CS238)</f>
        <v>2.1745696164300814E-2</v>
      </c>
      <c r="W238" s="21">
        <f>('Balance Sheet Annual'!BS238/'Balance Sheet Annual'!CS238)</f>
        <v>0.92177589852008457</v>
      </c>
      <c r="X238" s="22">
        <f>'Balance Sheet Annual'!AH238/'Balance Sheet Annual'!BB238</f>
        <v>0.32371721778791335</v>
      </c>
      <c r="Y238" s="22">
        <f>'Balance Sheet Annual'!CS238/('Balance Sheet Annual'!BB238-'Balance Sheet Annual'!AQ238-'Balance Sheet Annual'!AR238-'Balance Sheet Annual'!AS238)</f>
        <v>1.0162676488643339</v>
      </c>
      <c r="Z238" s="22">
        <f>'Balance Sheet Annual'!BA238/'Balance Sheet Annual'!BB238</f>
        <v>0.67628278221208671</v>
      </c>
      <c r="AA238" s="22">
        <f>'Balance Sheet Annual'!AR238/'Balance Sheet Annual'!BB238</f>
        <v>0.55416191562143668</v>
      </c>
      <c r="AB238" s="23">
        <f>'Balance Sheet Annual'!CS238/'Balance Sheet Annual'!CT238</f>
        <v>0.37753705815279359</v>
      </c>
      <c r="AC238" s="24">
        <f>'Income Statement Annual'!V238/'Income Statement Annual'!N238</f>
        <v>0.14753776731410634</v>
      </c>
      <c r="AD238" s="22">
        <f>('Income Statement Annual'!AF238-'Income Statement Annual'!AC238)/'Income Statement Annual'!N238</f>
        <v>7.6025112811457726E-2</v>
      </c>
      <c r="AE238" s="22">
        <f>'Income Statement Annual'!AF238/'Income Statement Annual'!N238</f>
        <v>7.6025112811457726E-2</v>
      </c>
      <c r="AF238" s="22">
        <f>'Income Statement Annual'!BS238/'Income Statement Annual'!N238</f>
        <v>5.6994310378654107E-2</v>
      </c>
      <c r="AG238" s="22">
        <f>('Income Statement Annual'!AF238-'Income Statement Annual'!AC238)/('Income Statement Annual'!AH238*-1)</f>
        <v>5.6159420289855069</v>
      </c>
      <c r="AH238" s="23">
        <f>'Income Statement Annual'!AF238/('Income Statement Annual'!AH238*-1)</f>
        <v>5.6159420289855069</v>
      </c>
      <c r="AI238" s="24">
        <f>'Cash Flow Statement Annual'!BG238/'Cash Flow Statement Annual'!AB238</f>
        <v>-0.92057291666666663</v>
      </c>
      <c r="AJ238" s="22">
        <f>'Cash Flow Statement Annual'!AB238/'Balance Sheet Annual'!BR238</f>
        <v>0.37299660029140358</v>
      </c>
      <c r="AK238" s="22">
        <f>('Cash Flow Statement Annual'!AB238+'Cash Flow Statement Annual'!AV238)/('Balance Sheet Annual'!BH238+'Balance Sheet Annual'!BS238)</f>
        <v>0.18245838668373879</v>
      </c>
      <c r="AL238" s="23">
        <f>('Cash Flow Statement Annual'!AB238/('Balance Sheet Annual'!BH238+'Balance Sheet Annual'!BS238))</f>
        <v>0.24583866837387963</v>
      </c>
      <c r="AM238" s="24">
        <f>'Income Statement Annual'!BS238/'Balance Sheet Annual'!CS238</f>
        <v>0.17547568710359407</v>
      </c>
      <c r="AN238" s="22">
        <f>'Income Statement Annual'!N238/'Balance Sheet Annual'!CS238</f>
        <v>3.0788281485955906</v>
      </c>
      <c r="AO238" s="22">
        <f>'Income Statement Annual'!N238/'Balance Sheet Annual'!BB238</f>
        <v>1.1623717217787914</v>
      </c>
      <c r="AP238" s="22">
        <f>'Income Statement Annual'!N238/('Balance Sheet Annual'!AH238-'Balance Sheet Annual'!BR238)</f>
        <v>13.069230769230769</v>
      </c>
      <c r="AQ238" s="22">
        <f>'Income Statement Annual'!BS238/'Balance Sheet Annual'!BB238</f>
        <v>6.6248574686431014E-2</v>
      </c>
      <c r="AR238" s="22">
        <f>'Cash Flow Statement Annual'!AB238/'Income Statement Annual'!N238</f>
        <v>7.5338434373160679E-2</v>
      </c>
      <c r="AS238" s="22">
        <f>'Cash Flow Statement Annual'!BG238/'Income Statement Annual'!N238</f>
        <v>-6.935452226800079E-2</v>
      </c>
      <c r="AT238" s="22">
        <f>'Cash Flow Statement Annual'!AB238/'Balance Sheet Annual'!BB238</f>
        <v>8.7571265678449264E-2</v>
      </c>
      <c r="AU238" s="22">
        <f>('Cash Flow Statement Annual'!AB238+'Cash Flow Statement Annual'!AU238)/'Balance Sheet Annual'!BR238</f>
        <v>0.31762991743564839</v>
      </c>
      <c r="AV238" s="22">
        <f>('Cash Flow Statement Annual'!AB238+'Cash Flow Statement Annual'!AU238)/('Balance Sheet Annual'!BH238+'Balance Sheet Annual'!BS238)</f>
        <v>0.20934699103713189</v>
      </c>
      <c r="AW238" s="22">
        <f>'Cash Flow Statement Annual'!AB238/'Balance Sheet Annual'!BS238</f>
        <v>0.25163826998689381</v>
      </c>
      <c r="AX238" s="22">
        <f>('Cash Flow Statement Annual'!AB238+'Cash Flow Statement Annual'!AU238)/'Balance Sheet Annual'!BS238</f>
        <v>0.21428571428571427</v>
      </c>
      <c r="AY238" s="22">
        <f>('Balance Sheet Annual'!BH238+'Balance Sheet Annual'!BS238)/('Income Statement Annual'!AF238-'Income Statement Annual'!AC238)</f>
        <v>4.0309677419354841</v>
      </c>
      <c r="AZ238" s="22">
        <f>(('Balance Sheet Annual'!BH238+'Balance Sheet Annual'!BS238)-'Balance Sheet Annual'!N238)/('Income Statement Annual'!AF238-'Income Statement Annual'!AC238)</f>
        <v>3.609032258064516</v>
      </c>
      <c r="BA238" s="22">
        <f>('Cash Flow Statement Annual'!AB238+'Cash Flow Statement Annual'!AU238)/'Income Statement Annual'!BS238</f>
        <v>1.1256454388984509</v>
      </c>
      <c r="BB238" s="22">
        <f>'Income Statement Annual'!AF238/('Balance Sheet Annual'!BH238+'Balance Sheet Annual'!BS238)</f>
        <v>0.24807938540332908</v>
      </c>
      <c r="BC238" s="23">
        <f>'Income Statement Annual'!AF238/('Balance Sheet Annual'!BB238-'Balance Sheet Annual'!BR238)</f>
        <v>0.11548204440470869</v>
      </c>
    </row>
    <row r="239" spans="1:55" x14ac:dyDescent="0.2">
      <c r="A239" s="47" t="s">
        <v>745</v>
      </c>
      <c r="B239" s="47" t="s">
        <v>746</v>
      </c>
      <c r="C239" s="47" t="str">
        <f>VLOOKUP(A239,'[1]S&amp;P 500 Wikipedia'!A:D,3,FALSE)</f>
        <v>Consumer Discretionary</v>
      </c>
      <c r="D239" s="47">
        <v>378178</v>
      </c>
      <c r="E239" s="47" t="s">
        <v>16</v>
      </c>
      <c r="F239" s="47">
        <v>2018</v>
      </c>
      <c r="G239" s="47" t="s">
        <v>17</v>
      </c>
      <c r="H239" s="48">
        <v>43465</v>
      </c>
      <c r="I239" s="48">
        <v>43523</v>
      </c>
      <c r="J239" s="48">
        <v>43683</v>
      </c>
      <c r="K239" s="47">
        <v>134000000</v>
      </c>
      <c r="L239" s="47">
        <v>134800000</v>
      </c>
      <c r="M239" s="47" t="s">
        <v>2097</v>
      </c>
      <c r="N239" s="20">
        <f>'Balance Sheet Annual'!AH239/'Balance Sheet Annual'!BR239</f>
        <v>1.869069510849577</v>
      </c>
      <c r="O239" s="21">
        <f>('Balance Sheet Annual'!AH239-'Balance Sheet Annual'!U239)/'Balance Sheet Annual'!BR239</f>
        <v>1.0919455682236117</v>
      </c>
      <c r="P239" s="21">
        <f>'Balance Sheet Annual'!N239/'Balance Sheet Annual'!BR239</f>
        <v>0.32867475787667033</v>
      </c>
      <c r="Q239" s="21">
        <f>'Balance Sheet Annual'!CH239/'Balance Sheet Annual'!CS239</f>
        <v>1.9215618521078093</v>
      </c>
      <c r="R239" s="21">
        <f>('Balance Sheet Annual'!BH239+'Balance Sheet Annual'!BS239)/'Balance Sheet Annual'!BB239</f>
        <v>0.34565345949142517</v>
      </c>
      <c r="S239" s="21">
        <f>('Balance Sheet Annual'!BH239/'Balance Sheet Annual'!BB239)</f>
        <v>3.5481963335304555E-4</v>
      </c>
      <c r="T239" s="21">
        <f>'Balance Sheet Annual'!BS239/'Balance Sheet Annual'!BB239</f>
        <v>0.34529863985807213</v>
      </c>
      <c r="U239" s="21">
        <f>('Balance Sheet Annual'!BH239+'Balance Sheet Annual'!BS239)/'Balance Sheet Annual'!CS239</f>
        <v>1.0098479612992397</v>
      </c>
      <c r="V239" s="21">
        <f>('Balance Sheet Annual'!BH239/'Balance Sheet Annual'!CS239)</f>
        <v>1.0366275051831375E-3</v>
      </c>
      <c r="W239" s="21">
        <f>('Balance Sheet Annual'!BS239/'Balance Sheet Annual'!CS239)</f>
        <v>1.0088113337940567</v>
      </c>
      <c r="X239" s="22">
        <f>'Balance Sheet Annual'!AH239/'Balance Sheet Annual'!BB239</f>
        <v>0.45079834417504433</v>
      </c>
      <c r="Y239" s="22">
        <f>'Balance Sheet Annual'!CS239/('Balance Sheet Annual'!BB239-'Balance Sheet Annual'!AQ239-'Balance Sheet Annual'!AR239-'Balance Sheet Annual'!AS239)</f>
        <v>0.48854188647393965</v>
      </c>
      <c r="Z239" s="22">
        <f>'Balance Sheet Annual'!BA239/'Balance Sheet Annual'!BB239</f>
        <v>0.54920165582495561</v>
      </c>
      <c r="AA239" s="22">
        <f>'Balance Sheet Annual'!AR239/'Balance Sheet Annual'!BB239</f>
        <v>0.2465405085748078</v>
      </c>
      <c r="AB239" s="23">
        <f>'Balance Sheet Annual'!CS239/'Balance Sheet Annual'!CT239</f>
        <v>0.34228267297457127</v>
      </c>
      <c r="AC239" s="24">
        <f>'Income Statement Annual'!V239/'Income Statement Annual'!N239</f>
        <v>0.20815083733458251</v>
      </c>
      <c r="AD239" s="22">
        <f>('Income Statement Annual'!AF239-'Income Statement Annual'!AC239)/'Income Statement Annual'!N239</f>
        <v>0.10795175079049069</v>
      </c>
      <c r="AE239" s="22">
        <f>'Income Statement Annual'!AF239/'Income Statement Annual'!N239</f>
        <v>0.10315025178592341</v>
      </c>
      <c r="AF239" s="22">
        <f>'Income Statement Annual'!BS239/'Income Statement Annual'!N239</f>
        <v>7.1647733926689314E-2</v>
      </c>
      <c r="AG239" s="22">
        <f>('Income Statement Annual'!AF239-'Income Statement Annual'!AC239)/('Income Statement Annual'!AH239*-1)</f>
        <v>8.7790476190476188</v>
      </c>
      <c r="AH239" s="23">
        <f>'Income Statement Annual'!AF239/('Income Statement Annual'!AH239*-1)</f>
        <v>8.3885714285714279</v>
      </c>
      <c r="AI239" s="24">
        <f>'Cash Flow Statement Annual'!BG239/'Cash Flow Statement Annual'!AB239</f>
        <v>-0.90143084260731321</v>
      </c>
      <c r="AJ239" s="22">
        <f>'Cash Flow Statement Annual'!AB239/'Balance Sheet Annual'!BR239</f>
        <v>0.53978178251808262</v>
      </c>
      <c r="AK239" s="22">
        <f>('Cash Flow Statement Annual'!AB239+'Cash Flow Statement Annual'!AV239)/('Balance Sheet Annual'!BH239+'Balance Sheet Annual'!BS239)</f>
        <v>0.21094952951240376</v>
      </c>
      <c r="AL239" s="23">
        <f>('Cash Flow Statement Annual'!AB239/('Balance Sheet Annual'!BH239+'Balance Sheet Annual'!BS239))</f>
        <v>0.37664670658682636</v>
      </c>
      <c r="AM239" s="24">
        <f>'Income Statement Annual'!BS239/'Balance Sheet Annual'!CS239</f>
        <v>0.26425362819626813</v>
      </c>
      <c r="AN239" s="22">
        <f>'Income Statement Annual'!N239/'Balance Sheet Annual'!CS239</f>
        <v>3.6882342778161714</v>
      </c>
      <c r="AO239" s="22">
        <f>'Income Statement Annual'!N239/'Balance Sheet Annual'!BB239</f>
        <v>1.2624186871673566</v>
      </c>
      <c r="AP239" s="22">
        <f>'Income Statement Annual'!N239/('Balance Sheet Annual'!AH239-'Balance Sheet Annual'!BR239)</f>
        <v>6.0227112427704892</v>
      </c>
      <c r="AQ239" s="22">
        <f>'Income Statement Annual'!BS239/'Balance Sheet Annual'!BB239</f>
        <v>9.0449438202247184E-2</v>
      </c>
      <c r="AR239" s="22">
        <f>'Cash Flow Statement Annual'!AB239/'Income Statement Annual'!N239</f>
        <v>0.10312682983955966</v>
      </c>
      <c r="AS239" s="22">
        <f>'Cash Flow Statement Annual'!BG239/'Income Statement Annual'!N239</f>
        <v>-9.2961705117695276E-2</v>
      </c>
      <c r="AT239" s="22">
        <f>'Cash Flow Statement Annual'!AB239/'Balance Sheet Annual'!BB239</f>
        <v>0.13018923713778829</v>
      </c>
      <c r="AU239" s="22">
        <f>('Cash Flow Statement Annual'!AB239+'Cash Flow Statement Annual'!AU239)/'Balance Sheet Annual'!BR239</f>
        <v>0.19921539781782518</v>
      </c>
      <c r="AV239" s="22">
        <f>('Cash Flow Statement Annual'!AB239+'Cash Flow Statement Annual'!AU239)/('Balance Sheet Annual'!BH239+'Balance Sheet Annual'!BS239)</f>
        <v>0.1390076988879384</v>
      </c>
      <c r="AW239" s="22">
        <f>'Cash Flow Statement Annual'!AB239/'Balance Sheet Annual'!BS239</f>
        <v>0.37703373865387907</v>
      </c>
      <c r="AX239" s="22">
        <f>('Cash Flow Statement Annual'!AB239+'Cash Flow Statement Annual'!AU239)/'Balance Sheet Annual'!BS239</f>
        <v>0.13915053947593767</v>
      </c>
      <c r="AY239" s="22">
        <f>('Balance Sheet Annual'!BH239+'Balance Sheet Annual'!BS239)/('Income Statement Annual'!AF239-'Income Statement Annual'!AC239)</f>
        <v>2.5363419396832283</v>
      </c>
      <c r="AZ239" s="22">
        <f>(('Balance Sheet Annual'!BH239+'Balance Sheet Annual'!BS239)-'Balance Sheet Annual'!N239)/('Income Statement Annual'!AF239-'Income Statement Annual'!AC239)</f>
        <v>1.9546539379474941</v>
      </c>
      <c r="BA239" s="22">
        <f>('Cash Flow Statement Annual'!AB239+'Cash Flow Statement Annual'!AU239)/'Income Statement Annual'!BS239</f>
        <v>0.53121935272965026</v>
      </c>
      <c r="BB239" s="22">
        <f>'Income Statement Annual'!AF239/('Balance Sheet Annual'!BH239+'Balance Sheet Annual'!BS239)</f>
        <v>0.376732249786142</v>
      </c>
      <c r="BC239" s="23">
        <f>'Income Statement Annual'!AF239/('Balance Sheet Annual'!BB239-'Balance Sheet Annual'!BR239)</f>
        <v>0.17160893114600786</v>
      </c>
    </row>
    <row r="240" spans="1:55" x14ac:dyDescent="0.2">
      <c r="A240" s="47" t="s">
        <v>739</v>
      </c>
      <c r="B240" s="47" t="s">
        <v>740</v>
      </c>
      <c r="C240" s="47" t="str">
        <f>VLOOKUP(A240,'[1]S&amp;P 500 Wikipedia'!A:D,3,FALSE)</f>
        <v>Health Care</v>
      </c>
      <c r="D240" s="47">
        <v>378177</v>
      </c>
      <c r="E240" s="47" t="s">
        <v>16</v>
      </c>
      <c r="F240" s="47">
        <v>2018</v>
      </c>
      <c r="G240" s="47" t="s">
        <v>17</v>
      </c>
      <c r="H240" s="48">
        <v>43465</v>
      </c>
      <c r="I240" s="48">
        <v>43524</v>
      </c>
      <c r="J240" s="48">
        <v>43588</v>
      </c>
      <c r="K240" s="47">
        <v>100200000</v>
      </c>
      <c r="L240" s="47">
        <v>101300000</v>
      </c>
      <c r="M240" s="47" t="s">
        <v>2098</v>
      </c>
      <c r="N240" s="20">
        <f>'Balance Sheet Annual'!AH240/'Balance Sheet Annual'!BR240</f>
        <v>1.5090744584597371</v>
      </c>
      <c r="O240" s="21">
        <f>('Balance Sheet Annual'!AH240-'Balance Sheet Annual'!U240)/'Balance Sheet Annual'!BR240</f>
        <v>1.3827771568470915</v>
      </c>
      <c r="P240" s="21">
        <f>'Balance Sheet Annual'!N240/'Balance Sheet Annual'!BR240</f>
        <v>0.22715418595987014</v>
      </c>
      <c r="Q240" s="21">
        <f>'Balance Sheet Annual'!CH240/'Balance Sheet Annual'!CS240</f>
        <v>1.3153279450683071</v>
      </c>
      <c r="R240" s="21">
        <f>('Balance Sheet Annual'!BH240+'Balance Sheet Annual'!BS240)/'Balance Sheet Annual'!BB240</f>
        <v>0.37076235843635891</v>
      </c>
      <c r="S240" s="21">
        <f>('Balance Sheet Annual'!BH240/'Balance Sheet Annual'!BB240)</f>
        <v>6.1784458737249232E-4</v>
      </c>
      <c r="T240" s="21">
        <f>'Balance Sheet Annual'!BS240/'Balance Sheet Annual'!BB240</f>
        <v>0.37014451384898645</v>
      </c>
      <c r="U240" s="21">
        <f>('Balance Sheet Annual'!BH240+'Balance Sheet Annual'!BS240)/'Balance Sheet Annual'!CS240</f>
        <v>0.85843644946713393</v>
      </c>
      <c r="V240" s="21">
        <f>('Balance Sheet Annual'!BH240/'Balance Sheet Annual'!CS240)</f>
        <v>1.4305128388527287E-3</v>
      </c>
      <c r="W240" s="21">
        <f>('Balance Sheet Annual'!BS240/'Balance Sheet Annual'!CS240)</f>
        <v>0.85700593662828128</v>
      </c>
      <c r="X240" s="22">
        <f>'Balance Sheet Annual'!AH240/'Balance Sheet Annual'!BB240</f>
        <v>0.17518365430359648</v>
      </c>
      <c r="Y240" s="22">
        <f>'Balance Sheet Annual'!CS240/('Balance Sheet Annual'!BB240-'Balance Sheet Annual'!AQ240-'Balance Sheet Annual'!AR240-'Balance Sheet Annual'!AS240)</f>
        <v>1.4225971224485643</v>
      </c>
      <c r="Z240" s="22">
        <f>'Balance Sheet Annual'!BA240/'Balance Sheet Annual'!BB240</f>
        <v>0.8248163456964035</v>
      </c>
      <c r="AA240" s="22">
        <f>'Balance Sheet Annual'!AR240/'Balance Sheet Annual'!BB240</f>
        <v>0.45475215164377553</v>
      </c>
      <c r="AB240" s="23">
        <f>'Balance Sheet Annual'!CS240/'Balance Sheet Annual'!CT240</f>
        <v>0.43190425880274075</v>
      </c>
      <c r="AC240" s="24">
        <f>'Income Statement Annual'!V240/'Income Statement Annual'!N240</f>
        <v>0.28026893959447297</v>
      </c>
      <c r="AD240" s="22">
        <f>('Income Statement Annual'!AF240-'Income Statement Annual'!AC240)/'Income Statement Annual'!N240</f>
        <v>0.14166093140628586</v>
      </c>
      <c r="AE240" s="22">
        <f>'Income Statement Annual'!AF240/'Income Statement Annual'!N240</f>
        <v>0.12121693401803518</v>
      </c>
      <c r="AF240" s="22">
        <f>'Income Statement Annual'!BS240/'Income Statement Annual'!N240</f>
        <v>7.797307074664267E-2</v>
      </c>
      <c r="AG240" s="22">
        <f>('Income Statement Annual'!AF240-'Income Statement Annual'!AC240)/('Income Statement Annual'!AH240*-1)</f>
        <v>6.5745290745290745</v>
      </c>
      <c r="AH240" s="23">
        <f>'Income Statement Annual'!AF240/('Income Statement Annual'!AH240*-1)</f>
        <v>5.6257166257166258</v>
      </c>
      <c r="AI240" s="24">
        <f>'Cash Flow Statement Annual'!BG240/'Cash Flow Statement Annual'!AB240</f>
        <v>-1.0566999932899417</v>
      </c>
      <c r="AJ240" s="22">
        <f>'Cash Flow Statement Annual'!AB240/'Balance Sheet Annual'!BR240</f>
        <v>0.79317685880036193</v>
      </c>
      <c r="AK240" s="22">
        <f>('Cash Flow Statement Annual'!AB240+'Cash Flow Statement Annual'!AV240)/('Balance Sheet Annual'!BH240+'Balance Sheet Annual'!BS240)</f>
        <v>0.24834608142112016</v>
      </c>
      <c r="AL240" s="23">
        <f>('Cash Flow Statement Annual'!AB240/('Balance Sheet Annual'!BH240+'Balance Sheet Annual'!BS240))</f>
        <v>0.24834608142112016</v>
      </c>
      <c r="AM240" s="24">
        <f>'Income Statement Annual'!BS240/'Balance Sheet Annual'!CS240</f>
        <v>0.12641441956941563</v>
      </c>
      <c r="AN240" s="22">
        <f>'Income Statement Annual'!N240/'Balance Sheet Annual'!CS240</f>
        <v>1.6212574207853516</v>
      </c>
      <c r="AO240" s="22">
        <f>'Income Statement Annual'!N240/'Balance Sheet Annual'!BB240</f>
        <v>0.7002279846527405</v>
      </c>
      <c r="AP240" s="22">
        <f>'Income Statement Annual'!N240/('Balance Sheet Annual'!AH240-'Balance Sheet Annual'!BR240)</f>
        <v>11.848823836905384</v>
      </c>
      <c r="AQ240" s="22">
        <f>'Income Statement Annual'!BS240/'Balance Sheet Annual'!BB240</f>
        <v>5.459892618610715E-2</v>
      </c>
      <c r="AR240" s="22">
        <f>'Cash Flow Statement Annual'!AB240/'Income Statement Annual'!N240</f>
        <v>0.13149628531596874</v>
      </c>
      <c r="AS240" s="22">
        <f>'Cash Flow Statement Annual'!BG240/'Income Statement Annual'!N240</f>
        <v>-0.13895212381103642</v>
      </c>
      <c r="AT240" s="22">
        <f>'Cash Flow Statement Annual'!AB240/'Balance Sheet Annual'!BB240</f>
        <v>9.2077378856122535E-2</v>
      </c>
      <c r="AU240" s="22">
        <f>('Cash Flow Statement Annual'!AB240+'Cash Flow Statement Annual'!AU240)/'Balance Sheet Annual'!BR240</f>
        <v>0.90318803555271698</v>
      </c>
      <c r="AV240" s="22">
        <f>('Cash Flow Statement Annual'!AB240+'Cash Flow Statement Annual'!AU240)/('Balance Sheet Annual'!BH240+'Balance Sheet Annual'!BS240)</f>
        <v>0.28279091469612894</v>
      </c>
      <c r="AW240" s="22">
        <f>'Cash Flow Statement Annual'!AB240/'Balance Sheet Annual'!BS240</f>
        <v>0.24876062027408236</v>
      </c>
      <c r="AX240" s="22">
        <f>('Cash Flow Statement Annual'!AB240+'Cash Flow Statement Annual'!AU240)/'Balance Sheet Annual'!BS240</f>
        <v>0.28326294880568864</v>
      </c>
      <c r="AY240" s="22">
        <f>('Balance Sheet Annual'!BH240+'Balance Sheet Annual'!BS240)/('Income Statement Annual'!AF240-'Income Statement Annual'!AC240)</f>
        <v>3.7377141077545937</v>
      </c>
      <c r="AZ240" s="22">
        <f>(('Balance Sheet Annual'!BH240+'Balance Sheet Annual'!BS240)-'Balance Sheet Annual'!N240)/('Income Statement Annual'!AF240-'Income Statement Annual'!AC240)</f>
        <v>3.4718779196511989</v>
      </c>
      <c r="BA240" s="22">
        <f>('Cash Flow Statement Annual'!AB240+'Cash Flow Statement Annual'!AU240)/'Income Statement Annual'!BS240</f>
        <v>1.9203349553015729</v>
      </c>
      <c r="BB240" s="22">
        <f>'Income Statement Annual'!AF240/('Balance Sheet Annual'!BH240+'Balance Sheet Annual'!BS240)</f>
        <v>0.22893232681764403</v>
      </c>
      <c r="BC240" s="23">
        <f>'Income Statement Annual'!AF240/('Balance Sheet Annual'!BB240-'Balance Sheet Annual'!BR240)</f>
        <v>9.6026952972096402E-2</v>
      </c>
    </row>
    <row r="241" spans="1:55" x14ac:dyDescent="0.2">
      <c r="A241" s="47" t="s">
        <v>757</v>
      </c>
      <c r="B241" s="47" t="s">
        <v>758</v>
      </c>
      <c r="C241" s="47" t="str">
        <f>VLOOKUP(A241,'[1]S&amp;P 500 Wikipedia'!A:D,3,FALSE)</f>
        <v>Consumer Discretionary</v>
      </c>
      <c r="D241" s="47">
        <v>124743</v>
      </c>
      <c r="E241" s="47" t="s">
        <v>16</v>
      </c>
      <c r="F241" s="47">
        <v>2018</v>
      </c>
      <c r="G241" s="47" t="s">
        <v>17</v>
      </c>
      <c r="H241" s="48">
        <v>43465</v>
      </c>
      <c r="I241" s="48">
        <v>43525</v>
      </c>
      <c r="J241" s="48">
        <v>43587</v>
      </c>
      <c r="K241" s="47">
        <v>317557000</v>
      </c>
      <c r="L241" s="47">
        <v>318635000</v>
      </c>
      <c r="M241" s="47" t="s">
        <v>2099</v>
      </c>
      <c r="N241" s="20">
        <f>'Balance Sheet Annual'!AH241/'Balance Sheet Annual'!BR241</f>
        <v>2.6745670122365337</v>
      </c>
      <c r="O241" s="21">
        <f>('Balance Sheet Annual'!AH241-'Balance Sheet Annual'!U241)/'Balance Sheet Annual'!BR241</f>
        <v>0.9967616135848949</v>
      </c>
      <c r="P241" s="21">
        <f>'Balance Sheet Annual'!N241/'Balance Sheet Annual'!BR241</f>
        <v>0.19626786910151045</v>
      </c>
      <c r="Q241" s="21">
        <f>'Balance Sheet Annual'!CH241/'Balance Sheet Annual'!CS241</f>
        <v>1.3546158182936427</v>
      </c>
      <c r="R241" s="21">
        <f>('Balance Sheet Annual'!BH241+'Balance Sheet Annual'!BS241)/'Balance Sheet Annual'!BB241</f>
        <v>0.37833300361033517</v>
      </c>
      <c r="S241" s="21">
        <f>('Balance Sheet Annual'!BH241/'Balance Sheet Annual'!BB241)</f>
        <v>1.0692679851022548E-2</v>
      </c>
      <c r="T241" s="21">
        <f>'Balance Sheet Annual'!BS241/'Balance Sheet Annual'!BB241</f>
        <v>0.3676403237593126</v>
      </c>
      <c r="U241" s="21">
        <f>('Balance Sheet Annual'!BH241+'Balance Sheet Annual'!BS241)/'Balance Sheet Annual'!CS241</f>
        <v>0.89082887488344098</v>
      </c>
      <c r="V241" s="21">
        <f>('Balance Sheet Annual'!BH241/'Balance Sheet Annual'!CS241)</f>
        <v>2.5177153117167402E-2</v>
      </c>
      <c r="W241" s="21">
        <f>('Balance Sheet Annual'!BS241/'Balance Sheet Annual'!CS241)</f>
        <v>0.86565172176627359</v>
      </c>
      <c r="X241" s="22">
        <f>'Balance Sheet Annual'!AH241/'Balance Sheet Annual'!BB241</f>
        <v>0.39680413277790078</v>
      </c>
      <c r="Y241" s="22">
        <f>'Balance Sheet Annual'!CS241/('Balance Sheet Annual'!BB241-'Balance Sheet Annual'!AQ241-'Balance Sheet Annual'!AR241-'Balance Sheet Annual'!AS241)</f>
        <v>0.79542976779296137</v>
      </c>
      <c r="Z241" s="22">
        <f>'Balance Sheet Annual'!BA241/'Balance Sheet Annual'!BB241</f>
        <v>0.60319586722209928</v>
      </c>
      <c r="AA241" s="22">
        <f>'Balance Sheet Annual'!AR241/'Balance Sheet Annual'!BB241</f>
        <v>0.38456099416135758</v>
      </c>
      <c r="AB241" s="23">
        <f>'Balance Sheet Annual'!CS241/'Balance Sheet Annual'!CT241</f>
        <v>0.42469773295105362</v>
      </c>
      <c r="AC241" s="24">
        <f>'Income Statement Annual'!V241/'Income Statement Annual'!N241</f>
        <v>0.38519681520264004</v>
      </c>
      <c r="AD241" s="22">
        <f>('Income Statement Annual'!AF241-'Income Statement Annual'!AC241)/'Income Statement Annual'!N241</f>
        <v>0.10290136784086185</v>
      </c>
      <c r="AE241" s="22">
        <f>'Income Statement Annual'!AF241/'Income Statement Annual'!N241</f>
        <v>7.9813001518775378E-2</v>
      </c>
      <c r="AF241" s="22">
        <f>'Income Statement Annual'!BS241/'Income Statement Annual'!N241</f>
        <v>4.0425290784271761E-2</v>
      </c>
      <c r="AG241" s="22">
        <f>('Income Statement Annual'!AF241-'Income Statement Annual'!AC241)/('Income Statement Annual'!AH241*-1)</f>
        <v>8.3491668773099601</v>
      </c>
      <c r="AH241" s="23">
        <f>'Income Statement Annual'!AF241/('Income Statement Annual'!AH241*-1)</f>
        <v>6.4758329518981803</v>
      </c>
      <c r="AI241" s="24">
        <f>'Cash Flow Statement Annual'!BG241/'Cash Flow Statement Annual'!AB241</f>
        <v>1.2423618233978999</v>
      </c>
      <c r="AJ241" s="22">
        <f>'Cash Flow Statement Annual'!AB241/'Balance Sheet Annual'!BR241</f>
        <v>0.42046903951139053</v>
      </c>
      <c r="AK241" s="22">
        <f>('Cash Flow Statement Annual'!AB241+'Cash Flow Statement Annual'!AV241)/('Balance Sheet Annual'!BH241+'Balance Sheet Annual'!BS241)</f>
        <v>0.16488551212156363</v>
      </c>
      <c r="AL241" s="23">
        <f>('Cash Flow Statement Annual'!AB241/('Balance Sheet Annual'!BH241+'Balance Sheet Annual'!BS241))</f>
        <v>0.16488551212156363</v>
      </c>
      <c r="AM241" s="24">
        <f>'Income Statement Annual'!BS241/'Balance Sheet Annual'!CS241</f>
        <v>9.9223518791622306E-2</v>
      </c>
      <c r="AN241" s="22">
        <f>'Income Statement Annual'!N241/'Balance Sheet Annual'!CS241</f>
        <v>2.4544911580506708</v>
      </c>
      <c r="AO241" s="22">
        <f>'Income Statement Annual'!N241/'Balance Sheet Annual'!BB241</f>
        <v>1.0424168303725261</v>
      </c>
      <c r="AP241" s="22">
        <f>'Income Statement Annual'!N241/('Balance Sheet Annual'!AH241-'Balance Sheet Annual'!BR241)</f>
        <v>4.1958135392448455</v>
      </c>
      <c r="AQ241" s="22">
        <f>'Income Statement Annual'!BS241/'Balance Sheet Annual'!BB241</f>
        <v>4.2140003486228254E-2</v>
      </c>
      <c r="AR241" s="22">
        <f>'Cash Flow Statement Annual'!AB241/'Income Statement Annual'!N241</f>
        <v>5.9843269251980816E-2</v>
      </c>
      <c r="AS241" s="22">
        <f>'Cash Flow Statement Annual'!BG241/'Income Statement Annual'!N241</f>
        <v>7.4346993105982362E-2</v>
      </c>
      <c r="AT241" s="22">
        <f>'Cash Flow Statement Annual'!AB241/'Balance Sheet Annual'!BB241</f>
        <v>6.2381631052779496E-2</v>
      </c>
      <c r="AU241" s="22">
        <f>('Cash Flow Statement Annual'!AB241+'Cash Flow Statement Annual'!AU241)/'Balance Sheet Annual'!BR241</f>
        <v>-0.44263074822462595</v>
      </c>
      <c r="AV241" s="22">
        <f>('Cash Flow Statement Annual'!AB241+'Cash Flow Statement Annual'!AU241)/('Balance Sheet Annual'!BH241+'Balance Sheet Annual'!BS241)</f>
        <v>-0.17357615125855469</v>
      </c>
      <c r="AW241" s="22">
        <f>'Cash Flow Statement Annual'!AB241/'Balance Sheet Annual'!BS241</f>
        <v>0.16968114491602831</v>
      </c>
      <c r="AX241" s="22">
        <f>('Cash Flow Statement Annual'!AB241+'Cash Flow Statement Annual'!AU241)/'Balance Sheet Annual'!BS241</f>
        <v>-0.17862454800731686</v>
      </c>
      <c r="AY241" s="22">
        <f>('Balance Sheet Annual'!BH241+'Balance Sheet Annual'!BS241)/('Income Statement Annual'!AF241-'Income Statement Annual'!AC241)</f>
        <v>3.5270504023316747</v>
      </c>
      <c r="AZ241" s="22">
        <f>(('Balance Sheet Annual'!BH241+'Balance Sheet Annual'!BS241)-'Balance Sheet Annual'!N241)/('Income Statement Annual'!AF241-'Income Statement Annual'!AC241)</f>
        <v>3.2555882126720159</v>
      </c>
      <c r="BA241" s="22">
        <f>('Cash Flow Statement Annual'!AB241+'Cash Flow Statement Annual'!AU241)/'Income Statement Annual'!BS241</f>
        <v>-1.5583669014700552</v>
      </c>
      <c r="BB241" s="22">
        <f>'Income Statement Annual'!AF241/('Balance Sheet Annual'!BH241+'Balance Sheet Annual'!BS241)</f>
        <v>0.21990789931562463</v>
      </c>
      <c r="BC241" s="23">
        <f>'Income Statement Annual'!AF241/('Balance Sheet Annual'!BB241-'Balance Sheet Annual'!BR241)</f>
        <v>9.7692231744768196E-2</v>
      </c>
    </row>
    <row r="242" spans="1:55" x14ac:dyDescent="0.2">
      <c r="A242" s="47" t="s">
        <v>751</v>
      </c>
      <c r="B242" s="47" t="s">
        <v>752</v>
      </c>
      <c r="C242" s="47" t="str">
        <f>VLOOKUP(A242,'[1]S&amp;P 500 Wikipedia'!A:D,3,FALSE)</f>
        <v>Health Care</v>
      </c>
      <c r="D242" s="47">
        <v>378181</v>
      </c>
      <c r="E242" s="47" t="s">
        <v>16</v>
      </c>
      <c r="F242" s="47">
        <v>2018</v>
      </c>
      <c r="G242" s="47" t="s">
        <v>17</v>
      </c>
      <c r="H242" s="48">
        <v>43465</v>
      </c>
      <c r="I242" s="48">
        <v>43515</v>
      </c>
      <c r="J242" s="48">
        <v>43587</v>
      </c>
      <c r="K242" s="47">
        <v>1012284000</v>
      </c>
      <c r="L242" s="47">
        <v>1028368000</v>
      </c>
      <c r="M242" s="47" t="s">
        <v>2100</v>
      </c>
      <c r="N242" s="20">
        <f>'Balance Sheet Annual'!AH242/'Balance Sheet Annual'!BR242</f>
        <v>1.7285857285857287</v>
      </c>
      <c r="O242" s="21">
        <f>('Balance Sheet Annual'!AH242-'Balance Sheet Annual'!U242)/'Balance Sheet Annual'!BR242</f>
        <v>1.4679805856276444</v>
      </c>
      <c r="P242" s="21">
        <f>'Balance Sheet Annual'!N242/'Balance Sheet Annual'!BR242</f>
        <v>0.62321985851397621</v>
      </c>
      <c r="Q242" s="21">
        <f>'Balance Sheet Annual'!CH242/'Balance Sheet Annual'!CS242</f>
        <v>3.0249333125555729</v>
      </c>
      <c r="R242" s="21">
        <f>('Balance Sheet Annual'!BH242+'Balance Sheet Annual'!BS242)/'Balance Sheet Annual'!BB242</f>
        <v>0.23454737590073882</v>
      </c>
      <c r="S242" s="21">
        <f>('Balance Sheet Annual'!BH242/'Balance Sheet Annual'!BB242)</f>
        <v>2.5102258337812353E-2</v>
      </c>
      <c r="T242" s="21">
        <f>'Balance Sheet Annual'!BS242/'Balance Sheet Annual'!BB242</f>
        <v>0.20944511756292647</v>
      </c>
      <c r="U242" s="21">
        <f>('Balance Sheet Annual'!BH242+'Balance Sheet Annual'!BS242)/'Balance Sheet Annual'!CS242</f>
        <v>0.94403754663537776</v>
      </c>
      <c r="V242" s="21">
        <f>('Balance Sheet Annual'!BH242/'Balance Sheet Annual'!CS242)</f>
        <v>0.10103491580423683</v>
      </c>
      <c r="W242" s="21">
        <f>('Balance Sheet Annual'!BS242/'Balance Sheet Annual'!CS242)</f>
        <v>0.84300263083114102</v>
      </c>
      <c r="X242" s="22">
        <f>'Balance Sheet Annual'!AH242/'Balance Sheet Annual'!BB242</f>
        <v>0.46801067677255376</v>
      </c>
      <c r="Y242" s="22">
        <f>'Balance Sheet Annual'!CS242/('Balance Sheet Annual'!BB242-'Balance Sheet Annual'!AQ242-'Balance Sheet Annual'!AR242-'Balance Sheet Annual'!AS242)</f>
        <v>0.26303594076260195</v>
      </c>
      <c r="Z242" s="22">
        <f>'Balance Sheet Annual'!BA242/'Balance Sheet Annual'!BB242</f>
        <v>0.53198932322744619</v>
      </c>
      <c r="AA242" s="22">
        <f>'Balance Sheet Annual'!AR242/'Balance Sheet Annual'!BB242</f>
        <v>3.1123885179145674E-2</v>
      </c>
      <c r="AB242" s="23">
        <f>'Balance Sheet Annual'!CS242/'Balance Sheet Annual'!CT242</f>
        <v>0.24845132138725165</v>
      </c>
      <c r="AC242" s="24">
        <f>'Income Statement Annual'!V242/'Income Statement Annual'!N242</f>
        <v>0.73814633669575702</v>
      </c>
      <c r="AD242" s="22">
        <f>('Income Statement Annual'!AF242-'Income Statement Annual'!AC242)/'Income Statement Annual'!N242</f>
        <v>0.25194964916495965</v>
      </c>
      <c r="AE242" s="22">
        <f>'Income Statement Annual'!AF242/'Income Statement Annual'!N242</f>
        <v>0.25194964916495965</v>
      </c>
      <c r="AF242" s="22">
        <f>'Income Statement Annual'!BS242/'Income Statement Annual'!N242</f>
        <v>0.13161913527205496</v>
      </c>
      <c r="AG242" s="22" t="e">
        <f>('Income Statement Annual'!AF242-'Income Statement Annual'!AC242)/('Income Statement Annual'!AH242*-1)</f>
        <v>#DIV/0!</v>
      </c>
      <c r="AH242" s="23" t="e">
        <f>'Income Statement Annual'!AF242/('Income Statement Annual'!AH242*-1)</f>
        <v>#DIV/0!</v>
      </c>
      <c r="AI242" s="24">
        <f>'Cash Flow Statement Annual'!BG242/'Cash Flow Statement Annual'!AB242</f>
        <v>-1.0688569101276133</v>
      </c>
      <c r="AJ242" s="22">
        <f>'Cash Flow Statement Annual'!AB242/'Balance Sheet Annual'!BR242</f>
        <v>0.4647084058848765</v>
      </c>
      <c r="AK242" s="22">
        <f>('Cash Flow Statement Annual'!AB242+'Cash Flow Statement Annual'!AV242)/('Balance Sheet Annual'!BH242+'Balance Sheet Annual'!BS242)</f>
        <v>0.31195502301283667</v>
      </c>
      <c r="AL242" s="23">
        <f>('Cash Flow Statement Annual'!AB242/('Balance Sheet Annual'!BH242+'Balance Sheet Annual'!BS242))</f>
        <v>0.53643213640689025</v>
      </c>
      <c r="AM242" s="24">
        <f>'Income Statement Annual'!BS242/'Balance Sheet Annual'!CS242</f>
        <v>0.29626641977798351</v>
      </c>
      <c r="AN242" s="22">
        <f>'Income Statement Annual'!N242/'Balance Sheet Annual'!CS242</f>
        <v>2.2509372908855911</v>
      </c>
      <c r="AO242" s="22">
        <f>'Income Statement Annual'!N242/'Balance Sheet Annual'!BB242</f>
        <v>0.55924834428036552</v>
      </c>
      <c r="AP242" s="22">
        <f>'Income Statement Annual'!N242/('Balance Sheet Annual'!AH242-'Balance Sheet Annual'!BR242)</f>
        <v>2.8350401200715813</v>
      </c>
      <c r="AQ242" s="22">
        <f>'Income Statement Annual'!BS242/'Balance Sheet Annual'!BB242</f>
        <v>7.3607783476510188E-2</v>
      </c>
      <c r="AR242" s="22">
        <f>'Cash Flow Statement Annual'!AB242/'Income Statement Annual'!N242</f>
        <v>0.22497831460719914</v>
      </c>
      <c r="AS242" s="22">
        <f>'Cash Flow Statement Annual'!BG242/'Income Statement Annual'!N242</f>
        <v>-0.24046962619676898</v>
      </c>
      <c r="AT242" s="22">
        <f>'Cash Flow Statement Annual'!AB242/'Balance Sheet Annual'!BB242</f>
        <v>0.12581874994306327</v>
      </c>
      <c r="AU242" s="22">
        <f>('Cash Flow Statement Annual'!AB242+'Cash Flow Statement Annual'!AU242)/'Balance Sheet Annual'!BR242</f>
        <v>0.62503680150738972</v>
      </c>
      <c r="AV242" s="22">
        <f>('Cash Flow Statement Annual'!AB242+'Cash Flow Statement Annual'!AU242)/('Balance Sheet Annual'!BH242+'Balance Sheet Annual'!BS242)</f>
        <v>0.72150583574466431</v>
      </c>
      <c r="AW242" s="22">
        <f>'Cash Flow Statement Annual'!AB242/'Balance Sheet Annual'!BS242</f>
        <v>0.60072419642468788</v>
      </c>
      <c r="AX242" s="22">
        <f>('Cash Flow Statement Annual'!AB242+'Cash Flow Statement Annual'!AU242)/'Balance Sheet Annual'!BS242</f>
        <v>0.80797920925579569</v>
      </c>
      <c r="AY242" s="22">
        <f>('Balance Sheet Annual'!BH242+'Balance Sheet Annual'!BS242)/('Income Statement Annual'!AF242-'Income Statement Annual'!AC242)</f>
        <v>1.6646085213680739</v>
      </c>
      <c r="AZ242" s="22">
        <f>(('Balance Sheet Annual'!BH242+'Balance Sheet Annual'!BS242)-'Balance Sheet Annual'!N242)/('Income Statement Annual'!AF242-'Income Statement Annual'!AC242)</f>
        <v>0.46707506303743451</v>
      </c>
      <c r="BA242" s="22">
        <f>('Cash Flow Statement Annual'!AB242+'Cash Flow Statement Annual'!AU242)/'Income Statement Annual'!BS242</f>
        <v>2.2990408415841586</v>
      </c>
      <c r="BB242" s="22">
        <f>'Income Statement Annual'!AF242/('Balance Sheet Annual'!BH242+'Balance Sheet Annual'!BS242)</f>
        <v>0.60074184840657952</v>
      </c>
      <c r="BC242" s="23">
        <f>'Income Statement Annual'!AF242/('Balance Sheet Annual'!BB242-'Balance Sheet Annual'!BR242)</f>
        <v>0.19321492927923847</v>
      </c>
    </row>
    <row r="243" spans="1:55" x14ac:dyDescent="0.2">
      <c r="A243" s="47" t="s">
        <v>760</v>
      </c>
      <c r="B243" s="47" t="s">
        <v>761</v>
      </c>
      <c r="C243" s="47" t="str">
        <f>VLOOKUP(A243,'[1]S&amp;P 500 Wikipedia'!A:D,3,FALSE)</f>
        <v>Industrials</v>
      </c>
      <c r="D243" s="47">
        <v>103644</v>
      </c>
      <c r="E243" s="47" t="s">
        <v>16</v>
      </c>
      <c r="F243" s="47">
        <v>2018</v>
      </c>
      <c r="G243" s="47" t="s">
        <v>17</v>
      </c>
      <c r="H243" s="48">
        <v>43465</v>
      </c>
      <c r="I243" s="48">
        <v>43504</v>
      </c>
      <c r="J243" s="48">
        <v>43504</v>
      </c>
      <c r="K243" s="47">
        <v>283200000</v>
      </c>
      <c r="L243" s="47">
        <v>285500000</v>
      </c>
      <c r="M243" s="47" t="s">
        <v>1836</v>
      </c>
      <c r="N243" s="20">
        <f>'Balance Sheet Annual'!AH243/'Balance Sheet Annual'!BR243</f>
        <v>1.1184192248923461</v>
      </c>
      <c r="O243" s="21">
        <f>('Balance Sheet Annual'!AH243-'Balance Sheet Annual'!U243)/'Balance Sheet Annual'!BR243</f>
        <v>0.91026531462703153</v>
      </c>
      <c r="P243" s="21">
        <f>'Balance Sheet Annual'!N243/'Balance Sheet Annual'!BR243</f>
        <v>5.3618558133074035E-2</v>
      </c>
      <c r="Q243" s="21">
        <f>'Balance Sheet Annual'!CH243/'Balance Sheet Annual'!CS243</f>
        <v>29.970324361628709</v>
      </c>
      <c r="R243" s="21">
        <f>('Balance Sheet Annual'!BH243+'Balance Sheet Annual'!BS243)/'Balance Sheet Annual'!BB243</f>
        <v>0.31428826098582763</v>
      </c>
      <c r="S243" s="21">
        <f>('Balance Sheet Annual'!BH243/'Balance Sheet Annual'!BB243)</f>
        <v>3.3425438987432034E-2</v>
      </c>
      <c r="T243" s="21">
        <f>'Balance Sheet Annual'!BS243/'Balance Sheet Annual'!BB243</f>
        <v>0.28086282199839557</v>
      </c>
      <c r="U243" s="21">
        <f>('Balance Sheet Annual'!BH243+'Balance Sheet Annual'!BS243)/'Balance Sheet Annual'!CS243</f>
        <v>9.7336093857832982</v>
      </c>
      <c r="V243" s="21">
        <f>('Balance Sheet Annual'!BH243/'Balance Sheet Annual'!CS243)</f>
        <v>1.0351966873706004</v>
      </c>
      <c r="W243" s="21">
        <f>('Balance Sheet Annual'!BS243/'Balance Sheet Annual'!CS243)</f>
        <v>8.6984126984126977</v>
      </c>
      <c r="X243" s="22">
        <f>'Balance Sheet Annual'!AH243/'Balance Sheet Annual'!BB243</f>
        <v>0.35883322934307871</v>
      </c>
      <c r="Y243" s="22">
        <f>'Balance Sheet Annual'!CS243/('Balance Sheet Annual'!BB243-'Balance Sheet Annual'!AQ243-'Balance Sheet Annual'!AR243-'Balance Sheet Annual'!AS243)</f>
        <v>4.7332832456799402E-2</v>
      </c>
      <c r="Z243" s="22">
        <f>'Balance Sheet Annual'!BA243/'Balance Sheet Annual'!BB243</f>
        <v>0.64116677065692129</v>
      </c>
      <c r="AA243" s="22">
        <f>'Balance Sheet Annual'!AR243/'Balance Sheet Annual'!BB243</f>
        <v>0.23997236830377039</v>
      </c>
      <c r="AB243" s="23">
        <f>'Balance Sheet Annual'!CS243/'Balance Sheet Annual'!CT243</f>
        <v>3.2288974061859349E-2</v>
      </c>
      <c r="AC243" s="24">
        <f>'Income Statement Annual'!V243/'Income Statement Annual'!N243</f>
        <v>0.13708567389606041</v>
      </c>
      <c r="AD243" s="22">
        <f>('Income Statement Annual'!AF243-'Income Statement Annual'!AC243)/'Income Statement Annual'!N243</f>
        <v>0.13820170380566199</v>
      </c>
      <c r="AE243" s="22">
        <f>'Income Statement Annual'!AF243/'Income Statement Annual'!N243</f>
        <v>0.13820170380566199</v>
      </c>
      <c r="AF243" s="22">
        <f>'Income Statement Annual'!BS243/'Income Statement Annual'!N243</f>
        <v>9.3858115397492656E-2</v>
      </c>
      <c r="AG243" s="22">
        <f>('Income Statement Annual'!AF243-'Income Statement Annual'!AC243)/('Income Statement Annual'!AH243*-1)</f>
        <v>11.122754491017965</v>
      </c>
      <c r="AH243" s="23">
        <f>'Income Statement Annual'!AF243/('Income Statement Annual'!AH243*-1)</f>
        <v>11.122754491017965</v>
      </c>
      <c r="AI243" s="24">
        <f>'Cash Flow Statement Annual'!BG243/'Cash Flow Statement Annual'!AB243</f>
        <v>-1.3231357552581262</v>
      </c>
      <c r="AJ243" s="22">
        <f>'Cash Flow Statement Annual'!AB243/'Balance Sheet Annual'!BR243</f>
        <v>0.2179469370745937</v>
      </c>
      <c r="AK243" s="22">
        <f>('Cash Flow Statement Annual'!AB243+'Cash Flow Statement Annual'!AV243)/('Balance Sheet Annual'!BH243+'Balance Sheet Annual'!BS243)</f>
        <v>5.6083380601247873E-2</v>
      </c>
      <c r="AL243" s="23">
        <f>('Cash Flow Statement Annual'!AB243/('Balance Sheet Annual'!BH243+'Balance Sheet Annual'!BS243))</f>
        <v>0.22249007373794669</v>
      </c>
      <c r="AM243" s="24">
        <f>'Income Statement Annual'!BS243/'Balance Sheet Annual'!CS243</f>
        <v>3.4824016563146998</v>
      </c>
      <c r="AN243" s="22">
        <f>'Income Statement Annual'!N243/'Balance Sheet Annual'!CS243</f>
        <v>37.102829537612145</v>
      </c>
      <c r="AO243" s="22">
        <f>'Income Statement Annual'!N243/'Balance Sheet Annual'!BB243</f>
        <v>1.1980123005615473</v>
      </c>
      <c r="AP243" s="22">
        <f>'Income Statement Annual'!N243/('Balance Sheet Annual'!AH243-'Balance Sheet Annual'!BR243)</f>
        <v>31.531964809384164</v>
      </c>
      <c r="AQ243" s="22">
        <f>'Income Statement Annual'!BS243/'Balance Sheet Annual'!BB243</f>
        <v>0.11244317675372137</v>
      </c>
      <c r="AR243" s="22">
        <f>'Cash Flow Statement Annual'!AB243/'Income Statement Annual'!N243</f>
        <v>5.8368364272162493E-2</v>
      </c>
      <c r="AS243" s="22">
        <f>'Cash Flow Statement Annual'!BG243/'Income Statement Annual'!N243</f>
        <v>-7.7229269744429146E-2</v>
      </c>
      <c r="AT243" s="22">
        <f>'Cash Flow Statement Annual'!AB243/'Balance Sheet Annual'!BB243</f>
        <v>6.9926018361707823E-2</v>
      </c>
      <c r="AU243" s="22">
        <f>('Cash Flow Statement Annual'!AB243+'Cash Flow Statement Annual'!AU243)/'Balance Sheet Annual'!BR243</f>
        <v>0.14328378941519657</v>
      </c>
      <c r="AV243" s="22">
        <f>('Cash Flow Statement Annual'!AB243+'Cash Flow Statement Annual'!AU243)/('Balance Sheet Annual'!BH243+'Balance Sheet Annual'!BS243)</f>
        <v>0.14627056154282472</v>
      </c>
      <c r="AW243" s="22">
        <f>'Cash Flow Statement Annual'!AB243/'Balance Sheet Annual'!BS243</f>
        <v>0.24896858140272929</v>
      </c>
      <c r="AX243" s="22">
        <f>('Cash Flow Statement Annual'!AB243+'Cash Flow Statement Annual'!AU243)/'Balance Sheet Annual'!BS243</f>
        <v>0.16367819739765155</v>
      </c>
      <c r="AY243" s="22">
        <f>('Balance Sheet Annual'!BH243+'Balance Sheet Annual'!BS243)/('Income Statement Annual'!AF243-'Income Statement Annual'!AC243)</f>
        <v>1.8982503364737551</v>
      </c>
      <c r="AZ243" s="22">
        <f>(('Balance Sheet Annual'!BH243+'Balance Sheet Annual'!BS243)-'Balance Sheet Annual'!N243)/('Income Statement Annual'!AF243-'Income Statement Annual'!AC243)</f>
        <v>1.7943472409152086</v>
      </c>
      <c r="BA243" s="22">
        <f>('Cash Flow Statement Annual'!AB243+'Cash Flow Statement Annual'!AU243)/'Income Statement Annual'!BS243</f>
        <v>0.40883868410622276</v>
      </c>
      <c r="BB243" s="22">
        <f>'Income Statement Annual'!AF243/('Balance Sheet Annual'!BH243+'Balance Sheet Annual'!BS243)</f>
        <v>0.52680090754395914</v>
      </c>
      <c r="BC243" s="23">
        <f>'Income Statement Annual'!AF243/('Balance Sheet Annual'!BB243-'Balance Sheet Annual'!BR243)</f>
        <v>0.24378240041997506</v>
      </c>
    </row>
    <row r="244" spans="1:55" x14ac:dyDescent="0.2">
      <c r="A244" s="47" t="s">
        <v>83</v>
      </c>
      <c r="B244" s="47" t="s">
        <v>84</v>
      </c>
      <c r="C244" s="47" t="str">
        <f>VLOOKUP(A244,'[1]S&amp;P 500 Wikipedia'!A:D,3,FALSE)</f>
        <v>Utilities</v>
      </c>
      <c r="D244" s="47">
        <v>119577</v>
      </c>
      <c r="E244" s="47" t="s">
        <v>16</v>
      </c>
      <c r="F244" s="47">
        <v>2018</v>
      </c>
      <c r="G244" s="47" t="s">
        <v>17</v>
      </c>
      <c r="H244" s="48">
        <v>43465</v>
      </c>
      <c r="I244" s="48">
        <v>43518</v>
      </c>
      <c r="J244" s="48">
        <v>43588</v>
      </c>
      <c r="K244" s="47">
        <v>235800000</v>
      </c>
      <c r="L244" s="47">
        <v>235800000</v>
      </c>
      <c r="M244" s="47" t="s">
        <v>2101</v>
      </c>
      <c r="N244" s="20">
        <f>'Balance Sheet Annual'!AH244/'Balance Sheet Annual'!BR244</f>
        <v>0.56127972751049204</v>
      </c>
      <c r="O244" s="21">
        <f>('Balance Sheet Annual'!AH244-'Balance Sheet Annual'!U244)/'Balance Sheet Annual'!BR244</f>
        <v>0.43245544674898123</v>
      </c>
      <c r="P244" s="21">
        <f>'Balance Sheet Annual'!N244/'Balance Sheet Annual'!BR244</f>
        <v>1.2712122133690164E-2</v>
      </c>
      <c r="Q244" s="21">
        <f>'Balance Sheet Annual'!CH244/'Balance Sheet Annual'!CS244</f>
        <v>2.2233529055310615</v>
      </c>
      <c r="R244" s="21">
        <f>('Balance Sheet Annual'!BH244+'Balance Sheet Annual'!BS244)/'Balance Sheet Annual'!BB244</f>
        <v>0.38532347983923249</v>
      </c>
      <c r="S244" s="21">
        <f>('Balance Sheet Annual'!BH244/'Balance Sheet Annual'!BB244)</f>
        <v>4.5228834435368855E-2</v>
      </c>
      <c r="T244" s="21">
        <f>'Balance Sheet Annual'!BS244/'Balance Sheet Annual'!BB244</f>
        <v>0.34009464540386358</v>
      </c>
      <c r="U244" s="21">
        <f>('Balance Sheet Annual'!BH244+'Balance Sheet Annual'!BS244)/'Balance Sheet Annual'!CS244</f>
        <v>1.2420335583091293</v>
      </c>
      <c r="V244" s="21">
        <f>('Balance Sheet Annual'!BH244/'Balance Sheet Annual'!CS244)</f>
        <v>0.14578849489102952</v>
      </c>
      <c r="W244" s="21">
        <f>('Balance Sheet Annual'!BS244/'Balance Sheet Annual'!CS244)</f>
        <v>1.0962450634180998</v>
      </c>
      <c r="X244" s="22">
        <f>'Balance Sheet Annual'!AH244/'Balance Sheet Annual'!BB244</f>
        <v>5.9821081291326329E-2</v>
      </c>
      <c r="Y244" s="22">
        <f>'Balance Sheet Annual'!CS244/('Balance Sheet Annual'!BB244-'Balance Sheet Annual'!AQ244-'Balance Sheet Annual'!AR244-'Balance Sheet Annual'!AS244)</f>
        <v>0.31023596525346819</v>
      </c>
      <c r="Z244" s="22">
        <f>'Balance Sheet Annual'!BA244/'Balance Sheet Annual'!BB244</f>
        <v>0.94017891870867365</v>
      </c>
      <c r="AA244" s="22">
        <f>'Balance Sheet Annual'!AR244/'Balance Sheet Annual'!BB244</f>
        <v>0</v>
      </c>
      <c r="AB244" s="23">
        <f>'Balance Sheet Annual'!CS244/'Balance Sheet Annual'!CT244</f>
        <v>0.31023596525346819</v>
      </c>
      <c r="AC244" s="24">
        <f>'Income Statement Annual'!V244/'Income Statement Annual'!N244</f>
        <v>1</v>
      </c>
      <c r="AD244" s="22">
        <f>('Income Statement Annual'!AF244-'Income Statement Annual'!AC244)/'Income Statement Annual'!N244</f>
        <v>0.33987834205686801</v>
      </c>
      <c r="AE244" s="22">
        <f>'Income Statement Annual'!AF244/'Income Statement Annual'!N244</f>
        <v>0.19646343188569812</v>
      </c>
      <c r="AF244" s="22">
        <f>'Income Statement Annual'!BS244/'Income Statement Annual'!N244</f>
        <v>0.14488612250671948</v>
      </c>
      <c r="AG244" s="22">
        <f>('Income Statement Annual'!AF244-'Income Statement Annual'!AC244)/('Income Statement Annual'!AH244*-1)</f>
        <v>4.8635627530364376</v>
      </c>
      <c r="AH244" s="23">
        <f>'Income Statement Annual'!AF244/('Income Statement Annual'!AH244*-1)</f>
        <v>2.811336032388664</v>
      </c>
      <c r="AI244" s="24">
        <f>'Cash Flow Statement Annual'!BG244/'Cash Flow Statement Annual'!AB244</f>
        <v>1.0056850483229107</v>
      </c>
      <c r="AJ244" s="22">
        <f>'Cash Flow Statement Annual'!AB244/'Balance Sheet Annual'!BR244</f>
        <v>0.32096587798795695</v>
      </c>
      <c r="AK244" s="22">
        <f>('Cash Flow Statement Annual'!AB244+'Cash Flow Statement Annual'!AV244)/('Balance Sheet Annual'!BH244+'Balance Sheet Annual'!BS244)</f>
        <v>3.6255047106325704E-2</v>
      </c>
      <c r="AL244" s="23">
        <f>('Cash Flow Statement Annual'!AB244/('Balance Sheet Annual'!BH244+'Balance Sheet Annual'!BS244))</f>
        <v>8.8778600269178998E-2</v>
      </c>
      <c r="AM244" s="24">
        <f>'Income Statement Annual'!BS244/'Balance Sheet Annual'!CS244</f>
        <v>0.10700628957101364</v>
      </c>
      <c r="AN244" s="22">
        <f>'Income Statement Annual'!N244/'Balance Sheet Annual'!CS244</f>
        <v>0.73855444344609988</v>
      </c>
      <c r="AO244" s="22">
        <f>'Income Statement Annual'!N244/'Balance Sheet Annual'!BB244</f>
        <v>0.22912615065473876</v>
      </c>
      <c r="AP244" s="22">
        <f>'Income Statement Annual'!N244/('Balance Sheet Annual'!AH244-'Balance Sheet Annual'!BR244)</f>
        <v>-4.900180230140025</v>
      </c>
      <c r="AQ244" s="22">
        <f>'Income Statement Annual'!BS244/'Balance Sheet Annual'!BB244</f>
        <v>3.3197199533255541E-2</v>
      </c>
      <c r="AR244" s="22">
        <f>'Cash Flow Statement Annual'!AB244/'Income Statement Annual'!N244</f>
        <v>0.14929975951336824</v>
      </c>
      <c r="AS244" s="22">
        <f>'Cash Flow Statement Annual'!BG244/'Income Statement Annual'!N244</f>
        <v>0.15014853586080068</v>
      </c>
      <c r="AT244" s="22">
        <f>'Cash Flow Statement Annual'!AB244/'Balance Sheet Annual'!BB244</f>
        <v>3.4208479190976276E-2</v>
      </c>
      <c r="AU244" s="22">
        <f>('Cash Flow Statement Annual'!AB244+'Cash Flow Statement Annual'!AU244)/'Balance Sheet Annual'!BR244</f>
        <v>-0.32789976278815158</v>
      </c>
      <c r="AV244" s="22">
        <f>('Cash Flow Statement Annual'!AB244+'Cash Flow Statement Annual'!AU244)/('Balance Sheet Annual'!BH244+'Balance Sheet Annual'!BS244)</f>
        <v>-9.0696500672947516E-2</v>
      </c>
      <c r="AW244" s="22">
        <f>'Cash Flow Statement Annual'!AB244/'Balance Sheet Annual'!BS244</f>
        <v>0.10058517431332559</v>
      </c>
      <c r="AX244" s="22">
        <f>('Cash Flow Statement Annual'!AB244+'Cash Flow Statement Annual'!AU244)/'Balance Sheet Annual'!BS244</f>
        <v>-0.10275813430417628</v>
      </c>
      <c r="AY244" s="22">
        <f>('Balance Sheet Annual'!BH244+'Balance Sheet Annual'!BS244)/('Income Statement Annual'!AF244-'Income Statement Annual'!AC244)</f>
        <v>4.947973029218347</v>
      </c>
      <c r="AZ244" s="22">
        <f>(('Balance Sheet Annual'!BH244+'Balance Sheet Annual'!BS244)-'Balance Sheet Annual'!N244)/('Income Statement Annual'!AF244-'Income Statement Annual'!AC244)</f>
        <v>4.9305752101889624</v>
      </c>
      <c r="BA244" s="22">
        <f>('Cash Flow Statement Annual'!AB244+'Cash Flow Statement Annual'!AU244)/'Income Statement Annual'!BS244</f>
        <v>-1.0527240773286468</v>
      </c>
      <c r="BB244" s="22">
        <f>'Income Statement Annual'!AF244/('Balance Sheet Annual'!BH244+'Balance Sheet Annual'!BS244)</f>
        <v>0.11682368775235531</v>
      </c>
      <c r="BC244" s="23">
        <f>'Income Statement Annual'!AF244/('Balance Sheet Annual'!BB244-'Balance Sheet Annual'!BR244)</f>
        <v>5.0384925155457519E-2</v>
      </c>
    </row>
    <row r="245" spans="1:55" x14ac:dyDescent="0.2">
      <c r="A245" s="47" t="s">
        <v>763</v>
      </c>
      <c r="B245" s="47" t="s">
        <v>764</v>
      </c>
      <c r="C245" s="47" t="str">
        <f>VLOOKUP(A245,'[1]S&amp;P 500 Wikipedia'!A:D,3,FALSE)</f>
        <v>Consumer Discretionary</v>
      </c>
      <c r="D245" s="47">
        <v>186050</v>
      </c>
      <c r="E245" s="47" t="s">
        <v>16</v>
      </c>
      <c r="F245" s="47">
        <v>2018</v>
      </c>
      <c r="G245" s="47" t="s">
        <v>17</v>
      </c>
      <c r="H245" s="48">
        <v>43524</v>
      </c>
      <c r="I245" s="48">
        <v>43547</v>
      </c>
      <c r="J245" s="48">
        <v>43711</v>
      </c>
      <c r="K245" s="47">
        <v>800000000</v>
      </c>
      <c r="L245" s="47">
        <v>801000000</v>
      </c>
      <c r="M245" s="47" t="s">
        <v>2102</v>
      </c>
      <c r="N245" s="20">
        <f>'Balance Sheet Annual'!AH245/'Balance Sheet Annual'!BR245</f>
        <v>0.98144443678002347</v>
      </c>
      <c r="O245" s="21">
        <f>('Balance Sheet Annual'!AH245-'Balance Sheet Annual'!U245)/'Balance Sheet Annual'!BR245</f>
        <v>0.11498930813271711</v>
      </c>
      <c r="P245" s="21">
        <f>'Balance Sheet Annual'!N245/'Balance Sheet Annual'!BR245</f>
        <v>5.0286266124025661E-2</v>
      </c>
      <c r="Q245" s="21">
        <f>'Balance Sheet Annual'!CH245/'Balance Sheet Annual'!CS245</f>
        <v>8.4698133918770591</v>
      </c>
      <c r="R245" s="21">
        <f>('Balance Sheet Annual'!BH245+'Balance Sheet Annual'!BS245)/'Balance Sheet Annual'!BB245</f>
        <v>0.47012287005911674</v>
      </c>
      <c r="S245" s="21">
        <f>('Balance Sheet Annual'!BH245/'Balance Sheet Annual'!BB245)</f>
        <v>5.3089138750434681E-2</v>
      </c>
      <c r="T245" s="21">
        <f>'Balance Sheet Annual'!BS245/'Balance Sheet Annual'!BB245</f>
        <v>0.41703373130868204</v>
      </c>
      <c r="U245" s="21">
        <f>('Balance Sheet Annual'!BH245+'Balance Sheet Annual'!BS245)/'Balance Sheet Annual'!CS245</f>
        <v>4.4519758507135014</v>
      </c>
      <c r="V245" s="21">
        <f>('Balance Sheet Annual'!BH245/'Balance Sheet Annual'!CS245)</f>
        <v>0.5027442371020856</v>
      </c>
      <c r="W245" s="21">
        <f>('Balance Sheet Annual'!BS245/'Balance Sheet Annual'!CS245)</f>
        <v>3.9492316136114161</v>
      </c>
      <c r="X245" s="22">
        <f>'Balance Sheet Annual'!AH245/'Balance Sheet Annual'!BB245</f>
        <v>0.41231018894169469</v>
      </c>
      <c r="Y245" s="22">
        <f>'Balance Sheet Annual'!CS245/('Balance Sheet Annual'!BB245-'Balance Sheet Annual'!AQ245-'Balance Sheet Annual'!AR245-'Balance Sheet Annual'!AS245)</f>
        <v>0.10653413243677824</v>
      </c>
      <c r="Z245" s="22">
        <f>'Balance Sheet Annual'!BA245/'Balance Sheet Annual'!BB245</f>
        <v>0.58768981105830531</v>
      </c>
      <c r="AA245" s="22">
        <f>'Balance Sheet Annual'!AR245/'Balance Sheet Annual'!BB245</f>
        <v>8.7805726208415435E-3</v>
      </c>
      <c r="AB245" s="23">
        <f>'Balance Sheet Annual'!CS245/'Balance Sheet Annual'!CT245</f>
        <v>0.10559870175031877</v>
      </c>
      <c r="AC245" s="24">
        <f>'Income Statement Annual'!V245/'Income Statement Annual'!N245</f>
        <v>0.3212497721185264</v>
      </c>
      <c r="AD245" s="22">
        <f>('Income Statement Annual'!AF245-'Income Statement Annual'!AC245)/'Income Statement Annual'!N245</f>
        <v>7.7058996760577203E-2</v>
      </c>
      <c r="AE245" s="22">
        <f>'Income Statement Annual'!AF245/'Income Statement Annual'!N245</f>
        <v>5.6346323745950722E-2</v>
      </c>
      <c r="AF245" s="22">
        <f>'Income Statement Annual'!BS245/'Income Statement Annual'!N245</f>
        <v>3.2450321838758081E-2</v>
      </c>
      <c r="AG245" s="22">
        <f>('Income Statement Annual'!AF245-'Income Statement Annual'!AC245)/('Income Statement Annual'!AH245*-1)</f>
        <v>8.8060897435897427</v>
      </c>
      <c r="AH245" s="23">
        <f>'Income Statement Annual'!AF245/('Income Statement Annual'!AH245*-1)</f>
        <v>6.4391025641025639</v>
      </c>
      <c r="AI245" s="24">
        <f>'Cash Flow Statement Annual'!BG245/'Cash Flow Statement Annual'!AB245</f>
        <v>-0.82738575811399973</v>
      </c>
      <c r="AJ245" s="22">
        <f>'Cash Flow Statement Annual'!AB245/'Balance Sheet Annual'!BR245</f>
        <v>0.42719183279299167</v>
      </c>
      <c r="AK245" s="22">
        <f>('Cash Flow Statement Annual'!AB245+'Cash Flow Statement Annual'!AV245)/('Balance Sheet Annual'!BH245+'Balance Sheet Annual'!BS245)</f>
        <v>0.29205449053812488</v>
      </c>
      <c r="AL245" s="23">
        <f>('Cash Flow Statement Annual'!AB245/('Balance Sheet Annual'!BH245+'Balance Sheet Annual'!BS245))</f>
        <v>0.38174197127534981</v>
      </c>
      <c r="AM245" s="24">
        <f>'Income Statement Annual'!BS245/'Balance Sheet Annual'!CS245</f>
        <v>0.63501646542261247</v>
      </c>
      <c r="AN245" s="22">
        <f>'Income Statement Annual'!N245/'Balance Sheet Annual'!CS245</f>
        <v>19.568880351262351</v>
      </c>
      <c r="AO245" s="22">
        <f>'Income Statement Annual'!N245/'Balance Sheet Annual'!BB245</f>
        <v>2.066448359800626</v>
      </c>
      <c r="AP245" s="22">
        <f>'Income Statement Annual'!N245/('Balance Sheet Annual'!AH245-'Balance Sheet Annual'!BR245)</f>
        <v>-265.08921933085503</v>
      </c>
      <c r="AQ245" s="22">
        <f>'Income Statement Annual'!BS245/'Balance Sheet Annual'!BB245</f>
        <v>6.7056914338704074E-2</v>
      </c>
      <c r="AR245" s="22">
        <f>'Cash Flow Statement Annual'!AB245/'Income Statement Annual'!N245</f>
        <v>8.6847382518335695E-2</v>
      </c>
      <c r="AS245" s="22">
        <f>'Cash Flow Statement Annual'!BG245/'Income Statement Annual'!N245</f>
        <v>-7.1856287425149698E-2</v>
      </c>
      <c r="AT245" s="22">
        <f>'Cash Flow Statement Annual'!AB245/'Balance Sheet Annual'!BB245</f>
        <v>0.17946563115799236</v>
      </c>
      <c r="AU245" s="22">
        <f>('Cash Flow Statement Annual'!AB245+'Cash Flow Statement Annual'!AU245)/'Balance Sheet Annual'!BR245</f>
        <v>0.35269366075739811</v>
      </c>
      <c r="AV245" s="22">
        <f>('Cash Flow Statement Annual'!AB245+'Cash Flow Statement Annual'!AU245)/('Balance Sheet Annual'!BH245+'Balance Sheet Annual'!BS245)</f>
        <v>0.31516982062503851</v>
      </c>
      <c r="AW245" s="22">
        <f>'Cash Flow Statement Annual'!AB245/'Balance Sheet Annual'!BS245</f>
        <v>0.43033840594816203</v>
      </c>
      <c r="AX245" s="22">
        <f>('Cash Flow Statement Annual'!AB245+'Cash Flow Statement Annual'!AU245)/'Balance Sheet Annual'!BS245</f>
        <v>0.35529150163296502</v>
      </c>
      <c r="AY245" s="22">
        <f>('Balance Sheet Annual'!BH245+'Balance Sheet Annual'!BS245)/('Income Statement Annual'!AF245-'Income Statement Annual'!AC245)</f>
        <v>2.9523202911737942</v>
      </c>
      <c r="AZ245" s="22">
        <f>(('Balance Sheet Annual'!BH245+'Balance Sheet Annual'!BS245)-'Balance Sheet Annual'!N245)/('Income Statement Annual'!AF245-'Income Statement Annual'!AC245)</f>
        <v>2.8196542311191992</v>
      </c>
      <c r="BA245" s="22">
        <f>('Cash Flow Statement Annual'!AB245+'Cash Flow Statement Annual'!AU245)/'Income Statement Annual'!BS245</f>
        <v>2.2095937770095073</v>
      </c>
      <c r="BB245" s="22">
        <f>'Income Statement Annual'!AF245/('Balance Sheet Annual'!BH245+'Balance Sheet Annual'!BS245)</f>
        <v>0.2476730567712507</v>
      </c>
      <c r="BC245" s="23">
        <f>'Income Statement Annual'!AF245/('Balance Sheet Annual'!BB245-'Balance Sheet Annual'!BR245)</f>
        <v>0.20078956573884363</v>
      </c>
    </row>
    <row r="246" spans="1:55" x14ac:dyDescent="0.2">
      <c r="A246" s="47" t="s">
        <v>742</v>
      </c>
      <c r="B246" s="47" t="s">
        <v>743</v>
      </c>
      <c r="C246" s="47" t="str">
        <f>VLOOKUP(A246,'[1]S&amp;P 500 Wikipedia'!A:D,3,FALSE)</f>
        <v>Information Technology</v>
      </c>
      <c r="D246" s="47">
        <v>101897</v>
      </c>
      <c r="E246" s="47" t="s">
        <v>16</v>
      </c>
      <c r="F246" s="47">
        <v>2019</v>
      </c>
      <c r="G246" s="47" t="s">
        <v>17</v>
      </c>
      <c r="H246" s="48">
        <v>43646</v>
      </c>
      <c r="I246" s="48">
        <v>43697</v>
      </c>
      <c r="J246" s="48">
        <v>43767</v>
      </c>
      <c r="K246" s="47">
        <v>148031000</v>
      </c>
      <c r="L246" s="47">
        <v>154314000</v>
      </c>
      <c r="M246" s="47" t="s">
        <v>2103</v>
      </c>
      <c r="N246" s="20">
        <f>'Balance Sheet Annual'!AH246/'Balance Sheet Annual'!BR246</f>
        <v>3.6094739948980665</v>
      </c>
      <c r="O246" s="21">
        <f>('Balance Sheet Annual'!AH246-'Balance Sheet Annual'!U246)/'Balance Sheet Annual'!BR246</f>
        <v>2.9600780047646151</v>
      </c>
      <c r="P246" s="21">
        <f>'Balance Sheet Annual'!N246/'Balance Sheet Annual'!BR246</f>
        <v>2.2900524950983492</v>
      </c>
      <c r="Q246" s="21">
        <f>'Balance Sheet Annual'!CH246/'Balance Sheet Annual'!CS246</f>
        <v>1.5677534545820215</v>
      </c>
      <c r="R246" s="21">
        <f>('Balance Sheet Annual'!BH246+'Balance Sheet Annual'!BS246)/'Balance Sheet Annual'!BB246</f>
        <v>0.37411669187081137</v>
      </c>
      <c r="S246" s="21">
        <f>('Balance Sheet Annual'!BH246/'Balance Sheet Annual'!BB246)</f>
        <v>5.5588075091325274E-2</v>
      </c>
      <c r="T246" s="21">
        <f>'Balance Sheet Annual'!BS246/'Balance Sheet Annual'!BB246</f>
        <v>0.31852861677948607</v>
      </c>
      <c r="U246" s="21">
        <f>('Balance Sheet Annual'!BH246+'Balance Sheet Annual'!BS246)/'Balance Sheet Annual'!CS246</f>
        <v>0.96063942796807356</v>
      </c>
      <c r="V246" s="21">
        <f>('Balance Sheet Annual'!BH246/'Balance Sheet Annual'!CS246)</f>
        <v>0.14273647184931529</v>
      </c>
      <c r="W246" s="21">
        <f>('Balance Sheet Annual'!BS246/'Balance Sheet Annual'!CS246)</f>
        <v>0.8179029561187583</v>
      </c>
      <c r="X246" s="22">
        <f>'Balance Sheet Annual'!AH246/'Balance Sheet Annual'!BB246</f>
        <v>0.71328818223775647</v>
      </c>
      <c r="Y246" s="22">
        <f>'Balance Sheet Annual'!CS246/('Balance Sheet Annual'!BB246-'Balance Sheet Annual'!AQ246-'Balance Sheet Annual'!AR246-'Balance Sheet Annual'!AS246)</f>
        <v>0.45378272907806044</v>
      </c>
      <c r="Z246" s="22">
        <f>'Balance Sheet Annual'!BA246/'Balance Sheet Annual'!BB246</f>
        <v>0.28671181776224358</v>
      </c>
      <c r="AA246" s="22">
        <f>'Balance Sheet Annual'!AR246/'Balance Sheet Annual'!BB246</f>
        <v>0.12370267536114531</v>
      </c>
      <c r="AB246" s="23">
        <f>'Balance Sheet Annual'!CS246/'Balance Sheet Annual'!CT246</f>
        <v>0.38944548909691951</v>
      </c>
      <c r="AC246" s="24">
        <f>'Income Statement Annual'!V246/'Income Statement Annual'!N246</f>
        <v>0.45148727013529416</v>
      </c>
      <c r="AD246" s="22">
        <f>('Income Statement Annual'!AF246-'Income Statement Annual'!AC246)/'Income Statement Annual'!N246</f>
        <v>0.25531847891539278</v>
      </c>
      <c r="AE246" s="22">
        <f>'Income Statement Annual'!AF246/'Income Statement Annual'!N246</f>
        <v>0.25531847891539278</v>
      </c>
      <c r="AF246" s="22">
        <f>'Income Statement Annual'!BS246/'Income Statement Annual'!N246</f>
        <v>0.22700746947317565</v>
      </c>
      <c r="AG246" s="22" t="e">
        <f>('Income Statement Annual'!AF246-'Income Statement Annual'!AC246)/('Income Statement Annual'!AH246*-1)</f>
        <v>#DIV/0!</v>
      </c>
      <c r="AH246" s="23" t="e">
        <f>'Income Statement Annual'!AF246/('Income Statement Annual'!AH246*-1)</f>
        <v>#DIV/0!</v>
      </c>
      <c r="AI246" s="24">
        <f>'Cash Flow Statement Annual'!BG246/'Cash Flow Statement Annual'!AB246</f>
        <v>-0.7525410003044698</v>
      </c>
      <c r="AJ246" s="22">
        <f>'Cash Flow Statement Annual'!AB246/'Balance Sheet Annual'!BR246</f>
        <v>1.3391575485421543</v>
      </c>
      <c r="AK246" s="22">
        <f>('Cash Flow Statement Annual'!AB246+'Cash Flow Statement Annual'!AV246)/('Balance Sheet Annual'!BH246+'Balance Sheet Annual'!BS246)</f>
        <v>0.55628534183062917</v>
      </c>
      <c r="AL246" s="23">
        <f>('Cash Flow Statement Annual'!AB246/('Balance Sheet Annual'!BH246+'Balance Sheet Annual'!BS246))</f>
        <v>0.70736847309928352</v>
      </c>
      <c r="AM246" s="24">
        <f>'Income Statement Annual'!BS246/'Balance Sheet Annual'!CS246</f>
        <v>0.46886891255951979</v>
      </c>
      <c r="AN246" s="22">
        <f>'Income Statement Annual'!N246/'Balance Sheet Annual'!CS246</f>
        <v>2.0654338539944992</v>
      </c>
      <c r="AO246" s="22">
        <f>'Income Statement Annual'!N246/'Balance Sheet Annual'!BB246</f>
        <v>0.80437389746622312</v>
      </c>
      <c r="AP246" s="22">
        <f>'Income Statement Annual'!N246/('Balance Sheet Annual'!AH246-'Balance Sheet Annual'!BR246)</f>
        <v>1.5598537606651026</v>
      </c>
      <c r="AQ246" s="22">
        <f>'Income Statement Annual'!BS246/'Balance Sheet Annual'!BB246</f>
        <v>0.18259888297408297</v>
      </c>
      <c r="AR246" s="22">
        <f>'Cash Flow Statement Annual'!AB246/'Income Statement Annual'!N246</f>
        <v>0.32899918050948879</v>
      </c>
      <c r="AS246" s="22">
        <f>'Cash Flow Statement Annual'!BG246/'Income Statement Annual'!N246</f>
        <v>-0.24758537239996151</v>
      </c>
      <c r="AT246" s="22">
        <f>'Cash Flow Statement Annual'!AB246/'Balance Sheet Annual'!BB246</f>
        <v>0.26463835308961098</v>
      </c>
      <c r="AU246" s="22">
        <f>('Cash Flow Statement Annual'!AB246+'Cash Flow Statement Annual'!AU246)/'Balance Sheet Annual'!BR246</f>
        <v>0.64889802458204204</v>
      </c>
      <c r="AV246" s="22">
        <f>('Cash Flow Statement Annual'!AB246+'Cash Flow Statement Annual'!AU246)/('Balance Sheet Annual'!BH246+'Balance Sheet Annual'!BS246)</f>
        <v>0.34276027144485877</v>
      </c>
      <c r="AW246" s="22">
        <f>'Cash Flow Statement Annual'!AB246/'Balance Sheet Annual'!BS246</f>
        <v>0.83081500106728945</v>
      </c>
      <c r="AX246" s="22">
        <f>('Cash Flow Statement Annual'!AB246+'Cash Flow Statement Annual'!AU246)/'Balance Sheet Annual'!BS246</f>
        <v>0.40257713782264581</v>
      </c>
      <c r="AY246" s="22">
        <f>('Balance Sheet Annual'!BH246+'Balance Sheet Annual'!BS246)/('Income Statement Annual'!AF246-'Income Statement Annual'!AC246)</f>
        <v>1.821658095078897</v>
      </c>
      <c r="AZ246" s="22">
        <f>(('Balance Sheet Annual'!BH246+'Balance Sheet Annual'!BS246)-'Balance Sheet Annual'!N246)/('Income Statement Annual'!AF246-'Income Statement Annual'!AC246)</f>
        <v>-0.38190927046023665</v>
      </c>
      <c r="BA246" s="22">
        <f>('Cash Flow Statement Annual'!AB246+'Cash Flow Statement Annual'!AU246)/'Income Statement Annual'!BS246</f>
        <v>0.70226244963334439</v>
      </c>
      <c r="BB246" s="22">
        <f>'Income Statement Annual'!AF246/('Balance Sheet Annual'!BH246+'Balance Sheet Annual'!BS246)</f>
        <v>0.54895043296074142</v>
      </c>
      <c r="BC246" s="23">
        <f>'Income Statement Annual'!AF246/('Balance Sheet Annual'!BB246-'Balance Sheet Annual'!BR246)</f>
        <v>0.25595151989946086</v>
      </c>
    </row>
    <row r="247" spans="1:55" x14ac:dyDescent="0.2">
      <c r="A247" s="47" t="s">
        <v>1078</v>
      </c>
      <c r="B247" s="47" t="s">
        <v>1079</v>
      </c>
      <c r="C247" s="47" t="str">
        <f>VLOOKUP(A247,'[1]S&amp;P 500 Wikipedia'!A:D,3,FALSE)</f>
        <v>Industrials</v>
      </c>
      <c r="D247" s="47">
        <v>205563</v>
      </c>
      <c r="E247" s="47" t="s">
        <v>16</v>
      </c>
      <c r="F247" s="47">
        <v>2018</v>
      </c>
      <c r="G247" s="47" t="s">
        <v>17</v>
      </c>
      <c r="H247" s="48">
        <v>43465</v>
      </c>
      <c r="I247" s="48">
        <v>43501</v>
      </c>
      <c r="J247" s="48">
        <v>43501</v>
      </c>
      <c r="K247" s="47">
        <v>558000000</v>
      </c>
      <c r="L247" s="47">
        <v>560000000</v>
      </c>
      <c r="M247" s="59" t="s">
        <v>1840</v>
      </c>
      <c r="N247" s="20">
        <f>'Balance Sheet Annual'!AH247/'Balance Sheet Annual'!BR247</f>
        <v>0.63605313092979132</v>
      </c>
      <c r="O247" s="21">
        <f>('Balance Sheet Annual'!AH247-'Balance Sheet Annual'!U247)/'Balance Sheet Annual'!BR247</f>
        <v>0.57773561037318155</v>
      </c>
      <c r="P247" s="21">
        <f>'Balance Sheet Annual'!N247/'Balance Sheet Annual'!BR247</f>
        <v>0.46666666666666667</v>
      </c>
      <c r="Q247" s="21">
        <f>'Balance Sheet Annual'!CH247/'Balance Sheet Annual'!CS247</f>
        <v>1.6634527555059373</v>
      </c>
      <c r="R247" s="21">
        <f>('Balance Sheet Annual'!BH247+'Balance Sheet Annual'!BS247)/'Balance Sheet Annual'!BB247</f>
        <v>0.1286819342300804</v>
      </c>
      <c r="S247" s="21">
        <f>('Balance Sheet Annual'!BH247/'Balance Sheet Annual'!BB247)</f>
        <v>2.309187211827916E-2</v>
      </c>
      <c r="T247" s="21">
        <f>'Balance Sheet Annual'!BS247/'Balance Sheet Annual'!BB247</f>
        <v>0.10559006211180125</v>
      </c>
      <c r="U247" s="21">
        <f>('Balance Sheet Annual'!BH247+'Balance Sheet Annual'!BS247)/'Balance Sheet Annual'!CS247</f>
        <v>0.34273825230894145</v>
      </c>
      <c r="V247" s="21">
        <f>('Balance Sheet Annual'!BH247/'Balance Sheet Annual'!CS247)</f>
        <v>6.1504110423221355E-2</v>
      </c>
      <c r="W247" s="21">
        <f>('Balance Sheet Annual'!BS247/'Balance Sheet Annual'!CS247)</f>
        <v>0.2812341418857201</v>
      </c>
      <c r="X247" s="22">
        <f>'Balance Sheet Annual'!AH247/'Balance Sheet Annual'!BB247</f>
        <v>0.19159394886255382</v>
      </c>
      <c r="Y247" s="22">
        <f>'Balance Sheet Annual'!CS247/('Balance Sheet Annual'!BB247-'Balance Sheet Annual'!AQ247-'Balance Sheet Annual'!AR247-'Balance Sheet Annual'!AS247)</f>
        <v>0.38986269932338857</v>
      </c>
      <c r="Z247" s="22">
        <f>'Balance Sheet Annual'!BA247/'Balance Sheet Annual'!BB247</f>
        <v>0.80840605113744612</v>
      </c>
      <c r="AA247" s="22">
        <f>'Balance Sheet Annual'!AR247/'Balance Sheet Annual'!BB247</f>
        <v>3.6962237549060702E-2</v>
      </c>
      <c r="AB247" s="23">
        <f>'Balance Sheet Annual'!CS247/'Balance Sheet Annual'!CT247</f>
        <v>0.37545250161947946</v>
      </c>
      <c r="AC247" s="24">
        <f>'Income Statement Annual'!V247/'Income Statement Annual'!N247</f>
        <v>0.33048030958342817</v>
      </c>
      <c r="AD247" s="22">
        <f>('Income Statement Annual'!AF247-'Income Statement Annual'!AC247)/'Income Statement Annual'!N247</f>
        <v>0.20063737764625542</v>
      </c>
      <c r="AE247" s="22">
        <f>'Income Statement Annual'!AF247/'Income Statement Annual'!N247</f>
        <v>0.14595948099248804</v>
      </c>
      <c r="AF247" s="22">
        <f>'Income Statement Annual'!BS247/'Income Statement Annual'!N247</f>
        <v>0.11222399271568405</v>
      </c>
      <c r="AG247" s="22">
        <f>('Income Statement Annual'!AF247-'Income Statement Annual'!AC247)/('Income Statement Annual'!AH247*-1)</f>
        <v>71.08064516129032</v>
      </c>
      <c r="AH247" s="23">
        <f>'Income Statement Annual'!AF247/('Income Statement Annual'!AH247*-1)</f>
        <v>51.70967741935484</v>
      </c>
      <c r="AI247" s="24">
        <f>'Cash Flow Statement Annual'!BG247/'Cash Flow Statement Annual'!AB247</f>
        <v>-0.51011649294911099</v>
      </c>
      <c r="AJ247" s="22">
        <f>'Cash Flow Statement Annual'!AB247/'Balance Sheet Annual'!BR247</f>
        <v>0.61897533206831123</v>
      </c>
      <c r="AK247" s="22">
        <f>('Cash Flow Statement Annual'!AB247+'Cash Flow Statement Annual'!AV247)/('Balance Sheet Annual'!BH247+'Balance Sheet Annual'!BS247)</f>
        <v>1.3506070476754515</v>
      </c>
      <c r="AL247" s="23">
        <f>('Cash Flow Statement Annual'!AB247/('Balance Sheet Annual'!BH247+'Balance Sheet Annual'!BS247))</f>
        <v>1.4489191590168788</v>
      </c>
      <c r="AM247" s="24">
        <f>'Income Statement Annual'!BS247/'Balance Sheet Annual'!CS247</f>
        <v>0.25017761087993506</v>
      </c>
      <c r="AN247" s="22">
        <f>'Income Statement Annual'!N247/'Balance Sheet Annual'!CS247</f>
        <v>2.2292702730132956</v>
      </c>
      <c r="AO247" s="22">
        <f>'Income Statement Annual'!N247/'Balance Sheet Annual'!BB247</f>
        <v>0.83698510078878174</v>
      </c>
      <c r="AP247" s="22">
        <f>'Income Statement Annual'!N247/('Balance Sheet Annual'!AH247-'Balance Sheet Annual'!BR247)</f>
        <v>-7.6346889120611747</v>
      </c>
      <c r="AQ247" s="22">
        <f>'Income Statement Annual'!BS247/'Balance Sheet Annual'!BB247</f>
        <v>9.3929809854056315E-2</v>
      </c>
      <c r="AR247" s="22">
        <f>'Cash Flow Statement Annual'!AB247/'Income Statement Annual'!N247</f>
        <v>0.2227634873662645</v>
      </c>
      <c r="AS247" s="22">
        <f>'Cash Flow Statement Annual'!BG247/'Income Statement Annual'!N247</f>
        <v>-0.11363532893239245</v>
      </c>
      <c r="AT247" s="22">
        <f>'Cash Flow Statement Annual'!AB247/'Balance Sheet Annual'!BB247</f>
        <v>0.18644971992531342</v>
      </c>
      <c r="AU247" s="22">
        <f>('Cash Flow Statement Annual'!AB247+'Cash Flow Statement Annual'!AU247)/'Balance Sheet Annual'!BR247</f>
        <v>0.3611638203668564</v>
      </c>
      <c r="AV247" s="22">
        <f>('Cash Flow Statement Annual'!AB247+'Cash Flow Statement Annual'!AU247)/('Balance Sheet Annual'!BH247+'Balance Sheet Annual'!BS247)</f>
        <v>0.8454249333728161</v>
      </c>
      <c r="AW247" s="22">
        <f>'Cash Flow Statement Annual'!AB247/'Balance Sheet Annual'!BS247</f>
        <v>1.7657885239985565</v>
      </c>
      <c r="AX247" s="22">
        <f>('Cash Flow Statement Annual'!AB247+'Cash Flow Statement Annual'!AU247)/'Balance Sheet Annual'!BS247</f>
        <v>1.0303139660772285</v>
      </c>
      <c r="AY247" s="22">
        <f>('Balance Sheet Annual'!BH247+'Balance Sheet Annual'!BS247)/('Income Statement Annual'!AF247-'Income Statement Annual'!AC247)</f>
        <v>0.7662809167233946</v>
      </c>
      <c r="AZ247" s="22">
        <f>(('Balance Sheet Annual'!BH247+'Balance Sheet Annual'!BS247)-'Balance Sheet Annual'!N247)/('Income Statement Annual'!AF247-'Income Statement Annual'!AC247)</f>
        <v>-7.0796460176991149E-2</v>
      </c>
      <c r="BA247" s="22">
        <f>('Cash Flow Statement Annual'!AB247+'Cash Flow Statement Annual'!AU247)/'Income Statement Annual'!BS247</f>
        <v>1.1582150101419879</v>
      </c>
      <c r="BB247" s="22">
        <f>'Income Statement Annual'!AF247/('Balance Sheet Annual'!BH247+'Balance Sheet Annual'!BS247)</f>
        <v>0.9493633402428191</v>
      </c>
      <c r="BC247" s="23">
        <f>'Income Statement Annual'!AF247/('Balance Sheet Annual'!BB247-'Balance Sheet Annual'!BR247)</f>
        <v>0.17482822554258917</v>
      </c>
    </row>
    <row r="248" spans="1:55" x14ac:dyDescent="0.2">
      <c r="A248" s="47" t="s">
        <v>766</v>
      </c>
      <c r="B248" s="47" t="s">
        <v>767</v>
      </c>
      <c r="C248" s="47" t="str">
        <f>VLOOKUP(A248,'[1]S&amp;P 500 Wikipedia'!A:D,3,FALSE)</f>
        <v>Materials</v>
      </c>
      <c r="D248" s="47">
        <v>378183</v>
      </c>
      <c r="E248" s="47" t="s">
        <v>16</v>
      </c>
      <c r="F248" s="47">
        <v>2018</v>
      </c>
      <c r="G248" s="47" t="s">
        <v>17</v>
      </c>
      <c r="H248" s="48">
        <v>43465</v>
      </c>
      <c r="I248" s="48">
        <v>43517</v>
      </c>
      <c r="J248" s="48">
        <v>43517</v>
      </c>
      <c r="K248" s="47">
        <v>372000000</v>
      </c>
      <c r="L248" s="47">
        <v>372000000</v>
      </c>
      <c r="M248" s="47" t="s">
        <v>1841</v>
      </c>
      <c r="N248" s="20">
        <f>'Balance Sheet Annual'!AH248/'Balance Sheet Annual'!BR248</f>
        <v>1.9165608561581715</v>
      </c>
      <c r="O248" s="21">
        <f>('Balance Sheet Annual'!AH248-'Balance Sheet Annual'!U248)/'Balance Sheet Annual'!BR248</f>
        <v>1.0975875204063124</v>
      </c>
      <c r="P248" s="21">
        <f>'Balance Sheet Annual'!N248/'Balance Sheet Annual'!BR248</f>
        <v>0.22202067839651732</v>
      </c>
      <c r="Q248" s="21">
        <f>'Balance Sheet Annual'!CH248/'Balance Sheet Annual'!CS248</f>
        <v>1.7200846479415159</v>
      </c>
      <c r="R248" s="21">
        <f>('Balance Sheet Annual'!BH248+'Balance Sheet Annual'!BS248)/'Balance Sheet Annual'!BB248</f>
        <v>0.33195416931890515</v>
      </c>
      <c r="S248" s="21">
        <f>('Balance Sheet Annual'!BH248/'Balance Sheet Annual'!BB248)</f>
        <v>3.1473230072848149E-2</v>
      </c>
      <c r="T248" s="21">
        <f>'Balance Sheet Annual'!BS248/'Balance Sheet Annual'!BB248</f>
        <v>0.30048093924605701</v>
      </c>
      <c r="U248" s="21">
        <f>('Balance Sheet Annual'!BH248+'Balance Sheet Annual'!BS248)/'Balance Sheet Annual'!CS248</f>
        <v>0.90294343978453251</v>
      </c>
      <c r="V248" s="21">
        <f>('Balance Sheet Annual'!BH248/'Balance Sheet Annual'!CS248)</f>
        <v>8.5609849942285488E-2</v>
      </c>
      <c r="W248" s="21">
        <f>('Balance Sheet Annual'!BS248/'Balance Sheet Annual'!CS248)</f>
        <v>0.81733358984224702</v>
      </c>
      <c r="X248" s="22">
        <f>'Balance Sheet Annual'!AH248/'Balance Sheet Annual'!BB248</f>
        <v>0.3736473583704647</v>
      </c>
      <c r="Y248" s="22">
        <f>'Balance Sheet Annual'!CS248/('Balance Sheet Annual'!BB248-'Balance Sheet Annual'!AQ248-'Balance Sheet Annual'!AR248-'Balance Sheet Annual'!AS248)</f>
        <v>0.40770226283383665</v>
      </c>
      <c r="Z248" s="22">
        <f>'Balance Sheet Annual'!BA248/'Balance Sheet Annual'!BB248</f>
        <v>0.6263526416295353</v>
      </c>
      <c r="AA248" s="22">
        <f>'Balance Sheet Annual'!AR248/'Balance Sheet Annual'!BB248</f>
        <v>6.414880826083881E-2</v>
      </c>
      <c r="AB248" s="23">
        <f>'Balance Sheet Annual'!CS248/'Balance Sheet Annual'!CT248</f>
        <v>0.36763561779475212</v>
      </c>
      <c r="AC248" s="24">
        <f>'Income Statement Annual'!V248/'Income Statement Annual'!N248</f>
        <v>0.16600861450107682</v>
      </c>
      <c r="AD248" s="22">
        <f>('Income Statement Annual'!AF248-'Income Statement Annual'!AC248)/'Income Statement Annual'!N248</f>
        <v>0.13411444980002052</v>
      </c>
      <c r="AE248" s="22">
        <f>'Income Statement Annual'!AF248/'Income Statement Annual'!N248</f>
        <v>0.13411444980002052</v>
      </c>
      <c r="AF248" s="22">
        <f>'Income Statement Annual'!BS248/'Income Statement Annual'!N248</f>
        <v>0.12019280073838581</v>
      </c>
      <c r="AG248" s="22">
        <f>('Income Statement Annual'!AF248-'Income Statement Annual'!AC248)/('Income Statement Annual'!AH248*-1)</f>
        <v>16.606349206349208</v>
      </c>
      <c r="AH248" s="23">
        <f>'Income Statement Annual'!AF248/('Income Statement Annual'!AH248*-1)</f>
        <v>16.606349206349208</v>
      </c>
      <c r="AI248" s="24">
        <f>'Cash Flow Statement Annual'!BG248/'Cash Flow Statement Annual'!AB248</f>
        <v>-0.54980807896179862</v>
      </c>
      <c r="AJ248" s="22">
        <f>'Cash Flow Statement Annual'!AB248/'Balance Sheet Annual'!BR248</f>
        <v>0.99238164338835477</v>
      </c>
      <c r="AK248" s="22">
        <f>('Cash Flow Statement Annual'!AB248+'Cash Flow Statement Annual'!AV248)/('Balance Sheet Annual'!BH248+'Balance Sheet Annual'!BS248)</f>
        <v>0.41727921593693407</v>
      </c>
      <c r="AL248" s="23">
        <f>('Cash Flow Statement Annual'!AB248/('Balance Sheet Annual'!BH248+'Balance Sheet Annual'!BS248))</f>
        <v>0.58282731437093849</v>
      </c>
      <c r="AM248" s="24">
        <f>'Income Statement Annual'!BS248/'Balance Sheet Annual'!CS248</f>
        <v>0.45094267025779144</v>
      </c>
      <c r="AN248" s="22">
        <f>'Income Statement Annual'!N248/'Balance Sheet Annual'!CS248</f>
        <v>3.7518276260100039</v>
      </c>
      <c r="AO248" s="22">
        <f>'Income Statement Annual'!N248/'Balance Sheet Annual'!BB248</f>
        <v>1.3793054671476059</v>
      </c>
      <c r="AP248" s="22">
        <f>'Income Statement Annual'!N248/('Balance Sheet Annual'!AH248-'Balance Sheet Annual'!BR248)</f>
        <v>7.7189788244607165</v>
      </c>
      <c r="AQ248" s="22">
        <f>'Income Statement Annual'!BS248/'Balance Sheet Annual'!BB248</f>
        <v>0.16578258717023836</v>
      </c>
      <c r="AR248" s="22">
        <f>'Cash Flow Statement Annual'!AB248/'Income Statement Annual'!N248</f>
        <v>0.14026766485488668</v>
      </c>
      <c r="AS248" s="22">
        <f>'Cash Flow Statement Annual'!BG248/'Income Statement Annual'!N248</f>
        <v>-7.7120295354322632E-2</v>
      </c>
      <c r="AT248" s="22">
        <f>'Cash Flow Statement Annual'!AB248/'Balance Sheet Annual'!BB248</f>
        <v>0.1934719569983733</v>
      </c>
      <c r="AU248" s="22">
        <f>('Cash Flow Statement Annual'!AB248+'Cash Flow Statement Annual'!AU248)/'Balance Sheet Annual'!BR248</f>
        <v>0.34681661527299112</v>
      </c>
      <c r="AV248" s="22">
        <f>('Cash Flow Statement Annual'!AB248+'Cash Flow Statement Annual'!AU248)/('Balance Sheet Annual'!BH248+'Balance Sheet Annual'!BS248)</f>
        <v>0.20368594865239162</v>
      </c>
      <c r="AW248" s="22">
        <f>'Cash Flow Statement Annual'!AB248/'Balance Sheet Annual'!BS248</f>
        <v>0.64387430857949868</v>
      </c>
      <c r="AX248" s="22">
        <f>('Cash Flow Statement Annual'!AB248+'Cash Flow Statement Annual'!AU248)/'Balance Sheet Annual'!BS248</f>
        <v>0.22502059550429562</v>
      </c>
      <c r="AY248" s="22">
        <f>('Balance Sheet Annual'!BH248+'Balance Sheet Annual'!BS248)/('Income Statement Annual'!AF248-'Income Statement Annual'!AC248)</f>
        <v>1.7944943605429173</v>
      </c>
      <c r="AZ248" s="22">
        <f>(('Balance Sheet Annual'!BH248+'Balance Sheet Annual'!BS248)-'Balance Sheet Annual'!N248)/('Income Statement Annual'!AF248-'Income Statement Annual'!AC248)</f>
        <v>1.5605046836168992</v>
      </c>
      <c r="BA248" s="22">
        <f>('Cash Flow Statement Annual'!AB248+'Cash Flow Statement Annual'!AU248)/'Income Statement Annual'!BS248</f>
        <v>0.40784982935153585</v>
      </c>
      <c r="BB248" s="22">
        <f>'Income Statement Annual'!AF248/('Balance Sheet Annual'!BH248+'Balance Sheet Annual'!BS248)</f>
        <v>0.557260040481517</v>
      </c>
      <c r="BC248" s="23">
        <f>'Income Statement Annual'!AF248/('Balance Sheet Annual'!BB248-'Balance Sheet Annual'!BR248)</f>
        <v>0.22978256094882496</v>
      </c>
    </row>
    <row r="249" spans="1:55" x14ac:dyDescent="0.2">
      <c r="A249" s="47" t="s">
        <v>754</v>
      </c>
      <c r="B249" s="47" t="s">
        <v>755</v>
      </c>
      <c r="C249" s="47" t="str">
        <f>VLOOKUP(A249,'[1]S&amp;P 500 Wikipedia'!A:D,3,FALSE)</f>
        <v>Communication Services</v>
      </c>
      <c r="D249" s="47">
        <v>682157</v>
      </c>
      <c r="E249" s="47" t="s">
        <v>16</v>
      </c>
      <c r="F249" s="47">
        <v>2018</v>
      </c>
      <c r="G249" s="47" t="s">
        <v>17</v>
      </c>
      <c r="H249" s="48">
        <v>43465</v>
      </c>
      <c r="I249" s="48">
        <v>43524</v>
      </c>
      <c r="J249" s="48">
        <v>43524</v>
      </c>
      <c r="K249" s="47">
        <v>208091511</v>
      </c>
      <c r="L249" s="47">
        <v>191143603</v>
      </c>
      <c r="M249" s="47" t="s">
        <v>1842</v>
      </c>
      <c r="N249" s="20">
        <f>'Balance Sheet Annual'!AH249/'Balance Sheet Annual'!BR249</f>
        <v>1.0261897358465608</v>
      </c>
      <c r="O249" s="21">
        <f>('Balance Sheet Annual'!AH249-'Balance Sheet Annual'!U249)/'Balance Sheet Annual'!BR249</f>
        <v>1.0261897358465608</v>
      </c>
      <c r="P249" s="21">
        <f>'Balance Sheet Annual'!N249/'Balance Sheet Annual'!BR249</f>
        <v>0.63243326561535795</v>
      </c>
      <c r="Q249" s="21">
        <f>'Balance Sheet Annual'!CH249/'Balance Sheet Annual'!CS249</f>
        <v>4.081571773903204</v>
      </c>
      <c r="R249" s="21">
        <f>('Balance Sheet Annual'!BH249+'Balance Sheet Annual'!BS249)/'Balance Sheet Annual'!BB249</f>
        <v>0.33130019633074986</v>
      </c>
      <c r="S249" s="21">
        <f>('Balance Sheet Annual'!BH249/'Balance Sheet Annual'!BB249)</f>
        <v>9.6673063519976607E-3</v>
      </c>
      <c r="T249" s="21">
        <f>'Balance Sheet Annual'!BS249/'Balance Sheet Annual'!BB249</f>
        <v>0.32163288997875222</v>
      </c>
      <c r="U249" s="21">
        <f>('Balance Sheet Annual'!BH249+'Balance Sheet Annual'!BS249)/'Balance Sheet Annual'!CS249</f>
        <v>1.6835257263629284</v>
      </c>
      <c r="V249" s="21">
        <f>('Balance Sheet Annual'!BH249/'Balance Sheet Annual'!CS249)</f>
        <v>4.9125111087986471E-2</v>
      </c>
      <c r="W249" s="21">
        <f>('Balance Sheet Annual'!BS249/'Balance Sheet Annual'!CS249)</f>
        <v>1.634400615274942</v>
      </c>
      <c r="X249" s="22">
        <f>'Balance Sheet Annual'!AH249/'Balance Sheet Annual'!BB249</f>
        <v>0.45288050233932758</v>
      </c>
      <c r="Y249" s="22">
        <f>'Balance Sheet Annual'!CS249/('Balance Sheet Annual'!BB249-'Balance Sheet Annual'!AQ249-'Balance Sheet Annual'!AR249-'Balance Sheet Annual'!AS249)</f>
        <v>0.29628016538268398</v>
      </c>
      <c r="Z249" s="22">
        <f>'Balance Sheet Annual'!BA249/'Balance Sheet Annual'!BB249</f>
        <v>0.54711949766067236</v>
      </c>
      <c r="AA249" s="22">
        <f>'Balance Sheet Annual'!AR249/'Balance Sheet Annual'!BB249</f>
        <v>0.21454248062172424</v>
      </c>
      <c r="AB249" s="23">
        <f>'Balance Sheet Annual'!CS249/'Balance Sheet Annual'!CT249</f>
        <v>0.19678950617908725</v>
      </c>
      <c r="AC249" s="24">
        <f>'Income Statement Annual'!V249/'Income Statement Annual'!N249</f>
        <v>0.26139416748549288</v>
      </c>
      <c r="AD249" s="22">
        <f>('Income Statement Annual'!AF249-'Income Statement Annual'!AC249)/'Income Statement Annual'!N249</f>
        <v>6.2054728489590094E-2</v>
      </c>
      <c r="AE249" s="22">
        <f>'Income Statement Annual'!AF249/'Income Statement Annual'!N249</f>
        <v>2.6224531415117075E-2</v>
      </c>
      <c r="AF249" s="22">
        <f>'Income Statement Annual'!BS249/'Income Statement Annual'!N249</f>
        <v>-1.6362001520235823E-3</v>
      </c>
      <c r="AG249" s="22">
        <f>('Income Statement Annual'!AF249-'Income Statement Annual'!AC249)/('Income Statement Annual'!AH249*-1)</f>
        <v>5.1676187241400608</v>
      </c>
      <c r="AH249" s="23">
        <f>'Income Statement Annual'!AF249/('Income Statement Annual'!AH249*-1)</f>
        <v>2.183852590625579</v>
      </c>
      <c r="AI249" s="24">
        <f>'Cash Flow Statement Annual'!BG249/'Cash Flow Statement Annual'!AB249</f>
        <v>0.2004957592827421</v>
      </c>
      <c r="AJ249" s="22">
        <f>'Cash Flow Statement Annual'!AB249/'Balance Sheet Annual'!BR249</f>
        <v>0.25109857258899387</v>
      </c>
      <c r="AK249" s="22">
        <f>('Cash Flow Statement Annual'!AB249+'Cash Flow Statement Annual'!AV249)/('Balance Sheet Annual'!BH249+'Balance Sheet Annual'!BS249)</f>
        <v>0.33448643348892726</v>
      </c>
      <c r="AL249" s="23">
        <f>('Cash Flow Statement Annual'!AB249/('Balance Sheet Annual'!BH249+'Balance Sheet Annual'!BS249))</f>
        <v>0.33448643348892726</v>
      </c>
      <c r="AM249" s="24">
        <f>'Income Statement Annual'!BS249/'Balance Sheet Annual'!CS249</f>
        <v>-1.0556199457208848E-2</v>
      </c>
      <c r="AN249" s="22">
        <f>'Income Statement Annual'!N249/'Balance Sheet Annual'!CS249</f>
        <v>6.4516553455598897</v>
      </c>
      <c r="AO249" s="22">
        <f>'Income Statement Annual'!N249/'Balance Sheet Annual'!BB249</f>
        <v>1.2696180694903991</v>
      </c>
      <c r="AP249" s="22">
        <f>'Income Statement Annual'!N249/('Balance Sheet Annual'!AH249-'Balance Sheet Annual'!BR249)</f>
        <v>109.84644835451287</v>
      </c>
      <c r="AQ249" s="22">
        <f>'Income Statement Annual'!BS249/'Balance Sheet Annual'!BB249</f>
        <v>-2.0773492783120783E-3</v>
      </c>
      <c r="AR249" s="22">
        <f>'Cash Flow Statement Annual'!AB249/'Income Statement Annual'!N249</f>
        <v>8.7282485770963494E-2</v>
      </c>
      <c r="AS249" s="22">
        <f>'Cash Flow Statement Annual'!BG249/'Income Statement Annual'!N249</f>
        <v>1.7499768256734459E-2</v>
      </c>
      <c r="AT249" s="22">
        <f>'Cash Flow Statement Annual'!AB249/'Balance Sheet Annual'!BB249</f>
        <v>0.11081542108485391</v>
      </c>
      <c r="AU249" s="22">
        <f>('Cash Flow Statement Annual'!AB249+'Cash Flow Statement Annual'!AU249)/'Balance Sheet Annual'!BR249</f>
        <v>0.11858477076247524</v>
      </c>
      <c r="AV249" s="22">
        <f>('Cash Flow Statement Annual'!AB249+'Cash Flow Statement Annual'!AU249)/('Balance Sheet Annual'!BH249+'Balance Sheet Annual'!BS249)</f>
        <v>0.157965840384793</v>
      </c>
      <c r="AW249" s="22">
        <f>'Cash Flow Statement Annual'!AB249/'Balance Sheet Annual'!BS249</f>
        <v>0.34454007826181776</v>
      </c>
      <c r="AX249" s="22">
        <f>('Cash Flow Statement Annual'!AB249+'Cash Flow Statement Annual'!AU249)/'Balance Sheet Annual'!BS249</f>
        <v>0.16271381305715074</v>
      </c>
      <c r="AY249" s="22">
        <f>('Balance Sheet Annual'!BH249+'Balance Sheet Annual'!BS249)/('Income Statement Annual'!AF249-'Income Statement Annual'!AC249)</f>
        <v>4.2050747347759447</v>
      </c>
      <c r="AZ249" s="22">
        <f>(('Balance Sheet Annual'!BH249+'Balance Sheet Annual'!BS249)-'Balance Sheet Annual'!N249)/('Income Statement Annual'!AF249-'Income Statement Annual'!AC249)</f>
        <v>0.66247008667023188</v>
      </c>
      <c r="BA249" s="22">
        <f>('Cash Flow Statement Annual'!AB249+'Cash Flow Statement Annual'!AU249)/'Income Statement Annual'!BS249</f>
        <v>-25.192736955413292</v>
      </c>
      <c r="BB249" s="22">
        <f>'Income Statement Annual'!AF249/('Balance Sheet Annual'!BH249+'Balance Sheet Annual'!BS249)</f>
        <v>0.10049839787994401</v>
      </c>
      <c r="BC249" s="23">
        <f>'Income Statement Annual'!AF249/('Balance Sheet Annual'!BB249-'Balance Sheet Annual'!BR249)</f>
        <v>5.9596336227780794E-2</v>
      </c>
    </row>
    <row r="250" spans="1:55" x14ac:dyDescent="0.2">
      <c r="A250" s="47" t="s">
        <v>787</v>
      </c>
      <c r="B250" s="47" t="s">
        <v>788</v>
      </c>
      <c r="C250" s="47" t="str">
        <f>VLOOKUP(A250,'[1]S&amp;P 500 Wikipedia'!A:D,3,FALSE)</f>
        <v>Information Technology</v>
      </c>
      <c r="D250" s="47">
        <v>331628</v>
      </c>
      <c r="E250" s="47" t="s">
        <v>16</v>
      </c>
      <c r="F250" s="47">
        <v>2018</v>
      </c>
      <c r="G250" s="47" t="s">
        <v>17</v>
      </c>
      <c r="H250" s="48">
        <v>43465</v>
      </c>
      <c r="I250" s="48">
        <v>43509</v>
      </c>
      <c r="J250" s="48">
        <v>43509</v>
      </c>
      <c r="K250" s="47">
        <v>1033000000</v>
      </c>
      <c r="L250" s="47">
        <v>1039000000</v>
      </c>
      <c r="M250" s="47" t="s">
        <v>1843</v>
      </c>
      <c r="N250" s="20">
        <f>'Balance Sheet Annual'!AH250/'Balance Sheet Annual'!BR250</f>
        <v>1.3948934701975331</v>
      </c>
      <c r="O250" s="21">
        <f>('Balance Sheet Annual'!AH250-'Balance Sheet Annual'!U250)/'Balance Sheet Annual'!BR250</f>
        <v>1.3948934701975331</v>
      </c>
      <c r="P250" s="21">
        <f>'Balance Sheet Annual'!N250/'Balance Sheet Annual'!BR250</f>
        <v>0.72267747778832059</v>
      </c>
      <c r="Q250" s="21">
        <f>'Balance Sheet Annual'!CH250/'Balance Sheet Annual'!CS250</f>
        <v>3.529058116232465</v>
      </c>
      <c r="R250" s="21">
        <f>('Balance Sheet Annual'!BH250+'Balance Sheet Annual'!BS250)/'Balance Sheet Annual'!BB250</f>
        <v>0.25478680611423976</v>
      </c>
      <c r="S250" s="21">
        <f>('Balance Sheet Annual'!BH250/'Balance Sheet Annual'!BB250)</f>
        <v>2.0112630732099759E-2</v>
      </c>
      <c r="T250" s="21">
        <f>'Balance Sheet Annual'!BS250/'Balance Sheet Annual'!BB250</f>
        <v>0.23467417538213997</v>
      </c>
      <c r="U250" s="21">
        <f>('Balance Sheet Annual'!BH250+'Balance Sheet Annual'!BS250)/'Balance Sheet Annual'!CS250</f>
        <v>1.1539442521406449</v>
      </c>
      <c r="V250" s="21">
        <f>('Balance Sheet Annual'!BH250/'Balance Sheet Annual'!CS250)</f>
        <v>9.1091273456002916E-2</v>
      </c>
      <c r="W250" s="21">
        <f>('Balance Sheet Annual'!BS250/'Balance Sheet Annual'!CS250)</f>
        <v>1.0628529786846419</v>
      </c>
      <c r="X250" s="22">
        <f>'Balance Sheet Annual'!AH250/'Balance Sheet Annual'!BB250</f>
        <v>0.65048270313757039</v>
      </c>
      <c r="Y250" s="22">
        <f>'Balance Sheet Annual'!CS250/('Balance Sheet Annual'!BB250-'Balance Sheet Annual'!AQ250-'Balance Sheet Annual'!AR250-'Balance Sheet Annual'!AS250)</f>
        <v>0.26181731457190555</v>
      </c>
      <c r="Z250" s="22">
        <f>'Balance Sheet Annual'!BA250/'Balance Sheet Annual'!BB250</f>
        <v>0.34951729686242961</v>
      </c>
      <c r="AA250" s="22">
        <f>'Balance Sheet Annual'!AR250/'Balance Sheet Annual'!BB250</f>
        <v>0.1168141592920354</v>
      </c>
      <c r="AB250" s="23">
        <f>'Balance Sheet Annual'!CS250/'Balance Sheet Annual'!CT250</f>
        <v>0.22079646017699114</v>
      </c>
      <c r="AC250" s="24">
        <f>'Income Statement Annual'!V250/'Income Statement Annual'!N250</f>
        <v>1</v>
      </c>
      <c r="AD250" s="22">
        <f>('Income Statement Annual'!AF250-'Income Statement Annual'!AC250)/'Income Statement Annual'!N250</f>
        <v>0.59324414715719065</v>
      </c>
      <c r="AE250" s="22">
        <f>'Income Statement Annual'!AF250/'Income Statement Annual'!N250</f>
        <v>0.56254180602006687</v>
      </c>
      <c r="AF250" s="22">
        <f>'Income Statement Annual'!BS250/'Income Statement Annual'!N250</f>
        <v>0.39190635451505018</v>
      </c>
      <c r="AG250" s="22">
        <f>('Income Statement Annual'!AF250-'Income Statement Annual'!AC250)/('Income Statement Annual'!AH250*-1)</f>
        <v>47.682795698924728</v>
      </c>
      <c r="AH250" s="23">
        <f>'Income Statement Annual'!AF250/('Income Statement Annual'!AH250*-1)</f>
        <v>45.215053763440864</v>
      </c>
      <c r="AI250" s="24">
        <f>'Cash Flow Statement Annual'!BG250/'Cash Flow Statement Annual'!AB250</f>
        <v>-0.79537685170112327</v>
      </c>
      <c r="AJ250" s="22">
        <f>'Cash Flow Statement Annual'!AB250/'Balance Sheet Annual'!BR250</f>
        <v>0.52988872595531789</v>
      </c>
      <c r="AK250" s="22">
        <f>('Cash Flow Statement Annual'!AB250+'Cash Flow Statement Annual'!AV250)/('Balance Sheet Annual'!BH250+'Balance Sheet Annual'!BS250)</f>
        <v>0.80502052415535208</v>
      </c>
      <c r="AL250" s="23">
        <f>('Cash Flow Statement Annual'!AB250/('Balance Sheet Annual'!BH250+'Balance Sheet Annual'!BS250))</f>
        <v>0.96984527944426902</v>
      </c>
      <c r="AM250" s="24">
        <f>'Income Statement Annual'!BS250/'Balance Sheet Annual'!CS250</f>
        <v>1.0674075423574421</v>
      </c>
      <c r="AN250" s="22">
        <f>'Income Statement Annual'!N250/'Balance Sheet Annual'!CS250</f>
        <v>2.723629076334487</v>
      </c>
      <c r="AO250" s="22">
        <f>'Income Statement Annual'!N250/'Balance Sheet Annual'!BB250</f>
        <v>0.60136765888978283</v>
      </c>
      <c r="AP250" s="22">
        <f>'Income Statement Annual'!N250/('Balance Sheet Annual'!AH250-'Balance Sheet Annual'!BR250)</f>
        <v>3.2656181738750547</v>
      </c>
      <c r="AQ250" s="22">
        <f>'Income Statement Annual'!BS250/'Balance Sheet Annual'!BB250</f>
        <v>0.23567980691874496</v>
      </c>
      <c r="AR250" s="22">
        <f>'Cash Flow Statement Annual'!AB250/'Income Statement Annual'!N250</f>
        <v>0.41090301003344482</v>
      </c>
      <c r="AS250" s="22">
        <f>'Cash Flow Statement Annual'!BG250/'Income Statement Annual'!N250</f>
        <v>-0.32682274247491638</v>
      </c>
      <c r="AT250" s="22">
        <f>'Cash Flow Statement Annual'!AB250/'Balance Sheet Annual'!BB250</f>
        <v>0.24710378117457762</v>
      </c>
      <c r="AU250" s="22">
        <f>('Cash Flow Statement Annual'!AB250+'Cash Flow Statement Annual'!AU250)/'Balance Sheet Annual'!BR250</f>
        <v>0.48624169757612351</v>
      </c>
      <c r="AV250" s="22">
        <f>('Cash Flow Statement Annual'!AB250+'Cash Flow Statement Annual'!AU250)/('Balance Sheet Annual'!BH250+'Balance Sheet Annual'!BS250)</f>
        <v>0.88995895168929584</v>
      </c>
      <c r="AW250" s="22">
        <f>'Cash Flow Statement Annual'!AB250/'Balance Sheet Annual'!BS250</f>
        <v>1.0529653753856703</v>
      </c>
      <c r="AX250" s="22">
        <f>('Cash Flow Statement Annual'!AB250+'Cash Flow Statement Annual'!AU250)/'Balance Sheet Annual'!BS250</f>
        <v>0.96623243057936237</v>
      </c>
      <c r="AY250" s="22">
        <f>('Balance Sheet Annual'!BH250+'Balance Sheet Annual'!BS250)/('Income Statement Annual'!AF250-'Income Statement Annual'!AC250)</f>
        <v>0.71417296200248059</v>
      </c>
      <c r="AZ250" s="22">
        <f>(('Balance Sheet Annual'!BH250+'Balance Sheet Annual'!BS250)-'Balance Sheet Annual'!N250)/('Income Statement Annual'!AF250-'Income Statement Annual'!AC250)</f>
        <v>-0.23046566692975531</v>
      </c>
      <c r="BA250" s="22">
        <f>('Cash Flow Statement Annual'!AB250+'Cash Flow Statement Annual'!AU250)/'Income Statement Annual'!BS250</f>
        <v>0.96210957501280081</v>
      </c>
      <c r="BB250" s="22">
        <f>'Income Statement Annual'!AF250/('Balance Sheet Annual'!BH250+'Balance Sheet Annual'!BS250)</f>
        <v>1.3277549731607199</v>
      </c>
      <c r="BC250" s="23">
        <f>'Income Statement Annual'!AF250/('Balance Sheet Annual'!BB250-'Balance Sheet Annual'!BR250)</f>
        <v>0.63390367076204113</v>
      </c>
    </row>
    <row r="251" spans="1:55" x14ac:dyDescent="0.2">
      <c r="A251" s="47" t="s">
        <v>823</v>
      </c>
      <c r="B251" s="47" t="s">
        <v>824</v>
      </c>
      <c r="C251" s="47" t="str">
        <f>VLOOKUP(A251,'[1]S&amp;P 500 Wikipedia'!A:D,3,FALSE)</f>
        <v>Real Estate</v>
      </c>
      <c r="D251" s="47">
        <v>744578</v>
      </c>
      <c r="E251" s="47" t="s">
        <v>16</v>
      </c>
      <c r="F251" s="47">
        <v>2011</v>
      </c>
      <c r="G251" s="47" t="s">
        <v>17</v>
      </c>
      <c r="H251" s="48">
        <v>40908</v>
      </c>
      <c r="I251" s="48">
        <v>40963</v>
      </c>
      <c r="J251" s="48">
        <v>41327</v>
      </c>
      <c r="K251" s="47">
        <v>38164000</v>
      </c>
      <c r="L251" s="47">
        <v>40221000</v>
      </c>
      <c r="M251" s="47" t="s">
        <v>1297</v>
      </c>
      <c r="N251" s="20">
        <f>'Balance Sheet Annual'!AH251/'Balance Sheet Annual'!BR251</f>
        <v>3.574372022448024E-2</v>
      </c>
      <c r="O251" s="21">
        <f>('Balance Sheet Annual'!AH251-'Balance Sheet Annual'!U251)/'Balance Sheet Annual'!BR251</f>
        <v>3.574372022448024E-2</v>
      </c>
      <c r="P251" s="21">
        <f>'Balance Sheet Annual'!N251/'Balance Sheet Annual'!BR251</f>
        <v>3.491407167992866E-2</v>
      </c>
      <c r="Q251" s="21">
        <f>'Balance Sheet Annual'!CH251/'Balance Sheet Annual'!CS251</f>
        <v>2.4036278922123793</v>
      </c>
      <c r="R251" s="21">
        <f>('Balance Sheet Annual'!BH251+'Balance Sheet Annual'!BS251)/'Balance Sheet Annual'!BB251</f>
        <v>0.65195647603526308</v>
      </c>
      <c r="S251" s="21">
        <f>('Balance Sheet Annual'!BH251/'Balance Sheet Annual'!BB251)</f>
        <v>0.59860666090225212</v>
      </c>
      <c r="T251" s="21">
        <f>'Balance Sheet Annual'!BS251/'Balance Sheet Annual'!BB251</f>
        <v>5.3349815133010972E-2</v>
      </c>
      <c r="U251" s="21">
        <f>('Balance Sheet Annual'!BH251+'Balance Sheet Annual'!BS251)/'Balance Sheet Annual'!CS251</f>
        <v>2.2190172463421129</v>
      </c>
      <c r="V251" s="21">
        <f>('Balance Sheet Annual'!BH251/'Balance Sheet Annual'!CS251)</f>
        <v>2.0374343275110229</v>
      </c>
      <c r="W251" s="21">
        <f>('Balance Sheet Annual'!BS251/'Balance Sheet Annual'!CS251)</f>
        <v>0.18158291883109023</v>
      </c>
      <c r="X251" s="22">
        <f>'Balance Sheet Annual'!AH251/'Balance Sheet Annual'!BB251</f>
        <v>2.3188991127332966E-2</v>
      </c>
      <c r="Y251" s="22">
        <f>'Balance Sheet Annual'!CS251/('Balance Sheet Annual'!BB251-'Balance Sheet Annual'!AQ251-'Balance Sheet Annual'!AR251-'Balance Sheet Annual'!AS251)</f>
        <v>0.29428165876465845</v>
      </c>
      <c r="Z251" s="22">
        <f>'Balance Sheet Annual'!BA251/'Balance Sheet Annual'!BB251</f>
        <v>0.97681100887266703</v>
      </c>
      <c r="AA251" s="22">
        <f>'Balance Sheet Annual'!AR251/'Balance Sheet Annual'!BB251</f>
        <v>1.6226247476751336E-3</v>
      </c>
      <c r="AB251" s="23">
        <f>'Balance Sheet Annual'!CS251/'Balance Sheet Annual'!CT251</f>
        <v>0.29380415006235999</v>
      </c>
      <c r="AC251" s="24">
        <f>'Income Statement Annual'!V251/'Income Statement Annual'!N251</f>
        <v>0.62630046935279449</v>
      </c>
      <c r="AD251" s="22">
        <f>('Income Statement Annual'!AF251-'Income Statement Annual'!AC251)/'Income Statement Annual'!N251</f>
        <v>0.48607958106433058</v>
      </c>
      <c r="AE251" s="22">
        <f>'Income Statement Annual'!AF251/'Income Statement Annual'!N251</f>
        <v>0.22872476242206469</v>
      </c>
      <c r="AF251" s="22">
        <f>'Income Statement Annual'!BS251/'Income Statement Annual'!N251</f>
        <v>0.11332479120532211</v>
      </c>
      <c r="AG251" s="22">
        <f>('Income Statement Annual'!AF251-'Income Statement Annual'!AC251)/('Income Statement Annual'!AH251*-1)</f>
        <v>3.647235043107202</v>
      </c>
      <c r="AH251" s="23">
        <f>'Income Statement Annual'!AF251/('Income Statement Annual'!AH251*-1)</f>
        <v>1.7162065662283374</v>
      </c>
      <c r="AI251" s="24">
        <f>'Cash Flow Statement Annual'!BG251/'Cash Flow Statement Annual'!AB251</f>
        <v>1.6324236162704309</v>
      </c>
      <c r="AJ251" s="22">
        <f>'Cash Flow Statement Annual'!AB251/'Balance Sheet Annual'!BR251</f>
        <v>0.10494749518627193</v>
      </c>
      <c r="AK251" s="22">
        <f>('Cash Flow Statement Annual'!AB251+'Cash Flow Statement Annual'!AV251)/('Balance Sheet Annual'!BH251+'Balance Sheet Annual'!BS251)</f>
        <v>4.8649647978033103E-2</v>
      </c>
      <c r="AL251" s="23">
        <f>('Cash Flow Statement Annual'!AB251/('Balance Sheet Annual'!BH251+'Balance Sheet Annual'!BS251))</f>
        <v>0.10443247633739555</v>
      </c>
      <c r="AM251" s="24">
        <f>'Income Statement Annual'!BS251/'Balance Sheet Annual'!CS251</f>
        <v>6.5667108742612265E-2</v>
      </c>
      <c r="AN251" s="22">
        <f>'Income Statement Annual'!N251/'Balance Sheet Annual'!CS251</f>
        <v>0.5794593402218271</v>
      </c>
      <c r="AO251" s="22">
        <f>'Income Statement Annual'!N251/'Balance Sheet Annual'!BB251</f>
        <v>0.1702475589495698</v>
      </c>
      <c r="AP251" s="22">
        <f>'Income Statement Annual'!N251/('Balance Sheet Annual'!AH251-'Balance Sheet Annual'!BR251)</f>
        <v>-0.27214873213811924</v>
      </c>
      <c r="AQ251" s="22">
        <f>'Income Statement Annual'!BS251/'Balance Sheet Annual'!BB251</f>
        <v>1.9293269071175765E-2</v>
      </c>
      <c r="AR251" s="22">
        <f>'Cash Flow Statement Annual'!AB251/'Income Statement Annual'!N251</f>
        <v>0.39992014967293865</v>
      </c>
      <c r="AS251" s="22">
        <f>'Cash Flow Statement Annual'!BG251/'Income Statement Annual'!N251</f>
        <v>0.6528390969485105</v>
      </c>
      <c r="AT251" s="22">
        <f>'Cash Flow Statement Annual'!AB251/'Balance Sheet Annual'!BB251</f>
        <v>6.8085429256564398E-2</v>
      </c>
      <c r="AU251" s="22">
        <f>('Cash Flow Statement Annual'!AB251+'Cash Flow Statement Annual'!AU251)/'Balance Sheet Annual'!BR251</f>
        <v>-0.16438980324172073</v>
      </c>
      <c r="AV251" s="22">
        <f>('Cash Flow Statement Annual'!AB251+'Cash Flow Statement Annual'!AU251)/('Balance Sheet Annual'!BH251+'Balance Sheet Annual'!BS251)</f>
        <v>-0.16358307748726325</v>
      </c>
      <c r="AW251" s="22">
        <f>'Cash Flow Statement Annual'!AB251/'Balance Sheet Annual'!BS251</f>
        <v>1.2762074074074075</v>
      </c>
      <c r="AX251" s="22">
        <f>('Cash Flow Statement Annual'!AB251+'Cash Flow Statement Annual'!AU251)/'Balance Sheet Annual'!BS251</f>
        <v>-1.9990518518518519</v>
      </c>
      <c r="AY251" s="22">
        <f>('Balance Sheet Annual'!BH251+'Balance Sheet Annual'!BS251)/('Income Statement Annual'!AF251-'Income Statement Annual'!AC251)</f>
        <v>7.878260412786644</v>
      </c>
      <c r="AZ251" s="22">
        <f>(('Balance Sheet Annual'!BH251+'Balance Sheet Annual'!BS251)-'Balance Sheet Annual'!N251)/('Income Statement Annual'!AF251-'Income Statement Annual'!AC251)</f>
        <v>7.6045481027286703</v>
      </c>
      <c r="BA251" s="22">
        <f>('Cash Flow Statement Annual'!AB251+'Cash Flow Statement Annual'!AU251)/'Income Statement Annual'!BS251</f>
        <v>-5.5277851744126503</v>
      </c>
      <c r="BB251" s="22">
        <f>'Income Statement Annual'!AF251/('Balance Sheet Annual'!BH251+'Balance Sheet Annual'!BS251)</f>
        <v>5.9727656530818213E-2</v>
      </c>
      <c r="BC251" s="23">
        <f>'Income Statement Annual'!AF251/('Balance Sheet Annual'!BB251-'Balance Sheet Annual'!BR251)</f>
        <v>0.11086296380887233</v>
      </c>
    </row>
    <row r="252" spans="1:55" x14ac:dyDescent="0.2">
      <c r="A252" s="47" t="s">
        <v>778</v>
      </c>
      <c r="B252" s="47" t="s">
        <v>779</v>
      </c>
      <c r="C252" s="47" t="str">
        <f>VLOOKUP(A252,'[1]S&amp;P 500 Wikipedia'!A:D,3,FALSE)</f>
        <v>Consumer Discretionary</v>
      </c>
      <c r="D252" s="47">
        <v>98192</v>
      </c>
      <c r="E252" s="47" t="s">
        <v>16</v>
      </c>
      <c r="F252" s="47">
        <v>2018</v>
      </c>
      <c r="G252" s="47" t="s">
        <v>17</v>
      </c>
      <c r="H252" s="48">
        <v>43465</v>
      </c>
      <c r="I252" s="48">
        <v>43525</v>
      </c>
      <c r="J252" s="48">
        <v>43595</v>
      </c>
      <c r="K252" s="47">
        <v>341900000</v>
      </c>
      <c r="L252" s="47">
        <v>345600000</v>
      </c>
      <c r="M252" s="47" t="s">
        <v>2104</v>
      </c>
      <c r="N252" s="20">
        <f>'Balance Sheet Annual'!AH252/'Balance Sheet Annual'!BR252</f>
        <v>0.42038216560509556</v>
      </c>
      <c r="O252" s="21">
        <f>('Balance Sheet Annual'!AH252-'Balance Sheet Annual'!U252)/'Balance Sheet Annual'!BR252</f>
        <v>0.42038216560509556</v>
      </c>
      <c r="P252" s="21">
        <f>'Balance Sheet Annual'!N252/'Balance Sheet Annual'!BR252</f>
        <v>4.9091191548858167E-2</v>
      </c>
      <c r="Q252" s="21">
        <f>'Balance Sheet Annual'!CH252/'Balance Sheet Annual'!CS252</f>
        <v>9.6498876404494389</v>
      </c>
      <c r="R252" s="21">
        <f>('Balance Sheet Annual'!BH252+'Balance Sheet Annual'!BS252)/'Balance Sheet Annual'!BB252</f>
        <v>0.39445476029709653</v>
      </c>
      <c r="S252" s="21">
        <f>('Balance Sheet Annual'!BH252/'Balance Sheet Annual'!BB252)</f>
        <v>3.5153612424037813E-2</v>
      </c>
      <c r="T252" s="21">
        <f>'Balance Sheet Annual'!BS252/'Balance Sheet Annual'!BB252</f>
        <v>0.35930114787305872</v>
      </c>
      <c r="U252" s="21">
        <f>('Balance Sheet Annual'!BH252+'Balance Sheet Annual'!BS252)/'Balance Sheet Annual'!CS252</f>
        <v>4.2008988764044943</v>
      </c>
      <c r="V252" s="21">
        <f>('Balance Sheet Annual'!BH252/'Balance Sheet Annual'!CS252)</f>
        <v>0.3743820224719101</v>
      </c>
      <c r="W252" s="21">
        <f>('Balance Sheet Annual'!BS252/'Balance Sheet Annual'!CS252)</f>
        <v>3.8265168539325844</v>
      </c>
      <c r="X252" s="22">
        <f>'Balance Sheet Annual'!AH252/'Balance Sheet Annual'!BB252</f>
        <v>0.11419648885887913</v>
      </c>
      <c r="Y252" s="22">
        <f>'Balance Sheet Annual'!CS252/('Balance Sheet Annual'!BB252-'Balance Sheet Annual'!AQ252-'Balance Sheet Annual'!AR252-'Balance Sheet Annual'!AS252)</f>
        <v>0.18438717162509322</v>
      </c>
      <c r="Z252" s="22">
        <f>'Balance Sheet Annual'!BA252/'Balance Sheet Annual'!BB252</f>
        <v>0.88580351114112088</v>
      </c>
      <c r="AA252" s="22">
        <f>'Balance Sheet Annual'!AR252/'Balance Sheet Annual'!BB252</f>
        <v>0.38145678595543553</v>
      </c>
      <c r="AB252" s="23">
        <f>'Balance Sheet Annual'!CS252/'Balance Sheet Annual'!CT252</f>
        <v>9.3897704253882511E-2</v>
      </c>
      <c r="AC252" s="24">
        <f>'Income Statement Annual'!V252/'Income Statement Annual'!N252</f>
        <v>0.17699200308314866</v>
      </c>
      <c r="AD252" s="22">
        <f>('Income Statement Annual'!AF252-'Income Statement Annual'!AC252)/'Income Statement Annual'!N252</f>
        <v>0.13233452163021486</v>
      </c>
      <c r="AE252" s="22">
        <f>'Income Statement Annual'!AF252/'Income Statement Annual'!N252</f>
        <v>0.12144715290490413</v>
      </c>
      <c r="AF252" s="22">
        <f>'Income Statement Annual'!BS252/'Income Statement Annual'!N252</f>
        <v>9.1868195394546687E-2</v>
      </c>
      <c r="AG252" s="22">
        <f>('Income Statement Annual'!AF252-'Income Statement Annual'!AC252)/('Income Statement Annual'!AH252*-1)</f>
        <v>8.6383647798742142</v>
      </c>
      <c r="AH252" s="23">
        <f>'Income Statement Annual'!AF252/('Income Statement Annual'!AH252*-1)</f>
        <v>7.9276729559748427</v>
      </c>
      <c r="AI252" s="24">
        <f>'Cash Flow Statement Annual'!BG252/'Cash Flow Statement Annual'!AB252</f>
        <v>-1.007212558336869</v>
      </c>
      <c r="AJ252" s="22">
        <f>'Cash Flow Statement Annual'!AB252/'Balance Sheet Annual'!BR252</f>
        <v>0.36616436228056548</v>
      </c>
      <c r="AK252" s="22">
        <f>('Cash Flow Statement Annual'!AB252+'Cash Flow Statement Annual'!AV252)/('Balance Sheet Annual'!BH252+'Balance Sheet Annual'!BS252)</f>
        <v>0.1940729645875682</v>
      </c>
      <c r="AL252" s="23">
        <f>('Cash Flow Statement Annual'!AB252/('Balance Sheet Annual'!BH252+'Balance Sheet Annual'!BS252))</f>
        <v>0.25216647052530222</v>
      </c>
      <c r="AM252" s="24">
        <f>'Income Statement Annual'!BS252/'Balance Sheet Annual'!CS252</f>
        <v>0.85707865168539321</v>
      </c>
      <c r="AN252" s="22">
        <f>'Income Statement Annual'!N252/'Balance Sheet Annual'!CS252</f>
        <v>9.3294382022471911</v>
      </c>
      <c r="AO252" s="22">
        <f>'Income Statement Annual'!N252/'Balance Sheet Annual'!BB252</f>
        <v>0.87601282916948009</v>
      </c>
      <c r="AP252" s="22">
        <f>'Income Statement Annual'!N252/('Balance Sheet Annual'!AH252-'Balance Sheet Annual'!BR252)</f>
        <v>-5.5636558563387828</v>
      </c>
      <c r="AQ252" s="22">
        <f>'Income Statement Annual'!BS252/'Balance Sheet Annual'!BB252</f>
        <v>8.0477717758271436E-2</v>
      </c>
      <c r="AR252" s="22">
        <f>'Cash Flow Statement Annual'!AB252/'Income Statement Annual'!N252</f>
        <v>0.11354658444936892</v>
      </c>
      <c r="AS252" s="22">
        <f>'Cash Flow Statement Annual'!BG252/'Income Statement Annual'!N252</f>
        <v>-0.11436554581366221</v>
      </c>
      <c r="AT252" s="22">
        <f>'Cash Flow Statement Annual'!AB252/'Balance Sheet Annual'!BB252</f>
        <v>9.9468264686022961E-2</v>
      </c>
      <c r="AU252" s="22">
        <f>('Cash Flow Statement Annual'!AB252+'Cash Flow Statement Annual'!AU252)/'Balance Sheet Annual'!BR252</f>
        <v>0.3580860649370825</v>
      </c>
      <c r="AV252" s="22">
        <f>('Cash Flow Statement Annual'!AB252+'Cash Flow Statement Annual'!AU252)/('Balance Sheet Annual'!BH252+'Balance Sheet Annual'!BS252)</f>
        <v>0.24660318818872365</v>
      </c>
      <c r="AW252" s="22">
        <f>'Cash Flow Statement Annual'!AB252/'Balance Sheet Annual'!BS252</f>
        <v>0.2768381489311722</v>
      </c>
      <c r="AX252" s="22">
        <f>('Cash Flow Statement Annual'!AB252+'Cash Flow Statement Annual'!AU252)/'Balance Sheet Annual'!BS252</f>
        <v>0.27073056142823587</v>
      </c>
      <c r="AY252" s="22">
        <f>('Balance Sheet Annual'!BH252+'Balance Sheet Annual'!BS252)/('Income Statement Annual'!AF252-'Income Statement Annual'!AC252)</f>
        <v>3.4026210411357845</v>
      </c>
      <c r="AZ252" s="22">
        <f>(('Balance Sheet Annual'!BH252+'Balance Sheet Annual'!BS252)-'Balance Sheet Annual'!N252)/('Income Statement Annual'!AF252-'Income Statement Annual'!AC252)</f>
        <v>3.2875864579541316</v>
      </c>
      <c r="BA252" s="22">
        <f>('Cash Flow Statement Annual'!AB252+'Cash Flow Statement Annual'!AU252)/'Income Statement Annual'!BS252</f>
        <v>1.2087047718930257</v>
      </c>
      <c r="BB252" s="22">
        <f>'Income Statement Annual'!AF252/('Balance Sheet Annual'!BH252+'Balance Sheet Annual'!BS252)</f>
        <v>0.26971220712528082</v>
      </c>
      <c r="BC252" s="23">
        <f>'Income Statement Annual'!AF252/('Balance Sheet Annual'!BB252-'Balance Sheet Annual'!BR252)</f>
        <v>0.14606871777043862</v>
      </c>
    </row>
    <row r="253" spans="1:55" x14ac:dyDescent="0.2">
      <c r="A253" s="47" t="s">
        <v>784</v>
      </c>
      <c r="B253" s="47" t="s">
        <v>785</v>
      </c>
      <c r="C253" s="47" t="str">
        <f>VLOOKUP(A253,'[1]S&amp;P 500 Wikipedia'!A:D,3,FALSE)</f>
        <v>Industrials</v>
      </c>
      <c r="D253" s="47">
        <v>255010</v>
      </c>
      <c r="E253" s="47" t="s">
        <v>16</v>
      </c>
      <c r="F253" s="47">
        <v>2018</v>
      </c>
      <c r="G253" s="47" t="s">
        <v>17</v>
      </c>
      <c r="H253" s="48">
        <v>43465</v>
      </c>
      <c r="I253" s="48">
        <v>43503</v>
      </c>
      <c r="J253" s="48">
        <v>43503</v>
      </c>
      <c r="K253" s="47">
        <v>300000000</v>
      </c>
      <c r="L253" s="47">
        <v>300000000</v>
      </c>
      <c r="M253" s="47" t="s">
        <v>1845</v>
      </c>
      <c r="N253" s="20">
        <f>'Balance Sheet Annual'!AH253/'Balance Sheet Annual'!BR253</f>
        <v>1.6425178147268409</v>
      </c>
      <c r="O253" s="21">
        <f>('Balance Sheet Annual'!AH253-'Balance Sheet Annual'!U253)/'Balance Sheet Annual'!BR253</f>
        <v>1.0807600950118765</v>
      </c>
      <c r="P253" s="21">
        <f>'Balance Sheet Annual'!N253/'Balance Sheet Annual'!BR253</f>
        <v>0.33194774346793349</v>
      </c>
      <c r="Q253" s="21">
        <f>'Balance Sheet Annual'!CH253/'Balance Sheet Annual'!CS253</f>
        <v>77.159420289855078</v>
      </c>
      <c r="R253" s="21">
        <f>('Balance Sheet Annual'!BH253+'Balance Sheet Annual'!BS253)/'Balance Sheet Annual'!BB253</f>
        <v>0.55089931392545888</v>
      </c>
      <c r="S253" s="21">
        <f>('Balance Sheet Annual'!BH253/'Balance Sheet Annual'!BB253)</f>
        <v>0</v>
      </c>
      <c r="T253" s="21">
        <f>'Balance Sheet Annual'!BS253/'Balance Sheet Annual'!BB253</f>
        <v>0.55089931392545888</v>
      </c>
      <c r="U253" s="21">
        <f>('Balance Sheet Annual'!BH253+'Balance Sheet Annual'!BS253)/'Balance Sheet Annual'!CS253</f>
        <v>43.05797101449275</v>
      </c>
      <c r="V253" s="21">
        <f>('Balance Sheet Annual'!BH253/'Balance Sheet Annual'!CS253)</f>
        <v>0</v>
      </c>
      <c r="W253" s="21">
        <f>('Balance Sheet Annual'!BS253/'Balance Sheet Annual'!CS253)</f>
        <v>43.05797101449275</v>
      </c>
      <c r="X253" s="22">
        <f>'Balance Sheet Annual'!AH253/'Balance Sheet Annual'!BB253</f>
        <v>0.51288707583905058</v>
      </c>
      <c r="Y253" s="22">
        <f>'Balance Sheet Annual'!CS253/('Balance Sheet Annual'!BB253-'Balance Sheet Annual'!AQ253-'Balance Sheet Annual'!AR253-'Balance Sheet Annual'!AS253)</f>
        <v>1.6874541452677916E-2</v>
      </c>
      <c r="Z253" s="22">
        <f>'Balance Sheet Annual'!BA253/'Balance Sheet Annual'!BB253</f>
        <v>0.48711292416094937</v>
      </c>
      <c r="AA253" s="22">
        <f>'Balance Sheet Annual'!AR253/'Balance Sheet Annual'!BB253</f>
        <v>0.16651214537363249</v>
      </c>
      <c r="AB253" s="23">
        <f>'Balance Sheet Annual'!CS253/'Balance Sheet Annual'!CT253</f>
        <v>1.2794363063230113E-2</v>
      </c>
      <c r="AC253" s="24">
        <f>'Income Statement Annual'!V253/'Income Statement Annual'!N253</f>
        <v>0.32168919727240103</v>
      </c>
      <c r="AD253" s="22">
        <f>('Income Statement Annual'!AF253-'Income Statement Annual'!AC253)/'Income Statement Annual'!N253</f>
        <v>0.14487378873070941</v>
      </c>
      <c r="AE253" s="22">
        <f>'Income Statement Annual'!AF253/'Income Statement Annual'!N253</f>
        <v>0.14487378873070941</v>
      </c>
      <c r="AF253" s="22">
        <f>'Income Statement Annual'!BS253/'Income Statement Annual'!N253</f>
        <v>8.7809546596482838E-2</v>
      </c>
      <c r="AG253" s="22">
        <f>('Income Statement Annual'!AF253-'Income Statement Annual'!AC253)/('Income Statement Annual'!AH253*-1)</f>
        <v>7.7628205128205128</v>
      </c>
      <c r="AH253" s="23">
        <f>'Income Statement Annual'!AF253/('Income Statement Annual'!AH253*-1)</f>
        <v>7.7628205128205128</v>
      </c>
      <c r="AI253" s="24">
        <f>'Cash Flow Statement Annual'!BG253/'Cash Flow Statement Annual'!AB253</f>
        <v>-0.98837209302325579</v>
      </c>
      <c r="AJ253" s="22">
        <f>'Cash Flow Statement Annual'!AB253/'Balance Sheet Annual'!BR253</f>
        <v>0.61282660332541572</v>
      </c>
      <c r="AK253" s="22">
        <f>('Cash Flow Statement Annual'!AB253+'Cash Flow Statement Annual'!AV253)/('Balance Sheet Annual'!BH253+'Balance Sheet Annual'!BS253)</f>
        <v>0.27229888926287443</v>
      </c>
      <c r="AL253" s="23">
        <f>('Cash Flow Statement Annual'!AB253/('Balance Sheet Annual'!BH253+'Balance Sheet Annual'!BS253))</f>
        <v>0.34735779198922923</v>
      </c>
      <c r="AM253" s="24">
        <f>'Income Statement Annual'!BS253/'Balance Sheet Annual'!CS253</f>
        <v>10.637681159420289</v>
      </c>
      <c r="AN253" s="22">
        <f>'Income Statement Annual'!N253/'Balance Sheet Annual'!CS253</f>
        <v>121.14492753623189</v>
      </c>
      <c r="AO253" s="22">
        <f>'Income Statement Annual'!N253/'Balance Sheet Annual'!BB253</f>
        <v>1.5499721861672537</v>
      </c>
      <c r="AP253" s="22">
        <f>'Income Statement Annual'!N253/('Balance Sheet Annual'!AH253-'Balance Sheet Annual'!BR253)</f>
        <v>7.7255083179297594</v>
      </c>
      <c r="AQ253" s="22">
        <f>'Income Statement Annual'!BS253/'Balance Sheet Annual'!BB253</f>
        <v>0.13610235490450584</v>
      </c>
      <c r="AR253" s="22">
        <f>'Cash Flow Statement Annual'!AB253/'Income Statement Annual'!N253</f>
        <v>0.12345974398851538</v>
      </c>
      <c r="AS253" s="22">
        <f>'Cash Flow Statement Annual'!BG253/'Income Statement Annual'!N253</f>
        <v>-0.12202416557004427</v>
      </c>
      <c r="AT253" s="22">
        <f>'Cash Flow Statement Annual'!AB253/'Balance Sheet Annual'!BB253</f>
        <v>0.19135916929352864</v>
      </c>
      <c r="AU253" s="22">
        <f>('Cash Flow Statement Annual'!AB253+'Cash Flow Statement Annual'!AU253)/'Balance Sheet Annual'!BR253</f>
        <v>0.22624703087885986</v>
      </c>
      <c r="AV253" s="22">
        <f>('Cash Flow Statement Annual'!AB253+'Cash Flow Statement Annual'!AU253)/('Balance Sheet Annual'!BH253+'Balance Sheet Annual'!BS253)</f>
        <v>0.12823964994951195</v>
      </c>
      <c r="AW253" s="22">
        <f>'Cash Flow Statement Annual'!AB253/'Balance Sheet Annual'!BS253</f>
        <v>0.34735779198922923</v>
      </c>
      <c r="AX253" s="22">
        <f>('Cash Flow Statement Annual'!AB253+'Cash Flow Statement Annual'!AU253)/'Balance Sheet Annual'!BS253</f>
        <v>0.12823964994951195</v>
      </c>
      <c r="AY253" s="22">
        <f>('Balance Sheet Annual'!BH253+'Balance Sheet Annual'!BS253)/('Income Statement Annual'!AF253-'Income Statement Annual'!AC253)</f>
        <v>2.4533443435177538</v>
      </c>
      <c r="AZ253" s="22">
        <f>(('Balance Sheet Annual'!BH253+'Balance Sheet Annual'!BS253)-'Balance Sheet Annual'!N253)/('Income Statement Annual'!AF253-'Income Statement Annual'!AC253)</f>
        <v>1.9917423616845582</v>
      </c>
      <c r="BA253" s="22">
        <f>('Cash Flow Statement Annual'!AB253+'Cash Flow Statement Annual'!AU253)/'Income Statement Annual'!BS253</f>
        <v>0.51907356948228878</v>
      </c>
      <c r="BB253" s="22">
        <f>'Income Statement Annual'!AF253/('Balance Sheet Annual'!BH253+'Balance Sheet Annual'!BS253)</f>
        <v>0.40760686637495791</v>
      </c>
      <c r="BC253" s="23">
        <f>'Income Statement Annual'!AF253/('Balance Sheet Annual'!BB253-'Balance Sheet Annual'!BR253)</f>
        <v>0.32650310056619036</v>
      </c>
    </row>
    <row r="254" spans="1:55" x14ac:dyDescent="0.2">
      <c r="A254" s="47" t="s">
        <v>796</v>
      </c>
      <c r="B254" s="47" t="s">
        <v>797</v>
      </c>
      <c r="C254" s="47" t="str">
        <f>VLOOKUP(A254,'[1]S&amp;P 500 Wikipedia'!A:D,3,FALSE)</f>
        <v>Consumer Discretionary</v>
      </c>
      <c r="D254" s="47">
        <v>243628</v>
      </c>
      <c r="E254" s="47" t="s">
        <v>16</v>
      </c>
      <c r="F254" s="47">
        <v>2018</v>
      </c>
      <c r="G254" s="47" t="s">
        <v>17</v>
      </c>
      <c r="H254" s="48">
        <v>43465</v>
      </c>
      <c r="I254" s="48">
        <v>43518</v>
      </c>
      <c r="J254" s="48">
        <v>43518</v>
      </c>
      <c r="K254" s="47">
        <v>769100000</v>
      </c>
      <c r="L254" s="47">
        <v>777000000</v>
      </c>
      <c r="M254" s="47" t="s">
        <v>1846</v>
      </c>
      <c r="N254" s="20">
        <f>'Balance Sheet Annual'!AH254/'Balance Sheet Annual'!BR254</f>
        <v>1.3631074491340172</v>
      </c>
      <c r="O254" s="21">
        <f>('Balance Sheet Annual'!AH254-'Balance Sheet Annual'!U254)/'Balance Sheet Annual'!BR254</f>
        <v>1.3459223137716496</v>
      </c>
      <c r="P254" s="21">
        <f>'Balance Sheet Annual'!N254/'Balance Sheet Annual'!BR254</f>
        <v>0.29123928030939972</v>
      </c>
      <c r="Q254" s="21">
        <f>'Balance Sheet Annual'!CH254/'Balance Sheet Annual'!CS254</f>
        <v>-6.2427457497123866</v>
      </c>
      <c r="R254" s="21">
        <f>('Balance Sheet Annual'!BH254+'Balance Sheet Annual'!BS254)/'Balance Sheet Annual'!BB254</f>
        <v>0.94709428487833425</v>
      </c>
      <c r="S254" s="21">
        <f>('Balance Sheet Annual'!BH254/'Balance Sheet Annual'!BB254)</f>
        <v>0</v>
      </c>
      <c r="T254" s="21">
        <f>'Balance Sheet Annual'!BS254/'Balance Sheet Annual'!BB254</f>
        <v>0.94709428487833425</v>
      </c>
      <c r="U254" s="21">
        <f>('Balance Sheet Annual'!BH254+'Balance Sheet Annual'!BS254)/'Balance Sheet Annual'!CS254</f>
        <v>-4.9653745366227788</v>
      </c>
      <c r="V254" s="21">
        <f>('Balance Sheet Annual'!BH254/'Balance Sheet Annual'!CS254)</f>
        <v>0</v>
      </c>
      <c r="W254" s="21">
        <f>('Balance Sheet Annual'!BS254/'Balance Sheet Annual'!CS254)</f>
        <v>-4.9653745366227788</v>
      </c>
      <c r="X254" s="22">
        <f>'Balance Sheet Annual'!AH254/'Balance Sheet Annual'!BB254</f>
        <v>0.12353098941824743</v>
      </c>
      <c r="Y254" s="22">
        <f>'Balance Sheet Annual'!CS254/('Balance Sheet Annual'!BB254-'Balance Sheet Annual'!AQ254-'Balance Sheet Annual'!AR254-'Balance Sheet Annual'!AS254)</f>
        <v>-0.20533010495510126</v>
      </c>
      <c r="Z254" s="22">
        <f>'Balance Sheet Annual'!BA254/'Balance Sheet Annual'!BB254</f>
        <v>0.87646901058175253</v>
      </c>
      <c r="AA254" s="22">
        <f>'Balance Sheet Annual'!AR254/'Balance Sheet Annual'!BB254</f>
        <v>7.1058053347637387E-2</v>
      </c>
      <c r="AB254" s="23">
        <f>'Balance Sheet Annual'!CS254/'Balance Sheet Annual'!CT254</f>
        <v>-0.19073974740332569</v>
      </c>
      <c r="AC254" s="24">
        <f>'Income Statement Annual'!V254/'Income Statement Annual'!N254</f>
        <v>0.51300344348686333</v>
      </c>
      <c r="AD254" s="22">
        <f>('Income Statement Annual'!AF254-'Income Statement Annual'!AC254)/'Income Statement Annual'!N254</f>
        <v>0.41962026520556284</v>
      </c>
      <c r="AE254" s="22">
        <f>'Income Statement Annual'!AF254/'Income Statement Annual'!N254</f>
        <v>0.41962026520556284</v>
      </c>
      <c r="AF254" s="22">
        <f>'Income Statement Annual'!BS254/'Income Statement Annual'!N254</f>
        <v>0.28177139813176572</v>
      </c>
      <c r="AG254" s="22">
        <f>('Income Statement Annual'!AF254-'Income Statement Annual'!AC254)/('Income Statement Annual'!AH254*-1)</f>
        <v>8.9916428862617206</v>
      </c>
      <c r="AH254" s="23">
        <f>'Income Statement Annual'!AF254/('Income Statement Annual'!AH254*-1)</f>
        <v>8.9916428862617206</v>
      </c>
      <c r="AI254" s="24">
        <f>'Cash Flow Statement Annual'!BG254/'Cash Flow Statement Annual'!AB254</f>
        <v>-0.85400548322735292</v>
      </c>
      <c r="AJ254" s="22">
        <f>'Cash Flow Statement Annual'!AB254/'Balance Sheet Annual'!BR254</f>
        <v>2.3429292080040356</v>
      </c>
      <c r="AK254" s="22">
        <f>('Cash Flow Statement Annual'!AB254+'Cash Flow Statement Annual'!AV254)/('Balance Sheet Annual'!BH254+'Balance Sheet Annual'!BS254)</f>
        <v>0.11941316737087011</v>
      </c>
      <c r="AL254" s="23">
        <f>('Cash Flow Statement Annual'!AB254/('Balance Sheet Annual'!BH254+'Balance Sheet Annual'!BS254))</f>
        <v>0.22418769891199763</v>
      </c>
      <c r="AM254" s="24">
        <f>'Income Statement Annual'!BS254/'Balance Sheet Annual'!CS254</f>
        <v>-0.94661574843410456</v>
      </c>
      <c r="AN254" s="22">
        <f>'Income Statement Annual'!N254/'Balance Sheet Annual'!CS254</f>
        <v>-3.3595168094081553</v>
      </c>
      <c r="AO254" s="22">
        <f>'Income Statement Annual'!N254/'Balance Sheet Annual'!BB254</f>
        <v>0.64079338762373828</v>
      </c>
      <c r="AP254" s="22">
        <f>'Income Statement Annual'!N254/('Balance Sheet Annual'!AH254-'Balance Sheet Annual'!BR254)</f>
        <v>19.473186996387884</v>
      </c>
      <c r="AQ254" s="22">
        <f>'Income Statement Annual'!BS254/'Balance Sheet Annual'!BB254</f>
        <v>0.18055724874433121</v>
      </c>
      <c r="AR254" s="22">
        <f>'Cash Flow Statement Annual'!AB254/'Income Statement Annual'!N254</f>
        <v>0.33134999904876056</v>
      </c>
      <c r="AS254" s="22">
        <f>'Cash Flow Statement Annual'!BG254/'Income Statement Annual'!N254</f>
        <v>-0.28297471605501967</v>
      </c>
      <c r="AT254" s="22">
        <f>'Cash Flow Statement Annual'!AB254/'Balance Sheet Annual'!BB254</f>
        <v>0.21232688837957769</v>
      </c>
      <c r="AU254" s="22">
        <f>('Cash Flow Statement Annual'!AB254+'Cash Flow Statement Annual'!AU254)/'Balance Sheet Annual'!BR254</f>
        <v>1.5172692113670758</v>
      </c>
      <c r="AV254" s="22">
        <f>('Cash Flow Statement Annual'!AB254+'Cash Flow Statement Annual'!AU254)/('Balance Sheet Annual'!BH254+'Balance Sheet Annual'!BS254)</f>
        <v>0.14518283009335389</v>
      </c>
      <c r="AW254" s="22">
        <f>'Cash Flow Statement Annual'!AB254/'Balance Sheet Annual'!BS254</f>
        <v>0.22418769891199763</v>
      </c>
      <c r="AX254" s="22">
        <f>('Cash Flow Statement Annual'!AB254+'Cash Flow Statement Annual'!AU254)/'Balance Sheet Annual'!BS254</f>
        <v>0.14518283009335389</v>
      </c>
      <c r="AY254" s="22">
        <f>('Balance Sheet Annual'!BH254+'Balance Sheet Annual'!BS254)/('Income Statement Annual'!AF254-'Income Statement Annual'!AC254)</f>
        <v>3.5222383424387367</v>
      </c>
      <c r="AZ254" s="22">
        <f>(('Balance Sheet Annual'!BH254+'Balance Sheet Annual'!BS254)-'Balance Sheet Annual'!N254)/('Income Statement Annual'!AF254-'Income Statement Annual'!AC254)</f>
        <v>3.4240813365674518</v>
      </c>
      <c r="BA254" s="22">
        <f>('Cash Flow Statement Annual'!AB254+'Cash Flow Statement Annual'!AU254)/'Income Statement Annual'!BS254</f>
        <v>0.76154144793477707</v>
      </c>
      <c r="BB254" s="22">
        <f>'Income Statement Annual'!AF254/('Balance Sheet Annual'!BH254+'Balance Sheet Annual'!BS254)</f>
        <v>0.283910372546685</v>
      </c>
      <c r="BC254" s="23">
        <f>'Income Statement Annual'!AF254/('Balance Sheet Annual'!BB254-'Balance Sheet Annual'!BR254)</f>
        <v>0.29568632971039993</v>
      </c>
    </row>
    <row r="255" spans="1:55" x14ac:dyDescent="0.2">
      <c r="A255" s="47" t="s">
        <v>814</v>
      </c>
      <c r="B255" s="47" t="s">
        <v>815</v>
      </c>
      <c r="C255" s="47" t="str">
        <f>VLOOKUP(A255,'[1]S&amp;P 500 Wikipedia'!A:D,3,FALSE)</f>
        <v>Information Technology</v>
      </c>
      <c r="D255" s="47">
        <v>333440</v>
      </c>
      <c r="E255" s="47" t="s">
        <v>16</v>
      </c>
      <c r="F255" s="47">
        <v>2018</v>
      </c>
      <c r="G255" s="47" t="s">
        <v>17</v>
      </c>
      <c r="H255" s="48">
        <v>43555</v>
      </c>
      <c r="I255" s="48">
        <v>43615</v>
      </c>
      <c r="J255" s="48">
        <v>43615</v>
      </c>
      <c r="K255" s="47">
        <v>237100000</v>
      </c>
      <c r="L255" s="47">
        <v>251000000</v>
      </c>
      <c r="M255" s="47" t="s">
        <v>1847</v>
      </c>
      <c r="N255" s="20">
        <f>'Balance Sheet Annual'!AH255/'Balance Sheet Annual'!BR255</f>
        <v>0.93274373552326806</v>
      </c>
      <c r="O255" s="21">
        <f>('Balance Sheet Annual'!AH255-'Balance Sheet Annual'!U255)/'Balance Sheet Annual'!BR255</f>
        <v>0.63301747736365555</v>
      </c>
      <c r="P255" s="21">
        <f>'Balance Sheet Annual'!N255/'Balance Sheet Annual'!BR255</f>
        <v>0.18146978311223416</v>
      </c>
      <c r="Q255" s="21">
        <f>'Balance Sheet Annual'!CH255/'Balance Sheet Annual'!CS255</f>
        <v>2.4704491725768323</v>
      </c>
      <c r="R255" s="21">
        <f>('Balance Sheet Annual'!BH255+'Balance Sheet Annual'!BS255)/'Balance Sheet Annual'!BB255</f>
        <v>0.56168937329700275</v>
      </c>
      <c r="S255" s="21">
        <f>('Balance Sheet Annual'!BH255/'Balance Sheet Annual'!BB255)</f>
        <v>7.4158038147138963E-2</v>
      </c>
      <c r="T255" s="21">
        <f>'Balance Sheet Annual'!BS255/'Balance Sheet Annual'!BB255</f>
        <v>0.48753133514986374</v>
      </c>
      <c r="U255" s="21">
        <f>('Balance Sheet Annual'!BH255+'Balance Sheet Annual'!BS255)/'Balance Sheet Annual'!CS255</f>
        <v>1.9493144208037825</v>
      </c>
      <c r="V255" s="21">
        <f>('Balance Sheet Annual'!BH255/'Balance Sheet Annual'!CS255)</f>
        <v>0.25736170212765958</v>
      </c>
      <c r="W255" s="21">
        <f>('Balance Sheet Annual'!BS255/'Balance Sheet Annual'!CS255)</f>
        <v>1.691952718676123</v>
      </c>
      <c r="X255" s="22">
        <f>'Balance Sheet Annual'!AH255/'Balance Sheet Annual'!BB255</f>
        <v>0.12069754768392371</v>
      </c>
      <c r="Y255" s="22">
        <f>'Balance Sheet Annual'!CS255/('Balance Sheet Annual'!BB255-'Balance Sheet Annual'!AQ255-'Balance Sheet Annual'!AR255-'Balance Sheet Annual'!AS255)</f>
        <v>1.0573942605739426</v>
      </c>
      <c r="Z255" s="22">
        <f>'Balance Sheet Annual'!BA255/'Balance Sheet Annual'!BB255</f>
        <v>0.87930245231607629</v>
      </c>
      <c r="AA255" s="22">
        <f>'Balance Sheet Annual'!AR255/'Balance Sheet Annual'!BB255</f>
        <v>0.36315531335149864</v>
      </c>
      <c r="AB255" s="23">
        <f>'Balance Sheet Annual'!CS255/'Balance Sheet Annual'!CT255</f>
        <v>0.28814713896457766</v>
      </c>
      <c r="AC255" s="24">
        <f>'Income Statement Annual'!V255/'Income Statement Annual'!N255</f>
        <v>0.54795775306103378</v>
      </c>
      <c r="AD255" s="22">
        <f>('Income Statement Annual'!AF255-'Income Statement Annual'!AC255)/'Income Statement Annual'!N255</f>
        <v>0.26583792877839052</v>
      </c>
      <c r="AE255" s="22">
        <f>'Income Statement Annual'!AF255/'Income Statement Annual'!N255</f>
        <v>0.13982615197682027</v>
      </c>
      <c r="AF255" s="22">
        <f>'Income Statement Annual'!BS255/'Income Statement Annual'!N255</f>
        <v>6.6529582203944296E-2</v>
      </c>
      <c r="AG255" s="22">
        <f>('Income Statement Annual'!AF255-'Income Statement Annual'!AC255)/('Income Statement Annual'!AH255*-1)</f>
        <v>2.8740905416329832</v>
      </c>
      <c r="AH255" s="23">
        <f>'Income Statement Annual'!AF255/('Income Statement Annual'!AH255*-1)</f>
        <v>1.5117219078415522</v>
      </c>
      <c r="AI255" s="24">
        <f>'Cash Flow Statement Annual'!BG255/'Cash Flow Statement Annual'!AB255</f>
        <v>2.7845115834726535</v>
      </c>
      <c r="AJ255" s="22">
        <f>'Cash Flow Statement Annual'!AB255/'Balance Sheet Annual'!BR255</f>
        <v>0.70532743735523273</v>
      </c>
      <c r="AK255" s="22">
        <f>('Cash Flow Statement Annual'!AB255+'Cash Flow Statement Annual'!AV255)/('Balance Sheet Annual'!BH255+'Balance Sheet Annual'!BS255)</f>
        <v>0.12907732608906569</v>
      </c>
      <c r="AL255" s="23">
        <f>('Cash Flow Statement Annual'!AB255/('Balance Sheet Annual'!BH255+'Balance Sheet Annual'!BS255))</f>
        <v>0.16249151062384787</v>
      </c>
      <c r="AM255" s="24">
        <f>'Income Statement Annual'!BS255/'Balance Sheet Annual'!CS255</f>
        <v>6.7309692671394805E-2</v>
      </c>
      <c r="AN255" s="22">
        <f>'Income Statement Annual'!N255/'Balance Sheet Annual'!CS255</f>
        <v>1.0117257683215131</v>
      </c>
      <c r="AO255" s="22">
        <f>'Income Statement Annual'!N255/'Balance Sheet Annual'!BB255</f>
        <v>0.29152588555858311</v>
      </c>
      <c r="AP255" s="22">
        <f>'Income Statement Annual'!N255/('Balance Sheet Annual'!AH255-'Balance Sheet Annual'!BR255)</f>
        <v>-33.497182216656228</v>
      </c>
      <c r="AQ255" s="22">
        <f>'Income Statement Annual'!BS255/'Balance Sheet Annual'!BB255</f>
        <v>1.939509536784741E-2</v>
      </c>
      <c r="AR255" s="22">
        <f>'Cash Flow Statement Annual'!AB255/'Income Statement Annual'!N255</f>
        <v>0.31307598841013179</v>
      </c>
      <c r="AS255" s="22">
        <f>'Cash Flow Statement Annual'!BG255/'Income Statement Annual'!N255</f>
        <v>0.87176371623516213</v>
      </c>
      <c r="AT255" s="22">
        <f>'Cash Flow Statement Annual'!AB255/'Balance Sheet Annual'!BB255</f>
        <v>9.1269754768392372E-2</v>
      </c>
      <c r="AU255" s="22">
        <f>('Cash Flow Statement Annual'!AB255+'Cash Flow Statement Annual'!AU255)/'Balance Sheet Annual'!BR255</f>
        <v>-2.1630659086123396</v>
      </c>
      <c r="AV255" s="22">
        <f>('Cash Flow Statement Annual'!AB255+'Cash Flow Statement Annual'!AU255)/('Balance Sheet Annual'!BH255+'Balance Sheet Annual'!BS255)</f>
        <v>-0.49832152905792182</v>
      </c>
      <c r="AW255" s="22">
        <f>'Cash Flow Statement Annual'!AB255/'Balance Sheet Annual'!BS255</f>
        <v>0.18720797657105812</v>
      </c>
      <c r="AX255" s="22">
        <f>('Cash Flow Statement Annual'!AB255+'Cash Flow Statement Annual'!AU255)/'Balance Sheet Annual'!BS255</f>
        <v>-0.57412085578234329</v>
      </c>
      <c r="AY255" s="22">
        <f>('Balance Sheet Annual'!BH255+'Balance Sheet Annual'!BS255)/('Income Statement Annual'!AF255-'Income Statement Annual'!AC255)</f>
        <v>7.2477322269882567</v>
      </c>
      <c r="AZ255" s="22">
        <f>(('Balance Sheet Annual'!BH255+'Balance Sheet Annual'!BS255)-'Balance Sheet Annual'!N255)/('Income Statement Annual'!AF255-'Income Statement Annual'!AC255)</f>
        <v>6.9447296252021662</v>
      </c>
      <c r="BA255" s="22">
        <f>('Cash Flow Statement Annual'!AB255+'Cash Flow Statement Annual'!AU255)/'Income Statement Annual'!BS255</f>
        <v>-14.431581905029503</v>
      </c>
      <c r="BB255" s="22">
        <f>'Income Statement Annual'!AF255/('Balance Sheet Annual'!BH255+'Balance Sheet Annual'!BS255)</f>
        <v>7.2572038420490925E-2</v>
      </c>
      <c r="BC255" s="23">
        <f>'Income Statement Annual'!AF255/('Balance Sheet Annual'!BB255-'Balance Sheet Annual'!BR255)</f>
        <v>4.6821695721573658E-2</v>
      </c>
    </row>
    <row r="256" spans="1:55" x14ac:dyDescent="0.2">
      <c r="A256" s="47" t="s">
        <v>799</v>
      </c>
      <c r="B256" s="47" t="s">
        <v>800</v>
      </c>
      <c r="C256" s="47" t="str">
        <f>VLOOKUP(A256,'[1]S&amp;P 500 Wikipedia'!A:D,3,FALSE)</f>
        <v>Health Care</v>
      </c>
      <c r="D256" s="47">
        <v>380928</v>
      </c>
      <c r="E256" s="47" t="s">
        <v>16</v>
      </c>
      <c r="F256" s="47">
        <v>2018</v>
      </c>
      <c r="G256" s="47" t="s">
        <v>17</v>
      </c>
      <c r="H256" s="48">
        <v>43555</v>
      </c>
      <c r="I256" s="48">
        <v>43600</v>
      </c>
      <c r="J256" s="48">
        <v>43768</v>
      </c>
      <c r="K256" s="47">
        <v>190000000</v>
      </c>
      <c r="L256" s="47">
        <v>192000000</v>
      </c>
      <c r="M256" s="47" t="s">
        <v>2105</v>
      </c>
      <c r="N256" s="20">
        <f>'Balance Sheet Annual'!AH256/'Balance Sheet Annual'!BR256</f>
        <v>1.0222984106734705</v>
      </c>
      <c r="O256" s="21">
        <f>('Balance Sheet Annual'!AH256-'Balance Sheet Annual'!U256)/'Balance Sheet Annual'!BR256</f>
        <v>0.57821719024079099</v>
      </c>
      <c r="P256" s="21">
        <f>'Balance Sheet Annual'!N256/'Balance Sheet Annual'!BR256</f>
        <v>7.922713017594217E-2</v>
      </c>
      <c r="Q256" s="21">
        <f>'Balance Sheet Annual'!CH256/'Balance Sheet Annual'!CS256</f>
        <v>5.1631894236727947</v>
      </c>
      <c r="R256" s="21">
        <f>('Balance Sheet Annual'!BH256+'Balance Sheet Annual'!BS256)/'Balance Sheet Annual'!BB256</f>
        <v>0.12727912588818877</v>
      </c>
      <c r="S256" s="21">
        <f>('Balance Sheet Annual'!BH256/'Balance Sheet Annual'!BB256)</f>
        <v>5.5302319345756808E-3</v>
      </c>
      <c r="T256" s="21">
        <f>'Balance Sheet Annual'!BS256/'Balance Sheet Annual'!BB256</f>
        <v>0.12174889395361309</v>
      </c>
      <c r="U256" s="21">
        <f>('Balance Sheet Annual'!BH256+'Balance Sheet Annual'!BS256)/'Balance Sheet Annual'!CS256</f>
        <v>0.78444536252840324</v>
      </c>
      <c r="V256" s="21">
        <f>('Balance Sheet Annual'!BH256/'Balance Sheet Annual'!CS256)</f>
        <v>3.408386696963437E-2</v>
      </c>
      <c r="W256" s="21">
        <f>('Balance Sheet Annual'!BS256/'Balance Sheet Annual'!CS256)</f>
        <v>0.75036149555876885</v>
      </c>
      <c r="X256" s="22">
        <f>'Balance Sheet Annual'!AH256/'Balance Sheet Annual'!BB256</f>
        <v>0.64460718594985922</v>
      </c>
      <c r="Y256" s="22">
        <f>'Balance Sheet Annual'!CS256/('Balance Sheet Annual'!BB256-'Balance Sheet Annual'!AQ256-'Balance Sheet Annual'!AR256-'Balance Sheet Annual'!AS256)</f>
        <v>0.20765683646112601</v>
      </c>
      <c r="Z256" s="22">
        <f>'Balance Sheet Annual'!BA256/'Balance Sheet Annual'!BB256</f>
        <v>0.35539281405014078</v>
      </c>
      <c r="AA256" s="22">
        <f>'Balance Sheet Annual'!AR256/'Balance Sheet Annual'!BB256</f>
        <v>0.1568239710416946</v>
      </c>
      <c r="AB256" s="23">
        <f>'Balance Sheet Annual'!CS256/'Balance Sheet Annual'!CT256</f>
        <v>0.16225365330473254</v>
      </c>
      <c r="AC256" s="24">
        <f>'Income Statement Annual'!V256/'Income Statement Annual'!N256</f>
        <v>5.4843480979287887E-2</v>
      </c>
      <c r="AD256" s="22">
        <f>('Income Statement Annual'!AF256-'Income Statement Annual'!AC256)/'Income Statement Annual'!N256</f>
        <v>1.5304289400379808E-2</v>
      </c>
      <c r="AE256" s="22">
        <f>'Income Statement Annual'!AF256/'Income Statement Annual'!N256</f>
        <v>1.5304289400379808E-2</v>
      </c>
      <c r="AF256" s="22">
        <f>'Income Statement Annual'!BS256/'Income Statement Annual'!N256</f>
        <v>1.5864202427222972E-4</v>
      </c>
      <c r="AG256" s="22">
        <f>('Income Statement Annual'!AF256-'Income Statement Annual'!AC256)/('Income Statement Annual'!AH256*-1)</f>
        <v>12.424242424242424</v>
      </c>
      <c r="AH256" s="23">
        <f>'Income Statement Annual'!AF256/('Income Statement Annual'!AH256*-1)</f>
        <v>12.424242424242424</v>
      </c>
      <c r="AI256" s="24">
        <f>'Cash Flow Statement Annual'!BG256/'Cash Flow Statement Annual'!AB256</f>
        <v>-0.55178394449950441</v>
      </c>
      <c r="AJ256" s="22">
        <f>'Cash Flow Statement Annual'!AB256/'Balance Sheet Annual'!BR256</f>
        <v>0.10726625205974592</v>
      </c>
      <c r="AK256" s="22">
        <f>('Cash Flow Statement Annual'!AB256+'Cash Flow Statement Annual'!AV256)/('Balance Sheet Annual'!BH256+'Balance Sheet Annual'!BS256)</f>
        <v>0.49295589203423307</v>
      </c>
      <c r="AL256" s="23">
        <f>('Cash Flow Statement Annual'!AB256/('Balance Sheet Annual'!BH256+'Balance Sheet Annual'!BS256))</f>
        <v>0.5314022383146807</v>
      </c>
      <c r="AM256" s="24">
        <f>'Income Statement Annual'!BS256/'Balance Sheet Annual'!CS256</f>
        <v>3.5116711423259657E-3</v>
      </c>
      <c r="AN256" s="22">
        <f>'Income Statement Annual'!N256/'Balance Sheet Annual'!CS256</f>
        <v>22.135819045651726</v>
      </c>
      <c r="AO256" s="22">
        <f>'Income Statement Annual'!N256/'Balance Sheet Annual'!BB256</f>
        <v>3.5916175090494704</v>
      </c>
      <c r="AP256" s="22">
        <f>'Income Statement Annual'!N256/('Balance Sheet Annual'!AH256-'Balance Sheet Annual'!BR256)</f>
        <v>255.44576877234803</v>
      </c>
      <c r="AQ256" s="22">
        <f>'Income Statement Annual'!BS256/'Balance Sheet Annual'!BB256</f>
        <v>5.6978147204719126E-4</v>
      </c>
      <c r="AR256" s="22">
        <f>'Cash Flow Statement Annual'!AB256/'Income Statement Annual'!N256</f>
        <v>1.883174146949174E-2</v>
      </c>
      <c r="AS256" s="22">
        <f>'Cash Flow Statement Annual'!BG256/'Income Statement Annual'!N256</f>
        <v>-1.0391052589831046E-2</v>
      </c>
      <c r="AT256" s="22">
        <f>'Cash Flow Statement Annual'!AB256/'Balance Sheet Annual'!BB256</f>
        <v>6.763641238771953E-2</v>
      </c>
      <c r="AU256" s="22">
        <f>('Cash Flow Statement Annual'!AB256+'Cash Flow Statement Annual'!AU256)/'Balance Sheet Annual'!BR256</f>
        <v>7.0562908627013241E-2</v>
      </c>
      <c r="AV256" s="22">
        <f>('Cash Flow Statement Annual'!AB256+'Cash Flow Statement Annual'!AU256)/('Balance Sheet Annual'!BH256+'Balance Sheet Annual'!BS256)</f>
        <v>0.34957208689927582</v>
      </c>
      <c r="AW256" s="22">
        <f>'Cash Flow Statement Annual'!AB256/'Balance Sheet Annual'!BS256</f>
        <v>0.55554026152787339</v>
      </c>
      <c r="AX256" s="22">
        <f>('Cash Flow Statement Annual'!AB256+'Cash Flow Statement Annual'!AU256)/'Balance Sheet Annual'!BS256</f>
        <v>0.36545079146593257</v>
      </c>
      <c r="AY256" s="22">
        <f>('Balance Sheet Annual'!BH256+'Balance Sheet Annual'!BS256)/('Income Statement Annual'!AF256-'Income Statement Annual'!AC256)</f>
        <v>2.3155487804878048</v>
      </c>
      <c r="AZ256" s="22">
        <f>(('Balance Sheet Annual'!BH256+'Balance Sheet Annual'!BS256)-'Balance Sheet Annual'!N256)/('Income Statement Annual'!AF256-'Income Statement Annual'!AC256)</f>
        <v>1.4067073170731708</v>
      </c>
      <c r="BA256" s="22">
        <f>('Cash Flow Statement Annual'!AB256+'Cash Flow Statement Annual'!AU256)/'Income Statement Annual'!BS256</f>
        <v>78.088235294117652</v>
      </c>
      <c r="BB256" s="22">
        <f>'Income Statement Annual'!AF256/('Balance Sheet Annual'!BH256+'Balance Sheet Annual'!BS256)</f>
        <v>0.43186306780776829</v>
      </c>
      <c r="BC256" s="23">
        <f>'Income Statement Annual'!AF256/('Balance Sheet Annual'!BB256-'Balance Sheet Annual'!BR256)</f>
        <v>0.14877982400435452</v>
      </c>
    </row>
    <row r="257" spans="1:55" x14ac:dyDescent="0.2">
      <c r="A257" s="47" t="s">
        <v>838</v>
      </c>
      <c r="B257" s="47" t="s">
        <v>839</v>
      </c>
      <c r="C257" s="47" t="str">
        <f>VLOOKUP(A257,'[1]S&amp;P 500 Wikipedia'!A:D,3,FALSE)</f>
        <v>Financials</v>
      </c>
      <c r="D257" s="47">
        <v>88874</v>
      </c>
      <c r="E257" s="47" t="s">
        <v>16</v>
      </c>
      <c r="F257" s="47">
        <v>2018</v>
      </c>
      <c r="G257" s="47" t="s">
        <v>17</v>
      </c>
      <c r="H257" s="48">
        <v>43465</v>
      </c>
      <c r="I257" s="48">
        <v>43521</v>
      </c>
      <c r="J257" s="48">
        <v>43587</v>
      </c>
      <c r="K257" s="47">
        <v>191300000</v>
      </c>
      <c r="L257" s="47">
        <v>194200000</v>
      </c>
      <c r="M257" s="47" t="s">
        <v>2106</v>
      </c>
      <c r="N257" s="20">
        <f>'Balance Sheet Annual'!AH257/'Balance Sheet Annual'!BR257</f>
        <v>1.6139623540624255</v>
      </c>
      <c r="O257" s="21">
        <f>('Balance Sheet Annual'!AH257-'Balance Sheet Annual'!U257)/'Balance Sheet Annual'!BR257</f>
        <v>1.6139623540624255</v>
      </c>
      <c r="P257" s="21">
        <f>'Balance Sheet Annual'!N257/'Balance Sheet Annual'!BR257</f>
        <v>0.86609482964021922</v>
      </c>
      <c r="Q257" s="21">
        <f>'Balance Sheet Annual'!CH257/'Balance Sheet Annual'!CS257</f>
        <v>13.51058644325971</v>
      </c>
      <c r="R257" s="21">
        <f>('Balance Sheet Annual'!BH257+'Balance Sheet Annual'!BS257)/'Balance Sheet Annual'!BB257</f>
        <v>0.59583044655791395</v>
      </c>
      <c r="S257" s="21">
        <f>('Balance Sheet Annual'!BH257/'Balance Sheet Annual'!BB257)</f>
        <v>4.7227645860888914E-2</v>
      </c>
      <c r="T257" s="21">
        <f>'Balance Sheet Annual'!BS257/'Balance Sheet Annual'!BB257</f>
        <v>0.54860280069702505</v>
      </c>
      <c r="U257" s="21">
        <f>('Balance Sheet Annual'!BH257+'Balance Sheet Annual'!BS257)/'Balance Sheet Annual'!CS257</f>
        <v>8.6458492003046459</v>
      </c>
      <c r="V257" s="21">
        <f>('Balance Sheet Annual'!BH257/'Balance Sheet Annual'!CS257)</f>
        <v>0.6853008377760853</v>
      </c>
      <c r="W257" s="21">
        <f>('Balance Sheet Annual'!BS257/'Balance Sheet Annual'!CS257)</f>
        <v>7.9605483625285602</v>
      </c>
      <c r="X257" s="22">
        <f>'Balance Sheet Annual'!AH257/'Balance Sheet Annual'!BB257</f>
        <v>0.35553526064957697</v>
      </c>
      <c r="Y257" s="22">
        <f>'Balance Sheet Annual'!CS257/('Balance Sheet Annual'!BB257-'Balance Sheet Annual'!AQ257-'Balance Sheet Annual'!AR257-'Balance Sheet Annual'!AS257)</f>
        <v>0.1571025174691299</v>
      </c>
      <c r="Z257" s="22">
        <f>'Balance Sheet Annual'!BA257/'Balance Sheet Annual'!BB257</f>
        <v>0.64446473935042303</v>
      </c>
      <c r="AA257" s="22">
        <f>'Balance Sheet Annual'!AR257/'Balance Sheet Annual'!BB257</f>
        <v>0.39693686884591967</v>
      </c>
      <c r="AB257" s="23">
        <f>'Balance Sheet Annual'!CS257/'Balance Sheet Annual'!CT257</f>
        <v>6.8915202284226665E-2</v>
      </c>
      <c r="AC257" s="24">
        <f>'Income Statement Annual'!V257/'Income Statement Annual'!N257</f>
        <v>0.71965246359195989</v>
      </c>
      <c r="AD257" s="22">
        <f>('Income Statement Annual'!AF257-'Income Statement Annual'!AC257)/'Income Statement Annual'!N257</f>
        <v>0.47653453980687421</v>
      </c>
      <c r="AE257" s="22">
        <f>'Income Statement Annual'!AF257/'Income Statement Annual'!N257</f>
        <v>0.43334008598374862</v>
      </c>
      <c r="AF257" s="22">
        <f>'Income Statement Annual'!BS257/'Income Statement Annual'!N257</f>
        <v>0.29477569946203885</v>
      </c>
      <c r="AG257" s="22">
        <f>('Income Statement Annual'!AF257-'Income Statement Annual'!AC257)/('Income Statement Annual'!AH257*-1)</f>
        <v>9.8013888888888889</v>
      </c>
      <c r="AH257" s="23">
        <f>'Income Statement Annual'!AF257/('Income Statement Annual'!AH257*-1)</f>
        <v>8.912962962962963</v>
      </c>
      <c r="AI257" s="24">
        <f>'Cash Flow Statement Annual'!BG257/'Cash Flow Statement Annual'!AB257</f>
        <v>-0.28163712271576208</v>
      </c>
      <c r="AJ257" s="22">
        <f>'Cash Flow Statement Annual'!AB257/'Balance Sheet Annual'!BR257</f>
        <v>0.69625923278532287</v>
      </c>
      <c r="AK257" s="22">
        <f>('Cash Flow Statement Annual'!AB257+'Cash Flow Statement Annual'!AV257)/('Balance Sheet Annual'!BH257+'Balance Sheet Annual'!BS257)</f>
        <v>0.19800916138125441</v>
      </c>
      <c r="AL257" s="23">
        <f>('Cash Flow Statement Annual'!AB257/('Balance Sheet Annual'!BH257+'Balance Sheet Annual'!BS257))</f>
        <v>0.25741719520789286</v>
      </c>
      <c r="AM257" s="24">
        <f>'Income Statement Annual'!BS257/'Balance Sheet Annual'!CS257</f>
        <v>1.9948210205635948</v>
      </c>
      <c r="AN257" s="22">
        <f>'Income Statement Annual'!N257/'Balance Sheet Annual'!CS257</f>
        <v>6.7672505712109672</v>
      </c>
      <c r="AO257" s="22">
        <f>'Income Statement Annual'!N257/'Balance Sheet Annual'!BB257</f>
        <v>0.46636644202305222</v>
      </c>
      <c r="AP257" s="22">
        <f>'Income Statement Annual'!N257/('Balance Sheet Annual'!AH257-'Balance Sheet Annual'!BR257)</f>
        <v>3.4482303632412292</v>
      </c>
      <c r="AQ257" s="22">
        <f>'Income Statement Annual'!BS257/'Balance Sheet Annual'!BB257</f>
        <v>0.13747349415296761</v>
      </c>
      <c r="AR257" s="22">
        <f>'Cash Flow Statement Annual'!AB257/'Income Statement Annual'!N257</f>
        <v>0.32887658405924325</v>
      </c>
      <c r="AS257" s="22">
        <f>'Cash Flow Statement Annual'!BG257/'Income Statement Annual'!N257</f>
        <v>-9.2623854863033747E-2</v>
      </c>
      <c r="AT257" s="22">
        <f>'Cash Flow Statement Annual'!AB257/'Balance Sheet Annual'!BB257</f>
        <v>0.15337700237240454</v>
      </c>
      <c r="AU257" s="22">
        <f>('Cash Flow Statement Annual'!AB257+'Cash Flow Statement Annual'!AU257)/'Balance Sheet Annual'!BR257</f>
        <v>0.50259709316178225</v>
      </c>
      <c r="AV257" s="22">
        <f>('Cash Flow Statement Annual'!AB257+'Cash Flow Statement Annual'!AU257)/('Balance Sheet Annual'!BH257+'Balance Sheet Annual'!BS257)</f>
        <v>0.18581747709654686</v>
      </c>
      <c r="AW257" s="22">
        <f>'Cash Flow Statement Annual'!AB257/'Balance Sheet Annual'!BS257</f>
        <v>0.27957750521421326</v>
      </c>
      <c r="AX257" s="22">
        <f>('Cash Flow Statement Annual'!AB257+'Cash Flow Statement Annual'!AU257)/'Balance Sheet Annual'!BS257</f>
        <v>0.20181397217810604</v>
      </c>
      <c r="AY257" s="22">
        <f>('Balance Sheet Annual'!BH257+'Balance Sheet Annual'!BS257)/('Income Statement Annual'!AF257-'Income Statement Annual'!AC257)</f>
        <v>2.6810259316990224</v>
      </c>
      <c r="AZ257" s="22">
        <f>(('Balance Sheet Annual'!BH257+'Balance Sheet Annual'!BS257)-'Balance Sheet Annual'!N257)/('Income Statement Annual'!AF257-'Income Statement Annual'!AC257)</f>
        <v>1.8225402673468423</v>
      </c>
      <c r="BA257" s="22">
        <f>('Cash Flow Statement Annual'!AB257+'Cash Flow Statement Annual'!AU257)/'Income Statement Annual'!BS257</f>
        <v>0.80536041539401348</v>
      </c>
      <c r="BB257" s="22">
        <f>'Income Statement Annual'!AF257/('Balance Sheet Annual'!BH257+'Balance Sheet Annual'!BS257)</f>
        <v>0.33918252290345313</v>
      </c>
      <c r="BC257" s="23">
        <f>'Income Statement Annual'!AF257/('Balance Sheet Annual'!BB257-'Balance Sheet Annual'!BR257)</f>
        <v>0.25919194367031517</v>
      </c>
    </row>
    <row r="258" spans="1:55" x14ac:dyDescent="0.2">
      <c r="A258" s="47" t="s">
        <v>832</v>
      </c>
      <c r="B258" s="47" t="s">
        <v>833</v>
      </c>
      <c r="C258" s="47" t="str">
        <f>VLOOKUP(A258,'[1]S&amp;P 500 Wikipedia'!A:D,3,FALSE)</f>
        <v>Consumer Staples</v>
      </c>
      <c r="D258" s="47">
        <v>378190</v>
      </c>
      <c r="E258" s="47" t="s">
        <v>16</v>
      </c>
      <c r="F258" s="47">
        <v>2018</v>
      </c>
      <c r="G258" s="47" t="s">
        <v>17</v>
      </c>
      <c r="H258" s="48">
        <v>43465</v>
      </c>
      <c r="I258" s="48">
        <v>43504</v>
      </c>
      <c r="J258" s="48">
        <v>43504</v>
      </c>
      <c r="K258" s="47">
        <v>1458000000</v>
      </c>
      <c r="L258" s="47">
        <v>1471000000</v>
      </c>
      <c r="M258" s="47" t="s">
        <v>1850</v>
      </c>
      <c r="N258" s="20">
        <f>'Balance Sheet Annual'!AH258/'Balance Sheet Annual'!BR258</f>
        <v>0.46955846328493756</v>
      </c>
      <c r="O258" s="21">
        <f>('Balance Sheet Annual'!AH258-'Balance Sheet Annual'!U258)/'Balance Sheet Annual'!BR258</f>
        <v>0.31469199976100853</v>
      </c>
      <c r="P258" s="21">
        <f>'Balance Sheet Annual'!N258/'Balance Sheet Annual'!BR258</f>
        <v>6.5722650415247649E-2</v>
      </c>
      <c r="Q258" s="21">
        <f>'Balance Sheet Annual'!CH258/'Balance Sheet Annual'!CS258</f>
        <v>1.4395830902656244</v>
      </c>
      <c r="R258" s="21">
        <f>('Balance Sheet Annual'!BH258+'Balance Sheet Annual'!BS258)/'Balance Sheet Annual'!BB258</f>
        <v>0.29287889174066223</v>
      </c>
      <c r="S258" s="21">
        <f>('Balance Sheet Annual'!BH258/'Balance Sheet Annual'!BB258)</f>
        <v>9.3098885682858012E-2</v>
      </c>
      <c r="T258" s="21">
        <f>'Balance Sheet Annual'!BS258/'Balance Sheet Annual'!BB258</f>
        <v>0.19978000605780422</v>
      </c>
      <c r="U258" s="21">
        <f>('Balance Sheet Annual'!BH258+'Balance Sheet Annual'!BS258)/'Balance Sheet Annual'!CS258</f>
        <v>0.71450239178625596</v>
      </c>
      <c r="V258" s="21">
        <f>('Balance Sheet Annual'!BH258/'Balance Sheet Annual'!CS258)</f>
        <v>0.22712246723447282</v>
      </c>
      <c r="W258" s="21">
        <f>('Balance Sheet Annual'!BS258/'Balance Sheet Annual'!CS258)</f>
        <v>0.48737992455178314</v>
      </c>
      <c r="X258" s="22">
        <f>'Balance Sheet Annual'!AH258/'Balance Sheet Annual'!BB258</f>
        <v>0.1252849559215036</v>
      </c>
      <c r="Y258" s="22">
        <f>'Balance Sheet Annual'!CS258/('Balance Sheet Annual'!BB258-'Balance Sheet Annual'!AQ258-'Balance Sheet Annual'!AR258-'Balance Sheet Annual'!AS258)</f>
        <v>1.0712857261894841</v>
      </c>
      <c r="Z258" s="22">
        <f>'Balance Sheet Annual'!BA258/'Balance Sheet Annual'!BB258</f>
        <v>0.87471504407849643</v>
      </c>
      <c r="AA258" s="22">
        <f>'Balance Sheet Annual'!AR258/'Balance Sheet Annual'!BB258</f>
        <v>0.3303894530440466</v>
      </c>
      <c r="AB258" s="23">
        <f>'Balance Sheet Annual'!CS258/'Balance Sheet Annual'!CT258</f>
        <v>0.40990610403481642</v>
      </c>
      <c r="AC258" s="24">
        <f>'Income Statement Annual'!V258/'Income Statement Annual'!N258</f>
        <v>0.39910555941090292</v>
      </c>
      <c r="AD258" s="22">
        <f>('Income Statement Annual'!AF258-'Income Statement Annual'!AC258)/'Income Statement Annual'!N258</f>
        <v>0.14947181741074872</v>
      </c>
      <c r="AE258" s="22">
        <f>'Income Statement Annual'!AF258/'Income Statement Annual'!N258</f>
        <v>0.14268640604518468</v>
      </c>
      <c r="AF258" s="22">
        <f>'Income Statement Annual'!BS258/'Income Statement Annual'!N258</f>
        <v>0.13034929447143187</v>
      </c>
      <c r="AG258" s="22" t="e">
        <f>('Income Statement Annual'!AF258-'Income Statement Annual'!AC258)/('Income Statement Annual'!AH258*-1)</f>
        <v>#DIV/0!</v>
      </c>
      <c r="AH258" s="23" t="e">
        <f>'Income Statement Annual'!AF258/('Income Statement Annual'!AH258*-1)</f>
        <v>#DIV/0!</v>
      </c>
      <c r="AI258" s="24">
        <f>'Cash Flow Statement Annual'!BG258/'Cash Flow Statement Annual'!AB258</f>
        <v>-0.49280575539568344</v>
      </c>
      <c r="AJ258" s="22">
        <f>'Cash Flow Statement Annual'!AB258/'Balance Sheet Annual'!BR258</f>
        <v>0.28236840532950946</v>
      </c>
      <c r="AK258" s="22">
        <f>('Cash Flow Statement Annual'!AB258+'Cash Flow Statement Annual'!AV258)/('Balance Sheet Annual'!BH258+'Balance Sheet Annual'!BS258)</f>
        <v>0.18326801654691924</v>
      </c>
      <c r="AL258" s="23">
        <f>('Cash Flow Statement Annual'!AB258/('Balance Sheet Annual'!BH258+'Balance Sheet Annual'!BS258))</f>
        <v>0.25723927716089701</v>
      </c>
      <c r="AM258" s="24">
        <f>'Income Statement Annual'!BS258/'Balance Sheet Annual'!CS258</f>
        <v>0.13148990782872477</v>
      </c>
      <c r="AN258" s="22">
        <f>'Income Statement Annual'!N258/'Balance Sheet Annual'!CS258</f>
        <v>1.0087504375218761</v>
      </c>
      <c r="AO258" s="22">
        <f>'Income Statement Annual'!N258/'Balance Sheet Annual'!BB258</f>
        <v>0.41349296178800876</v>
      </c>
      <c r="AP258" s="22">
        <f>'Income Statement Annual'!N258/('Balance Sheet Annual'!AH258-'Balance Sheet Annual'!BR258)</f>
        <v>-2.9216039648569496</v>
      </c>
      <c r="AQ258" s="22">
        <f>'Income Statement Annual'!BS258/'Balance Sheet Annual'!BB258</f>
        <v>5.3898515837969681E-2</v>
      </c>
      <c r="AR258" s="22">
        <f>'Cash Flow Statement Annual'!AB258/'Income Statement Annual'!N258</f>
        <v>0.18220371655486159</v>
      </c>
      <c r="AS258" s="22">
        <f>'Cash Flow Statement Annual'!BG258/'Income Statement Annual'!N258</f>
        <v>-8.9791040172719563E-2</v>
      </c>
      <c r="AT258" s="22">
        <f>'Cash Flow Statement Annual'!AB258/'Balance Sheet Annual'!BB258</f>
        <v>7.5339954407052559E-2</v>
      </c>
      <c r="AU258" s="22">
        <f>('Cash Flow Statement Annual'!AB258+'Cash Flow Statement Annual'!AU258)/'Balance Sheet Annual'!BR258</f>
        <v>0.16275318157375873</v>
      </c>
      <c r="AV258" s="22">
        <f>('Cash Flow Statement Annual'!AB258+'Cash Flow Statement Annual'!AU258)/('Balance Sheet Annual'!BH258+'Balance Sheet Annual'!BS258)</f>
        <v>0.14826910516002612</v>
      </c>
      <c r="AW258" s="22">
        <f>'Cash Flow Statement Annual'!AB258/'Balance Sheet Annual'!BS258</f>
        <v>0.37711458665815512</v>
      </c>
      <c r="AX258" s="22">
        <f>('Cash Flow Statement Annual'!AB258+'Cash Flow Statement Annual'!AU258)/'Balance Sheet Annual'!BS258</f>
        <v>0.21736354931375679</v>
      </c>
      <c r="AY258" s="22">
        <f>('Balance Sheet Annual'!BH258+'Balance Sheet Annual'!BS258)/('Income Statement Annual'!AF258-'Income Statement Annual'!AC258)</f>
        <v>4.7387155016765536</v>
      </c>
      <c r="AZ258" s="22">
        <f>(('Balance Sheet Annual'!BH258+'Balance Sheet Annual'!BS258)-'Balance Sheet Annual'!N258)/('Income Statement Annual'!AF258-'Income Statement Annual'!AC258)</f>
        <v>4.4549909724013412</v>
      </c>
      <c r="BA258" s="22">
        <f>('Cash Flow Statement Annual'!AB258+'Cash Flow Statement Annual'!AU258)/'Income Statement Annual'!BS258</f>
        <v>0.80567879325643299</v>
      </c>
      <c r="BB258" s="22">
        <f>'Income Statement Annual'!AF258/('Balance Sheet Annual'!BH258+'Balance Sheet Annual'!BS258)</f>
        <v>0.20144785543217941</v>
      </c>
      <c r="BC258" s="23">
        <f>'Income Statement Annual'!AF258/('Balance Sheet Annual'!BB258-'Balance Sheet Annual'!BR258)</f>
        <v>8.0470516611584622E-2</v>
      </c>
    </row>
    <row r="259" spans="1:55" x14ac:dyDescent="0.2">
      <c r="A259" s="47" t="s">
        <v>802</v>
      </c>
      <c r="B259" s="47" t="s">
        <v>803</v>
      </c>
      <c r="C259" s="47" t="str">
        <f>VLOOKUP(A259,'[1]S&amp;P 500 Wikipedia'!A:D,3,FALSE)</f>
        <v>Health Care</v>
      </c>
      <c r="D259" s="47">
        <v>73420</v>
      </c>
      <c r="E259" s="47" t="s">
        <v>16</v>
      </c>
      <c r="F259" s="47">
        <v>2019</v>
      </c>
      <c r="G259" s="47" t="s">
        <v>17</v>
      </c>
      <c r="H259" s="48">
        <v>43585</v>
      </c>
      <c r="I259" s="48">
        <v>43615</v>
      </c>
      <c r="J259" s="48">
        <v>43707</v>
      </c>
      <c r="K259" s="47">
        <v>1340900000</v>
      </c>
      <c r="L259" s="47">
        <v>1351000000</v>
      </c>
      <c r="M259" s="47" t="s">
        <v>2107</v>
      </c>
      <c r="N259" s="20">
        <f>'Balance Sheet Annual'!AH259/'Balance Sheet Annual'!BR259</f>
        <v>2.5928942398489139</v>
      </c>
      <c r="O259" s="21">
        <f>('Balance Sheet Annual'!AH259-'Balance Sheet Annual'!U259)/'Balance Sheet Annual'!BR259</f>
        <v>2.1499055712936732</v>
      </c>
      <c r="P259" s="21">
        <f>'Balance Sheet Annual'!N259/'Balance Sheet Annual'!BR259</f>
        <v>1.1624173748819642</v>
      </c>
      <c r="Q259" s="21">
        <f>'Balance Sheet Annual'!CH259/'Balance Sheet Annual'!CS259</f>
        <v>0.78630606229586553</v>
      </c>
      <c r="R259" s="21">
        <f>('Balance Sheet Annual'!BH259+'Balance Sheet Annual'!BS259)/'Balance Sheet Annual'!BB259</f>
        <v>0.28233772604633534</v>
      </c>
      <c r="S259" s="21">
        <f>('Balance Sheet Annual'!BH259/'Balance Sheet Annual'!BB259)</f>
        <v>9.3428768925457664E-3</v>
      </c>
      <c r="T259" s="21">
        <f>'Balance Sheet Annual'!BS259/'Balance Sheet Annual'!BB259</f>
        <v>0.27299484915378958</v>
      </c>
      <c r="U259" s="21">
        <f>('Balance Sheet Annual'!BH259+'Balance Sheet Annual'!BS259)/'Balance Sheet Annual'!CS259</f>
        <v>0.50434159165139802</v>
      </c>
      <c r="V259" s="21">
        <f>('Balance Sheet Annual'!BH259/'Balance Sheet Annual'!CS259)</f>
        <v>1.6689237632438462E-2</v>
      </c>
      <c r="W259" s="21">
        <f>('Balance Sheet Annual'!BS259/'Balance Sheet Annual'!CS259)</f>
        <v>0.48765235401895962</v>
      </c>
      <c r="X259" s="22">
        <f>'Balance Sheet Annual'!AH259/'Balance Sheet Annual'!BB259</f>
        <v>0.24491047338729457</v>
      </c>
      <c r="Y259" s="22">
        <f>'Balance Sheet Annual'!CS259/('Balance Sheet Annual'!BB259-'Balance Sheet Annual'!AQ259-'Balance Sheet Annual'!AR259-'Balance Sheet Annual'!AS259)</f>
        <v>1.7210625535561268</v>
      </c>
      <c r="Z259" s="22">
        <f>'Balance Sheet Annual'!BA259/'Balance Sheet Annual'!BB259</f>
        <v>0.75508952661270545</v>
      </c>
      <c r="AA259" s="22">
        <f>'Balance Sheet Annual'!AR259/'Balance Sheet Annual'!BB259</f>
        <v>0.44550360113274018</v>
      </c>
      <c r="AB259" s="23">
        <f>'Balance Sheet Annual'!CS259/'Balance Sheet Annual'!CT259</f>
        <v>0.55981448034428172</v>
      </c>
      <c r="AC259" s="24">
        <f>'Income Statement Annual'!V259/'Income Statement Annual'!N259</f>
        <v>0.70039598128088487</v>
      </c>
      <c r="AD259" s="22">
        <f>('Income Statement Annual'!AF259-'Income Statement Annual'!AC259)/'Income Statement Annual'!N259</f>
        <v>0.27476519291815293</v>
      </c>
      <c r="AE259" s="22">
        <f>'Income Statement Annual'!AF259/'Income Statement Annual'!N259</f>
        <v>0.21703701279575874</v>
      </c>
      <c r="AF259" s="22">
        <f>'Income Statement Annual'!BS259/'Income Statement Annual'!N259</f>
        <v>0.1515528356841313</v>
      </c>
      <c r="AG259" s="22">
        <f>('Income Statement Annual'!AF259-'Income Statement Annual'!AC259)/('Income Statement Annual'!AH259*-1)</f>
        <v>5.8144044321329638</v>
      </c>
      <c r="AH259" s="23">
        <f>'Income Statement Annual'!AF259/('Income Statement Annual'!AH259*-1)</f>
        <v>4.5927977839335181</v>
      </c>
      <c r="AI259" s="24">
        <f>'Cash Flow Statement Annual'!BG259/'Cash Flow Statement Annual'!AB259</f>
        <v>-0.77508206079634656</v>
      </c>
      <c r="AJ259" s="22">
        <f>'Cash Flow Statement Annual'!AB259/'Balance Sheet Annual'!BR259</f>
        <v>0.82707743153918789</v>
      </c>
      <c r="AK259" s="22">
        <f>('Cash Flow Statement Annual'!AB259+'Cash Flow Statement Annual'!AV259)/('Balance Sheet Annual'!BH259+'Balance Sheet Annual'!BS259)</f>
        <v>0.17035223503395988</v>
      </c>
      <c r="AL259" s="23">
        <f>('Cash Flow Statement Annual'!AB259/('Balance Sheet Annual'!BH259+'Balance Sheet Annual'!BS259))</f>
        <v>0.27669404517453799</v>
      </c>
      <c r="AM259" s="24">
        <f>'Income Statement Annual'!BS259/'Balance Sheet Annual'!CS259</f>
        <v>9.2228949255158135E-2</v>
      </c>
      <c r="AN259" s="22">
        <f>'Income Statement Annual'!N259/'Balance Sheet Annual'!CS259</f>
        <v>0.60855970684298577</v>
      </c>
      <c r="AO259" s="22">
        <f>'Income Statement Annual'!N259/'Balance Sheet Annual'!BB259</f>
        <v>0.34068053604477444</v>
      </c>
      <c r="AP259" s="22">
        <f>'Income Statement Annual'!N259/('Balance Sheet Annual'!AH259-'Balance Sheet Annual'!BR259)</f>
        <v>2.2643201185624307</v>
      </c>
      <c r="AQ259" s="22">
        <f>'Income Statement Annual'!BS259/'Balance Sheet Annual'!BB259</f>
        <v>5.1631101299975474E-2</v>
      </c>
      <c r="AR259" s="22">
        <f>'Cash Flow Statement Annual'!AB259/'Income Statement Annual'!N259</f>
        <v>0.22930915993062145</v>
      </c>
      <c r="AS259" s="22">
        <f>'Cash Flow Statement Annual'!BG259/'Income Statement Annual'!N259</f>
        <v>-0.17773341623850508</v>
      </c>
      <c r="AT259" s="22">
        <f>'Cash Flow Statement Annual'!AB259/'Balance Sheet Annual'!BB259</f>
        <v>7.8121167525141033E-2</v>
      </c>
      <c r="AU259" s="22">
        <f>('Cash Flow Statement Annual'!AB259+'Cash Flow Statement Annual'!AU259)/'Balance Sheet Annual'!BR259</f>
        <v>0.7357176581680831</v>
      </c>
      <c r="AV259" s="22">
        <f>('Cash Flow Statement Annual'!AB259+'Cash Flow Statement Annual'!AU259)/('Balance Sheet Annual'!BH259+'Balance Sheet Annual'!BS259)</f>
        <v>0.24613015321434212</v>
      </c>
      <c r="AW259" s="22">
        <f>'Cash Flow Statement Annual'!AB259/'Balance Sheet Annual'!BS259</f>
        <v>0.28616352201257861</v>
      </c>
      <c r="AX259" s="22">
        <f>('Cash Flow Statement Annual'!AB259+'Cash Flow Statement Annual'!AU259)/'Balance Sheet Annual'!BS259</f>
        <v>0.25455362247815078</v>
      </c>
      <c r="AY259" s="22">
        <f>('Balance Sheet Annual'!BH259+'Balance Sheet Annual'!BS259)/('Income Statement Annual'!AF259-'Income Statement Annual'!AC259)</f>
        <v>3.0161981896141019</v>
      </c>
      <c r="AZ259" s="22">
        <f>(('Balance Sheet Annual'!BH259+'Balance Sheet Annual'!BS259)-'Balance Sheet Annual'!N259)/('Income Statement Annual'!AF259-'Income Statement Annual'!AC259)</f>
        <v>1.843258694616484</v>
      </c>
      <c r="BA259" s="22">
        <f>('Cash Flow Statement Annual'!AB259+'Cash Flow Statement Annual'!AU259)/'Income Statement Annual'!BS259</f>
        <v>1.3459296048369682</v>
      </c>
      <c r="BB259" s="22">
        <f>'Income Statement Annual'!AF259/('Balance Sheet Annual'!BH259+'Balance Sheet Annual'!BS259)</f>
        <v>0.26188595798452063</v>
      </c>
      <c r="BC259" s="23">
        <f>'Income Statement Annual'!AF259/('Balance Sheet Annual'!BB259-'Balance Sheet Annual'!BR259)</f>
        <v>8.165275417990199E-2</v>
      </c>
    </row>
    <row r="260" spans="1:55" x14ac:dyDescent="0.2">
      <c r="A260" s="47" t="s">
        <v>811</v>
      </c>
      <c r="B260" s="47" t="s">
        <v>812</v>
      </c>
      <c r="C260" s="47" t="str">
        <f>VLOOKUP(A260,'[1]S&amp;P 500 Wikipedia'!A:D,3,FALSE)</f>
        <v>Consumer Discretionary</v>
      </c>
      <c r="D260" s="47">
        <v>139431</v>
      </c>
      <c r="E260" s="47" t="s">
        <v>16</v>
      </c>
      <c r="F260" s="47">
        <v>2018</v>
      </c>
      <c r="G260" s="47" t="s">
        <v>17</v>
      </c>
      <c r="H260" s="48">
        <v>43465</v>
      </c>
      <c r="I260" s="48">
        <v>43523</v>
      </c>
      <c r="J260" s="48">
        <v>43592</v>
      </c>
      <c r="K260" s="47">
        <v>528617000</v>
      </c>
      <c r="L260" s="47">
        <v>531439000</v>
      </c>
      <c r="M260" s="47" t="s">
        <v>2108</v>
      </c>
      <c r="N260" s="20">
        <f>'Balance Sheet Annual'!AH260/'Balance Sheet Annual'!BR260</f>
        <v>0.85685965053874658</v>
      </c>
      <c r="O260" s="21">
        <f>('Balance Sheet Annual'!AH260-'Balance Sheet Annual'!U260)/'Balance Sheet Annual'!BR260</f>
        <v>0.81927557630315484</v>
      </c>
      <c r="P260" s="21">
        <f>'Balance Sheet Annual'!N260/'Balance Sheet Annual'!BR260</f>
        <v>0.51774265636943084</v>
      </c>
      <c r="Q260" s="21">
        <f>'Balance Sheet Annual'!CH260/'Balance Sheet Annual'!CS260</f>
        <v>1.8576039385393983</v>
      </c>
      <c r="R260" s="21">
        <f>('Balance Sheet Annual'!BH260+'Balance Sheet Annual'!BS260)/'Balance Sheet Annual'!BB260</f>
        <v>0.5008627074123988</v>
      </c>
      <c r="S260" s="21">
        <f>('Balance Sheet Annual'!BH260/'Balance Sheet Annual'!BB260)</f>
        <v>1.436940930807774E-3</v>
      </c>
      <c r="T260" s="21">
        <f>'Balance Sheet Annual'!BS260/'Balance Sheet Annual'!BB260</f>
        <v>0.49942576648159098</v>
      </c>
      <c r="U260" s="21">
        <f>('Balance Sheet Annual'!BH260+'Balance Sheet Annual'!BS260)/'Balance Sheet Annual'!CS260</f>
        <v>1.431267245369177</v>
      </c>
      <c r="V260" s="21">
        <f>('Balance Sheet Annual'!BH260/'Balance Sheet Annual'!CS260)</f>
        <v>4.1062080633247639E-3</v>
      </c>
      <c r="W260" s="21">
        <f>('Balance Sheet Annual'!BS260/'Balance Sheet Annual'!CS260)</f>
        <v>1.4271610373058523</v>
      </c>
      <c r="X260" s="22">
        <f>'Balance Sheet Annual'!AH260/'Balance Sheet Annual'!BB260</f>
        <v>8.3638495571735402E-2</v>
      </c>
      <c r="Y260" s="22">
        <f>'Balance Sheet Annual'!CS260/('Balance Sheet Annual'!BB260-'Balance Sheet Annual'!AQ260-'Balance Sheet Annual'!AR260-'Balance Sheet Annual'!AS260)</f>
        <v>0.43248539334520797</v>
      </c>
      <c r="Z260" s="22">
        <f>'Balance Sheet Annual'!BA260/'Balance Sheet Annual'!BB260</f>
        <v>0.91636150442826458</v>
      </c>
      <c r="AA260" s="22">
        <f>'Balance Sheet Annual'!AR260/'Balance Sheet Annual'!BB260</f>
        <v>6.0289620507379071E-2</v>
      </c>
      <c r="AB260" s="23">
        <f>'Balance Sheet Annual'!CS260/'Balance Sheet Annual'!CT260</f>
        <v>0.34994352664250877</v>
      </c>
      <c r="AC260" s="24">
        <f>'Income Statement Annual'!V260/'Income Statement Annual'!N260</f>
        <v>0.4118151377834543</v>
      </c>
      <c r="AD260" s="22">
        <f>('Income Statement Annual'!AF260-'Income Statement Annual'!AC260)/'Income Statement Annual'!N260</f>
        <v>0.2250708486949354</v>
      </c>
      <c r="AE260" s="22">
        <f>'Income Statement Annual'!AF260/'Income Statement Annual'!N260</f>
        <v>0.12492340451867434</v>
      </c>
      <c r="AF260" s="22">
        <f>'Income Statement Annual'!BS260/'Income Statement Annual'!N260</f>
        <v>3.9681049954875827E-2</v>
      </c>
      <c r="AG260" s="22">
        <f>('Income Statement Annual'!AF260-'Income Statement Annual'!AC260)/('Income Statement Annual'!AH260*-1)</f>
        <v>3.4405266707644966</v>
      </c>
      <c r="AH260" s="23">
        <f>'Income Statement Annual'!AF260/('Income Statement Annual'!AH260*-1)</f>
        <v>1.9096311563287429</v>
      </c>
      <c r="AI260" s="24">
        <f>'Cash Flow Statement Annual'!BG260/'Cash Flow Statement Annual'!AB260</f>
        <v>0.22596527567735766</v>
      </c>
      <c r="AJ260" s="22">
        <f>'Cash Flow Statement Annual'!AB260/'Balance Sheet Annual'!BR260</f>
        <v>0.58413290189298861</v>
      </c>
      <c r="AK260" s="22">
        <f>('Cash Flow Statement Annual'!AB260+'Cash Flow Statement Annual'!AV260)/('Balance Sheet Annual'!BH260+'Balance Sheet Annual'!BS260)</f>
        <v>9.6616668261582397E-2</v>
      </c>
      <c r="AL260" s="23">
        <f>('Cash Flow Statement Annual'!AB260/('Balance Sheet Annual'!BH260+'Balance Sheet Annual'!BS260))</f>
        <v>0.11383858589308496</v>
      </c>
      <c r="AM260" s="24">
        <f>'Income Statement Annual'!BS260/'Balance Sheet Annual'!CS260</f>
        <v>4.4151550301403483E-2</v>
      </c>
      <c r="AN260" s="22">
        <f>'Income Statement Annual'!N260/'Balance Sheet Annual'!CS260</f>
        <v>1.1126608381484711</v>
      </c>
      <c r="AO260" s="22">
        <f>'Income Statement Annual'!N260/'Balance Sheet Annual'!BB260</f>
        <v>0.38936845765868561</v>
      </c>
      <c r="AP260" s="22">
        <f>'Income Statement Annual'!N260/('Balance Sheet Annual'!AH260-'Balance Sheet Annual'!BR260)</f>
        <v>-27.867767185338209</v>
      </c>
      <c r="AQ260" s="22">
        <f>'Income Statement Annual'!BS260/'Balance Sheet Annual'!BB260</f>
        <v>1.5450549219207257E-2</v>
      </c>
      <c r="AR260" s="22">
        <f>'Cash Flow Statement Annual'!AB260/'Income Statement Annual'!N260</f>
        <v>0.14643585328216313</v>
      </c>
      <c r="AS260" s="22">
        <f>'Cash Flow Statement Annual'!BG260/'Income Statement Annual'!N260</f>
        <v>3.308941795595309E-2</v>
      </c>
      <c r="AT260" s="22">
        <f>'Cash Flow Statement Annual'!AB260/'Balance Sheet Annual'!BB260</f>
        <v>5.7017502338409437E-2</v>
      </c>
      <c r="AU260" s="22">
        <f>('Cash Flow Statement Annual'!AB260+'Cash Flow Statement Annual'!AU260)/'Balance Sheet Annual'!BR260</f>
        <v>-0.12224361639428095</v>
      </c>
      <c r="AV260" s="22">
        <f>('Cash Flow Statement Annual'!AB260+'Cash Flow Statement Annual'!AU260)/('Balance Sheet Annual'!BH260+'Balance Sheet Annual'!BS260)</f>
        <v>-2.3823414807973026E-2</v>
      </c>
      <c r="AW260" s="22">
        <f>'Cash Flow Statement Annual'!AB260/'Balance Sheet Annual'!BS260</f>
        <v>0.11416612070316785</v>
      </c>
      <c r="AX260" s="22">
        <f>('Cash Flow Statement Annual'!AB260+'Cash Flow Statement Annual'!AU260)/'Balance Sheet Annual'!BS260</f>
        <v>-2.3891959208656149E-2</v>
      </c>
      <c r="AY260" s="22">
        <f>('Balance Sheet Annual'!BH260+'Balance Sheet Annual'!BS260)/('Income Statement Annual'!AF260-'Income Statement Annual'!AC260)</f>
        <v>5.7152953885319526</v>
      </c>
      <c r="AZ260" s="22">
        <f>(('Balance Sheet Annual'!BH260+'Balance Sheet Annual'!BS260)-'Balance Sheet Annual'!N260)/('Income Statement Annual'!AF260-'Income Statement Annual'!AC260)</f>
        <v>5.1386212809675431</v>
      </c>
      <c r="BA260" s="22">
        <f>('Cash Flow Statement Annual'!AB260+'Cash Flow Statement Annual'!AU260)/'Income Statement Annual'!BS260</f>
        <v>-0.77228711233750091</v>
      </c>
      <c r="BB260" s="22">
        <f>'Income Statement Annual'!AF260/('Balance Sheet Annual'!BH260+'Balance Sheet Annual'!BS260)</f>
        <v>9.7114903192140112E-2</v>
      </c>
      <c r="BC260" s="23">
        <f>'Income Statement Annual'!AF260/('Balance Sheet Annual'!BB260-'Balance Sheet Annual'!BR260)</f>
        <v>5.3902702915256145E-2</v>
      </c>
    </row>
    <row r="261" spans="1:55" x14ac:dyDescent="0.2">
      <c r="A261" s="47" t="s">
        <v>826</v>
      </c>
      <c r="B261" s="47" t="s">
        <v>827</v>
      </c>
      <c r="C261" s="47" t="str">
        <f>VLOOKUP(A261,'[1]S&amp;P 500 Wikipedia'!A:D,3,FALSE)</f>
        <v>Consumer Discretionary</v>
      </c>
      <c r="D261" s="47">
        <v>333439</v>
      </c>
      <c r="E261" s="47" t="s">
        <v>16</v>
      </c>
      <c r="F261" s="47">
        <v>2018</v>
      </c>
      <c r="G261" s="47" t="s">
        <v>17</v>
      </c>
      <c r="H261" s="48">
        <v>43465</v>
      </c>
      <c r="I261" s="48">
        <v>43524</v>
      </c>
      <c r="J261" s="48">
        <v>43524</v>
      </c>
      <c r="K261" s="47">
        <v>73999000</v>
      </c>
      <c r="L261" s="47">
        <v>74281000</v>
      </c>
      <c r="M261" s="47" t="s">
        <v>1853</v>
      </c>
      <c r="N261" s="20">
        <f>'Balance Sheet Annual'!AH261/'Balance Sheet Annual'!BR261</f>
        <v>1.3805774776432465</v>
      </c>
      <c r="O261" s="21">
        <f>('Balance Sheet Annual'!AH261-'Balance Sheet Annual'!U261)/'Balance Sheet Annual'!BR261</f>
        <v>0.68019547865297059</v>
      </c>
      <c r="P261" s="21">
        <f>'Balance Sheet Annual'!N261/'Balance Sheet Annual'!BR261</f>
        <v>3.6448649348685136E-2</v>
      </c>
      <c r="Q261" s="21">
        <f>'Balance Sheet Annual'!CH261/'Balance Sheet Annual'!CS261</f>
        <v>0.7606208499153031</v>
      </c>
      <c r="R261" s="21">
        <f>('Balance Sheet Annual'!BH261+'Balance Sheet Annual'!BS261)/'Balance Sheet Annual'!BB261</f>
        <v>0.24871695608935041</v>
      </c>
      <c r="S261" s="21">
        <f>('Balance Sheet Annual'!BH261/'Balance Sheet Annual'!BB261)</f>
        <v>0.13301447738142469</v>
      </c>
      <c r="T261" s="21">
        <f>'Balance Sheet Annual'!BS261/'Balance Sheet Annual'!BB261</f>
        <v>0.11570247870792572</v>
      </c>
      <c r="U261" s="21">
        <f>('Balance Sheet Annual'!BH261+'Balance Sheet Annual'!BS261)/'Balance Sheet Annual'!CS261</f>
        <v>0.43789625861837922</v>
      </c>
      <c r="V261" s="21">
        <f>('Balance Sheet Annual'!BH261/'Balance Sheet Annual'!CS261)</f>
        <v>0.23418806221832381</v>
      </c>
      <c r="W261" s="21">
        <f>('Balance Sheet Annual'!BS261/'Balance Sheet Annual'!CS261)</f>
        <v>0.20370819640005544</v>
      </c>
      <c r="X261" s="22">
        <f>'Balance Sheet Annual'!AH261/'Balance Sheet Annual'!BB261</f>
        <v>0.34424411466324883</v>
      </c>
      <c r="Y261" s="22">
        <f>'Balance Sheet Annual'!CS261/('Balance Sheet Annual'!BB261-'Balance Sheet Annual'!AQ261-'Balance Sheet Annual'!AR261-'Balance Sheet Annual'!AS261)</f>
        <v>0.7537460323538866</v>
      </c>
      <c r="Z261" s="22">
        <f>'Balance Sheet Annual'!BA261/'Balance Sheet Annual'!BB261</f>
        <v>0.65575588533675122</v>
      </c>
      <c r="AA261" s="22">
        <f>'Balance Sheet Annual'!AR261/'Balance Sheet Annual'!BB261</f>
        <v>0.19245303674146735</v>
      </c>
      <c r="AB261" s="23">
        <f>'Balance Sheet Annual'!CS261/'Balance Sheet Annual'!CT261</f>
        <v>0.56798145952213752</v>
      </c>
      <c r="AC261" s="24">
        <f>'Income Statement Annual'!V261/'Income Statement Annual'!N261</f>
        <v>0.28427223994789874</v>
      </c>
      <c r="AD261" s="22">
        <f>('Income Statement Annual'!AF261-'Income Statement Annual'!AC261)/'Income Statement Annual'!N261</f>
        <v>0.10971215491273018</v>
      </c>
      <c r="AE261" s="22">
        <f>'Income Statement Annual'!AF261/'Income Statement Annual'!N261</f>
        <v>0.10971215491273018</v>
      </c>
      <c r="AF261" s="22">
        <f>'Income Statement Annual'!BS261/'Income Statement Annual'!N261</f>
        <v>8.6311657658924595E-2</v>
      </c>
      <c r="AG261" s="22">
        <f>('Income Statement Annual'!AF261-'Income Statement Annual'!AC261)/('Income Statement Annual'!AH261*-1)</f>
        <v>28.210420583614496</v>
      </c>
      <c r="AH261" s="23">
        <f>'Income Statement Annual'!AF261/('Income Statement Annual'!AH261*-1)</f>
        <v>28.210420583614496</v>
      </c>
      <c r="AI261" s="24">
        <f>'Cash Flow Statement Annual'!BG261/'Cash Flow Statement Annual'!AB261</f>
        <v>0.16763025841753121</v>
      </c>
      <c r="AJ261" s="22">
        <f>'Cash Flow Statement Annual'!AB261/'Balance Sheet Annual'!BR261</f>
        <v>0.36168326935046702</v>
      </c>
      <c r="AK261" s="22">
        <f>('Cash Flow Statement Annual'!AB261+'Cash Flow Statement Annual'!AV261)/('Balance Sheet Annual'!BH261+'Balance Sheet Annual'!BS261)</f>
        <v>0.3626008065134958</v>
      </c>
      <c r="AL261" s="23">
        <f>('Cash Flow Statement Annual'!AB261/('Balance Sheet Annual'!BH261+'Balance Sheet Annual'!BS261))</f>
        <v>0.3626008065134958</v>
      </c>
      <c r="AM261" s="24">
        <f>'Income Statement Annual'!BS261/'Balance Sheet Annual'!CS261</f>
        <v>0.11581951164634581</v>
      </c>
      <c r="AN261" s="22">
        <f>'Income Statement Annual'!N261/'Balance Sheet Annual'!CS261</f>
        <v>1.3418756491043955</v>
      </c>
      <c r="AO261" s="22">
        <f>'Income Statement Annual'!N261/'Balance Sheet Annual'!BB261</f>
        <v>0.76216048967553018</v>
      </c>
      <c r="AP261" s="22">
        <f>'Income Statement Annual'!N261/('Balance Sheet Annual'!AH261-'Balance Sheet Annual'!BR261)</f>
        <v>8.0315174605830624</v>
      </c>
      <c r="AQ261" s="22">
        <f>'Income Statement Annual'!BS261/'Balance Sheet Annual'!BB261</f>
        <v>6.5783335266032694E-2</v>
      </c>
      <c r="AR261" s="22">
        <f>'Cash Flow Statement Annual'!AB261/'Income Statement Annual'!N261</f>
        <v>0.11832805569595199</v>
      </c>
      <c r="AS261" s="22">
        <f>'Cash Flow Statement Annual'!BG261/'Income Statement Annual'!N261</f>
        <v>1.9835362554356459E-2</v>
      </c>
      <c r="AT261" s="22">
        <f>'Cash Flow Statement Annual'!AB261/'Balance Sheet Annual'!BB261</f>
        <v>9.0184968871580187E-2</v>
      </c>
      <c r="AU261" s="22">
        <f>('Cash Flow Statement Annual'!AB261+'Cash Flow Statement Annual'!AU261)/'Balance Sheet Annual'!BR261</f>
        <v>-4.6187373306117524E-2</v>
      </c>
      <c r="AV261" s="22">
        <f>('Cash Flow Statement Annual'!AB261+'Cash Flow Statement Annual'!AU261)/('Balance Sheet Annual'!BH261+'Balance Sheet Annual'!BS261)</f>
        <v>-4.6304543866832575E-2</v>
      </c>
      <c r="AW261" s="22">
        <f>'Cash Flow Statement Annual'!AB261/'Balance Sheet Annual'!BS261</f>
        <v>0.77945580664040204</v>
      </c>
      <c r="AX261" s="22">
        <f>('Cash Flow Statement Annual'!AB261+'Cash Flow Statement Annual'!AU261)/'Balance Sheet Annual'!BS261</f>
        <v>-9.9537411231584036E-2</v>
      </c>
      <c r="AY261" s="22">
        <f>('Balance Sheet Annual'!BH261+'Balance Sheet Annual'!BS261)/('Income Statement Annual'!AF261-'Income Statement Annual'!AC261)</f>
        <v>2.9744331824497912</v>
      </c>
      <c r="AZ261" s="22">
        <f>(('Balance Sheet Annual'!BH261+'Balance Sheet Annual'!BS261)-'Balance Sheet Annual'!N261)/('Income Statement Annual'!AF261-'Income Statement Annual'!AC261)</f>
        <v>2.8657440798447222</v>
      </c>
      <c r="BA261" s="22">
        <f>('Cash Flow Statement Annual'!AB261+'Cash Flow Statement Annual'!AU261)/'Income Statement Annual'!BS261</f>
        <v>-0.17507055787138043</v>
      </c>
      <c r="BB261" s="22">
        <f>'Income Statement Annual'!AF261/('Balance Sheet Annual'!BH261+'Balance Sheet Annual'!BS261)</f>
        <v>0.33619850864371537</v>
      </c>
      <c r="BC261" s="23">
        <f>'Income Statement Annual'!AF261/('Balance Sheet Annual'!BB261-'Balance Sheet Annual'!BR261)</f>
        <v>0.11139417489314427</v>
      </c>
    </row>
    <row r="262" spans="1:55" x14ac:dyDescent="0.2">
      <c r="A262" s="47" t="s">
        <v>793</v>
      </c>
      <c r="B262" s="47" t="s">
        <v>794</v>
      </c>
      <c r="C262" s="47" t="str">
        <f>VLOOKUP(A262,'[1]S&amp;P 500 Wikipedia'!A:D,3,FALSE)</f>
        <v>Consumer Staples</v>
      </c>
      <c r="D262" s="47">
        <v>251282</v>
      </c>
      <c r="E262" s="47" t="s">
        <v>16</v>
      </c>
      <c r="F262" s="47">
        <v>2018</v>
      </c>
      <c r="G262" s="47" t="s">
        <v>17</v>
      </c>
      <c r="H262" s="48">
        <v>43434</v>
      </c>
      <c r="I262" s="48">
        <v>43490</v>
      </c>
      <c r="J262" s="48">
        <v>43490</v>
      </c>
      <c r="K262" s="47">
        <v>131800000</v>
      </c>
      <c r="L262" s="47">
        <v>133800000</v>
      </c>
      <c r="M262" s="47" t="s">
        <v>1854</v>
      </c>
      <c r="N262" s="20">
        <f>'Balance Sheet Annual'!AH262/'Balance Sheet Annual'!BR262</f>
        <v>0.73932157665983911</v>
      </c>
      <c r="O262" s="21">
        <f>('Balance Sheet Annual'!AH262-'Balance Sheet Annual'!U262)/'Balance Sheet Annual'!BR262</f>
        <v>0.34650547035020235</v>
      </c>
      <c r="P262" s="21">
        <f>'Balance Sheet Annual'!N262/'Balance Sheet Annual'!BR262</f>
        <v>4.8258979867112951E-2</v>
      </c>
      <c r="Q262" s="21">
        <f>'Balance Sheet Annual'!CH262/'Balance Sheet Annual'!CS262</f>
        <v>2.2230532336119664</v>
      </c>
      <c r="R262" s="21">
        <f>('Balance Sheet Annual'!BH262+'Balance Sheet Annual'!BS262)/'Balance Sheet Annual'!BB262</f>
        <v>0.45789945789945791</v>
      </c>
      <c r="S262" s="21">
        <f>('Balance Sheet Annual'!BH262/'Balance Sheet Annual'!BB262)</f>
        <v>6.2741312741312741E-2</v>
      </c>
      <c r="T262" s="21">
        <f>'Balance Sheet Annual'!BS262/'Balance Sheet Annual'!BB262</f>
        <v>0.39515814515814518</v>
      </c>
      <c r="U262" s="21">
        <f>('Balance Sheet Annual'!BH262+'Balance Sheet Annual'!BS262)/'Balance Sheet Annual'!CS262</f>
        <v>1.4758343284520143</v>
      </c>
      <c r="V262" s="21">
        <f>('Balance Sheet Annual'!BH262/'Balance Sheet Annual'!CS262)</f>
        <v>0.20221859091194772</v>
      </c>
      <c r="W262" s="21">
        <f>('Balance Sheet Annual'!BS262/'Balance Sheet Annual'!CS262)</f>
        <v>1.2736157375400665</v>
      </c>
      <c r="X262" s="22">
        <f>'Balance Sheet Annual'!AH262/'Balance Sheet Annual'!BB262</f>
        <v>0.14429039429039428</v>
      </c>
      <c r="Y262" s="22">
        <f>'Balance Sheet Annual'!CS262/('Balance Sheet Annual'!BB262-'Balance Sheet Annual'!AQ262-'Balance Sheet Annual'!AR262-'Balance Sheet Annual'!AS262)</f>
        <v>1.1145278789576911</v>
      </c>
      <c r="Z262" s="22">
        <f>'Balance Sheet Annual'!BA262/'Balance Sheet Annual'!BB262</f>
        <v>0.85570960570960575</v>
      </c>
      <c r="AA262" s="22">
        <f>'Balance Sheet Annual'!AR262/'Balance Sheet Annual'!BB262</f>
        <v>0.44147069147069146</v>
      </c>
      <c r="AB262" s="23">
        <f>'Balance Sheet Annual'!CS262/'Balance Sheet Annual'!CT262</f>
        <v>0.31026481026481029</v>
      </c>
      <c r="AC262" s="24">
        <f>'Income Statement Annual'!V262/'Income Statement Annual'!N262</f>
        <v>0.43846253397178725</v>
      </c>
      <c r="AD262" s="22">
        <f>('Income Statement Annual'!AF262-'Income Statement Annual'!AC262)/'Income Statement Annual'!N262</f>
        <v>0.17417589528369909</v>
      </c>
      <c r="AE262" s="22">
        <f>'Income Statement Annual'!AF262/'Income Statement Annual'!N262</f>
        <v>0.17417589528369909</v>
      </c>
      <c r="AF262" s="22">
        <f>'Income Statement Annual'!BS262/'Income Statement Annual'!N262</f>
        <v>0.17256743515317347</v>
      </c>
      <c r="AG262" s="22">
        <f>('Income Statement Annual'!AF262-'Income Statement Annual'!AC262)/('Income Statement Annual'!AH262*-1)</f>
        <v>5.3957617411225662</v>
      </c>
      <c r="AH262" s="23">
        <f>'Income Statement Annual'!AF262/('Income Statement Annual'!AH262*-1)</f>
        <v>5.3957617411225662</v>
      </c>
      <c r="AI262" s="24">
        <f>'Cash Flow Statement Annual'!BG262/'Cash Flow Statement Annual'!AB262</f>
        <v>-0.91463711641500245</v>
      </c>
      <c r="AJ262" s="22">
        <f>'Cash Flow Statement Annual'!AB262/'Balance Sheet Annual'!BR262</f>
        <v>0.41025128640655445</v>
      </c>
      <c r="AK262" s="22">
        <f>('Cash Flow Statement Annual'!AB262+'Cash Flow Statement Annual'!AV262)/('Balance Sheet Annual'!BH262+'Balance Sheet Annual'!BS262)</f>
        <v>0.11664253470743548</v>
      </c>
      <c r="AL262" s="23">
        <f>('Cash Flow Statement Annual'!AB262/('Balance Sheet Annual'!BH262+'Balance Sheet Annual'!BS262))</f>
        <v>0.1748573375351333</v>
      </c>
      <c r="AM262" s="24">
        <f>'Income Statement Annual'!BS262/'Balance Sheet Annual'!CS262</f>
        <v>0.29331908742379487</v>
      </c>
      <c r="AN262" s="22">
        <f>'Income Statement Annual'!N262/'Balance Sheet Annual'!CS262</f>
        <v>1.6997360316761989</v>
      </c>
      <c r="AO262" s="22">
        <f>'Income Statement Annual'!N262/'Balance Sheet Annual'!BB262</f>
        <v>0.5273682773682774</v>
      </c>
      <c r="AP262" s="22">
        <f>'Income Statement Annual'!N262/('Balance Sheet Annual'!AH262-'Balance Sheet Annual'!BR262)</f>
        <v>-10.365848984285167</v>
      </c>
      <c r="AQ262" s="22">
        <f>'Income Statement Annual'!BS262/'Balance Sheet Annual'!BB262</f>
        <v>9.1006591006591003E-2</v>
      </c>
      <c r="AR262" s="22">
        <f>'Cash Flow Statement Annual'!AB262/'Income Statement Annual'!N262</f>
        <v>0.15182384588363623</v>
      </c>
      <c r="AS262" s="22">
        <f>'Cash Flow Statement Annual'!BG262/'Income Statement Annual'!N262</f>
        <v>-0.13886372460204477</v>
      </c>
      <c r="AT262" s="22">
        <f>'Cash Flow Statement Annual'!AB262/'Balance Sheet Annual'!BB262</f>
        <v>8.0067080067080063E-2</v>
      </c>
      <c r="AU262" s="22">
        <f>('Cash Flow Statement Annual'!AB262+'Cash Flow Statement Annual'!AU262)/'Balance Sheet Annual'!BR262</f>
        <v>0.33106859169705749</v>
      </c>
      <c r="AV262" s="22">
        <f>('Cash Flow Statement Annual'!AB262+'Cash Flow Statement Annual'!AU262)/('Balance Sheet Annual'!BH262+'Balance Sheet Annual'!BS262)</f>
        <v>0.14110808278681544</v>
      </c>
      <c r="AW262" s="22">
        <f>'Cash Flow Statement Annual'!AB262/'Balance Sheet Annual'!BS262</f>
        <v>0.20262034592514003</v>
      </c>
      <c r="AX262" s="22">
        <f>('Cash Flow Statement Annual'!AB262+'Cash Flow Statement Annual'!AU262)/'Balance Sheet Annual'!BS262</f>
        <v>0.1635125465715907</v>
      </c>
      <c r="AY262" s="22">
        <f>('Balance Sheet Annual'!BH262+'Balance Sheet Annual'!BS262)/('Income Statement Annual'!AF262-'Income Statement Annual'!AC262)</f>
        <v>4.9850334359409825</v>
      </c>
      <c r="AZ262" s="22">
        <f>(('Balance Sheet Annual'!BH262+'Balance Sheet Annual'!BS262)-'Balance Sheet Annual'!N262)/('Income Statement Annual'!AF262-'Income Statement Annual'!AC262)</f>
        <v>4.8824965502600577</v>
      </c>
      <c r="BA262" s="22">
        <f>('Cash Flow Statement Annual'!AB262+'Cash Flow Statement Annual'!AU262)/'Income Statement Annual'!BS262</f>
        <v>0.7099850010713521</v>
      </c>
      <c r="BB262" s="22">
        <f>'Income Statement Annual'!AF262/('Balance Sheet Annual'!BH262+'Balance Sheet Annual'!BS262)</f>
        <v>0.20060045992675241</v>
      </c>
      <c r="BC262" s="23">
        <f>'Income Statement Annual'!AF262/('Balance Sheet Annual'!BB262-'Balance Sheet Annual'!BR262)</f>
        <v>0.1141289204937793</v>
      </c>
    </row>
    <row r="263" spans="1:55" x14ac:dyDescent="0.2">
      <c r="A263" s="47" t="s">
        <v>775</v>
      </c>
      <c r="B263" s="47" t="s">
        <v>776</v>
      </c>
      <c r="C263" s="47" t="str">
        <f>VLOOKUP(A263,'[1]S&amp;P 500 Wikipedia'!A:D,3,FALSE)</f>
        <v>Financials</v>
      </c>
      <c r="D263" s="47">
        <v>118024</v>
      </c>
      <c r="E263" s="47" t="s">
        <v>16</v>
      </c>
      <c r="F263" s="47">
        <v>2018</v>
      </c>
      <c r="G263" s="47" t="s">
        <v>17</v>
      </c>
      <c r="H263" s="48">
        <v>43465</v>
      </c>
      <c r="I263" s="48">
        <v>43516</v>
      </c>
      <c r="J263" s="48">
        <v>43516</v>
      </c>
      <c r="K263" s="47">
        <v>36977000</v>
      </c>
      <c r="L263" s="47">
        <v>37844000</v>
      </c>
      <c r="M263" s="47" t="s">
        <v>1855</v>
      </c>
      <c r="N263" s="20">
        <f>'Balance Sheet Annual'!AH263/'Balance Sheet Annual'!BR263</f>
        <v>6.4615963769521221</v>
      </c>
      <c r="O263" s="21">
        <f>('Balance Sheet Annual'!AH263-'Balance Sheet Annual'!U263)/'Balance Sheet Annual'!BR263</f>
        <v>6.4615963769521221</v>
      </c>
      <c r="P263" s="21">
        <f>'Balance Sheet Annual'!N263/'Balance Sheet Annual'!BR263</f>
        <v>5.5489556359156298</v>
      </c>
      <c r="Q263" s="21">
        <f>'Balance Sheet Annual'!CH263/'Balance Sheet Annual'!CS263</f>
        <v>0.14420821283218013</v>
      </c>
      <c r="R263" s="21">
        <f>('Balance Sheet Annual'!BH263+'Balance Sheet Annual'!BS263)/'Balance Sheet Annual'!BB263</f>
        <v>0</v>
      </c>
      <c r="S263" s="21">
        <f>('Balance Sheet Annual'!BH263/'Balance Sheet Annual'!BB263)</f>
        <v>0</v>
      </c>
      <c r="T263" s="21">
        <f>'Balance Sheet Annual'!BS263/'Balance Sheet Annual'!BB263</f>
        <v>0</v>
      </c>
      <c r="U263" s="21">
        <f>('Balance Sheet Annual'!BH263+'Balance Sheet Annual'!BS263)/'Balance Sheet Annual'!CS263</f>
        <v>0</v>
      </c>
      <c r="V263" s="21">
        <f>('Balance Sheet Annual'!BH263/'Balance Sheet Annual'!CS263)</f>
        <v>0</v>
      </c>
      <c r="W263" s="21">
        <f>('Balance Sheet Annual'!BS263/'Balance Sheet Annual'!CS263)</f>
        <v>0</v>
      </c>
      <c r="X263" s="22">
        <f>'Balance Sheet Annual'!AH263/'Balance Sheet Annual'!BB263</f>
        <v>0.8143756137326591</v>
      </c>
      <c r="Y263" s="22">
        <f>'Balance Sheet Annual'!CS263/('Balance Sheet Annual'!BB263-'Balance Sheet Annual'!AQ263-'Balance Sheet Annual'!AR263-'Balance Sheet Annual'!AS263)</f>
        <v>0.96051916367497603</v>
      </c>
      <c r="Z263" s="22">
        <f>'Balance Sheet Annual'!BA263/'Balance Sheet Annual'!BB263</f>
        <v>0.18562438626734087</v>
      </c>
      <c r="AA263" s="22">
        <f>'Balance Sheet Annual'!AR263/'Balance Sheet Annual'!BB263</f>
        <v>0</v>
      </c>
      <c r="AB263" s="23">
        <f>'Balance Sheet Annual'!CS263/'Balance Sheet Annual'!CT263</f>
        <v>0.87396680847515384</v>
      </c>
      <c r="AC263" s="24">
        <f>'Income Statement Annual'!V263/'Income Statement Annual'!N263</f>
        <v>0.74948170766705313</v>
      </c>
      <c r="AD263" s="22">
        <f>('Income Statement Annual'!AF263-'Income Statement Annual'!AC263)/'Income Statement Annual'!N263</f>
        <v>0.54105357409341892</v>
      </c>
      <c r="AE263" s="22">
        <f>'Income Statement Annual'!AF263/'Income Statement Annual'!N263</f>
        <v>0.48806492716356914</v>
      </c>
      <c r="AF263" s="22">
        <f>'Income Statement Annual'!BS263/'Income Statement Annual'!N263</f>
        <v>0.39684547656492142</v>
      </c>
      <c r="AG263" s="22" t="e">
        <f>('Income Statement Annual'!AF263-'Income Statement Annual'!AC263)/('Income Statement Annual'!AH263*-1)</f>
        <v>#DIV/0!</v>
      </c>
      <c r="AH263" s="23" t="e">
        <f>'Income Statement Annual'!AF263/('Income Statement Annual'!AH263*-1)</f>
        <v>#DIV/0!</v>
      </c>
      <c r="AI263" s="24">
        <f>'Cash Flow Statement Annual'!BG263/'Cash Flow Statement Annual'!AB263</f>
        <v>-0.41387210439582522</v>
      </c>
      <c r="AJ263" s="22">
        <f>'Cash Flow Statement Annual'!AB263/'Balance Sheet Annual'!BR263</f>
        <v>2.5543514219550314</v>
      </c>
      <c r="AK263" s="22" t="e">
        <f>('Cash Flow Statement Annual'!AB263+'Cash Flow Statement Annual'!AV263)/('Balance Sheet Annual'!BH263+'Balance Sheet Annual'!BS263)</f>
        <v>#DIV/0!</v>
      </c>
      <c r="AL263" s="23" t="e">
        <f>('Cash Flow Statement Annual'!AB263/('Balance Sheet Annual'!BH263+'Balance Sheet Annual'!BS263))</f>
        <v>#DIV/0!</v>
      </c>
      <c r="AM263" s="24">
        <f>'Income Statement Annual'!BS263/'Balance Sheet Annual'!CS263</f>
        <v>0.28435311032805927</v>
      </c>
      <c r="AN263" s="22">
        <f>'Income Statement Annual'!N263/'Balance Sheet Annual'!CS263</f>
        <v>0.71653358075140072</v>
      </c>
      <c r="AO263" s="22">
        <f>'Income Statement Annual'!N263/'Balance Sheet Annual'!BB263</f>
        <v>0.62622656673457566</v>
      </c>
      <c r="AP263" s="22">
        <f>'Income Statement Annual'!N263/('Balance Sheet Annual'!AH263-'Balance Sheet Annual'!BR263)</f>
        <v>0.90976023928032101</v>
      </c>
      <c r="AQ263" s="22">
        <f>'Income Statement Annual'!BS263/'Balance Sheet Annual'!BB263</f>
        <v>0.24851518031339723</v>
      </c>
      <c r="AR263" s="22">
        <f>'Cash Flow Statement Annual'!AB263/'Income Statement Annual'!N263</f>
        <v>0.51408400583150615</v>
      </c>
      <c r="AS263" s="22">
        <f>'Cash Flow Statement Annual'!BG263/'Income Statement Annual'!N263</f>
        <v>-0.21276502932972116</v>
      </c>
      <c r="AT263" s="22">
        <f>'Cash Flow Statement Annual'!AB263/'Balance Sheet Annual'!BB263</f>
        <v>0.3219330619850217</v>
      </c>
      <c r="AU263" s="22">
        <f>('Cash Flow Statement Annual'!AB263+'Cash Flow Statement Annual'!AU263)/'Balance Sheet Annual'!BR263</f>
        <v>1.9805957039048152</v>
      </c>
      <c r="AV263" s="22" t="e">
        <f>('Cash Flow Statement Annual'!AB263+'Cash Flow Statement Annual'!AU263)/('Balance Sheet Annual'!BH263+'Balance Sheet Annual'!BS263)</f>
        <v>#DIV/0!</v>
      </c>
      <c r="AW263" s="22" t="e">
        <f>'Cash Flow Statement Annual'!AB263/'Balance Sheet Annual'!BS263</f>
        <v>#DIV/0!</v>
      </c>
      <c r="AX263" s="22" t="e">
        <f>('Cash Flow Statement Annual'!AB263+'Cash Flow Statement Annual'!AU263)/'Balance Sheet Annual'!BS263</f>
        <v>#DIV/0!</v>
      </c>
      <c r="AY263" s="22">
        <f>('Balance Sheet Annual'!BH263+'Balance Sheet Annual'!BS263)/('Income Statement Annual'!AF263-'Income Statement Annual'!AC263)</f>
        <v>0</v>
      </c>
      <c r="AZ263" s="22">
        <f>(('Balance Sheet Annual'!BH263+'Balance Sheet Annual'!BS263)-'Balance Sheet Annual'!N263)/('Income Statement Annual'!AF263-'Income Statement Annual'!AC263)</f>
        <v>-2.064070031909838</v>
      </c>
      <c r="BA263" s="22">
        <f>('Cash Flow Statement Annual'!AB263+'Cash Flow Statement Annual'!AU263)/'Income Statement Annual'!BS263</f>
        <v>1.004448892694328</v>
      </c>
      <c r="BB263" s="22" t="e">
        <f>'Income Statement Annual'!AF263/('Balance Sheet Annual'!BH263+'Balance Sheet Annual'!BS263)</f>
        <v>#DIV/0!</v>
      </c>
      <c r="BC263" s="23">
        <f>'Income Statement Annual'!AF263/('Balance Sheet Annual'!BB263-'Balance Sheet Annual'!BR263)</f>
        <v>0.34971490989968385</v>
      </c>
    </row>
    <row r="264" spans="1:55" x14ac:dyDescent="0.2">
      <c r="A264" s="47" t="s">
        <v>781</v>
      </c>
      <c r="B264" s="47" t="s">
        <v>782</v>
      </c>
      <c r="C264" s="47" t="str">
        <f>VLOOKUP(A264,'[1]S&amp;P 500 Wikipedia'!A:D,3,FALSE)</f>
        <v>Materials</v>
      </c>
      <c r="D264" s="47">
        <v>378186</v>
      </c>
      <c r="E264" s="47" t="s">
        <v>16</v>
      </c>
      <c r="F264" s="47">
        <v>2018</v>
      </c>
      <c r="G264" s="47" t="s">
        <v>17</v>
      </c>
      <c r="H264" s="48">
        <v>43465</v>
      </c>
      <c r="I264" s="48">
        <v>43521</v>
      </c>
      <c r="J264" s="48">
        <v>43586</v>
      </c>
      <c r="K264" s="47">
        <v>62670000</v>
      </c>
      <c r="L264" s="47">
        <v>62914000</v>
      </c>
      <c r="M264" s="47" t="s">
        <v>2109</v>
      </c>
      <c r="N264" s="20">
        <f>'Balance Sheet Annual'!AH264/'Balance Sheet Annual'!BR264</f>
        <v>1.7360228789323164</v>
      </c>
      <c r="O264" s="21">
        <f>('Balance Sheet Annual'!AH264-'Balance Sheet Annual'!U264)/'Balance Sheet Annual'!BR264</f>
        <v>0.8932710517953607</v>
      </c>
      <c r="P264" s="21">
        <f>'Balance Sheet Annual'!N264/'Balance Sheet Annual'!BR264</f>
        <v>5.7060057197330788E-2</v>
      </c>
      <c r="Q264" s="21">
        <f>'Balance Sheet Annual'!CH264/'Balance Sheet Annual'!CS264</f>
        <v>0.92980883385743596</v>
      </c>
      <c r="R264" s="21">
        <f>('Balance Sheet Annual'!BH264+'Balance Sheet Annual'!BS264)/'Balance Sheet Annual'!BB264</f>
        <v>0.32670339349577271</v>
      </c>
      <c r="S264" s="21">
        <f>('Balance Sheet Annual'!BH264/'Balance Sheet Annual'!BB264)</f>
        <v>4.0836026563173491E-2</v>
      </c>
      <c r="T264" s="21">
        <f>'Balance Sheet Annual'!BS264/'Balance Sheet Annual'!BB264</f>
        <v>0.28586736693259923</v>
      </c>
      <c r="U264" s="21">
        <f>('Balance Sheet Annual'!BH264+'Balance Sheet Annual'!BS264)/'Balance Sheet Annual'!CS264</f>
        <v>0.63047509481934416</v>
      </c>
      <c r="V264" s="21">
        <f>('Balance Sheet Annual'!BH264/'Balance Sheet Annual'!CS264)</f>
        <v>7.8805724801249116E-2</v>
      </c>
      <c r="W264" s="21">
        <f>('Balance Sheet Annual'!BS264/'Balance Sheet Annual'!CS264)</f>
        <v>0.55166937001809513</v>
      </c>
      <c r="X264" s="22">
        <f>'Balance Sheet Annual'!AH264/'Balance Sheet Annual'!BB264</f>
        <v>0.14299613491984803</v>
      </c>
      <c r="Y264" s="22">
        <f>'Balance Sheet Annual'!CS264/('Balance Sheet Annual'!BB264-'Balance Sheet Annual'!AQ264-'Balance Sheet Annual'!AR264-'Balance Sheet Annual'!AS264)</f>
        <v>0.74415845150946047</v>
      </c>
      <c r="Z264" s="22">
        <f>'Balance Sheet Annual'!BA264/'Balance Sheet Annual'!BB264</f>
        <v>0.85700386508015192</v>
      </c>
      <c r="AA264" s="22">
        <f>'Balance Sheet Annual'!AR264/'Balance Sheet Annual'!BB264</f>
        <v>0.25117922268931975</v>
      </c>
      <c r="AB264" s="23">
        <f>'Balance Sheet Annual'!CS264/'Balance Sheet Annual'!CT264</f>
        <v>0.51818604125732526</v>
      </c>
      <c r="AC264" s="24">
        <f>'Income Statement Annual'!V264/'Income Statement Annual'!N264</f>
        <v>0.22773719360124781</v>
      </c>
      <c r="AD264" s="22">
        <f>('Income Statement Annual'!AF264-'Income Statement Annual'!AC264)/'Income Statement Annual'!N264</f>
        <v>0.16592177915375217</v>
      </c>
      <c r="AE264" s="22">
        <f>'Income Statement Annual'!AF264/'Income Statement Annual'!N264</f>
        <v>0.16592177915375217</v>
      </c>
      <c r="AF264" s="22">
        <f>'Income Statement Annual'!BS264/'Income Statement Annual'!N264</f>
        <v>0.11073719477930807</v>
      </c>
      <c r="AG264" s="22">
        <f>('Income Statement Annual'!AF264-'Income Statement Annual'!AC264)/('Income Statement Annual'!AH264*-1)</f>
        <v>5.1376751854905196</v>
      </c>
      <c r="AH264" s="23">
        <f>'Income Statement Annual'!AF264/('Income Statement Annual'!AH264*-1)</f>
        <v>5.1376751854905196</v>
      </c>
      <c r="AI264" s="24">
        <f>'Cash Flow Statement Annual'!BG264/'Cash Flow Statement Annual'!AB264</f>
        <v>-0.22465354790767328</v>
      </c>
      <c r="AJ264" s="22">
        <f>'Cash Flow Statement Annual'!AB264/'Balance Sheet Annual'!BR264</f>
        <v>0.89627963139497935</v>
      </c>
      <c r="AK264" s="22">
        <f>('Cash Flow Statement Annual'!AB264+'Cash Flow Statement Annual'!AV264)/('Balance Sheet Annual'!BH264+'Balance Sheet Annual'!BS264)</f>
        <v>0.18866065840490617</v>
      </c>
      <c r="AL264" s="23">
        <f>('Cash Flow Statement Annual'!AB264/('Balance Sheet Annual'!BH264+'Balance Sheet Annual'!BS264))</f>
        <v>0.22597413667956959</v>
      </c>
      <c r="AM264" s="24">
        <f>'Income Statement Annual'!BS264/'Balance Sheet Annual'!CS264</f>
        <v>9.4960371050136869E-2</v>
      </c>
      <c r="AN264" s="22">
        <f>'Income Statement Annual'!N264/'Balance Sheet Annual'!CS264</f>
        <v>0.85752913679443132</v>
      </c>
      <c r="AO264" s="22">
        <f>'Income Statement Annual'!N264/'Balance Sheet Annual'!BB264</f>
        <v>0.44435962865831768</v>
      </c>
      <c r="AP264" s="22">
        <f>'Income Statement Annual'!N264/('Balance Sheet Annual'!AH264-'Balance Sheet Annual'!BR264)</f>
        <v>7.3295013003699063</v>
      </c>
      <c r="AQ264" s="22">
        <f>'Income Statement Annual'!BS264/'Balance Sheet Annual'!BB264</f>
        <v>4.920713875079713E-2</v>
      </c>
      <c r="AR264" s="22">
        <f>'Cash Flow Statement Annual'!AB264/'Income Statement Annual'!N264</f>
        <v>0.16614136958931641</v>
      </c>
      <c r="AS264" s="22">
        <f>'Cash Flow Statement Annual'!BG264/'Income Statement Annual'!N264</f>
        <v>-3.7324248132479948E-2</v>
      </c>
      <c r="AT264" s="22">
        <f>'Cash Flow Statement Annual'!AB264/'Balance Sheet Annual'!BB264</f>
        <v>7.3826517295492958E-2</v>
      </c>
      <c r="AU264" s="22">
        <f>('Cash Flow Statement Annual'!AB264+'Cash Flow Statement Annual'!AU264)/'Balance Sheet Annual'!BR264</f>
        <v>-1.5799911026374325</v>
      </c>
      <c r="AV264" s="22">
        <f>('Cash Flow Statement Annual'!AB264+'Cash Flow Statement Annual'!AU264)/('Balance Sheet Annual'!BH264+'Balance Sheet Annual'!BS264)</f>
        <v>-0.3983546126382439</v>
      </c>
      <c r="AW264" s="22">
        <f>'Cash Flow Statement Annual'!AB264/'Balance Sheet Annual'!BS264</f>
        <v>0.25825444186813917</v>
      </c>
      <c r="AX264" s="22">
        <f>('Cash Flow Statement Annual'!AB264+'Cash Flow Statement Annual'!AU264)/'Balance Sheet Annual'!BS264</f>
        <v>-0.45525939235412327</v>
      </c>
      <c r="AY264" s="22">
        <f>('Balance Sheet Annual'!BH264+'Balance Sheet Annual'!BS264)/('Income Statement Annual'!AF264-'Income Statement Annual'!AC264)</f>
        <v>4.4311418655639745</v>
      </c>
      <c r="AZ264" s="22">
        <f>(('Balance Sheet Annual'!BH264+'Balance Sheet Annual'!BS264)-'Balance Sheet Annual'!N264)/('Income Statement Annual'!AF264-'Income Statement Annual'!AC264)</f>
        <v>4.3673943789973535</v>
      </c>
      <c r="BA264" s="22">
        <f>('Cash Flow Statement Annual'!AB264+'Cash Flow Statement Annual'!AU264)/'Income Statement Annual'!BS264</f>
        <v>-2.6448155098532333</v>
      </c>
      <c r="BB264" s="22">
        <f>'Income Statement Annual'!AF264/('Balance Sheet Annual'!BH264+'Balance Sheet Annual'!BS264)</f>
        <v>0.22567546477610342</v>
      </c>
      <c r="BC264" s="23">
        <f>'Income Statement Annual'!AF264/('Balance Sheet Annual'!BB264-'Balance Sheet Annual'!BR264)</f>
        <v>8.0347130051345916E-2</v>
      </c>
    </row>
    <row r="265" spans="1:55" x14ac:dyDescent="0.2">
      <c r="A265" s="47" t="s">
        <v>13</v>
      </c>
      <c r="B265" s="47" t="s">
        <v>14</v>
      </c>
      <c r="C265" s="47" t="str">
        <f>VLOOKUP(A265,'[1]S&amp;P 500 Wikipedia'!A:D,3,FALSE)</f>
        <v>Industrials</v>
      </c>
      <c r="D265" s="47">
        <v>22219</v>
      </c>
      <c r="E265" s="47" t="s">
        <v>16</v>
      </c>
      <c r="F265" s="47">
        <v>2018</v>
      </c>
      <c r="G265" s="47" t="s">
        <v>17</v>
      </c>
      <c r="H265" s="48">
        <v>43465</v>
      </c>
      <c r="I265" s="48">
        <v>43503</v>
      </c>
      <c r="J265" s="48">
        <v>43503</v>
      </c>
      <c r="K265" s="47">
        <v>580800000</v>
      </c>
      <c r="L265" s="47">
        <v>592700000</v>
      </c>
      <c r="M265" s="47" t="s">
        <v>1857</v>
      </c>
      <c r="N265" s="20">
        <f>'Balance Sheet Annual'!AH265/'Balance Sheet Annual'!BR265</f>
        <v>1.8924627277747101</v>
      </c>
      <c r="O265" s="21">
        <f>('Balance Sheet Annual'!AH265-'Balance Sheet Annual'!U265)/'Balance Sheet Annual'!BR265</f>
        <v>1.2897570403092213</v>
      </c>
      <c r="P265" s="21">
        <f>'Balance Sheet Annual'!N265/'Balance Sheet Annual'!BR265</f>
        <v>0.44630038652678078</v>
      </c>
      <c r="Q265" s="21">
        <f>'Balance Sheet Annual'!CH265/'Balance Sheet Annual'!CS265</f>
        <v>2.7063363119415111</v>
      </c>
      <c r="R265" s="21">
        <f>('Balance Sheet Annual'!BH265+'Balance Sheet Annual'!BS265)/'Balance Sheet Annual'!BB265</f>
        <v>0.40060273972602739</v>
      </c>
      <c r="S265" s="21">
        <f>('Balance Sheet Annual'!BH265/'Balance Sheet Annual'!BB265)</f>
        <v>3.3178082191780825E-2</v>
      </c>
      <c r="T265" s="21">
        <f>'Balance Sheet Annual'!BS265/'Balance Sheet Annual'!BB265</f>
        <v>0.36742465753424658</v>
      </c>
      <c r="U265" s="21">
        <f>('Balance Sheet Annual'!BH265+'Balance Sheet Annual'!BS265)/'Balance Sheet Annual'!CS265</f>
        <v>1.4847684809098294</v>
      </c>
      <c r="V265" s="21">
        <f>('Balance Sheet Annual'!BH265/'Balance Sheet Annual'!CS265)</f>
        <v>0.12296913078797725</v>
      </c>
      <c r="W265" s="21">
        <f>('Balance Sheet Annual'!BS265/'Balance Sheet Annual'!CS265)</f>
        <v>1.3617993501218522</v>
      </c>
      <c r="X265" s="22">
        <f>'Balance Sheet Annual'!AH265/'Balance Sheet Annual'!BB265</f>
        <v>0.37558904109589042</v>
      </c>
      <c r="Y265" s="22">
        <f>'Balance Sheet Annual'!CS265/('Balance Sheet Annual'!BB265-'Balance Sheet Annual'!AQ265-'Balance Sheet Annual'!AR265-'Balance Sheet Annual'!AS265)</f>
        <v>0.41392064559515801</v>
      </c>
      <c r="Z265" s="22">
        <f>'Balance Sheet Annual'!BA265/'Balance Sheet Annual'!BB265</f>
        <v>0.62441095890410958</v>
      </c>
      <c r="AA265" s="22">
        <f>'Balance Sheet Annual'!AR265/'Balance Sheet Annual'!BB265</f>
        <v>0.27536986301369865</v>
      </c>
      <c r="AB265" s="23">
        <f>'Balance Sheet Annual'!CS265/'Balance Sheet Annual'!CT265</f>
        <v>0.26980821917808218</v>
      </c>
      <c r="AC265" s="24">
        <f>'Income Statement Annual'!V265/'Income Statement Annual'!N265</f>
        <v>0.4908591484816115</v>
      </c>
      <c r="AD265" s="22">
        <f>('Income Statement Annual'!AF265-'Income Statement Annual'!AC265)/'Income Statement Annual'!N265</f>
        <v>0.20326567984129407</v>
      </c>
      <c r="AE265" s="22">
        <f>'Income Statement Annual'!AF265/'Income Statement Annual'!N265</f>
        <v>0.20326567984129407</v>
      </c>
      <c r="AF265" s="22">
        <f>'Income Statement Annual'!BS265/'Income Statement Annual'!N265</f>
        <v>0.16325347169235466</v>
      </c>
      <c r="AG265" s="22">
        <f>('Income Statement Annual'!AF265-'Income Statement Annual'!AC265)/('Income Statement Annual'!AH265*-1)</f>
        <v>32.173913043478258</v>
      </c>
      <c r="AH265" s="23">
        <f>'Income Statement Annual'!AF265/('Income Statement Annual'!AH265*-1)</f>
        <v>32.173913043478258</v>
      </c>
      <c r="AI265" s="24">
        <f>'Cash Flow Statement Annual'!BG265/'Cash Flow Statement Annual'!AB265</f>
        <v>-1.04068954806647</v>
      </c>
      <c r="AJ265" s="22">
        <f>'Cash Flow Statement Annual'!AB265/'Balance Sheet Annual'!BR265</f>
        <v>0.88887355052457206</v>
      </c>
      <c r="AK265" s="22">
        <f>('Cash Flow Statement Annual'!AB265+'Cash Flow Statement Annual'!AV265)/('Balance Sheet Annual'!BH265+'Balance Sheet Annual'!BS265)</f>
        <v>0.22199425523184244</v>
      </c>
      <c r="AL265" s="23">
        <f>('Cash Flow Statement Annual'!AB265/('Balance Sheet Annual'!BH265+'Balance Sheet Annual'!BS265))</f>
        <v>0.44036383531664613</v>
      </c>
      <c r="AM265" s="24">
        <f>'Income Statement Annual'!BS265/'Balance Sheet Annual'!CS265</f>
        <v>0.54315597075548339</v>
      </c>
      <c r="AN265" s="22">
        <f>'Income Statement Annual'!N265/'Balance Sheet Annual'!CS265</f>
        <v>3.3270714865962634</v>
      </c>
      <c r="AO265" s="22">
        <f>'Income Statement Annual'!N265/'Balance Sheet Annual'!BB265</f>
        <v>0.89767123287671235</v>
      </c>
      <c r="AP265" s="22">
        <f>'Income Statement Annual'!N265/('Balance Sheet Annual'!AH265-'Balance Sheet Annual'!BR265)</f>
        <v>5.0680587780355761</v>
      </c>
      <c r="AQ265" s="22">
        <f>'Income Statement Annual'!BS265/'Balance Sheet Annual'!BB265</f>
        <v>0.14654794520547945</v>
      </c>
      <c r="AR265" s="22">
        <f>'Cash Flow Statement Annual'!AB265/'Income Statement Annual'!N265</f>
        <v>0.19652067755226613</v>
      </c>
      <c r="AS265" s="22">
        <f>'Cash Flow Statement Annual'!BG265/'Income Statement Annual'!N265</f>
        <v>-0.2045170151075843</v>
      </c>
      <c r="AT265" s="22">
        <f>'Cash Flow Statement Annual'!AB265/'Balance Sheet Annual'!BB265</f>
        <v>0.1764109589041096</v>
      </c>
      <c r="AU265" s="22">
        <f>('Cash Flow Statement Annual'!AB265+'Cash Flow Statement Annual'!AU265)/'Balance Sheet Annual'!BR265</f>
        <v>0.91951960242959696</v>
      </c>
      <c r="AV265" s="22">
        <f>('Cash Flow Statement Annual'!AB265+'Cash Flow Statement Annual'!AU265)/('Balance Sheet Annual'!BH265+'Balance Sheet Annual'!BS265)</f>
        <v>0.45554643687594037</v>
      </c>
      <c r="AW265" s="22">
        <f>'Cash Flow Statement Annual'!AB265/'Balance Sheet Annual'!BS265</f>
        <v>0.48012825292670197</v>
      </c>
      <c r="AX265" s="22">
        <f>('Cash Flow Statement Annual'!AB265+'Cash Flow Statement Annual'!AU265)/'Balance Sheet Annual'!BS265</f>
        <v>0.49668182834986208</v>
      </c>
      <c r="AY265" s="22">
        <f>('Balance Sheet Annual'!BH265+'Balance Sheet Annual'!BS265)/('Income Statement Annual'!AF265-'Income Statement Annual'!AC265)</f>
        <v>2.1954954954954955</v>
      </c>
      <c r="AZ265" s="22">
        <f>(('Balance Sheet Annual'!BH265+'Balance Sheet Annual'!BS265)-'Balance Sheet Annual'!N265)/('Income Statement Annual'!AF265-'Income Statement Annual'!AC265)</f>
        <v>1.7100600600600599</v>
      </c>
      <c r="BA265" s="22">
        <f>('Cash Flow Statement Annual'!AB265+'Cash Flow Statement Annual'!AU265)/'Income Statement Annual'!BS265</f>
        <v>1.2452794914937371</v>
      </c>
      <c r="BB265" s="22">
        <f>'Income Statement Annual'!AF265/('Balance Sheet Annual'!BH265+'Balance Sheet Annual'!BS265)</f>
        <v>0.45547804677882642</v>
      </c>
      <c r="BC265" s="23">
        <f>'Income Statement Annual'!AF265/('Balance Sheet Annual'!BB265-'Balance Sheet Annual'!BR265)</f>
        <v>0.2276456111566858</v>
      </c>
    </row>
    <row r="266" spans="1:55" x14ac:dyDescent="0.2">
      <c r="A266" s="47" t="s">
        <v>835</v>
      </c>
      <c r="B266" s="47" t="s">
        <v>836</v>
      </c>
      <c r="C266" s="47" t="str">
        <f>VLOOKUP(A266,'[1]S&amp;P 500 Wikipedia'!A:D,3,FALSE)</f>
        <v>Consumer Staples</v>
      </c>
      <c r="D266" s="47">
        <v>333441</v>
      </c>
      <c r="E266" s="47" t="s">
        <v>16</v>
      </c>
      <c r="F266" s="47">
        <v>2018</v>
      </c>
      <c r="G266" s="47" t="s">
        <v>17</v>
      </c>
      <c r="H266" s="48">
        <v>43465</v>
      </c>
      <c r="I266" s="48">
        <v>43524</v>
      </c>
      <c r="J266" s="48">
        <v>43524</v>
      </c>
      <c r="K266" s="47">
        <v>550103000</v>
      </c>
      <c r="L266" s="47">
        <v>556580000</v>
      </c>
      <c r="M266" s="47" t="s">
        <v>1858</v>
      </c>
      <c r="N266" s="20">
        <f>'Balance Sheet Annual'!AH266/'Balance Sheet Annual'!BR266</f>
        <v>3.0012226667442965</v>
      </c>
      <c r="O266" s="21">
        <f>('Balance Sheet Annual'!AH266-'Balance Sheet Annual'!U266)/'Balance Sheet Annual'!BR266</f>
        <v>2.5392625739214334</v>
      </c>
      <c r="P266" s="21">
        <f>'Balance Sheet Annual'!N266/'Balance Sheet Annual'!BR266</f>
        <v>1.5938966472315332</v>
      </c>
      <c r="Q266" s="21">
        <f>'Balance Sheet Annual'!CH266/'Balance Sheet Annual'!CS266</f>
        <v>0.25367352912749475</v>
      </c>
      <c r="R266" s="21">
        <f>('Balance Sheet Annual'!BH266+'Balance Sheet Annual'!BS266)/'Balance Sheet Annual'!BB266</f>
        <v>0</v>
      </c>
      <c r="S266" s="21">
        <f>('Balance Sheet Annual'!BH266/'Balance Sheet Annual'!BB266)</f>
        <v>0</v>
      </c>
      <c r="T266" s="21">
        <f>'Balance Sheet Annual'!BS266/'Balance Sheet Annual'!BB266</f>
        <v>0</v>
      </c>
      <c r="U266" s="21">
        <f>('Balance Sheet Annual'!BH266+'Balance Sheet Annual'!BS266)/'Balance Sheet Annual'!CS266</f>
        <v>0</v>
      </c>
      <c r="V266" s="21">
        <f>('Balance Sheet Annual'!BH266/'Balance Sheet Annual'!CS266)</f>
        <v>0</v>
      </c>
      <c r="W266" s="21">
        <f>('Balance Sheet Annual'!BS266/'Balance Sheet Annual'!CS266)</f>
        <v>0</v>
      </c>
      <c r="X266" s="22">
        <f>'Balance Sheet Annual'!AH266/'Balance Sheet Annual'!BB266</f>
        <v>0.39854505001335355</v>
      </c>
      <c r="Y266" s="22">
        <f>'Balance Sheet Annual'!CS266/('Balance Sheet Annual'!BB266-'Balance Sheet Annual'!AQ266-'Balance Sheet Annual'!AR266-'Balance Sheet Annual'!AS266)</f>
        <v>1.6799811107440785</v>
      </c>
      <c r="Z266" s="22">
        <f>'Balance Sheet Annual'!BA266/'Balance Sheet Annual'!BB266</f>
        <v>0.6014549499866465</v>
      </c>
      <c r="AA266" s="22">
        <f>'Balance Sheet Annual'!AR266/'Balance Sheet Annual'!BB266</f>
        <v>0.2941628150534219</v>
      </c>
      <c r="AB266" s="23">
        <f>'Balance Sheet Annual'!CS266/'Balance Sheet Annual'!CT266</f>
        <v>0.79765583045847577</v>
      </c>
      <c r="AC266" s="24">
        <f>'Income Statement Annual'!V266/'Income Statement Annual'!N266</f>
        <v>0.60290640087434721</v>
      </c>
      <c r="AD266" s="22">
        <f>('Income Statement Annual'!AF266-'Income Statement Annual'!AC266)/'Income Statement Annual'!N266</f>
        <v>0.33715715793015466</v>
      </c>
      <c r="AE266" s="22">
        <f>'Income Statement Annual'!AF266/'Income Statement Annual'!N266</f>
        <v>0.33715715793015466</v>
      </c>
      <c r="AF266" s="22">
        <f>'Income Statement Annual'!BS266/'Income Statement Annual'!N266</f>
        <v>0.26082381645431807</v>
      </c>
      <c r="AG266" s="22" t="e">
        <f>('Income Statement Annual'!AF266-'Income Statement Annual'!AC266)/('Income Statement Annual'!AH266*-1)</f>
        <v>#DIV/0!</v>
      </c>
      <c r="AH266" s="23" t="e">
        <f>'Income Statement Annual'!AF266/('Income Statement Annual'!AH266*-1)</f>
        <v>#DIV/0!</v>
      </c>
      <c r="AI266" s="24">
        <f>'Cash Flow Statement Annual'!BG266/'Cash Flow Statement Annual'!AB266</f>
        <v>-1.1327416491017583</v>
      </c>
      <c r="AJ266" s="22">
        <f>'Cash Flow Statement Annual'!AB266/'Balance Sheet Annual'!BR266</f>
        <v>1.9327799449384091</v>
      </c>
      <c r="AK266" s="22" t="e">
        <f>('Cash Flow Statement Annual'!AB266+'Cash Flow Statement Annual'!AV266)/('Balance Sheet Annual'!BH266+'Balance Sheet Annual'!BS266)</f>
        <v>#DIV/0!</v>
      </c>
      <c r="AL266" s="23" t="e">
        <f>('Cash Flow Statement Annual'!AB266/('Balance Sheet Annual'!BH266+'Balance Sheet Annual'!BS266))</f>
        <v>#DIV/0!</v>
      </c>
      <c r="AM266" s="24">
        <f>'Income Statement Annual'!BS266/'Balance Sheet Annual'!CS266</f>
        <v>0.275001723946461</v>
      </c>
      <c r="AN266" s="22">
        <f>'Income Statement Annual'!N266/'Balance Sheet Annual'!CS266</f>
        <v>1.0543581781943066</v>
      </c>
      <c r="AO266" s="22">
        <f>'Income Statement Annual'!N266/'Balance Sheet Annual'!BB266</f>
        <v>0.84101494822826528</v>
      </c>
      <c r="AP266" s="22">
        <f>'Income Statement Annual'!N266/('Balance Sheet Annual'!AH266-'Balance Sheet Annual'!BR266)</f>
        <v>3.1646748820681201</v>
      </c>
      <c r="AQ266" s="22">
        <f>'Income Statement Annual'!BS266/'Balance Sheet Annual'!BB266</f>
        <v>0.21935672849202686</v>
      </c>
      <c r="AR266" s="22">
        <f>'Cash Flow Statement Annual'!AB266/'Income Statement Annual'!N266</f>
        <v>0.30518128495530683</v>
      </c>
      <c r="AS266" s="22">
        <f>'Cash Flow Statement Annual'!BG266/'Income Statement Annual'!N266</f>
        <v>-0.34569155199526791</v>
      </c>
      <c r="AT266" s="22">
        <f>'Cash Flow Statement Annual'!AB266/'Balance Sheet Annual'!BB266</f>
        <v>0.25666202256692289</v>
      </c>
      <c r="AU266" s="22">
        <f>('Cash Flow Statement Annual'!AB266+'Cash Flow Statement Annual'!AU266)/'Balance Sheet Annual'!BR266</f>
        <v>2.386840113450166</v>
      </c>
      <c r="AV266" s="22" t="e">
        <f>('Cash Flow Statement Annual'!AB266+'Cash Flow Statement Annual'!AU266)/('Balance Sheet Annual'!BH266+'Balance Sheet Annual'!BS266)</f>
        <v>#DIV/0!</v>
      </c>
      <c r="AW266" s="22" t="e">
        <f>'Cash Flow Statement Annual'!AB266/'Balance Sheet Annual'!BS266</f>
        <v>#DIV/0!</v>
      </c>
      <c r="AX266" s="22" t="e">
        <f>('Cash Flow Statement Annual'!AB266+'Cash Flow Statement Annual'!AU266)/'Balance Sheet Annual'!BS266</f>
        <v>#DIV/0!</v>
      </c>
      <c r="AY266" s="22">
        <f>('Balance Sheet Annual'!BH266+'Balance Sheet Annual'!BS266)/('Income Statement Annual'!AF266-'Income Statement Annual'!AC266)</f>
        <v>0</v>
      </c>
      <c r="AZ266" s="22">
        <f>(('Balance Sheet Annual'!BH266+'Balance Sheet Annual'!BS266)-'Balance Sheet Annual'!N266)/('Income Statement Annual'!AF266-'Income Statement Annual'!AC266)</f>
        <v>-0.74645436067867488</v>
      </c>
      <c r="BA266" s="22">
        <f>('Cash Flow Statement Annual'!AB266+'Cash Flow Statement Annual'!AU266)/'Income Statement Annual'!BS266</f>
        <v>1.4449458411043661</v>
      </c>
      <c r="BB266" s="22" t="e">
        <f>'Income Statement Annual'!AF266/('Balance Sheet Annual'!BH266+'Balance Sheet Annual'!BS266)</f>
        <v>#DIV/0!</v>
      </c>
      <c r="BC266" s="23">
        <f>'Income Statement Annual'!AF266/('Balance Sheet Annual'!BB266-'Balance Sheet Annual'!BR266)</f>
        <v>0.32697454190872255</v>
      </c>
    </row>
    <row r="267" spans="1:55" x14ac:dyDescent="0.2">
      <c r="A267" s="47" t="s">
        <v>89</v>
      </c>
      <c r="B267" s="47" t="s">
        <v>90</v>
      </c>
      <c r="C267" s="47" t="str">
        <f>VLOOKUP(A267,'[1]S&amp;P 500 Wikipedia'!A:D,3,FALSE)</f>
        <v>Consumer Staples</v>
      </c>
      <c r="D267" s="47">
        <v>133574</v>
      </c>
      <c r="E267" s="47" t="s">
        <v>16</v>
      </c>
      <c r="F267" s="47">
        <v>2018</v>
      </c>
      <c r="G267" s="47" t="s">
        <v>17</v>
      </c>
      <c r="H267" s="48">
        <v>43465</v>
      </c>
      <c r="I267" s="48">
        <v>43522</v>
      </c>
      <c r="J267" s="48">
        <v>43522</v>
      </c>
      <c r="K267" s="47">
        <v>1875000000</v>
      </c>
      <c r="L267" s="47">
        <v>1879000000</v>
      </c>
      <c r="M267" s="47" t="s">
        <v>1859</v>
      </c>
      <c r="N267" s="20">
        <f>'Balance Sheet Annual'!AH267/'Balance Sheet Annual'!BR267</f>
        <v>0.20284999764073042</v>
      </c>
      <c r="O267" s="21">
        <f>('Balance Sheet Annual'!AH267-'Balance Sheet Annual'!U267)/'Balance Sheet Annual'!BR267</f>
        <v>9.2860850280753082E-2</v>
      </c>
      <c r="P267" s="21">
        <f>'Balance Sheet Annual'!N267/'Balance Sheet Annual'!BR267</f>
        <v>6.2898126739961313E-2</v>
      </c>
      <c r="Q267" s="21">
        <f>'Balance Sheet Annual'!CH267/'Balance Sheet Annual'!CS267</f>
        <v>2.7522255192878338</v>
      </c>
      <c r="R267" s="21">
        <f>('Balance Sheet Annual'!BH267+'Balance Sheet Annual'!BS267)/'Balance Sheet Annual'!BB267</f>
        <v>0.46274129192278657</v>
      </c>
      <c r="S267" s="21">
        <f>('Balance Sheet Annual'!BH267/'Balance Sheet Annual'!BB267)</f>
        <v>0.24889464035371509</v>
      </c>
      <c r="T267" s="21">
        <f>'Balance Sheet Annual'!BS267/'Balance Sheet Annual'!BB267</f>
        <v>0.21384665156907151</v>
      </c>
      <c r="U267" s="21">
        <f>('Balance Sheet Annual'!BH267+'Balance Sheet Annual'!BS267)/'Balance Sheet Annual'!CS267</f>
        <v>1.7363096843809009</v>
      </c>
      <c r="V267" s="21">
        <f>('Balance Sheet Annual'!BH267/'Balance Sheet Annual'!CS267)</f>
        <v>0.93390882114917728</v>
      </c>
      <c r="W267" s="21">
        <f>('Balance Sheet Annual'!BS267/'Balance Sheet Annual'!CS267)</f>
        <v>0.80240086323172377</v>
      </c>
      <c r="X267" s="22">
        <f>'Balance Sheet Annual'!AH267/'Balance Sheet Annual'!BB267</f>
        <v>7.7267335274452717E-2</v>
      </c>
      <c r="Y267" s="22">
        <f>'Balance Sheet Annual'!CS267/('Balance Sheet Annual'!BB267-'Balance Sheet Annual'!AQ267-'Balance Sheet Annual'!AR267-'Balance Sheet Annual'!AS267)</f>
        <v>0.38854387757775855</v>
      </c>
      <c r="Z267" s="22">
        <f>'Balance Sheet Annual'!BA267/'Balance Sheet Annual'!BB267</f>
        <v>0.92273266472554727</v>
      </c>
      <c r="AA267" s="22">
        <f>'Balance Sheet Annual'!AR267/'Balance Sheet Annual'!BB267</f>
        <v>9.338941011538876E-2</v>
      </c>
      <c r="AB267" s="23">
        <f>'Balance Sheet Annual'!CS267/'Balance Sheet Annual'!CT267</f>
        <v>0.26650850138394622</v>
      </c>
      <c r="AC267" s="24">
        <f>'Income Statement Annual'!V267/'Income Statement Annual'!N267</f>
        <v>0.48312568995426591</v>
      </c>
      <c r="AD267" s="22">
        <f>('Income Statement Annual'!AF267-'Income Statement Annual'!AC267)/'Income Statement Annual'!N267</f>
        <v>0.37446774956631446</v>
      </c>
      <c r="AE267" s="22">
        <f>'Income Statement Annual'!AF267/'Income Statement Annual'!N267</f>
        <v>0.37446774956631446</v>
      </c>
      <c r="AF267" s="22">
        <f>'Income Statement Annual'!BS267/'Income Statement Annual'!N267</f>
        <v>0.27452294590758558</v>
      </c>
      <c r="AG267" s="22">
        <f>('Income Statement Annual'!AF267-'Income Statement Annual'!AC267)/('Income Statement Annual'!AH267*-1)</f>
        <v>14.282706766917293</v>
      </c>
      <c r="AH267" s="23">
        <f>'Income Statement Annual'!AF267/('Income Statement Annual'!AH267*-1)</f>
        <v>14.282706766917293</v>
      </c>
      <c r="AI267" s="24">
        <f>'Cash Flow Statement Annual'!BG267/'Cash Flow Statement Annual'!AB267</f>
        <v>0.56203074722917412</v>
      </c>
      <c r="AJ267" s="22">
        <f>'Cash Flow Statement Annual'!AB267/'Balance Sheet Annual'!BR267</f>
        <v>0.39593261926107676</v>
      </c>
      <c r="AK267" s="22">
        <f>('Cash Flow Statement Annual'!AB267+'Cash Flow Statement Annual'!AV267)/('Balance Sheet Annual'!BH267+'Balance Sheet Annual'!BS267)</f>
        <v>0.11559077138196225</v>
      </c>
      <c r="AL267" s="23">
        <f>('Cash Flow Statement Annual'!AB267/('Balance Sheet Annual'!BH267+'Balance Sheet Annual'!BS267))</f>
        <v>0.32591470519692378</v>
      </c>
      <c r="AM267" s="24">
        <f>'Income Statement Annual'!BS267/'Balance Sheet Annual'!CS267</f>
        <v>0.46958456973293766</v>
      </c>
      <c r="AN267" s="22">
        <f>'Income Statement Annual'!N267/'Balance Sheet Annual'!CS267</f>
        <v>1.7105476126247641</v>
      </c>
      <c r="AO267" s="22">
        <f>'Income Statement Annual'!N267/'Balance Sheet Annual'!BB267</f>
        <v>0.4558754807865128</v>
      </c>
      <c r="AP267" s="22">
        <f>'Income Statement Annual'!N267/('Balance Sheet Annual'!AH267-'Balance Sheet Annual'!BR267)</f>
        <v>-1.5013614300935243</v>
      </c>
      <c r="AQ267" s="22">
        <f>'Income Statement Annual'!BS267/'Balance Sheet Annual'!BB267</f>
        <v>0.12514827995255043</v>
      </c>
      <c r="AR267" s="22">
        <f>'Cash Flow Statement Annual'!AB267/'Income Statement Annual'!N267</f>
        <v>0.33082321400410031</v>
      </c>
      <c r="AS267" s="22">
        <f>'Cash Flow Statement Annual'!BG267/'Income Statement Annual'!N267</f>
        <v>0.18593281816748147</v>
      </c>
      <c r="AT267" s="22">
        <f>'Cash Flow Statement Annual'!AB267/'Balance Sheet Annual'!BB267</f>
        <v>0.15081419173945865</v>
      </c>
      <c r="AU267" s="22">
        <f>('Cash Flow Statement Annual'!AB267+'Cash Flow Statement Annual'!AU267)/'Balance Sheet Annual'!BR267</f>
        <v>-0.21691124427877129</v>
      </c>
      <c r="AV267" s="22">
        <f>('Cash Flow Statement Annual'!AB267+'Cash Flow Statement Annual'!AU267)/('Balance Sheet Annual'!BH267+'Balance Sheet Annual'!BS267)</f>
        <v>-0.17855200807892488</v>
      </c>
      <c r="AW267" s="22">
        <f>'Cash Flow Statement Annual'!AB267/'Balance Sheet Annual'!BS267</f>
        <v>0.70524457892082704</v>
      </c>
      <c r="AX267" s="22">
        <f>('Cash Flow Statement Annual'!AB267+'Cash Flow Statement Annual'!AU267)/'Balance Sheet Annual'!BS267</f>
        <v>-0.38636745671541434</v>
      </c>
      <c r="AY267" s="22">
        <f>('Balance Sheet Annual'!BH267+'Balance Sheet Annual'!BS267)/('Income Statement Annual'!AF267-'Income Statement Annual'!AC267)</f>
        <v>2.7106759317751106</v>
      </c>
      <c r="AZ267" s="22">
        <f>(('Balance Sheet Annual'!BH267+'Balance Sheet Annual'!BS267)-'Balance Sheet Annual'!N267)/('Income Statement Annual'!AF267-'Income Statement Annual'!AC267)</f>
        <v>2.5703305959149296</v>
      </c>
      <c r="BA267" s="22">
        <f>('Cash Flow Statement Annual'!AB267+'Cash Flow Statement Annual'!AU267)/'Income Statement Annual'!BS267</f>
        <v>-0.66020393508545172</v>
      </c>
      <c r="BB267" s="22">
        <f>'Income Statement Annual'!AF267/('Balance Sheet Annual'!BH267+'Balance Sheet Annual'!BS267)</f>
        <v>0.36891167560009319</v>
      </c>
      <c r="BC267" s="23">
        <f>'Income Statement Annual'!AF267/('Balance Sheet Annual'!BB267-'Balance Sheet Annual'!BR267)</f>
        <v>0.27574393961387722</v>
      </c>
    </row>
    <row r="268" spans="1:55" x14ac:dyDescent="0.2">
      <c r="A268" s="47" t="s">
        <v>1135</v>
      </c>
      <c r="B268" s="47" t="s">
        <v>1136</v>
      </c>
      <c r="C268" s="47" t="str">
        <f>VLOOKUP(A268,'[1]S&amp;P 500 Wikipedia'!A:D,3,FALSE)</f>
        <v>Materials</v>
      </c>
      <c r="D268" s="47">
        <v>94993</v>
      </c>
      <c r="E268" s="47" t="s">
        <v>16</v>
      </c>
      <c r="F268" s="47">
        <v>2018</v>
      </c>
      <c r="G268" s="47" t="s">
        <v>17</v>
      </c>
      <c r="H268" s="48">
        <v>43465</v>
      </c>
      <c r="I268" s="48">
        <v>43537</v>
      </c>
      <c r="J268" s="48">
        <v>43537</v>
      </c>
      <c r="K268" s="47">
        <v>385700000</v>
      </c>
      <c r="L268" s="47">
        <v>386800000</v>
      </c>
      <c r="M268" s="47" t="s">
        <v>1860</v>
      </c>
      <c r="N268" s="20">
        <f>'Balance Sheet Annual'!AH268/'Balance Sheet Annual'!BR268</f>
        <v>1.705922615452752</v>
      </c>
      <c r="O268" s="21">
        <f>('Balance Sheet Annual'!AH268-'Balance Sheet Annual'!U268)/'Balance Sheet Annual'!BR268</f>
        <v>0.79188307766638488</v>
      </c>
      <c r="P268" s="21">
        <f>'Balance Sheet Annual'!N268/'Balance Sheet Annual'!BR268</f>
        <v>0.3413053106252768</v>
      </c>
      <c r="Q268" s="21">
        <f>'Balance Sheet Annual'!CH268/'Balance Sheet Annual'!CS268</f>
        <v>0.89719652606862998</v>
      </c>
      <c r="R268" s="21">
        <f>('Balance Sheet Annual'!BH268+'Balance Sheet Annual'!BS268)/'Balance Sheet Annual'!BB268</f>
        <v>0.22510835420891487</v>
      </c>
      <c r="S268" s="21">
        <f>('Balance Sheet Annual'!BH268/'Balance Sheet Annual'!BB268)</f>
        <v>1.8638912083979483E-3</v>
      </c>
      <c r="T268" s="21">
        <f>'Balance Sheet Annual'!BS268/'Balance Sheet Annual'!BB268</f>
        <v>0.22324446300051692</v>
      </c>
      <c r="U268" s="21">
        <f>('Balance Sheet Annual'!BH268+'Balance Sheet Annual'!BS268)/'Balance Sheet Annual'!CS268</f>
        <v>0.42707478759417994</v>
      </c>
      <c r="V268" s="21">
        <f>('Balance Sheet Annual'!BH268/'Balance Sheet Annual'!CS268)</f>
        <v>3.536167925542448E-3</v>
      </c>
      <c r="W268" s="21">
        <f>('Balance Sheet Annual'!BS268/'Balance Sheet Annual'!CS268)</f>
        <v>0.42353861966863748</v>
      </c>
      <c r="X268" s="22">
        <f>'Balance Sheet Annual'!AH268/'Balance Sheet Annual'!BB268</f>
        <v>0.21059485466618952</v>
      </c>
      <c r="Y268" s="22">
        <f>'Balance Sheet Annual'!CS268/('Balance Sheet Annual'!BB268-'Balance Sheet Annual'!AQ268-'Balance Sheet Annual'!AR268-'Balance Sheet Annual'!AS268)</f>
        <v>0.57597614560306765</v>
      </c>
      <c r="Z268" s="22">
        <f>'Balance Sheet Annual'!BA268/'Balance Sheet Annual'!BB268</f>
        <v>0.78940514533381045</v>
      </c>
      <c r="AA268" s="22">
        <f>'Balance Sheet Annual'!AR268/'Balance Sheet Annual'!BB268</f>
        <v>8.4869179689053248E-2</v>
      </c>
      <c r="AB268" s="23">
        <f>'Balance Sheet Annual'!CS268/'Balance Sheet Annual'!CT268</f>
        <v>0.52709352260527254</v>
      </c>
      <c r="AC268" s="24">
        <f>'Income Statement Annual'!V268/'Income Statement Annual'!N268</f>
        <v>0.15629009210100864</v>
      </c>
      <c r="AD268" s="22">
        <f>('Income Statement Annual'!AF268-'Income Statement Annual'!AC268)/'Income Statement Annual'!N268</f>
        <v>9.6826009408279706E-2</v>
      </c>
      <c r="AE268" s="22">
        <f>'Income Statement Annual'!AF268/'Income Statement Annual'!N268</f>
        <v>9.6826009408279706E-2</v>
      </c>
      <c r="AF268" s="22">
        <f>'Income Statement Annual'!BS268/'Income Statement Annual'!N268</f>
        <v>4.9023186924368696E-2</v>
      </c>
      <c r="AG268" s="22">
        <f>('Income Statement Annual'!AF268-'Income Statement Annual'!AC268)/('Income Statement Annual'!AH268*-1)</f>
        <v>5.5888019265502713</v>
      </c>
      <c r="AH268" s="23">
        <f>'Income Statement Annual'!AF268/('Income Statement Annual'!AH268*-1)</f>
        <v>5.5888019265502713</v>
      </c>
      <c r="AI268" s="24">
        <f>'Cash Flow Statement Annual'!BG268/'Cash Flow Statement Annual'!AB268</f>
        <v>-0.51411547737267693</v>
      </c>
      <c r="AJ268" s="22">
        <f>'Cash Flow Statement Annual'!AB268/'Balance Sheet Annual'!BR268</f>
        <v>0.56762088819100531</v>
      </c>
      <c r="AK268" s="22">
        <f>('Cash Flow Statement Annual'!AB268+'Cash Flow Statement Annual'!AV268)/('Balance Sheet Annual'!BH268+'Balance Sheet Annual'!BS268)</f>
        <v>0.30278207109737248</v>
      </c>
      <c r="AL268" s="23">
        <f>('Cash Flow Statement Annual'!AB268/('Balance Sheet Annual'!BH268+'Balance Sheet Annual'!BS268))</f>
        <v>0.31128284389489952</v>
      </c>
      <c r="AM268" s="24">
        <f>'Income Statement Annual'!BS268/'Balance Sheet Annual'!CS268</f>
        <v>4.4319971333465352E-2</v>
      </c>
      <c r="AN268" s="22">
        <f>'Income Statement Annual'!N268/'Balance Sheet Annual'!CS268</f>
        <v>0.90406140673474966</v>
      </c>
      <c r="AO268" s="22">
        <f>'Income Statement Annual'!N268/'Balance Sheet Annual'!BB268</f>
        <v>0.47652491152729731</v>
      </c>
      <c r="AP268" s="22">
        <f>'Income Statement Annual'!N268/('Balance Sheet Annual'!AH268-'Balance Sheet Annual'!BR268)</f>
        <v>5.4681457822392057</v>
      </c>
      <c r="AQ268" s="22">
        <f>'Income Statement Annual'!BS268/'Balance Sheet Annual'!BB268</f>
        <v>2.3360769811920951E-2</v>
      </c>
      <c r="AR268" s="22">
        <f>'Cash Flow Statement Annual'!AB268/'Income Statement Annual'!N268</f>
        <v>0.14704869984249996</v>
      </c>
      <c r="AS268" s="22">
        <f>'Cash Flow Statement Annual'!BG268/'Income Statement Annual'!N268</f>
        <v>-7.560001251655836E-2</v>
      </c>
      <c r="AT268" s="22">
        <f>'Cash Flow Statement Annual'!AB268/'Balance Sheet Annual'!BB268</f>
        <v>7.0072368682651404E-2</v>
      </c>
      <c r="AU268" s="22">
        <f>('Cash Flow Statement Annual'!AB268+'Cash Flow Statement Annual'!AU268)/'Balance Sheet Annual'!BR268</f>
        <v>-0.21536417441720015</v>
      </c>
      <c r="AV268" s="22">
        <f>('Cash Flow Statement Annual'!AB268+'Cash Flow Statement Annual'!AU268)/('Balance Sheet Annual'!BH268+'Balance Sheet Annual'!BS268)</f>
        <v>-0.1181055420622654</v>
      </c>
      <c r="AW268" s="22">
        <f>'Cash Flow Statement Annual'!AB268/'Balance Sheet Annual'!BS268</f>
        <v>0.31388177668930201</v>
      </c>
      <c r="AX268" s="22">
        <f>('Cash Flow Statement Annual'!AB268+'Cash Flow Statement Annual'!AU268)/'Balance Sheet Annual'!BS268</f>
        <v>-0.11909161749972169</v>
      </c>
      <c r="AY268" s="22">
        <f>('Balance Sheet Annual'!BH268+'Balance Sheet Annual'!BS268)/('Income Statement Annual'!AF268-'Income Statement Annual'!AC268)</f>
        <v>4.8788107292901</v>
      </c>
      <c r="AZ268" s="22">
        <f>(('Balance Sheet Annual'!BH268+'Balance Sheet Annual'!BS268)-'Balance Sheet Annual'!N268)/('Income Statement Annual'!AF268-'Income Statement Annual'!AC268)</f>
        <v>3.9656361090164816</v>
      </c>
      <c r="BA268" s="22">
        <f>('Cash Flow Statement Annual'!AB268+'Cash Flow Statement Annual'!AU268)/'Income Statement Annual'!BS268</f>
        <v>-1.1380851063829787</v>
      </c>
      <c r="BB268" s="22">
        <f>'Income Statement Annual'!AF268/('Balance Sheet Annual'!BH268+'Balance Sheet Annual'!BS268)</f>
        <v>0.20496798410245087</v>
      </c>
      <c r="BC268" s="23">
        <f>'Income Statement Annual'!AF268/('Balance Sheet Annual'!BB268-'Balance Sheet Annual'!BR268)</f>
        <v>5.2638144651413345E-2</v>
      </c>
    </row>
    <row r="269" spans="1:55" x14ac:dyDescent="0.2">
      <c r="A269" s="47" t="s">
        <v>772</v>
      </c>
      <c r="B269" s="47" t="s">
        <v>773</v>
      </c>
      <c r="C269" s="47" t="str">
        <f>VLOOKUP(A269,'[1]S&amp;P 500 Wikipedia'!A:D,3,FALSE)</f>
        <v>Energy</v>
      </c>
      <c r="D269" s="47">
        <v>353184</v>
      </c>
      <c r="E269" s="47" t="s">
        <v>16</v>
      </c>
      <c r="F269" s="47">
        <v>2018</v>
      </c>
      <c r="G269" s="47" t="s">
        <v>17</v>
      </c>
      <c r="H269" s="48">
        <v>43465</v>
      </c>
      <c r="I269" s="48">
        <v>43524</v>
      </c>
      <c r="J269" s="48">
        <v>43524</v>
      </c>
      <c r="K269" s="47">
        <v>686000000</v>
      </c>
      <c r="L269" s="47">
        <v>704000000</v>
      </c>
      <c r="M269" s="47" t="s">
        <v>1861</v>
      </c>
      <c r="N269" s="20">
        <f>'Balance Sheet Annual'!AH269/'Balance Sheet Annual'!BR269</f>
        <v>1.3637257869249395</v>
      </c>
      <c r="O269" s="21">
        <f>('Balance Sheet Annual'!AH269-'Balance Sheet Annual'!U269)/'Balance Sheet Annual'!BR269</f>
        <v>0.61940072639225185</v>
      </c>
      <c r="P269" s="21">
        <f>'Balance Sheet Annual'!N269/'Balance Sheet Annual'!BR269</f>
        <v>0.12764830508474576</v>
      </c>
      <c r="Q269" s="21">
        <f>'Balance Sheet Annual'!CH269/'Balance Sheet Annual'!CS269</f>
        <v>1.0629036912081327</v>
      </c>
      <c r="R269" s="21">
        <f>('Balance Sheet Annual'!BH269+'Balance Sheet Annual'!BS269)/'Balance Sheet Annual'!BB269</f>
        <v>0.29614805250699378</v>
      </c>
      <c r="S269" s="21">
        <f>('Balance Sheet Annual'!BH269/'Balance Sheet Annual'!BB269)</f>
        <v>5.8532386485904888E-3</v>
      </c>
      <c r="T269" s="21">
        <f>'Balance Sheet Annual'!BS269/'Balance Sheet Annual'!BB269</f>
        <v>0.29029481385840328</v>
      </c>
      <c r="U269" s="21">
        <f>('Balance Sheet Annual'!BH269+'Balance Sheet Annual'!BS269)/'Balance Sheet Annual'!CS269</f>
        <v>0.61092491066077725</v>
      </c>
      <c r="V269" s="21">
        <f>('Balance Sheet Annual'!BH269/'Balance Sheet Annual'!CS269)</f>
        <v>1.207466761369942E-2</v>
      </c>
      <c r="W269" s="21">
        <f>('Balance Sheet Annual'!BS269/'Balance Sheet Annual'!CS269)</f>
        <v>0.5988502430470779</v>
      </c>
      <c r="X269" s="22">
        <f>'Balance Sheet Annual'!AH269/'Balance Sheet Annual'!BB269</f>
        <v>0.19392080912416612</v>
      </c>
      <c r="Y269" s="22">
        <f>'Balance Sheet Annual'!CS269/('Balance Sheet Annual'!BB269-'Balance Sheet Annual'!AQ269-'Balance Sheet Annual'!AR269-'Balance Sheet Annual'!AS269)</f>
        <v>0.61923415250975866</v>
      </c>
      <c r="Z269" s="22">
        <f>'Balance Sheet Annual'!BA269/'Balance Sheet Annual'!BB269</f>
        <v>0.80607919087583391</v>
      </c>
      <c r="AA269" s="22">
        <f>'Balance Sheet Annual'!AR269/'Balance Sheet Annual'!BB269</f>
        <v>0.2171723692704971</v>
      </c>
      <c r="AB269" s="23">
        <f>'Balance Sheet Annual'!CS269/'Balance Sheet Annual'!CT269</f>
        <v>0.48475360447600602</v>
      </c>
      <c r="AC269" s="24">
        <f>'Income Statement Annual'!V269/'Income Statement Annual'!N269</f>
        <v>0.10750913838120105</v>
      </c>
      <c r="AD269" s="22">
        <f>('Income Statement Annual'!AF269-'Income Statement Annual'!AC269)/'Income Statement Annual'!N269</f>
        <v>8.0052219321148824E-2</v>
      </c>
      <c r="AE269" s="22">
        <f>'Income Statement Annual'!AF269/'Income Statement Annual'!N269</f>
        <v>5.4046997389033943E-2</v>
      </c>
      <c r="AF269" s="22">
        <f>'Income Statement Annual'!BS269/'Income Statement Annual'!N269</f>
        <v>2.9033942558746736E-2</v>
      </c>
      <c r="AG269" s="22">
        <f>('Income Statement Annual'!AF269-'Income Statement Annual'!AC269)/('Income Statement Annual'!AH269*-1)</f>
        <v>7.6420737786640078</v>
      </c>
      <c r="AH269" s="23">
        <f>'Income Statement Annual'!AF269/('Income Statement Annual'!AH269*-1)</f>
        <v>5.1595214356929215</v>
      </c>
      <c r="AI269" s="24">
        <f>'Cash Flow Statement Annual'!BG269/'Cash Flow Statement Annual'!AB269</f>
        <v>3.6050665800584608E-2</v>
      </c>
      <c r="AJ269" s="22">
        <f>'Cash Flow Statement Annual'!AB269/'Balance Sheet Annual'!BR269</f>
        <v>0.46595036319612593</v>
      </c>
      <c r="AK269" s="22">
        <f>('Cash Flow Statement Annual'!AB269+'Cash Flow Statement Annual'!AV269)/('Balance Sheet Annual'!BH269+'Balance Sheet Annual'!BS269)</f>
        <v>0.18907135590757157</v>
      </c>
      <c r="AL269" s="23">
        <f>('Cash Flow Statement Annual'!AB269/('Balance Sheet Annual'!BH269+'Balance Sheet Annual'!BS269))</f>
        <v>0.22373201569539311</v>
      </c>
      <c r="AM269" s="24">
        <f>'Income Statement Annual'!BS269/'Balance Sheet Annual'!CS269</f>
        <v>6.1705102878831596E-2</v>
      </c>
      <c r="AN269" s="22">
        <f>'Income Statement Annual'!N269/'Balance Sheet Annual'!CS269</f>
        <v>2.1252746764921313</v>
      </c>
      <c r="AO269" s="22">
        <f>'Income Statement Annual'!N269/'Balance Sheet Annual'!BB269</f>
        <v>1.0302345599311384</v>
      </c>
      <c r="AP269" s="22">
        <f>'Income Statement Annual'!N269/('Balance Sheet Annual'!AH269-'Balance Sheet Annual'!BR269)</f>
        <v>19.918868317037653</v>
      </c>
      <c r="AQ269" s="22">
        <f>'Income Statement Annual'!BS269/'Balance Sheet Annual'!BB269</f>
        <v>2.9911771035076393E-2</v>
      </c>
      <c r="AR269" s="22">
        <f>'Cash Flow Statement Annual'!AB269/'Income Statement Annual'!N269</f>
        <v>6.4313315926892947E-2</v>
      </c>
      <c r="AS269" s="22">
        <f>'Cash Flow Statement Annual'!BG269/'Income Statement Annual'!N269</f>
        <v>2.318537859007833E-3</v>
      </c>
      <c r="AT269" s="22">
        <f>'Cash Flow Statement Annual'!AB269/'Balance Sheet Annual'!BB269</f>
        <v>6.6257800731654826E-2</v>
      </c>
      <c r="AU269" s="22">
        <f>('Cash Flow Statement Annual'!AB269+'Cash Flow Statement Annual'!AU269)/'Balance Sheet Annual'!BR269</f>
        <v>-0.11440677966101695</v>
      </c>
      <c r="AV269" s="22">
        <f>('Cash Flow Statement Annual'!AB269+'Cash Flow Statement Annual'!AU269)/('Balance Sheet Annual'!BH269+'Balance Sheet Annual'!BS269)</f>
        <v>-5.4933875890132246E-2</v>
      </c>
      <c r="AW269" s="22">
        <f>'Cash Flow Statement Annual'!AB269/'Balance Sheet Annual'!BS269</f>
        <v>0.22824314306893995</v>
      </c>
      <c r="AX269" s="22">
        <f>('Cash Flow Statement Annual'!AB269+'Cash Flow Statement Annual'!AU269)/'Balance Sheet Annual'!BS269</f>
        <v>-5.6041512231282432E-2</v>
      </c>
      <c r="AY269" s="22">
        <f>('Balance Sheet Annual'!BH269+'Balance Sheet Annual'!BS269)/('Income Statement Annual'!AF269-'Income Statement Annual'!AC269)</f>
        <v>3.590867579908676</v>
      </c>
      <c r="AZ269" s="22">
        <f>(('Balance Sheet Annual'!BH269+'Balance Sheet Annual'!BS269)-'Balance Sheet Annual'!N269)/('Income Statement Annual'!AF269-'Income Statement Annual'!AC269)</f>
        <v>3.3707762557077627</v>
      </c>
      <c r="BA269" s="22">
        <f>('Cash Flow Statement Annual'!AB269+'Cash Flow Statement Annual'!AU269)/'Income Statement Annual'!BS269</f>
        <v>-0.54388489208633095</v>
      </c>
      <c r="BB269" s="22">
        <f>'Income Statement Annual'!AF269/('Balance Sheet Annual'!BH269+'Balance Sheet Annual'!BS269)</f>
        <v>0.18801772998110738</v>
      </c>
      <c r="BC269" s="23">
        <f>'Income Statement Annual'!AF269/('Balance Sheet Annual'!BB269-'Balance Sheet Annual'!BR269)</f>
        <v>6.4911444483467959E-2</v>
      </c>
    </row>
    <row r="270" spans="1:55" x14ac:dyDescent="0.2">
      <c r="A270" s="47" t="s">
        <v>805</v>
      </c>
      <c r="B270" s="47" t="s">
        <v>806</v>
      </c>
      <c r="C270" s="47" t="str">
        <f>VLOOKUP(A270,'[1]S&amp;P 500 Wikipedia'!A:D,3,FALSE)</f>
        <v>Health Care</v>
      </c>
      <c r="D270" s="47">
        <v>262201</v>
      </c>
      <c r="E270" s="47" t="s">
        <v>16</v>
      </c>
      <c r="F270" s="47">
        <v>2018</v>
      </c>
      <c r="G270" s="47" t="s">
        <v>17</v>
      </c>
      <c r="H270" s="48">
        <v>43465</v>
      </c>
      <c r="I270" s="48">
        <v>43523</v>
      </c>
      <c r="J270" s="48">
        <v>43523</v>
      </c>
      <c r="K270" s="47">
        <v>2616000000</v>
      </c>
      <c r="L270" s="47">
        <v>2632000000</v>
      </c>
      <c r="M270" s="47" t="s">
        <v>1862</v>
      </c>
      <c r="N270" s="20">
        <f>'Balance Sheet Annual'!AH270/'Balance Sheet Annual'!BR270</f>
        <v>1.1652256146987301</v>
      </c>
      <c r="O270" s="21">
        <f>('Balance Sheet Annual'!AH270-'Balance Sheet Annual'!U270)/'Balance Sheet Annual'!BR270</f>
        <v>0.92024678014950911</v>
      </c>
      <c r="P270" s="21">
        <f>'Balance Sheet Annual'!N270/'Balance Sheet Annual'!BR270</f>
        <v>0.39917139511843647</v>
      </c>
      <c r="Q270" s="21">
        <f>'Balance Sheet Annual'!CH270/'Balance Sheet Annual'!CS270</f>
        <v>2.0740644297299307</v>
      </c>
      <c r="R270" s="21">
        <f>('Balance Sheet Annual'!BH270+'Balance Sheet Annual'!BS270)/'Balance Sheet Annual'!BB270</f>
        <v>0.3039074506576957</v>
      </c>
      <c r="S270" s="21">
        <f>('Balance Sheet Annual'!BH270/'Balance Sheet Annual'!BB270)</f>
        <v>6.4232728680857248E-2</v>
      </c>
      <c r="T270" s="21">
        <f>'Balance Sheet Annual'!BS270/'Balance Sheet Annual'!BB270</f>
        <v>0.23967472197683845</v>
      </c>
      <c r="U270" s="21">
        <f>('Balance Sheet Annual'!BH270+'Balance Sheet Annual'!BS270)/'Balance Sheet Annual'!CS270</f>
        <v>0.93423108399672639</v>
      </c>
      <c r="V270" s="21">
        <f>('Balance Sheet Annual'!BH270/'Balance Sheet Annual'!CS270)</f>
        <v>0.19745554646231681</v>
      </c>
      <c r="W270" s="21">
        <f>('Balance Sheet Annual'!BS270/'Balance Sheet Annual'!CS270)</f>
        <v>0.73677553753440961</v>
      </c>
      <c r="X270" s="22">
        <f>'Balance Sheet Annual'!AH270/'Balance Sheet Annual'!BB270</f>
        <v>0.31311640064377944</v>
      </c>
      <c r="Y270" s="22">
        <f>'Balance Sheet Annual'!CS270/('Balance Sheet Annual'!BB270-'Balance Sheet Annual'!AQ270-'Balance Sheet Annual'!AR270-'Balance Sheet Annual'!AS270)</f>
        <v>0.507657734217136</v>
      </c>
      <c r="Z270" s="22">
        <f>'Balance Sheet Annual'!BA270/'Balance Sheet Annual'!BB270</f>
        <v>0.68688359935622056</v>
      </c>
      <c r="AA270" s="22">
        <f>'Balance Sheet Annual'!AR270/'Balance Sheet Annual'!BB270</f>
        <v>0.22088168737974515</v>
      </c>
      <c r="AB270" s="23">
        <f>'Balance Sheet Annual'!CS270/'Balance Sheet Annual'!CT270</f>
        <v>0.32530222539540399</v>
      </c>
      <c r="AC270" s="24">
        <f>'Income Statement Annual'!V270/'Income Statement Annual'!N270</f>
        <v>0.68059299191374667</v>
      </c>
      <c r="AD270" s="22">
        <f>('Income Statement Annual'!AF270-'Income Statement Annual'!AC270)/'Income Statement Annual'!N270</f>
        <v>0.21116470421336359</v>
      </c>
      <c r="AE270" s="22">
        <f>'Income Statement Annual'!AF270/'Income Statement Annual'!N270</f>
        <v>0.21116470421336359</v>
      </c>
      <c r="AF270" s="22">
        <f>'Income Statement Annual'!BS270/'Income Statement Annual'!N270</f>
        <v>0.14706577765167636</v>
      </c>
      <c r="AG270" s="22" t="e">
        <f>('Income Statement Annual'!AF270-'Income Statement Annual'!AC270)/('Income Statement Annual'!AH270*-1)</f>
        <v>#DIV/0!</v>
      </c>
      <c r="AH270" s="23" t="e">
        <f>'Income Statement Annual'!AF270/('Income Statement Annual'!AH270*-1)</f>
        <v>#DIV/0!</v>
      </c>
      <c r="AI270" s="24">
        <f>'Cash Flow Statement Annual'!BG270/'Cash Flow Statement Annual'!AB270</f>
        <v>-1.204907526094122</v>
      </c>
      <c r="AJ270" s="22">
        <f>'Cash Flow Statement Annual'!AB270/'Balance Sheet Annual'!BR270</f>
        <v>0.49184904980635863</v>
      </c>
      <c r="AK270" s="22">
        <f>('Cash Flow Statement Annual'!AB270+'Cash Flow Statement Annual'!AV270)/('Balance Sheet Annual'!BH270+'Balance Sheet Annual'!BS270)</f>
        <v>0.22895596081866687</v>
      </c>
      <c r="AL270" s="23">
        <f>('Cash Flow Statement Annual'!AB270/('Balance Sheet Annual'!BH270+'Balance Sheet Annual'!BS270))</f>
        <v>0.43489687027156165</v>
      </c>
      <c r="AM270" s="24">
        <f>'Income Statement Annual'!BS270/'Balance Sheet Annual'!CS270</f>
        <v>0.23138159363142624</v>
      </c>
      <c r="AN270" s="22">
        <f>'Income Statement Annual'!N270/'Balance Sheet Annual'!CS270</f>
        <v>1.5733204374674503</v>
      </c>
      <c r="AO270" s="22">
        <f>'Income Statement Annual'!N270/'Balance Sheet Annual'!BB270</f>
        <v>0.51180463956823219</v>
      </c>
      <c r="AP270" s="22">
        <f>'Income Statement Annual'!N270/('Balance Sheet Annual'!AH270-'Balance Sheet Annual'!BR270)</f>
        <v>11.527391659852821</v>
      </c>
      <c r="AQ270" s="22">
        <f>'Income Statement Annual'!BS270/'Balance Sheet Annual'!BB270</f>
        <v>7.5268947323837987E-2</v>
      </c>
      <c r="AR270" s="22">
        <f>'Cash Flow Statement Annual'!AB270/'Income Statement Annual'!N270</f>
        <v>0.25823993947131979</v>
      </c>
      <c r="AS270" s="22">
        <f>'Cash Flow Statement Annual'!BG270/'Income Statement Annual'!N270</f>
        <v>-0.31115524660708377</v>
      </c>
      <c r="AT270" s="22">
        <f>'Cash Flow Statement Annual'!AB270/'Balance Sheet Annual'!BB270</f>
        <v>0.13216839914324091</v>
      </c>
      <c r="AU270" s="22">
        <f>('Cash Flow Statement Annual'!AB270+'Cash Flow Statement Annual'!AU270)/'Balance Sheet Annual'!BR270</f>
        <v>0.68612086823381069</v>
      </c>
      <c r="AV270" s="22">
        <f>('Cash Flow Statement Annual'!AB270+'Cash Flow Statement Annual'!AU270)/('Balance Sheet Annual'!BH270+'Balance Sheet Annual'!BS270)</f>
        <v>0.60667356852751453</v>
      </c>
      <c r="AW270" s="22">
        <f>'Cash Flow Statement Annual'!AB270/'Balance Sheet Annual'!BS270</f>
        <v>0.55144905584166415</v>
      </c>
      <c r="AX270" s="22">
        <f>('Cash Flow Statement Annual'!AB270+'Cash Flow Statement Annual'!AU270)/'Balance Sheet Annual'!BS270</f>
        <v>0.7692618398465112</v>
      </c>
      <c r="AY270" s="22">
        <f>('Balance Sheet Annual'!BH270+'Balance Sheet Annual'!BS270)/('Income Statement Annual'!AF270-'Income Statement Annual'!AC270)</f>
        <v>2.8120031351472399</v>
      </c>
      <c r="AZ270" s="22">
        <f>(('Balance Sheet Annual'!BH270+'Balance Sheet Annual'!BS270)-'Balance Sheet Annual'!N270)/('Income Statement Annual'!AF270-'Income Statement Annual'!AC270)</f>
        <v>1.819505094614265</v>
      </c>
      <c r="BA270" s="22">
        <f>('Cash Flow Statement Annual'!AB270+'Cash Flow Statement Annual'!AU270)/'Income Statement Annual'!BS270</f>
        <v>2.4495176848874598</v>
      </c>
      <c r="BB270" s="22">
        <f>'Income Statement Annual'!AF270/('Balance Sheet Annual'!BH270+'Balance Sheet Annual'!BS270)</f>
        <v>0.35561838018635022</v>
      </c>
      <c r="BC270" s="23">
        <f>'Income Statement Annual'!AF270/('Balance Sheet Annual'!BB270-'Balance Sheet Annual'!BR270)</f>
        <v>0.14778838675514222</v>
      </c>
    </row>
    <row r="271" spans="1:55" x14ac:dyDescent="0.2">
      <c r="A271" s="47" t="s">
        <v>769</v>
      </c>
      <c r="B271" s="47" t="s">
        <v>770</v>
      </c>
      <c r="C271" s="47" t="str">
        <f>VLOOKUP(A271,'[1]S&amp;P 500 Wikipedia'!A:D,3,FALSE)</f>
        <v>Energy</v>
      </c>
      <c r="D271" s="47">
        <v>378185</v>
      </c>
      <c r="E271" s="47" t="s">
        <v>16</v>
      </c>
      <c r="F271" s="47">
        <v>2018</v>
      </c>
      <c r="G271" s="47" t="s">
        <v>17</v>
      </c>
      <c r="H271" s="48">
        <v>43465</v>
      </c>
      <c r="I271" s="48">
        <v>43497</v>
      </c>
      <c r="J271" s="48">
        <v>43685</v>
      </c>
      <c r="K271" s="47">
        <v>831000000</v>
      </c>
      <c r="L271" s="47">
        <v>832000000</v>
      </c>
      <c r="M271" s="59" t="s">
        <v>2110</v>
      </c>
      <c r="N271" s="20">
        <f>'Balance Sheet Annual'!AH271/'Balance Sheet Annual'!BR271</f>
        <v>1.5944323144104804</v>
      </c>
      <c r="O271" s="21">
        <f>('Balance Sheet Annual'!AH271-'Balance Sheet Annual'!U271)/'Balance Sheet Annual'!BR271</f>
        <v>1.5420305676855894</v>
      </c>
      <c r="P271" s="21">
        <f>'Balance Sheet Annual'!N271/'Balance Sheet Annual'!BR271</f>
        <v>0.79803493449781659</v>
      </c>
      <c r="Q271" s="21">
        <f>'Balance Sheet Annual'!CH271/'Balance Sheet Annual'!CS271</f>
        <v>0.75799802110817938</v>
      </c>
      <c r="R271" s="21">
        <f>('Balance Sheet Annual'!BH271+'Balance Sheet Annual'!BS271)/'Balance Sheet Annual'!BB271</f>
        <v>0.25791473195441117</v>
      </c>
      <c r="S271" s="21">
        <f>('Balance Sheet Annual'!BH271/'Balance Sheet Annual'!BB271)</f>
        <v>0</v>
      </c>
      <c r="T271" s="21">
        <f>'Balance Sheet Annual'!BS271/'Balance Sheet Annual'!BB271</f>
        <v>0.25791473195441117</v>
      </c>
      <c r="U271" s="21">
        <f>('Balance Sheet Annual'!BH271+'Balance Sheet Annual'!BS271)/'Balance Sheet Annual'!CS271</f>
        <v>0.45341358839050133</v>
      </c>
      <c r="V271" s="21">
        <f>('Balance Sheet Annual'!BH271/'Balance Sheet Annual'!CS271)</f>
        <v>0</v>
      </c>
      <c r="W271" s="21">
        <f>('Balance Sheet Annual'!BS271/'Balance Sheet Annual'!CS271)</f>
        <v>0.45341358839050133</v>
      </c>
      <c r="X271" s="22">
        <f>'Balance Sheet Annual'!AH271/'Balance Sheet Annual'!BB271</f>
        <v>0.13700107874865156</v>
      </c>
      <c r="Y271" s="22">
        <f>'Balance Sheet Annual'!CS271/('Balance Sheet Annual'!BB271-'Balance Sheet Annual'!AQ271-'Balance Sheet Annual'!AR271-'Balance Sheet Annual'!AS271)</f>
        <v>0.5714285714285714</v>
      </c>
      <c r="Z271" s="22">
        <f>'Balance Sheet Annual'!BA271/'Balance Sheet Annual'!BB271</f>
        <v>0.86299892125134847</v>
      </c>
      <c r="AA271" s="22">
        <f>'Balance Sheet Annual'!AR271/'Balance Sheet Annual'!BB271</f>
        <v>4.5495051826837394E-3</v>
      </c>
      <c r="AB271" s="23">
        <f>'Balance Sheet Annual'!CS271/'Balance Sheet Annual'!CT271</f>
        <v>0.56882885418132356</v>
      </c>
      <c r="AC271" s="24">
        <f>'Income Statement Annual'!V271/'Income Statement Annual'!N271</f>
        <v>0.87207535703433603</v>
      </c>
      <c r="AD271" s="22">
        <f>('Income Statement Annual'!AF271-'Income Statement Annual'!AC271)/'Income Statement Annual'!N271</f>
        <v>0.63552111820115464</v>
      </c>
      <c r="AE271" s="22">
        <f>'Income Statement Annual'!AF271/'Income Statement Annual'!N271</f>
        <v>0.2646611972044971</v>
      </c>
      <c r="AF271" s="22">
        <f>'Income Statement Annual'!BS271/'Income Statement Annual'!N271</f>
        <v>0.16651473716195686</v>
      </c>
      <c r="AG271" s="22">
        <f>('Income Statement Annual'!AF271-'Income Statement Annual'!AC271)/('Income Statement Annual'!AH271*-1)</f>
        <v>18.508849557522122</v>
      </c>
      <c r="AH271" s="23">
        <f>'Income Statement Annual'!AF271/('Income Statement Annual'!AH271*-1)</f>
        <v>7.7079646017699117</v>
      </c>
      <c r="AI271" s="24">
        <f>'Cash Flow Statement Annual'!BG271/'Cash Flow Statement Annual'!AB271</f>
        <v>-0.26561533704390849</v>
      </c>
      <c r="AJ271" s="22">
        <f>'Cash Flow Statement Annual'!AB271/'Balance Sheet Annual'!BR271</f>
        <v>1.7652838427947599</v>
      </c>
      <c r="AK271" s="22">
        <f>('Cash Flow Statement Annual'!AB271+'Cash Flow Statement Annual'!AV271)/('Balance Sheet Annual'!BH271+'Balance Sheet Annual'!BS271)</f>
        <v>0.55737406801236589</v>
      </c>
      <c r="AL271" s="23">
        <f>('Cash Flow Statement Annual'!AB271/('Balance Sheet Annual'!BH271+'Balance Sheet Annual'!BS271))</f>
        <v>0.58810692853246049</v>
      </c>
      <c r="AM271" s="24">
        <f>'Income Statement Annual'!BS271/'Balance Sheet Annual'!CS271</f>
        <v>9.0369393139841686E-2</v>
      </c>
      <c r="AN271" s="22">
        <f>'Income Statement Annual'!N271/'Balance Sheet Annual'!CS271</f>
        <v>0.54271108179419525</v>
      </c>
      <c r="AO271" s="22">
        <f>'Income Statement Annual'!N271/'Balance Sheet Annual'!BB271</f>
        <v>0.30870972280849868</v>
      </c>
      <c r="AP271" s="22">
        <f>'Income Statement Annual'!N271/('Balance Sheet Annual'!AH271-'Balance Sheet Annual'!BR271)</f>
        <v>6.0440771349862255</v>
      </c>
      <c r="AQ271" s="22">
        <f>'Income Statement Annual'!BS271/'Balance Sheet Annual'!BB271</f>
        <v>5.140471835279771E-2</v>
      </c>
      <c r="AR271" s="22">
        <f>'Cash Flow Statement Annual'!AB271/'Income Statement Annual'!N271</f>
        <v>0.49134001823154055</v>
      </c>
      <c r="AS271" s="22">
        <f>'Cash Flow Statement Annual'!BG271/'Income Statement Annual'!N271</f>
        <v>-0.13050744454573079</v>
      </c>
      <c r="AT271" s="22">
        <f>'Cash Flow Statement Annual'!AB271/'Balance Sheet Annual'!BB271</f>
        <v>0.15168144083298157</v>
      </c>
      <c r="AU271" s="22">
        <f>('Cash Flow Statement Annual'!AB271+'Cash Flow Statement Annual'!AU271)/'Balance Sheet Annual'!BR271</f>
        <v>0.96288209606986896</v>
      </c>
      <c r="AV271" s="22">
        <f>('Cash Flow Statement Annual'!AB271+'Cash Flow Statement Annual'!AU271)/('Balance Sheet Annual'!BH271+'Balance Sheet Annual'!BS271)</f>
        <v>0.32078559738134205</v>
      </c>
      <c r="AW271" s="22">
        <f>'Cash Flow Statement Annual'!AB271/'Balance Sheet Annual'!BS271</f>
        <v>0.58810692853246049</v>
      </c>
      <c r="AX271" s="22">
        <f>('Cash Flow Statement Annual'!AB271+'Cash Flow Statement Annual'!AU271)/'Balance Sheet Annual'!BS271</f>
        <v>0.32078559738134205</v>
      </c>
      <c r="AY271" s="22">
        <f>('Balance Sheet Annual'!BH271+'Balance Sheet Annual'!BS271)/('Income Statement Annual'!AF271-'Income Statement Annual'!AC271)</f>
        <v>1.3146067415730338</v>
      </c>
      <c r="AZ271" s="22">
        <f>(('Balance Sheet Annual'!BH271+'Balance Sheet Annual'!BS271)-'Balance Sheet Annual'!N271)/('Income Statement Annual'!AF271-'Income Statement Annual'!AC271)</f>
        <v>0.96509682046378198</v>
      </c>
      <c r="BA271" s="22">
        <f>('Cash Flow Statement Annual'!AB271+'Cash Flow Statement Annual'!AU271)/'Income Statement Annual'!BS271</f>
        <v>1.6094890510948905</v>
      </c>
      <c r="BB271" s="22">
        <f>'Income Statement Annual'!AF271/('Balance Sheet Annual'!BH271+'Balance Sheet Annual'!BS271)</f>
        <v>0.31678486997635935</v>
      </c>
      <c r="BC271" s="23">
        <f>'Income Statement Annual'!AF271/('Balance Sheet Annual'!BB271-'Balance Sheet Annual'!BR271)</f>
        <v>8.9383754938683363E-2</v>
      </c>
    </row>
    <row r="272" spans="1:55" x14ac:dyDescent="0.2">
      <c r="A272" s="47" t="s">
        <v>844</v>
      </c>
      <c r="B272" s="47" t="s">
        <v>845</v>
      </c>
      <c r="C272" s="47" t="str">
        <f>VLOOKUP(A272,'[1]S&amp;P 500 Wikipedia'!A:D,3,FALSE)</f>
        <v>Financials</v>
      </c>
      <c r="D272" s="47">
        <v>549638</v>
      </c>
      <c r="E272" s="47" t="s">
        <v>16</v>
      </c>
      <c r="F272" s="47">
        <v>2018</v>
      </c>
      <c r="G272" s="47" t="s">
        <v>17</v>
      </c>
      <c r="H272" s="48">
        <v>43465</v>
      </c>
      <c r="I272" s="48">
        <v>43518</v>
      </c>
      <c r="J272" s="48">
        <v>43518</v>
      </c>
      <c r="K272" s="47">
        <v>80733000</v>
      </c>
      <c r="L272" s="47">
        <v>83259000</v>
      </c>
      <c r="M272" s="47" t="s">
        <v>1864</v>
      </c>
      <c r="N272" s="20">
        <f>'Balance Sheet Annual'!AH272/'Balance Sheet Annual'!BR272</f>
        <v>1.7738872792358049</v>
      </c>
      <c r="O272" s="21">
        <f>('Balance Sheet Annual'!AH272-'Balance Sheet Annual'!U272)/'Balance Sheet Annual'!BR272</f>
        <v>1.7738872792358049</v>
      </c>
      <c r="P272" s="21">
        <f>'Balance Sheet Annual'!N272/'Balance Sheet Annual'!BR272</f>
        <v>1.117635425113225</v>
      </c>
      <c r="Q272" s="21">
        <f>'Balance Sheet Annual'!CH272/'Balance Sheet Annual'!CS272</f>
        <v>-21.348793349910508</v>
      </c>
      <c r="R272" s="21">
        <f>('Balance Sheet Annual'!BH272+'Balance Sheet Annual'!BS272)/'Balance Sheet Annual'!BB272</f>
        <v>0.76019435930615309</v>
      </c>
      <c r="S272" s="21">
        <f>('Balance Sheet Annual'!BH272/'Balance Sheet Annual'!BB272)</f>
        <v>0</v>
      </c>
      <c r="T272" s="21">
        <f>'Balance Sheet Annual'!BS272/'Balance Sheet Annual'!BB272</f>
        <v>0.76019435930615309</v>
      </c>
      <c r="U272" s="21">
        <f>('Balance Sheet Annual'!BH272+'Balance Sheet Annual'!BS272)/'Balance Sheet Annual'!CS272</f>
        <v>-15.469037923288527</v>
      </c>
      <c r="V272" s="21">
        <f>('Balance Sheet Annual'!BH272/'Balance Sheet Annual'!CS272)</f>
        <v>0</v>
      </c>
      <c r="W272" s="21">
        <f>('Balance Sheet Annual'!BS272/'Balance Sheet Annual'!CS272)</f>
        <v>-15.469037923288527</v>
      </c>
      <c r="X272" s="22">
        <f>'Balance Sheet Annual'!AH272/'Balance Sheet Annual'!BB272</f>
        <v>0.42358598941189252</v>
      </c>
      <c r="Y272" s="22">
        <f>'Balance Sheet Annual'!CS272/('Balance Sheet Annual'!BB272-'Balance Sheet Annual'!AQ272-'Balance Sheet Annual'!AR272-'Balance Sheet Annual'!AS272)</f>
        <v>-0.10663204789584652</v>
      </c>
      <c r="Z272" s="22">
        <f>'Balance Sheet Annual'!BA272/'Balance Sheet Annual'!BB272</f>
        <v>0.57641401058810748</v>
      </c>
      <c r="AA272" s="22">
        <f>'Balance Sheet Annual'!AR272/'Balance Sheet Annual'!BB272</f>
        <v>0.45625233179218594</v>
      </c>
      <c r="AB272" s="23">
        <f>'Balance Sheet Annual'!CS272/'Balance Sheet Annual'!CT272</f>
        <v>-4.9142963064411772E-2</v>
      </c>
      <c r="AC272" s="24">
        <f>'Income Statement Annual'!V272/'Income Statement Annual'!N272</f>
        <v>0.79962468200482018</v>
      </c>
      <c r="AD272" s="22">
        <f>('Income Statement Annual'!AF272-'Income Statement Annual'!AC272)/'Income Statement Annual'!N272</f>
        <v>0.53866221659376956</v>
      </c>
      <c r="AE272" s="22">
        <f>'Income Statement Annual'!AF272/'Income Statement Annual'!N272</f>
        <v>0.47901371284477373</v>
      </c>
      <c r="AF272" s="22">
        <f>'Income Statement Annual'!BS272/'Income Statement Annual'!N272</f>
        <v>0.35417759193965903</v>
      </c>
      <c r="AG272" s="22">
        <f>('Income Statement Annual'!AF272-'Income Statement Annual'!AC272)/('Income Statement Annual'!AH272*-1)</f>
        <v>6.8088765481070119</v>
      </c>
      <c r="AH272" s="23">
        <f>'Income Statement Annual'!AF272/('Income Statement Annual'!AH272*-1)</f>
        <v>6.0548988496628322</v>
      </c>
      <c r="AI272" s="24">
        <f>'Cash Flow Statement Annual'!BG272/'Cash Flow Statement Annual'!AB272</f>
        <v>-1.0223920543375731</v>
      </c>
      <c r="AJ272" s="22">
        <f>'Cash Flow Statement Annual'!AB272/'Balance Sheet Annual'!BR272</f>
        <v>0.75742390680932703</v>
      </c>
      <c r="AK272" s="22">
        <f>('Cash Flow Statement Annual'!AB272+'Cash Flow Statement Annual'!AV272)/('Balance Sheet Annual'!BH272+'Balance Sheet Annual'!BS272)</f>
        <v>0.17154869225494682</v>
      </c>
      <c r="AL272" s="23">
        <f>('Cash Flow Statement Annual'!AB272/('Balance Sheet Annual'!BH272+'Balance Sheet Annual'!BS272))</f>
        <v>0.23791944250091826</v>
      </c>
      <c r="AM272" s="24">
        <f>'Income Statement Annual'!BS272/'Balance Sheet Annual'!CS272</f>
        <v>-3.0504702872175575</v>
      </c>
      <c r="AN272" s="22">
        <f>'Income Statement Annual'!N272/'Balance Sheet Annual'!CS272</f>
        <v>-8.6128268886566488</v>
      </c>
      <c r="AO272" s="22">
        <f>'Income Statement Annual'!N272/'Balance Sheet Annual'!BB272</f>
        <v>0.42325983366942627</v>
      </c>
      <c r="AP272" s="22">
        <f>'Income Statement Annual'!N272/('Balance Sheet Annual'!AH272-'Balance Sheet Annual'!BR272)</f>
        <v>2.2904129018449688</v>
      </c>
      <c r="AQ272" s="22">
        <f>'Income Statement Annual'!BS272/'Balance Sheet Annual'!BB272</f>
        <v>0.14990914865381799</v>
      </c>
      <c r="AR272" s="22">
        <f>'Cash Flow Statement Annual'!AB272/'Income Statement Annual'!N272</f>
        <v>0.42731439123449078</v>
      </c>
      <c r="AS272" s="22">
        <f>'Cash Flow Statement Annual'!BG272/'Income Statement Annual'!N272</f>
        <v>-0.43688283830224045</v>
      </c>
      <c r="AT272" s="22">
        <f>'Cash Flow Statement Annual'!AB272/'Balance Sheet Annual'!BB272</f>
        <v>0.1808650181584627</v>
      </c>
      <c r="AU272" s="22">
        <f>('Cash Flow Statement Annual'!AB272+'Cash Flow Statement Annual'!AU272)/'Balance Sheet Annual'!BR272</f>
        <v>0.80053102070684101</v>
      </c>
      <c r="AV272" s="22">
        <f>('Cash Flow Statement Annual'!AB272+'Cash Flow Statement Annual'!AU272)/('Balance Sheet Annual'!BH272+'Balance Sheet Annual'!BS272)</f>
        <v>0.25146010370017186</v>
      </c>
      <c r="AW272" s="22">
        <f>'Cash Flow Statement Annual'!AB272/'Balance Sheet Annual'!BS272</f>
        <v>0.23791944250091826</v>
      </c>
      <c r="AX272" s="22">
        <f>('Cash Flow Statement Annual'!AB272+'Cash Flow Statement Annual'!AU272)/'Balance Sheet Annual'!BS272</f>
        <v>0.25146010370017186</v>
      </c>
      <c r="AY272" s="22">
        <f>('Balance Sheet Annual'!BH272+'Balance Sheet Annual'!BS272)/('Income Statement Annual'!AF272-'Income Statement Annual'!AC272)</f>
        <v>3.3342723576025364</v>
      </c>
      <c r="AZ272" s="22">
        <f>(('Balance Sheet Annual'!BH272+'Balance Sheet Annual'!BS272)-'Balance Sheet Annual'!N272)/('Income Statement Annual'!AF272-'Income Statement Annual'!AC272)</f>
        <v>2.1637164647289797</v>
      </c>
      <c r="BA272" s="22">
        <f>('Cash Flow Statement Annual'!AB272+'Cash Flow Statement Annual'!AU272)/'Income Statement Annual'!BS272</f>
        <v>1.2751626844659716</v>
      </c>
      <c r="BB272" s="22">
        <f>'Income Statement Annual'!AF272/('Balance Sheet Annual'!BH272+'Balance Sheet Annual'!BS272)</f>
        <v>0.2667045104216576</v>
      </c>
      <c r="BC272" s="23">
        <f>'Income Statement Annual'!AF272/('Balance Sheet Annual'!BB272-'Balance Sheet Annual'!BR272)</f>
        <v>0.26634855196545565</v>
      </c>
    </row>
    <row r="273" spans="1:55" x14ac:dyDescent="0.2">
      <c r="A273" s="47" t="s">
        <v>820</v>
      </c>
      <c r="B273" s="47" t="s">
        <v>821</v>
      </c>
      <c r="C273" s="47" t="str">
        <f>VLOOKUP(A273,'[1]S&amp;P 500 Wikipedia'!A:D,3,FALSE)</f>
        <v>Information Technology</v>
      </c>
      <c r="D273" s="47">
        <v>59265</v>
      </c>
      <c r="E273" s="47" t="s">
        <v>16</v>
      </c>
      <c r="F273" s="47">
        <v>2019</v>
      </c>
      <c r="G273" s="47" t="s">
        <v>17</v>
      </c>
      <c r="H273" s="48">
        <v>43646</v>
      </c>
      <c r="I273" s="48">
        <v>43678</v>
      </c>
      <c r="J273" s="48">
        <v>43678</v>
      </c>
      <c r="K273" s="47">
        <v>7655000000</v>
      </c>
      <c r="L273" s="47">
        <v>7734000000</v>
      </c>
      <c r="M273" s="47" t="s">
        <v>1865</v>
      </c>
      <c r="N273" s="20">
        <f>'Balance Sheet Annual'!AH273/'Balance Sheet Annual'!BR273</f>
        <v>2.5288389513108616</v>
      </c>
      <c r="O273" s="21">
        <f>('Balance Sheet Annual'!AH273-'Balance Sheet Annual'!U273)/'Balance Sheet Annual'!BR273</f>
        <v>2.4991212906943243</v>
      </c>
      <c r="P273" s="21">
        <f>'Balance Sheet Annual'!N273/'Balance Sheet Annual'!BR273</f>
        <v>1.9276721405934889</v>
      </c>
      <c r="Q273" s="21">
        <f>'Balance Sheet Annual'!CH273/'Balance Sheet Annual'!CS273</f>
        <v>1.8003127137691781</v>
      </c>
      <c r="R273" s="21">
        <f>('Balance Sheet Annual'!BH273+'Balance Sheet Annual'!BS273)/'Balance Sheet Annual'!BB273</f>
        <v>0.2518809586956825</v>
      </c>
      <c r="S273" s="21">
        <f>('Balance Sheet Annual'!BH273/'Balance Sheet Annual'!BB273)</f>
        <v>1.9249291586984744E-2</v>
      </c>
      <c r="T273" s="21">
        <f>'Balance Sheet Annual'!BS273/'Balance Sheet Annual'!BB273</f>
        <v>0.23263166710869779</v>
      </c>
      <c r="U273" s="21">
        <f>('Balance Sheet Annual'!BH273+'Balance Sheet Annual'!BS273)/'Balance Sheet Annual'!CS273</f>
        <v>0.70534545099188894</v>
      </c>
      <c r="V273" s="21">
        <f>('Balance Sheet Annual'!BH273/'Balance Sheet Annual'!CS273)</f>
        <v>5.3904035962083457E-2</v>
      </c>
      <c r="W273" s="21">
        <f>('Balance Sheet Annual'!BS273/'Balance Sheet Annual'!CS273)</f>
        <v>0.65144141502980557</v>
      </c>
      <c r="X273" s="22">
        <f>'Balance Sheet Annual'!AH273/'Balance Sheet Annual'!BB273</f>
        <v>0.61262720026801043</v>
      </c>
      <c r="Y273" s="22">
        <f>'Balance Sheet Annual'!CS273/('Balance Sheet Annual'!BB273-'Balance Sheet Annual'!AQ273-'Balance Sheet Annual'!AR273-'Balance Sheet Annual'!AS273)</f>
        <v>0.4321733254497846</v>
      </c>
      <c r="Z273" s="22">
        <f>'Balance Sheet Annual'!BA273/'Balance Sheet Annual'!BB273</f>
        <v>0.38737279973198957</v>
      </c>
      <c r="AA273" s="22">
        <f>'Balance Sheet Annual'!AR273/'Balance Sheet Annual'!BB273</f>
        <v>0.14665894275464481</v>
      </c>
      <c r="AB273" s="23">
        <f>'Balance Sheet Annual'!CS273/'Balance Sheet Annual'!CT273</f>
        <v>0.35710297463672025</v>
      </c>
      <c r="AC273" s="24">
        <f>'Income Statement Annual'!V273/'Income Statement Annual'!N273</f>
        <v>0.65901957200638894</v>
      </c>
      <c r="AD273" s="22">
        <f>('Income Statement Annual'!AF273-'Income Statement Annual'!AC273)/'Income Statement Annual'!N273</f>
        <v>0.3413698020549415</v>
      </c>
      <c r="AE273" s="22">
        <f>'Income Statement Annual'!AF273/'Income Statement Annual'!N273</f>
        <v>0.3413698020549415</v>
      </c>
      <c r="AF273" s="22">
        <f>'Income Statement Annual'!BS273/'Income Statement Annual'!N273</f>
        <v>0.31181710544090652</v>
      </c>
      <c r="AG273" s="22" t="e">
        <f>('Income Statement Annual'!AF273-'Income Statement Annual'!AC273)/('Income Statement Annual'!AH273*-1)</f>
        <v>#DIV/0!</v>
      </c>
      <c r="AH273" s="23" t="e">
        <f>'Income Statement Annual'!AF273/('Income Statement Annual'!AH273*-1)</f>
        <v>#DIV/0!</v>
      </c>
      <c r="AI273" s="24">
        <f>'Cash Flow Statement Annual'!BG273/'Cash Flow Statement Annual'!AB273</f>
        <v>-0.70685062757497363</v>
      </c>
      <c r="AJ273" s="22">
        <f>'Cash Flow Statement Annual'!AB273/'Balance Sheet Annual'!BR273</f>
        <v>0.75172860847018153</v>
      </c>
      <c r="AK273" s="22">
        <f>('Cash Flow Statement Annual'!AB273+'Cash Flow Statement Annual'!AV273)/('Balance Sheet Annual'!BH273+'Balance Sheet Annual'!BS273)</f>
        <v>0.53165784588101639</v>
      </c>
      <c r="AL273" s="23">
        <f>('Cash Flow Statement Annual'!AB273/('Balance Sheet Annual'!BH273+'Balance Sheet Annual'!BS273))</f>
        <v>0.72300423951896697</v>
      </c>
      <c r="AM273" s="24">
        <f>'Income Statement Annual'!BS273/'Balance Sheet Annual'!CS273</f>
        <v>0.38346525945470539</v>
      </c>
      <c r="AN273" s="22">
        <f>'Income Statement Annual'!N273/'Balance Sheet Annual'!CS273</f>
        <v>1.2297762142089319</v>
      </c>
      <c r="AO273" s="22">
        <f>'Income Statement Annual'!N273/'Balance Sheet Annual'!BB273</f>
        <v>0.43915674423149403</v>
      </c>
      <c r="AP273" s="22">
        <f>'Income Statement Annual'!N273/('Balance Sheet Annual'!AH273-'Balance Sheet Annual'!BR273)</f>
        <v>1.185721554290883</v>
      </c>
      <c r="AQ273" s="22">
        <f>'Income Statement Annual'!BS273/'Balance Sheet Annual'!BB273</f>
        <v>0.13693658482111698</v>
      </c>
      <c r="AR273" s="22">
        <f>'Cash Flow Statement Annual'!AB273/'Income Statement Annual'!N273</f>
        <v>0.41468337531686306</v>
      </c>
      <c r="AS273" s="22">
        <f>'Cash Flow Statement Annual'!BG273/'Income Statement Annual'!N273</f>
        <v>-0.29311920408763298</v>
      </c>
      <c r="AT273" s="22">
        <f>'Cash Flow Statement Annual'!AB273/'Balance Sheet Annual'!BB273</f>
        <v>0.18211100099108027</v>
      </c>
      <c r="AU273" s="22">
        <f>('Cash Flow Statement Annual'!AB273+'Cash Flow Statement Annual'!AU273)/'Balance Sheet Annual'!BR273</f>
        <v>0.52451743013540764</v>
      </c>
      <c r="AV273" s="22">
        <f>('Cash Flow Statement Annual'!AB273+'Cash Flow Statement Annual'!AU273)/('Balance Sheet Annual'!BH273+'Balance Sheet Annual'!BS273)</f>
        <v>0.50447504779849817</v>
      </c>
      <c r="AW273" s="22">
        <f>'Cash Flow Statement Annual'!AB273/'Balance Sheet Annual'!BS273</f>
        <v>0.78282979808586606</v>
      </c>
      <c r="AX273" s="22">
        <f>('Cash Flow Statement Annual'!AB273+'Cash Flow Statement Annual'!AU273)/'Balance Sheet Annual'!BS273</f>
        <v>0.5462182352764694</v>
      </c>
      <c r="AY273" s="22">
        <f>('Balance Sheet Annual'!BH273+'Balance Sheet Annual'!BS273)/('Income Statement Annual'!AF273-'Income Statement Annual'!AC273)</f>
        <v>1.6801601527037409</v>
      </c>
      <c r="AZ273" s="22">
        <f>(('Balance Sheet Annual'!BH273+'Balance Sheet Annual'!BS273)-'Balance Sheet Annual'!N273)/('Income Statement Annual'!AF273-'Income Statement Annual'!AC273)</f>
        <v>-1.4348797690821482</v>
      </c>
      <c r="BA273" s="22">
        <f>('Cash Flow Statement Annual'!AB273+'Cash Flow Statement Annual'!AU273)/'Income Statement Annual'!BS273</f>
        <v>0.92793068297655457</v>
      </c>
      <c r="BB273" s="22">
        <f>'Income Statement Annual'!AF273/('Balance Sheet Annual'!BH273+'Balance Sheet Annual'!BS273)</f>
        <v>0.59518135720025489</v>
      </c>
      <c r="BC273" s="23">
        <f>'Income Statement Annual'!AF273/('Balance Sheet Annual'!BB273-'Balance Sheet Annual'!BR273)</f>
        <v>0.19784374769729571</v>
      </c>
    </row>
    <row r="274" spans="1:55" x14ac:dyDescent="0.2">
      <c r="A274" s="47" t="s">
        <v>841</v>
      </c>
      <c r="B274" s="47" t="s">
        <v>842</v>
      </c>
      <c r="C274" s="47" t="str">
        <f>VLOOKUP(A274,'[1]S&amp;P 500 Wikipedia'!A:D,3,FALSE)</f>
        <v>Information Technology</v>
      </c>
      <c r="D274" s="47">
        <v>333970</v>
      </c>
      <c r="E274" s="47" t="s">
        <v>16</v>
      </c>
      <c r="F274" s="47">
        <v>2018</v>
      </c>
      <c r="G274" s="47" t="s">
        <v>17</v>
      </c>
      <c r="H274" s="48">
        <v>43465</v>
      </c>
      <c r="I274" s="48">
        <v>43511</v>
      </c>
      <c r="J274" s="48">
        <v>43511</v>
      </c>
      <c r="K274" s="47">
        <v>163400000</v>
      </c>
      <c r="L274" s="47">
        <v>173100000</v>
      </c>
      <c r="M274" s="47" t="s">
        <v>1866</v>
      </c>
      <c r="N274" s="20">
        <f>'Balance Sheet Annual'!AH274/'Balance Sheet Annual'!BR274</f>
        <v>1.3798449612403101</v>
      </c>
      <c r="O274" s="21">
        <f>('Balance Sheet Annual'!AH274-'Balance Sheet Annual'!U274)/'Balance Sheet Annual'!BR274</f>
        <v>1.2648578811369509</v>
      </c>
      <c r="P274" s="21">
        <f>'Balance Sheet Annual'!N274/'Balance Sheet Annual'!BR274</f>
        <v>0.40245478036175708</v>
      </c>
      <c r="Q274" s="21">
        <f>'Balance Sheet Annual'!CH274/'Balance Sheet Annual'!CS274</f>
        <v>-8.373824451410659</v>
      </c>
      <c r="R274" s="21">
        <f>('Balance Sheet Annual'!BH274+'Balance Sheet Annual'!BS274)/'Balance Sheet Annual'!BB274</f>
        <v>0.56541609097672441</v>
      </c>
      <c r="S274" s="21">
        <f>('Balance Sheet Annual'!BH274/'Balance Sheet Annual'!BB274)</f>
        <v>3.2947178233606123E-3</v>
      </c>
      <c r="T274" s="21">
        <f>'Balance Sheet Annual'!BS274/'Balance Sheet Annual'!BB274</f>
        <v>0.56212137315336375</v>
      </c>
      <c r="U274" s="21">
        <f>('Balance Sheet Annual'!BH274+'Balance Sheet Annual'!BS274)/'Balance Sheet Annual'!CS274</f>
        <v>-4.169278996865204</v>
      </c>
      <c r="V274" s="21">
        <f>('Balance Sheet Annual'!BH274/'Balance Sheet Annual'!CS274)</f>
        <v>-2.4294670846394983E-2</v>
      </c>
      <c r="W274" s="21">
        <f>('Balance Sheet Annual'!BS274/'Balance Sheet Annual'!CS274)</f>
        <v>-4.1449843260188084</v>
      </c>
      <c r="X274" s="22">
        <f>'Balance Sheet Annual'!AH274/'Balance Sheet Annual'!BB274</f>
        <v>0.45403337230311402</v>
      </c>
      <c r="Y274" s="22">
        <f>'Balance Sheet Annual'!CS274/('Balance Sheet Annual'!BB274-'Balance Sheet Annual'!AQ274-'Balance Sheet Annual'!AR274-'Balance Sheet Annual'!AS274)</f>
        <v>-0.19144786196549138</v>
      </c>
      <c r="Z274" s="22">
        <f>'Balance Sheet Annual'!BA274/'Balance Sheet Annual'!BB274</f>
        <v>0.54596662769688598</v>
      </c>
      <c r="AA274" s="22">
        <f>'Balance Sheet Annual'!AR274/'Balance Sheet Annual'!BB274</f>
        <v>0.16090976724412795</v>
      </c>
      <c r="AB274" s="23">
        <f>'Balance Sheet Annual'!CS274/'Balance Sheet Annual'!CT274</f>
        <v>-0.13561483685832712</v>
      </c>
      <c r="AC274" s="24">
        <f>'Income Statement Annual'!V274/'Income Statement Annual'!N274</f>
        <v>0.47392074084161789</v>
      </c>
      <c r="AD274" s="22">
        <f>('Income Statement Annual'!AF274-'Income Statement Annual'!AC274)/'Income Statement Annual'!N274</f>
        <v>0.17091107176903172</v>
      </c>
      <c r="AE274" s="22">
        <f>'Income Statement Annual'!AF274/'Income Statement Annual'!N274</f>
        <v>0.17091107176903172</v>
      </c>
      <c r="AF274" s="22">
        <f>'Income Statement Annual'!BS274/'Income Statement Annual'!N274</f>
        <v>0.13155386081982839</v>
      </c>
      <c r="AG274" s="22">
        <f>('Income Statement Annual'!AF274-'Income Statement Annual'!AC274)/('Income Statement Annual'!AH274*-1)</f>
        <v>5.6531531531531529</v>
      </c>
      <c r="AH274" s="23">
        <f>'Income Statement Annual'!AF274/('Income Statement Annual'!AH274*-1)</f>
        <v>5.6531531531531529</v>
      </c>
      <c r="AI274" s="24">
        <f>'Cash Flow Statement Annual'!BG274/'Cash Flow Statement Annual'!AB274</f>
        <v>0.20465116279069767</v>
      </c>
      <c r="AJ274" s="22">
        <f>'Cash Flow Statement Annual'!AB274/'Balance Sheet Annual'!BR274</f>
        <v>0.34722222222222221</v>
      </c>
      <c r="AK274" s="22">
        <f>('Cash Flow Statement Annual'!AB274+'Cash Flow Statement Annual'!AV274)/('Balance Sheet Annual'!BH274+'Balance Sheet Annual'!BS274)</f>
        <v>0.13872180451127819</v>
      </c>
      <c r="AL274" s="23">
        <f>('Cash Flow Statement Annual'!AB274/('Balance Sheet Annual'!BH274+'Balance Sheet Annual'!BS274))</f>
        <v>0.20206766917293234</v>
      </c>
      <c r="AM274" s="24">
        <f>'Income Statement Annual'!BS274/'Balance Sheet Annual'!CS274</f>
        <v>-0.75705329153605017</v>
      </c>
      <c r="AN274" s="22">
        <f>'Income Statement Annual'!N274/'Balance Sheet Annual'!CS274</f>
        <v>-5.7547021943573666</v>
      </c>
      <c r="AO274" s="22">
        <f>'Income Statement Annual'!N274/'Balance Sheet Annual'!BB274</f>
        <v>0.78042299925603142</v>
      </c>
      <c r="AP274" s="22">
        <f>'Income Statement Annual'!N274/('Balance Sheet Annual'!AH274-'Balance Sheet Annual'!BR274)</f>
        <v>6.2440476190476186</v>
      </c>
      <c r="AQ274" s="22">
        <f>'Income Statement Annual'!BS274/'Balance Sheet Annual'!BB274</f>
        <v>0.10266765862472101</v>
      </c>
      <c r="AR274" s="22">
        <f>'Cash Flow Statement Annual'!AB274/'Income Statement Annual'!N274</f>
        <v>0.14639793000136184</v>
      </c>
      <c r="AS274" s="22">
        <f>'Cash Flow Statement Annual'!BG274/'Income Statement Annual'!N274</f>
        <v>2.9960506604929864E-2</v>
      </c>
      <c r="AT274" s="22">
        <f>'Cash Flow Statement Annual'!AB274/'Balance Sheet Annual'!BB274</f>
        <v>0.11425231161653736</v>
      </c>
      <c r="AU274" s="22">
        <f>('Cash Flow Statement Annual'!AB274+'Cash Flow Statement Annual'!AU274)/'Balance Sheet Annual'!BR274</f>
        <v>-6.1692506459948324E-2</v>
      </c>
      <c r="AV274" s="22">
        <f>('Cash Flow Statement Annual'!AB274+'Cash Flow Statement Annual'!AU274)/('Balance Sheet Annual'!BH274+'Balance Sheet Annual'!BS274)</f>
        <v>-3.5902255639097741E-2</v>
      </c>
      <c r="AW274" s="22">
        <f>'Cash Flow Statement Annual'!AB274/'Balance Sheet Annual'!BS274</f>
        <v>0.2032520325203252</v>
      </c>
      <c r="AX274" s="22">
        <f>('Cash Flow Statement Annual'!AB274+'Cash Flow Statement Annual'!AU274)/'Balance Sheet Annual'!BS274</f>
        <v>-3.6112686708262433E-2</v>
      </c>
      <c r="AY274" s="22">
        <f>('Balance Sheet Annual'!BH274+'Balance Sheet Annual'!BS274)/('Income Statement Annual'!AF274-'Income Statement Annual'!AC274)</f>
        <v>4.239043824701195</v>
      </c>
      <c r="AZ274" s="22">
        <f>(('Balance Sheet Annual'!BH274+'Balance Sheet Annual'!BS274)-'Balance Sheet Annual'!N274)/('Income Statement Annual'!AF274-'Income Statement Annual'!AC274)</f>
        <v>3.2462151394422309</v>
      </c>
      <c r="BA274" s="22">
        <f>('Cash Flow Statement Annual'!AB274+'Cash Flow Statement Annual'!AU274)/'Income Statement Annual'!BS274</f>
        <v>-0.19772256728778467</v>
      </c>
      <c r="BB274" s="22">
        <f>'Income Statement Annual'!AF274/('Balance Sheet Annual'!BH274+'Balance Sheet Annual'!BS274)</f>
        <v>0.23590225563909775</v>
      </c>
      <c r="BC274" s="23">
        <f>'Income Statement Annual'!AF274/('Balance Sheet Annual'!BB274-'Balance Sheet Annual'!BR274)</f>
        <v>0.19879613495960716</v>
      </c>
    </row>
    <row r="275" spans="1:55" x14ac:dyDescent="0.2">
      <c r="A275" s="47" t="s">
        <v>808</v>
      </c>
      <c r="B275" s="47" t="s">
        <v>809</v>
      </c>
      <c r="C275" s="47" t="str">
        <f>VLOOKUP(A275,'[1]S&amp;P 500 Wikipedia'!A:D,3,FALSE)</f>
        <v>Health Care</v>
      </c>
      <c r="D275" s="47">
        <v>334921</v>
      </c>
      <c r="E275" s="47" t="s">
        <v>16</v>
      </c>
      <c r="F275" s="47">
        <v>2018</v>
      </c>
      <c r="G275" s="47" t="s">
        <v>17</v>
      </c>
      <c r="H275" s="48">
        <v>43465</v>
      </c>
      <c r="I275" s="48">
        <v>43504</v>
      </c>
      <c r="J275" s="48">
        <v>43679</v>
      </c>
      <c r="K275" s="47">
        <v>24968898</v>
      </c>
      <c r="L275" s="47">
        <v>25478901</v>
      </c>
      <c r="M275" s="47" t="s">
        <v>2111</v>
      </c>
      <c r="N275" s="20">
        <f>'Balance Sheet Annual'!AH275/'Balance Sheet Annual'!BR275</f>
        <v>1.4240353796256708</v>
      </c>
      <c r="O275" s="21">
        <f>('Balance Sheet Annual'!AH275-'Balance Sheet Annual'!U275)/'Balance Sheet Annual'!BR275</f>
        <v>1.058010658547943</v>
      </c>
      <c r="P275" s="21">
        <f>'Balance Sheet Annual'!N275/'Balance Sheet Annual'!BR275</f>
        <v>0.2425132823371467</v>
      </c>
      <c r="Q275" s="21">
        <f>'Balance Sheet Annual'!CH275/'Balance Sheet Annual'!CS275</f>
        <v>3.4382498140029116</v>
      </c>
      <c r="R275" s="21">
        <f>('Balance Sheet Annual'!BH275+'Balance Sheet Annual'!BS275)/'Balance Sheet Annual'!BB275</f>
        <v>0.39509410057174016</v>
      </c>
      <c r="S275" s="21">
        <f>('Balance Sheet Annual'!BH275/'Balance Sheet Annual'!BB275)</f>
        <v>1.8966361914231723E-2</v>
      </c>
      <c r="T275" s="21">
        <f>'Balance Sheet Annual'!BS275/'Balance Sheet Annual'!BB275</f>
        <v>0.37612773865750843</v>
      </c>
      <c r="U275" s="21">
        <f>('Balance Sheet Annual'!BH275+'Balance Sheet Annual'!BS275)/'Balance Sheet Annual'!CS275</f>
        <v>1.7535263183761733</v>
      </c>
      <c r="V275" s="21">
        <f>('Balance Sheet Annual'!BH275/'Balance Sheet Annual'!CS275)</f>
        <v>8.4177452238150846E-2</v>
      </c>
      <c r="W275" s="21">
        <f>('Balance Sheet Annual'!BS275/'Balance Sheet Annual'!CS275)</f>
        <v>1.6693488661380225</v>
      </c>
      <c r="X275" s="22">
        <f>'Balance Sheet Annual'!AH275/'Balance Sheet Annual'!BB275</f>
        <v>0.39935895453228082</v>
      </c>
      <c r="Y275" s="22">
        <f>'Balance Sheet Annual'!CS275/('Balance Sheet Annual'!BB275-'Balance Sheet Annual'!AQ275-'Balance Sheet Annual'!AR275-'Balance Sheet Annual'!AS275)</f>
        <v>0.31608954342794116</v>
      </c>
      <c r="Z275" s="22">
        <f>'Balance Sheet Annual'!BA275/'Balance Sheet Annual'!BB275</f>
        <v>0.60064104546771924</v>
      </c>
      <c r="AA275" s="22">
        <f>'Balance Sheet Annual'!AR275/'Balance Sheet Annual'!BB275</f>
        <v>0.20420436932741776</v>
      </c>
      <c r="AB275" s="23">
        <f>'Balance Sheet Annual'!CS275/'Balance Sheet Annual'!CT275</f>
        <v>0.22531404087371273</v>
      </c>
      <c r="AC275" s="24">
        <f>'Income Statement Annual'!V275/'Income Statement Annual'!N275</f>
        <v>0.57377913643136325</v>
      </c>
      <c r="AD275" s="22">
        <f>('Income Statement Annual'!AF275-'Income Statement Annual'!AC275)/'Income Statement Annual'!N275</f>
        <v>0.24884469404064469</v>
      </c>
      <c r="AE275" s="22">
        <f>'Income Statement Annual'!AF275/'Income Statement Annual'!N275</f>
        <v>0.23265576276763822</v>
      </c>
      <c r="AF275" s="22">
        <f>'Income Statement Annual'!BS275/'Income Statement Annual'!N275</f>
        <v>0.17461965004602148</v>
      </c>
      <c r="AG275" s="22">
        <f>('Income Statement Annual'!AF275-'Income Statement Annual'!AC275)/('Income Statement Annual'!AH275*-1)</f>
        <v>21.167308973950334</v>
      </c>
      <c r="AH275" s="23">
        <f>'Income Statement Annual'!AF275/('Income Statement Annual'!AH275*-1)</f>
        <v>19.790240792790705</v>
      </c>
      <c r="AI275" s="24">
        <f>'Cash Flow Statement Annual'!BG275/'Cash Flow Statement Annual'!AB275</f>
        <v>-0.68675852426084727</v>
      </c>
      <c r="AJ275" s="22">
        <f>'Cash Flow Statement Annual'!AB275/'Balance Sheet Annual'!BR275</f>
        <v>0.7693067042103171</v>
      </c>
      <c r="AK275" s="22">
        <f>('Cash Flow Statement Annual'!AB275+'Cash Flow Statement Annual'!AV275)/('Balance Sheet Annual'!BH275+'Balance Sheet Annual'!BS275)</f>
        <v>0.54606157780438802</v>
      </c>
      <c r="AL275" s="23">
        <f>('Cash Flow Statement Annual'!AB275/('Balance Sheet Annual'!BH275+'Balance Sheet Annual'!BS275))</f>
        <v>0.54606157780438802</v>
      </c>
      <c r="AM275" s="24">
        <f>'Income Statement Annual'!BS275/'Balance Sheet Annual'!CS275</f>
        <v>0.86873943968694867</v>
      </c>
      <c r="AN275" s="22">
        <f>'Income Statement Annual'!N275/'Balance Sheet Annual'!CS275</f>
        <v>4.9750382586266211</v>
      </c>
      <c r="AO275" s="22">
        <f>'Income Statement Annual'!N275/'Balance Sheet Annual'!BB275</f>
        <v>1.1209459735524832</v>
      </c>
      <c r="AP275" s="22">
        <f>'Income Statement Annual'!N275/('Balance Sheet Annual'!AH275-'Balance Sheet Annual'!BR275)</f>
        <v>9.4262714095804458</v>
      </c>
      <c r="AQ275" s="22">
        <f>'Income Statement Annual'!BS275/'Balance Sheet Annual'!BB275</f>
        <v>0.19573919362223147</v>
      </c>
      <c r="AR275" s="22">
        <f>'Cash Flow Statement Annual'!AB275/'Income Statement Annual'!N275</f>
        <v>0.19246753459104929</v>
      </c>
      <c r="AS275" s="22">
        <f>'Cash Flow Statement Annual'!BG275/'Income Statement Annual'!N275</f>
        <v>-0.13217872002387257</v>
      </c>
      <c r="AT275" s="22">
        <f>'Cash Flow Statement Annual'!AB275/'Balance Sheet Annual'!BB275</f>
        <v>0.21574570793940998</v>
      </c>
      <c r="AU275" s="22">
        <f>('Cash Flow Statement Annual'!AB275+'Cash Flow Statement Annual'!AU275)/'Balance Sheet Annual'!BR275</f>
        <v>0.58012156299953432</v>
      </c>
      <c r="AV275" s="22">
        <f>('Cash Flow Statement Annual'!AB275+'Cash Flow Statement Annual'!AU275)/('Balance Sheet Annual'!BH275+'Balance Sheet Annual'!BS275)</f>
        <v>0.41177607614253919</v>
      </c>
      <c r="AW275" s="22">
        <f>'Cash Flow Statement Annual'!AB275/'Balance Sheet Annual'!BS275</f>
        <v>0.57359690808622354</v>
      </c>
      <c r="AX275" s="22">
        <f>('Cash Flow Statement Annual'!AB275+'Cash Flow Statement Annual'!AU275)/'Balance Sheet Annual'!BS275</f>
        <v>0.43254001691334498</v>
      </c>
      <c r="AY275" s="22">
        <f>('Balance Sheet Annual'!BH275+'Balance Sheet Annual'!BS275)/('Income Statement Annual'!AF275-'Income Statement Annual'!AC275)</f>
        <v>1.4164050896297766</v>
      </c>
      <c r="AZ275" s="22">
        <f>(('Balance Sheet Annual'!BH275+'Balance Sheet Annual'!BS275)-'Balance Sheet Annual'!N275)/('Income Statement Annual'!AF275-'Income Statement Annual'!AC275)</f>
        <v>1.1725874566224734</v>
      </c>
      <c r="BA275" s="22">
        <f>('Cash Flow Statement Annual'!AB275+'Cash Flow Statement Annual'!AU275)/'Income Statement Annual'!BS275</f>
        <v>0.83115851981326971</v>
      </c>
      <c r="BB275" s="22">
        <f>'Income Statement Annual'!AF275/('Balance Sheet Annual'!BH275+'Balance Sheet Annual'!BS275)</f>
        <v>0.66008209214151858</v>
      </c>
      <c r="BC275" s="23">
        <f>'Income Statement Annual'!AF275/('Balance Sheet Annual'!BB275-'Balance Sheet Annual'!BR275)</f>
        <v>0.36243700292876352</v>
      </c>
    </row>
    <row r="276" spans="1:55" x14ac:dyDescent="0.2">
      <c r="A276" s="47" t="s">
        <v>817</v>
      </c>
      <c r="B276" s="47" t="s">
        <v>818</v>
      </c>
      <c r="C276" s="47" t="str">
        <f>VLOOKUP(A276,'[1]S&amp;P 500 Wikipedia'!A:D,3,FALSE)</f>
        <v>Information Technology</v>
      </c>
      <c r="D276" s="47">
        <v>60906</v>
      </c>
      <c r="E276" s="47" t="s">
        <v>16</v>
      </c>
      <c r="F276" s="47">
        <v>2018</v>
      </c>
      <c r="G276" s="47" t="s">
        <v>17</v>
      </c>
      <c r="H276" s="48">
        <v>43343</v>
      </c>
      <c r="I276" s="48">
        <v>43388</v>
      </c>
      <c r="J276" s="48">
        <v>43388</v>
      </c>
      <c r="K276" s="47">
        <v>1159000000</v>
      </c>
      <c r="L276" s="47">
        <v>1218000000</v>
      </c>
      <c r="M276" s="47" t="s">
        <v>1868</v>
      </c>
      <c r="N276" s="20">
        <f>'Balance Sheet Annual'!AH276/'Balance Sheet Annual'!BR276</f>
        <v>2.7874522071602366</v>
      </c>
      <c r="O276" s="21">
        <f>('Balance Sheet Annual'!AH276-'Balance Sheet Annual'!U276)/'Balance Sheet Annual'!BR276</f>
        <v>2.16266944734098</v>
      </c>
      <c r="P276" s="21">
        <f>'Balance Sheet Annual'!N276/'Balance Sheet Annual'!BR276</f>
        <v>1.1821341675356274</v>
      </c>
      <c r="Q276" s="21">
        <f>'Balance Sheet Annual'!CH276/'Balance Sheet Annual'!CS276</f>
        <v>0.30410991852319536</v>
      </c>
      <c r="R276" s="21">
        <f>('Balance Sheet Annual'!BH276+'Balance Sheet Annual'!BS276)/'Balance Sheet Annual'!BB276</f>
        <v>0.10694854297307267</v>
      </c>
      <c r="S276" s="21">
        <f>('Balance Sheet Annual'!BH276/'Balance Sheet Annual'!BB276)</f>
        <v>1.9803578015492439E-2</v>
      </c>
      <c r="T276" s="21">
        <f>'Balance Sheet Annual'!BS276/'Balance Sheet Annual'!BB276</f>
        <v>8.7144964957580229E-2</v>
      </c>
      <c r="U276" s="21">
        <f>('Balance Sheet Annual'!BH276+'Balance Sheet Annual'!BS276)/'Balance Sheet Annual'!CS276</f>
        <v>0.13947265566278824</v>
      </c>
      <c r="V276" s="21">
        <f>('Balance Sheet Annual'!BH276/'Balance Sheet Annual'!CS276)</f>
        <v>2.5826042512251585E-2</v>
      </c>
      <c r="W276" s="21">
        <f>('Balance Sheet Annual'!BS276/'Balance Sheet Annual'!CS276)</f>
        <v>0.11364661315053666</v>
      </c>
      <c r="X276" s="22">
        <f>'Balance Sheet Annual'!AH276/'Balance Sheet Annual'!BB276</f>
        <v>0.36976669125783845</v>
      </c>
      <c r="Y276" s="22">
        <f>'Balance Sheet Annual'!CS276/('Balance Sheet Annual'!BB276-'Balance Sheet Annual'!AQ276-'Balance Sheet Annual'!AR276-'Balance Sheet Annual'!AS276)</f>
        <v>0.79539421766267304</v>
      </c>
      <c r="Z276" s="22">
        <f>'Balance Sheet Annual'!BA276/'Balance Sheet Annual'!BB276</f>
        <v>0.63023330874216155</v>
      </c>
      <c r="AA276" s="22">
        <f>'Balance Sheet Annual'!AR276/'Balance Sheet Annual'!BB276</f>
        <v>2.8310586499446698E-2</v>
      </c>
      <c r="AB276" s="23">
        <f>'Balance Sheet Annual'!CS276/'Balance Sheet Annual'!CT276</f>
        <v>0.76680652895610479</v>
      </c>
      <c r="AC276" s="24">
        <f>'Income Statement Annual'!V276/'Income Statement Annual'!N276</f>
        <v>0.588694021256293</v>
      </c>
      <c r="AD276" s="22">
        <f>('Income Statement Annual'!AF276-'Income Statement Annual'!AC276)/'Income Statement Annual'!N276</f>
        <v>0.49336974762265146</v>
      </c>
      <c r="AE276" s="22">
        <f>'Income Statement Annual'!AF276/'Income Statement Annual'!N276</f>
        <v>0.49336974762265146</v>
      </c>
      <c r="AF276" s="22">
        <f>'Income Statement Annual'!BS276/'Income Statement Annual'!N276</f>
        <v>0.4651048007633839</v>
      </c>
      <c r="AG276" s="22">
        <f>('Income Statement Annual'!AF276-'Income Statement Annual'!AC276)/('Income Statement Annual'!AH276*-1)</f>
        <v>67.540540540540547</v>
      </c>
      <c r="AH276" s="23">
        <f>'Income Statement Annual'!AF276/('Income Statement Annual'!AH276*-1)</f>
        <v>67.540540540540547</v>
      </c>
      <c r="AI276" s="24">
        <f>'Cash Flow Statement Annual'!BG276/'Cash Flow Statement Annual'!AB276</f>
        <v>-0.44689655172413795</v>
      </c>
      <c r="AJ276" s="22">
        <f>'Cash Flow Statement Annual'!AB276/'Balance Sheet Annual'!BR276</f>
        <v>3.0239833159541187</v>
      </c>
      <c r="AK276" s="22">
        <f>('Cash Flow Statement Annual'!AB276+'Cash Flow Statement Annual'!AV276)/('Balance Sheet Annual'!BH276+'Balance Sheet Annual'!BS276)</f>
        <v>3.7508083638715242</v>
      </c>
      <c r="AL276" s="23">
        <f>('Cash Flow Statement Annual'!AB276/('Balance Sheet Annual'!BH276+'Balance Sheet Annual'!BS276))</f>
        <v>3.7508083638715242</v>
      </c>
      <c r="AM276" s="24">
        <f>'Income Statement Annual'!BS276/'Balance Sheet Annual'!CS276</f>
        <v>0.42497218965154387</v>
      </c>
      <c r="AN276" s="22">
        <f>'Income Statement Annual'!N276/'Balance Sheet Annual'!CS276</f>
        <v>0.91371275668199992</v>
      </c>
      <c r="AO276" s="22">
        <f>'Income Statement Annual'!N276/'Balance Sheet Annual'!BB276</f>
        <v>0.70064090741423823</v>
      </c>
      <c r="AP276" s="22">
        <f>'Income Statement Annual'!N276/('Balance Sheet Annual'!AH276-'Balance Sheet Annual'!BR276)</f>
        <v>2.9548857559552748</v>
      </c>
      <c r="AQ276" s="22">
        <f>'Income Statement Annual'!BS276/'Balance Sheet Annual'!BB276</f>
        <v>0.32587144964957582</v>
      </c>
      <c r="AR276" s="22">
        <f>'Cash Flow Statement Annual'!AB276/'Income Statement Annual'!N276</f>
        <v>0.57253792241124013</v>
      </c>
      <c r="AS276" s="22">
        <f>'Cash Flow Statement Annual'!BG276/'Income Statement Annual'!N276</f>
        <v>-0.25586522325688527</v>
      </c>
      <c r="AT276" s="22">
        <f>'Cash Flow Statement Annual'!AB276/'Balance Sheet Annual'!BB276</f>
        <v>0.40114348948727407</v>
      </c>
      <c r="AU276" s="22">
        <f>('Cash Flow Statement Annual'!AB276+'Cash Flow Statement Annual'!AU276)/'Balance Sheet Annual'!BR276</f>
        <v>1.5961070559610706</v>
      </c>
      <c r="AV276" s="22">
        <f>('Cash Flow Statement Annual'!AB276+'Cash Flow Statement Annual'!AU276)/('Balance Sheet Annual'!BH276+'Balance Sheet Annual'!BS276)</f>
        <v>1.9797370122871309</v>
      </c>
      <c r="AW276" s="22">
        <f>'Cash Flow Statement Annual'!AB276/'Balance Sheet Annual'!BS276</f>
        <v>4.6031746031746028</v>
      </c>
      <c r="AX276" s="22">
        <f>('Cash Flow Statement Annual'!AB276+'Cash Flow Statement Annual'!AU276)/'Balance Sheet Annual'!BS276</f>
        <v>2.4296296296296296</v>
      </c>
      <c r="AY276" s="22">
        <f>('Balance Sheet Annual'!BH276+'Balance Sheet Annual'!BS276)/('Income Statement Annual'!AF276-'Income Statement Annual'!AC276)</f>
        <v>0.30939042283580098</v>
      </c>
      <c r="AZ276" s="22">
        <f>(('Balance Sheet Annual'!BH276+'Balance Sheet Annual'!BS276)-'Balance Sheet Annual'!N276)/('Income Statement Annual'!AF276-'Income Statement Annual'!AC276)</f>
        <v>-0.14425770308123248</v>
      </c>
      <c r="BA276" s="22">
        <f>('Cash Flow Statement Annual'!AB276+'Cash Flow Statement Annual'!AU276)/'Income Statement Annual'!BS276</f>
        <v>0.64973470109656883</v>
      </c>
      <c r="BB276" s="22">
        <f>'Income Statement Annual'!AF276/('Balance Sheet Annual'!BH276+'Balance Sheet Annual'!BS276)</f>
        <v>3.232162103901703</v>
      </c>
      <c r="BC276" s="23">
        <f>'Income Statement Annual'!AF276/('Balance Sheet Annual'!BB276-'Balance Sheet Annual'!BR276)</f>
        <v>0.39854340545425548</v>
      </c>
    </row>
    <row r="277" spans="1:55" x14ac:dyDescent="0.2">
      <c r="A277" s="47" t="s">
        <v>790</v>
      </c>
      <c r="B277" s="47" t="s">
        <v>791</v>
      </c>
      <c r="C277" s="47" t="str">
        <f>VLOOKUP(A277,'[1]S&amp;P 500 Wikipedia'!A:D,3,FALSE)</f>
        <v>Information Technology</v>
      </c>
      <c r="D277" s="47">
        <v>153611</v>
      </c>
      <c r="E277" s="47" t="s">
        <v>16</v>
      </c>
      <c r="F277" s="47">
        <v>2019</v>
      </c>
      <c r="G277" s="47" t="s">
        <v>17</v>
      </c>
      <c r="H277" s="48">
        <v>43646</v>
      </c>
      <c r="I277" s="48">
        <v>43698</v>
      </c>
      <c r="J277" s="48">
        <v>43768</v>
      </c>
      <c r="K277" s="47">
        <v>272346000</v>
      </c>
      <c r="L277" s="47">
        <v>276036000</v>
      </c>
      <c r="M277" s="47" t="s">
        <v>2112</v>
      </c>
      <c r="N277" s="20">
        <f>'Balance Sheet Annual'!AH277/'Balance Sheet Annual'!BR277</f>
        <v>3.6905114835289399</v>
      </c>
      <c r="O277" s="21">
        <f>('Balance Sheet Annual'!AH277-'Balance Sheet Annual'!U277)/'Balance Sheet Annual'!BR277</f>
        <v>3.3322695592022273</v>
      </c>
      <c r="P277" s="21">
        <f>'Balance Sheet Annual'!N277/'Balance Sheet Annual'!BR277</f>
        <v>2.7587383522545617</v>
      </c>
      <c r="Q277" s="21">
        <f>'Balance Sheet Annual'!CH277/'Balance Sheet Annual'!CS277</f>
        <v>1.0289550181111118</v>
      </c>
      <c r="R277" s="21">
        <f>('Balance Sheet Annual'!BH277+'Balance Sheet Annual'!BS277)/'Balance Sheet Annual'!BB277</f>
        <v>0.26511452245229811</v>
      </c>
      <c r="S277" s="21">
        <f>('Balance Sheet Annual'!BH277/'Balance Sheet Annual'!BB277)</f>
        <v>0</v>
      </c>
      <c r="T277" s="21">
        <f>'Balance Sheet Annual'!BS277/'Balance Sheet Annual'!BB277</f>
        <v>0.26511452245229811</v>
      </c>
      <c r="U277" s="21">
        <f>('Balance Sheet Annual'!BH277+'Balance Sheet Annual'!BS277)/'Balance Sheet Annual'!CS277</f>
        <v>0.53790544070372126</v>
      </c>
      <c r="V277" s="21">
        <f>('Balance Sheet Annual'!BH277/'Balance Sheet Annual'!CS277)</f>
        <v>0</v>
      </c>
      <c r="W277" s="21">
        <f>('Balance Sheet Annual'!BS277/'Balance Sheet Annual'!CS277)</f>
        <v>0.53790544070372126</v>
      </c>
      <c r="X277" s="22">
        <f>'Balance Sheet Annual'!AH277/'Balance Sheet Annual'!BB277</f>
        <v>0.67828851741274399</v>
      </c>
      <c r="Y277" s="22">
        <f>'Balance Sheet Annual'!CS277/('Balance Sheet Annual'!BB277-'Balance Sheet Annual'!AQ277-'Balance Sheet Annual'!AR277-'Balance Sheet Annual'!AS277)</f>
        <v>0.58478289735758859</v>
      </c>
      <c r="Z277" s="22">
        <f>'Balance Sheet Annual'!BA277/'Balance Sheet Annual'!BB277</f>
        <v>0.32171148258725601</v>
      </c>
      <c r="AA277" s="22">
        <f>'Balance Sheet Annual'!AR277/'Balance Sheet Annual'!BB277</f>
        <v>0.14216174116221714</v>
      </c>
      <c r="AB277" s="23">
        <f>'Balance Sheet Annual'!CS277/'Balance Sheet Annual'!CT277</f>
        <v>0.49286454902828059</v>
      </c>
      <c r="AC277" s="24">
        <f>'Income Statement Annual'!V277/'Income Statement Annual'!N277</f>
        <v>0.64835466348993598</v>
      </c>
      <c r="AD277" s="22">
        <f>('Income Statement Annual'!AF277-'Income Statement Annual'!AC277)/'Income Statement Annual'!N277</f>
        <v>0.32445343769187529</v>
      </c>
      <c r="AE277" s="22">
        <f>'Income Statement Annual'!AF277/'Income Statement Annual'!N277</f>
        <v>0.32313944992263416</v>
      </c>
      <c r="AF277" s="22">
        <f>'Income Statement Annual'!BS277/'Income Statement Annual'!N277</f>
        <v>0.35754899152194869</v>
      </c>
      <c r="AG277" s="22" t="e">
        <f>('Income Statement Annual'!AF277-'Income Statement Annual'!AC277)/('Income Statement Annual'!AH277*-1)</f>
        <v>#DIV/0!</v>
      </c>
      <c r="AH277" s="23" t="e">
        <f>'Income Statement Annual'!AF277/('Income Statement Annual'!AH277*-1)</f>
        <v>#DIV/0!</v>
      </c>
      <c r="AI277" s="24">
        <f>'Cash Flow Statement Annual'!BG277/'Cash Flow Statement Annual'!AB277</f>
        <v>-1.734212869930581</v>
      </c>
      <c r="AJ277" s="22">
        <f>'Cash Flow Statement Annual'!AB277/'Balance Sheet Annual'!BR277</f>
        <v>1.272808654354789</v>
      </c>
      <c r="AK277" s="22">
        <f>('Cash Flow Statement Annual'!AB277+'Cash Flow Statement Annual'!AV277)/('Balance Sheet Annual'!BH277+'Balance Sheet Annual'!BS277)</f>
        <v>0.37303039339743538</v>
      </c>
      <c r="AL277" s="23">
        <f>('Cash Flow Statement Annual'!AB277/('Balance Sheet Annual'!BH277+'Balance Sheet Annual'!BS277))</f>
        <v>0.88238375794894941</v>
      </c>
      <c r="AM277" s="24">
        <f>'Income Statement Annual'!BS277/'Balance Sheet Annual'!CS277</f>
        <v>0.44843481408743191</v>
      </c>
      <c r="AN277" s="22">
        <f>'Income Statement Annual'!N277/'Balance Sheet Annual'!CS277</f>
        <v>1.254191242936016</v>
      </c>
      <c r="AO277" s="22">
        <f>'Income Statement Annual'!N277/'Balance Sheet Annual'!BB277</f>
        <v>0.6181464013448783</v>
      </c>
      <c r="AP277" s="22">
        <f>'Income Statement Annual'!N277/('Balance Sheet Annual'!AH277-'Balance Sheet Annual'!BR277)</f>
        <v>1.2500534735095474</v>
      </c>
      <c r="AQ277" s="22">
        <f>'Income Statement Annual'!BS277/'Balance Sheet Annual'!BB277</f>
        <v>0.22101762241378298</v>
      </c>
      <c r="AR277" s="22">
        <f>'Cash Flow Statement Annual'!AB277/'Income Statement Annual'!N277</f>
        <v>0.37844230444331811</v>
      </c>
      <c r="AS277" s="22">
        <f>'Cash Flow Statement Annual'!BG277/'Income Statement Annual'!N277</f>
        <v>-0.65629951489178939</v>
      </c>
      <c r="AT277" s="22">
        <f>'Cash Flow Statement Annual'!AB277/'Balance Sheet Annual'!BB277</f>
        <v>0.23393274860829993</v>
      </c>
      <c r="AU277" s="22">
        <f>('Cash Flow Statement Annual'!AB277+'Cash Flow Statement Annual'!AU277)/'Balance Sheet Annual'!BR277</f>
        <v>2.5181088653657233</v>
      </c>
      <c r="AV277" s="22">
        <f>('Cash Flow Statement Annual'!AB277+'Cash Flow Statement Annual'!AU277)/('Balance Sheet Annual'!BH277+'Balance Sheet Annual'!BS277)</f>
        <v>1.7456970896165966</v>
      </c>
      <c r="AW277" s="22">
        <f>'Cash Flow Statement Annual'!AB277/'Balance Sheet Annual'!BS277</f>
        <v>0.88238375794894941</v>
      </c>
      <c r="AX277" s="22">
        <f>('Cash Flow Statement Annual'!AB277+'Cash Flow Statement Annual'!AU277)/'Balance Sheet Annual'!BS277</f>
        <v>1.7456970896165966</v>
      </c>
      <c r="AY277" s="22">
        <f>('Balance Sheet Annual'!BH277+'Balance Sheet Annual'!BS277)/('Income Statement Annual'!AF277-'Income Statement Annual'!AC277)</f>
        <v>1.321873185491389</v>
      </c>
      <c r="AZ277" s="22">
        <f>(('Balance Sheet Annual'!BH277+'Balance Sheet Annual'!BS277)-'Balance Sheet Annual'!N277)/('Income Statement Annual'!AF277-'Income Statement Annual'!AC277)</f>
        <v>-1.2062293911774262</v>
      </c>
      <c r="BA277" s="22">
        <f>('Cash Flow Statement Annual'!AB277+'Cash Flow Statement Annual'!AU277)/'Income Statement Annual'!BS277</f>
        <v>2.0939943394812723</v>
      </c>
      <c r="BB277" s="22">
        <f>'Income Statement Annual'!AF277/('Balance Sheet Annual'!BH277+'Balance Sheet Annual'!BS277)</f>
        <v>0.75343849991537237</v>
      </c>
      <c r="BC277" s="23">
        <f>'Income Statement Annual'!AF277/('Balance Sheet Annual'!BB277-'Balance Sheet Annual'!BR277)</f>
        <v>0.24472637216422446</v>
      </c>
    </row>
    <row r="278" spans="1:55" x14ac:dyDescent="0.2">
      <c r="A278" s="47" t="s">
        <v>847</v>
      </c>
      <c r="B278" s="47" t="s">
        <v>848</v>
      </c>
      <c r="C278" s="47" t="str">
        <f>VLOOKUP(A278,'[1]S&amp;P 500 Wikipedia'!A:D,3,FALSE)</f>
        <v>Health Care</v>
      </c>
      <c r="D278" s="47">
        <v>333504</v>
      </c>
      <c r="E278" s="47" t="s">
        <v>16</v>
      </c>
      <c r="F278" s="47">
        <v>2018</v>
      </c>
      <c r="G278" s="47" t="s">
        <v>17</v>
      </c>
      <c r="H278" s="48">
        <v>43465</v>
      </c>
      <c r="I278" s="48">
        <v>43523</v>
      </c>
      <c r="J278" s="48">
        <v>43523</v>
      </c>
      <c r="K278" s="47">
        <v>514700000</v>
      </c>
      <c r="L278" s="47">
        <v>516400000</v>
      </c>
      <c r="M278" s="47" t="s">
        <v>1870</v>
      </c>
      <c r="N278" s="20">
        <f>'Balance Sheet Annual'!AH278/'Balance Sheet Annual'!BR278</f>
        <v>1.3879637298923231</v>
      </c>
      <c r="O278" s="21">
        <f>('Balance Sheet Annual'!AH278-'Balance Sheet Annual'!U278)/'Balance Sheet Annual'!BR278</f>
        <v>0.82555909150355289</v>
      </c>
      <c r="P278" s="21">
        <f>'Balance Sheet Annual'!N278/'Balance Sheet Annual'!BR278</f>
        <v>8.4593923013208949E-2</v>
      </c>
      <c r="Q278" s="21">
        <f>'Balance Sheet Annual'!CH278/'Balance Sheet Annual'!CS278</f>
        <v>1.6904439019980111</v>
      </c>
      <c r="R278" s="21">
        <f>('Balance Sheet Annual'!BH278+'Balance Sheet Annual'!BS278)/'Balance Sheet Annual'!BB278</f>
        <v>0.42348991443383055</v>
      </c>
      <c r="S278" s="21">
        <f>('Balance Sheet Annual'!BH278/'Balance Sheet Annual'!BB278)</f>
        <v>2.1435837592294463E-2</v>
      </c>
      <c r="T278" s="21">
        <f>'Balance Sheet Annual'!BS278/'Balance Sheet Annual'!BB278</f>
        <v>0.4020540768415361</v>
      </c>
      <c r="U278" s="21">
        <f>('Balance Sheet Annual'!BH278+'Balance Sheet Annual'!BS278)/'Balance Sheet Annual'!CS278</f>
        <v>1.1393758578461588</v>
      </c>
      <c r="V278" s="21">
        <f>('Balance Sheet Annual'!BH278/'Balance Sheet Annual'!CS278)</f>
        <v>5.767191853440836E-2</v>
      </c>
      <c r="W278" s="21">
        <f>('Balance Sheet Annual'!BS278/'Balance Sheet Annual'!CS278)</f>
        <v>1.0817039393117505</v>
      </c>
      <c r="X278" s="22">
        <f>'Balance Sheet Annual'!AH278/'Balance Sheet Annual'!BB278</f>
        <v>0.1945232763808657</v>
      </c>
      <c r="Y278" s="22">
        <f>'Balance Sheet Annual'!CS278/('Balance Sheet Annual'!BB278-'Balance Sheet Annual'!AQ278-'Balance Sheet Annual'!AR278-'Balance Sheet Annual'!AS278)</f>
        <v>1.3051327433628319</v>
      </c>
      <c r="Z278" s="22">
        <f>'Balance Sheet Annual'!BA278/'Balance Sheet Annual'!BB278</f>
        <v>0.80547672361913436</v>
      </c>
      <c r="AA278" s="22">
        <f>'Balance Sheet Annual'!AR278/'Balance Sheet Annual'!BB278</f>
        <v>0.29778004515058853</v>
      </c>
      <c r="AB278" s="23">
        <f>'Balance Sheet Annual'!CS278/'Balance Sheet Annual'!CT278</f>
        <v>0.37168587654155044</v>
      </c>
      <c r="AC278" s="24">
        <f>'Income Statement Annual'!V278/'Income Statement Annual'!N278</f>
        <v>0.3499768233061335</v>
      </c>
      <c r="AD278" s="22">
        <f>('Income Statement Annual'!AF278-'Income Statement Annual'!AC278)/'Income Statement Annual'!N278</f>
        <v>7.4873840072066405E-2</v>
      </c>
      <c r="AE278" s="22">
        <f>'Income Statement Annual'!AF278/'Income Statement Annual'!N278</f>
        <v>7.4873840072066405E-2</v>
      </c>
      <c r="AF278" s="22">
        <f>'Income Statement Annual'!BS278/'Income Statement Annual'!N278</f>
        <v>3.0829375803531605E-2</v>
      </c>
      <c r="AG278" s="22">
        <f>('Income Statement Annual'!AF278-'Income Statement Annual'!AC278)/('Income Statement Annual'!AH278*-1)</f>
        <v>1.5786465056241932</v>
      </c>
      <c r="AH278" s="23">
        <f>'Income Statement Annual'!AF278/('Income Statement Annual'!AH278*-1)</f>
        <v>1.5786465056241932</v>
      </c>
      <c r="AI278" s="24">
        <f>'Cash Flow Statement Annual'!BG278/'Cash Flow Statement Annual'!AB278</f>
        <v>-0.46585813725071529</v>
      </c>
      <c r="AJ278" s="22">
        <f>'Cash Flow Statement Annual'!AB278/'Balance Sheet Annual'!BR278</f>
        <v>0.51041893718121978</v>
      </c>
      <c r="AK278" s="22">
        <f>('Cash Flow Statement Annual'!AB278+'Cash Flow Statement Annual'!AV278)/('Balance Sheet Annual'!BH278+'Balance Sheet Annual'!BS278)</f>
        <v>0.16891848026026302</v>
      </c>
      <c r="AL278" s="23">
        <f>('Cash Flow Statement Annual'!AB278/('Balance Sheet Annual'!BH278+'Balance Sheet Annual'!BS278))</f>
        <v>0.16891848026026302</v>
      </c>
      <c r="AM278" s="24">
        <f>'Income Statement Annual'!BS278/'Balance Sheet Annual'!CS278</f>
        <v>2.8971570875557857E-2</v>
      </c>
      <c r="AN278" s="22">
        <f>'Income Statement Annual'!N278/'Balance Sheet Annual'!CS278</f>
        <v>0.93973913257883968</v>
      </c>
      <c r="AO278" s="22">
        <f>'Income Statement Annual'!N278/'Balance Sheet Annual'!BB278</f>
        <v>0.34928776321296229</v>
      </c>
      <c r="AP278" s="22">
        <f>'Income Statement Annual'!N278/('Balance Sheet Annual'!AH278-'Balance Sheet Annual'!BR278)</f>
        <v>6.4239002191134329</v>
      </c>
      <c r="AQ278" s="22">
        <f>'Income Statement Annual'!BS278/'Balance Sheet Annual'!BB278</f>
        <v>1.0768323715667376E-2</v>
      </c>
      <c r="AR278" s="22">
        <f>'Cash Flow Statement Annual'!AB278/'Income Statement Annual'!N278</f>
        <v>0.2048032604798013</v>
      </c>
      <c r="AS278" s="22">
        <f>'Cash Flow Statement Annual'!BG278/'Income Statement Annual'!N278</f>
        <v>-9.540926542999327E-2</v>
      </c>
      <c r="AT278" s="22">
        <f>'Cash Flow Statement Annual'!AB278/'Balance Sheet Annual'!BB278</f>
        <v>7.1535272751711482E-2</v>
      </c>
      <c r="AU278" s="22">
        <f>('Cash Flow Statement Annual'!AB278+'Cash Flow Statement Annual'!AU278)/'Balance Sheet Annual'!BR278</f>
        <v>0.24658877893543746</v>
      </c>
      <c r="AV278" s="22">
        <f>('Cash Flow Statement Annual'!AB278+'Cash Flow Statement Annual'!AU278)/('Balance Sheet Annual'!BH278+'Balance Sheet Annual'!BS278)</f>
        <v>8.1606301711763057E-2</v>
      </c>
      <c r="AW278" s="22">
        <f>'Cash Flow Statement Annual'!AB278/'Balance Sheet Annual'!BS278</f>
        <v>0.1779245053642525</v>
      </c>
      <c r="AX278" s="22">
        <f>('Cash Flow Statement Annual'!AB278+'Cash Flow Statement Annual'!AU278)/'Balance Sheet Annual'!BS278</f>
        <v>8.595720754946358E-2</v>
      </c>
      <c r="AY278" s="22">
        <f>('Balance Sheet Annual'!BH278+'Balance Sheet Annual'!BS278)/('Income Statement Annual'!AF278-'Income Statement Annual'!AC278)</f>
        <v>16.193084919985981</v>
      </c>
      <c r="AZ278" s="22">
        <f>(('Balance Sheet Annual'!BH278+'Balance Sheet Annual'!BS278)-'Balance Sheet Annual'!N278)/('Income Statement Annual'!AF278-'Income Statement Annual'!AC278)</f>
        <v>15.739750029202195</v>
      </c>
      <c r="BA278" s="22">
        <f>('Cash Flow Statement Annual'!AB278+'Cash Flow Statement Annual'!AU278)/'Income Statement Annual'!BS278</f>
        <v>3.2093617021276595</v>
      </c>
      <c r="BB278" s="22">
        <f>'Income Statement Annual'!AF278/('Balance Sheet Annual'!BH278+'Balance Sheet Annual'!BS278)</f>
        <v>6.1754755498488773E-2</v>
      </c>
      <c r="BC278" s="23">
        <f>'Income Statement Annual'!AF278/('Balance Sheet Annual'!BB278-'Balance Sheet Annual'!BR278)</f>
        <v>3.0415211513797159E-2</v>
      </c>
    </row>
    <row r="279" spans="1:55" x14ac:dyDescent="0.2">
      <c r="A279" s="47" t="s">
        <v>883</v>
      </c>
      <c r="B279" s="47" t="s">
        <v>884</v>
      </c>
      <c r="C279" s="47" t="str">
        <f>VLOOKUP(A279,'[1]S&amp;P 500 Wikipedia'!A:D,3,FALSE)</f>
        <v>Energy</v>
      </c>
      <c r="D279" s="47">
        <v>249388</v>
      </c>
      <c r="E279" s="47" t="s">
        <v>16</v>
      </c>
      <c r="F279" s="47">
        <v>2018</v>
      </c>
      <c r="G279" s="47" t="s">
        <v>17</v>
      </c>
      <c r="H279" s="48">
        <v>43465</v>
      </c>
      <c r="I279" s="48">
        <v>43515</v>
      </c>
      <c r="J279" s="48">
        <v>43515</v>
      </c>
      <c r="K279" s="47">
        <v>479000000</v>
      </c>
      <c r="L279" s="47">
        <v>476000000</v>
      </c>
      <c r="M279" s="47" t="s">
        <v>1871</v>
      </c>
      <c r="N279" s="20">
        <f>'Balance Sheet Annual'!AH279/'Balance Sheet Annual'!BR279</f>
        <v>1.0139049826187718</v>
      </c>
      <c r="O279" s="21">
        <f>('Balance Sheet Annual'!AH279-'Balance Sheet Annual'!U279)/'Balance Sheet Annual'!BR279</f>
        <v>1.0139049826187718</v>
      </c>
      <c r="P279" s="21">
        <f>'Balance Sheet Annual'!N279/'Balance Sheet Annual'!BR279</f>
        <v>0.4148319814600232</v>
      </c>
      <c r="Q279" s="21">
        <f>'Balance Sheet Annual'!CH279/'Balance Sheet Annual'!CS279</f>
        <v>1.0040061045402517</v>
      </c>
      <c r="R279" s="21">
        <f>('Balance Sheet Annual'!BH279+'Balance Sheet Annual'!BS279)/'Balance Sheet Annual'!BB279</f>
        <v>0.3128986197049024</v>
      </c>
      <c r="S279" s="21">
        <f>('Balance Sheet Annual'!BH279/'Balance Sheet Annual'!BB279)</f>
        <v>0</v>
      </c>
      <c r="T279" s="21">
        <f>'Balance Sheet Annual'!BS279/'Balance Sheet Annual'!BB279</f>
        <v>0.3128986197049024</v>
      </c>
      <c r="U279" s="21">
        <f>('Balance Sheet Annual'!BH279+'Balance Sheet Annual'!BS279)/'Balance Sheet Annual'!CS279</f>
        <v>0.62705074399084315</v>
      </c>
      <c r="V279" s="21">
        <f>('Balance Sheet Annual'!BH279/'Balance Sheet Annual'!CS279)</f>
        <v>0</v>
      </c>
      <c r="W279" s="21">
        <f>('Balance Sheet Annual'!BS279/'Balance Sheet Annual'!CS279)</f>
        <v>0.62705074399084315</v>
      </c>
      <c r="X279" s="22">
        <f>'Balance Sheet Annual'!AH279/'Balance Sheet Annual'!BB279</f>
        <v>8.3293669681104229E-2</v>
      </c>
      <c r="Y279" s="22">
        <f>'Balance Sheet Annual'!CS279/('Balance Sheet Annual'!BB279-'Balance Sheet Annual'!AQ279-'Balance Sheet Annual'!AR279-'Balance Sheet Annual'!AS279)</f>
        <v>0.5016267942583732</v>
      </c>
      <c r="Z279" s="22">
        <f>'Balance Sheet Annual'!BA279/'Balance Sheet Annual'!BB279</f>
        <v>0.91670633031889581</v>
      </c>
      <c r="AA279" s="22">
        <f>'Balance Sheet Annual'!AR279/'Balance Sheet Annual'!BB279</f>
        <v>5.235602094240838E-3</v>
      </c>
      <c r="AB279" s="23">
        <f>'Balance Sheet Annual'!CS279/'Balance Sheet Annual'!CT279</f>
        <v>0.49900047596382674</v>
      </c>
      <c r="AC279" s="24">
        <f>'Income Statement Annual'!V279/'Income Statement Annual'!N279</f>
        <v>0.73405535499398311</v>
      </c>
      <c r="AD279" s="22">
        <f>('Income Statement Annual'!AF279-'Income Statement Annual'!AC279)/'Income Statement Annual'!N279</f>
        <v>0.58744484556758925</v>
      </c>
      <c r="AE279" s="22">
        <f>'Income Statement Annual'!AF279/'Income Statement Annual'!N279</f>
        <v>0.199558764540714</v>
      </c>
      <c r="AF279" s="22">
        <f>'Income Statement Annual'!BS279/'Income Statement Annual'!N279</f>
        <v>-1.3237063778580024E-2</v>
      </c>
      <c r="AG279" s="22">
        <f>('Income Statement Annual'!AF279-'Income Statement Annual'!AC279)/('Income Statement Annual'!AH279*-1)</f>
        <v>10.386524822695035</v>
      </c>
      <c r="AH279" s="23">
        <f>'Income Statement Annual'!AF279/('Income Statement Annual'!AH279*-1)</f>
        <v>3.5283687943262412</v>
      </c>
      <c r="AI279" s="24">
        <f>'Cash Flow Statement Annual'!BG279/'Cash Flow Statement Annual'!AB279</f>
        <v>-0.17080479452054795</v>
      </c>
      <c r="AJ279" s="22">
        <f>'Cash Flow Statement Annual'!AB279/'Balance Sheet Annual'!BR279</f>
        <v>1.3534183082271147</v>
      </c>
      <c r="AK279" s="22">
        <f>('Cash Flow Statement Annual'!AB279+'Cash Flow Statement Annual'!AV279)/('Balance Sheet Annual'!BH279+'Balance Sheet Annual'!BS279)</f>
        <v>0.32369942196531792</v>
      </c>
      <c r="AL279" s="23">
        <f>('Cash Flow Statement Annual'!AB279/('Balance Sheet Annual'!BH279+'Balance Sheet Annual'!BS279))</f>
        <v>0.35533921508974747</v>
      </c>
      <c r="AM279" s="24">
        <f>'Income Statement Annual'!BS279/'Balance Sheet Annual'!CS279</f>
        <v>-6.2953071346814196E-3</v>
      </c>
      <c r="AN279" s="22">
        <f>'Income Statement Annual'!N279/'Balance Sheet Annual'!CS279</f>
        <v>0.47558183899275086</v>
      </c>
      <c r="AO279" s="22">
        <f>'Income Statement Annual'!N279/'Balance Sheet Annual'!BB279</f>
        <v>0.23731556401713469</v>
      </c>
      <c r="AP279" s="22">
        <f>'Income Statement Annual'!N279/('Balance Sheet Annual'!AH279-'Balance Sheet Annual'!BR279)</f>
        <v>207.75</v>
      </c>
      <c r="AQ279" s="22">
        <f>'Income Statement Annual'!BS279/'Balance Sheet Annual'!BB279</f>
        <v>-3.1413612565445027E-3</v>
      </c>
      <c r="AR279" s="22">
        <f>'Cash Flow Statement Annual'!AB279/'Income Statement Annual'!N279</f>
        <v>0.46851183313277178</v>
      </c>
      <c r="AS279" s="22">
        <f>'Cash Flow Statement Annual'!BG279/'Income Statement Annual'!N279</f>
        <v>-8.0024067388688322E-2</v>
      </c>
      <c r="AT279" s="22">
        <f>'Cash Flow Statement Annual'!AB279/'Balance Sheet Annual'!BB279</f>
        <v>0.11118514992860543</v>
      </c>
      <c r="AU279" s="22">
        <f>('Cash Flow Statement Annual'!AB279+'Cash Flow Statement Annual'!AU279)/'Balance Sheet Annual'!BR279</f>
        <v>0.23464658169177288</v>
      </c>
      <c r="AV279" s="22">
        <f>('Cash Flow Statement Annual'!AB279+'Cash Flow Statement Annual'!AU279)/('Balance Sheet Annual'!BH279+'Balance Sheet Annual'!BS279)</f>
        <v>6.1606327958624883E-2</v>
      </c>
      <c r="AW279" s="22">
        <f>'Cash Flow Statement Annual'!AB279/'Balance Sheet Annual'!BS279</f>
        <v>0.35533921508974747</v>
      </c>
      <c r="AX279" s="22">
        <f>('Cash Flow Statement Annual'!AB279+'Cash Flow Statement Annual'!AU279)/'Balance Sheet Annual'!BS279</f>
        <v>6.1606327958624883E-2</v>
      </c>
      <c r="AY279" s="22">
        <f>('Balance Sheet Annual'!BH279+'Balance Sheet Annual'!BS279)/('Income Statement Annual'!AF279-'Income Statement Annual'!AC279)</f>
        <v>2.2444520314100376</v>
      </c>
      <c r="AZ279" s="22">
        <f>(('Balance Sheet Annual'!BH279+'Balance Sheet Annual'!BS279)-'Balance Sheet Annual'!N279)/('Income Statement Annual'!AF279-'Income Statement Annual'!AC279)</f>
        <v>2</v>
      </c>
      <c r="BA279" s="22">
        <f>('Cash Flow Statement Annual'!AB279+'Cash Flow Statement Annual'!AU279)/'Income Statement Annual'!BS279</f>
        <v>-6.1363636363636367</v>
      </c>
      <c r="BB279" s="22">
        <f>'Income Statement Annual'!AF279/('Balance Sheet Annual'!BH279+'Balance Sheet Annual'!BS279)</f>
        <v>0.15135381807118953</v>
      </c>
      <c r="BC279" s="23">
        <f>'Income Statement Annual'!AF279/('Balance Sheet Annual'!BB279-'Balance Sheet Annual'!BR279)</f>
        <v>5.1597179008504461E-2</v>
      </c>
    </row>
    <row r="280" spans="1:55" x14ac:dyDescent="0.2">
      <c r="A280" s="47" t="s">
        <v>892</v>
      </c>
      <c r="B280" s="47" t="s">
        <v>893</v>
      </c>
      <c r="C280" s="47" t="str">
        <f>VLOOKUP(A280,'[1]S&amp;P 500 Wikipedia'!A:D,3,FALSE)</f>
        <v>Consumer Discretionary</v>
      </c>
      <c r="D280" s="47">
        <v>744483</v>
      </c>
      <c r="E280" s="47" t="s">
        <v>16</v>
      </c>
      <c r="F280" s="47">
        <v>2018</v>
      </c>
      <c r="G280" s="47" t="s">
        <v>17</v>
      </c>
      <c r="H280" s="48">
        <v>43465</v>
      </c>
      <c r="I280" s="48">
        <v>43523</v>
      </c>
      <c r="J280" s="48">
        <v>43685</v>
      </c>
      <c r="K280" s="47">
        <v>219843399</v>
      </c>
      <c r="L280" s="47">
        <v>221345575</v>
      </c>
      <c r="M280" s="47" t="s">
        <v>2113</v>
      </c>
      <c r="N280" s="20">
        <f>'Balance Sheet Annual'!AH280/'Balance Sheet Annual'!BR280</f>
        <v>0.17467481352166322</v>
      </c>
      <c r="O280" s="21">
        <f>('Balance Sheet Annual'!AH280-'Balance Sheet Annual'!U280)/'Balance Sheet Annual'!BR280</f>
        <v>0.14604380257102048</v>
      </c>
      <c r="P280" s="21">
        <f>'Balance Sheet Annual'!N280/'Balance Sheet Annual'!BR280</f>
        <v>5.2007935248373272E-2</v>
      </c>
      <c r="Q280" s="21">
        <f>'Balance Sheet Annual'!CH280/'Balance Sheet Annual'!CS280</f>
        <v>1.5500532366169317</v>
      </c>
      <c r="R280" s="21">
        <f>('Balance Sheet Annual'!BH280+'Balance Sheet Annual'!BS280)/'Balance Sheet Annual'!BB280</f>
        <v>0.42694356229822894</v>
      </c>
      <c r="S280" s="21">
        <f>('Balance Sheet Annual'!BH280/'Balance Sheet Annual'!BB280)</f>
        <v>4.4799378138980939E-2</v>
      </c>
      <c r="T280" s="21">
        <f>'Balance Sheet Annual'!BS280/'Balance Sheet Annual'!BB280</f>
        <v>0.382144184159248</v>
      </c>
      <c r="U280" s="21">
        <f>('Balance Sheet Annual'!BH280+'Balance Sheet Annual'!BS280)/'Balance Sheet Annual'!CS280</f>
        <v>1.0887288128913613</v>
      </c>
      <c r="V280" s="21">
        <f>('Balance Sheet Annual'!BH280/'Balance Sheet Annual'!CS280)</f>
        <v>0.11424079922173416</v>
      </c>
      <c r="W280" s="21">
        <f>('Balance Sheet Annual'!BS280/'Balance Sheet Annual'!CS280)</f>
        <v>0.97448801366962712</v>
      </c>
      <c r="X280" s="22">
        <f>'Balance Sheet Annual'!AH280/'Balance Sheet Annual'!BB280</f>
        <v>3.6190588301831451E-2</v>
      </c>
      <c r="Y280" s="22">
        <f>'Balance Sheet Annual'!CS280/('Balance Sheet Annual'!BB280-'Balance Sheet Annual'!AQ280-'Balance Sheet Annual'!AR280-'Balance Sheet Annual'!AS280)</f>
        <v>0.45870953329486008</v>
      </c>
      <c r="Z280" s="22">
        <f>'Balance Sheet Annual'!BA280/'Balance Sheet Annual'!BB280</f>
        <v>0.96380941169816858</v>
      </c>
      <c r="AA280" s="22">
        <f>'Balance Sheet Annual'!AR280/'Balance Sheet Annual'!BB280</f>
        <v>9.1341164029654143E-2</v>
      </c>
      <c r="AB280" s="23">
        <f>'Balance Sheet Annual'!CS280/'Balance Sheet Annual'!CT280</f>
        <v>0.39214867581614327</v>
      </c>
      <c r="AC280" s="24">
        <f>'Income Statement Annual'!V280/'Income Statement Annual'!N280</f>
        <v>0.44227816233716688</v>
      </c>
      <c r="AD280" s="22">
        <f>('Income Statement Annual'!AF280-'Income Statement Annual'!AC280)/'Income Statement Annual'!N280</f>
        <v>0.29398578989107743</v>
      </c>
      <c r="AE280" s="22">
        <f>'Income Statement Annual'!AF280/'Income Statement Annual'!N280</f>
        <v>0.20132710698340547</v>
      </c>
      <c r="AF280" s="22">
        <f>'Income Statement Annual'!BS280/'Income Statement Annual'!N280</f>
        <v>0.15769168139523437</v>
      </c>
      <c r="AG280" s="22">
        <f>('Income Statement Annual'!AF280-'Income Statement Annual'!AC280)/('Income Statement Annual'!AH280*-1)</f>
        <v>6.5831903374210441</v>
      </c>
      <c r="AH280" s="23">
        <f>'Income Statement Annual'!AF280/('Income Statement Annual'!AH280*-1)</f>
        <v>4.5082949956361595</v>
      </c>
      <c r="AI280" s="24">
        <f>'Cash Flow Statement Annual'!BG280/'Cash Flow Statement Annual'!AB280</f>
        <v>-0.28180906537340777</v>
      </c>
      <c r="AJ280" s="22">
        <f>'Cash Flow Statement Annual'!AB280/'Balance Sheet Annual'!BR280</f>
        <v>0.65867989208062216</v>
      </c>
      <c r="AK280" s="22">
        <f>('Cash Flow Statement Annual'!AB280+'Cash Flow Statement Annual'!AV280)/('Balance Sheet Annual'!BH280+'Balance Sheet Annual'!BS280)</f>
        <v>0.31964601235564938</v>
      </c>
      <c r="AL280" s="23">
        <f>('Cash Flow Statement Annual'!AB280/('Balance Sheet Annual'!BH280+'Balance Sheet Annual'!BS280))</f>
        <v>0.31964601235564938</v>
      </c>
      <c r="AM280" s="24">
        <f>'Income Statement Annual'!BS280/'Balance Sheet Annual'!CS280</f>
        <v>0.1601279288733978</v>
      </c>
      <c r="AN280" s="22">
        <f>'Income Statement Annual'!N280/'Balance Sheet Annual'!CS280</f>
        <v>1.0154494356113641</v>
      </c>
      <c r="AO280" s="22">
        <f>'Income Statement Annual'!N280/'Balance Sheet Annual'!BB280</f>
        <v>0.39820715153324648</v>
      </c>
      <c r="AP280" s="22">
        <f>'Income Statement Annual'!N280/('Balance Sheet Annual'!AH280-'Balance Sheet Annual'!BR280)</f>
        <v>-2.3287271261643876</v>
      </c>
      <c r="AQ280" s="22">
        <f>'Income Statement Annual'!BS280/'Balance Sheet Annual'!BB280</f>
        <v>6.2793955268884524E-2</v>
      </c>
      <c r="AR280" s="22">
        <f>'Cash Flow Statement Annual'!AB280/'Income Statement Annual'!N280</f>
        <v>0.34271309961179997</v>
      </c>
      <c r="AS280" s="22">
        <f>'Cash Flow Statement Annual'!BG280/'Income Statement Annual'!N280</f>
        <v>-9.6579658292824958E-2</v>
      </c>
      <c r="AT280" s="22">
        <f>'Cash Flow Statement Annual'!AB280/'Balance Sheet Annual'!BB280</f>
        <v>0.13647080718954463</v>
      </c>
      <c r="AU280" s="22">
        <f>('Cash Flow Statement Annual'!AB280+'Cash Flow Statement Annual'!AU280)/'Balance Sheet Annual'!BR280</f>
        <v>0.18170544358038407</v>
      </c>
      <c r="AV280" s="22">
        <f>('Cash Flow Statement Annual'!AB280+'Cash Flow Statement Annual'!AU280)/('Balance Sheet Annual'!BH280+'Balance Sheet Annual'!BS280)</f>
        <v>8.8178523683663704E-2</v>
      </c>
      <c r="AW280" s="22">
        <f>'Cash Flow Statement Annual'!AB280/'Balance Sheet Annual'!BS280</f>
        <v>0.35711862916295023</v>
      </c>
      <c r="AX280" s="22">
        <f>('Cash Flow Statement Annual'!AB280+'Cash Flow Statement Annual'!AU280)/'Balance Sheet Annual'!BS280</f>
        <v>9.8515834023562385E-2</v>
      </c>
      <c r="AY280" s="22">
        <f>('Balance Sheet Annual'!BH280+'Balance Sheet Annual'!BS280)/('Income Statement Annual'!AF280-'Income Statement Annual'!AC280)</f>
        <v>3.6469942211793467</v>
      </c>
      <c r="AZ280" s="22">
        <f>(('Balance Sheet Annual'!BH280+'Balance Sheet Annual'!BS280)-'Balance Sheet Annual'!N280)/('Income Statement Annual'!AF280-'Income Statement Annual'!AC280)</f>
        <v>3.5549493545663471</v>
      </c>
      <c r="BA280" s="22">
        <f>('Cash Flow Statement Annual'!AB280+'Cash Flow Statement Annual'!AU280)/'Income Statement Annual'!BS280</f>
        <v>0.59953625884045858</v>
      </c>
      <c r="BB280" s="22">
        <f>'Income Statement Annual'!AF280/('Balance Sheet Annual'!BH280+'Balance Sheet Annual'!BS280)</f>
        <v>0.18777632661033247</v>
      </c>
      <c r="BC280" s="23">
        <f>'Income Statement Annual'!AF280/('Balance Sheet Annual'!BB280-'Balance Sheet Annual'!BR280)</f>
        <v>0.10112098491390216</v>
      </c>
    </row>
    <row r="281" spans="1:55" x14ac:dyDescent="0.2">
      <c r="A281" s="47" t="s">
        <v>850</v>
      </c>
      <c r="B281" s="47" t="s">
        <v>851</v>
      </c>
      <c r="C281" s="47" t="str">
        <f>VLOOKUP(A281,'[1]S&amp;P 500 Wikipedia'!A:D,3,FALSE)</f>
        <v>Financials</v>
      </c>
      <c r="D281" s="47">
        <v>378192</v>
      </c>
      <c r="E281" s="47" t="s">
        <v>16</v>
      </c>
      <c r="F281" s="47">
        <v>2018</v>
      </c>
      <c r="G281" s="47" t="s">
        <v>17</v>
      </c>
      <c r="H281" s="48">
        <v>43465</v>
      </c>
      <c r="I281" s="48">
        <v>43518</v>
      </c>
      <c r="J281" s="48">
        <v>43586</v>
      </c>
      <c r="K281" s="47">
        <v>164500992</v>
      </c>
      <c r="L281" s="47">
        <v>167082137</v>
      </c>
      <c r="M281" s="47" t="s">
        <v>2114</v>
      </c>
      <c r="N281" s="20">
        <f>'Balance Sheet Annual'!AH281/'Balance Sheet Annual'!BR281</f>
        <v>0.969558599695586</v>
      </c>
      <c r="O281" s="21">
        <f>('Balance Sheet Annual'!AH281-'Balance Sheet Annual'!U281)/'Balance Sheet Annual'!BR281</f>
        <v>0.969558599695586</v>
      </c>
      <c r="P281" s="21">
        <f>'Balance Sheet Annual'!N281/'Balance Sheet Annual'!BR281</f>
        <v>0.12374429223744292</v>
      </c>
      <c r="Q281" s="21">
        <f>'Balance Sheet Annual'!CH281/'Balance Sheet Annual'!CS281</f>
        <v>1.8812626169939439</v>
      </c>
      <c r="R281" s="21">
        <f>('Balance Sheet Annual'!BH281+'Balance Sheet Annual'!BS281)/'Balance Sheet Annual'!BB281</f>
        <v>0.24401273885350319</v>
      </c>
      <c r="S281" s="21">
        <f>('Balance Sheet Annual'!BH281/'Balance Sheet Annual'!BB281)</f>
        <v>5.5732484076433123E-2</v>
      </c>
      <c r="T281" s="21">
        <f>'Balance Sheet Annual'!BS281/'Balance Sheet Annual'!BB281</f>
        <v>0.18828025477707006</v>
      </c>
      <c r="U281" s="21">
        <f>('Balance Sheet Annual'!BH281+'Balance Sheet Annual'!BS281)/'Balance Sheet Annual'!CS281</f>
        <v>0.70306478252890436</v>
      </c>
      <c r="V281" s="21">
        <f>('Balance Sheet Annual'!BH281/'Balance Sheet Annual'!CS281)</f>
        <v>0.160579922921637</v>
      </c>
      <c r="W281" s="21">
        <f>('Balance Sheet Annual'!BS281/'Balance Sheet Annual'!CS281)</f>
        <v>0.54248485960726733</v>
      </c>
      <c r="X281" s="22">
        <f>'Balance Sheet Annual'!AH281/'Balance Sheet Annual'!BB281</f>
        <v>0.40573248407643314</v>
      </c>
      <c r="Y281" s="22">
        <f>'Balance Sheet Annual'!CS281/('Balance Sheet Annual'!BB281-'Balance Sheet Annual'!AQ281-'Balance Sheet Annual'!AR281-'Balance Sheet Annual'!AS281)</f>
        <v>0.77433565439818108</v>
      </c>
      <c r="Z281" s="22">
        <f>'Balance Sheet Annual'!BA281/'Balance Sheet Annual'!BB281</f>
        <v>0.59426751592356686</v>
      </c>
      <c r="AA281" s="22">
        <f>'Balance Sheet Annual'!AR281/'Balance Sheet Annual'!BB281</f>
        <v>0.40528662420382167</v>
      </c>
      <c r="AB281" s="23">
        <f>'Balance Sheet Annual'!CS281/'Balance Sheet Annual'!CT281</f>
        <v>0.34707006369426752</v>
      </c>
      <c r="AC281" s="24">
        <f>'Income Statement Annual'!V281/'Income Statement Annual'!N281</f>
        <v>0.59060088847322889</v>
      </c>
      <c r="AD281" s="22">
        <f>('Income Statement Annual'!AF281-'Income Statement Annual'!AC281)/'Income Statement Annual'!N281</f>
        <v>0.29436520925882625</v>
      </c>
      <c r="AE281" s="22">
        <f>'Income Statement Annual'!AF281/'Income Statement Annual'!N281</f>
        <v>0.24526537292494741</v>
      </c>
      <c r="AF281" s="22">
        <f>'Income Statement Annual'!BS281/'Income Statement Annual'!N281</f>
        <v>0.10708440495674539</v>
      </c>
      <c r="AG281" s="22">
        <f>('Income Statement Annual'!AF281-'Income Statement Annual'!AC281)/('Income Statement Annual'!AH281*-1)</f>
        <v>8.992857142857142</v>
      </c>
      <c r="AH281" s="23">
        <f>'Income Statement Annual'!AF281/('Income Statement Annual'!AH281*-1)</f>
        <v>7.4928571428571429</v>
      </c>
      <c r="AI281" s="24">
        <f>'Cash Flow Statement Annual'!BG281/'Cash Flow Statement Annual'!AB281</f>
        <v>-0.74869109947643975</v>
      </c>
      <c r="AJ281" s="22">
        <f>'Cash Flow Statement Annual'!AB281/'Balance Sheet Annual'!BR281</f>
        <v>0.17442922374429223</v>
      </c>
      <c r="AK281" s="22">
        <f>('Cash Flow Statement Annual'!AB281+'Cash Flow Statement Annual'!AV281)/('Balance Sheet Annual'!BH281+'Balance Sheet Annual'!BS281)</f>
        <v>0.22605063951970764</v>
      </c>
      <c r="AL281" s="23">
        <f>('Cash Flow Statement Annual'!AB281/('Balance Sheet Annual'!BH281+'Balance Sheet Annual'!BS281))</f>
        <v>0.29913860610806575</v>
      </c>
      <c r="AM281" s="24">
        <f>'Income Statement Annual'!BS281/'Balance Sheet Annual'!CS281</f>
        <v>8.4052119654982563E-2</v>
      </c>
      <c r="AN281" s="22">
        <f>'Income Statement Annual'!N281/'Balance Sheet Annual'!CS281</f>
        <v>0.7849146632409616</v>
      </c>
      <c r="AO281" s="22">
        <f>'Income Statement Annual'!N281/'Balance Sheet Annual'!BB281</f>
        <v>0.2724203821656051</v>
      </c>
      <c r="AP281" s="22">
        <f>'Income Statement Annual'!N281/('Balance Sheet Annual'!AH281-'Balance Sheet Annual'!BR281)</f>
        <v>-21.385000000000002</v>
      </c>
      <c r="AQ281" s="22">
        <f>'Income Statement Annual'!BS281/'Balance Sheet Annual'!BB281</f>
        <v>2.9171974522292993E-2</v>
      </c>
      <c r="AR281" s="22">
        <f>'Cash Flow Statement Annual'!AB281/'Income Statement Annual'!N281</f>
        <v>0.26794482113631052</v>
      </c>
      <c r="AS281" s="22">
        <f>'Cash Flow Statement Annual'!BG281/'Income Statement Annual'!N281</f>
        <v>-0.20060790273556231</v>
      </c>
      <c r="AT281" s="22">
        <f>'Cash Flow Statement Annual'!AB281/'Balance Sheet Annual'!BB281</f>
        <v>7.2993630573248411E-2</v>
      </c>
      <c r="AU281" s="22">
        <f>('Cash Flow Statement Annual'!AB281+'Cash Flow Statement Annual'!AU281)/'Balance Sheet Annual'!BR281</f>
        <v>0.16057838660578386</v>
      </c>
      <c r="AV281" s="22">
        <f>('Cash Flow Statement Annual'!AB281+'Cash Flow Statement Annual'!AU281)/('Balance Sheet Annual'!BH281+'Balance Sheet Annual'!BS281)</f>
        <v>0.27538501696684936</v>
      </c>
      <c r="AW281" s="22">
        <f>'Cash Flow Statement Annual'!AB281/'Balance Sheet Annual'!BS281</f>
        <v>0.38768606224627877</v>
      </c>
      <c r="AX281" s="22">
        <f>('Cash Flow Statement Annual'!AB281+'Cash Flow Statement Annual'!AU281)/'Balance Sheet Annual'!BS281</f>
        <v>0.35690121786197565</v>
      </c>
      <c r="AY281" s="22">
        <f>('Balance Sheet Annual'!BH281+'Balance Sheet Annual'!BS281)/('Income Statement Annual'!AF281-'Income Statement Annual'!AC281)</f>
        <v>3.0428911834789516</v>
      </c>
      <c r="AZ281" s="22">
        <f>(('Balance Sheet Annual'!BH281+'Balance Sheet Annual'!BS281)-'Balance Sheet Annual'!N281)/('Income Statement Annual'!AF281-'Income Statement Annual'!AC281)</f>
        <v>2.39714058776807</v>
      </c>
      <c r="BA281" s="22">
        <f>('Cash Flow Statement Annual'!AB281+'Cash Flow Statement Annual'!AU281)/'Income Statement Annual'!BS281</f>
        <v>2.3034934497816595</v>
      </c>
      <c r="BB281" s="22">
        <f>'Income Statement Annual'!AF281/('Balance Sheet Annual'!BH281+'Balance Sheet Annual'!BS281)</f>
        <v>0.27381884625424169</v>
      </c>
      <c r="BC281" s="23">
        <f>'Income Statement Annual'!AF281/('Balance Sheet Annual'!BB281-'Balance Sheet Annual'!BR281)</f>
        <v>0.1148959474260679</v>
      </c>
    </row>
    <row r="282" spans="1:55" x14ac:dyDescent="0.2">
      <c r="A282" s="47" t="s">
        <v>871</v>
      </c>
      <c r="B282" s="47" t="s">
        <v>872</v>
      </c>
      <c r="C282" s="47" t="str">
        <f>VLOOKUP(A282,'[1]S&amp;P 500 Wikipedia'!A:D,3,FALSE)</f>
        <v>Utilities</v>
      </c>
      <c r="D282" s="47">
        <v>188922</v>
      </c>
      <c r="E282" s="47" t="s">
        <v>16</v>
      </c>
      <c r="F282" s="47">
        <v>2018</v>
      </c>
      <c r="G282" s="47" t="s">
        <v>17</v>
      </c>
      <c r="H282" s="48">
        <v>43465</v>
      </c>
      <c r="I282" s="48">
        <v>43511</v>
      </c>
      <c r="J282" s="48">
        <v>43511</v>
      </c>
      <c r="K282" s="47">
        <v>477900000</v>
      </c>
      <c r="L282" s="47">
        <v>481100000</v>
      </c>
      <c r="M282" s="47" t="s">
        <v>1874</v>
      </c>
      <c r="N282" s="20">
        <f>'Balance Sheet Annual'!AH282/'Balance Sheet Annual'!BR282</f>
        <v>0.37086668987121474</v>
      </c>
      <c r="O282" s="21">
        <f>('Balance Sheet Annual'!AH282-'Balance Sheet Annual'!U282)/'Balance Sheet Annual'!BR282</f>
        <v>0.29991878408167999</v>
      </c>
      <c r="P282" s="21">
        <f>'Balance Sheet Annual'!N282/'Balance Sheet Annual'!BR282</f>
        <v>3.7011254205824344E-2</v>
      </c>
      <c r="Q282" s="21">
        <f>'Balance Sheet Annual'!CH282/'Balance Sheet Annual'!CS282</f>
        <v>1.7375729257411368</v>
      </c>
      <c r="R282" s="21">
        <f>('Balance Sheet Annual'!BH282+'Balance Sheet Annual'!BS282)/'Balance Sheet Annual'!BB282</f>
        <v>0.31095832288673314</v>
      </c>
      <c r="S282" s="21">
        <f>('Balance Sheet Annual'!BH282/'Balance Sheet Annual'!BB282)</f>
        <v>5.2699080056315212E-2</v>
      </c>
      <c r="T282" s="21">
        <f>'Balance Sheet Annual'!BS282/'Balance Sheet Annual'!BB282</f>
        <v>0.2582592428304179</v>
      </c>
      <c r="U282" s="21">
        <f>('Balance Sheet Annual'!BH282+'Balance Sheet Annual'!BS282)/'Balance Sheet Annual'!CS282</f>
        <v>0.85127108576859112</v>
      </c>
      <c r="V282" s="21">
        <f>('Balance Sheet Annual'!BH282/'Balance Sheet Annual'!CS282)</f>
        <v>0.14426757477363322</v>
      </c>
      <c r="W282" s="21">
        <f>('Balance Sheet Annual'!BS282/'Balance Sheet Annual'!CS282)</f>
        <v>0.70700351099495784</v>
      </c>
      <c r="X282" s="22">
        <f>'Balance Sheet Annual'!AH282/'Balance Sheet Annual'!BB282</f>
        <v>6.1647798499546776E-2</v>
      </c>
      <c r="Y282" s="22">
        <f>'Balance Sheet Annual'!CS282/('Balance Sheet Annual'!BB282-'Balance Sheet Annual'!AQ282-'Balance Sheet Annual'!AR282-'Balance Sheet Annual'!AS282)</f>
        <v>0.36528707257333515</v>
      </c>
      <c r="Z282" s="22">
        <f>'Balance Sheet Annual'!BA282/'Balance Sheet Annual'!BB282</f>
        <v>0.93835220150045318</v>
      </c>
      <c r="AA282" s="22">
        <f>'Balance Sheet Annual'!AR282/'Balance Sheet Annual'!BB282</f>
        <v>0</v>
      </c>
      <c r="AB282" s="23">
        <f>'Balance Sheet Annual'!CS282/'Balance Sheet Annual'!CT282</f>
        <v>0.36528707257333515</v>
      </c>
      <c r="AC282" s="24">
        <f>'Income Statement Annual'!V282/'Income Statement Annual'!N282</f>
        <v>0.77670831589645484</v>
      </c>
      <c r="AD282" s="22">
        <f>('Income Statement Annual'!AF282-'Income Statement Annual'!AC282)/'Income Statement Annual'!N282</f>
        <v>0.48747533927183595</v>
      </c>
      <c r="AE282" s="22">
        <f>'Income Statement Annual'!AF282/'Income Statement Annual'!N282</f>
        <v>0.25366174448496442</v>
      </c>
      <c r="AF282" s="22">
        <f>'Income Statement Annual'!BS282/'Income Statement Annual'!N282</f>
        <v>0.39684342679500212</v>
      </c>
      <c r="AG282" s="22">
        <f>('Income Statement Annual'!AF282-'Income Statement Annual'!AC282)/('Income Statement Annual'!AH282*-1)</f>
        <v>5.6351071181755357</v>
      </c>
      <c r="AH282" s="23">
        <f>'Income Statement Annual'!AF282/('Income Statement Annual'!AH282*-1)</f>
        <v>2.9322736696613685</v>
      </c>
      <c r="AI282" s="24">
        <f>'Cash Flow Statement Annual'!BG282/'Cash Flow Statement Annual'!AB282</f>
        <v>1.1578947368421053</v>
      </c>
      <c r="AJ282" s="22">
        <f>'Cash Flow Statement Annual'!AB282/'Balance Sheet Annual'!BR282</f>
        <v>0.3824689639169277</v>
      </c>
      <c r="AK282" s="22">
        <f>('Cash Flow Statement Annual'!AB282+'Cash Flow Statement Annual'!AV282)/('Balance Sheet Annual'!BH282+'Balance Sheet Annual'!BS282)</f>
        <v>0.1392997798244798</v>
      </c>
      <c r="AL282" s="23">
        <f>('Cash Flow Statement Annual'!AB282/('Balance Sheet Annual'!BH282+'Balance Sheet Annual'!BS282))</f>
        <v>0.20445312742270599</v>
      </c>
      <c r="AM282" s="24">
        <f>'Income Statement Annual'!BS282/'Balance Sheet Annual'!CS282</f>
        <v>0.17523296639476255</v>
      </c>
      <c r="AN282" s="22">
        <f>'Income Statement Annual'!N282/'Balance Sheet Annual'!CS282</f>
        <v>0.44156701248647079</v>
      </c>
      <c r="AO282" s="22">
        <f>'Income Statement Annual'!N282/'Balance Sheet Annual'!BB282</f>
        <v>0.16129872133613624</v>
      </c>
      <c r="AP282" s="22">
        <f>'Income Statement Annual'!N282/('Balance Sheet Annual'!AH282-'Balance Sheet Annual'!BR282)</f>
        <v>-1.542369755647764</v>
      </c>
      <c r="AQ282" s="22">
        <f>'Income Statement Annual'!BS282/'Balance Sheet Annual'!BB282</f>
        <v>6.4010337312684421E-2</v>
      </c>
      <c r="AR282" s="22">
        <f>'Cash Flow Statement Annual'!AB282/'Income Statement Annual'!N282</f>
        <v>0.39415316554074253</v>
      </c>
      <c r="AS282" s="22">
        <f>'Cash Flow Statement Annual'!BG282/'Income Statement Annual'!N282</f>
        <v>0.45638787588928081</v>
      </c>
      <c r="AT282" s="22">
        <f>'Cash Flow Statement Annual'!AB282/'Balance Sheet Annual'!BB282</f>
        <v>6.3576401612312206E-2</v>
      </c>
      <c r="AU282" s="22">
        <f>('Cash Flow Statement Annual'!AB282+'Cash Flow Statement Annual'!AU282)/'Balance Sheet Annual'!BR282</f>
        <v>-0.25275554008585682</v>
      </c>
      <c r="AV282" s="22">
        <f>('Cash Flow Statement Annual'!AB282+'Cash Flow Statement Annual'!AU282)/('Balance Sheet Annual'!BH282+'Balance Sheet Annual'!BS282)</f>
        <v>-0.13511334387694979</v>
      </c>
      <c r="AW282" s="22">
        <f>'Cash Flow Statement Annual'!AB282/'Balance Sheet Annual'!BS282</f>
        <v>0.24617280262863117</v>
      </c>
      <c r="AX282" s="22">
        <f>('Cash Flow Statement Annual'!AB282+'Cash Flow Statement Annual'!AU282)/'Balance Sheet Annual'!BS282</f>
        <v>-0.16268389216638041</v>
      </c>
      <c r="AY282" s="22">
        <f>('Balance Sheet Annual'!BH282+'Balance Sheet Annual'!BS282)/('Income Statement Annual'!AF282-'Income Statement Annual'!AC282)</f>
        <v>3.9547461368653423</v>
      </c>
      <c r="AZ282" s="22">
        <f>(('Balance Sheet Annual'!BH282+'Balance Sheet Annual'!BS282)-'Balance Sheet Annual'!N282)/('Income Statement Annual'!AF282-'Income Statement Annual'!AC282)</f>
        <v>3.8765023301447141</v>
      </c>
      <c r="BA282" s="22">
        <f>('Cash Flow Statement Annual'!AB282+'Cash Flow Statement Annual'!AU282)/'Income Statement Annual'!BS282</f>
        <v>-0.65637240132570052</v>
      </c>
      <c r="BB282" s="22">
        <f>'Income Statement Annual'!AF282/('Balance Sheet Annual'!BH282+'Balance Sheet Annual'!BS282)</f>
        <v>0.13157813129903556</v>
      </c>
      <c r="BC282" s="23">
        <f>'Income Statement Annual'!AF282/('Balance Sheet Annual'!BB282-'Balance Sheet Annual'!BR282)</f>
        <v>4.9072446336047369E-2</v>
      </c>
    </row>
    <row r="283" spans="1:55" x14ac:dyDescent="0.2">
      <c r="A283" s="47" t="s">
        <v>865</v>
      </c>
      <c r="B283" s="47" t="s">
        <v>866</v>
      </c>
      <c r="C283" s="47" t="str">
        <f>VLOOKUP(A283,'[1]S&amp;P 500 Wikipedia'!A:D,3,FALSE)</f>
        <v>Materials</v>
      </c>
      <c r="D283" s="47">
        <v>103736</v>
      </c>
      <c r="E283" s="47" t="s">
        <v>16</v>
      </c>
      <c r="F283" s="47">
        <v>2018</v>
      </c>
      <c r="G283" s="47" t="s">
        <v>17</v>
      </c>
      <c r="H283" s="48">
        <v>43465</v>
      </c>
      <c r="I283" s="48">
        <v>43517</v>
      </c>
      <c r="J283" s="48">
        <v>43517</v>
      </c>
      <c r="K283" s="47">
        <v>532000000</v>
      </c>
      <c r="L283" s="47">
        <v>535000000</v>
      </c>
      <c r="M283" s="47" t="s">
        <v>1875</v>
      </c>
      <c r="N283" s="20">
        <f>'Balance Sheet Annual'!AH283/'Balance Sheet Annual'!BR283</f>
        <v>2.952993844432009</v>
      </c>
      <c r="O283" s="21">
        <f>('Balance Sheet Annual'!AH283-'Balance Sheet Annual'!U283)/'Balance Sheet Annual'!BR283</f>
        <v>2.2104085058757694</v>
      </c>
      <c r="P283" s="21">
        <f>'Balance Sheet Annual'!N283/'Balance Sheet Annual'!BR283</f>
        <v>1.9278119753777281</v>
      </c>
      <c r="Q283" s="21">
        <f>'Balance Sheet Annual'!CH283/'Balance Sheet Annual'!CS283</f>
        <v>0.79942668519805415</v>
      </c>
      <c r="R283" s="21">
        <f>('Balance Sheet Annual'!BH283+'Balance Sheet Annual'!BS283)/'Balance Sheet Annual'!BB283</f>
        <v>0.20569635529809316</v>
      </c>
      <c r="S283" s="21">
        <f>('Balance Sheet Annual'!BH283/'Balance Sheet Annual'!BB283)</f>
        <v>3.1523050929278304E-2</v>
      </c>
      <c r="T283" s="21">
        <f>'Balance Sheet Annual'!BS283/'Balance Sheet Annual'!BB283</f>
        <v>0.17417330436881487</v>
      </c>
      <c r="U283" s="21">
        <f>('Balance Sheet Annual'!BH283+'Balance Sheet Annual'!BS283)/'Balance Sheet Annual'!CS283</f>
        <v>0.37013551077136903</v>
      </c>
      <c r="V283" s="21">
        <f>('Balance Sheet Annual'!BH283/'Balance Sheet Annual'!CS283)</f>
        <v>5.6723419041000693E-2</v>
      </c>
      <c r="W283" s="21">
        <f>('Balance Sheet Annual'!BS283/'Balance Sheet Annual'!CS283)</f>
        <v>0.31341209173036833</v>
      </c>
      <c r="X283" s="22">
        <f>'Balance Sheet Annual'!AH283/'Balance Sheet Annual'!BB283</f>
        <v>0.25474293989862418</v>
      </c>
      <c r="Y283" s="22">
        <f>'Balance Sheet Annual'!CS283/('Balance Sheet Annual'!BB283-'Balance Sheet Annual'!AQ283-'Balance Sheet Annual'!AR283-'Balance Sheet Annual'!AS283)</f>
        <v>0.55573256094617429</v>
      </c>
      <c r="Z283" s="22">
        <f>'Balance Sheet Annual'!BA283/'Balance Sheet Annual'!BB283</f>
        <v>0.74525706010137582</v>
      </c>
      <c r="AA283" s="22">
        <f>'Balance Sheet Annual'!AR283/'Balance Sheet Annual'!BB283</f>
        <v>0</v>
      </c>
      <c r="AB283" s="23">
        <f>'Balance Sheet Annual'!CS283/'Balance Sheet Annual'!CT283</f>
        <v>0.55573256094617429</v>
      </c>
      <c r="AC283" s="24">
        <f>'Income Statement Annual'!V283/'Income Statement Annual'!N283</f>
        <v>0.43568178684682202</v>
      </c>
      <c r="AD283" s="22">
        <f>('Income Statement Annual'!AF283-'Income Statement Annual'!AC283)/'Income Statement Annual'!N283</f>
        <v>0.33131118158003586</v>
      </c>
      <c r="AE283" s="22">
        <f>'Income Statement Annual'!AF283/'Income Statement Annual'!N283</f>
        <v>0.16379429201709636</v>
      </c>
      <c r="AF283" s="22">
        <f>'Income Statement Annual'!BS283/'Income Statement Annual'!N283</f>
        <v>4.701502826416655E-2</v>
      </c>
      <c r="AG283" s="22">
        <f>('Income Statement Annual'!AF283-'Income Statement Annual'!AC283)/('Income Statement Annual'!AH283*-1)</f>
        <v>11.608695652173912</v>
      </c>
      <c r="AH283" s="23">
        <f>'Income Statement Annual'!AF283/('Income Statement Annual'!AH283*-1)</f>
        <v>5.7391304347826084</v>
      </c>
      <c r="AI283" s="24">
        <f>'Cash Flow Statement Annual'!BG283/'Cash Flow Statement Annual'!AB283</f>
        <v>-0.24904214559386972</v>
      </c>
      <c r="AJ283" s="22">
        <f>'Cash Flow Statement Annual'!AB283/'Balance Sheet Annual'!BR283</f>
        <v>1.0223838836038053</v>
      </c>
      <c r="AK283" s="22">
        <f>('Cash Flow Statement Annual'!AB283+'Cash Flow Statement Annual'!AV283)/('Balance Sheet Annual'!BH283+'Balance Sheet Annual'!BS283)</f>
        <v>0.35813189392161465</v>
      </c>
      <c r="AL283" s="23">
        <f>('Cash Flow Statement Annual'!AB283/('Balance Sheet Annual'!BH283+'Balance Sheet Annual'!BS283))</f>
        <v>0.42877258859422673</v>
      </c>
      <c r="AM283" s="24">
        <f>'Income Statement Annual'!BS283/'Balance Sheet Annual'!CS283</f>
        <v>2.9621264767199444E-2</v>
      </c>
      <c r="AN283" s="22">
        <f>'Income Statement Annual'!N283/'Balance Sheet Annual'!CS283</f>
        <v>0.6300382209867964</v>
      </c>
      <c r="AO283" s="22">
        <f>'Income Statement Annual'!N283/'Balance Sheet Annual'!BB283</f>
        <v>0.35013275404296401</v>
      </c>
      <c r="AP283" s="22">
        <f>'Income Statement Annual'!N283/('Balance Sheet Annual'!AH283-'Balance Sheet Annual'!BR283)</f>
        <v>2.0782234957020056</v>
      </c>
      <c r="AQ283" s="22">
        <f>'Income Statement Annual'!BS283/'Balance Sheet Annual'!BB283</f>
        <v>1.6461501327540429E-2</v>
      </c>
      <c r="AR283" s="22">
        <f>'Cash Flow Statement Annual'!AB283/'Income Statement Annual'!N283</f>
        <v>0.25189576726871638</v>
      </c>
      <c r="AS283" s="22">
        <f>'Cash Flow Statement Annual'!BG283/'Income Statement Annual'!N283</f>
        <v>-6.2732662346615189E-2</v>
      </c>
      <c r="AT283" s="22">
        <f>'Cash Flow Statement Annual'!AB283/'Balance Sheet Annual'!BB283</f>
        <v>8.8196958725561186E-2</v>
      </c>
      <c r="AU283" s="22">
        <f>('Cash Flow Statement Annual'!AB283+'Cash Flow Statement Annual'!AU283)/'Balance Sheet Annual'!BR283</f>
        <v>0.36373810856183547</v>
      </c>
      <c r="AV283" s="22">
        <f>('Cash Flow Statement Annual'!AB283+'Cash Flow Statement Annual'!AU283)/('Balance Sheet Annual'!BH283+'Balance Sheet Annual'!BS283)</f>
        <v>0.15254635062191974</v>
      </c>
      <c r="AW283" s="22">
        <f>'Cash Flow Statement Annual'!AB283/'Balance Sheet Annual'!BS283</f>
        <v>0.50637472283813745</v>
      </c>
      <c r="AX283" s="22">
        <f>('Cash Flow Statement Annual'!AB283+'Cash Flow Statement Annual'!AU283)/'Balance Sheet Annual'!BS283</f>
        <v>0.18015521064301551</v>
      </c>
      <c r="AY283" s="22">
        <f>('Balance Sheet Annual'!BH283+'Balance Sheet Annual'!BS283)/('Income Statement Annual'!AF283-'Income Statement Annual'!AC283)</f>
        <v>1.7732001664585935</v>
      </c>
      <c r="AZ283" s="22">
        <f>(('Balance Sheet Annual'!BH283+'Balance Sheet Annual'!BS283)-'Balance Sheet Annual'!N283)/('Income Statement Annual'!AF283-'Income Statement Annual'!AC283)</f>
        <v>0.33957553058676654</v>
      </c>
      <c r="BA283" s="22">
        <f>('Cash Flow Statement Annual'!AB283+'Cash Flow Statement Annual'!AU283)/'Income Statement Annual'!BS283</f>
        <v>1.9061583577712611</v>
      </c>
      <c r="BB283" s="22">
        <f>'Income Statement Annual'!AF283/('Balance Sheet Annual'!BH283+'Balance Sheet Annual'!BS283)</f>
        <v>0.27880779159821639</v>
      </c>
      <c r="BC283" s="23">
        <f>'Income Statement Annual'!AF283/('Balance Sheet Annual'!BB283-'Balance Sheet Annual'!BR283)</f>
        <v>6.2764158918005075E-2</v>
      </c>
    </row>
    <row r="284" spans="1:55" x14ac:dyDescent="0.2">
      <c r="A284" s="47" t="s">
        <v>859</v>
      </c>
      <c r="B284" s="47" t="s">
        <v>860</v>
      </c>
      <c r="C284" s="47" t="str">
        <f>VLOOKUP(A284,'[1]S&amp;P 500 Wikipedia'!A:D,3,FALSE)</f>
        <v>Communication Services</v>
      </c>
      <c r="D284" s="47">
        <v>83548</v>
      </c>
      <c r="E284" s="47" t="s">
        <v>16</v>
      </c>
      <c r="F284" s="47">
        <v>2018</v>
      </c>
      <c r="G284" s="47" t="s">
        <v>17</v>
      </c>
      <c r="H284" s="48">
        <v>43465</v>
      </c>
      <c r="I284" s="48">
        <v>43494</v>
      </c>
      <c r="J284" s="48">
        <v>43494</v>
      </c>
      <c r="K284" s="47">
        <v>436416000</v>
      </c>
      <c r="L284" s="47">
        <v>451146000</v>
      </c>
      <c r="M284" s="47" t="s">
        <v>1876</v>
      </c>
      <c r="N284" s="20">
        <f>'Balance Sheet Annual'!AH284/'Balance Sheet Annual'!BR284</f>
        <v>1.4943204589876868</v>
      </c>
      <c r="O284" s="21">
        <f>('Balance Sheet Annual'!AH284-'Balance Sheet Annual'!U284)/'Balance Sheet Annual'!BR284</f>
        <v>1.4943204589876868</v>
      </c>
      <c r="P284" s="21">
        <f>'Balance Sheet Annual'!N284/'Balance Sheet Annual'!BR284</f>
        <v>0.5849076352022099</v>
      </c>
      <c r="Q284" s="21">
        <f>'Balance Sheet Annual'!CH284/'Balance Sheet Annual'!CS284</f>
        <v>3.9581151282792795</v>
      </c>
      <c r="R284" s="21">
        <f>('Balance Sheet Annual'!BH284+'Balance Sheet Annual'!BS284)/'Balance Sheet Annual'!BB284</f>
        <v>0.39885648946655167</v>
      </c>
      <c r="S284" s="21">
        <f>('Balance Sheet Annual'!BH284/'Balance Sheet Annual'!BB284)</f>
        <v>0</v>
      </c>
      <c r="T284" s="21">
        <f>'Balance Sheet Annual'!BS284/'Balance Sheet Annual'!BB284</f>
        <v>0.39885648946655167</v>
      </c>
      <c r="U284" s="21">
        <f>('Balance Sheet Annual'!BH284+'Balance Sheet Annual'!BS284)/'Balance Sheet Annual'!CS284</f>
        <v>1.977576394436475</v>
      </c>
      <c r="V284" s="21">
        <f>('Balance Sheet Annual'!BH284/'Balance Sheet Annual'!CS284)</f>
        <v>0</v>
      </c>
      <c r="W284" s="21">
        <f>('Balance Sheet Annual'!BS284/'Balance Sheet Annual'!CS284)</f>
        <v>1.977576394436475</v>
      </c>
      <c r="X284" s="22">
        <f>'Balance Sheet Annual'!AH284/'Balance Sheet Annual'!BB284</f>
        <v>0.37321882314894667</v>
      </c>
      <c r="Y284" s="22">
        <f>'Balance Sheet Annual'!CS284/('Balance Sheet Annual'!BB284-'Balance Sheet Annual'!AQ284-'Balance Sheet Annual'!AR284-'Balance Sheet Annual'!AS284)</f>
        <v>0.20168954817050636</v>
      </c>
      <c r="Z284" s="22">
        <f>'Balance Sheet Annual'!BA284/'Balance Sheet Annual'!BB284</f>
        <v>0.62678117685105339</v>
      </c>
      <c r="AA284" s="22">
        <f>'Balance Sheet Annual'!AR284/'Balance Sheet Annual'!BB284</f>
        <v>0</v>
      </c>
      <c r="AB284" s="23">
        <f>'Balance Sheet Annual'!CS284/'Balance Sheet Annual'!CT284</f>
        <v>0.20168954817050636</v>
      </c>
      <c r="AC284" s="24">
        <f>'Income Statement Annual'!V284/'Income Statement Annual'!N284</f>
        <v>0.36891713304151152</v>
      </c>
      <c r="AD284" s="22">
        <f>('Income Statement Annual'!AF284-'Income Statement Annual'!AC284)/'Income Statement Annual'!N284</f>
        <v>0.10163298361102878</v>
      </c>
      <c r="AE284" s="22">
        <f>'Income Statement Annual'!AF284/'Income Statement Annual'!N284</f>
        <v>0.10163298361102878</v>
      </c>
      <c r="AF284" s="22">
        <f>'Income Statement Annual'!BS284/'Income Statement Annual'!N284</f>
        <v>7.6688353125970873E-2</v>
      </c>
      <c r="AG284" s="22">
        <f>('Income Statement Annual'!AF284-'Income Statement Annual'!AC284)/('Income Statement Annual'!AH284*-1)</f>
        <v>3.8174856656353375</v>
      </c>
      <c r="AH284" s="23">
        <f>'Income Statement Annual'!AF284/('Income Statement Annual'!AH284*-1)</f>
        <v>3.8174856656353375</v>
      </c>
      <c r="AI284" s="24">
        <f>'Cash Flow Statement Annual'!BG284/'Cash Flow Statement Annual'!AB284</f>
        <v>-1.5103744517304556</v>
      </c>
      <c r="AJ284" s="22">
        <f>'Cash Flow Statement Annual'!AB284/'Balance Sheet Annual'!BR284</f>
        <v>-0.41318741791679769</v>
      </c>
      <c r="AK284" s="22">
        <f>('Cash Flow Statement Annual'!AB284+'Cash Flow Statement Annual'!AV284)/('Balance Sheet Annual'!BH284+'Balance Sheet Annual'!BS284)</f>
        <v>-0.2587320457086244</v>
      </c>
      <c r="AL284" s="23">
        <f>('Cash Flow Statement Annual'!AB284/('Balance Sheet Annual'!BH284+'Balance Sheet Annual'!BS284))</f>
        <v>-0.2587320457086244</v>
      </c>
      <c r="AM284" s="24">
        <f>'Income Statement Annual'!BS284/'Balance Sheet Annual'!CS284</f>
        <v>0.231207546053316</v>
      </c>
      <c r="AN284" s="22">
        <f>'Income Statement Annual'!N284/'Balance Sheet Annual'!CS284</f>
        <v>3.0148977860239961</v>
      </c>
      <c r="AO284" s="22">
        <f>'Income Statement Annual'!N284/'Balance Sheet Annual'!BB284</f>
        <v>0.60807337224343971</v>
      </c>
      <c r="AP284" s="22">
        <f>'Income Statement Annual'!N284/('Balance Sheet Annual'!AH284-'Balance Sheet Annual'!BR284)</f>
        <v>4.9252423354636923</v>
      </c>
      <c r="AQ284" s="22">
        <f>'Income Statement Annual'!BS284/'Balance Sheet Annual'!BB284</f>
        <v>4.6632145497104843E-2</v>
      </c>
      <c r="AR284" s="22">
        <f>'Cash Flow Statement Annual'!AB284/'Income Statement Annual'!N284</f>
        <v>-0.16971135421224601</v>
      </c>
      <c r="AS284" s="22">
        <f>'Cash Flow Statement Annual'!BG284/'Income Statement Annual'!N284</f>
        <v>0.25632769357075424</v>
      </c>
      <c r="AT284" s="22">
        <f>'Cash Flow Statement Annual'!AB284/'Balance Sheet Annual'!BB284</f>
        <v>-0.10319695546384132</v>
      </c>
      <c r="AU284" s="22">
        <f>('Cash Flow Statement Annual'!AB284+'Cash Flow Statement Annual'!AU284)/'Balance Sheet Annual'!BR284</f>
        <v>-0.4654617006714637</v>
      </c>
      <c r="AV284" s="22">
        <f>('Cash Flow Statement Annual'!AB284+'Cash Flow Statement Annual'!AU284)/('Balance Sheet Annual'!BH284+'Balance Sheet Annual'!BS284)</f>
        <v>-0.29146545318568678</v>
      </c>
      <c r="AW284" s="22">
        <f>'Cash Flow Statement Annual'!AB284/'Balance Sheet Annual'!BS284</f>
        <v>-0.2587320457086244</v>
      </c>
      <c r="AX284" s="22">
        <f>('Cash Flow Statement Annual'!AB284+'Cash Flow Statement Annual'!AU284)/'Balance Sheet Annual'!BS284</f>
        <v>-0.29146545318568678</v>
      </c>
      <c r="AY284" s="22">
        <f>('Balance Sheet Annual'!BH284+'Balance Sheet Annual'!BS284)/('Income Statement Annual'!AF284-'Income Statement Annual'!AC284)</f>
        <v>6.45395601616221</v>
      </c>
      <c r="AZ284" s="22">
        <f>(('Balance Sheet Annual'!BH284+'Balance Sheet Annual'!BS284)-'Balance Sheet Annual'!N284)/('Income Statement Annual'!AF284-'Income Statement Annual'!AC284)</f>
        <v>4.0901250042050155</v>
      </c>
      <c r="BA284" s="22">
        <f>('Cash Flow Statement Annual'!AB284+'Cash Flow Statement Annual'!AU284)/'Income Statement Annual'!BS284</f>
        <v>-2.492977456197853</v>
      </c>
      <c r="BB284" s="22">
        <f>'Income Statement Annual'!AF284/('Balance Sheet Annual'!BH284+'Balance Sheet Annual'!BS284)</f>
        <v>0.15494372714901788</v>
      </c>
      <c r="BC284" s="23">
        <f>'Income Statement Annual'!AF284/('Balance Sheet Annual'!BB284-'Balance Sheet Annual'!BR284)</f>
        <v>8.2373860013916916E-2</v>
      </c>
    </row>
    <row r="285" spans="1:55" x14ac:dyDescent="0.2">
      <c r="A285" s="47" t="s">
        <v>880</v>
      </c>
      <c r="B285" s="47" t="s">
        <v>881</v>
      </c>
      <c r="C285" s="47" t="str">
        <f>VLOOKUP(A285,'[1]S&amp;P 500 Wikipedia'!A:D,3,FALSE)</f>
        <v>Utilities</v>
      </c>
      <c r="D285" s="47">
        <v>119873</v>
      </c>
      <c r="E285" s="47" t="s">
        <v>16</v>
      </c>
      <c r="F285" s="47">
        <v>2018</v>
      </c>
      <c r="G285" s="47" t="s">
        <v>17</v>
      </c>
      <c r="H285" s="48">
        <v>43465</v>
      </c>
      <c r="I285" s="48">
        <v>43516</v>
      </c>
      <c r="J285" s="48">
        <v>43516</v>
      </c>
      <c r="K285" s="47">
        <v>369823000</v>
      </c>
      <c r="L285" s="47">
        <v>367873000</v>
      </c>
      <c r="M285" s="47" t="s">
        <v>1877</v>
      </c>
      <c r="N285" s="20">
        <f>'Balance Sheet Annual'!AH285/'Balance Sheet Annual'!BR285</f>
        <v>0.50916567578279825</v>
      </c>
      <c r="O285" s="21">
        <f>('Balance Sheet Annual'!AH285-'Balance Sheet Annual'!U285)/'Balance Sheet Annual'!BR285</f>
        <v>0.40450356718192626</v>
      </c>
      <c r="P285" s="21">
        <f>'Balance Sheet Annual'!N285/'Balance Sheet Annual'!BR285</f>
        <v>2.794292508917955E-2</v>
      </c>
      <c r="Q285" s="21">
        <f>'Balance Sheet Annual'!CH285/'Balance Sheet Annual'!CS285</f>
        <v>2.7914065624510944</v>
      </c>
      <c r="R285" s="21">
        <f>('Balance Sheet Annual'!BH285+'Balance Sheet Annual'!BS285)/'Balance Sheet Annual'!BB285</f>
        <v>0.41884975233902039</v>
      </c>
      <c r="S285" s="21">
        <f>('Balance Sheet Annual'!BH285/'Balance Sheet Annual'!BB285)</f>
        <v>9.2973766281416251E-2</v>
      </c>
      <c r="T285" s="21">
        <f>'Balance Sheet Annual'!BS285/'Balance Sheet Annual'!BB285</f>
        <v>0.32587598605760409</v>
      </c>
      <c r="U285" s="21">
        <f>('Balance Sheet Annual'!BH285+'Balance Sheet Annual'!BS285)/'Balance Sheet Annual'!CS285</f>
        <v>1.5880296996991776</v>
      </c>
      <c r="V285" s="21">
        <f>('Balance Sheet Annual'!BH285/'Balance Sheet Annual'!CS285)</f>
        <v>0.35250134761515589</v>
      </c>
      <c r="W285" s="21">
        <f>('Balance Sheet Annual'!BS285/'Balance Sheet Annual'!CS285)</f>
        <v>1.2355283520840217</v>
      </c>
      <c r="X285" s="22">
        <f>'Balance Sheet Annual'!AH285/'Balance Sheet Annual'!BB285</f>
        <v>9.4267106952852689E-2</v>
      </c>
      <c r="Y285" s="22">
        <f>'Balance Sheet Annual'!CS285/('Balance Sheet Annual'!BB285-'Balance Sheet Annual'!AQ285-'Balance Sheet Annual'!AR285-'Balance Sheet Annual'!AS285)</f>
        <v>0.28909745332435177</v>
      </c>
      <c r="Z285" s="22">
        <f>'Balance Sheet Annual'!BA285/'Balance Sheet Annual'!BB285</f>
        <v>0.90573289304714732</v>
      </c>
      <c r="AA285" s="22">
        <f>'Balance Sheet Annual'!AR285/'Balance Sheet Annual'!BB285</f>
        <v>7.754081819849569E-2</v>
      </c>
      <c r="AB285" s="23">
        <f>'Balance Sheet Annual'!CS285/'Balance Sheet Annual'!CT285</f>
        <v>0.26375435699871586</v>
      </c>
      <c r="AC285" s="24">
        <f>'Income Statement Annual'!V285/'Income Statement Annual'!N285</f>
        <v>0.65562616091504544</v>
      </c>
      <c r="AD285" s="22">
        <f>('Income Statement Annual'!AF285-'Income Statement Annual'!AC285)/'Income Statement Annual'!N285</f>
        <v>0.14161697135594878</v>
      </c>
      <c r="AE285" s="22">
        <f>'Income Statement Annual'!AF285/'Income Statement Annual'!N285</f>
        <v>2.4381659986313423E-2</v>
      </c>
      <c r="AF285" s="22">
        <f>'Income Statement Annual'!BS285/'Income Statement Annual'!N285</f>
        <v>-1.2826278228565842E-2</v>
      </c>
      <c r="AG285" s="22">
        <f>('Income Statement Annual'!AF285-'Income Statement Annual'!AC285)/('Income Statement Annual'!AH285*-1)</f>
        <v>2.0500990659496181</v>
      </c>
      <c r="AH285" s="23">
        <f>'Income Statement Annual'!AF285/('Income Statement Annual'!AH285*-1)</f>
        <v>0.35295782621001981</v>
      </c>
      <c r="AI285" s="24">
        <f>'Cash Flow Statement Annual'!BG285/'Cash Flow Statement Annual'!AB285</f>
        <v>2.7193112386595075</v>
      </c>
      <c r="AJ285" s="22">
        <f>'Cash Flow Statement Annual'!AB285/'Balance Sheet Annual'!BR285</f>
        <v>0.13379409433214426</v>
      </c>
      <c r="AK285" s="22">
        <f>('Cash Flow Statement Annual'!AB285+'Cash Flow Statement Annual'!AV285)/('Balance Sheet Annual'!BH285+'Balance Sheet Annual'!BS285)</f>
        <v>2.7943849506164728E-2</v>
      </c>
      <c r="AL285" s="23">
        <f>('Cash Flow Statement Annual'!AB285/('Balance Sheet Annual'!BH285+'Balance Sheet Annual'!BS285))</f>
        <v>5.9139784946236562E-2</v>
      </c>
      <c r="AM285" s="24">
        <f>'Income Statement Annual'!BS285/'Balance Sheet Annual'!CS285</f>
        <v>-1.1406910222747743E-2</v>
      </c>
      <c r="AN285" s="22">
        <f>'Income Statement Annual'!N285/'Balance Sheet Annual'!CS285</f>
        <v>0.8893390599732216</v>
      </c>
      <c r="AO285" s="22">
        <f>'Income Statement Annual'!N285/'Balance Sheet Annual'!BB285</f>
        <v>0.23456705191707944</v>
      </c>
      <c r="AP285" s="22">
        <f>'Income Statement Annual'!N285/('Balance Sheet Annual'!AH285-'Balance Sheet Annual'!BR285)</f>
        <v>-2.5812556778035733</v>
      </c>
      <c r="AQ285" s="22">
        <f>'Income Statement Annual'!BS285/'Balance Sheet Annual'!BB285</f>
        <v>-3.0086222711429096E-3</v>
      </c>
      <c r="AR285" s="22">
        <f>'Cash Flow Statement Annual'!AB285/'Income Statement Annual'!N285</f>
        <v>0.10560172059829895</v>
      </c>
      <c r="AS285" s="22">
        <f>'Cash Flow Statement Annual'!BG285/'Income Statement Annual'!N285</f>
        <v>0.28716394564473557</v>
      </c>
      <c r="AT285" s="22">
        <f>'Cash Flow Statement Annual'!AB285/'Balance Sheet Annual'!BB285</f>
        <v>2.4770684278114106E-2</v>
      </c>
      <c r="AU285" s="22">
        <f>('Cash Flow Statement Annual'!AB285+'Cash Flow Statement Annual'!AU285)/'Balance Sheet Annual'!BR285</f>
        <v>-0.34334126040428065</v>
      </c>
      <c r="AV285" s="22">
        <f>('Cash Flow Statement Annual'!AB285+'Cash Flow Statement Annual'!AU285)/('Balance Sheet Annual'!BH285+'Balance Sheet Annual'!BS285)</f>
        <v>-0.1517640102489981</v>
      </c>
      <c r="AW285" s="22">
        <f>'Cash Flow Statement Annual'!AB285/'Balance Sheet Annual'!BS285</f>
        <v>7.6012610127508651E-2</v>
      </c>
      <c r="AX285" s="22">
        <f>('Cash Flow Statement Annual'!AB285+'Cash Flow Statement Annual'!AU285)/'Balance Sheet Annual'!BS285</f>
        <v>-0.19506290989951305</v>
      </c>
      <c r="AY285" s="22">
        <f>('Balance Sheet Annual'!BH285+'Balance Sheet Annual'!BS285)/('Income Statement Annual'!AF285-'Income Statement Annual'!AC285)</f>
        <v>12.608863730498411</v>
      </c>
      <c r="AZ285" s="22">
        <f>(('Balance Sheet Annual'!BH285+'Balance Sheet Annual'!BS285)-'Balance Sheet Annual'!N285)/('Income Statement Annual'!AF285-'Income Statement Annual'!AC285)</f>
        <v>12.453127157255281</v>
      </c>
      <c r="BA285" s="22">
        <f>('Cash Flow Statement Annual'!AB285+'Cash Flow Statement Annual'!AU285)/'Income Statement Annual'!BS285</f>
        <v>21.128048780487806</v>
      </c>
      <c r="BB285" s="22">
        <f>'Income Statement Annual'!AF285/('Balance Sheet Annual'!BH285+'Balance Sheet Annual'!BS285)</f>
        <v>1.3654381008694129E-2</v>
      </c>
      <c r="BC285" s="23">
        <f>'Income Statement Annual'!AF285/('Balance Sheet Annual'!BB285-'Balance Sheet Annual'!BR285)</f>
        <v>7.0185510378675308E-3</v>
      </c>
    </row>
    <row r="286" spans="1:55" x14ac:dyDescent="0.2">
      <c r="A286" s="47" t="s">
        <v>877</v>
      </c>
      <c r="B286" s="47" t="s">
        <v>878</v>
      </c>
      <c r="C286" s="47" t="str">
        <f>VLOOKUP(A286,'[1]S&amp;P 500 Wikipedia'!A:D,3,FALSE)</f>
        <v>Consumer Discretionary</v>
      </c>
      <c r="D286" s="47">
        <v>101814</v>
      </c>
      <c r="E286" s="47" t="s">
        <v>16</v>
      </c>
      <c r="F286" s="47">
        <v>2019</v>
      </c>
      <c r="G286" s="47" t="s">
        <v>17</v>
      </c>
      <c r="H286" s="48">
        <v>43616</v>
      </c>
      <c r="I286" s="48">
        <v>43669</v>
      </c>
      <c r="J286" s="48">
        <v>43742</v>
      </c>
      <c r="K286" s="47">
        <v>1570600000</v>
      </c>
      <c r="L286" s="47">
        <v>1608900000</v>
      </c>
      <c r="M286" s="47" t="s">
        <v>2115</v>
      </c>
      <c r="N286" s="20">
        <f>'Balance Sheet Annual'!AH286/'Balance Sheet Annual'!BR286</f>
        <v>2.1008136282735825</v>
      </c>
      <c r="O286" s="21">
        <f>('Balance Sheet Annual'!AH286-'Balance Sheet Annual'!U286)/'Balance Sheet Annual'!BR286</f>
        <v>1.386092041698449</v>
      </c>
      <c r="P286" s="21">
        <f>'Balance Sheet Annual'!N286/'Balance Sheet Annual'!BR286</f>
        <v>0.5928044749555047</v>
      </c>
      <c r="Q286" s="21">
        <f>'Balance Sheet Annual'!CH286/'Balance Sheet Annual'!CS286</f>
        <v>1.624100918446387</v>
      </c>
      <c r="R286" s="21">
        <f>('Balance Sheet Annual'!BH286+'Balance Sheet Annual'!BS286)/'Balance Sheet Annual'!BB286</f>
        <v>0.14668802968334949</v>
      </c>
      <c r="S286" s="21">
        <f>('Balance Sheet Annual'!BH286/'Balance Sheet Annual'!BB286)</f>
        <v>6.3245773074166207E-4</v>
      </c>
      <c r="T286" s="21">
        <f>'Balance Sheet Annual'!BS286/'Balance Sheet Annual'!BB286</f>
        <v>0.14605557195260782</v>
      </c>
      <c r="U286" s="21">
        <f>('Balance Sheet Annual'!BH286+'Balance Sheet Annual'!BS286)/'Balance Sheet Annual'!CS286</f>
        <v>0.38497288923315259</v>
      </c>
      <c r="V286" s="21">
        <f>('Balance Sheet Annual'!BH286/'Balance Sheet Annual'!CS286)</f>
        <v>1.6598428682084762E-3</v>
      </c>
      <c r="W286" s="21">
        <f>('Balance Sheet Annual'!BS286/'Balance Sheet Annual'!CS286)</f>
        <v>0.38331304636494412</v>
      </c>
      <c r="X286" s="22">
        <f>'Balance Sheet Annual'!AH286/'Balance Sheet Annual'!BB286</f>
        <v>0.69675760003373111</v>
      </c>
      <c r="Y286" s="22">
        <f>'Balance Sheet Annual'!CS286/('Balance Sheet Annual'!BB286-'Balance Sheet Annual'!AQ286-'Balance Sheet Annual'!AR286-'Balance Sheet Annual'!AS286)</f>
        <v>0.38818728522336771</v>
      </c>
      <c r="Z286" s="22">
        <f>'Balance Sheet Annual'!BA286/'Balance Sheet Annual'!BB286</f>
        <v>0.30324239996626889</v>
      </c>
      <c r="AA286" s="22">
        <f>'Balance Sheet Annual'!AR286/'Balance Sheet Annual'!BB286</f>
        <v>6.4932327022810639E-3</v>
      </c>
      <c r="AB286" s="23">
        <f>'Balance Sheet Annual'!CS286/'Balance Sheet Annual'!CT286</f>
        <v>0.38108290461330857</v>
      </c>
      <c r="AC286" s="24">
        <f>'Income Statement Annual'!V286/'Income Statement Annual'!N286</f>
        <v>0.44671114860546568</v>
      </c>
      <c r="AD286" s="22">
        <f>('Income Statement Annual'!AF286-'Income Statement Annual'!AC286)/'Income Statement Annual'!N286</f>
        <v>0.12199299537285579</v>
      </c>
      <c r="AE286" s="22">
        <f>'Income Statement Annual'!AF286/'Income Statement Annual'!N286</f>
        <v>0.12199299537285579</v>
      </c>
      <c r="AF286" s="22">
        <f>'Income Statement Annual'!BS286/'Income Statement Annual'!N286</f>
        <v>0.10299869621903521</v>
      </c>
      <c r="AG286" s="22">
        <f>('Income Statement Annual'!AF286-'Income Statement Annual'!AC286)/('Income Statement Annual'!AH286*-1)</f>
        <v>97.387755102040813</v>
      </c>
      <c r="AH286" s="23">
        <f>'Income Statement Annual'!AF286/('Income Statement Annual'!AH286*-1)</f>
        <v>97.387755102040813</v>
      </c>
      <c r="AI286" s="24">
        <f>'Cash Flow Statement Annual'!BG286/'Cash Flow Statement Annual'!AB286</f>
        <v>-0.89666271387430119</v>
      </c>
      <c r="AJ286" s="22">
        <f>'Cash Flow Statement Annual'!AB286/'Balance Sheet Annual'!BR286</f>
        <v>0.75044495296211544</v>
      </c>
      <c r="AK286" s="22">
        <f>('Cash Flow Statement Annual'!AB286+'Cash Flow Statement Annual'!AV286)/('Balance Sheet Annual'!BH286+'Balance Sheet Annual'!BS286)</f>
        <v>1.3138832997987928</v>
      </c>
      <c r="AL286" s="23">
        <f>('Cash Flow Statement Annual'!AB286/('Balance Sheet Annual'!BH286+'Balance Sheet Annual'!BS286))</f>
        <v>1.6967519402127047</v>
      </c>
      <c r="AM286" s="24">
        <f>'Income Statement Annual'!BS286/'Balance Sheet Annual'!CS286</f>
        <v>0.44583379440079673</v>
      </c>
      <c r="AN286" s="22">
        <f>'Income Statement Annual'!N286/'Balance Sheet Annual'!CS286</f>
        <v>4.3285382317140648</v>
      </c>
      <c r="AO286" s="22">
        <f>'Income Statement Annual'!N286/'Balance Sheet Annual'!BB286</f>
        <v>1.6493232702281064</v>
      </c>
      <c r="AP286" s="22">
        <f>'Income Statement Annual'!N286/('Balance Sheet Annual'!AH286-'Balance Sheet Annual'!BR286)</f>
        <v>4.5174962466797552</v>
      </c>
      <c r="AQ286" s="22">
        <f>'Income Statement Annual'!BS286/'Balance Sheet Annual'!BB286</f>
        <v>0.16987814647721045</v>
      </c>
      <c r="AR286" s="22">
        <f>'Cash Flow Statement Annual'!AB286/'Income Statement Annual'!N286</f>
        <v>0.15090625559219775</v>
      </c>
      <c r="AS286" s="22">
        <f>'Cash Flow Statement Annual'!BG286/'Income Statement Annual'!N286</f>
        <v>-0.135312012679909</v>
      </c>
      <c r="AT286" s="22">
        <f>'Cash Flow Statement Annual'!AB286/'Balance Sheet Annual'!BB286</f>
        <v>0.2488931989712021</v>
      </c>
      <c r="AU286" s="22">
        <f>('Cash Flow Statement Annual'!AB286+'Cash Flow Statement Annual'!AU286)/'Balance Sheet Annual'!BR286</f>
        <v>0.71688278667683702</v>
      </c>
      <c r="AV286" s="22">
        <f>('Cash Flow Statement Annual'!AB286+'Cash Flow Statement Annual'!AU286)/('Balance Sheet Annual'!BH286+'Balance Sheet Annual'!BS286)</f>
        <v>1.6208680655360737</v>
      </c>
      <c r="AW286" s="22">
        <f>'Cash Flow Statement Annual'!AB286/'Balance Sheet Annual'!BS286</f>
        <v>1.7040993071593533</v>
      </c>
      <c r="AX286" s="22">
        <f>('Cash Flow Statement Annual'!AB286+'Cash Flow Statement Annual'!AU286)/'Balance Sheet Annual'!BS286</f>
        <v>1.6278868360277137</v>
      </c>
      <c r="AY286" s="22">
        <f>('Balance Sheet Annual'!BH286+'Balance Sheet Annual'!BS286)/('Income Statement Annual'!AF286-'Income Statement Annual'!AC286)</f>
        <v>0.72904442581726736</v>
      </c>
      <c r="AZ286" s="22">
        <f>(('Balance Sheet Annual'!BH286+'Balance Sheet Annual'!BS286)-'Balance Sheet Annual'!N286)/('Income Statement Annual'!AF286-'Income Statement Annual'!AC286)</f>
        <v>-0.24811399832355407</v>
      </c>
      <c r="BA286" s="22">
        <f>('Cash Flow Statement Annual'!AB286+'Cash Flow Statement Annual'!AU286)/'Income Statement Annual'!BS286</f>
        <v>1.3996028791263342</v>
      </c>
      <c r="BB286" s="22">
        <f>'Income Statement Annual'!AF286/('Balance Sheet Annual'!BH286+'Balance Sheet Annual'!BS286)</f>
        <v>1.3716585225639553</v>
      </c>
      <c r="BC286" s="23">
        <f>'Income Statement Annual'!AF286/('Balance Sheet Annual'!BB286-'Balance Sheet Annual'!BR286)</f>
        <v>0.30105356128950855</v>
      </c>
    </row>
    <row r="287" spans="1:55" x14ac:dyDescent="0.2">
      <c r="A287" s="47" t="s">
        <v>874</v>
      </c>
      <c r="B287" s="47" t="s">
        <v>875</v>
      </c>
      <c r="C287" s="47" t="str">
        <f>VLOOKUP(A287,'[1]S&amp;P 500 Wikipedia'!A:D,3,FALSE)</f>
        <v>Industrials</v>
      </c>
      <c r="D287" s="47">
        <v>333689</v>
      </c>
      <c r="E287" s="47" t="s">
        <v>16</v>
      </c>
      <c r="F287" s="47">
        <v>2018</v>
      </c>
      <c r="G287" s="47" t="s">
        <v>17</v>
      </c>
      <c r="H287" s="48">
        <v>43465</v>
      </c>
      <c r="I287" s="48">
        <v>43524</v>
      </c>
      <c r="J287" s="48">
        <v>43585</v>
      </c>
      <c r="K287" s="47">
        <v>355178890</v>
      </c>
      <c r="L287" s="47">
        <v>353194577</v>
      </c>
      <c r="M287" s="47" t="s">
        <v>2116</v>
      </c>
      <c r="N287" s="20">
        <f>'Balance Sheet Annual'!AH287/'Balance Sheet Annual'!BR287</f>
        <v>1.2088111044055523</v>
      </c>
      <c r="O287" s="21">
        <f>('Balance Sheet Annual'!AH287-'Balance Sheet Annual'!U287)/'Balance Sheet Annual'!BR287</f>
        <v>1.2088111044055523</v>
      </c>
      <c r="P287" s="21">
        <f>'Balance Sheet Annual'!N287/'Balance Sheet Annual'!BR287</f>
        <v>0.31623415811707906</v>
      </c>
      <c r="Q287" s="21">
        <f>'Balance Sheet Annual'!CH287/'Balance Sheet Annual'!CS287</f>
        <v>3.9881695695037793</v>
      </c>
      <c r="R287" s="21">
        <f>('Balance Sheet Annual'!BH287+'Balance Sheet Annual'!BS287)/'Balance Sheet Annual'!BB287</f>
        <v>0.55253969299690364</v>
      </c>
      <c r="S287" s="21">
        <f>('Balance Sheet Annual'!BH287/'Balance Sheet Annual'!BB287)</f>
        <v>7.0492127281112059E-3</v>
      </c>
      <c r="T287" s="21">
        <f>'Balance Sheet Annual'!BS287/'Balance Sheet Annual'!BB287</f>
        <v>0.54549048026879243</v>
      </c>
      <c r="U287" s="21">
        <f>('Balance Sheet Annual'!BH287+'Balance Sheet Annual'!BS287)/'Balance Sheet Annual'!CS287</f>
        <v>2.7561616825501152</v>
      </c>
      <c r="V287" s="21">
        <f>('Balance Sheet Annual'!BH287/'Balance Sheet Annual'!CS287)</f>
        <v>3.5162668419323036E-2</v>
      </c>
      <c r="W287" s="21">
        <f>('Balance Sheet Annual'!BS287/'Balance Sheet Annual'!CS287)</f>
        <v>2.720999014130792</v>
      </c>
      <c r="X287" s="22">
        <f>'Balance Sheet Annual'!AH287/'Balance Sheet Annual'!BB287</f>
        <v>0.13195862705053032</v>
      </c>
      <c r="Y287" s="22">
        <f>'Balance Sheet Annual'!CS287/('Balance Sheet Annual'!BB287-'Balance Sheet Annual'!AQ287-'Balance Sheet Annual'!AR287-'Balance Sheet Annual'!AS287)</f>
        <v>0.96054292929292928</v>
      </c>
      <c r="Z287" s="22">
        <f>'Balance Sheet Annual'!BA287/'Balance Sheet Annual'!BB287</f>
        <v>0.8680413729494697</v>
      </c>
      <c r="AA287" s="22">
        <f>'Balance Sheet Annual'!AR287/'Balance Sheet Annual'!BB287</f>
        <v>0.46030700309638317</v>
      </c>
      <c r="AB287" s="23">
        <f>'Balance Sheet Annual'!CS287/'Balance Sheet Annual'!CT287</f>
        <v>0.20047433954805982</v>
      </c>
      <c r="AC287" s="24">
        <f>'Income Statement Annual'!V287/'Income Statement Annual'!N287</f>
        <v>0.56945510360706064</v>
      </c>
      <c r="AD287" s="22">
        <f>('Income Statement Annual'!AF287-'Income Statement Annual'!AC287)/'Income Statement Annual'!N287</f>
        <v>0.26891788181120491</v>
      </c>
      <c r="AE287" s="22">
        <f>'Income Statement Annual'!AF287/'Income Statement Annual'!N287</f>
        <v>0.16531082118188795</v>
      </c>
      <c r="AF287" s="22">
        <f>'Income Statement Annual'!BS287/'Income Statement Annual'!N287</f>
        <v>-0.10928626247122027</v>
      </c>
      <c r="AG287" s="22">
        <f>('Income Statement Annual'!AF287-'Income Statement Annual'!AC287)/('Income Statement Annual'!AH287*-1)</f>
        <v>4.5388601036269431</v>
      </c>
      <c r="AH287" s="23">
        <f>'Income Statement Annual'!AF287/('Income Statement Annual'!AH287*-1)</f>
        <v>2.7901554404145079</v>
      </c>
      <c r="AI287" s="24">
        <f>'Cash Flow Statement Annual'!BG287/'Cash Flow Statement Annual'!AB287</f>
        <v>-0.63894139886578449</v>
      </c>
      <c r="AJ287" s="22">
        <f>'Cash Flow Statement Annual'!AB287/'Balance Sheet Annual'!BR287</f>
        <v>0.6385033192516596</v>
      </c>
      <c r="AK287" s="22">
        <f>('Cash Flow Statement Annual'!AB287+'Cash Flow Statement Annual'!AV287)/('Balance Sheet Annual'!BH287+'Balance Sheet Annual'!BS287)</f>
        <v>6.7246929772266609E-2</v>
      </c>
      <c r="AL287" s="23">
        <f>('Cash Flow Statement Annual'!AB287/('Balance Sheet Annual'!BH287+'Balance Sheet Annual'!BS287))</f>
        <v>0.12614760939549302</v>
      </c>
      <c r="AM287" s="24">
        <f>'Income Statement Annual'!BS287/'Balance Sheet Annual'!CS287</f>
        <v>-0.23397962536970096</v>
      </c>
      <c r="AN287" s="22">
        <f>'Income Statement Annual'!N287/'Balance Sheet Annual'!CS287</f>
        <v>2.1409792967466315</v>
      </c>
      <c r="AO287" s="22">
        <f>'Income Statement Annual'!N287/'Balance Sheet Annual'!BB287</f>
        <v>0.42921141050135053</v>
      </c>
      <c r="AP287" s="22">
        <f>'Income Statement Annual'!N287/('Balance Sheet Annual'!AH287-'Balance Sheet Annual'!BR287)</f>
        <v>18.829479768786126</v>
      </c>
      <c r="AQ287" s="22">
        <f>'Income Statement Annual'!BS287/'Balance Sheet Annual'!BB287</f>
        <v>-4.6906910863693259E-2</v>
      </c>
      <c r="AR287" s="22">
        <f>'Cash Flow Statement Annual'!AB287/'Income Statement Annual'!N287</f>
        <v>0.16239447429009976</v>
      </c>
      <c r="AS287" s="22">
        <f>'Cash Flow Statement Annual'!BG287/'Income Statement Annual'!N287</f>
        <v>-0.10376055257099003</v>
      </c>
      <c r="AT287" s="22">
        <f>'Cash Flow Statement Annual'!AB287/'Balance Sheet Annual'!BB287</f>
        <v>6.9701561367679035E-2</v>
      </c>
      <c r="AU287" s="22">
        <f>('Cash Flow Statement Annual'!AB287+'Cash Flow Statement Annual'!AU287)/'Balance Sheet Annual'!BR287</f>
        <v>0.3331321665660833</v>
      </c>
      <c r="AV287" s="22">
        <f>('Cash Flow Statement Annual'!AB287+'Cash Flow Statement Annual'!AU287)/('Balance Sheet Annual'!BH287+'Balance Sheet Annual'!BS287)</f>
        <v>6.5816144032431148E-2</v>
      </c>
      <c r="AW287" s="22">
        <f>'Cash Flow Statement Annual'!AB287/'Balance Sheet Annual'!BS287</f>
        <v>0.12777777777777777</v>
      </c>
      <c r="AX287" s="22">
        <f>('Cash Flow Statement Annual'!AB287+'Cash Flow Statement Annual'!AU287)/'Balance Sheet Annual'!BS287</f>
        <v>6.6666666666666666E-2</v>
      </c>
      <c r="AY287" s="22">
        <f>('Balance Sheet Annual'!BH287+'Balance Sheet Annual'!BS287)/('Income Statement Annual'!AF287-'Income Statement Annual'!AC287)</f>
        <v>4.7871004566210047</v>
      </c>
      <c r="AZ287" s="22">
        <f>(('Balance Sheet Annual'!BH287+'Balance Sheet Annual'!BS287)-'Balance Sheet Annual'!N287)/('Income Statement Annual'!AF287-'Income Statement Annual'!AC287)</f>
        <v>4.4880136986301373</v>
      </c>
      <c r="BA287" s="22">
        <f>('Cash Flow Statement Annual'!AB287+'Cash Flow Statement Annual'!AU287)/'Income Statement Annual'!BS287</f>
        <v>-0.7752808988764045</v>
      </c>
      <c r="BB287" s="22">
        <f>'Income Statement Annual'!AF287/('Balance Sheet Annual'!BH287+'Balance Sheet Annual'!BS287)</f>
        <v>0.12841302015023251</v>
      </c>
      <c r="BC287" s="23">
        <f>'Income Statement Annual'!AF287/('Balance Sheet Annual'!BB287-'Balance Sheet Annual'!BR287)</f>
        <v>7.9647981067889367E-2</v>
      </c>
    </row>
    <row r="288" spans="1:55" x14ac:dyDescent="0.2">
      <c r="A288" s="47" t="s">
        <v>889</v>
      </c>
      <c r="B288" s="47" t="s">
        <v>890</v>
      </c>
      <c r="C288" s="47" t="str">
        <f>VLOOKUP(A288,'[1]S&amp;P 500 Wikipedia'!A:D,3,FALSE)</f>
        <v>Industrials</v>
      </c>
      <c r="D288" s="47">
        <v>333824</v>
      </c>
      <c r="E288" s="47" t="s">
        <v>16</v>
      </c>
      <c r="F288" s="47">
        <v>2018</v>
      </c>
      <c r="G288" s="47" t="s">
        <v>17</v>
      </c>
      <c r="H288" s="48">
        <v>43465</v>
      </c>
      <c r="I288" s="48">
        <v>43496</v>
      </c>
      <c r="J288" s="48">
        <v>43496</v>
      </c>
      <c r="K288" s="47">
        <v>171900000</v>
      </c>
      <c r="L288" s="47">
        <v>172700000</v>
      </c>
      <c r="M288" s="47" t="s">
        <v>1880</v>
      </c>
      <c r="N288" s="20">
        <f>'Balance Sheet Annual'!AH288/'Balance Sheet Annual'!BR288</f>
        <v>1.169929900894368</v>
      </c>
      <c r="O288" s="21">
        <f>('Balance Sheet Annual'!AH288-'Balance Sheet Annual'!U288)/'Balance Sheet Annual'!BR288</f>
        <v>1.0908871162678269</v>
      </c>
      <c r="P288" s="21">
        <f>'Balance Sheet Annual'!N288/'Balance Sheet Annual'!BR288</f>
        <v>0.19083877205704616</v>
      </c>
      <c r="Q288" s="21">
        <f>'Balance Sheet Annual'!CH288/'Balance Sheet Annual'!CS288</f>
        <v>3.5991205569805791</v>
      </c>
      <c r="R288" s="21">
        <f>('Balance Sheet Annual'!BH288+'Balance Sheet Annual'!BS288)/'Balance Sheet Annual'!BB288</f>
        <v>0.36870900061084111</v>
      </c>
      <c r="S288" s="21">
        <f>('Balance Sheet Annual'!BH288/'Balance Sheet Annual'!BB288)</f>
        <v>0</v>
      </c>
      <c r="T288" s="21">
        <f>'Balance Sheet Annual'!BS288/'Balance Sheet Annual'!BB288</f>
        <v>0.36870900061084111</v>
      </c>
      <c r="U288" s="21">
        <f>('Balance Sheet Annual'!BH288+'Balance Sheet Annual'!BS288)/'Balance Sheet Annual'!CS288</f>
        <v>1.6957371442530842</v>
      </c>
      <c r="V288" s="21">
        <f>('Balance Sheet Annual'!BH288/'Balance Sheet Annual'!CS288)</f>
        <v>0</v>
      </c>
      <c r="W288" s="21">
        <f>('Balance Sheet Annual'!BS288/'Balance Sheet Annual'!CS288)</f>
        <v>1.6957371442530842</v>
      </c>
      <c r="X288" s="22">
        <f>'Balance Sheet Annual'!AH288/'Balance Sheet Annual'!BB288</f>
        <v>0.25708442886356997</v>
      </c>
      <c r="Y288" s="22">
        <f>'Balance Sheet Annual'!CS288/('Balance Sheet Annual'!BB288-'Balance Sheet Annual'!AQ288-'Balance Sheet Annual'!AR288-'Balance Sheet Annual'!AS288)</f>
        <v>0.46493270486682947</v>
      </c>
      <c r="Z288" s="22">
        <f>'Balance Sheet Annual'!BA288/'Balance Sheet Annual'!BB288</f>
        <v>0.74291557113643003</v>
      </c>
      <c r="AA288" s="22">
        <f>'Balance Sheet Annual'!AR288/'Balance Sheet Annual'!BB288</f>
        <v>0.49589674129551431</v>
      </c>
      <c r="AB288" s="23">
        <f>'Balance Sheet Annual'!CS288/'Balance Sheet Annual'!CT288</f>
        <v>0.21743287387459168</v>
      </c>
      <c r="AC288" s="24">
        <f>'Income Statement Annual'!V288/'Income Statement Annual'!N288</f>
        <v>0.22565210167801961</v>
      </c>
      <c r="AD288" s="22">
        <f>('Income Statement Annual'!AF288-'Income Statement Annual'!AC288)/'Income Statement Annual'!N288</f>
        <v>0.12560225951154677</v>
      </c>
      <c r="AE288" s="22">
        <f>'Income Statement Annual'!AF288/'Income Statement Annual'!N288</f>
        <v>0.12560225951154677</v>
      </c>
      <c r="AF288" s="22">
        <f>'Income Statement Annual'!BS288/'Income Statement Annual'!N288</f>
        <v>0.107293570360525</v>
      </c>
      <c r="AG288" s="22">
        <f>('Income Statement Annual'!AF288-'Income Statement Annual'!AC288)/('Income Statement Annual'!AH288*-1)</f>
        <v>6.7259786476868326</v>
      </c>
      <c r="AH288" s="23">
        <f>'Income Statement Annual'!AF288/('Income Statement Annual'!AH288*-1)</f>
        <v>6.7259786476868326</v>
      </c>
      <c r="AI288" s="24">
        <f>'Cash Flow Statement Annual'!BG288/'Cash Flow Statement Annual'!AB288</f>
        <v>-1.2006793833289784</v>
      </c>
      <c r="AJ288" s="22">
        <f>'Cash Flow Statement Annual'!AB288/'Balance Sheet Annual'!BR288</f>
        <v>0.46253323664491175</v>
      </c>
      <c r="AK288" s="22">
        <f>('Cash Flow Statement Annual'!AB288+'Cash Flow Statement Annual'!AV288)/('Balance Sheet Annual'!BH288+'Balance Sheet Annual'!BS288)</f>
        <v>0.21652380609378377</v>
      </c>
      <c r="AL288" s="23">
        <f>('Cash Flow Statement Annual'!AB288/('Balance Sheet Annual'!BH288+'Balance Sheet Annual'!BS288))</f>
        <v>0.27566088021321039</v>
      </c>
      <c r="AM288" s="24">
        <f>'Income Statement Annual'!BS288/'Balance Sheet Annual'!CS288</f>
        <v>0.39440576523757176</v>
      </c>
      <c r="AN288" s="22">
        <f>'Income Statement Annual'!N288/'Balance Sheet Annual'!CS288</f>
        <v>3.6759496763161108</v>
      </c>
      <c r="AO288" s="22">
        <f>'Income Statement Annual'!N288/'Balance Sheet Annual'!BB288</f>
        <v>0.79927230233978697</v>
      </c>
      <c r="AP288" s="22">
        <f>'Income Statement Annual'!N288/('Balance Sheet Annual'!AH288-'Balance Sheet Annual'!BR288)</f>
        <v>21.404694167852064</v>
      </c>
      <c r="AQ288" s="22">
        <f>'Income Statement Annual'!BS288/'Balance Sheet Annual'!BB288</f>
        <v>8.5756779008312745E-2</v>
      </c>
      <c r="AR288" s="22">
        <f>'Cash Flow Statement Annual'!AB288/'Income Statement Annual'!N288</f>
        <v>0.12716398072769564</v>
      </c>
      <c r="AS288" s="22">
        <f>'Cash Flow Statement Annual'!BG288/'Income Statement Annual'!N288</f>
        <v>-0.15268316996178768</v>
      </c>
      <c r="AT288" s="22">
        <f>'Cash Flow Statement Annual'!AB288/'Balance Sheet Annual'!BB288</f>
        <v>0.1016386476509176</v>
      </c>
      <c r="AU288" s="22">
        <f>('Cash Flow Statement Annual'!AB288+'Cash Flow Statement Annual'!AU288)/'Balance Sheet Annual'!BR288</f>
        <v>-0.61046652163403436</v>
      </c>
      <c r="AV288" s="22">
        <f>('Cash Flow Statement Annual'!AB288+'Cash Flow Statement Annual'!AU288)/('Balance Sheet Annual'!BH288+'Balance Sheet Annual'!BS288)</f>
        <v>-0.36382626233523013</v>
      </c>
      <c r="AW288" s="22">
        <f>'Cash Flow Statement Annual'!AB288/'Balance Sheet Annual'!BS288</f>
        <v>0.27566088021321039</v>
      </c>
      <c r="AX288" s="22">
        <f>('Cash Flow Statement Annual'!AB288+'Cash Flow Statement Annual'!AU288)/'Balance Sheet Annual'!BS288</f>
        <v>-0.36382626233523013</v>
      </c>
      <c r="AY288" s="22">
        <f>('Balance Sheet Annual'!BH288+'Balance Sheet Annual'!BS288)/('Income Statement Annual'!AF288-'Income Statement Annual'!AC288)</f>
        <v>3.6727513227513229</v>
      </c>
      <c r="AZ288" s="22">
        <f>(('Balance Sheet Annual'!BH288+'Balance Sheet Annual'!BS288)-'Balance Sheet Annual'!N288)/('Income Statement Annual'!AF288-'Income Statement Annual'!AC288)</f>
        <v>3.2550264550264552</v>
      </c>
      <c r="BA288" s="22">
        <f>('Cash Flow Statement Annual'!AB288+'Cash Flow Statement Annual'!AU288)/'Income Statement Annual'!BS288</f>
        <v>-1.5642613812325799</v>
      </c>
      <c r="BB288" s="22">
        <f>'Income Statement Annual'!AF288/('Balance Sheet Annual'!BH288+'Balance Sheet Annual'!BS288)</f>
        <v>0.27227544478859034</v>
      </c>
      <c r="BC288" s="23">
        <f>'Income Statement Annual'!AF288/('Balance Sheet Annual'!BB288-'Balance Sheet Annual'!BR288)</f>
        <v>0.12866333095067906</v>
      </c>
    </row>
    <row r="289" spans="1:55" x14ac:dyDescent="0.2">
      <c r="A289" s="47" t="s">
        <v>853</v>
      </c>
      <c r="B289" s="47" t="s">
        <v>854</v>
      </c>
      <c r="C289" s="47" t="str">
        <f>VLOOKUP(A289,'[1]S&amp;P 500 Wikipedia'!A:D,3,FALSE)</f>
        <v>Energy</v>
      </c>
      <c r="D289" s="47">
        <v>378193</v>
      </c>
      <c r="E289" s="47" t="s">
        <v>16</v>
      </c>
      <c r="F289" s="47">
        <v>2018</v>
      </c>
      <c r="G289" s="47" t="s">
        <v>17</v>
      </c>
      <c r="H289" s="48">
        <v>43465</v>
      </c>
      <c r="I289" s="48">
        <v>43510</v>
      </c>
      <c r="J289" s="48">
        <v>43510</v>
      </c>
      <c r="K289" s="47">
        <v>378000000</v>
      </c>
      <c r="L289" s="47">
        <v>371000000</v>
      </c>
      <c r="M289" s="47" t="s">
        <v>1881</v>
      </c>
      <c r="N289" s="20">
        <f>'Balance Sheet Annual'!AH289/'Balance Sheet Annual'!BR289</f>
        <v>3.1093549765057666</v>
      </c>
      <c r="O289" s="21">
        <f>('Balance Sheet Annual'!AH289-'Balance Sheet Annual'!U289)/'Balance Sheet Annual'!BR289</f>
        <v>1.8338316958564715</v>
      </c>
      <c r="P289" s="21">
        <f>'Balance Sheet Annual'!N289/'Balance Sheet Annual'!BR289</f>
        <v>0.60956856044425456</v>
      </c>
      <c r="Q289" s="21">
        <f>'Balance Sheet Annual'!CH289/'Balance Sheet Annual'!CS289</f>
        <v>0.42530059759521927</v>
      </c>
      <c r="R289" s="21">
        <f>('Balance Sheet Annual'!BH289+'Balance Sheet Annual'!BS289)/'Balance Sheet Annual'!BB289</f>
        <v>0.13694685795110123</v>
      </c>
      <c r="S289" s="21">
        <f>('Balance Sheet Annual'!BH289/'Balance Sheet Annual'!BB289)</f>
        <v>3.5360678925035362E-4</v>
      </c>
      <c r="T289" s="21">
        <f>'Balance Sheet Annual'!BS289/'Balance Sheet Annual'!BB289</f>
        <v>0.13659325116185089</v>
      </c>
      <c r="U289" s="21">
        <f>('Balance Sheet Annual'!BH289+'Balance Sheet Annual'!BS289)/'Balance Sheet Annual'!CS289</f>
        <v>0.1951904384764922</v>
      </c>
      <c r="V289" s="21">
        <f>('Balance Sheet Annual'!BH289/'Balance Sheet Annual'!CS289)</f>
        <v>5.0399596803225573E-4</v>
      </c>
      <c r="W289" s="21">
        <f>('Balance Sheet Annual'!BS289/'Balance Sheet Annual'!CS289)</f>
        <v>0.19468644250845993</v>
      </c>
      <c r="X289" s="22">
        <f>'Balance Sheet Annual'!AH289/'Balance Sheet Annual'!BB289</f>
        <v>0.36770054556476056</v>
      </c>
      <c r="Y289" s="22">
        <f>'Balance Sheet Annual'!CS289/('Balance Sheet Annual'!BB289-'Balance Sheet Annual'!AQ289-'Balance Sheet Annual'!AR289-'Balance Sheet Annual'!AS289)</f>
        <v>1.3212519025875191</v>
      </c>
      <c r="Z289" s="22">
        <f>'Balance Sheet Annual'!BA289/'Balance Sheet Annual'!BB289</f>
        <v>0.63229945443523949</v>
      </c>
      <c r="AA289" s="22">
        <f>'Balance Sheet Annual'!AR289/'Balance Sheet Annual'!BB289</f>
        <v>0.31642756112345927</v>
      </c>
      <c r="AB289" s="23">
        <f>'Balance Sheet Annual'!CS289/'Balance Sheet Annual'!CT289</f>
        <v>0.70160638512830875</v>
      </c>
      <c r="AC289" s="24">
        <f>'Income Statement Annual'!V289/'Income Statement Annual'!N289</f>
        <v>0.17082692535194605</v>
      </c>
      <c r="AD289" s="22">
        <f>('Income Statement Annual'!AF289-'Income Statement Annual'!AC289)/'Income Statement Annual'!N289</f>
        <v>2.4961552111676329E-2</v>
      </c>
      <c r="AE289" s="22">
        <f>'Income Statement Annual'!AF289/'Income Statement Annual'!N289</f>
        <v>2.4961552111676329E-2</v>
      </c>
      <c r="AF289" s="22">
        <f>'Income Statement Annual'!BS289/'Income Statement Annual'!N289</f>
        <v>-3.667337040104105E-3</v>
      </c>
      <c r="AG289" s="22">
        <f>('Income Statement Annual'!AF289-'Income Statement Annual'!AC289)/('Income Statement Annual'!AH289*-1)</f>
        <v>3.1029411764705883</v>
      </c>
      <c r="AH289" s="23">
        <f>'Income Statement Annual'!AF289/('Income Statement Annual'!AH289*-1)</f>
        <v>3.1029411764705883</v>
      </c>
      <c r="AI289" s="24">
        <f>'Cash Flow Statement Annual'!BG289/'Cash Flow Statement Annual'!AB289</f>
        <v>-5.7581573896353169E-2</v>
      </c>
      <c r="AJ289" s="22">
        <f>'Cash Flow Statement Annual'!AB289/'Balance Sheet Annual'!BR289</f>
        <v>0.22255446390431441</v>
      </c>
      <c r="AK289" s="22">
        <f>('Cash Flow Statement Annual'!AB289+'Cash Flow Statement Annual'!AV289)/('Balance Sheet Annual'!BH289+'Balance Sheet Annual'!BS289)</f>
        <v>0.16414607156030986</v>
      </c>
      <c r="AL289" s="23">
        <f>('Cash Flow Statement Annual'!AB289/('Balance Sheet Annual'!BH289+'Balance Sheet Annual'!BS289))</f>
        <v>0.19218000737735152</v>
      </c>
      <c r="AM289" s="24">
        <f>'Income Statement Annual'!BS289/'Balance Sheet Annual'!CS289</f>
        <v>-2.2319821441428469E-3</v>
      </c>
      <c r="AN289" s="22">
        <f>'Income Statement Annual'!N289/'Balance Sheet Annual'!CS289</f>
        <v>0.60861113111095111</v>
      </c>
      <c r="AO289" s="22">
        <f>'Income Statement Annual'!N289/'Balance Sheet Annual'!BB289</f>
        <v>0.42700545564760556</v>
      </c>
      <c r="AP289" s="22">
        <f>'Income Statement Annual'!N289/('Balance Sheet Annual'!AH289-'Balance Sheet Annual'!BR289)</f>
        <v>1.7118266504657755</v>
      </c>
      <c r="AQ289" s="22">
        <f>'Income Statement Annual'!BS289/'Balance Sheet Annual'!BB289</f>
        <v>-1.5659729238229946E-3</v>
      </c>
      <c r="AR289" s="22">
        <f>'Cash Flow Statement Annual'!AB289/'Income Statement Annual'!N289</f>
        <v>6.1634922512717377E-2</v>
      </c>
      <c r="AS289" s="22">
        <f>'Cash Flow Statement Annual'!BG289/'Income Statement Annual'!N289</f>
        <v>-3.5490358452620373E-3</v>
      </c>
      <c r="AT289" s="22">
        <f>'Cash Flow Statement Annual'!AB289/'Balance Sheet Annual'!BB289</f>
        <v>2.6318448171347746E-2</v>
      </c>
      <c r="AU289" s="22">
        <f>('Cash Flow Statement Annual'!AB289+'Cash Flow Statement Annual'!AU289)/'Balance Sheet Annual'!BR289</f>
        <v>2.7338744126441692E-2</v>
      </c>
      <c r="AV289" s="22">
        <f>('Cash Flow Statement Annual'!AB289+'Cash Flow Statement Annual'!AU289)/('Balance Sheet Annual'!BH289+'Balance Sheet Annual'!BS289)</f>
        <v>2.3607524898561418E-2</v>
      </c>
      <c r="AW289" s="22">
        <f>'Cash Flow Statement Annual'!AB289/'Balance Sheet Annual'!BS289</f>
        <v>0.19267751479289941</v>
      </c>
      <c r="AX289" s="22">
        <f>('Cash Flow Statement Annual'!AB289+'Cash Flow Statement Annual'!AU289)/'Balance Sheet Annual'!BS289</f>
        <v>2.3668639053254437E-2</v>
      </c>
      <c r="AY289" s="22">
        <f>('Balance Sheet Annual'!BH289+'Balance Sheet Annual'!BS289)/('Income Statement Annual'!AF289-'Income Statement Annual'!AC289)</f>
        <v>12.848341232227488</v>
      </c>
      <c r="AZ289" s="22">
        <f>(('Balance Sheet Annual'!BH289+'Balance Sheet Annual'!BS289)-'Balance Sheet Annual'!N289)/('Income Statement Annual'!AF289-'Income Statement Annual'!AC289)</f>
        <v>6.0853080568720381</v>
      </c>
      <c r="BA289" s="22">
        <f>('Cash Flow Statement Annual'!AB289+'Cash Flow Statement Annual'!AU289)/'Income Statement Annual'!BS289</f>
        <v>-2.064516129032258</v>
      </c>
      <c r="BB289" s="22">
        <f>'Income Statement Annual'!AF289/('Balance Sheet Annual'!BH289+'Balance Sheet Annual'!BS289)</f>
        <v>7.7831058649944676E-2</v>
      </c>
      <c r="BC289" s="23">
        <f>'Income Statement Annual'!AF289/('Balance Sheet Annual'!BB289-'Balance Sheet Annual'!BR289)</f>
        <v>1.208822686909195E-2</v>
      </c>
    </row>
    <row r="290" spans="1:55" x14ac:dyDescent="0.2">
      <c r="A290" s="47" t="s">
        <v>1057</v>
      </c>
      <c r="B290" s="47" t="s">
        <v>1058</v>
      </c>
      <c r="C290" s="47" t="str">
        <f>VLOOKUP(A290,'[1]S&amp;P 500 Wikipedia'!A:D,3,FALSE)</f>
        <v>Information Technology</v>
      </c>
      <c r="D290" s="47">
        <v>617429</v>
      </c>
      <c r="E290" s="47" t="s">
        <v>16</v>
      </c>
      <c r="F290" s="47">
        <v>2018</v>
      </c>
      <c r="G290" s="47" t="s">
        <v>17</v>
      </c>
      <c r="H290" s="48">
        <v>43465</v>
      </c>
      <c r="I290" s="48">
        <v>43523</v>
      </c>
      <c r="J290" s="48">
        <v>43588</v>
      </c>
      <c r="K290" s="47">
        <v>179838389</v>
      </c>
      <c r="L290" s="47">
        <v>151600231</v>
      </c>
      <c r="M290" s="47" t="s">
        <v>2117</v>
      </c>
      <c r="N290" s="20">
        <f>'Balance Sheet Annual'!AH290/'Balance Sheet Annual'!BR290</f>
        <v>1.1650225855161527</v>
      </c>
      <c r="O290" s="21">
        <f>('Balance Sheet Annual'!AH290-'Balance Sheet Annual'!U290)/'Balance Sheet Annual'!BR290</f>
        <v>1.1650225855161527</v>
      </c>
      <c r="P290" s="21">
        <f>'Balance Sheet Annual'!N290/'Balance Sheet Annual'!BR290</f>
        <v>0.74428207076215369</v>
      </c>
      <c r="Q290" s="21">
        <f>'Balance Sheet Annual'!CH290/'Balance Sheet Annual'!CS290</f>
        <v>2.49094986586561</v>
      </c>
      <c r="R290" s="21">
        <f>('Balance Sheet Annual'!BH290+'Balance Sheet Annual'!BS290)/'Balance Sheet Annual'!BB290</f>
        <v>0.1705808503946751</v>
      </c>
      <c r="S290" s="21">
        <f>('Balance Sheet Annual'!BH290/'Balance Sheet Annual'!BB290)</f>
        <v>0</v>
      </c>
      <c r="T290" s="21">
        <f>'Balance Sheet Annual'!BS290/'Balance Sheet Annual'!BB290</f>
        <v>0.1705808503946751</v>
      </c>
      <c r="U290" s="21">
        <f>('Balance Sheet Annual'!BH290+'Balance Sheet Annual'!BS290)/'Balance Sheet Annual'!CS290</f>
        <v>0.59548919680453272</v>
      </c>
      <c r="V290" s="21">
        <f>('Balance Sheet Annual'!BH290/'Balance Sheet Annual'!CS290)</f>
        <v>0</v>
      </c>
      <c r="W290" s="21">
        <f>('Balance Sheet Annual'!BS290/'Balance Sheet Annual'!CS290)</f>
        <v>0.59548919680453272</v>
      </c>
      <c r="X290" s="22">
        <f>'Balance Sheet Annual'!AH290/'Balance Sheet Annual'!BB290</f>
        <v>0.60443629258031417</v>
      </c>
      <c r="Y290" s="22">
        <f>'Balance Sheet Annual'!CS290/('Balance Sheet Annual'!BB290-'Balance Sheet Annual'!AQ290-'Balance Sheet Annual'!AR290-'Balance Sheet Annual'!AS290)</f>
        <v>0.30613963142540473</v>
      </c>
      <c r="Z290" s="22">
        <f>'Balance Sheet Annual'!BA290/'Balance Sheet Annual'!BB290</f>
        <v>0.39556370741968583</v>
      </c>
      <c r="AA290" s="22">
        <f>'Balance Sheet Annual'!AR290/'Balance Sheet Annual'!BB290</f>
        <v>3.8370618229813823E-2</v>
      </c>
      <c r="AB290" s="23">
        <f>'Balance Sheet Annual'!CS290/'Balance Sheet Annual'!CT290</f>
        <v>0.28645498744567094</v>
      </c>
      <c r="AC290" s="24">
        <f>'Income Statement Annual'!V290/'Income Statement Annual'!N290</f>
        <v>0.76132544418617487</v>
      </c>
      <c r="AD290" s="22">
        <f>('Income Statement Annual'!AF290-'Income Statement Annual'!AC290)/'Income Statement Annual'!N290</f>
        <v>-1.626254975437133E-2</v>
      </c>
      <c r="AE290" s="22">
        <f>'Income Statement Annual'!AF290/'Income Statement Annual'!N290</f>
        <v>-1.626254975437133E-2</v>
      </c>
      <c r="AF290" s="22">
        <f>'Income Statement Annual'!BS290/'Income Statement Annual'!N290</f>
        <v>-1.0236061109714138E-2</v>
      </c>
      <c r="AG290" s="22">
        <f>('Income Statement Annual'!AF290-'Income Statement Annual'!AC290)/('Income Statement Annual'!AH290*-1)</f>
        <v>-0.80454364439724646</v>
      </c>
      <c r="AH290" s="23">
        <f>'Income Statement Annual'!AF290/('Income Statement Annual'!AH290*-1)</f>
        <v>-0.80454364439724646</v>
      </c>
      <c r="AI290" s="24">
        <f>'Cash Flow Statement Annual'!BG290/'Cash Flow Statement Annual'!AB290</f>
        <v>-0.7489042509514986</v>
      </c>
      <c r="AJ290" s="22">
        <f>'Cash Flow Statement Annual'!AB290/'Balance Sheet Annual'!BR290</f>
        <v>0.40301097152749243</v>
      </c>
      <c r="AK290" s="22">
        <f>('Cash Flow Statement Annual'!AB290+'Cash Flow Statement Annual'!AV290)/('Balance Sheet Annual'!BH290+'Balance Sheet Annual'!BS290)</f>
        <v>1.2257524856167459</v>
      </c>
      <c r="AL290" s="23">
        <f>('Cash Flow Statement Annual'!AB290/('Balance Sheet Annual'!BH290+'Balance Sheet Annual'!BS290))</f>
        <v>1.2257524856167459</v>
      </c>
      <c r="AM290" s="24">
        <f>'Income Statement Annual'!BS290/'Balance Sheet Annual'!CS290</f>
        <v>-2.4031699092601774E-2</v>
      </c>
      <c r="AN290" s="22">
        <f>'Income Statement Annual'!N290/'Balance Sheet Annual'!CS290</f>
        <v>2.3477486930783775</v>
      </c>
      <c r="AO290" s="22">
        <f>'Income Statement Annual'!N290/'Balance Sheet Annual'!BB290</f>
        <v>0.67252432240135696</v>
      </c>
      <c r="AP290" s="22">
        <f>'Income Statement Annual'!N290/('Balance Sheet Annual'!AH290-'Balance Sheet Annual'!BR290)</f>
        <v>7.8550403468625793</v>
      </c>
      <c r="AQ290" s="22">
        <f>'Income Statement Annual'!BS290/'Balance Sheet Annual'!BB290</f>
        <v>-6.8840000618693832E-3</v>
      </c>
      <c r="AR290" s="22">
        <f>'Cash Flow Statement Annual'!AB290/'Income Statement Annual'!N290</f>
        <v>0.31090310700333024</v>
      </c>
      <c r="AS290" s="22">
        <f>'Cash Flow Statement Annual'!BG290/'Income Statement Annual'!N290</f>
        <v>-0.23283665846882265</v>
      </c>
      <c r="AT290" s="22">
        <f>'Cash Flow Statement Annual'!AB290/'Balance Sheet Annual'!BB290</f>
        <v>0.20908990136989125</v>
      </c>
      <c r="AU290" s="22">
        <f>('Cash Flow Statement Annual'!AB290+'Cash Flow Statement Annual'!AU290)/'Balance Sheet Annual'!BR290</f>
        <v>0.23038518354365284</v>
      </c>
      <c r="AV290" s="22">
        <f>('Cash Flow Statement Annual'!AB290+'Cash Flow Statement Annual'!AU290)/('Balance Sheet Annual'!BH290+'Balance Sheet Annual'!BS290)</f>
        <v>0.70071345776907301</v>
      </c>
      <c r="AW290" s="22">
        <f>'Cash Flow Statement Annual'!AB290/'Balance Sheet Annual'!BS290</f>
        <v>1.2257524856167459</v>
      </c>
      <c r="AX290" s="22">
        <f>('Cash Flow Statement Annual'!AB290+'Cash Flow Statement Annual'!AU290)/'Balance Sheet Annual'!BS290</f>
        <v>0.70071345776907301</v>
      </c>
      <c r="AY290" s="22">
        <f>('Balance Sheet Annual'!BH290+'Balance Sheet Annual'!BS290)/('Income Statement Annual'!AF290-'Income Statement Annual'!AC290)</f>
        <v>-15.596733135341536</v>
      </c>
      <c r="AZ290" s="22">
        <f>(('Balance Sheet Annual'!BH290+'Balance Sheet Annual'!BS290)-'Balance Sheet Annual'!N290)/('Income Statement Annual'!AF290-'Income Statement Annual'!AC290)</f>
        <v>19.709965587139962</v>
      </c>
      <c r="BA290" s="22">
        <f>('Cash Flow Statement Annual'!AB290+'Cash Flow Statement Annual'!AU290)/'Income Statement Annual'!BS290</f>
        <v>-17.363204014379868</v>
      </c>
      <c r="BB290" s="22">
        <f>'Income Statement Annual'!AF290/('Balance Sheet Annual'!BH290+'Balance Sheet Annual'!BS290)</f>
        <v>-6.4115990914407742E-2</v>
      </c>
      <c r="BC290" s="23">
        <f>'Income Statement Annual'!AF290/('Balance Sheet Annual'!BB290-'Balance Sheet Annual'!BR290)</f>
        <v>-2.2729427874809745E-2</v>
      </c>
    </row>
    <row r="291" spans="1:55" x14ac:dyDescent="0.2">
      <c r="A291" s="47" t="s">
        <v>895</v>
      </c>
      <c r="B291" s="47" t="s">
        <v>896</v>
      </c>
      <c r="C291" s="47" t="str">
        <f>VLOOKUP(A291,'[1]S&amp;P 500 Wikipedia'!A:D,3,FALSE)</f>
        <v>Utilities</v>
      </c>
      <c r="D291" s="47">
        <v>378196</v>
      </c>
      <c r="E291" s="47" t="s">
        <v>16</v>
      </c>
      <c r="F291" s="47">
        <v>2018</v>
      </c>
      <c r="G291" s="47" t="s">
        <v>17</v>
      </c>
      <c r="H291" s="48">
        <v>43465</v>
      </c>
      <c r="I291" s="48">
        <v>43524</v>
      </c>
      <c r="J291" s="48">
        <v>43587</v>
      </c>
      <c r="K291" s="47">
        <v>289000000</v>
      </c>
      <c r="L291" s="47">
        <v>297000000</v>
      </c>
      <c r="M291" s="47" t="s">
        <v>2118</v>
      </c>
      <c r="N291" s="20">
        <f>'Balance Sheet Annual'!AH291/'Balance Sheet Annual'!BR291</f>
        <v>1.5012510425354462</v>
      </c>
      <c r="O291" s="21">
        <f>('Balance Sheet Annual'!AH291-'Balance Sheet Annual'!U291)/'Balance Sheet Annual'!BR291</f>
        <v>1.3294412010008341</v>
      </c>
      <c r="P291" s="21">
        <f>'Balance Sheet Annual'!N291/'Balance Sheet Annual'!BR291</f>
        <v>0.23477898248540449</v>
      </c>
      <c r="Q291" s="21">
        <f>'Balance Sheet Annual'!CH291/'Balance Sheet Annual'!CS291</f>
        <v>-9.7473251028806587</v>
      </c>
      <c r="R291" s="21">
        <f>('Balance Sheet Annual'!BH291+'Balance Sheet Annual'!BS291)/'Balance Sheet Annual'!BB291</f>
        <v>0.61356793375987961</v>
      </c>
      <c r="S291" s="21">
        <f>('Balance Sheet Annual'!BH291/'Balance Sheet Annual'!BB291)</f>
        <v>6.774557771923222E-3</v>
      </c>
      <c r="T291" s="21">
        <f>'Balance Sheet Annual'!BS291/'Balance Sheet Annual'!BB291</f>
        <v>0.60679337598795635</v>
      </c>
      <c r="U291" s="21">
        <f>('Balance Sheet Annual'!BH291+'Balance Sheet Annual'!BS291)/'Balance Sheet Annual'!CS291</f>
        <v>-5.3670781893004111</v>
      </c>
      <c r="V291" s="21">
        <f>('Balance Sheet Annual'!BH291/'Balance Sheet Annual'!CS291)</f>
        <v>-5.9259259259259262E-2</v>
      </c>
      <c r="W291" s="21">
        <f>('Balance Sheet Annual'!BS291/'Balance Sheet Annual'!CS291)</f>
        <v>-5.3078189300411527</v>
      </c>
      <c r="X291" s="22">
        <f>'Balance Sheet Annual'!AH291/'Balance Sheet Annual'!BB291</f>
        <v>0.3387278885961611</v>
      </c>
      <c r="Y291" s="22">
        <f>'Balance Sheet Annual'!CS291/('Balance Sheet Annual'!BB291-'Balance Sheet Annual'!AQ291-'Balance Sheet Annual'!AR291-'Balance Sheet Annual'!AS291)</f>
        <v>-0.12838123415046493</v>
      </c>
      <c r="Z291" s="22">
        <f>'Balance Sheet Annual'!BA291/'Balance Sheet Annual'!BB291</f>
        <v>0.6612721114038389</v>
      </c>
      <c r="AA291" s="22">
        <f>'Balance Sheet Annual'!AR291/'Balance Sheet Annual'!BB291</f>
        <v>5.3914188934888974E-2</v>
      </c>
      <c r="AB291" s="23">
        <f>'Balance Sheet Annual'!CS291/'Balance Sheet Annual'!CT291</f>
        <v>-0.11432066240120436</v>
      </c>
      <c r="AC291" s="24">
        <f>'Income Statement Annual'!V291/'Income Statement Annual'!N291</f>
        <v>0.25005275374551594</v>
      </c>
      <c r="AD291" s="22">
        <f>('Income Statement Annual'!AF291-'Income Statement Annual'!AC291)/'Income Statement Annual'!N291</f>
        <v>0.1657522684110572</v>
      </c>
      <c r="AE291" s="22">
        <f>'Income Statement Annual'!AF291/'Income Statement Annual'!N291</f>
        <v>0.12133361468664275</v>
      </c>
      <c r="AF291" s="22">
        <f>'Income Statement Annual'!BS291/'Income Statement Annual'!N291</f>
        <v>2.8276007596539355E-2</v>
      </c>
      <c r="AG291" s="22">
        <f>('Income Statement Annual'!AF291-'Income Statement Annual'!AC291)/('Income Statement Annual'!AH291*-1)</f>
        <v>3.2525879917184266</v>
      </c>
      <c r="AH291" s="23">
        <f>'Income Statement Annual'!AF291/('Income Statement Annual'!AH291*-1)</f>
        <v>2.3809523809523809</v>
      </c>
      <c r="AI291" s="24">
        <f>'Cash Flow Statement Annual'!BG291/'Cash Flow Statement Annual'!AB291</f>
        <v>-1.1082062454611474</v>
      </c>
      <c r="AJ291" s="22">
        <f>'Cash Flow Statement Annual'!AB291/'Balance Sheet Annual'!BR291</f>
        <v>0.57422852376980815</v>
      </c>
      <c r="AK291" s="22">
        <f>('Cash Flow Statement Annual'!AB291+'Cash Flow Statement Annual'!AV291)/('Balance Sheet Annual'!BH291+'Balance Sheet Annual'!BS291)</f>
        <v>0.20548995552829322</v>
      </c>
      <c r="AL291" s="23">
        <f>('Cash Flow Statement Annual'!AB291/('Balance Sheet Annual'!BH291+'Balance Sheet Annual'!BS291))</f>
        <v>0.21116393191228339</v>
      </c>
      <c r="AM291" s="24">
        <f>'Income Statement Annual'!BS291/'Balance Sheet Annual'!CS291</f>
        <v>-0.2205761316872428</v>
      </c>
      <c r="AN291" s="22">
        <f>'Income Statement Annual'!N291/'Balance Sheet Annual'!CS291</f>
        <v>-7.8008230452674896</v>
      </c>
      <c r="AO291" s="22">
        <f>'Income Statement Annual'!N291/'Balance Sheet Annual'!BB291</f>
        <v>0.8917952578095597</v>
      </c>
      <c r="AP291" s="22">
        <f>'Income Statement Annual'!N291/('Balance Sheet Annual'!AH291-'Balance Sheet Annual'!BR291)</f>
        <v>7.8851913477537439</v>
      </c>
      <c r="AQ291" s="22">
        <f>'Income Statement Annual'!BS291/'Balance Sheet Annual'!BB291</f>
        <v>2.5216409484380881E-2</v>
      </c>
      <c r="AR291" s="22">
        <f>'Cash Flow Statement Annual'!AB291/'Income Statement Annual'!N291</f>
        <v>0.14528381515087571</v>
      </c>
      <c r="AS291" s="22">
        <f>'Cash Flow Statement Annual'!BG291/'Income Statement Annual'!N291</f>
        <v>-0.16100443131462333</v>
      </c>
      <c r="AT291" s="22">
        <f>'Cash Flow Statement Annual'!AB291/'Balance Sheet Annual'!BB291</f>
        <v>0.12956341738803162</v>
      </c>
      <c r="AU291" s="22">
        <f>('Cash Flow Statement Annual'!AB291+'Cash Flow Statement Annual'!AU291)/'Balance Sheet Annual'!BR291</f>
        <v>0.48874061718098416</v>
      </c>
      <c r="AV291" s="22">
        <f>('Cash Flow Statement Annual'!AB291+'Cash Flow Statement Annual'!AU291)/('Balance Sheet Annual'!BH291+'Balance Sheet Annual'!BS291)</f>
        <v>0.17972703573071616</v>
      </c>
      <c r="AW291" s="22">
        <f>'Cash Flow Statement Annual'!AB291/'Balance Sheet Annual'!BS291</f>
        <v>0.21352147619786013</v>
      </c>
      <c r="AX291" s="22">
        <f>('Cash Flow Statement Annual'!AB291+'Cash Flow Statement Annual'!AU291)/'Balance Sheet Annual'!BS291</f>
        <v>0.18173360210885409</v>
      </c>
      <c r="AY291" s="22">
        <f>('Balance Sheet Annual'!BH291+'Balance Sheet Annual'!BS291)/('Income Statement Annual'!AF291-'Income Statement Annual'!AC291)</f>
        <v>4.1508593252705284</v>
      </c>
      <c r="AZ291" s="22">
        <f>(('Balance Sheet Annual'!BH291+'Balance Sheet Annual'!BS291)-'Balance Sheet Annual'!N291)/('Income Statement Annual'!AF291-'Income Statement Annual'!AC291)</f>
        <v>3.7924888605983451</v>
      </c>
      <c r="BA291" s="22">
        <f>('Cash Flow Statement Annual'!AB291+'Cash Flow Statement Annual'!AU291)/'Income Statement Annual'!BS291</f>
        <v>4.3731343283582094</v>
      </c>
      <c r="BB291" s="22">
        <f>'Income Statement Annual'!AF291/('Balance Sheet Annual'!BH291+'Balance Sheet Annual'!BS291)</f>
        <v>0.17635332004293819</v>
      </c>
      <c r="BC291" s="23">
        <f>'Income Statement Annual'!AF291/('Balance Sheet Annual'!BB291-'Balance Sheet Annual'!BR291)</f>
        <v>0.13973268529769137</v>
      </c>
    </row>
    <row r="292" spans="1:55" x14ac:dyDescent="0.2">
      <c r="A292" s="47" t="s">
        <v>886</v>
      </c>
      <c r="B292" s="47" t="s">
        <v>887</v>
      </c>
      <c r="C292" s="47" t="str">
        <f>VLOOKUP(A292,'[1]S&amp;P 500 Wikipedia'!A:D,3,FALSE)</f>
        <v>Industrials</v>
      </c>
      <c r="D292" s="47">
        <v>378195</v>
      </c>
      <c r="E292" s="47" t="s">
        <v>16</v>
      </c>
      <c r="F292" s="47">
        <v>2018</v>
      </c>
      <c r="G292" s="47" t="s">
        <v>17</v>
      </c>
      <c r="H292" s="48">
        <v>43465</v>
      </c>
      <c r="I292" s="48">
        <v>43504</v>
      </c>
      <c r="J292" s="48">
        <v>43504</v>
      </c>
      <c r="K292" s="47">
        <v>270500000</v>
      </c>
      <c r="L292" s="47">
        <v>273000000</v>
      </c>
      <c r="M292" s="47" t="s">
        <v>1884</v>
      </c>
      <c r="N292" s="20">
        <f>'Balance Sheet Annual'!AH292/'Balance Sheet Annual'!BR292</f>
        <v>0.71864145117715172</v>
      </c>
      <c r="O292" s="21">
        <f>('Balance Sheet Annual'!AH292-'Balance Sheet Annual'!U292)/'Balance Sheet Annual'!BR292</f>
        <v>0.63874951756078735</v>
      </c>
      <c r="P292" s="21">
        <f>'Balance Sheet Annual'!N292/'Balance Sheet Annual'!BR292</f>
        <v>0.1381705905055963</v>
      </c>
      <c r="Q292" s="21">
        <f>'Balance Sheet Annual'!CH292/'Balance Sheet Annual'!CS292</f>
        <v>1.3590027340190078</v>
      </c>
      <c r="R292" s="21">
        <f>('Balance Sheet Annual'!BH292+'Balance Sheet Annual'!BS292)/'Balance Sheet Annual'!BB292</f>
        <v>0.30754159882998977</v>
      </c>
      <c r="S292" s="21">
        <f>('Balance Sheet Annual'!BH292/'Balance Sheet Annual'!BB292)</f>
        <v>1.614282954827672E-2</v>
      </c>
      <c r="T292" s="21">
        <f>'Balance Sheet Annual'!BS292/'Balance Sheet Annual'!BB292</f>
        <v>0.2913987692817131</v>
      </c>
      <c r="U292" s="21">
        <f>('Balance Sheet Annual'!BH292+'Balance Sheet Annual'!BS292)/'Balance Sheet Annual'!CS292</f>
        <v>0.72549147246452284</v>
      </c>
      <c r="V292" s="21">
        <f>('Balance Sheet Annual'!BH292/'Balance Sheet Annual'!CS292)</f>
        <v>3.8080979039187605E-2</v>
      </c>
      <c r="W292" s="21">
        <f>('Balance Sheet Annual'!BS292/'Balance Sheet Annual'!CS292)</f>
        <v>0.68741049342533522</v>
      </c>
      <c r="X292" s="22">
        <f>'Balance Sheet Annual'!AH292/'Balance Sheet Annual'!BB292</f>
        <v>5.1381108750241454E-2</v>
      </c>
      <c r="Y292" s="22">
        <f>'Balance Sheet Annual'!CS292/('Balance Sheet Annual'!BB292-'Balance Sheet Annual'!AQ292-'Balance Sheet Annual'!AR292-'Balance Sheet Annual'!AS292)</f>
        <v>0.4239079444797042</v>
      </c>
      <c r="Z292" s="22">
        <f>'Balance Sheet Annual'!BA292/'Balance Sheet Annual'!BB292</f>
        <v>0.94861889124975851</v>
      </c>
      <c r="AA292" s="22">
        <f>'Balance Sheet Annual'!AR292/'Balance Sheet Annual'!BB292</f>
        <v>0</v>
      </c>
      <c r="AB292" s="23">
        <f>'Balance Sheet Annual'!CS292/'Balance Sheet Annual'!CT292</f>
        <v>0.4239079444797042</v>
      </c>
      <c r="AC292" s="24">
        <f>'Income Statement Annual'!V292/'Income Statement Annual'!N292</f>
        <v>0.44170012218537269</v>
      </c>
      <c r="AD292" s="22">
        <f>('Income Statement Annual'!AF292-'Income Statement Annual'!AC292)/'Income Statement Annual'!N292</f>
        <v>0.44170012218537269</v>
      </c>
      <c r="AE292" s="22">
        <f>'Income Statement Annual'!AF292/'Income Statement Annual'!N292</f>
        <v>0.34552277884447546</v>
      </c>
      <c r="AF292" s="22">
        <f>'Income Statement Annual'!BS292/'Income Statement Annual'!N292</f>
        <v>0.23267585966137197</v>
      </c>
      <c r="AG292" s="22">
        <f>('Income Statement Annual'!AF292-'Income Statement Annual'!AC292)/('Income Statement Annual'!AH292*-1)</f>
        <v>9.0861759425493709</v>
      </c>
      <c r="AH292" s="23">
        <f>'Income Statement Annual'!AF292/('Income Statement Annual'!AH292*-1)</f>
        <v>7.1077199281867145</v>
      </c>
      <c r="AI292" s="24">
        <f>'Cash Flow Statement Annual'!BG292/'Cash Flow Statement Annual'!AB292</f>
        <v>-0.62050456253354802</v>
      </c>
      <c r="AJ292" s="22">
        <f>'Cash Flow Statement Annual'!AB292/'Balance Sheet Annual'!BR292</f>
        <v>1.4380548050945581</v>
      </c>
      <c r="AK292" s="22">
        <f>('Cash Flow Statement Annual'!AB292+'Cash Flow Statement Annual'!AV292)/('Balance Sheet Annual'!BH292+'Balance Sheet Annual'!BS292)</f>
        <v>0.25859129654553614</v>
      </c>
      <c r="AL292" s="23">
        <f>('Cash Flow Statement Annual'!AB292/('Balance Sheet Annual'!BH292+'Balance Sheet Annual'!BS292))</f>
        <v>0.33432032301480485</v>
      </c>
      <c r="AM292" s="24">
        <f>'Income Statement Annual'!BS292/'Balance Sheet Annual'!CS292</f>
        <v>0.17354511131363104</v>
      </c>
      <c r="AN292" s="22">
        <f>'Income Statement Annual'!N292/'Balance Sheet Annual'!CS292</f>
        <v>0.74586642364275479</v>
      </c>
      <c r="AO292" s="22">
        <f>'Income Statement Annual'!N292/'Balance Sheet Annual'!BB292</f>
        <v>0.31617870250282842</v>
      </c>
      <c r="AP292" s="22">
        <f>'Income Statement Annual'!N292/('Balance Sheet Annual'!AH292-'Balance Sheet Annual'!BR292)</f>
        <v>-15.717421124828531</v>
      </c>
      <c r="AQ292" s="22">
        <f>'Income Statement Annual'!BS292/'Balance Sheet Annual'!BB292</f>
        <v>7.3567151411462792E-2</v>
      </c>
      <c r="AR292" s="22">
        <f>'Cash Flow Statement Annual'!AB292/'Income Statement Annual'!N292</f>
        <v>0.32518764182230758</v>
      </c>
      <c r="AS292" s="22">
        <f>'Cash Flow Statement Annual'!BG292/'Income Statement Annual'!N292</f>
        <v>-0.20178041543026706</v>
      </c>
      <c r="AT292" s="22">
        <f>'Cash Flow Statement Annual'!AB292/'Balance Sheet Annual'!BB292</f>
        <v>0.10281740666133171</v>
      </c>
      <c r="AU292" s="22">
        <f>('Cash Flow Statement Annual'!AB292+'Cash Flow Statement Annual'!AU292)/'Balance Sheet Annual'!BR292</f>
        <v>0.79814743342338867</v>
      </c>
      <c r="AV292" s="22">
        <f>('Cash Flow Statement Annual'!AB292+'Cash Flow Statement Annual'!AU292)/('Balance Sheet Annual'!BH292+'Balance Sheet Annual'!BS292)</f>
        <v>0.18555406011664424</v>
      </c>
      <c r="AW292" s="22">
        <f>'Cash Flow Statement Annual'!AB292/'Balance Sheet Annual'!BS292</f>
        <v>0.35284090909090909</v>
      </c>
      <c r="AX292" s="22">
        <f>('Cash Flow Statement Annual'!AB292+'Cash Flow Statement Annual'!AU292)/'Balance Sheet Annual'!BS292</f>
        <v>0.19583333333333333</v>
      </c>
      <c r="AY292" s="22">
        <f>('Balance Sheet Annual'!BH292+'Balance Sheet Annual'!BS292)/('Income Statement Annual'!AF292-'Income Statement Annual'!AC292)</f>
        <v>2.202133965619443</v>
      </c>
      <c r="AZ292" s="22">
        <f>(('Balance Sheet Annual'!BH292+'Balance Sheet Annual'!BS292)-'Balance Sheet Annual'!N292)/('Income Statement Annual'!AF292-'Income Statement Annual'!AC292)</f>
        <v>2.1313969571230982</v>
      </c>
      <c r="BA292" s="22">
        <f>('Cash Flow Statement Annual'!AB292+'Cash Flow Statement Annual'!AU292)/'Income Statement Annual'!BS292</f>
        <v>0.77569392348087018</v>
      </c>
      <c r="BB292" s="22">
        <f>'Income Statement Annual'!AF292/('Balance Sheet Annual'!BH292+'Balance Sheet Annual'!BS292)</f>
        <v>0.35522655899506506</v>
      </c>
      <c r="BC292" s="23">
        <f>'Income Statement Annual'!AF292/('Balance Sheet Annual'!BB292-'Balance Sheet Annual'!BR292)</f>
        <v>0.11765929624346172</v>
      </c>
    </row>
    <row r="293" spans="1:55" x14ac:dyDescent="0.2">
      <c r="A293" s="47" t="s">
        <v>856</v>
      </c>
      <c r="B293" s="47" t="s">
        <v>857</v>
      </c>
      <c r="C293" s="47" t="str">
        <f>VLOOKUP(A293,'[1]S&amp;P 500 Wikipedia'!A:D,3,FALSE)</f>
        <v>Information Technology</v>
      </c>
      <c r="D293" s="47">
        <v>183964</v>
      </c>
      <c r="E293" s="47" t="s">
        <v>16</v>
      </c>
      <c r="F293" s="47">
        <v>2019</v>
      </c>
      <c r="G293" s="47" t="s">
        <v>17</v>
      </c>
      <c r="H293" s="48">
        <v>43585</v>
      </c>
      <c r="I293" s="48">
        <v>43634</v>
      </c>
      <c r="J293" s="48">
        <v>43787</v>
      </c>
      <c r="K293" s="47">
        <v>246000000</v>
      </c>
      <c r="L293" s="47">
        <v>248000000</v>
      </c>
      <c r="M293" s="47" t="s">
        <v>2119</v>
      </c>
      <c r="N293" s="20">
        <f>'Balance Sheet Annual'!AH293/'Balance Sheet Annual'!BR293</f>
        <v>1.4507370054305664</v>
      </c>
      <c r="O293" s="21">
        <f>('Balance Sheet Annual'!AH293-'Balance Sheet Annual'!U293)/'Balance Sheet Annual'!BR293</f>
        <v>1.4168606154641841</v>
      </c>
      <c r="P293" s="21">
        <f>'Balance Sheet Annual'!N293/'Balance Sheet Annual'!BR293</f>
        <v>1.0082751486940782</v>
      </c>
      <c r="Q293" s="21">
        <f>'Balance Sheet Annual'!CH293/'Balance Sheet Annual'!CS293</f>
        <v>7.0192660550458719</v>
      </c>
      <c r="R293" s="21">
        <f>('Balance Sheet Annual'!BH293+'Balance Sheet Annual'!BS293)/'Balance Sheet Annual'!BB293</f>
        <v>0.62475689280402702</v>
      </c>
      <c r="S293" s="21">
        <f>('Balance Sheet Annual'!BH293/'Balance Sheet Annual'!BB293)</f>
        <v>0.28303397780574308</v>
      </c>
      <c r="T293" s="21">
        <f>'Balance Sheet Annual'!BS293/'Balance Sheet Annual'!BB293</f>
        <v>0.34172291499828394</v>
      </c>
      <c r="U293" s="21">
        <f>('Balance Sheet Annual'!BH293+'Balance Sheet Annual'!BS293)/'Balance Sheet Annual'!CS293</f>
        <v>5.0100917431192658</v>
      </c>
      <c r="V293" s="21">
        <f>('Balance Sheet Annual'!BH293/'Balance Sheet Annual'!CS293)</f>
        <v>2.2697247706422017</v>
      </c>
      <c r="W293" s="21">
        <f>('Balance Sheet Annual'!BS293/'Balance Sheet Annual'!CS293)</f>
        <v>2.7403669724770641</v>
      </c>
      <c r="X293" s="22">
        <f>'Balance Sheet Annual'!AH293/'Balance Sheet Annual'!BB293</f>
        <v>0.64180299736872215</v>
      </c>
      <c r="Y293" s="22">
        <f>'Balance Sheet Annual'!CS293/('Balance Sheet Annual'!BB293-'Balance Sheet Annual'!AQ293-'Balance Sheet Annual'!AR293-'Balance Sheet Annual'!AS293)</f>
        <v>0.15663169995689036</v>
      </c>
      <c r="Z293" s="22">
        <f>'Balance Sheet Annual'!BA293/'Balance Sheet Annual'!BB293</f>
        <v>0.35819700263127791</v>
      </c>
      <c r="AA293" s="22">
        <f>'Balance Sheet Annual'!AR293/'Balance Sheet Annual'!BB293</f>
        <v>0.1984898753003089</v>
      </c>
      <c r="AB293" s="23">
        <f>'Balance Sheet Annual'!CS293/'Balance Sheet Annual'!CT293</f>
        <v>0.12469969111085688</v>
      </c>
      <c r="AC293" s="24">
        <f>'Income Statement Annual'!V293/'Income Statement Annual'!N293</f>
        <v>0.64188089814513505</v>
      </c>
      <c r="AD293" s="22">
        <f>('Income Statement Annual'!AF293-'Income Statement Annual'!AC293)/'Income Statement Annual'!N293</f>
        <v>0.19248291571753987</v>
      </c>
      <c r="AE293" s="22">
        <f>'Income Statement Annual'!AF293/'Income Statement Annual'!N293</f>
        <v>0.19248291571753987</v>
      </c>
      <c r="AF293" s="22">
        <f>'Income Statement Annual'!BS293/'Income Statement Annual'!N293</f>
        <v>0.19020501138952164</v>
      </c>
      <c r="AG293" s="22" t="e">
        <f>('Income Statement Annual'!AF293-'Income Statement Annual'!AC293)/('Income Statement Annual'!AH293*-1)</f>
        <v>#DIV/0!</v>
      </c>
      <c r="AH293" s="23" t="e">
        <f>'Income Statement Annual'!AF293/('Income Statement Annual'!AH293*-1)</f>
        <v>#DIV/0!</v>
      </c>
      <c r="AI293" s="24">
        <f>'Cash Flow Statement Annual'!BG293/'Cash Flow Statement Annual'!AB293</f>
        <v>-1.9619686800894856</v>
      </c>
      <c r="AJ293" s="22">
        <f>'Cash Flow Statement Annual'!AB293/'Balance Sheet Annual'!BR293</f>
        <v>0.34678044996121021</v>
      </c>
      <c r="AK293" s="22">
        <f>('Cash Flow Statement Annual'!AB293+'Cash Flow Statement Annual'!AV293)/('Balance Sheet Annual'!BH293+'Balance Sheet Annual'!BS293)</f>
        <v>0.17176341329426845</v>
      </c>
      <c r="AL293" s="23">
        <f>('Cash Flow Statement Annual'!AB293/('Balance Sheet Annual'!BH293+'Balance Sheet Annual'!BS293))</f>
        <v>0.24555942135140085</v>
      </c>
      <c r="AM293" s="24">
        <f>'Income Statement Annual'!BS293/'Balance Sheet Annual'!CS293</f>
        <v>1.0724770642201835</v>
      </c>
      <c r="AN293" s="22">
        <f>'Income Statement Annual'!N293/'Balance Sheet Annual'!CS293</f>
        <v>5.6385321100917434</v>
      </c>
      <c r="AO293" s="22">
        <f>'Income Statement Annual'!N293/'Balance Sheet Annual'!BB293</f>
        <v>0.70312321244708842</v>
      </c>
      <c r="AP293" s="22">
        <f>'Income Statement Annual'!N293/('Balance Sheet Annual'!AH293-'Balance Sheet Annual'!BR293)</f>
        <v>3.5261044176706826</v>
      </c>
      <c r="AQ293" s="22">
        <f>'Income Statement Annual'!BS293/'Balance Sheet Annual'!BB293</f>
        <v>0.1337375586317355</v>
      </c>
      <c r="AR293" s="22">
        <f>'Cash Flow Statement Annual'!AB293/'Income Statement Annual'!N293</f>
        <v>0.21819069313374553</v>
      </c>
      <c r="AS293" s="22">
        <f>'Cash Flow Statement Annual'!BG293/'Income Statement Annual'!N293</f>
        <v>-0.42808330621542467</v>
      </c>
      <c r="AT293" s="22">
        <f>'Cash Flow Statement Annual'!AB293/'Balance Sheet Annual'!BB293</f>
        <v>0.15341494108225603</v>
      </c>
      <c r="AU293" s="22">
        <f>('Cash Flow Statement Annual'!AB293+'Cash Flow Statement Annual'!AU293)/'Balance Sheet Annual'!BR293</f>
        <v>0.52883372123092842</v>
      </c>
      <c r="AV293" s="22">
        <f>('Cash Flow Statement Annual'!AB293+'Cash Flow Statement Annual'!AU293)/('Balance Sheet Annual'!BH293+'Balance Sheet Annual'!BS293)</f>
        <v>0.37447353964475372</v>
      </c>
      <c r="AW293" s="22">
        <f>'Cash Flow Statement Annual'!AB293/'Balance Sheet Annual'!BS293</f>
        <v>0.44894543019752259</v>
      </c>
      <c r="AX293" s="22">
        <f>('Cash Flow Statement Annual'!AB293+'Cash Flow Statement Annual'!AU293)/'Balance Sheet Annual'!BS293</f>
        <v>0.68463341144961498</v>
      </c>
      <c r="AY293" s="22">
        <f>('Balance Sheet Annual'!BH293+'Balance Sheet Annual'!BS293)/('Income Statement Annual'!AF293-'Income Statement Annual'!AC293)</f>
        <v>4.6162299239222317</v>
      </c>
      <c r="AZ293" s="22">
        <f>(('Balance Sheet Annual'!BH293+'Balance Sheet Annual'!BS293)-'Balance Sheet Annual'!N293)/('Income Statement Annual'!AF293-'Income Statement Annual'!AC293)</f>
        <v>1.3203719357565511</v>
      </c>
      <c r="BA293" s="22">
        <f>('Cash Flow Statement Annual'!AB293+'Cash Flow Statement Annual'!AU293)/'Income Statement Annual'!BS293</f>
        <v>1.7493584260051327</v>
      </c>
      <c r="BB293" s="22">
        <f>'Income Statement Annual'!AF293/('Balance Sheet Annual'!BH293+'Balance Sheet Annual'!BS293)</f>
        <v>0.21662699139351768</v>
      </c>
      <c r="BC293" s="23">
        <f>'Income Statement Annual'!AF293/('Balance Sheet Annual'!BB293-'Balance Sheet Annual'!BR293)</f>
        <v>0.2427164546573656</v>
      </c>
    </row>
    <row r="294" spans="1:55" x14ac:dyDescent="0.2">
      <c r="A294" s="47" t="s">
        <v>898</v>
      </c>
      <c r="B294" s="47" t="s">
        <v>899</v>
      </c>
      <c r="C294" s="47" t="str">
        <f>VLOOKUP(A294,'[1]S&amp;P 500 Wikipedia'!A:D,3,FALSE)</f>
        <v>Materials</v>
      </c>
      <c r="D294" s="47">
        <v>334772</v>
      </c>
      <c r="E294" s="47" t="s">
        <v>16</v>
      </c>
      <c r="F294" s="47">
        <v>2018</v>
      </c>
      <c r="G294" s="47" t="s">
        <v>17</v>
      </c>
      <c r="H294" s="48">
        <v>43465</v>
      </c>
      <c r="I294" s="48">
        <v>43524</v>
      </c>
      <c r="J294" s="48">
        <v>43593</v>
      </c>
      <c r="K294" s="47">
        <v>309631000</v>
      </c>
      <c r="L294" s="47">
        <v>310269000</v>
      </c>
      <c r="M294" s="47" t="s">
        <v>2120</v>
      </c>
      <c r="N294" s="20">
        <f>'Balance Sheet Annual'!AH294/'Balance Sheet Annual'!BR294</f>
        <v>3.0774560809606957</v>
      </c>
      <c r="O294" s="21">
        <f>('Balance Sheet Annual'!AH294-'Balance Sheet Annual'!U294)/'Balance Sheet Annual'!BR294</f>
        <v>1.4548569290524891</v>
      </c>
      <c r="P294" s="21">
        <f>'Balance Sheet Annual'!N294/'Balance Sheet Annual'!BR294</f>
        <v>0.49848056159355736</v>
      </c>
      <c r="Q294" s="21">
        <f>'Balance Sheet Annual'!CH294/'Balance Sheet Annual'!CS294</f>
        <v>0.7565814752604596</v>
      </c>
      <c r="R294" s="21">
        <f>('Balance Sheet Annual'!BH294+'Balance Sheet Annual'!BS294)/'Balance Sheet Annual'!BB294</f>
        <v>0.23945341525624048</v>
      </c>
      <c r="S294" s="21">
        <f>('Balance Sheet Annual'!BH294/'Balance Sheet Annual'!BB294)</f>
        <v>3.2292467189134642E-3</v>
      </c>
      <c r="T294" s="21">
        <f>'Balance Sheet Annual'!BS294/'Balance Sheet Annual'!BB294</f>
        <v>0.236224168537327</v>
      </c>
      <c r="U294" s="21">
        <f>('Balance Sheet Annual'!BH294+'Balance Sheet Annual'!BS294)/'Balance Sheet Annual'!CS294</f>
        <v>0.42061943342696234</v>
      </c>
      <c r="V294" s="21">
        <f>('Balance Sheet Annual'!BH294/'Balance Sheet Annual'!CS294)</f>
        <v>5.6724349654890113E-3</v>
      </c>
      <c r="W294" s="21">
        <f>('Balance Sheet Annual'!BS294/'Balance Sheet Annual'!CS294)</f>
        <v>0.41494699846147332</v>
      </c>
      <c r="X294" s="22">
        <f>'Balance Sheet Annual'!AH294/'Balance Sheet Annual'!BB294</f>
        <v>0.48191861784892326</v>
      </c>
      <c r="Y294" s="22">
        <f>'Balance Sheet Annual'!CS294/('Balance Sheet Annual'!BB294-'Balance Sheet Annual'!AQ294-'Balance Sheet Annual'!AR294-'Balance Sheet Annual'!AS294)</f>
        <v>0.6843399821354641</v>
      </c>
      <c r="Z294" s="22">
        <f>'Balance Sheet Annual'!BA294/'Balance Sheet Annual'!BB294</f>
        <v>0.51808138215107669</v>
      </c>
      <c r="AA294" s="22">
        <f>'Balance Sheet Annual'!AR294/'Balance Sheet Annual'!BB294</f>
        <v>0.12188975049256197</v>
      </c>
      <c r="AB294" s="23">
        <f>'Balance Sheet Annual'!CS294/'Balance Sheet Annual'!CT294</f>
        <v>0.56928757025160115</v>
      </c>
      <c r="AC294" s="24">
        <f>'Income Statement Annual'!V294/'Income Statement Annual'!N294</f>
        <v>0.17135517580508039</v>
      </c>
      <c r="AD294" s="22">
        <f>('Income Statement Annual'!AF294-'Income Statement Annual'!AC294)/'Income Statement Annual'!N294</f>
        <v>0.13701870075328079</v>
      </c>
      <c r="AE294" s="22">
        <f>'Income Statement Annual'!AF294/'Income Statement Annual'!N294</f>
        <v>0.13701870075328079</v>
      </c>
      <c r="AF294" s="22">
        <f>'Income Statement Annual'!BS294/'Income Statement Annual'!N294</f>
        <v>9.4177233994962112E-2</v>
      </c>
      <c r="AG294" s="22">
        <f>('Income Statement Annual'!AF294-'Income Statement Annual'!AC294)/('Income Statement Annual'!AH294*-1)</f>
        <v>25.341690338289002</v>
      </c>
      <c r="AH294" s="23">
        <f>'Income Statement Annual'!AF294/('Income Statement Annual'!AH294*-1)</f>
        <v>25.341690338289002</v>
      </c>
      <c r="AI294" s="24">
        <f>'Cash Flow Statement Annual'!BG294/'Cash Flow Statement Annual'!AB294</f>
        <v>-0.37936307829062571</v>
      </c>
      <c r="AJ294" s="22">
        <f>'Cash Flow Statement Annual'!AB294/'Balance Sheet Annual'!BR294</f>
        <v>0.85306346434807401</v>
      </c>
      <c r="AK294" s="22">
        <f>('Cash Flow Statement Annual'!AB294+'Cash Flow Statement Annual'!AV294)/('Balance Sheet Annual'!BH294+'Balance Sheet Annual'!BS294)</f>
        <v>0.44477069761783916</v>
      </c>
      <c r="AL294" s="23">
        <f>('Cash Flow Statement Annual'!AB294/('Balance Sheet Annual'!BH294+'Balance Sheet Annual'!BS294))</f>
        <v>0.55788174068185981</v>
      </c>
      <c r="AM294" s="24">
        <f>'Income Statement Annual'!BS294/'Balance Sheet Annual'!CS294</f>
        <v>0.23140309791208913</v>
      </c>
      <c r="AN294" s="22">
        <f>'Income Statement Annual'!N294/'Balance Sheet Annual'!CS294</f>
        <v>2.457102296341255</v>
      </c>
      <c r="AO294" s="22">
        <f>'Income Statement Annual'!N294/'Balance Sheet Annual'!BB294</f>
        <v>1.3987977961437426</v>
      </c>
      <c r="AP294" s="22">
        <f>'Income Statement Annual'!N294/('Balance Sheet Annual'!AH294-'Balance Sheet Annual'!BR294)</f>
        <v>4.2997306158784827</v>
      </c>
      <c r="AQ294" s="22">
        <f>'Income Statement Annual'!BS294/'Balance Sheet Annual'!BB294</f>
        <v>0.13173490735906657</v>
      </c>
      <c r="AR294" s="22">
        <f>'Cash Flow Statement Annual'!AB294/'Income Statement Annual'!N294</f>
        <v>9.5501071336861088E-2</v>
      </c>
      <c r="AS294" s="22">
        <f>'Cash Flow Statement Annual'!BG294/'Income Statement Annual'!N294</f>
        <v>-3.6229580402404267E-2</v>
      </c>
      <c r="AT294" s="22">
        <f>'Cash Flow Statement Annual'!AB294/'Balance Sheet Annual'!BB294</f>
        <v>0.13358668811536764</v>
      </c>
      <c r="AU294" s="22">
        <f>('Cash Flow Statement Annual'!AB294+'Cash Flow Statement Annual'!AU294)/'Balance Sheet Annual'!BR294</f>
        <v>0.48600755443110144</v>
      </c>
      <c r="AV294" s="22">
        <f>('Cash Flow Statement Annual'!AB294+'Cash Flow Statement Annual'!AU294)/('Balance Sheet Annual'!BH294+'Balance Sheet Annual'!BS294)</f>
        <v>0.31783654063506578</v>
      </c>
      <c r="AW294" s="22">
        <f>'Cash Flow Statement Annual'!AB294/'Balance Sheet Annual'!BS294</f>
        <v>0.5655081312912269</v>
      </c>
      <c r="AX294" s="22">
        <f>('Cash Flow Statement Annual'!AB294+'Cash Flow Statement Annual'!AU294)/'Balance Sheet Annual'!BS294</f>
        <v>0.3221814500164884</v>
      </c>
      <c r="AY294" s="22">
        <f>('Balance Sheet Annual'!BH294+'Balance Sheet Annual'!BS294)/('Income Statement Annual'!AF294-'Income Statement Annual'!AC294)</f>
        <v>1.2493561274596863</v>
      </c>
      <c r="AZ294" s="22">
        <f>(('Balance Sheet Annual'!BH294+'Balance Sheet Annual'!BS294)-'Balance Sheet Annual'!N294)/('Income Statement Annual'!AF294-'Income Statement Annual'!AC294)</f>
        <v>0.84207406441229271</v>
      </c>
      <c r="BA294" s="22">
        <f>('Cash Flow Statement Annual'!AB294+'Cash Flow Statement Annual'!AU294)/'Income Statement Annual'!BS294</f>
        <v>0.57772876357556679</v>
      </c>
      <c r="BB294" s="22">
        <f>'Income Statement Annual'!AF294/('Balance Sheet Annual'!BH294+'Balance Sheet Annual'!BS294)</f>
        <v>0.80041229079597853</v>
      </c>
      <c r="BC294" s="23">
        <f>'Income Statement Annual'!AF294/('Balance Sheet Annual'!BB294-'Balance Sheet Annual'!BR294)</f>
        <v>0.22724762158826139</v>
      </c>
    </row>
    <row r="295" spans="1:55" x14ac:dyDescent="0.2">
      <c r="A295" s="47" t="s">
        <v>901</v>
      </c>
      <c r="B295" s="47" t="s">
        <v>902</v>
      </c>
      <c r="C295" s="47" t="str">
        <f>VLOOKUP(A295,'[1]S&amp;P 500 Wikipedia'!A:D,3,FALSE)</f>
        <v>Information Technology</v>
      </c>
      <c r="D295" s="47">
        <v>172199</v>
      </c>
      <c r="E295" s="47" t="s">
        <v>16</v>
      </c>
      <c r="F295" s="47">
        <v>2018</v>
      </c>
      <c r="G295" s="47" t="s">
        <v>17</v>
      </c>
      <c r="H295" s="48">
        <v>43496</v>
      </c>
      <c r="I295" s="48">
        <v>43517</v>
      </c>
      <c r="J295" s="48">
        <v>43517</v>
      </c>
      <c r="K295" s="47">
        <v>610000000</v>
      </c>
      <c r="L295" s="47">
        <v>622000000</v>
      </c>
      <c r="M295" s="47" t="s">
        <v>1887</v>
      </c>
      <c r="N295" s="20">
        <f>'Balance Sheet Annual'!AH295/'Balance Sheet Annual'!BR295</f>
        <v>7.9435665914221216</v>
      </c>
      <c r="O295" s="21">
        <f>('Balance Sheet Annual'!AH295-'Balance Sheet Annual'!U295)/'Balance Sheet Annual'!BR295</f>
        <v>6.758465011286682</v>
      </c>
      <c r="P295" s="21">
        <f>'Balance Sheet Annual'!N295/'Balance Sheet Annual'!BR295</f>
        <v>5.5846501128668171</v>
      </c>
      <c r="Q295" s="21">
        <f>'Balance Sheet Annual'!CH295/'Balance Sheet Annual'!CS295</f>
        <v>0.42282166559623208</v>
      </c>
      <c r="R295" s="21">
        <f>('Balance Sheet Annual'!BH295+'Balance Sheet Annual'!BS295)/'Balance Sheet Annual'!BB295</f>
        <v>0.14956364730665062</v>
      </c>
      <c r="S295" s="21">
        <f>('Balance Sheet Annual'!BH295/'Balance Sheet Annual'!BB295)</f>
        <v>0</v>
      </c>
      <c r="T295" s="21">
        <f>'Balance Sheet Annual'!BS295/'Balance Sheet Annual'!BB295</f>
        <v>0.14956364730665062</v>
      </c>
      <c r="U295" s="21">
        <f>('Balance Sheet Annual'!BH295+'Balance Sheet Annual'!BS295)/'Balance Sheet Annual'!CS295</f>
        <v>0.21280239777349605</v>
      </c>
      <c r="V295" s="21">
        <f>('Balance Sheet Annual'!BH295/'Balance Sheet Annual'!CS295)</f>
        <v>0</v>
      </c>
      <c r="W295" s="21">
        <f>('Balance Sheet Annual'!BS295/'Balance Sheet Annual'!CS295)</f>
        <v>0.21280239777349605</v>
      </c>
      <c r="X295" s="22">
        <f>'Balance Sheet Annual'!AH295/'Balance Sheet Annual'!BB295</f>
        <v>0.79423713511886851</v>
      </c>
      <c r="Y295" s="22">
        <f>'Balance Sheet Annual'!CS295/('Balance Sheet Annual'!BB295-'Balance Sheet Annual'!AQ295-'Balance Sheet Annual'!AR295-'Balance Sheet Annual'!AS295)</f>
        <v>0.73972602739726023</v>
      </c>
      <c r="Z295" s="22">
        <f>'Balance Sheet Annual'!BA295/'Balance Sheet Annual'!BB295</f>
        <v>0.20576286488113152</v>
      </c>
      <c r="AA295" s="22">
        <f>'Balance Sheet Annual'!AR295/'Balance Sheet Annual'!BB295</f>
        <v>4.6494131808606683E-2</v>
      </c>
      <c r="AB295" s="23">
        <f>'Balance Sheet Annual'!CS295/'Balance Sheet Annual'!CT295</f>
        <v>0.7028287691844719</v>
      </c>
      <c r="AC295" s="24">
        <f>'Income Statement Annual'!V295/'Income Statement Annual'!N295</f>
        <v>0.61206896551724133</v>
      </c>
      <c r="AD295" s="22">
        <f>('Income Statement Annual'!AF295-'Income Statement Annual'!AC295)/'Income Statement Annual'!N295</f>
        <v>0.32468419255718678</v>
      </c>
      <c r="AE295" s="22">
        <f>'Income Statement Annual'!AF295/'Income Statement Annual'!N295</f>
        <v>0.32468419255718678</v>
      </c>
      <c r="AF295" s="22">
        <f>'Income Statement Annual'!BS295/'Income Statement Annual'!N295</f>
        <v>0.35344827586206895</v>
      </c>
      <c r="AG295" s="22">
        <f>('Income Statement Annual'!AF295-'Income Statement Annual'!AC295)/('Income Statement Annual'!AH295*-1)</f>
        <v>-48.769230769230766</v>
      </c>
      <c r="AH295" s="23">
        <f>'Income Statement Annual'!AF295/('Income Statement Annual'!AH295*-1)</f>
        <v>-48.769230769230766</v>
      </c>
      <c r="AI295" s="24">
        <f>'Cash Flow Statement Annual'!BG295/'Cash Flow Statement Annual'!AB295</f>
        <v>-0.76569596580283195</v>
      </c>
      <c r="AJ295" s="22">
        <f>'Cash Flow Statement Annual'!AB295/'Balance Sheet Annual'!BR295</f>
        <v>2.81640331075997</v>
      </c>
      <c r="AK295" s="22">
        <f>('Cash Flow Statement Annual'!AB295+'Cash Flow Statement Annual'!AV295)/('Balance Sheet Annual'!BH295+'Balance Sheet Annual'!BS295)</f>
        <v>1.6961770623742454</v>
      </c>
      <c r="AL295" s="23">
        <f>('Cash Flow Statement Annual'!AB295/('Balance Sheet Annual'!BH295+'Balance Sheet Annual'!BS295))</f>
        <v>1.8827967806841046</v>
      </c>
      <c r="AM295" s="24">
        <f>'Income Statement Annual'!BS295/'Balance Sheet Annual'!CS295</f>
        <v>0.44326696638835367</v>
      </c>
      <c r="AN295" s="22">
        <f>'Income Statement Annual'!N295/'Balance Sheet Annual'!CS295</f>
        <v>1.2541211731963178</v>
      </c>
      <c r="AO295" s="22">
        <f>'Income Statement Annual'!N295/'Balance Sheet Annual'!BB295</f>
        <v>0.88143244056575387</v>
      </c>
      <c r="AP295" s="22">
        <f>'Income Statement Annual'!N295/('Balance Sheet Annual'!AH295-'Balance Sheet Annual'!BR295)</f>
        <v>1.2696142175986129</v>
      </c>
      <c r="AQ295" s="22">
        <f>'Income Statement Annual'!BS295/'Balance Sheet Annual'!BB295</f>
        <v>0.31154077640686129</v>
      </c>
      <c r="AR295" s="22">
        <f>'Cash Flow Statement Annual'!AB295/'Income Statement Annual'!N295</f>
        <v>0.31947763741891433</v>
      </c>
      <c r="AS295" s="22">
        <f>'Cash Flow Statement Annual'!BG295/'Income Statement Annual'!N295</f>
        <v>-0.24462273813588256</v>
      </c>
      <c r="AT295" s="22">
        <f>'Cash Flow Statement Annual'!AB295/'Balance Sheet Annual'!BB295</f>
        <v>0.28159795365633461</v>
      </c>
      <c r="AU295" s="22">
        <f>('Cash Flow Statement Annual'!AB295+'Cash Flow Statement Annual'!AU295)/'Balance Sheet Annual'!BR295</f>
        <v>-0.26636568848758463</v>
      </c>
      <c r="AV295" s="22">
        <f>('Cash Flow Statement Annual'!AB295+'Cash Flow Statement Annual'!AU295)/('Balance Sheet Annual'!BH295+'Balance Sheet Annual'!BS295)</f>
        <v>-0.17806841046277666</v>
      </c>
      <c r="AW295" s="22">
        <f>'Cash Flow Statement Annual'!AB295/'Balance Sheet Annual'!BS295</f>
        <v>1.8827967806841046</v>
      </c>
      <c r="AX295" s="22">
        <f>('Cash Flow Statement Annual'!AB295+'Cash Flow Statement Annual'!AU295)/'Balance Sheet Annual'!BS295</f>
        <v>-0.17806841046277666</v>
      </c>
      <c r="AY295" s="22">
        <f>('Balance Sheet Annual'!BH295+'Balance Sheet Annual'!BS295)/('Income Statement Annual'!AF295-'Income Statement Annual'!AC295)</f>
        <v>0.52260778128286012</v>
      </c>
      <c r="AZ295" s="22">
        <f>(('Balance Sheet Annual'!BH295+'Balance Sheet Annual'!BS295)-'Balance Sheet Annual'!N295)/('Income Statement Annual'!AF295-'Income Statement Annual'!AC295)</f>
        <v>-1.4284963196635121</v>
      </c>
      <c r="BA295" s="22">
        <f>('Cash Flow Statement Annual'!AB295+'Cash Flow Statement Annual'!AU295)/'Income Statement Annual'!BS295</f>
        <v>-8.5486597440231835E-2</v>
      </c>
      <c r="BB295" s="22">
        <f>'Income Statement Annual'!AF295/('Balance Sheet Annual'!BH295+'Balance Sheet Annual'!BS295)</f>
        <v>1.9134808853118712</v>
      </c>
      <c r="BC295" s="23">
        <f>'Income Statement Annual'!AF295/('Balance Sheet Annual'!BB295-'Balance Sheet Annual'!BR295)</f>
        <v>0.31798043968904122</v>
      </c>
    </row>
    <row r="296" spans="1:55" x14ac:dyDescent="0.2">
      <c r="A296" s="47" t="s">
        <v>904</v>
      </c>
      <c r="B296" s="47" t="s">
        <v>905</v>
      </c>
      <c r="C296" s="47" t="str">
        <f>VLOOKUP(A296,'[1]S&amp;P 500 Wikipedia'!A:D,3,FALSE)</f>
        <v>Consumer Discretionary</v>
      </c>
      <c r="D296" s="47">
        <v>896899</v>
      </c>
      <c r="E296" s="47" t="s">
        <v>16</v>
      </c>
      <c r="F296" s="47">
        <v>2018</v>
      </c>
      <c r="G296" s="47" t="s">
        <v>17</v>
      </c>
      <c r="H296" s="48">
        <v>43465</v>
      </c>
      <c r="I296" s="48">
        <v>43509</v>
      </c>
      <c r="J296" s="48">
        <v>43880</v>
      </c>
      <c r="K296" s="47">
        <v>3602000</v>
      </c>
      <c r="L296" s="47">
        <v>3950000</v>
      </c>
      <c r="M296" s="47" t="s">
        <v>1298</v>
      </c>
      <c r="N296" s="20">
        <f>'Balance Sheet Annual'!AH296/'Balance Sheet Annual'!BR296</f>
        <v>3.0374429043425608</v>
      </c>
      <c r="O296" s="21">
        <f>('Balance Sheet Annual'!AH296-'Balance Sheet Annual'!U296)/'Balance Sheet Annual'!BR296</f>
        <v>3.0088549276678647</v>
      </c>
      <c r="P296" s="21">
        <f>'Balance Sheet Annual'!N296/'Balance Sheet Annual'!BR296</f>
        <v>0.93705985336123943</v>
      </c>
      <c r="Q296" s="21">
        <f>'Balance Sheet Annual'!CH296/'Balance Sheet Annual'!CS296</f>
        <v>0.75052500273698108</v>
      </c>
      <c r="R296" s="21">
        <f>('Balance Sheet Annual'!BH296+'Balance Sheet Annual'!BS296)/'Balance Sheet Annual'!BB296</f>
        <v>0.18878510694951536</v>
      </c>
      <c r="S296" s="21">
        <f>('Balance Sheet Annual'!BH296/'Balance Sheet Annual'!BB296)</f>
        <v>0</v>
      </c>
      <c r="T296" s="21">
        <f>'Balance Sheet Annual'!BS296/'Balance Sheet Annual'!BB296</f>
        <v>0.18878510694951536</v>
      </c>
      <c r="U296" s="21">
        <f>('Balance Sheet Annual'!BH296+'Balance Sheet Annual'!BS296)/'Balance Sheet Annual'!CS296</f>
        <v>0.33047304985950166</v>
      </c>
      <c r="V296" s="21">
        <f>('Balance Sheet Annual'!BH296/'Balance Sheet Annual'!CS296)</f>
        <v>0</v>
      </c>
      <c r="W296" s="21">
        <f>('Balance Sheet Annual'!BS296/'Balance Sheet Annual'!CS296)</f>
        <v>0.33047304985950166</v>
      </c>
      <c r="X296" s="22">
        <f>'Balance Sheet Annual'!AH296/'Balance Sheet Annual'!BB296</f>
        <v>0.72885781221523005</v>
      </c>
      <c r="Y296" s="22">
        <f>'Balance Sheet Annual'!CS296/('Balance Sheet Annual'!BB296-'Balance Sheet Annual'!AQ296-'Balance Sheet Annual'!AR296-'Balance Sheet Annual'!AS296)</f>
        <v>0.57125719337711822</v>
      </c>
      <c r="Z296" s="22">
        <f>'Balance Sheet Annual'!BA296/'Balance Sheet Annual'!BB296</f>
        <v>0.27114218778476995</v>
      </c>
      <c r="AA296" s="22">
        <f>'Balance Sheet Annual'!AR296/'Balance Sheet Annual'!BB296</f>
        <v>0</v>
      </c>
      <c r="AB296" s="23">
        <f>'Balance Sheet Annual'!CS296/'Balance Sheet Annual'!CT296</f>
        <v>0.57125719337711822</v>
      </c>
      <c r="AC296" s="24">
        <f>'Income Statement Annual'!V296/'Income Statement Annual'!N296</f>
        <v>0.20541791823581029</v>
      </c>
      <c r="AD296" s="22">
        <f>('Income Statement Annual'!AF296-'Income Statement Annual'!AC296)/'Income Statement Annual'!N296</f>
        <v>0.13384682217532512</v>
      </c>
      <c r="AE296" s="22">
        <f>'Income Statement Annual'!AF296/'Income Statement Annual'!N296</f>
        <v>0.13384682217532512</v>
      </c>
      <c r="AF296" s="22">
        <f>'Income Statement Annual'!BS296/'Income Statement Annual'!N296</f>
        <v>0.11128326051688002</v>
      </c>
      <c r="AG296" s="22">
        <f>('Income Statement Annual'!AF296-'Income Statement Annual'!AC296)/('Income Statement Annual'!AH296*-1)</f>
        <v>71.088004151838675</v>
      </c>
      <c r="AH296" s="23">
        <f>'Income Statement Annual'!AF296/('Income Statement Annual'!AH296*-1)</f>
        <v>71.088004151838675</v>
      </c>
      <c r="AI296" s="24">
        <f>'Cash Flow Statement Annual'!BG296/'Cash Flow Statement Annual'!AB296</f>
        <v>-0.92965541274964525</v>
      </c>
      <c r="AJ296" s="22">
        <f>'Cash Flow Statement Annual'!AB296/'Balance Sheet Annual'!BR296</f>
        <v>0.95186984164593458</v>
      </c>
      <c r="AK296" s="22">
        <f>('Cash Flow Statement Annual'!AB296+'Cash Flow Statement Annual'!AV296)/('Balance Sheet Annual'!BH296+'Balance Sheet Annual'!BS296)</f>
        <v>1.2098862102024324</v>
      </c>
      <c r="AL296" s="23">
        <f>('Cash Flow Statement Annual'!AB296/('Balance Sheet Annual'!BH296+'Balance Sheet Annual'!BS296))</f>
        <v>1.2098862102024324</v>
      </c>
      <c r="AM296" s="24">
        <f>'Income Statement Annual'!BS296/'Balance Sheet Annual'!CS296</f>
        <v>0.44079052860781109</v>
      </c>
      <c r="AN296" s="22">
        <f>'Income Statement Annual'!N296/'Balance Sheet Annual'!CS296</f>
        <v>3.9609778376411757</v>
      </c>
      <c r="AO296" s="22">
        <f>'Income Statement Annual'!N296/'Balance Sheet Annual'!BB296</f>
        <v>2.2627370825598647</v>
      </c>
      <c r="AP296" s="22">
        <f>'Income Statement Annual'!N296/('Balance Sheet Annual'!AH296-'Balance Sheet Annual'!BR296)</f>
        <v>4.628219598468819</v>
      </c>
      <c r="AQ296" s="22">
        <f>'Income Statement Annual'!BS296/'Balance Sheet Annual'!BB296</f>
        <v>0.25180476023971449</v>
      </c>
      <c r="AR296" s="22">
        <f>'Cash Flow Statement Annual'!AB296/'Income Statement Annual'!N296</f>
        <v>0.10094345443413533</v>
      </c>
      <c r="AS296" s="22">
        <f>'Cash Flow Statement Annual'!BG296/'Income Statement Annual'!N296</f>
        <v>-9.3842628796341102E-2</v>
      </c>
      <c r="AT296" s="22">
        <f>'Cash Flow Statement Annual'!AB296/'Balance Sheet Annual'!BB296</f>
        <v>0.22840849758981002</v>
      </c>
      <c r="AU296" s="22">
        <f>('Cash Flow Statement Annual'!AB296+'Cash Flow Statement Annual'!AU296)/'Balance Sheet Annual'!BR296</f>
        <v>0.94110624070344484</v>
      </c>
      <c r="AV296" s="22">
        <f>('Cash Flow Statement Annual'!AB296+'Cash Flow Statement Annual'!AU296)/('Balance Sheet Annual'!BH296+'Balance Sheet Annual'!BS296)</f>
        <v>1.1962049989877543</v>
      </c>
      <c r="AW296" s="22">
        <f>'Cash Flow Statement Annual'!AB296/'Balance Sheet Annual'!BS296</f>
        <v>1.2098862102024324</v>
      </c>
      <c r="AX296" s="22">
        <f>('Cash Flow Statement Annual'!AB296+'Cash Flow Statement Annual'!AU296)/'Balance Sheet Annual'!BS296</f>
        <v>1.1962049989877543</v>
      </c>
      <c r="AY296" s="22">
        <f>('Balance Sheet Annual'!BH296+'Balance Sheet Annual'!BS296)/('Income Statement Annual'!AF296-'Income Statement Annual'!AC296)</f>
        <v>0.62334082506374922</v>
      </c>
      <c r="AZ296" s="22">
        <f>(('Balance Sheet Annual'!BH296+'Balance Sheet Annual'!BS296)-'Balance Sheet Annual'!N296)/('Income Statement Annual'!AF296-'Income Statement Annual'!AC296)</f>
        <v>-0.11909661203439591</v>
      </c>
      <c r="BA296" s="22">
        <f>('Cash Flow Statement Annual'!AB296+'Cash Flow Statement Annual'!AU296)/'Income Statement Annual'!BS296</f>
        <v>0.89682851290208065</v>
      </c>
      <c r="BB296" s="22">
        <f>'Income Statement Annual'!AF296/('Balance Sheet Annual'!BH296+'Balance Sheet Annual'!BS296)</f>
        <v>1.6042587935704833</v>
      </c>
      <c r="BC296" s="23">
        <f>'Income Statement Annual'!AF296/('Balance Sheet Annual'!BB296-'Balance Sheet Annual'!BR296)</f>
        <v>0.39847804232573353</v>
      </c>
    </row>
    <row r="297" spans="1:55" x14ac:dyDescent="0.2">
      <c r="A297" s="47" t="s">
        <v>862</v>
      </c>
      <c r="B297" s="47" t="s">
        <v>863</v>
      </c>
      <c r="C297" s="47" t="str">
        <f>VLOOKUP(A297,'[1]S&amp;P 500 Wikipedia'!A:D,3,FALSE)</f>
        <v>Consumer Discretionary</v>
      </c>
      <c r="D297" s="47">
        <v>378194</v>
      </c>
      <c r="E297" s="47" t="s">
        <v>16</v>
      </c>
      <c r="F297" s="47">
        <v>2018</v>
      </c>
      <c r="G297" s="47" t="s">
        <v>17</v>
      </c>
      <c r="H297" s="48">
        <v>43465</v>
      </c>
      <c r="I297" s="48">
        <v>43528</v>
      </c>
      <c r="J297" s="48">
        <v>43528</v>
      </c>
      <c r="K297" s="47">
        <v>451600000</v>
      </c>
      <c r="L297" s="47">
        <v>450600000</v>
      </c>
      <c r="M297" s="47" t="s">
        <v>1888</v>
      </c>
      <c r="N297" s="20">
        <f>'Balance Sheet Annual'!AH297/'Balance Sheet Annual'!BR297</f>
        <v>2.326966966966967</v>
      </c>
      <c r="O297" s="21">
        <f>('Balance Sheet Annual'!AH297-'Balance Sheet Annual'!U297)/'Balance Sheet Annual'!BR297</f>
        <v>1.8515615615615615</v>
      </c>
      <c r="P297" s="21">
        <f>'Balance Sheet Annual'!N297/'Balance Sheet Annual'!BR297</f>
        <v>0.14885885885885886</v>
      </c>
      <c r="Q297" s="21">
        <f>'Balance Sheet Annual'!CH297/'Balance Sheet Annual'!CS297</f>
        <v>2.3567774451475993</v>
      </c>
      <c r="R297" s="21">
        <f>('Balance Sheet Annual'!BH297+'Balance Sheet Annual'!BS297)/'Balance Sheet Annual'!BB297</f>
        <v>0.39596080467815131</v>
      </c>
      <c r="S297" s="21">
        <f>('Balance Sheet Annual'!BH297/'Balance Sheet Annual'!BB297)</f>
        <v>1.7988981960217653E-2</v>
      </c>
      <c r="T297" s="21">
        <f>'Balance Sheet Annual'!BS297/'Balance Sheet Annual'!BB297</f>
        <v>0.37797182271793367</v>
      </c>
      <c r="U297" s="21">
        <f>('Balance Sheet Annual'!BH297+'Balance Sheet Annual'!BS297)/'Balance Sheet Annual'!CS297</f>
        <v>1.3291522983061124</v>
      </c>
      <c r="V297" s="21">
        <f>('Balance Sheet Annual'!BH297/'Balance Sheet Annual'!CS297)</f>
        <v>6.0385008905225662E-2</v>
      </c>
      <c r="W297" s="21">
        <f>('Balance Sheet Annual'!BS297/'Balance Sheet Annual'!CS297)</f>
        <v>1.2687672894008868</v>
      </c>
      <c r="X297" s="22">
        <f>'Balance Sheet Annual'!AH297/'Balance Sheet Annual'!BB297</f>
        <v>0.43738005463863988</v>
      </c>
      <c r="Y297" s="22">
        <f>'Balance Sheet Annual'!CS297/('Balance Sheet Annual'!BB297-'Balance Sheet Annual'!AQ297-'Balance Sheet Annual'!AR297-'Balance Sheet Annual'!AS297)</f>
        <v>0.57576418737590818</v>
      </c>
      <c r="Z297" s="22">
        <f>'Balance Sheet Annual'!BA297/'Balance Sheet Annual'!BB297</f>
        <v>0.56261994536136006</v>
      </c>
      <c r="AA297" s="22">
        <f>'Balance Sheet Annual'!AR297/'Balance Sheet Annual'!BB297</f>
        <v>0.16765257049965004</v>
      </c>
      <c r="AB297" s="23">
        <f>'Balance Sheet Annual'!CS297/'Balance Sheet Annual'!CT297</f>
        <v>0.29790476620532386</v>
      </c>
      <c r="AC297" s="24">
        <f>'Income Statement Annual'!V297/'Income Statement Annual'!N297</f>
        <v>0.34860790879282577</v>
      </c>
      <c r="AD297" s="22">
        <f>('Income Statement Annual'!AF297-'Income Statement Annual'!AC297)/'Income Statement Annual'!N297</f>
        <v>6.6505231204161797E-2</v>
      </c>
      <c r="AE297" s="22">
        <f>'Income Statement Annual'!AF297/'Income Statement Annual'!N297</f>
        <v>6.6505231204161797E-2</v>
      </c>
      <c r="AF297" s="22">
        <f>'Income Statement Annual'!BS297/'Income Statement Annual'!N297</f>
        <v>-0.80152707133670875</v>
      </c>
      <c r="AG297" s="22">
        <f>('Income Statement Annual'!AF297-'Income Statement Annual'!AC297)/('Income Statement Annual'!AH297*-1)</f>
        <v>1.2861304055568004</v>
      </c>
      <c r="AH297" s="23">
        <f>'Income Statement Annual'!AF297/('Income Statement Annual'!AH297*-1)</f>
        <v>1.2861304055568004</v>
      </c>
      <c r="AI297" s="24">
        <f>'Cash Flow Statement Annual'!BG297/'Cash Flow Statement Annual'!AB297</f>
        <v>-8.0213235294117649</v>
      </c>
      <c r="AJ297" s="22">
        <f>'Cash Flow Statement Annual'!AB297/'Balance Sheet Annual'!BR297</f>
        <v>0.20420420420420421</v>
      </c>
      <c r="AK297" s="22">
        <f>('Cash Flow Statement Annual'!AB297+'Cash Flow Statement Annual'!AV297)/('Balance Sheet Annual'!BH297+'Balance Sheet Annual'!BS297)</f>
        <v>3.4982181040627225E-2</v>
      </c>
      <c r="AL297" s="23">
        <f>('Cash Flow Statement Annual'!AB297/('Balance Sheet Annual'!BH297+'Balance Sheet Annual'!BS297))</f>
        <v>9.6935138987883113E-2</v>
      </c>
      <c r="AM297" s="24">
        <f>'Income Statement Annual'!BS297/'Balance Sheet Annual'!CS297</f>
        <v>-1.3107544810337641</v>
      </c>
      <c r="AN297" s="22">
        <f>'Income Statement Annual'!N297/'Balance Sheet Annual'!CS297</f>
        <v>1.6353215354882715</v>
      </c>
      <c r="AO297" s="22">
        <f>'Income Statement Annual'!N297/'Balance Sheet Annual'!BB297</f>
        <v>0.48717007970016479</v>
      </c>
      <c r="AP297" s="22">
        <f>'Income Statement Annual'!N297/('Balance Sheet Annual'!AH297-'Balance Sheet Annual'!BR297)</f>
        <v>1.9532225943695121</v>
      </c>
      <c r="AQ297" s="22">
        <f>'Income Statement Annual'!BS297/'Balance Sheet Annual'!BB297</f>
        <v>-0.39048000722494414</v>
      </c>
      <c r="AR297" s="22">
        <f>'Cash Flow Statement Annual'!AB297/'Income Statement Annual'!N297</f>
        <v>7.8786685050226513E-2</v>
      </c>
      <c r="AS297" s="22">
        <f>'Cash Flow Statement Annual'!BG297/'Income Statement Annual'!N297</f>
        <v>-0.631973490597736</v>
      </c>
      <c r="AT297" s="22">
        <f>'Cash Flow Statement Annual'!AB297/'Balance Sheet Annual'!BB297</f>
        <v>3.8382515635230631E-2</v>
      </c>
      <c r="AU297" s="22">
        <f>('Cash Flow Statement Annual'!AB297+'Cash Flow Statement Annual'!AU297)/'Balance Sheet Annual'!BR297</f>
        <v>1.6478678678678678</v>
      </c>
      <c r="AV297" s="22">
        <f>('Cash Flow Statement Annual'!AB297+'Cash Flow Statement Annual'!AU297)/('Balance Sheet Annual'!BH297+'Balance Sheet Annual'!BS297)</f>
        <v>0.78223806129722029</v>
      </c>
      <c r="AW297" s="22">
        <f>'Cash Flow Statement Annual'!AB297/'Balance Sheet Annual'!BS297</f>
        <v>0.10154861640010154</v>
      </c>
      <c r="AX297" s="22">
        <f>('Cash Flow Statement Annual'!AB297+'Cash Flow Statement Annual'!AU297)/'Balance Sheet Annual'!BS297</f>
        <v>0.81946746710870177</v>
      </c>
      <c r="AY297" s="22">
        <f>('Balance Sheet Annual'!BH297+'Balance Sheet Annual'!BS297)/('Income Statement Annual'!AF297-'Income Statement Annual'!AC297)</f>
        <v>12.221254355400697</v>
      </c>
      <c r="AZ297" s="22">
        <f>(('Balance Sheet Annual'!BH297+'Balance Sheet Annual'!BS297)-'Balance Sheet Annual'!N297)/('Income Statement Annual'!AF297-'Income Statement Annual'!AC297)</f>
        <v>11.35766550522648</v>
      </c>
      <c r="BA297" s="22">
        <f>('Cash Flow Statement Annual'!AB297+'Cash Flow Statement Annual'!AU297)/'Income Statement Annual'!BS297</f>
        <v>-0.79321759493487909</v>
      </c>
      <c r="BB297" s="22">
        <f>'Income Statement Annual'!AF297/('Balance Sheet Annual'!BH297+'Balance Sheet Annual'!BS297)</f>
        <v>8.182466143977192E-2</v>
      </c>
      <c r="BC297" s="23">
        <f>'Income Statement Annual'!AF297/('Balance Sheet Annual'!BB297-'Balance Sheet Annual'!BR297)</f>
        <v>3.9898793304787857E-2</v>
      </c>
    </row>
    <row r="298" spans="1:55" x14ac:dyDescent="0.2">
      <c r="A298" s="47" t="s">
        <v>868</v>
      </c>
      <c r="B298" s="47" t="s">
        <v>869</v>
      </c>
      <c r="C298" s="47" t="str">
        <f>VLOOKUP(A298,'[1]S&amp;P 500 Wikipedia'!A:D,3,FALSE)</f>
        <v>Communication Services</v>
      </c>
      <c r="D298" s="47">
        <v>160346</v>
      </c>
      <c r="E298" s="47" t="s">
        <v>16</v>
      </c>
      <c r="F298" s="47">
        <v>2019</v>
      </c>
      <c r="G298" s="47" t="s">
        <v>17</v>
      </c>
      <c r="H298" s="48">
        <v>43646</v>
      </c>
      <c r="I298" s="48">
        <v>43690</v>
      </c>
      <c r="J298" s="48">
        <v>43690</v>
      </c>
      <c r="K298" s="47">
        <v>585000000</v>
      </c>
      <c r="L298" s="47">
        <v>590100000</v>
      </c>
      <c r="M298" s="47" t="s">
        <v>1889</v>
      </c>
      <c r="N298" s="20">
        <f>'Balance Sheet Annual'!AH298/'Balance Sheet Annual'!BR298</f>
        <v>1.2125748502994012</v>
      </c>
      <c r="O298" s="21">
        <f>('Balance Sheet Annual'!AH298-'Balance Sheet Annual'!U298)/'Balance Sheet Annual'!BR298</f>
        <v>1.1083832335329342</v>
      </c>
      <c r="P298" s="21">
        <f>'Balance Sheet Annual'!N298/'Balance Sheet Annual'!BR298</f>
        <v>0.49191616766467067</v>
      </c>
      <c r="Q298" s="21">
        <f>'Balance Sheet Annual'!CH298/'Balance Sheet Annual'!CS298</f>
        <v>0.52371254000581902</v>
      </c>
      <c r="R298" s="21">
        <f>('Balance Sheet Annual'!BH298+'Balance Sheet Annual'!BS298)/'Balance Sheet Annual'!BB298</f>
        <v>9.2482973712685379E-2</v>
      </c>
      <c r="S298" s="21">
        <f>('Balance Sheet Annual'!BH298/'Balance Sheet Annual'!BB298)</f>
        <v>2.8578702819680477E-2</v>
      </c>
      <c r="T298" s="21">
        <f>'Balance Sheet Annual'!BS298/'Balance Sheet Annual'!BB298</f>
        <v>6.3904270893004905E-2</v>
      </c>
      <c r="U298" s="21">
        <f>('Balance Sheet Annual'!BH298+'Balance Sheet Annual'!BS298)/'Balance Sheet Annual'!CS298</f>
        <v>0.14091746678304723</v>
      </c>
      <c r="V298" s="21">
        <f>('Balance Sheet Annual'!BH298/'Balance Sheet Annual'!CS298)</f>
        <v>4.3545727863446806E-2</v>
      </c>
      <c r="W298" s="21">
        <f>('Balance Sheet Annual'!BS298/'Balance Sheet Annual'!CS298)</f>
        <v>9.7371738919600423E-2</v>
      </c>
      <c r="X298" s="22">
        <f>'Balance Sheet Annual'!AH298/'Balance Sheet Annual'!BB298</f>
        <v>0.25778117242696202</v>
      </c>
      <c r="Y298" s="22">
        <f>'Balance Sheet Annual'!CS298/('Balance Sheet Annual'!BB298-'Balance Sheet Annual'!AQ298-'Balance Sheet Annual'!AR298-'Balance Sheet Annual'!AS298)</f>
        <v>1.2670189235684444</v>
      </c>
      <c r="Z298" s="22">
        <f>'Balance Sheet Annual'!BA298/'Balance Sheet Annual'!BB298</f>
        <v>0.74221882757303803</v>
      </c>
      <c r="AA298" s="22">
        <f>'Balance Sheet Annual'!AR298/'Balance Sheet Annual'!BB298</f>
        <v>0.32760486283495638</v>
      </c>
      <c r="AB298" s="23">
        <f>'Balance Sheet Annual'!CS298/'Balance Sheet Annual'!CT298</f>
        <v>0.65629177009738404</v>
      </c>
      <c r="AC298" s="24">
        <f>'Income Statement Annual'!V298/'Income Statement Annual'!N298</f>
        <v>0.44192972007147113</v>
      </c>
      <c r="AD298" s="22">
        <f>('Income Statement Annual'!AF298-'Income Statement Annual'!AC298)/'Income Statement Annual'!N298</f>
        <v>0.12348620210442723</v>
      </c>
      <c r="AE298" s="22">
        <f>'Income Statement Annual'!AF298/'Income Statement Annual'!N298</f>
        <v>5.8070279928528888E-2</v>
      </c>
      <c r="AF298" s="22">
        <f>'Income Statement Annual'!BS298/'Income Statement Annual'!N298</f>
        <v>1.5386142545165774E-2</v>
      </c>
      <c r="AG298" s="22">
        <f>('Income Statement Annual'!AF298-'Income Statement Annual'!AC298)/('Income Statement Annual'!AH298*-1)</f>
        <v>21.084745762711865</v>
      </c>
      <c r="AH298" s="23">
        <f>'Income Statement Annual'!AF298/('Income Statement Annual'!AH298*-1)</f>
        <v>9.9152542372881349</v>
      </c>
      <c r="AI298" s="24">
        <f>'Cash Flow Statement Annual'!BG298/'Cash Flow Statement Annual'!AB298</f>
        <v>-0.65732758620689657</v>
      </c>
      <c r="AJ298" s="22">
        <f>'Cash Flow Statement Annual'!AB298/'Balance Sheet Annual'!BR298</f>
        <v>0.27784431137724552</v>
      </c>
      <c r="AK298" s="22">
        <f>('Cash Flow Statement Annual'!AB298+'Cash Flow Statement Annual'!AV298)/('Balance Sheet Annual'!BH298+'Balance Sheet Annual'!BS298)</f>
        <v>0.52787336545079144</v>
      </c>
      <c r="AL298" s="23">
        <f>('Cash Flow Statement Annual'!AB298/('Balance Sheet Annual'!BH298+'Balance Sheet Annual'!BS298))</f>
        <v>0.63867859600825883</v>
      </c>
      <c r="AM298" s="24">
        <f>'Income Statement Annual'!BS298/'Balance Sheet Annual'!CS298</f>
        <v>1.5032489574241102E-2</v>
      </c>
      <c r="AN298" s="22">
        <f>'Income Statement Annual'!N298/'Balance Sheet Annual'!CS298</f>
        <v>0.9770148385219668</v>
      </c>
      <c r="AO298" s="22">
        <f>'Income Statement Annual'!N298/'Balance Sheet Annual'!BB298</f>
        <v>0.64120679778499146</v>
      </c>
      <c r="AP298" s="22">
        <f>'Income Statement Annual'!N298/('Balance Sheet Annual'!AH298-'Balance Sheet Annual'!BR298)</f>
        <v>14.188732394366196</v>
      </c>
      <c r="AQ298" s="22">
        <f>'Income Statement Annual'!BS298/'Balance Sheet Annual'!BB298</f>
        <v>9.8656991916491622E-3</v>
      </c>
      <c r="AR298" s="22">
        <f>'Cash Flow Statement Annual'!AB298/'Income Statement Annual'!N298</f>
        <v>9.2118324399444118E-2</v>
      </c>
      <c r="AS298" s="22">
        <f>'Cash Flow Statement Annual'!BG298/'Income Statement Annual'!N298</f>
        <v>-6.055191582291046E-2</v>
      </c>
      <c r="AT298" s="22">
        <f>'Cash Flow Statement Annual'!AB298/'Balance Sheet Annual'!BB298</f>
        <v>5.9066895805486602E-2</v>
      </c>
      <c r="AU298" s="22">
        <f>('Cash Flow Statement Annual'!AB298+'Cash Flow Statement Annual'!AU298)/'Balance Sheet Annual'!BR298</f>
        <v>7.5149700598802396E-2</v>
      </c>
      <c r="AV298" s="22">
        <f>('Cash Flow Statement Annual'!AB298+'Cash Flow Statement Annual'!AU298)/('Balance Sheet Annual'!BH298+'Balance Sheet Annual'!BS298)</f>
        <v>0.17274604267033725</v>
      </c>
      <c r="AW298" s="22">
        <f>'Cash Flow Statement Annual'!AB298/'Balance Sheet Annual'!BS298</f>
        <v>0.92430278884462147</v>
      </c>
      <c r="AX298" s="22">
        <f>('Cash Flow Statement Annual'!AB298+'Cash Flow Statement Annual'!AU298)/'Balance Sheet Annual'!BS298</f>
        <v>0.25</v>
      </c>
      <c r="AY298" s="22">
        <f>('Balance Sheet Annual'!BH298+'Balance Sheet Annual'!BS298)/('Income Statement Annual'!AF298-'Income Statement Annual'!AC298)</f>
        <v>1.1680064308681672</v>
      </c>
      <c r="AZ298" s="22">
        <f>(('Balance Sheet Annual'!BH298+'Balance Sheet Annual'!BS298)-'Balance Sheet Annual'!N298)/('Income Statement Annual'!AF298-'Income Statement Annual'!AC298)</f>
        <v>-0.15273311897106109</v>
      </c>
      <c r="BA298" s="22">
        <f>('Cash Flow Statement Annual'!AB298+'Cash Flow Statement Annual'!AU298)/'Income Statement Annual'!BS298</f>
        <v>1.6193548387096774</v>
      </c>
      <c r="BB298" s="22">
        <f>'Income Statement Annual'!AF298/('Balance Sheet Annual'!BH298+'Balance Sheet Annual'!BS298)</f>
        <v>0.40261527873365449</v>
      </c>
      <c r="BC298" s="23">
        <f>'Income Statement Annual'!AF298/('Balance Sheet Annual'!BB298-'Balance Sheet Annual'!BR298)</f>
        <v>4.7288012286799776E-2</v>
      </c>
    </row>
    <row r="299" spans="1:55" x14ac:dyDescent="0.2">
      <c r="A299" s="47" t="s">
        <v>1006</v>
      </c>
      <c r="B299" s="47" t="s">
        <v>1007</v>
      </c>
      <c r="C299" s="47" t="str">
        <f>VLOOKUP(A299,'[1]S&amp;P 500 Wikipedia'!A:D,3,FALSE)</f>
        <v>Real Estate</v>
      </c>
      <c r="D299" s="47">
        <v>81605</v>
      </c>
      <c r="E299" s="47" t="s">
        <v>16</v>
      </c>
      <c r="F299" s="47">
        <v>2018</v>
      </c>
      <c r="G299" s="47" t="s">
        <v>17</v>
      </c>
      <c r="H299" s="48">
        <v>43465</v>
      </c>
      <c r="I299" s="48">
        <v>43518</v>
      </c>
      <c r="J299" s="48">
        <v>43525</v>
      </c>
      <c r="K299" s="47">
        <v>298198965</v>
      </c>
      <c r="L299" s="47">
        <v>298771166</v>
      </c>
      <c r="M299" s="47" t="s">
        <v>1890</v>
      </c>
      <c r="N299" s="20">
        <f>'Balance Sheet Annual'!AH299/'Balance Sheet Annual'!BR299</f>
        <v>2.6170407532002869E-2</v>
      </c>
      <c r="O299" s="21">
        <f>('Balance Sheet Annual'!AH299-'Balance Sheet Annual'!U299)/'Balance Sheet Annual'!BR299</f>
        <v>2.6170407532002869E-2</v>
      </c>
      <c r="P299" s="21">
        <f>'Balance Sheet Annual'!N299/'Balance Sheet Annual'!BR299</f>
        <v>1.5807587855231288E-3</v>
      </c>
      <c r="Q299" s="21">
        <f>'Balance Sheet Annual'!CH299/'Balance Sheet Annual'!CS299</f>
        <v>0.87914349724873042</v>
      </c>
      <c r="R299" s="21">
        <f>('Balance Sheet Annual'!BH299+'Balance Sheet Annual'!BS299)/'Balance Sheet Annual'!BB299</f>
        <v>5.3773527351657219E-2</v>
      </c>
      <c r="S299" s="21">
        <f>('Balance Sheet Annual'!BH299/'Balance Sheet Annual'!BB299)</f>
        <v>1.651323880115721E-2</v>
      </c>
      <c r="T299" s="21">
        <f>'Balance Sheet Annual'!BS299/'Balance Sheet Annual'!BB299</f>
        <v>3.7260288550500009E-2</v>
      </c>
      <c r="U299" s="21">
        <f>('Balance Sheet Annual'!BH299+'Balance Sheet Annual'!BS299)/'Balance Sheet Annual'!CS299</f>
        <v>0.1010481742469934</v>
      </c>
      <c r="V299" s="21">
        <f>('Balance Sheet Annual'!BH299/'Balance Sheet Annual'!CS299)</f>
        <v>3.1030745311709993E-2</v>
      </c>
      <c r="W299" s="21">
        <f>('Balance Sheet Annual'!BS299/'Balance Sheet Annual'!CS299)</f>
        <v>7.0017428935283413E-2</v>
      </c>
      <c r="X299" s="22">
        <f>'Balance Sheet Annual'!AH299/'Balance Sheet Annual'!BB299</f>
        <v>1.1268516206203958E-2</v>
      </c>
      <c r="Y299" s="22">
        <f>'Balance Sheet Annual'!CS299/('Balance Sheet Annual'!BB299-'Balance Sheet Annual'!AQ299-'Balance Sheet Annual'!AR299-'Balance Sheet Annual'!AS299)</f>
        <v>0.57815961776575908</v>
      </c>
      <c r="Z299" s="22">
        <f>'Balance Sheet Annual'!BA299/'Balance Sheet Annual'!BB299</f>
        <v>0.98873148379379605</v>
      </c>
      <c r="AA299" s="22">
        <f>'Balance Sheet Annual'!AR299/'Balance Sheet Annual'!BB299</f>
        <v>9.5868525262273808E-4</v>
      </c>
      <c r="AB299" s="23">
        <f>'Balance Sheet Annual'!CS299/'Balance Sheet Annual'!CT299</f>
        <v>0.53215733735295268</v>
      </c>
      <c r="AC299" s="24">
        <f>'Income Statement Annual'!V299/'Income Statement Annual'!N299</f>
        <v>1</v>
      </c>
      <c r="AD299" s="22">
        <f>('Income Statement Annual'!AF299-'Income Statement Annual'!AC299)/'Income Statement Annual'!N299</f>
        <v>0.88667744107338398</v>
      </c>
      <c r="AE299" s="22">
        <f>'Income Statement Annual'!AF299/'Income Statement Annual'!N299</f>
        <v>0.48016700832481068</v>
      </c>
      <c r="AF299" s="22">
        <f>'Income Statement Annual'!BS299/'Income Statement Annual'!N299</f>
        <v>0.27383912796591148</v>
      </c>
      <c r="AG299" s="22">
        <f>('Income Statement Annual'!AF299-'Income Statement Annual'!AC299)/('Income Statement Annual'!AH299*-1)</f>
        <v>4.4258476806255169</v>
      </c>
      <c r="AH299" s="23">
        <f>'Income Statement Annual'!AF299/('Income Statement Annual'!AH299*-1)</f>
        <v>2.3967521239004586</v>
      </c>
      <c r="AI299" s="24">
        <f>'Cash Flow Statement Annual'!BG299/'Cash Flow Statement Annual'!AB299</f>
        <v>0.65360360027626252</v>
      </c>
      <c r="AJ299" s="22">
        <f>'Cash Flow Statement Annual'!AB299/'Balance Sheet Annual'!BR299</f>
        <v>0.16482199152474664</v>
      </c>
      <c r="AK299" s="22">
        <f>('Cash Flow Statement Annual'!AB299+'Cash Flow Statement Annual'!AV299)/('Balance Sheet Annual'!BH299+'Balance Sheet Annual'!BS299)</f>
        <v>0.3917159186458854</v>
      </c>
      <c r="AL299" s="23">
        <f>('Cash Flow Statement Annual'!AB299/('Balance Sheet Annual'!BH299+'Balance Sheet Annual'!BS299))</f>
        <v>1.3197840630750295</v>
      </c>
      <c r="AM299" s="24">
        <f>'Income Statement Annual'!BS299/'Balance Sheet Annual'!CS299</f>
        <v>4.4774656451476658E-2</v>
      </c>
      <c r="AN299" s="22">
        <f>'Income Statement Annual'!N299/'Balance Sheet Annual'!CS299</f>
        <v>0.16350715394131102</v>
      </c>
      <c r="AO299" s="22">
        <f>'Income Statement Annual'!N299/'Balance Sheet Annual'!BB299</f>
        <v>8.7011531679567419E-2</v>
      </c>
      <c r="AP299" s="22">
        <f>'Income Statement Annual'!N299/('Balance Sheet Annual'!AH299-'Balance Sheet Annual'!BR299)</f>
        <v>-0.20750931561704358</v>
      </c>
      <c r="AQ299" s="22">
        <f>'Income Statement Annual'!BS299/'Balance Sheet Annual'!BB299</f>
        <v>2.3827161958111024E-2</v>
      </c>
      <c r="AR299" s="22">
        <f>'Cash Flow Statement Annual'!AB299/'Income Statement Annual'!N299</f>
        <v>0.81563262988406715</v>
      </c>
      <c r="AS299" s="22">
        <f>'Cash Flow Statement Annual'!BG299/'Income Statement Annual'!N299</f>
        <v>0.53310042339502262</v>
      </c>
      <c r="AT299" s="22">
        <f>'Cash Flow Statement Annual'!AB299/'Balance Sheet Annual'!BB299</f>
        <v>7.0969444414046401E-2</v>
      </c>
      <c r="AU299" s="22">
        <f>('Cash Flow Statement Annual'!AB299+'Cash Flow Statement Annual'!AU299)/'Balance Sheet Annual'!BR299</f>
        <v>-0.10636937586127918</v>
      </c>
      <c r="AV299" s="22">
        <f>('Cash Flow Statement Annual'!AB299+'Cash Flow Statement Annual'!AU299)/('Balance Sheet Annual'!BH299+'Balance Sheet Annual'!BS299)</f>
        <v>-0.85173468517322481</v>
      </c>
      <c r="AW299" s="22">
        <f>'Cash Flow Statement Annual'!AB299/'Balance Sheet Annual'!BS299</f>
        <v>1.9046939026749441</v>
      </c>
      <c r="AX299" s="22">
        <f>('Cash Flow Statement Annual'!AB299+'Cash Flow Statement Annual'!AU299)/'Balance Sheet Annual'!BS299</f>
        <v>-1.2292115861486783</v>
      </c>
      <c r="AY299" s="22">
        <f>('Balance Sheet Annual'!BH299+'Balance Sheet Annual'!BS299)/('Income Statement Annual'!AF299-'Income Statement Annual'!AC299)</f>
        <v>0.6969892063966624</v>
      </c>
      <c r="AZ299" s="22">
        <f>(('Balance Sheet Annual'!BH299+'Balance Sheet Annual'!BS299)-'Balance Sheet Annual'!N299)/('Income Statement Annual'!AF299-'Income Statement Annual'!AC299)</f>
        <v>0.68816695601360323</v>
      </c>
      <c r="BA299" s="22">
        <f>('Cash Flow Statement Annual'!AB299+'Cash Flow Statement Annual'!AU299)/'Income Statement Annual'!BS299</f>
        <v>-1.9222087158360239</v>
      </c>
      <c r="BB299" s="22">
        <f>'Income Statement Annual'!AF299/('Balance Sheet Annual'!BH299+'Balance Sheet Annual'!BS299)</f>
        <v>0.77696347838802837</v>
      </c>
      <c r="BC299" s="23">
        <f>'Income Statement Annual'!AF299/('Balance Sheet Annual'!BB299-'Balance Sheet Annual'!BR299)</f>
        <v>7.3373329092242354E-2</v>
      </c>
    </row>
    <row r="300" spans="1:55" x14ac:dyDescent="0.2">
      <c r="A300" s="47" t="s">
        <v>913</v>
      </c>
      <c r="B300" s="47" t="s">
        <v>914</v>
      </c>
      <c r="C300" s="47" t="str">
        <f>VLOOKUP(A300,'[1]S&amp;P 500 Wikipedia'!A:D,3,FALSE)</f>
        <v>Industrials</v>
      </c>
      <c r="D300" s="47">
        <v>782146</v>
      </c>
      <c r="E300" s="47" t="s">
        <v>16</v>
      </c>
      <c r="F300" s="47">
        <v>2018</v>
      </c>
      <c r="G300" s="47" t="s">
        <v>17</v>
      </c>
      <c r="H300" s="48">
        <v>43465</v>
      </c>
      <c r="I300" s="48">
        <v>43523</v>
      </c>
      <c r="J300" s="48">
        <v>43592</v>
      </c>
      <c r="K300" s="47">
        <v>122231478</v>
      </c>
      <c r="L300" s="47">
        <v>122366625</v>
      </c>
      <c r="M300" s="47" t="s">
        <v>2121</v>
      </c>
      <c r="N300" s="20">
        <f>'Balance Sheet Annual'!AH300/'Balance Sheet Annual'!BR300</f>
        <v>1.9797186683560768</v>
      </c>
      <c r="O300" s="21">
        <f>('Balance Sheet Annual'!AH300-'Balance Sheet Annual'!U300)/'Balance Sheet Annual'!BR300</f>
        <v>1.9797186683560768</v>
      </c>
      <c r="P300" s="21">
        <f>'Balance Sheet Annual'!N300/'Balance Sheet Annual'!BR300</f>
        <v>0.53340322707242416</v>
      </c>
      <c r="Q300" s="21">
        <f>'Balance Sheet Annual'!CH300/'Balance Sheet Annual'!CS300</f>
        <v>0.32262842181800816</v>
      </c>
      <c r="R300" s="21">
        <f>('Balance Sheet Annual'!BH300+'Balance Sheet Annual'!BS300)/'Balance Sheet Annual'!BB300</f>
        <v>1.2692921834448759E-2</v>
      </c>
      <c r="S300" s="21">
        <f>('Balance Sheet Annual'!BH300/'Balance Sheet Annual'!BB300)</f>
        <v>0</v>
      </c>
      <c r="T300" s="21">
        <f>'Balance Sheet Annual'!BS300/'Balance Sheet Annual'!BB300</f>
        <v>1.2692921834448759E-2</v>
      </c>
      <c r="U300" s="21">
        <f>('Balance Sheet Annual'!BH300+'Balance Sheet Annual'!BS300)/'Balance Sheet Annual'!CS300</f>
        <v>1.6788019174156298E-2</v>
      </c>
      <c r="V300" s="21">
        <f>('Balance Sheet Annual'!BH300/'Balance Sheet Annual'!CS300)</f>
        <v>0</v>
      </c>
      <c r="W300" s="21">
        <f>('Balance Sheet Annual'!BS300/'Balance Sheet Annual'!CS300)</f>
        <v>1.6788019174156298E-2</v>
      </c>
      <c r="X300" s="22">
        <f>'Balance Sheet Annual'!AH300/'Balance Sheet Annual'!BB300</f>
        <v>0.19920243320490916</v>
      </c>
      <c r="Y300" s="22">
        <f>'Balance Sheet Annual'!CS300/('Balance Sheet Annual'!BB300-'Balance Sheet Annual'!AQ300-'Balance Sheet Annual'!AR300-'Balance Sheet Annual'!AS300)</f>
        <v>0.76024385816632722</v>
      </c>
      <c r="Z300" s="22">
        <f>'Balance Sheet Annual'!BA300/'Balance Sheet Annual'!BB300</f>
        <v>0.80079756679509084</v>
      </c>
      <c r="AA300" s="22">
        <f>'Balance Sheet Annual'!AR300/'Balance Sheet Annual'!BB300</f>
        <v>5.4898297258639157E-3</v>
      </c>
      <c r="AB300" s="23">
        <f>'Balance Sheet Annual'!CS300/'Balance Sheet Annual'!CT300</f>
        <v>0.75607024883486029</v>
      </c>
      <c r="AC300" s="24">
        <f>'Income Statement Annual'!V300/'Income Statement Annual'!N300</f>
        <v>1</v>
      </c>
      <c r="AD300" s="22">
        <f>('Income Statement Annual'!AF300-'Income Statement Annual'!AC300)/'Income Statement Annual'!N300</f>
        <v>0.25902250293357931</v>
      </c>
      <c r="AE300" s="22">
        <f>'Income Statement Annual'!AF300/'Income Statement Annual'!N300</f>
        <v>0.20205554573230672</v>
      </c>
      <c r="AF300" s="22">
        <f>'Income Statement Annual'!BS300/'Income Statement Annual'!N300</f>
        <v>0.14978083164036851</v>
      </c>
      <c r="AG300" s="22">
        <f>('Income Statement Annual'!AF300-'Income Statement Annual'!AC300)/('Income Statement Annual'!AH300*-1)</f>
        <v>-358.21067031463747</v>
      </c>
      <c r="AH300" s="23">
        <f>'Income Statement Annual'!AF300/('Income Statement Annual'!AH300*-1)</f>
        <v>-279.42920656634749</v>
      </c>
      <c r="AI300" s="24">
        <f>'Cash Flow Statement Annual'!BG300/'Cash Flow Statement Annual'!AB300</f>
        <v>-0.28541321340804965</v>
      </c>
      <c r="AJ300" s="22">
        <f>'Cash Flow Statement Annual'!AB300/'Balance Sheet Annual'!BR300</f>
        <v>2.5232275209400896</v>
      </c>
      <c r="AK300" s="22">
        <f>('Cash Flow Statement Annual'!AB300+'Cash Flow Statement Annual'!AV300)/('Balance Sheet Annual'!BH300+'Balance Sheet Annual'!BS300)</f>
        <v>19.056666666666668</v>
      </c>
      <c r="AL300" s="23">
        <f>('Cash Flow Statement Annual'!AB300/('Balance Sheet Annual'!BH300+'Balance Sheet Annual'!BS300))</f>
        <v>20.002577777777777</v>
      </c>
      <c r="AM300" s="24">
        <f>'Income Statement Annual'!BS300/'Balance Sheet Annual'!CS300</f>
        <v>0.22595479993717549</v>
      </c>
      <c r="AN300" s="22">
        <f>'Income Statement Annual'!N300/'Balance Sheet Annual'!CS300</f>
        <v>1.5085695376542212</v>
      </c>
      <c r="AO300" s="22">
        <f>'Income Statement Annual'!N300/'Balance Sheet Annual'!BB300</f>
        <v>1.1405845457189172</v>
      </c>
      <c r="AP300" s="22">
        <f>'Income Statement Annual'!N300/('Balance Sheet Annual'!AH300-'Balance Sheet Annual'!BR300)</f>
        <v>11.57004208905942</v>
      </c>
      <c r="AQ300" s="22">
        <f>'Income Statement Annual'!BS300/'Balance Sheet Annual'!BB300</f>
        <v>0.17083770181393135</v>
      </c>
      <c r="AR300" s="22">
        <f>'Cash Flow Statement Annual'!AB300/'Income Statement Annual'!N300</f>
        <v>0.22259740163390165</v>
      </c>
      <c r="AS300" s="22">
        <f>'Cash Flow Statement Annual'!BG300/'Income Statement Annual'!N300</f>
        <v>-6.3532239696614118E-2</v>
      </c>
      <c r="AT300" s="22">
        <f>'Cash Flow Statement Annual'!AB300/'Balance Sheet Annual'!BB300</f>
        <v>0.2538911562208151</v>
      </c>
      <c r="AU300" s="22">
        <f>('Cash Flow Statement Annual'!AB300+'Cash Flow Statement Annual'!AU300)/'Balance Sheet Annual'!BR300</f>
        <v>0.89626105872195372</v>
      </c>
      <c r="AV300" s="22">
        <f>('Cash Flow Statement Annual'!AB300+'Cash Flow Statement Annual'!AU300)/('Balance Sheet Annual'!BH300+'Balance Sheet Annual'!BS300)</f>
        <v>7.1050000000000004</v>
      </c>
      <c r="AW300" s="22">
        <f>'Cash Flow Statement Annual'!AB300/'Balance Sheet Annual'!BS300</f>
        <v>20.002577777777777</v>
      </c>
      <c r="AX300" s="22">
        <f>('Cash Flow Statement Annual'!AB300+'Cash Flow Statement Annual'!AU300)/'Balance Sheet Annual'!BS300</f>
        <v>7.1050000000000004</v>
      </c>
      <c r="AY300" s="22">
        <f>('Balance Sheet Annual'!BH300+'Balance Sheet Annual'!BS300)/('Income Statement Annual'!AF300-'Income Statement Annual'!AC300)</f>
        <v>4.2963200586590901E-2</v>
      </c>
      <c r="AZ300" s="22">
        <f>(('Balance Sheet Annual'!BH300+'Balance Sheet Annual'!BS300)-'Balance Sheet Annual'!N300)/('Income Statement Annual'!AF300-'Income Statement Annual'!AC300)</f>
        <v>-0.13870621572491332</v>
      </c>
      <c r="BA300" s="22">
        <f>('Cash Flow Statement Annual'!AB300+'Cash Flow Statement Annual'!AU300)/'Income Statement Annual'!BS300</f>
        <v>0.52788821598631597</v>
      </c>
      <c r="BB300" s="22">
        <f>'Income Statement Annual'!AF300/('Balance Sheet Annual'!BH300+'Balance Sheet Annual'!BS300)</f>
        <v>18.15668888888889</v>
      </c>
      <c r="BC300" s="23">
        <f>'Income Statement Annual'!AF300/('Balance Sheet Annual'!BB300-'Balance Sheet Annual'!BR300)</f>
        <v>0.25624523490450679</v>
      </c>
    </row>
    <row r="301" spans="1:55" x14ac:dyDescent="0.2">
      <c r="A301" s="47" t="s">
        <v>919</v>
      </c>
      <c r="B301" s="47" t="s">
        <v>920</v>
      </c>
      <c r="C301" s="47" t="str">
        <f>VLOOKUP(A301,'[1]S&amp;P 500 Wikipedia'!A:D,3,FALSE)</f>
        <v>Energy</v>
      </c>
      <c r="D301" s="47">
        <v>334076</v>
      </c>
      <c r="E301" s="47" t="s">
        <v>16</v>
      </c>
      <c r="F301" s="47">
        <v>2018</v>
      </c>
      <c r="G301" s="47" t="s">
        <v>17</v>
      </c>
      <c r="H301" s="48">
        <v>43465</v>
      </c>
      <c r="I301" s="48">
        <v>43522</v>
      </c>
      <c r="J301" s="48">
        <v>43586</v>
      </c>
      <c r="K301" s="47">
        <v>412201000</v>
      </c>
      <c r="L301" s="47">
        <v>415119000</v>
      </c>
      <c r="M301" s="47" t="s">
        <v>2122</v>
      </c>
      <c r="N301" s="20">
        <f>'Balance Sheet Annual'!AH301/'Balance Sheet Annual'!BR301</f>
        <v>0.66335046451492952</v>
      </c>
      <c r="O301" s="21">
        <f>('Balance Sheet Annual'!AH301-'Balance Sheet Annual'!U301)/'Balance Sheet Annual'!BR301</f>
        <v>0.45568895617414995</v>
      </c>
      <c r="P301" s="21">
        <f>'Balance Sheet Annual'!N301/'Balance Sheet Annual'!BR301</f>
        <v>5.679565327095534E-3</v>
      </c>
      <c r="Q301" s="21">
        <f>'Balance Sheet Annual'!CH301/'Balance Sheet Annual'!CS301</f>
        <v>1.7709631200829601</v>
      </c>
      <c r="R301" s="21">
        <f>('Balance Sheet Annual'!BH301+'Balance Sheet Annual'!BS301)/'Balance Sheet Annual'!BB301</f>
        <v>0.51454329117720476</v>
      </c>
      <c r="S301" s="21">
        <f>('Balance Sheet Annual'!BH301/'Balance Sheet Annual'!BB301)</f>
        <v>2.7844403291393312E-2</v>
      </c>
      <c r="T301" s="21">
        <f>'Balance Sheet Annual'!BS301/'Balance Sheet Annual'!BB301</f>
        <v>0.48669888788581145</v>
      </c>
      <c r="U301" s="21">
        <f>('Balance Sheet Annual'!BH301+'Balance Sheet Annual'!BS301)/'Balance Sheet Annual'!CS301</f>
        <v>1.4257804835381425</v>
      </c>
      <c r="V301" s="21">
        <f>('Balance Sheet Annual'!BH301/'Balance Sheet Annual'!CS301)</f>
        <v>7.7155814621167454E-2</v>
      </c>
      <c r="W301" s="21">
        <f>('Balance Sheet Annual'!BS301/'Balance Sheet Annual'!CS301)</f>
        <v>1.348624668916975</v>
      </c>
      <c r="X301" s="22">
        <f>'Balance Sheet Annual'!AH301/'Balance Sheet Annual'!BB301</f>
        <v>7.6714416358215326E-2</v>
      </c>
      <c r="Y301" s="22">
        <f>'Balance Sheet Annual'!CS301/('Balance Sheet Annual'!BB301-'Balance Sheet Annual'!AQ301-'Balance Sheet Annual'!AR301-'Balance Sheet Annual'!AS301)</f>
        <v>0.3811017954790426</v>
      </c>
      <c r="Z301" s="22">
        <f>'Balance Sheet Annual'!BA301/'Balance Sheet Annual'!BB301</f>
        <v>0.9232855836417847</v>
      </c>
      <c r="AA301" s="22">
        <f>'Balance Sheet Annual'!AR301/'Balance Sheet Annual'!BB301</f>
        <v>0</v>
      </c>
      <c r="AB301" s="23">
        <f>'Balance Sheet Annual'!CS301/'Balance Sheet Annual'!CT301</f>
        <v>0.36088535164988444</v>
      </c>
      <c r="AC301" s="24">
        <f>'Income Statement Annual'!V301/'Income Statement Annual'!N301</f>
        <v>0.25176198321696891</v>
      </c>
      <c r="AD301" s="22">
        <f>('Income Statement Annual'!AF301-'Income Statement Annual'!AC301)/'Income Statement Annual'!N301</f>
        <v>0.17973356406110094</v>
      </c>
      <c r="AE301" s="22">
        <f>'Income Statement Annual'!AF301/'Income Statement Annual'!N301</f>
        <v>0.14570272709167711</v>
      </c>
      <c r="AF301" s="22">
        <f>'Income Statement Annual'!BS301/'Income Statement Annual'!N301</f>
        <v>9.1367036612469144E-2</v>
      </c>
      <c r="AG301" s="22">
        <f>('Income Statement Annual'!AF301-'Income Statement Annual'!AC301)/('Income Statement Annual'!AH301*-1)</f>
        <v>4.8196839998296497</v>
      </c>
      <c r="AH301" s="23">
        <f>'Income Statement Annual'!AF301/('Income Statement Annual'!AH301*-1)</f>
        <v>3.9071227801200972</v>
      </c>
      <c r="AI301" s="24">
        <f>'Cash Flow Statement Annual'!BG301/'Cash Flow Statement Annual'!AB301</f>
        <v>4.4793592592372408E-2</v>
      </c>
      <c r="AJ301" s="22">
        <f>'Cash Flow Statement Annual'!AB301/'Balance Sheet Annual'!BR301</f>
        <v>1.037128468684845</v>
      </c>
      <c r="AK301" s="22">
        <f>('Cash Flow Statement Annual'!AB301+'Cash Flow Statement Annual'!AV301)/('Balance Sheet Annual'!BH301+'Balance Sheet Annual'!BS301)</f>
        <v>9.0785891970394578E-2</v>
      </c>
      <c r="AL301" s="23">
        <f>('Cash Flow Statement Annual'!AB301/('Balance Sheet Annual'!BH301+'Balance Sheet Annual'!BS301))</f>
        <v>0.23310123969937482</v>
      </c>
      <c r="AM301" s="24">
        <f>'Income Statement Annual'!BS301/'Balance Sheet Annual'!CS301</f>
        <v>0.17487582344244881</v>
      </c>
      <c r="AN301" s="22">
        <f>'Income Statement Annual'!N301/'Balance Sheet Annual'!CS301</f>
        <v>1.9139925067744066</v>
      </c>
      <c r="AO301" s="22">
        <f>'Income Statement Annual'!N301/'Balance Sheet Annual'!BB301</f>
        <v>0.69073185886252553</v>
      </c>
      <c r="AP301" s="22">
        <f>'Income Statement Annual'!N301/('Balance Sheet Annual'!AH301-'Balance Sheet Annual'!BR301)</f>
        <v>-17.741793509194089</v>
      </c>
      <c r="AQ301" s="22">
        <f>'Income Statement Annual'!BS301/'Balance Sheet Annual'!BB301</f>
        <v>6.3110123038091243E-2</v>
      </c>
      <c r="AR301" s="22">
        <f>'Cash Flow Statement Annual'!AB301/'Income Statement Annual'!N301</f>
        <v>0.17364289414696635</v>
      </c>
      <c r="AS301" s="22">
        <f>'Cash Flow Statement Annual'!BG301/'Income Statement Annual'!N301</f>
        <v>7.7780890569796582E-3</v>
      </c>
      <c r="AT301" s="22">
        <f>'Cash Flow Statement Annual'!AB301/'Balance Sheet Annual'!BB301</f>
        <v>0.11994067905240283</v>
      </c>
      <c r="AU301" s="22">
        <f>('Cash Flow Statement Annual'!AB301+'Cash Flow Statement Annual'!AU301)/'Balance Sheet Annual'!BR301</f>
        <v>-5.8417234386056775E-2</v>
      </c>
      <c r="AV301" s="22">
        <f>('Cash Flow Statement Annual'!AB301+'Cash Flow Statement Annual'!AU301)/('Balance Sheet Annual'!BH301+'Balance Sheet Annual'!BS301)</f>
        <v>-1.3129646101091314E-2</v>
      </c>
      <c r="AW301" s="22">
        <f>'Cash Flow Statement Annual'!AB301/'Balance Sheet Annual'!BS301</f>
        <v>0.24643713400171796</v>
      </c>
      <c r="AX301" s="22">
        <f>('Cash Flow Statement Annual'!AB301+'Cash Flow Statement Annual'!AU301)/'Balance Sheet Annual'!BS301</f>
        <v>-1.3880802863951701E-2</v>
      </c>
      <c r="AY301" s="22">
        <f>('Balance Sheet Annual'!BH301+'Balance Sheet Annual'!BS301)/('Income Statement Annual'!AF301-'Income Statement Annual'!AC301)</f>
        <v>4.1446059502876178</v>
      </c>
      <c r="AZ301" s="22">
        <f>(('Balance Sheet Annual'!BH301+'Balance Sheet Annual'!BS301)-'Balance Sheet Annual'!N301)/('Income Statement Annual'!AF301-'Income Statement Annual'!AC301)</f>
        <v>4.1393152839508351</v>
      </c>
      <c r="BA301" s="22">
        <f>('Cash Flow Statement Annual'!AB301+'Cash Flow Statement Annual'!AU301)/'Income Statement Annual'!BS301</f>
        <v>-0.10704734821654385</v>
      </c>
      <c r="BB301" s="22">
        <f>'Income Statement Annual'!AF301/('Balance Sheet Annual'!BH301+'Balance Sheet Annual'!BS301)</f>
        <v>0.19559387373435452</v>
      </c>
      <c r="BC301" s="23">
        <f>'Income Statement Annual'!AF301/('Balance Sheet Annual'!BB301-'Balance Sheet Annual'!BR301)</f>
        <v>0.11380241000022638</v>
      </c>
    </row>
    <row r="302" spans="1:55" x14ac:dyDescent="0.2">
      <c r="A302" s="47" t="s">
        <v>916</v>
      </c>
      <c r="B302" s="47" t="s">
        <v>917</v>
      </c>
      <c r="C302" s="47" t="str">
        <f>VLOOKUP(A302,'[1]S&amp;P 500 Wikipedia'!A:D,3,FALSE)</f>
        <v>Communication Services</v>
      </c>
      <c r="D302" s="47">
        <v>251397</v>
      </c>
      <c r="E302" s="47" t="s">
        <v>16</v>
      </c>
      <c r="F302" s="47">
        <v>2018</v>
      </c>
      <c r="G302" s="47" t="s">
        <v>17</v>
      </c>
      <c r="H302" s="48">
        <v>43465</v>
      </c>
      <c r="I302" s="48">
        <v>43508</v>
      </c>
      <c r="J302" s="48">
        <v>43508</v>
      </c>
      <c r="K302" s="47">
        <v>224600000</v>
      </c>
      <c r="L302" s="47">
        <v>224900000</v>
      </c>
      <c r="M302" s="47" t="s">
        <v>1893</v>
      </c>
      <c r="N302" s="20">
        <f>'Balance Sheet Annual'!AH302/'Balance Sheet Annual'!BR302</f>
        <v>0.89893387120011525</v>
      </c>
      <c r="O302" s="21">
        <f>('Balance Sheet Annual'!AH302-'Balance Sheet Annual'!U302)/'Balance Sheet Annual'!BR302</f>
        <v>0.82287068931644636</v>
      </c>
      <c r="P302" s="21">
        <f>'Balance Sheet Annual'!N302/'Balance Sheet Annual'!BR302</f>
        <v>0.2395449961362654</v>
      </c>
      <c r="Q302" s="21">
        <f>'Balance Sheet Annual'!CH302/'Balance Sheet Annual'!CS302</f>
        <v>6.3457269037956552</v>
      </c>
      <c r="R302" s="21">
        <f>('Balance Sheet Annual'!BH302+'Balance Sheet Annual'!BS302)/'Balance Sheet Annual'!BB302</f>
        <v>0.19871633424056545</v>
      </c>
      <c r="S302" s="21">
        <f>('Balance Sheet Annual'!BH302/'Balance Sheet Annual'!BB302)</f>
        <v>2.0623959052687168E-2</v>
      </c>
      <c r="T302" s="21">
        <f>'Balance Sheet Annual'!BS302/'Balance Sheet Annual'!BB302</f>
        <v>0.17809237518787829</v>
      </c>
      <c r="U302" s="21">
        <f>('Balance Sheet Annual'!BH302+'Balance Sheet Annual'!BS302)/'Balance Sheet Annual'!CS302</f>
        <v>1.4597159226545715</v>
      </c>
      <c r="V302" s="21">
        <f>('Balance Sheet Annual'!BH302/'Balance Sheet Annual'!CS302)</f>
        <v>0.15149797087610409</v>
      </c>
      <c r="W302" s="21">
        <f>('Balance Sheet Annual'!BS302/'Balance Sheet Annual'!CS302)</f>
        <v>1.3082179517784673</v>
      </c>
      <c r="X302" s="22">
        <f>'Balance Sheet Annual'!AH302/'Balance Sheet Annual'!BB302</f>
        <v>0.55761871877158065</v>
      </c>
      <c r="Y302" s="22">
        <f>'Balance Sheet Annual'!CS302/('Balance Sheet Annual'!BB302-'Balance Sheet Annual'!AQ302-'Balance Sheet Annual'!AR302-'Balance Sheet Annual'!AS302)</f>
        <v>0.22567155334379357</v>
      </c>
      <c r="Z302" s="22">
        <f>'Balance Sheet Annual'!BA302/'Balance Sheet Annual'!BB302</f>
        <v>0.44238128122841941</v>
      </c>
      <c r="AA302" s="22">
        <f>'Balance Sheet Annual'!AR302/'Balance Sheet Annual'!BB302</f>
        <v>0.38121217045131411</v>
      </c>
      <c r="AB302" s="23">
        <f>'Balance Sheet Annual'!CS302/'Balance Sheet Annual'!CT302</f>
        <v>0.13613356623471584</v>
      </c>
      <c r="AC302" s="24">
        <f>'Income Statement Annual'!V302/'Income Statement Annual'!N302</f>
        <v>0.18443168741838303</v>
      </c>
      <c r="AD302" s="22">
        <f>('Income Statement Annual'!AF302-'Income Statement Annual'!AC302)/'Income Statement Annual'!N302</f>
        <v>0.15499140193682687</v>
      </c>
      <c r="AE302" s="22">
        <f>'Income Statement Annual'!AF302/'Income Statement Annual'!N302</f>
        <v>0.1379245697736059</v>
      </c>
      <c r="AF302" s="22">
        <f>'Income Statement Annual'!BS302/'Income Statement Annual'!N302</f>
        <v>8.5747902201879944E-2</v>
      </c>
      <c r="AG302" s="22">
        <f>('Income Statement Annual'!AF302-'Income Statement Annual'!AC302)/('Income Statement Annual'!AH302*-1)</f>
        <v>11.460325047801147</v>
      </c>
      <c r="AH302" s="23">
        <f>'Income Statement Annual'!AF302/('Income Statement Annual'!AH302*-1)</f>
        <v>10.198374760994264</v>
      </c>
      <c r="AI302" s="24">
        <f>'Cash Flow Statement Annual'!BG302/'Cash Flow Statement Annual'!AB302</f>
        <v>-0.83672995413110374</v>
      </c>
      <c r="AJ302" s="22">
        <f>'Cash Flow Statement Annual'!AB302/'Balance Sheet Annual'!BR302</f>
        <v>0.11278830663645532</v>
      </c>
      <c r="AK302" s="22">
        <f>('Cash Flow Statement Annual'!AB302+'Cash Flow Statement Annual'!AV302)/('Balance Sheet Annual'!BH302+'Balance Sheet Annual'!BS302)</f>
        <v>0.21237581258432478</v>
      </c>
      <c r="AL302" s="23">
        <f>('Cash Flow Statement Annual'!AB302/('Balance Sheet Annual'!BH302+'Balance Sheet Annual'!BS302))</f>
        <v>0.35207898932908133</v>
      </c>
      <c r="AM302" s="24">
        <f>'Income Statement Annual'!BS302/'Balance Sheet Annual'!CS302</f>
        <v>0.39579851993315829</v>
      </c>
      <c r="AN302" s="22">
        <f>'Income Statement Annual'!N302/'Balance Sheet Annual'!CS302</f>
        <v>4.6158391024110763</v>
      </c>
      <c r="AO302" s="22">
        <f>'Income Statement Annual'!N302/'Balance Sheet Annual'!BB302</f>
        <v>0.62837063817686967</v>
      </c>
      <c r="AP302" s="22">
        <f>'Income Statement Annual'!N302/('Balance Sheet Annual'!AH302-'Balance Sheet Annual'!BR302)</f>
        <v>-10.023067452860753</v>
      </c>
      <c r="AQ302" s="22">
        <f>'Income Statement Annual'!BS302/'Balance Sheet Annual'!BB302</f>
        <v>5.3881464028923104E-2</v>
      </c>
      <c r="AR302" s="22">
        <f>'Cash Flow Statement Annual'!AB302/'Income Statement Annual'!N302</f>
        <v>0.11134168573755866</v>
      </c>
      <c r="AS302" s="22">
        <f>'Cash Flow Statement Annual'!BG302/'Income Statement Annual'!N302</f>
        <v>-9.3162923600067227E-2</v>
      </c>
      <c r="AT302" s="22">
        <f>'Cash Flow Statement Annual'!AB302/'Balance Sheet Annual'!BB302</f>
        <v>6.9963846122598206E-2</v>
      </c>
      <c r="AU302" s="22">
        <f>('Cash Flow Statement Annual'!AB302+'Cash Flow Statement Annual'!AU302)/'Balance Sheet Annual'!BR302</f>
        <v>9.8263284043431001E-2</v>
      </c>
      <c r="AV302" s="22">
        <f>('Cash Flow Statement Annual'!AB302+'Cash Flow Statement Annual'!AU302)/('Balance Sheet Annual'!BH302+'Balance Sheet Annual'!BS302)</f>
        <v>0.30673780612453494</v>
      </c>
      <c r="AW302" s="22">
        <f>'Cash Flow Statement Annual'!AB302/'Balance Sheet Annual'!BS302</f>
        <v>0.39285144043247189</v>
      </c>
      <c r="AX302" s="22">
        <f>('Cash Flow Statement Annual'!AB302+'Cash Flow Statement Annual'!AU302)/'Balance Sheet Annual'!BS302</f>
        <v>0.34225952875162519</v>
      </c>
      <c r="AY302" s="22">
        <f>('Balance Sheet Annual'!BH302+'Balance Sheet Annual'!BS302)/('Income Statement Annual'!AF302-'Income Statement Annual'!AC302)</f>
        <v>2.0403753910323252</v>
      </c>
      <c r="AZ302" s="22">
        <f>(('Balance Sheet Annual'!BH302+'Balance Sheet Annual'!BS302)-'Balance Sheet Annual'!N302)/('Income Statement Annual'!AF302-'Income Statement Annual'!AC302)</f>
        <v>0.51466110531803966</v>
      </c>
      <c r="BA302" s="22">
        <f>('Cash Flow Statement Annual'!AB302+'Cash Flow Statement Annual'!AU302)/'Income Statement Annual'!BS302</f>
        <v>1.13125753920386</v>
      </c>
      <c r="BB302" s="22">
        <f>'Income Statement Annual'!AF302/('Balance Sheet Annual'!BH302+'Balance Sheet Annual'!BS302)</f>
        <v>0.4361380269021628</v>
      </c>
      <c r="BC302" s="23">
        <f>'Income Statement Annual'!AF302/('Balance Sheet Annual'!BB302-'Balance Sheet Annual'!BR302)</f>
        <v>0.22825993923053881</v>
      </c>
    </row>
    <row r="303" spans="1:55" x14ac:dyDescent="0.2">
      <c r="A303" s="47" t="s">
        <v>922</v>
      </c>
      <c r="B303" s="47" t="s">
        <v>923</v>
      </c>
      <c r="C303" s="47" t="str">
        <f>VLOOKUP(A303,'[1]S&amp;P 500 Wikipedia'!A:D,3,FALSE)</f>
        <v>Information Technology</v>
      </c>
      <c r="D303" s="47">
        <v>257930</v>
      </c>
      <c r="E303" s="47" t="s">
        <v>16</v>
      </c>
      <c r="F303" s="47">
        <v>2019</v>
      </c>
      <c r="G303" s="47" t="s">
        <v>17</v>
      </c>
      <c r="H303" s="48">
        <v>43616</v>
      </c>
      <c r="I303" s="48">
        <v>43637</v>
      </c>
      <c r="J303" s="48">
        <v>43721</v>
      </c>
      <c r="K303" s="47">
        <v>3386000000</v>
      </c>
      <c r="L303" s="47">
        <v>3495000000</v>
      </c>
      <c r="M303" s="47" t="s">
        <v>2123</v>
      </c>
      <c r="N303" s="20">
        <f>'Balance Sheet Annual'!AH303/'Balance Sheet Annual'!BR303</f>
        <v>2.4898550724637682</v>
      </c>
      <c r="O303" s="21">
        <f>('Balance Sheet Annual'!AH303-'Balance Sheet Annual'!U303)/'Balance Sheet Annual'!BR303</f>
        <v>2.4898550724637682</v>
      </c>
      <c r="P303" s="21">
        <f>'Balance Sheet Annual'!N303/'Balance Sheet Annual'!BR303</f>
        <v>2.0304347826086957</v>
      </c>
      <c r="Q303" s="21">
        <f>'Balance Sheet Annual'!CH303/'Balance Sheet Annual'!CS303</f>
        <v>3.8611098689800114</v>
      </c>
      <c r="R303" s="21">
        <f>('Balance Sheet Annual'!BH303+'Balance Sheet Annual'!BS303)/'Balance Sheet Annual'!BB303</f>
        <v>0.51667295256142542</v>
      </c>
      <c r="S303" s="21">
        <f>('Balance Sheet Annual'!BH303/'Balance Sheet Annual'!BB303)</f>
        <v>4.1339723481956414E-2</v>
      </c>
      <c r="T303" s="21">
        <f>'Balance Sheet Annual'!BS303/'Balance Sheet Annual'!BB303</f>
        <v>0.47533322907946907</v>
      </c>
      <c r="U303" s="21">
        <f>('Balance Sheet Annual'!BH303+'Balance Sheet Annual'!BS303)/'Balance Sheet Annual'!CS303</f>
        <v>2.5116039887313866</v>
      </c>
      <c r="V303" s="21">
        <f>('Balance Sheet Annual'!BH303/'Balance Sheet Annual'!CS303)</f>
        <v>0.20095693779904306</v>
      </c>
      <c r="W303" s="21">
        <f>('Balance Sheet Annual'!BS303/'Balance Sheet Annual'!CS303)</f>
        <v>2.3106470509323436</v>
      </c>
      <c r="X303" s="22">
        <f>'Balance Sheet Annual'!AH303/'Balance Sheet Annual'!BB303</f>
        <v>0.42669880138718963</v>
      </c>
      <c r="Y303" s="22">
        <f>'Balance Sheet Annual'!CS303/('Balance Sheet Annual'!BB303-'Balance Sheet Annual'!AQ303-'Balance Sheet Annual'!AR303-'Balance Sheet Annual'!AS303)</f>
        <v>0.37489731940788923</v>
      </c>
      <c r="Z303" s="22">
        <f>'Balance Sheet Annual'!BA303/'Balance Sheet Annual'!BB303</f>
        <v>0.57330119861281037</v>
      </c>
      <c r="AA303" s="22">
        <f>'Balance Sheet Annual'!AR303/'Balance Sheet Annual'!BB303</f>
        <v>0.40271734630987316</v>
      </c>
      <c r="AB303" s="23">
        <f>'Balance Sheet Annual'!CS303/'Balance Sheet Annual'!CT303</f>
        <v>0.20571433827925931</v>
      </c>
      <c r="AC303" s="24">
        <f>'Income Statement Annual'!V303/'Income Statement Annual'!N303</f>
        <v>0.79762567711233734</v>
      </c>
      <c r="AD303" s="22">
        <f>('Income Statement Annual'!AF303-'Income Statement Annual'!AC303)/'Income Statement Annual'!N303</f>
        <v>0.39768642737811977</v>
      </c>
      <c r="AE303" s="22">
        <f>'Income Statement Annual'!AF303/'Income Statement Annual'!N303</f>
        <v>0.35493342783374676</v>
      </c>
      <c r="AF303" s="22">
        <f>'Income Statement Annual'!BS303/'Income Statement Annual'!N303</f>
        <v>0.28053966486103377</v>
      </c>
      <c r="AG303" s="22">
        <f>('Income Statement Annual'!AF303-'Income Statement Annual'!AC303)/('Income Statement Annual'!AH303*-1)</f>
        <v>7.5461095100864553</v>
      </c>
      <c r="AH303" s="23">
        <f>'Income Statement Annual'!AF303/('Income Statement Annual'!AH303*-1)</f>
        <v>6.7348703170028816</v>
      </c>
      <c r="AI303" s="24">
        <f>'Cash Flow Statement Annual'!BG303/'Cash Flow Statement Annual'!AB303</f>
        <v>-2.8902480929145762</v>
      </c>
      <c r="AJ303" s="22">
        <f>'Cash Flow Statement Annual'!AB303/'Balance Sheet Annual'!BR303</f>
        <v>0.78105206655931292</v>
      </c>
      <c r="AK303" s="22">
        <f>('Cash Flow Statement Annual'!AB303+'Cash Flow Statement Annual'!AV303)/('Balance Sheet Annual'!BH303+'Balance Sheet Annual'!BS303)</f>
        <v>0.20686524115583885</v>
      </c>
      <c r="AL303" s="23">
        <f>('Cash Flow Statement Annual'!AB303/('Balance Sheet Annual'!BH303+'Balance Sheet Annual'!BS303))</f>
        <v>0.25906671177025653</v>
      </c>
      <c r="AM303" s="24">
        <f>'Income Statement Annual'!BS303/'Balance Sheet Annual'!CS303</f>
        <v>0.49559540312122702</v>
      </c>
      <c r="AN303" s="22">
        <f>'Income Statement Annual'!N303/'Balance Sheet Annual'!CS303</f>
        <v>1.7665787237848232</v>
      </c>
      <c r="AO303" s="22">
        <f>'Income Statement Annual'!N303/'Balance Sheet Annual'!BB303</f>
        <v>0.36341057318161329</v>
      </c>
      <c r="AP303" s="22">
        <f>'Income Statement Annual'!N303/('Balance Sheet Annual'!AH303-'Balance Sheet Annual'!BR303)</f>
        <v>1.4233318922034874</v>
      </c>
      <c r="AQ303" s="22">
        <f>'Income Statement Annual'!BS303/'Balance Sheet Annual'!BB303</f>
        <v>0.10195108040732598</v>
      </c>
      <c r="AR303" s="22">
        <f>'Cash Flow Statement Annual'!AB303/'Income Statement Annual'!N303</f>
        <v>0.36832379891662026</v>
      </c>
      <c r="AS303" s="22">
        <f>'Cash Flow Statement Annual'!BG303/'Income Statement Annual'!N303</f>
        <v>-1.0645471573938137</v>
      </c>
      <c r="AT303" s="22">
        <f>'Cash Flow Statement Annual'!AB303/'Balance Sheet Annual'!BB303</f>
        <v>0.13385276288071823</v>
      </c>
      <c r="AU303" s="22">
        <f>('Cash Flow Statement Annual'!AB303+'Cash Flow Statement Annual'!AU303)/'Balance Sheet Annual'!BR303</f>
        <v>2.2065485775630704</v>
      </c>
      <c r="AV303" s="22">
        <f>('Cash Flow Statement Annual'!AB303+'Cash Flow Statement Annual'!AU303)/('Balance Sheet Annual'!BH303+'Balance Sheet Annual'!BS303)</f>
        <v>0.73188883152028772</v>
      </c>
      <c r="AW303" s="22">
        <f>'Cash Flow Statement Annual'!AB303/'Balance Sheet Annual'!BS303</f>
        <v>0.28159773963191609</v>
      </c>
      <c r="AX303" s="22">
        <f>('Cash Flow Statement Annual'!AB303+'Cash Flow Statement Annual'!AU303)/'Balance Sheet Annual'!BS303</f>
        <v>0.79554119172488535</v>
      </c>
      <c r="AY303" s="22">
        <f>('Balance Sheet Annual'!BH303+'Balance Sheet Annual'!BS303)/('Income Statement Annual'!AF303-'Income Statement Annual'!AC303)</f>
        <v>3.5750111386926355</v>
      </c>
      <c r="AZ303" s="22">
        <f>(('Balance Sheet Annual'!BH303+'Balance Sheet Annual'!BS303)-'Balance Sheet Annual'!N303)/('Income Statement Annual'!AF303-'Income Statement Annual'!AC303)</f>
        <v>1.1673349882248107</v>
      </c>
      <c r="BA303" s="22">
        <f>('Cash Flow Statement Annual'!AB303+'Cash Flow Statement Annual'!AU303)/'Income Statement Annual'!BS303</f>
        <v>3.7091040332040062</v>
      </c>
      <c r="BB303" s="22">
        <f>'Income Statement Annual'!AF303/('Balance Sheet Annual'!BH303+'Balance Sheet Annual'!BS303)</f>
        <v>0.24964837003934695</v>
      </c>
      <c r="BC303" s="23">
        <f>'Income Statement Annual'!AF303/('Balance Sheet Annual'!BB303-'Balance Sheet Annual'!BR303)</f>
        <v>0.15566336215988189</v>
      </c>
    </row>
    <row r="304" spans="1:55" x14ac:dyDescent="0.2">
      <c r="A304" s="47" t="s">
        <v>907</v>
      </c>
      <c r="B304" s="47" t="s">
        <v>908</v>
      </c>
      <c r="C304" s="47" t="str">
        <f>VLOOKUP(A304,'[1]S&amp;P 500 Wikipedia'!A:D,3,FALSE)</f>
        <v>Consumer Discretionary</v>
      </c>
      <c r="D304" s="47">
        <v>334679</v>
      </c>
      <c r="E304" s="47" t="s">
        <v>16</v>
      </c>
      <c r="F304" s="47">
        <v>2018</v>
      </c>
      <c r="G304" s="47" t="s">
        <v>17</v>
      </c>
      <c r="H304" s="48">
        <v>43465</v>
      </c>
      <c r="I304" s="48">
        <v>43523</v>
      </c>
      <c r="J304" s="48">
        <v>43591</v>
      </c>
      <c r="K304" s="47">
        <v>79768000</v>
      </c>
      <c r="L304" s="47">
        <v>80651000</v>
      </c>
      <c r="M304" s="47" t="s">
        <v>2124</v>
      </c>
      <c r="N304" s="20">
        <f>'Balance Sheet Annual'!AH304/'Balance Sheet Annual'!BR304</f>
        <v>0.90988284600489977</v>
      </c>
      <c r="O304" s="21">
        <f>('Balance Sheet Annual'!AH304-'Balance Sheet Annual'!U304)/'Balance Sheet Annual'!BR304</f>
        <v>8.9819261328909453E-2</v>
      </c>
      <c r="P304" s="21">
        <f>'Balance Sheet Annual'!N304/'Balance Sheet Annual'!BR304</f>
        <v>8.0418179670366362E-3</v>
      </c>
      <c r="Q304" s="21">
        <f>'Balance Sheet Annual'!CH304/'Balance Sheet Annual'!CS304</f>
        <v>21.565828872922832</v>
      </c>
      <c r="R304" s="21">
        <f>('Balance Sheet Annual'!BH304+'Balance Sheet Annual'!BS304)/'Balance Sheet Annual'!BB304</f>
        <v>0.42816844299479662</v>
      </c>
      <c r="S304" s="21">
        <f>('Balance Sheet Annual'!BH304/'Balance Sheet Annual'!BB304)</f>
        <v>0</v>
      </c>
      <c r="T304" s="21">
        <f>'Balance Sheet Annual'!BS304/'Balance Sheet Annual'!BB304</f>
        <v>0.42816844299479662</v>
      </c>
      <c r="U304" s="21">
        <f>('Balance Sheet Annual'!BH304+'Balance Sheet Annual'!BS304)/'Balance Sheet Annual'!CS304</f>
        <v>9.6619758134063964</v>
      </c>
      <c r="V304" s="21">
        <f>('Balance Sheet Annual'!BH304/'Balance Sheet Annual'!CS304)</f>
        <v>0</v>
      </c>
      <c r="W304" s="21">
        <f>('Balance Sheet Annual'!BS304/'Balance Sheet Annual'!CS304)</f>
        <v>9.6619758134063964</v>
      </c>
      <c r="X304" s="22">
        <f>'Balance Sheet Annual'!AH304/'Balance Sheet Annual'!BB304</f>
        <v>0.44395384967576512</v>
      </c>
      <c r="Y304" s="22">
        <f>'Balance Sheet Annual'!CS304/('Balance Sheet Annual'!BB304-'Balance Sheet Annual'!AQ304-'Balance Sheet Annual'!AR304-'Balance Sheet Annual'!AS304)</f>
        <v>4.9301675646672649E-2</v>
      </c>
      <c r="Z304" s="22">
        <f>'Balance Sheet Annual'!BA304/'Balance Sheet Annual'!BB304</f>
        <v>0.55604615032423488</v>
      </c>
      <c r="AA304" s="22">
        <f>'Balance Sheet Annual'!AR304/'Balance Sheet Annual'!BB304</f>
        <v>0.10115040004190062</v>
      </c>
      <c r="AB304" s="23">
        <f>'Balance Sheet Annual'!CS304/'Balance Sheet Annual'!CT304</f>
        <v>4.431479143227568E-2</v>
      </c>
      <c r="AC304" s="24">
        <f>'Income Statement Annual'!V304/'Income Statement Annual'!N304</f>
        <v>0.52849620423915533</v>
      </c>
      <c r="AD304" s="22">
        <f>('Income Statement Annual'!AF304-'Income Statement Annual'!AC304)/'Income Statement Annual'!N304</f>
        <v>0.19034212810079412</v>
      </c>
      <c r="AE304" s="22">
        <f>'Income Statement Annual'!AF304/'Income Statement Annual'!N304</f>
        <v>0.19034212810079412</v>
      </c>
      <c r="AF304" s="22">
        <f>'Income Statement Annual'!BS304/'Income Statement Annual'!N304</f>
        <v>0.13888711790200692</v>
      </c>
      <c r="AG304" s="22">
        <f>('Income Statement Annual'!AF304-'Income Statement Annual'!AC304)/('Income Statement Annual'!AH304*-1)</f>
        <v>15.176108621496891</v>
      </c>
      <c r="AH304" s="23">
        <f>'Income Statement Annual'!AF304/('Income Statement Annual'!AH304*-1)</f>
        <v>15.176108621496891</v>
      </c>
      <c r="AI304" s="24">
        <f>'Cash Flow Statement Annual'!BG304/'Cash Flow Statement Annual'!AB304</f>
        <v>-0.69941970009637899</v>
      </c>
      <c r="AJ304" s="22">
        <f>'Cash Flow Statement Annual'!AB304/'Balance Sheet Annual'!BR304</f>
        <v>0.44364307322509899</v>
      </c>
      <c r="AK304" s="22">
        <f>('Cash Flow Statement Annual'!AB304+'Cash Flow Statement Annual'!AV304)/('Balance Sheet Annual'!BH304+'Balance Sheet Annual'!BS304)</f>
        <v>0.50555847874322313</v>
      </c>
      <c r="AL304" s="23">
        <f>('Cash Flow Statement Annual'!AB304/('Balance Sheet Annual'!BH304+'Balance Sheet Annual'!BS304))</f>
        <v>0.50555847874322313</v>
      </c>
      <c r="AM304" s="24">
        <f>'Income Statement Annual'!BS304/'Balance Sheet Annual'!CS304</f>
        <v>3.745011550413242</v>
      </c>
      <c r="AN304" s="22">
        <f>'Income Statement Annual'!N304/'Balance Sheet Annual'!CS304</f>
        <v>26.964426989229981</v>
      </c>
      <c r="AO304" s="22">
        <f>'Income Statement Annual'!N304/'Balance Sheet Annual'!BB304</f>
        <v>1.1949229581185519</v>
      </c>
      <c r="AP304" s="22">
        <f>'Income Statement Annual'!N304/('Balance Sheet Annual'!AH304-'Balance Sheet Annual'!BR304)</f>
        <v>-27.175659270826802</v>
      </c>
      <c r="AQ304" s="22">
        <f>'Income Statement Annual'!BS304/'Balance Sheet Annual'!BB304</f>
        <v>0.1659594057680262</v>
      </c>
      <c r="AR304" s="22">
        <f>'Cash Flow Statement Annual'!AB304/'Income Statement Annual'!N304</f>
        <v>0.18115325780260702</v>
      </c>
      <c r="AS304" s="22">
        <f>'Cash Flow Statement Annual'!BG304/'Income Statement Annual'!N304</f>
        <v>-0.12670215724378142</v>
      </c>
      <c r="AT304" s="22">
        <f>'Cash Flow Statement Annual'!AB304/'Balance Sheet Annual'!BB304</f>
        <v>0.21646418668630382</v>
      </c>
      <c r="AU304" s="22">
        <f>('Cash Flow Statement Annual'!AB304+'Cash Flow Statement Annual'!AU304)/'Balance Sheet Annual'!BR304</f>
        <v>0.30643217035351644</v>
      </c>
      <c r="AV304" s="22">
        <f>('Cash Flow Statement Annual'!AB304+'Cash Flow Statement Annual'!AU304)/('Balance Sheet Annual'!BH304+'Balance Sheet Annual'!BS304)</f>
        <v>0.34919824343409456</v>
      </c>
      <c r="AW304" s="22">
        <f>'Cash Flow Statement Annual'!AB304/'Balance Sheet Annual'!BS304</f>
        <v>0.50555847874322313</v>
      </c>
      <c r="AX304" s="22">
        <f>('Cash Flow Statement Annual'!AB304+'Cash Flow Statement Annual'!AU304)/'Balance Sheet Annual'!BS304</f>
        <v>0.34919824343409456</v>
      </c>
      <c r="AY304" s="22">
        <f>('Balance Sheet Annual'!BH304+'Balance Sheet Annual'!BS304)/('Income Statement Annual'!AF304-'Income Statement Annual'!AC304)</f>
        <v>1.8825210006258319</v>
      </c>
      <c r="AZ304" s="22">
        <f>(('Balance Sheet Annual'!BH304+'Balance Sheet Annual'!BS304)-'Balance Sheet Annual'!N304)/('Income Statement Annual'!AF304-'Income Statement Annual'!AC304)</f>
        <v>1.8652693060317853</v>
      </c>
      <c r="BA304" s="22">
        <f>('Cash Flow Statement Annual'!AB304+'Cash Flow Statement Annual'!AU304)/'Income Statement Annual'!BS304</f>
        <v>0.90091710979420714</v>
      </c>
      <c r="BB304" s="22">
        <f>'Income Statement Annual'!AF304/('Balance Sheet Annual'!BH304+'Balance Sheet Annual'!BS304)</f>
        <v>0.53120257339363364</v>
      </c>
      <c r="BC304" s="23">
        <f>'Income Statement Annual'!AF304/('Balance Sheet Annual'!BB304-'Balance Sheet Annual'!BR304)</f>
        <v>0.44416114539383067</v>
      </c>
    </row>
    <row r="305" spans="1:55" x14ac:dyDescent="0.2">
      <c r="A305" s="47" t="s">
        <v>910</v>
      </c>
      <c r="B305" s="47" t="s">
        <v>911</v>
      </c>
      <c r="C305" s="47" t="str">
        <f>VLOOKUP(A305,'[1]S&amp;P 500 Wikipedia'!A:D,3,FALSE)</f>
        <v>Energy</v>
      </c>
      <c r="D305" s="47">
        <v>334205</v>
      </c>
      <c r="E305" s="47" t="s">
        <v>16</v>
      </c>
      <c r="F305" s="47">
        <v>2018</v>
      </c>
      <c r="G305" s="47" t="s">
        <v>17</v>
      </c>
      <c r="H305" s="48">
        <v>43465</v>
      </c>
      <c r="I305" s="48">
        <v>43517</v>
      </c>
      <c r="J305" s="48">
        <v>43517</v>
      </c>
      <c r="K305" s="47">
        <v>753800000</v>
      </c>
      <c r="L305" s="47">
        <v>755500000</v>
      </c>
      <c r="M305" s="47" t="s">
        <v>1896</v>
      </c>
      <c r="N305" s="20">
        <f>'Balance Sheet Annual'!AH305/'Balance Sheet Annual'!BR305</f>
        <v>1.3399892066918511</v>
      </c>
      <c r="O305" s="21">
        <f>('Balance Sheet Annual'!AH305-'Balance Sheet Annual'!U305)/'Balance Sheet Annual'!BR305</f>
        <v>1.1699946033459254</v>
      </c>
      <c r="P305" s="21">
        <f>'Balance Sheet Annual'!N305/'Balance Sheet Annual'!BR305</f>
        <v>0.4092012951969779</v>
      </c>
      <c r="Q305" s="21">
        <f>'Balance Sheet Annual'!CH305/'Balance Sheet Annual'!CS305</f>
        <v>1.0559774964838256</v>
      </c>
      <c r="R305" s="21">
        <f>('Balance Sheet Annual'!BH305+'Balance Sheet Annual'!BS305)/'Balance Sheet Annual'!BB305</f>
        <v>0.23525790121767684</v>
      </c>
      <c r="S305" s="21">
        <f>('Balance Sheet Annual'!BH305/'Balance Sheet Annual'!BB305)</f>
        <v>2.645140694121403E-3</v>
      </c>
      <c r="T305" s="21">
        <f>'Balance Sheet Annual'!BS305/'Balance Sheet Annual'!BB305</f>
        <v>0.23261276052355542</v>
      </c>
      <c r="U305" s="21">
        <f>('Balance Sheet Annual'!BH305+'Balance Sheet Annual'!BS305)/'Balance Sheet Annual'!CS305</f>
        <v>0.48368495077355839</v>
      </c>
      <c r="V305" s="21">
        <f>('Balance Sheet Annual'!BH305/'Balance Sheet Annual'!CS305)</f>
        <v>5.4383497421472103E-3</v>
      </c>
      <c r="W305" s="21">
        <f>('Balance Sheet Annual'!BS305/'Balance Sheet Annual'!CS305)</f>
        <v>0.47824660103141114</v>
      </c>
      <c r="X305" s="22">
        <f>'Balance Sheet Annual'!AH305/'Balance Sheet Annual'!BB305</f>
        <v>0.22647877046563597</v>
      </c>
      <c r="Y305" s="22">
        <f>'Balance Sheet Annual'!CS305/('Balance Sheet Annual'!BB305-'Balance Sheet Annual'!AQ305-'Balance Sheet Annual'!AR305-'Balance Sheet Annual'!AS305)</f>
        <v>0.48638664660008207</v>
      </c>
      <c r="Z305" s="22">
        <f>'Balance Sheet Annual'!BA305/'Balance Sheet Annual'!BB305</f>
        <v>0.77352122953436397</v>
      </c>
      <c r="AA305" s="22">
        <f>'Balance Sheet Annual'!AR305/'Balance Sheet Annual'!BB305</f>
        <v>0</v>
      </c>
      <c r="AB305" s="23">
        <f>'Balance Sheet Annual'!CS305/'Balance Sheet Annual'!CT305</f>
        <v>0.48638664660008207</v>
      </c>
      <c r="AC305" s="24">
        <f>'Income Statement Annual'!V305/'Income Statement Annual'!N305</f>
        <v>0.63150807899461403</v>
      </c>
      <c r="AD305" s="22">
        <f>('Income Statement Annual'!AF305-'Income Statement Annual'!AC305)/'Income Statement Annual'!N305</f>
        <v>0.51021095152603235</v>
      </c>
      <c r="AE305" s="22">
        <f>'Income Statement Annual'!AF305/'Income Statement Annual'!N305</f>
        <v>0.28708482944344704</v>
      </c>
      <c r="AF305" s="22">
        <f>'Income Statement Annual'!BS305/'Income Statement Annual'!N305</f>
        <v>0.23176615798922801</v>
      </c>
      <c r="AG305" s="22">
        <f>('Income Statement Annual'!AF305-'Income Statement Annual'!AC305)/('Income Statement Annual'!AH305*-1)</f>
        <v>35.944664031620555</v>
      </c>
      <c r="AH305" s="23">
        <f>'Income Statement Annual'!AF305/('Income Statement Annual'!AH305*-1)</f>
        <v>20.225296442687746</v>
      </c>
      <c r="AI305" s="24">
        <f>'Cash Flow Statement Annual'!BG305/'Cash Flow Statement Annual'!AB305</f>
        <v>-0.40448559134176554</v>
      </c>
      <c r="AJ305" s="22">
        <f>'Cash Flow Statement Annual'!AB305/'Balance Sheet Annual'!BR305</f>
        <v>1.0346735024284943</v>
      </c>
      <c r="AK305" s="22">
        <f>('Cash Flow Statement Annual'!AB305+'Cash Flow Statement Annual'!AV305)/('Balance Sheet Annual'!BH305+'Balance Sheet Annual'!BS305)</f>
        <v>0.51323059028787443</v>
      </c>
      <c r="AL305" s="23">
        <f>('Cash Flow Statement Annual'!AB305/('Balance Sheet Annual'!BH305+'Balance Sheet Annual'!BS305))</f>
        <v>0.74333624115537467</v>
      </c>
      <c r="AM305" s="24">
        <f>'Income Statement Annual'!BS305/'Balance Sheet Annual'!CS305</f>
        <v>0.19367088607594937</v>
      </c>
      <c r="AN305" s="22">
        <f>'Income Statement Annual'!N305/'Balance Sheet Annual'!CS305</f>
        <v>0.83563056727613694</v>
      </c>
      <c r="AO305" s="22">
        <f>'Income Statement Annual'!N305/'Balance Sheet Annual'!BB305</f>
        <v>0.40643954941396454</v>
      </c>
      <c r="AP305" s="22">
        <f>'Income Statement Annual'!N305/('Balance Sheet Annual'!AH305-'Balance Sheet Annual'!BR305)</f>
        <v>7.0730158730158728</v>
      </c>
      <c r="AQ305" s="22">
        <f>'Income Statement Annual'!BS305/'Balance Sheet Annual'!BB305</f>
        <v>9.4198932822547543E-2</v>
      </c>
      <c r="AR305" s="22">
        <f>'Cash Flow Statement Annual'!AB305/'Income Statement Annual'!N305</f>
        <v>0.4302625673249551</v>
      </c>
      <c r="AS305" s="22">
        <f>'Cash Flow Statement Annual'!BG305/'Income Statement Annual'!N305</f>
        <v>-0.17403500897666069</v>
      </c>
      <c r="AT305" s="22">
        <f>'Cash Flow Statement Annual'!AB305/'Balance Sheet Annual'!BB305</f>
        <v>0.17487572399325033</v>
      </c>
      <c r="AU305" s="22">
        <f>('Cash Flow Statement Annual'!AB305+'Cash Flow Statement Annual'!AU305)/'Balance Sheet Annual'!BR305</f>
        <v>0.60213167835941717</v>
      </c>
      <c r="AV305" s="22">
        <f>('Cash Flow Statement Annual'!AB305+'Cash Flow Statement Annual'!AU305)/('Balance Sheet Annual'!BH305+'Balance Sheet Annual'!BS305)</f>
        <v>0.43258699234273529</v>
      </c>
      <c r="AW305" s="22">
        <f>'Cash Flow Statement Annual'!AB305/'Balance Sheet Annual'!BS305</f>
        <v>0.75178904029016758</v>
      </c>
      <c r="AX305" s="22">
        <f>('Cash Flow Statement Annual'!AB305+'Cash Flow Statement Annual'!AU305)/'Balance Sheet Annual'!BS305</f>
        <v>0.43750612685030882</v>
      </c>
      <c r="AY305" s="22">
        <f>('Balance Sheet Annual'!BH305+'Balance Sheet Annual'!BS305)/('Income Statement Annual'!AF305-'Income Statement Annual'!AC305)</f>
        <v>1.1344842753463822</v>
      </c>
      <c r="AZ305" s="22">
        <f>(('Balance Sheet Annual'!BH305+'Balance Sheet Annual'!BS305)-'Balance Sheet Annual'!N305)/('Income Statement Annual'!AF305-'Income Statement Annual'!AC305)</f>
        <v>0.80096767099186272</v>
      </c>
      <c r="BA305" s="22">
        <f>('Cash Flow Statement Annual'!AB305+'Cash Flow Statement Annual'!AU305)/'Income Statement Annual'!BS305</f>
        <v>1.0803679496489953</v>
      </c>
      <c r="BB305" s="22">
        <f>'Income Statement Annual'!AF305/('Balance Sheet Annual'!BH305+'Balance Sheet Annual'!BS305)</f>
        <v>0.49597751284288066</v>
      </c>
      <c r="BC305" s="23">
        <f>'Income Statement Annual'!AF305/('Balance Sheet Annual'!BB305-'Balance Sheet Annual'!BR305)</f>
        <v>0.14041490587783326</v>
      </c>
    </row>
    <row r="306" spans="1:55" x14ac:dyDescent="0.2">
      <c r="A306" s="47" t="s">
        <v>934</v>
      </c>
      <c r="B306" s="47" t="s">
        <v>935</v>
      </c>
      <c r="C306" s="47" t="str">
        <f>VLOOKUP(A306,'[1]S&amp;P 500 Wikipedia'!A:D,3,FALSE)</f>
        <v>Information Technology</v>
      </c>
      <c r="D306" s="47">
        <v>746934</v>
      </c>
      <c r="E306" s="47" t="s">
        <v>16</v>
      </c>
      <c r="F306" s="47">
        <v>2018</v>
      </c>
      <c r="G306" s="47" t="s">
        <v>17</v>
      </c>
      <c r="H306" s="48">
        <v>43465</v>
      </c>
      <c r="I306" s="48">
        <v>43510</v>
      </c>
      <c r="J306" s="48">
        <v>43510</v>
      </c>
      <c r="K306" s="47">
        <v>57488135</v>
      </c>
      <c r="L306" s="47">
        <v>58325366</v>
      </c>
      <c r="M306" s="47" t="s">
        <v>1897</v>
      </c>
      <c r="N306" s="20">
        <f>'Balance Sheet Annual'!AH306/'Balance Sheet Annual'!BR306</f>
        <v>1.0349379108412513</v>
      </c>
      <c r="O306" s="21">
        <f>('Balance Sheet Annual'!AH306-'Balance Sheet Annual'!U306)/'Balance Sheet Annual'!BR306</f>
        <v>1.034163133018756</v>
      </c>
      <c r="P306" s="21">
        <f>'Balance Sheet Annual'!N306/'Balance Sheet Annual'!BR306</f>
        <v>4.4443277903180964E-2</v>
      </c>
      <c r="Q306" s="21">
        <f>'Balance Sheet Annual'!CH306/'Balance Sheet Annual'!CS306</f>
        <v>3.5464148192846667</v>
      </c>
      <c r="R306" s="21">
        <f>('Balance Sheet Annual'!BH306+'Balance Sheet Annual'!BS306)/'Balance Sheet Annual'!BB306</f>
        <v>2.2595710960979707E-2</v>
      </c>
      <c r="S306" s="21">
        <f>('Balance Sheet Annual'!BH306/'Balance Sheet Annual'!BB306)</f>
        <v>1.1662853515873965E-3</v>
      </c>
      <c r="T306" s="21">
        <f>'Balance Sheet Annual'!BS306/'Balance Sheet Annual'!BB306</f>
        <v>2.1429425609392309E-2</v>
      </c>
      <c r="U306" s="21">
        <f>('Balance Sheet Annual'!BH306+'Balance Sheet Annual'!BS306)/'Balance Sheet Annual'!CS306</f>
        <v>0.10272947516527112</v>
      </c>
      <c r="V306" s="21">
        <f>('Balance Sheet Annual'!BH306/'Balance Sheet Annual'!CS306)</f>
        <v>5.3024170059715672E-3</v>
      </c>
      <c r="W306" s="21">
        <f>('Balance Sheet Annual'!BS306/'Balance Sheet Annual'!CS306)</f>
        <v>9.7427058159299543E-2</v>
      </c>
      <c r="X306" s="22">
        <f>'Balance Sheet Annual'!AH306/'Balance Sheet Annual'!BB306</f>
        <v>0.69952284145221255</v>
      </c>
      <c r="Y306" s="22">
        <f>'Balance Sheet Annual'!CS306/('Balance Sheet Annual'!BB306-'Balance Sheet Annual'!AQ306-'Balance Sheet Annual'!AR306-'Balance Sheet Annual'!AS306)</f>
        <v>0.22783286099699721</v>
      </c>
      <c r="Z306" s="22">
        <f>'Balance Sheet Annual'!BA306/'Balance Sheet Annual'!BB306</f>
        <v>0.30047715854778745</v>
      </c>
      <c r="AA306" s="22">
        <f>'Balance Sheet Annual'!AR306/'Balance Sheet Annual'!BB306</f>
        <v>3.4094298934376571E-2</v>
      </c>
      <c r="AB306" s="23">
        <f>'Balance Sheet Annual'!CS306/'Balance Sheet Annual'!CT306</f>
        <v>0.21995353256334407</v>
      </c>
      <c r="AC306" s="24">
        <f>'Income Statement Annual'!V306/'Income Statement Annual'!N306</f>
        <v>0.83973648152333602</v>
      </c>
      <c r="AD306" s="22">
        <f>('Income Statement Annual'!AF306-'Income Statement Annual'!AC306)/'Income Statement Annual'!N306</f>
        <v>0.33344163182280484</v>
      </c>
      <c r="AE306" s="22">
        <f>'Income Statement Annual'!AF306/'Income Statement Annual'!N306</f>
        <v>0.30673487117188381</v>
      </c>
      <c r="AF306" s="22">
        <f>'Income Statement Annual'!BS306/'Income Statement Annual'!N306</f>
        <v>0.2420206379251893</v>
      </c>
      <c r="AG306" s="22">
        <f>('Income Statement Annual'!AF306-'Income Statement Annual'!AC306)/('Income Statement Annual'!AH306*-1)</f>
        <v>246.52741514360312</v>
      </c>
      <c r="AH306" s="23">
        <f>'Income Statement Annual'!AF306/('Income Statement Annual'!AH306*-1)</f>
        <v>226.78198433420366</v>
      </c>
      <c r="AI306" s="24">
        <f>'Cash Flow Statement Annual'!BG306/'Cash Flow Statement Annual'!AB306</f>
        <v>-1.3407641071979308</v>
      </c>
      <c r="AJ306" s="22">
        <f>'Cash Flow Statement Annual'!AB306/'Balance Sheet Annual'!BR306</f>
        <v>0.17966388057728239</v>
      </c>
      <c r="AK306" s="22">
        <f>('Cash Flow Statement Annual'!AB306+'Cash Flow Statement Annual'!AV306)/('Balance Sheet Annual'!BH306+'Balance Sheet Annual'!BS306)</f>
        <v>5.3743057372997178</v>
      </c>
      <c r="AL306" s="23">
        <f>('Cash Flow Statement Annual'!AB306/('Balance Sheet Annual'!BH306+'Balance Sheet Annual'!BS306))</f>
        <v>5.3743057372997178</v>
      </c>
      <c r="AM306" s="24">
        <f>'Income Statement Annual'!BS306/'Balance Sheet Annual'!CS306</f>
        <v>0.4094511475625312</v>
      </c>
      <c r="AN306" s="22">
        <f>'Income Statement Annual'!N306/'Balance Sheet Annual'!CS306</f>
        <v>1.6918026126726273</v>
      </c>
      <c r="AO306" s="22">
        <f>'Income Statement Annual'!N306/'Balance Sheet Annual'!BB306</f>
        <v>0.37211796105723932</v>
      </c>
      <c r="AP306" s="22">
        <f>'Income Statement Annual'!N306/('Balance Sheet Annual'!AH306-'Balance Sheet Annual'!BR306)</f>
        <v>15.75781858653311</v>
      </c>
      <c r="AQ306" s="22">
        <f>'Income Statement Annual'!BS306/'Balance Sheet Annual'!BB306</f>
        <v>9.0060226318493808E-2</v>
      </c>
      <c r="AR306" s="22">
        <f>'Cash Flow Statement Annual'!AB306/'Income Statement Annual'!N306</f>
        <v>0.32633807492372019</v>
      </c>
      <c r="AS306" s="22">
        <f>'Cash Flow Statement Annual'!BG306/'Income Statement Annual'!N306</f>
        <v>-0.4375423776697932</v>
      </c>
      <c r="AT306" s="22">
        <f>'Cash Flow Statement Annual'!AB306/'Balance Sheet Annual'!BB306</f>
        <v>0.12143625905595935</v>
      </c>
      <c r="AU306" s="22">
        <f>('Cash Flow Statement Annual'!AB306+'Cash Flow Statement Annual'!AU306)/'Balance Sheet Annual'!BR306</f>
        <v>0.24053789217659102</v>
      </c>
      <c r="AV306" s="22">
        <f>('Cash Flow Statement Annual'!AB306+'Cash Flow Statement Annual'!AU306)/('Balance Sheet Annual'!BH306+'Balance Sheet Annual'!BS306)</f>
        <v>7.1952368489924101</v>
      </c>
      <c r="AW306" s="22">
        <f>'Cash Flow Statement Annual'!AB306/'Balance Sheet Annual'!BS306</f>
        <v>5.6667995339424788</v>
      </c>
      <c r="AX306" s="22">
        <f>('Cash Flow Statement Annual'!AB306+'Cash Flow Statement Annual'!AU306)/'Balance Sheet Annual'!BS306</f>
        <v>7.5868338750229967</v>
      </c>
      <c r="AY306" s="22">
        <f>('Balance Sheet Annual'!BH306+'Balance Sheet Annual'!BS306)/('Income Statement Annual'!AF306-'Income Statement Annual'!AC306)</f>
        <v>0.18210654522346961</v>
      </c>
      <c r="AZ306" s="22">
        <f>(('Balance Sheet Annual'!BH306+'Balance Sheet Annual'!BS306)-'Balance Sheet Annual'!N306)/('Income Statement Annual'!AF306-'Income Statement Annual'!AC306)</f>
        <v>-5.9992586316458381E-2</v>
      </c>
      <c r="BA306" s="22">
        <f>('Cash Flow Statement Annual'!AB306+'Cash Flow Statement Annual'!AU306)/'Income Statement Annual'!BS306</f>
        <v>1.805252982161748</v>
      </c>
      <c r="BB306" s="22">
        <f>'Income Statement Annual'!AF306/('Balance Sheet Annual'!BH306+'Balance Sheet Annual'!BS306)</f>
        <v>5.0514699467853097</v>
      </c>
      <c r="BC306" s="23">
        <f>'Income Statement Annual'!AF306/('Balance Sheet Annual'!BB306-'Balance Sheet Annual'!BR306)</f>
        <v>0.35218877472407167</v>
      </c>
    </row>
    <row r="307" spans="1:55" x14ac:dyDescent="0.2">
      <c r="A307" s="47" t="s">
        <v>931</v>
      </c>
      <c r="B307" s="47" t="s">
        <v>932</v>
      </c>
      <c r="C307" s="47" t="str">
        <f>VLOOKUP(A307,'[1]S&amp;P 500 Wikipedia'!A:D,3,FALSE)</f>
        <v>Information Technology</v>
      </c>
      <c r="D307" s="47">
        <v>106287</v>
      </c>
      <c r="E307" s="47" t="s">
        <v>16</v>
      </c>
      <c r="F307" s="47">
        <v>2019</v>
      </c>
      <c r="G307" s="47" t="s">
        <v>17</v>
      </c>
      <c r="H307" s="48">
        <v>43616</v>
      </c>
      <c r="I307" s="48">
        <v>43670</v>
      </c>
      <c r="J307" s="48">
        <v>43742</v>
      </c>
      <c r="K307" s="47">
        <v>359400000</v>
      </c>
      <c r="L307" s="47">
        <v>362600000</v>
      </c>
      <c r="M307" s="47" t="s">
        <v>2125</v>
      </c>
      <c r="N307" s="20">
        <f>'Balance Sheet Annual'!AH307/'Balance Sheet Annual'!BR307</f>
        <v>1.1718679050567595</v>
      </c>
      <c r="O307" s="21">
        <f>('Balance Sheet Annual'!AH307-'Balance Sheet Annual'!U307)/'Balance Sheet Annual'!BR307</f>
        <v>1.1718679050567595</v>
      </c>
      <c r="P307" s="21">
        <f>'Balance Sheet Annual'!N307/'Balance Sheet Annual'!BR307</f>
        <v>0.14707946336429309</v>
      </c>
      <c r="Q307" s="21">
        <f>'Balance Sheet Annual'!CH307/'Balance Sheet Annual'!CS307</f>
        <v>2.3120824584844435</v>
      </c>
      <c r="R307" s="21">
        <f>('Balance Sheet Annual'!BH307+'Balance Sheet Annual'!BS307)/'Balance Sheet Annual'!BB307</f>
        <v>9.1793453204241579E-2</v>
      </c>
      <c r="S307" s="21">
        <f>('Balance Sheet Annual'!BH307/'Balance Sheet Annual'!BB307)</f>
        <v>0</v>
      </c>
      <c r="T307" s="21">
        <f>'Balance Sheet Annual'!BS307/'Balance Sheet Annual'!BB307</f>
        <v>9.1793453204241579E-2</v>
      </c>
      <c r="U307" s="21">
        <f>('Balance Sheet Annual'!BH307+'Balance Sheet Annual'!BS307)/'Balance Sheet Annual'!CS307</f>
        <v>0.30402748616148118</v>
      </c>
      <c r="V307" s="21">
        <f>('Balance Sheet Annual'!BH307/'Balance Sheet Annual'!CS307)</f>
        <v>0</v>
      </c>
      <c r="W307" s="21">
        <f>('Balance Sheet Annual'!BS307/'Balance Sheet Annual'!CS307)</f>
        <v>0.30402748616148118</v>
      </c>
      <c r="X307" s="22">
        <f>'Balance Sheet Annual'!AH307/'Balance Sheet Annual'!BB307</f>
        <v>0.65441447671738129</v>
      </c>
      <c r="Y307" s="22">
        <f>'Balance Sheet Annual'!CS307/('Balance Sheet Annual'!BB307-'Balance Sheet Annual'!AQ307-'Balance Sheet Annual'!AR307-'Balance Sheet Annual'!AS307)</f>
        <v>0.40335371017661642</v>
      </c>
      <c r="Z307" s="22">
        <f>'Balance Sheet Annual'!BA307/'Balance Sheet Annual'!BB307</f>
        <v>0.34558552328261871</v>
      </c>
      <c r="AA307" s="22">
        <f>'Balance Sheet Annual'!AR307/'Balance Sheet Annual'!BB307</f>
        <v>0.20546334716459197</v>
      </c>
      <c r="AB307" s="23">
        <f>'Balance Sheet Annual'!CS307/'Balance Sheet Annual'!CT307</f>
        <v>0.30192485016136467</v>
      </c>
      <c r="AC307" s="24">
        <f>'Income Statement Annual'!V307/'Income Statement Annual'!N307</f>
        <v>0.68779324055666002</v>
      </c>
      <c r="AD307" s="22">
        <f>('Income Statement Annual'!AF307-'Income Statement Annual'!AC307)/'Income Statement Annual'!N307</f>
        <v>0.36349900596421469</v>
      </c>
      <c r="AE307" s="22">
        <f>'Income Statement Annual'!AF307/'Income Statement Annual'!N307</f>
        <v>0.36349900596421469</v>
      </c>
      <c r="AF307" s="22">
        <f>'Income Statement Annual'!BS307/'Income Statement Annual'!N307</f>
        <v>0.27419483101391651</v>
      </c>
      <c r="AG307" s="22">
        <f>('Income Statement Annual'!AF307-'Income Statement Annual'!AC307)/('Income Statement Annual'!AH307*-1)</f>
        <v>415.54545454545456</v>
      </c>
      <c r="AH307" s="23">
        <f>'Income Statement Annual'!AF307/('Income Statement Annual'!AH307*-1)</f>
        <v>415.54545454545456</v>
      </c>
      <c r="AI307" s="24">
        <f>'Cash Flow Statement Annual'!BG307/'Cash Flow Statement Annual'!AB307</f>
        <v>-0.79315768777035001</v>
      </c>
      <c r="AJ307" s="22">
        <f>'Cash Flow Statement Annual'!AB307/'Balance Sheet Annual'!BR307</f>
        <v>0.26243550051599585</v>
      </c>
      <c r="AK307" s="22">
        <f>('Cash Flow Statement Annual'!AB307+'Cash Flow Statement Annual'!AV307)/('Balance Sheet Annual'!BH307+'Balance Sheet Annual'!BS307)</f>
        <v>0.55838774485183329</v>
      </c>
      <c r="AL307" s="23">
        <f>('Cash Flow Statement Annual'!AB307/('Balance Sheet Annual'!BH307+'Balance Sheet Annual'!BS307))</f>
        <v>1.5965595178302361</v>
      </c>
      <c r="AM307" s="24">
        <f>'Income Statement Annual'!BS307/'Balance Sheet Annual'!CS307</f>
        <v>0.39488451994655471</v>
      </c>
      <c r="AN307" s="22">
        <f>'Income Statement Annual'!N307/'Balance Sheet Annual'!CS307</f>
        <v>1.4401603359419737</v>
      </c>
      <c r="AO307" s="22">
        <f>'Income Statement Annual'!N307/'Balance Sheet Annual'!BB307</f>
        <v>0.43482019363762103</v>
      </c>
      <c r="AP307" s="22">
        <f>'Income Statement Annual'!N307/('Balance Sheet Annual'!AH307-'Balance Sheet Annual'!BR307)</f>
        <v>4.5304431367839557</v>
      </c>
      <c r="AQ307" s="22">
        <f>'Income Statement Annual'!BS307/'Balance Sheet Annual'!BB307</f>
        <v>0.11922544951590595</v>
      </c>
      <c r="AR307" s="22">
        <f>'Cash Flow Statement Annual'!AB307/'Income Statement Annual'!N307</f>
        <v>0.3370444002650762</v>
      </c>
      <c r="AS307" s="22">
        <f>'Cash Flow Statement Annual'!BG307/'Income Statement Annual'!N307</f>
        <v>-0.26732935719019219</v>
      </c>
      <c r="AT307" s="22">
        <f>'Cash Flow Statement Annual'!AB307/'Balance Sheet Annual'!BB307</f>
        <v>0.14655371138773629</v>
      </c>
      <c r="AU307" s="22">
        <f>('Cash Flow Statement Annual'!AB307+'Cash Flow Statement Annual'!AU307)/'Balance Sheet Annual'!BR307</f>
        <v>-7.3642930856553143E-2</v>
      </c>
      <c r="AV307" s="22">
        <f>('Cash Flow Statement Annual'!AB307+'Cash Flow Statement Annual'!AU307)/('Balance Sheet Annual'!BH307+'Balance Sheet Annual'!BS307)</f>
        <v>-0.44801607232546459</v>
      </c>
      <c r="AW307" s="22">
        <f>'Cash Flow Statement Annual'!AB307/'Balance Sheet Annual'!BS307</f>
        <v>1.5965595178302361</v>
      </c>
      <c r="AX307" s="22">
        <f>('Cash Flow Statement Annual'!AB307+'Cash Flow Statement Annual'!AU307)/'Balance Sheet Annual'!BS307</f>
        <v>-0.44801607232546459</v>
      </c>
      <c r="AY307" s="22">
        <f>('Balance Sheet Annual'!BH307+'Balance Sheet Annual'!BS307)/('Income Statement Annual'!AF307-'Income Statement Annual'!AC307)</f>
        <v>0.58076277984394375</v>
      </c>
      <c r="AZ307" s="22">
        <f>(('Balance Sheet Annual'!BH307+'Balance Sheet Annual'!BS307)-'Balance Sheet Annual'!N307)/('Income Statement Annual'!AF307-'Income Statement Annual'!AC307)</f>
        <v>6.1109895719390357E-2</v>
      </c>
      <c r="BA307" s="22">
        <f>('Cash Flow Statement Annual'!AB307+'Cash Flow Statement Annual'!AU307)/'Income Statement Annual'!BS307</f>
        <v>-0.34493426140757927</v>
      </c>
      <c r="BB307" s="22">
        <f>'Income Statement Annual'!AF307/('Balance Sheet Annual'!BH307+'Balance Sheet Annual'!BS307)</f>
        <v>1.7218734304369663</v>
      </c>
      <c r="BC307" s="23">
        <f>'Income Statement Annual'!AF307/('Balance Sheet Annual'!BB307-'Balance Sheet Annual'!BR307)</f>
        <v>0.35794831636648394</v>
      </c>
    </row>
    <row r="308" spans="1:55" x14ac:dyDescent="0.2">
      <c r="A308" s="47" t="s">
        <v>979</v>
      </c>
      <c r="B308" s="47" t="s">
        <v>980</v>
      </c>
      <c r="C308" s="47" t="str">
        <f>VLOOKUP(A308,'[1]S&amp;P 500 Wikipedia'!A:D,3,FALSE)</f>
        <v>Utilities</v>
      </c>
      <c r="D308" s="47">
        <v>117316</v>
      </c>
      <c r="E308" s="47" t="s">
        <v>16</v>
      </c>
      <c r="F308" s="47">
        <v>2018</v>
      </c>
      <c r="G308" s="47" t="s">
        <v>17</v>
      </c>
      <c r="H308" s="48">
        <v>43465</v>
      </c>
      <c r="I308" s="48">
        <v>43524</v>
      </c>
      <c r="J308" s="48">
        <v>43587</v>
      </c>
      <c r="K308" s="47">
        <v>504000000</v>
      </c>
      <c r="L308" s="47">
        <v>507000000</v>
      </c>
      <c r="M308" s="47" t="s">
        <v>2126</v>
      </c>
      <c r="N308" s="20">
        <f>'Balance Sheet Annual'!AH308/'Balance Sheet Annual'!BR308</f>
        <v>0.71063829787234045</v>
      </c>
      <c r="O308" s="21">
        <f>('Balance Sheet Annual'!AH308-'Balance Sheet Annual'!U308)/'Balance Sheet Annual'!BR308</f>
        <v>0.59493414387031407</v>
      </c>
      <c r="P308" s="21">
        <f>'Balance Sheet Annual'!N308/'Balance Sheet Annual'!BR308</f>
        <v>3.5866261398176294E-2</v>
      </c>
      <c r="Q308" s="21">
        <f>'Balance Sheet Annual'!CH308/'Balance Sheet Annual'!CS308</f>
        <v>2.1526744105167976</v>
      </c>
      <c r="R308" s="21">
        <f>('Balance Sheet Annual'!BH308+'Balance Sheet Annual'!BS308)/'Balance Sheet Annual'!BB308</f>
        <v>0.34148171027666241</v>
      </c>
      <c r="S308" s="21">
        <f>('Balance Sheet Annual'!BH308/'Balance Sheet Annual'!BB308)</f>
        <v>5.0964126549883068E-2</v>
      </c>
      <c r="T308" s="21">
        <f>'Balance Sheet Annual'!BS308/'Balance Sheet Annual'!BB308</f>
        <v>0.29051758372677933</v>
      </c>
      <c r="U308" s="21">
        <f>('Balance Sheet Annual'!BH308+'Balance Sheet Annual'!BS308)/'Balance Sheet Annual'!CS308</f>
        <v>1.0765806496487444</v>
      </c>
      <c r="V308" s="21">
        <f>('Balance Sheet Annual'!BH308/'Balance Sheet Annual'!CS308)</f>
        <v>0.16067329762815608</v>
      </c>
      <c r="W308" s="21">
        <f>('Balance Sheet Annual'!BS308/'Balance Sheet Annual'!CS308)</f>
        <v>0.91590735202058848</v>
      </c>
      <c r="X308" s="22">
        <f>'Balance Sheet Annual'!AH308/'Balance Sheet Annual'!BB308</f>
        <v>7.737281030754975E-2</v>
      </c>
      <c r="Y308" s="22">
        <f>'Balance Sheet Annual'!CS308/('Balance Sheet Annual'!BB308-'Balance Sheet Annual'!AQ308-'Balance Sheet Annual'!AR308-'Balance Sheet Annual'!AS308)</f>
        <v>0.31830761396594859</v>
      </c>
      <c r="Z308" s="22">
        <f>'Balance Sheet Annual'!BA308/'Balance Sheet Annual'!BB308</f>
        <v>0.92262718969245028</v>
      </c>
      <c r="AA308" s="22">
        <f>'Balance Sheet Annual'!AR308/'Balance Sheet Annual'!BB308</f>
        <v>3.5299827913338924E-4</v>
      </c>
      <c r="AB308" s="23">
        <f>'Balance Sheet Annual'!CS308/'Balance Sheet Annual'!CT308</f>
        <v>0.31719101619379608</v>
      </c>
      <c r="AC308" s="24">
        <f>'Income Statement Annual'!V308/'Income Statement Annual'!N308</f>
        <v>0.66738861386138615</v>
      </c>
      <c r="AD308" s="22">
        <f>('Income Statement Annual'!AF308-'Income Statement Annual'!AC308)/'Income Statement Annual'!N308</f>
        <v>0.35643564356435642</v>
      </c>
      <c r="AE308" s="22">
        <f>'Income Statement Annual'!AF308/'Income Statement Annual'!N308</f>
        <v>0.23700495049504949</v>
      </c>
      <c r="AF308" s="22">
        <f>'Income Statement Annual'!BS308/'Income Statement Annual'!N308</f>
        <v>0.14830858085808582</v>
      </c>
      <c r="AG308" s="22">
        <f>('Income Statement Annual'!AF308-'Income Statement Annual'!AC308)/('Income Statement Annual'!AH308*-1)</f>
        <v>7.2605042016806722</v>
      </c>
      <c r="AH308" s="23">
        <f>'Income Statement Annual'!AF308/('Income Statement Annual'!AH308*-1)</f>
        <v>4.8277310924369745</v>
      </c>
      <c r="AI308" s="24">
        <f>'Cash Flow Statement Annual'!BG308/'Cash Flow Statement Annual'!AB308</f>
        <v>0.30449708204600068</v>
      </c>
      <c r="AJ308" s="22">
        <f>'Cash Flow Statement Annual'!AB308/'Balance Sheet Annual'!BR308</f>
        <v>0.59027355623100308</v>
      </c>
      <c r="AK308" s="22">
        <f>('Cash Flow Statement Annual'!AB308+'Cash Flow Statement Annual'!AV308)/('Balance Sheet Annual'!BH308+'Balance Sheet Annual'!BS308)</f>
        <v>0.12940948442951286</v>
      </c>
      <c r="AL308" s="23">
        <f>('Cash Flow Statement Annual'!AB308/('Balance Sheet Annual'!BH308+'Balance Sheet Annual'!BS308))</f>
        <v>0.18820261015635095</v>
      </c>
      <c r="AM308" s="24">
        <f>'Income Statement Annual'!BS308/'Balance Sheet Annual'!CS308</f>
        <v>0.10002086666202963</v>
      </c>
      <c r="AN308" s="22">
        <f>'Income Statement Annual'!N308/'Balance Sheet Annual'!CS308</f>
        <v>0.67441051679766295</v>
      </c>
      <c r="AO308" s="22">
        <f>'Income Statement Annual'!N308/'Balance Sheet Annual'!BB308</f>
        <v>0.21391695715483386</v>
      </c>
      <c r="AP308" s="22">
        <f>'Income Statement Annual'!N308/('Balance Sheet Annual'!AH308-'Balance Sheet Annual'!BR308)</f>
        <v>-6.7899159663865545</v>
      </c>
      <c r="AQ308" s="22">
        <f>'Income Statement Annual'!BS308/'Balance Sheet Annual'!BB308</f>
        <v>3.1725720337113357E-2</v>
      </c>
      <c r="AR308" s="22">
        <f>'Cash Flow Statement Annual'!AB308/'Income Statement Annual'!N308</f>
        <v>0.3004331683168317</v>
      </c>
      <c r="AS308" s="22">
        <f>'Cash Flow Statement Annual'!BG308/'Income Statement Annual'!N308</f>
        <v>9.1481023102310224E-2</v>
      </c>
      <c r="AT308" s="22">
        <f>'Cash Flow Statement Annual'!AB308/'Balance Sheet Annual'!BB308</f>
        <v>6.4267749194722681E-2</v>
      </c>
      <c r="AU308" s="22">
        <f>('Cash Flow Statement Annual'!AB308+'Cash Flow Statement Annual'!AU308)/'Balance Sheet Annual'!BR308</f>
        <v>-0.20324214792299899</v>
      </c>
      <c r="AV308" s="22">
        <f>('Cash Flow Statement Annual'!AB308+'Cash Flow Statement Annual'!AU308)/('Balance Sheet Annual'!BH308+'Balance Sheet Annual'!BS308)</f>
        <v>-6.4801653960460004E-2</v>
      </c>
      <c r="AW308" s="22">
        <f>'Cash Flow Statement Annual'!AB308/'Balance Sheet Annual'!BS308</f>
        <v>0.22121810449574728</v>
      </c>
      <c r="AX308" s="22">
        <f>('Cash Flow Statement Annual'!AB308+'Cash Flow Statement Annual'!AU308)/'Balance Sheet Annual'!BS308</f>
        <v>-7.6169501822600238E-2</v>
      </c>
      <c r="AY308" s="22">
        <f>('Balance Sheet Annual'!BH308+'Balance Sheet Annual'!BS308)/('Income Statement Annual'!AF308-'Income Statement Annual'!AC308)</f>
        <v>4.4785879629629628</v>
      </c>
      <c r="AZ308" s="22">
        <f>(('Balance Sheet Annual'!BH308+'Balance Sheet Annual'!BS308)-'Balance Sheet Annual'!N308)/('Income Statement Annual'!AF308-'Income Statement Annual'!AC308)</f>
        <v>4.4273726851851851</v>
      </c>
      <c r="BA308" s="22">
        <f>('Cash Flow Statement Annual'!AB308+'Cash Flow Statement Annual'!AU308)/'Income Statement Annual'!BS308</f>
        <v>-0.69749652294853959</v>
      </c>
      <c r="BB308" s="22">
        <f>'Income Statement Annual'!AF308/('Balance Sheet Annual'!BH308+'Balance Sheet Annual'!BS308)</f>
        <v>0.14846879441788344</v>
      </c>
      <c r="BC308" s="23">
        <f>'Income Statement Annual'!AF308/('Balance Sheet Annual'!BB308-'Balance Sheet Annual'!BR308)</f>
        <v>5.6893862494119977E-2</v>
      </c>
    </row>
    <row r="309" spans="1:55" x14ac:dyDescent="0.2">
      <c r="A309" s="47" t="s">
        <v>943</v>
      </c>
      <c r="B309" s="47" t="s">
        <v>944</v>
      </c>
      <c r="C309" s="47" t="str">
        <f>VLOOKUP(A309,'[1]S&amp;P 500 Wikipedia'!A:D,3,FALSE)</f>
        <v>Consumer Staples</v>
      </c>
      <c r="D309" s="47">
        <v>218222</v>
      </c>
      <c r="E309" s="47" t="s">
        <v>16</v>
      </c>
      <c r="F309" s="47">
        <v>2018</v>
      </c>
      <c r="G309" s="47" t="s">
        <v>17</v>
      </c>
      <c r="H309" s="48">
        <v>43465</v>
      </c>
      <c r="I309" s="48">
        <v>43511</v>
      </c>
      <c r="J309" s="48">
        <v>43874</v>
      </c>
      <c r="K309" s="47">
        <v>1409000000</v>
      </c>
      <c r="L309" s="47">
        <v>1420000000</v>
      </c>
      <c r="M309" s="47" t="s">
        <v>1299</v>
      </c>
      <c r="N309" s="20">
        <f>'Balance Sheet Annual'!AH309/'Balance Sheet Annual'!BR309</f>
        <v>0.98893305628331374</v>
      </c>
      <c r="O309" s="21">
        <f>('Balance Sheet Annual'!AH309-'Balance Sheet Annual'!U309)/'Balance Sheet Annual'!BR309</f>
        <v>0.84763754630047883</v>
      </c>
      <c r="P309" s="21">
        <f>'Balance Sheet Annual'!N309/'Balance Sheet Annual'!BR309</f>
        <v>0.40622459120065046</v>
      </c>
      <c r="Q309" s="21">
        <f>'Balance Sheet Annual'!CH309/'Balance Sheet Annual'!CS309</f>
        <v>4.3176277222298314</v>
      </c>
      <c r="R309" s="21">
        <f>('Balance Sheet Annual'!BH309+'Balance Sheet Annual'!BS309)/'Balance Sheet Annual'!BB309</f>
        <v>0.41625025757263551</v>
      </c>
      <c r="S309" s="21">
        <f>('Balance Sheet Annual'!BH309/'Balance Sheet Annual'!BB309)</f>
        <v>5.1849371522769423E-2</v>
      </c>
      <c r="T309" s="21">
        <f>'Balance Sheet Annual'!BS309/'Balance Sheet Annual'!BB309</f>
        <v>0.36440088604986604</v>
      </c>
      <c r="U309" s="21">
        <f>('Balance Sheet Annual'!BH309+'Balance Sheet Annual'!BS309)/'Balance Sheet Annual'!CS309</f>
        <v>2.2134639090535542</v>
      </c>
      <c r="V309" s="21">
        <f>('Balance Sheet Annual'!BH309/'Balance Sheet Annual'!CS309)</f>
        <v>0.27571565538967263</v>
      </c>
      <c r="W309" s="21">
        <f>('Balance Sheet Annual'!BS309/'Balance Sheet Annual'!CS309)</f>
        <v>1.9377482536638817</v>
      </c>
      <c r="X309" s="22">
        <f>'Balance Sheet Annual'!AH309/'Balance Sheet Annual'!BB309</f>
        <v>0.28195188543169175</v>
      </c>
      <c r="Y309" s="22">
        <f>'Balance Sheet Annual'!CS309/('Balance Sheet Annual'!BB309-'Balance Sheet Annual'!AQ309-'Balance Sheet Annual'!AR309-'Balance Sheet Annual'!AS309)</f>
        <v>0.31058172923535043</v>
      </c>
      <c r="Z309" s="22">
        <f>'Balance Sheet Annual'!BA309/'Balance Sheet Annual'!BB309</f>
        <v>0.7180481145683083</v>
      </c>
      <c r="AA309" s="22">
        <f>'Balance Sheet Annual'!AR309/'Balance Sheet Annual'!BB309</f>
        <v>0.19070677931176591</v>
      </c>
      <c r="AB309" s="23">
        <f>'Balance Sheet Annual'!CS309/'Balance Sheet Annual'!CT309</f>
        <v>0.1880537811662889</v>
      </c>
      <c r="AC309" s="24">
        <f>'Income Statement Annual'!V309/'Income Statement Annual'!N309</f>
        <v>0.54561482191738453</v>
      </c>
      <c r="AD309" s="22">
        <f>('Income Statement Annual'!AF309-'Income Statement Annual'!AC309)/'Income Statement Annual'!N309</f>
        <v>0.15635390730115525</v>
      </c>
      <c r="AE309" s="22">
        <f>'Income Statement Annual'!AF309/'Income Statement Annual'!N309</f>
        <v>0.15635390730115525</v>
      </c>
      <c r="AF309" s="22">
        <f>'Income Statement Annual'!BS309/'Income Statement Annual'!N309</f>
        <v>0.19354788821700872</v>
      </c>
      <c r="AG309" s="22">
        <f>('Income Statement Annual'!AF309-'Income Statement Annual'!AC309)/('Income Statement Annual'!AH309*-1)</f>
        <v>8.2936833470057429</v>
      </c>
      <c r="AH309" s="23">
        <f>'Income Statement Annual'!AF309/('Income Statement Annual'!AH309*-1)</f>
        <v>8.2936833470057429</v>
      </c>
      <c r="AI309" s="24">
        <f>'Cash Flow Statement Annual'!BG309/'Cash Flow Statement Annual'!AB309</f>
        <v>-1.462453531598513</v>
      </c>
      <c r="AJ309" s="22">
        <f>'Cash Flow Statement Annual'!AB309/'Balance Sheet Annual'!BR309</f>
        <v>0.42528683711265697</v>
      </c>
      <c r="AK309" s="22">
        <f>('Cash Flow Statement Annual'!AB309+'Cash Flow Statement Annual'!AV309)/('Balance Sheet Annual'!BH309+'Balance Sheet Annual'!BS309)</f>
        <v>0.13876427090745955</v>
      </c>
      <c r="AL309" s="23">
        <f>('Cash Flow Statement Annual'!AB309/('Balance Sheet Annual'!BH309+'Balance Sheet Annual'!BS309))</f>
        <v>0.29129668017697474</v>
      </c>
      <c r="AM309" s="24">
        <f>'Income Statement Annual'!BS309/'Balance Sheet Annual'!CS309</f>
        <v>0.85707437337351045</v>
      </c>
      <c r="AN309" s="22">
        <f>'Income Statement Annual'!N309/'Balance Sheet Annual'!CS309</f>
        <v>4.4282290097246957</v>
      </c>
      <c r="AO309" s="22">
        <f>'Income Statement Annual'!N309/'Balance Sheet Annual'!BB309</f>
        <v>0.83274520914897998</v>
      </c>
      <c r="AP309" s="22">
        <f>'Income Statement Annual'!N309/('Balance Sheet Annual'!AH309-'Balance Sheet Annual'!BR309)</f>
        <v>-263.92244897959182</v>
      </c>
      <c r="AQ309" s="22">
        <f>'Income Statement Annual'!BS309/'Balance Sheet Annual'!BB309</f>
        <v>0.16117607665361633</v>
      </c>
      <c r="AR309" s="22">
        <f>'Cash Flow Statement Annual'!AB309/'Income Statement Annual'!N309</f>
        <v>0.14560554275374646</v>
      </c>
      <c r="AS309" s="22">
        <f>'Cash Flow Statement Annual'!BG309/'Income Statement Annual'!N309</f>
        <v>-0.21294134022053479</v>
      </c>
      <c r="AT309" s="22">
        <f>'Cash Flow Statement Annual'!AB309/'Balance Sheet Annual'!BB309</f>
        <v>0.12125231815371935</v>
      </c>
      <c r="AU309" s="22">
        <f>('Cash Flow Statement Annual'!AB309+'Cash Flow Statement Annual'!AU309)/'Balance Sheet Annual'!BR309</f>
        <v>0.63144818863492636</v>
      </c>
      <c r="AV309" s="22">
        <f>('Cash Flow Statement Annual'!AB309+'Cash Flow Statement Annual'!AU309)/('Balance Sheet Annual'!BH309+'Balance Sheet Annual'!BS309)</f>
        <v>0.43250518238915875</v>
      </c>
      <c r="AW309" s="22">
        <f>'Cash Flow Statement Annual'!AB309/'Balance Sheet Annual'!BS309</f>
        <v>0.33274430111327091</v>
      </c>
      <c r="AX309" s="22">
        <f>('Cash Flow Statement Annual'!AB309+'Cash Flow Statement Annual'!AU309)/'Balance Sheet Annual'!BS309</f>
        <v>0.49404488425516874</v>
      </c>
      <c r="AY309" s="22">
        <f>('Balance Sheet Annual'!BH309+'Balance Sheet Annual'!BS309)/('Income Statement Annual'!AF309-'Income Statement Annual'!AC309)</f>
        <v>3.1969337289812065</v>
      </c>
      <c r="AZ309" s="22">
        <f>(('Balance Sheet Annual'!BH309+'Balance Sheet Annual'!BS309)-'Balance Sheet Annual'!N309)/('Income Statement Annual'!AF309-'Income Statement Annual'!AC309)</f>
        <v>2.3074183976261127</v>
      </c>
      <c r="BA309" s="22">
        <f>('Cash Flow Statement Annual'!AB309+'Cash Flow Statement Annual'!AU309)/'Income Statement Annual'!BS309</f>
        <v>1.1169796244506591</v>
      </c>
      <c r="BB309" s="22">
        <f>'Income Statement Annual'!AF309/('Balance Sheet Annual'!BH309+'Balance Sheet Annual'!BS309)</f>
        <v>0.31279972773119641</v>
      </c>
      <c r="BC309" s="23">
        <f>'Income Statement Annual'!AF309/('Balance Sheet Annual'!BB309-'Balance Sheet Annual'!BR309)</f>
        <v>0.18212934606377229</v>
      </c>
    </row>
    <row r="310" spans="1:55" x14ac:dyDescent="0.2">
      <c r="A310" s="47" t="s">
        <v>952</v>
      </c>
      <c r="B310" s="47" t="s">
        <v>953</v>
      </c>
      <c r="C310" s="47" t="str">
        <f>VLOOKUP(A310,'[1]S&amp;P 500 Wikipedia'!A:D,3,FALSE)</f>
        <v>Health Care</v>
      </c>
      <c r="D310" s="47">
        <v>262090</v>
      </c>
      <c r="E310" s="47" t="s">
        <v>16</v>
      </c>
      <c r="F310" s="47">
        <v>2018</v>
      </c>
      <c r="G310" s="47" t="s">
        <v>17</v>
      </c>
      <c r="H310" s="48">
        <v>43465</v>
      </c>
      <c r="I310" s="48">
        <v>43524</v>
      </c>
      <c r="J310" s="48">
        <v>43594</v>
      </c>
      <c r="K310" s="47">
        <v>5790000000</v>
      </c>
      <c r="L310" s="47">
        <v>5913000000</v>
      </c>
      <c r="M310" s="47" t="s">
        <v>2127</v>
      </c>
      <c r="N310" s="20">
        <f>'Balance Sheet Annual'!AH310/'Balance Sheet Annual'!BR310</f>
        <v>1.567190884264055</v>
      </c>
      <c r="O310" s="21">
        <f>('Balance Sheet Annual'!AH310-'Balance Sheet Annual'!U310)/'Balance Sheet Annual'!BR310</f>
        <v>1.3315126973663558</v>
      </c>
      <c r="P310" s="21">
        <f>'Balance Sheet Annual'!N310/'Balance Sheet Annual'!BR310</f>
        <v>0.59117305458768876</v>
      </c>
      <c r="Q310" s="21">
        <f>'Balance Sheet Annual'!CH310/'Balance Sheet Annual'!CS310</f>
        <v>1.5003842594770935</v>
      </c>
      <c r="R310" s="21">
        <f>('Balance Sheet Annual'!BH310+'Balance Sheet Annual'!BS310)/'Balance Sheet Annual'!BB310</f>
        <v>0.26181918543748395</v>
      </c>
      <c r="S310" s="21">
        <f>('Balance Sheet Annual'!BH310/'Balance Sheet Annual'!BB310)</f>
        <v>5.5393512855735995E-2</v>
      </c>
      <c r="T310" s="21">
        <f>'Balance Sheet Annual'!BS310/'Balance Sheet Annual'!BB310</f>
        <v>0.20642567258174793</v>
      </c>
      <c r="U310" s="21">
        <f>('Balance Sheet Annual'!BH310+'Balance Sheet Annual'!BS310)/'Balance Sheet Annual'!CS310</f>
        <v>0.65465267648488845</v>
      </c>
      <c r="V310" s="21">
        <f>('Balance Sheet Annual'!BH310/'Balance Sheet Annual'!CS310)</f>
        <v>0.13850593641681958</v>
      </c>
      <c r="W310" s="21">
        <f>('Balance Sheet Annual'!BS310/'Balance Sheet Annual'!CS310)</f>
        <v>0.51614674006806882</v>
      </c>
      <c r="X310" s="22">
        <f>'Balance Sheet Annual'!AH310/'Balance Sheet Annual'!BB310</f>
        <v>0.31316685798159616</v>
      </c>
      <c r="Y310" s="22">
        <f>'Balance Sheet Annual'!CS310/('Balance Sheet Annual'!BB310-'Balance Sheet Annual'!AQ310-'Balance Sheet Annual'!AR310-'Balance Sheet Annual'!AS310)</f>
        <v>0.90053812799254251</v>
      </c>
      <c r="Z310" s="22">
        <f>'Balance Sheet Annual'!BA310/'Balance Sheet Annual'!BB310</f>
        <v>0.68683314201840384</v>
      </c>
      <c r="AA310" s="22">
        <f>'Balance Sheet Annual'!AR310/'Balance Sheet Annual'!BB310</f>
        <v>0.33502694090564095</v>
      </c>
      <c r="AB310" s="23">
        <f>'Balance Sheet Annual'!CS310/'Balance Sheet Annual'!CT310</f>
        <v>0.3999385279321549</v>
      </c>
      <c r="AC310" s="24">
        <f>'Income Statement Annual'!V310/'Income Statement Annual'!N310</f>
        <v>0.7903331034354204</v>
      </c>
      <c r="AD310" s="22">
        <f>('Income Statement Annual'!AF310-'Income Statement Annual'!AC310)/'Income Statement Annual'!N310</f>
        <v>0.37165172330232821</v>
      </c>
      <c r="AE310" s="22">
        <f>'Income Statement Annual'!AF310/'Income Statement Annual'!N310</f>
        <v>0.28044438645217812</v>
      </c>
      <c r="AF310" s="22">
        <f>'Income Statement Annual'!BS310/'Income Statement Annual'!N310</f>
        <v>0.20789606128954088</v>
      </c>
      <c r="AG310" s="22" t="e">
        <f>('Income Statement Annual'!AF310-'Income Statement Annual'!AC310)/('Income Statement Annual'!AH310*-1)</f>
        <v>#DIV/0!</v>
      </c>
      <c r="AH310" s="23" t="e">
        <f>'Income Statement Annual'!AF310/('Income Statement Annual'!AH310*-1)</f>
        <v>#DIV/0!</v>
      </c>
      <c r="AI310" s="24">
        <f>'Cash Flow Statement Annual'!BG310/'Cash Flow Statement Annual'!AB310</f>
        <v>-1.2913823603740207</v>
      </c>
      <c r="AJ310" s="22">
        <f>'Cash Flow Statement Annual'!AB310/'Balance Sheet Annual'!BR310</f>
        <v>0.4968452773330822</v>
      </c>
      <c r="AK310" s="22">
        <f>('Cash Flow Statement Annual'!AB310+'Cash Flow Statement Annual'!AV310)/('Balance Sheet Annual'!BH310+'Balance Sheet Annual'!BS310)</f>
        <v>0.18806899856252995</v>
      </c>
      <c r="AL310" s="23">
        <f>('Cash Flow Statement Annual'!AB310/('Balance Sheet Annual'!BH310+'Balance Sheet Annual'!BS310))</f>
        <v>0.37920459990416866</v>
      </c>
      <c r="AM310" s="24">
        <f>'Income Statement Annual'!BS310/'Balance Sheet Annual'!CS310</f>
        <v>0.17492432440910302</v>
      </c>
      <c r="AN310" s="22">
        <f>'Income Statement Annual'!N310/'Balance Sheet Annual'!CS310</f>
        <v>0.84140278235229538</v>
      </c>
      <c r="AO310" s="22">
        <f>'Income Statement Annual'!N310/'Balance Sheet Annual'!BB310</f>
        <v>0.33650727937625058</v>
      </c>
      <c r="AP310" s="22">
        <f>'Income Statement Annual'!N310/('Balance Sheet Annual'!AH310-'Balance Sheet Annual'!BR310)</f>
        <v>2.969007692733411</v>
      </c>
      <c r="AQ310" s="22">
        <f>'Income Statement Annual'!BS310/'Balance Sheet Annual'!BB310</f>
        <v>6.9958537977581656E-2</v>
      </c>
      <c r="AR310" s="22">
        <f>'Cash Flow Statement Annual'!AB310/'Income Statement Annual'!N310</f>
        <v>0.29503979719276008</v>
      </c>
      <c r="AS310" s="22">
        <f>'Cash Flow Statement Annual'!BG310/'Income Statement Annual'!N310</f>
        <v>-0.38100918970305886</v>
      </c>
      <c r="AT310" s="22">
        <f>'Cash Flow Statement Annual'!AB310/'Balance Sheet Annual'!BB310</f>
        <v>9.9283039461056433E-2</v>
      </c>
      <c r="AU310" s="22">
        <f>('Cash Flow Statement Annual'!AB310+'Cash Flow Statement Annual'!AU310)/'Balance Sheet Annual'!BR310</f>
        <v>0.63891766330790722</v>
      </c>
      <c r="AV310" s="22">
        <f>('Cash Flow Statement Annual'!AB310+'Cash Flow Statement Annual'!AU310)/('Balance Sheet Annual'!BH310+'Balance Sheet Annual'!BS310)</f>
        <v>0.48763775754671779</v>
      </c>
      <c r="AW310" s="22">
        <f>'Cash Flow Statement Annual'!AB310/'Balance Sheet Annual'!BS310</f>
        <v>0.4809626545929685</v>
      </c>
      <c r="AX310" s="22">
        <f>('Cash Flow Statement Annual'!AB310+'Cash Flow Statement Annual'!AU310)/'Balance Sheet Annual'!BS310</f>
        <v>0.61849342125254492</v>
      </c>
      <c r="AY310" s="22">
        <f>('Balance Sheet Annual'!BH310+'Balance Sheet Annual'!BS310)/('Income Statement Annual'!AF310-'Income Statement Annual'!AC310)</f>
        <v>2.0934898184371553</v>
      </c>
      <c r="AZ310" s="22">
        <f>(('Balance Sheet Annual'!BH310+'Balance Sheet Annual'!BS310)-'Balance Sheet Annual'!N310)/('Income Statement Annual'!AF310-'Income Statement Annual'!AC310)</f>
        <v>1.1489116260407262</v>
      </c>
      <c r="BA310" s="22">
        <f>('Cash Flow Statement Annual'!AB310+'Cash Flow Statement Annual'!AU310)/'Income Statement Annual'!BS310</f>
        <v>1.8249798260557697</v>
      </c>
      <c r="BB310" s="22">
        <f>'Income Statement Annual'!AF310/('Balance Sheet Annual'!BH310+'Balance Sheet Annual'!BS310)</f>
        <v>0.36044561571633926</v>
      </c>
      <c r="BC310" s="23">
        <f>'Income Statement Annual'!AF310/('Balance Sheet Annual'!BB310-'Balance Sheet Annual'!BR310)</f>
        <v>0.1179389492498001</v>
      </c>
    </row>
    <row r="311" spans="1:55" x14ac:dyDescent="0.2">
      <c r="A311" s="47" t="s">
        <v>973</v>
      </c>
      <c r="B311" s="47" t="s">
        <v>974</v>
      </c>
      <c r="C311" s="47" t="str">
        <f>VLOOKUP(A311,'[1]S&amp;P 500 Wikipedia'!A:D,3,FALSE)</f>
        <v>Consumer Staples</v>
      </c>
      <c r="D311" s="47">
        <v>133209</v>
      </c>
      <c r="E311" s="47" t="s">
        <v>16</v>
      </c>
      <c r="F311" s="47">
        <v>2019</v>
      </c>
      <c r="G311" s="47" t="s">
        <v>17</v>
      </c>
      <c r="H311" s="48">
        <v>43646</v>
      </c>
      <c r="I311" s="48">
        <v>43683</v>
      </c>
      <c r="J311" s="48">
        <v>43760</v>
      </c>
      <c r="K311" s="47">
        <v>2509800000</v>
      </c>
      <c r="L311" s="47">
        <v>2285200000</v>
      </c>
      <c r="M311" s="47" t="s">
        <v>2128</v>
      </c>
      <c r="N311" s="20">
        <f>'Balance Sheet Annual'!AH311/'Balance Sheet Annual'!BR311</f>
        <v>0.74882543067541907</v>
      </c>
      <c r="O311" s="21">
        <f>('Balance Sheet Annual'!AH311-'Balance Sheet Annual'!U311)/'Balance Sheet Annual'!BR311</f>
        <v>0.58165339375562297</v>
      </c>
      <c r="P311" s="21">
        <f>'Balance Sheet Annual'!N311/'Balance Sheet Annual'!BR311</f>
        <v>0.34277431608410247</v>
      </c>
      <c r="Q311" s="21">
        <f>'Balance Sheet Annual'!CH311/'Balance Sheet Annual'!CS311</f>
        <v>1.4190294037285356</v>
      </c>
      <c r="R311" s="21">
        <f>('Balance Sheet Annual'!BH311+'Balance Sheet Annual'!BS311)/'Balance Sheet Annual'!BB311</f>
        <v>0.26145358182371087</v>
      </c>
      <c r="S311" s="21">
        <f>('Balance Sheet Annual'!BH311/'Balance Sheet Annual'!BB311)</f>
        <v>8.4252139536904302E-2</v>
      </c>
      <c r="T311" s="21">
        <f>'Balance Sheet Annual'!BS311/'Balance Sheet Annual'!BB311</f>
        <v>0.17720144228680654</v>
      </c>
      <c r="U311" s="21">
        <f>('Balance Sheet Annual'!BH311+'Balance Sheet Annual'!BS311)/'Balance Sheet Annual'!CS311</f>
        <v>0.63246390214170112</v>
      </c>
      <c r="V311" s="21">
        <f>('Balance Sheet Annual'!BH311/'Balance Sheet Annual'!CS311)</f>
        <v>0.20380840286681098</v>
      </c>
      <c r="W311" s="21">
        <f>('Balance Sheet Annual'!BS311/'Balance Sheet Annual'!CS311)</f>
        <v>0.42865549927489016</v>
      </c>
      <c r="X311" s="22">
        <f>'Balance Sheet Annual'!AH311/'Balance Sheet Annual'!BB311</f>
        <v>0.1952560927929102</v>
      </c>
      <c r="Y311" s="22">
        <f>'Balance Sheet Annual'!CS311/('Balance Sheet Annual'!BB311-'Balance Sheet Annual'!AQ311-'Balance Sheet Annual'!AR311-'Balance Sheet Annual'!AS311)</f>
        <v>0.94016638014503917</v>
      </c>
      <c r="Z311" s="22">
        <f>'Balance Sheet Annual'!BA311/'Balance Sheet Annual'!BB311</f>
        <v>0.80474390720708977</v>
      </c>
      <c r="AA311" s="22">
        <f>'Balance Sheet Annual'!AR311/'Balance Sheet Annual'!BB311</f>
        <v>0.34991094313393284</v>
      </c>
      <c r="AB311" s="23">
        <f>'Balance Sheet Annual'!CS311/'Balance Sheet Annual'!CT311</f>
        <v>0.41338893957165818</v>
      </c>
      <c r="AC311" s="24">
        <f>'Income Statement Annual'!V311/'Income Statement Annual'!N311</f>
        <v>0.48631877548608238</v>
      </c>
      <c r="AD311" s="22">
        <f>('Income Statement Annual'!AF311-'Income Statement Annual'!AC311)/'Income Statement Annual'!N311</f>
        <v>0.20436144435908044</v>
      </c>
      <c r="AE311" s="22">
        <f>'Income Statement Annual'!AF311/'Income Statement Annual'!N311</f>
        <v>0.20436144435908044</v>
      </c>
      <c r="AF311" s="22">
        <f>'Income Statement Annual'!BS311/'Income Statement Annual'!N311</f>
        <v>5.7576384374445955E-2</v>
      </c>
      <c r="AG311" s="22">
        <f>('Income Statement Annual'!AF311-'Income Statement Annual'!AC311)/('Income Statement Annual'!AH311*-1)</f>
        <v>47.86159169550173</v>
      </c>
      <c r="AH311" s="23">
        <f>'Income Statement Annual'!AF311/('Income Statement Annual'!AH311*-1)</f>
        <v>47.86159169550173</v>
      </c>
      <c r="AI311" s="24">
        <f>'Cash Flow Statement Annual'!BG311/'Cash Flow Statement Annual'!AB311</f>
        <v>-0.65568822989109043</v>
      </c>
      <c r="AJ311" s="22">
        <f>'Cash Flow Statement Annual'!AB311/'Balance Sheet Annual'!BR311</f>
        <v>0.50788044383725972</v>
      </c>
      <c r="AK311" s="22">
        <f>('Cash Flow Statement Annual'!AB311+'Cash Flow Statement Annual'!AV311)/('Balance Sheet Annual'!BH311+'Balance Sheet Annual'!BS311)</f>
        <v>0.25734414462315564</v>
      </c>
      <c r="AL311" s="23">
        <f>('Cash Flow Statement Annual'!AB311/('Balance Sheet Annual'!BH311+'Balance Sheet Annual'!BS311))</f>
        <v>0.50651335903230099</v>
      </c>
      <c r="AM311" s="24">
        <f>'Income Statement Annual'!BS311/'Balance Sheet Annual'!CS311</f>
        <v>8.1905882847474729E-2</v>
      </c>
      <c r="AN311" s="22">
        <f>'Income Statement Annual'!N311/'Balance Sheet Annual'!CS311</f>
        <v>1.4225603732739234</v>
      </c>
      <c r="AO311" s="22">
        <f>'Income Statement Annual'!N311/'Balance Sheet Annual'!BB311</f>
        <v>0.58807072418436945</v>
      </c>
      <c r="AP311" s="22">
        <f>'Income Statement Annual'!N311/('Balance Sheet Annual'!AH311-'Balance Sheet Annual'!BR311)</f>
        <v>-8.9790395330326351</v>
      </c>
      <c r="AQ311" s="22">
        <f>'Income Statement Annual'!BS311/'Balance Sheet Annual'!BB311</f>
        <v>3.3858986054998048E-2</v>
      </c>
      <c r="AR311" s="22">
        <f>'Cash Flow Statement Annual'!AB311/'Income Statement Annual'!N311</f>
        <v>0.22519354648070444</v>
      </c>
      <c r="AS311" s="22">
        <f>'Cash Flow Statement Annual'!BG311/'Income Statement Annual'!N311</f>
        <v>-0.1476567578748301</v>
      </c>
      <c r="AT311" s="22">
        <f>'Cash Flow Statement Annual'!AB311/'Balance Sheet Annual'!BB311</f>
        <v>0.13242973196055433</v>
      </c>
      <c r="AU311" s="22">
        <f>('Cash Flow Statement Annual'!AB311+'Cash Flow Statement Annual'!AU311)/'Balance Sheet Annual'!BR311</f>
        <v>0.39158975042484423</v>
      </c>
      <c r="AV311" s="22">
        <f>('Cash Flow Statement Annual'!AB311+'Cash Flow Statement Annual'!AU311)/('Balance Sheet Annual'!BH311+'Balance Sheet Annual'!BS311)</f>
        <v>0.39053569054898313</v>
      </c>
      <c r="AW311" s="22">
        <f>'Cash Flow Statement Annual'!AB311/'Balance Sheet Annual'!BS311</f>
        <v>0.7473400343221378</v>
      </c>
      <c r="AX311" s="22">
        <f>('Cash Flow Statement Annual'!AB311+'Cash Flow Statement Annual'!AU311)/'Balance Sheet Annual'!BS311</f>
        <v>0.57621966168178473</v>
      </c>
      <c r="AY311" s="22">
        <f>('Balance Sheet Annual'!BH311+'Balance Sheet Annual'!BS311)/('Income Statement Annual'!AF311-'Income Statement Annual'!AC311)</f>
        <v>2.175534991324465</v>
      </c>
      <c r="AZ311" s="22">
        <f>(('Balance Sheet Annual'!BH311+'Balance Sheet Annual'!BS311)-'Balance Sheet Annual'!N311)/('Income Statement Annual'!AF311-'Income Statement Annual'!AC311)</f>
        <v>1.4318247541931752</v>
      </c>
      <c r="BA311" s="22">
        <f>('Cash Flow Statement Annual'!AB311+'Cash Flow Statement Annual'!AU311)/'Income Statement Annual'!BS311</f>
        <v>3.0156530664613808</v>
      </c>
      <c r="BB311" s="22">
        <f>'Income Statement Annual'!AF311/('Balance Sheet Annual'!BH311+'Balance Sheet Annual'!BS311)</f>
        <v>0.45965705170809518</v>
      </c>
      <c r="BC311" s="23">
        <f>'Income Statement Annual'!AF311/('Balance Sheet Annual'!BB311-'Balance Sheet Annual'!BR311)</f>
        <v>0.16256875558271824</v>
      </c>
    </row>
    <row r="312" spans="1:55" x14ac:dyDescent="0.2">
      <c r="A312" s="47" t="s">
        <v>928</v>
      </c>
      <c r="B312" s="47" t="s">
        <v>929</v>
      </c>
      <c r="C312" s="47" t="str">
        <f>VLOOKUP(A312,'[1]S&amp;P 500 Wikipedia'!A:D,3,FALSE)</f>
        <v>Industrials</v>
      </c>
      <c r="D312" s="47">
        <v>354246</v>
      </c>
      <c r="E312" s="47" t="s">
        <v>16</v>
      </c>
      <c r="F312" s="47">
        <v>2019</v>
      </c>
      <c r="G312" s="47" t="s">
        <v>17</v>
      </c>
      <c r="H312" s="48">
        <v>43646</v>
      </c>
      <c r="I312" s="48">
        <v>43700</v>
      </c>
      <c r="J312" s="48">
        <v>43775</v>
      </c>
      <c r="K312" s="47">
        <v>128561496</v>
      </c>
      <c r="L312" s="47">
        <v>129265794</v>
      </c>
      <c r="M312" s="47" t="s">
        <v>2129</v>
      </c>
      <c r="N312" s="20">
        <f>'Balance Sheet Annual'!AH312/'Balance Sheet Annual'!BR312</f>
        <v>2.4345300248463326</v>
      </c>
      <c r="O312" s="21">
        <f>('Balance Sheet Annual'!AH312-'Balance Sheet Annual'!U312)/'Balance Sheet Annual'!BR312</f>
        <v>1.9020893953974478</v>
      </c>
      <c r="P312" s="21">
        <f>'Balance Sheet Annual'!N312/'Balance Sheet Annual'!BR312</f>
        <v>1.0694609034343527</v>
      </c>
      <c r="Q312" s="21">
        <f>'Balance Sheet Annual'!CH312/'Balance Sheet Annual'!CS312</f>
        <v>1.9450808223383051</v>
      </c>
      <c r="R312" s="21">
        <f>('Balance Sheet Annual'!BH312+'Balance Sheet Annual'!BS312)/'Balance Sheet Annual'!BB312</f>
        <v>0.4043904170808042</v>
      </c>
      <c r="S312" s="21">
        <f>('Balance Sheet Annual'!BH312/'Balance Sheet Annual'!BB312)</f>
        <v>3.3397300629413158E-2</v>
      </c>
      <c r="T312" s="21">
        <f>'Balance Sheet Annual'!BS312/'Balance Sheet Annual'!BB312</f>
        <v>0.37099311645139099</v>
      </c>
      <c r="U312" s="21">
        <f>('Balance Sheet Annual'!BH312+'Balance Sheet Annual'!BS312)/'Balance Sheet Annual'!CS312</f>
        <v>1.1909624620820649</v>
      </c>
      <c r="V312" s="21">
        <f>('Balance Sheet Annual'!BH312/'Balance Sheet Annual'!CS312)</f>
        <v>9.8357749601551706E-2</v>
      </c>
      <c r="W312" s="21">
        <f>('Balance Sheet Annual'!BS312/'Balance Sheet Annual'!CS312)</f>
        <v>1.0926047124805132</v>
      </c>
      <c r="X312" s="22">
        <f>'Balance Sheet Annual'!AH312/'Balance Sheet Annual'!BB312</f>
        <v>0.43654897480697447</v>
      </c>
      <c r="Y312" s="22">
        <f>'Balance Sheet Annual'!CS312/('Balance Sheet Annual'!BB312-'Balance Sheet Annual'!AQ312-'Balance Sheet Annual'!AR312-'Balance Sheet Annual'!AS312)</f>
        <v>0.57721259838864303</v>
      </c>
      <c r="Z312" s="22">
        <f>'Balance Sheet Annual'!BA312/'Balance Sheet Annual'!BB312</f>
        <v>0.56345102519302559</v>
      </c>
      <c r="AA312" s="22">
        <f>'Balance Sheet Annual'!AR312/'Balance Sheet Annual'!BB312</f>
        <v>0.31028623705600999</v>
      </c>
      <c r="AB312" s="23">
        <f>'Balance Sheet Annual'!CS312/'Balance Sheet Annual'!CT312</f>
        <v>0.33954925529209423</v>
      </c>
      <c r="AC312" s="24">
        <f>'Income Statement Annual'!V312/'Income Statement Annual'!N312</f>
        <v>0.25256691119558466</v>
      </c>
      <c r="AD312" s="22">
        <f>('Income Statement Annual'!AF312-'Income Statement Annual'!AC312)/'Income Statement Annual'!N312</f>
        <v>0.14475238130087001</v>
      </c>
      <c r="AE312" s="22">
        <f>'Income Statement Annual'!AF312/'Income Statement Annual'!N312</f>
        <v>0.14475238130087001</v>
      </c>
      <c r="AF312" s="22">
        <f>'Income Statement Annual'!BS312/'Income Statement Annual'!N312</f>
        <v>0.10560962168174408</v>
      </c>
      <c r="AG312" s="22">
        <f>('Income Statement Annual'!AF312-'Income Statement Annual'!AC312)/('Income Statement Annual'!AH312*-1)</f>
        <v>10.902086905300362</v>
      </c>
      <c r="AH312" s="23">
        <f>'Income Statement Annual'!AF312/('Income Statement Annual'!AH312*-1)</f>
        <v>10.902086905300362</v>
      </c>
      <c r="AI312" s="24">
        <f>'Cash Flow Statement Annual'!BG312/'Cash Flow Statement Annual'!AB312</f>
        <v>0.5215219577606437</v>
      </c>
      <c r="AJ312" s="22">
        <f>'Cash Flow Statement Annual'!AB312/'Balance Sheet Annual'!BR312</f>
        <v>0.54894181782761642</v>
      </c>
      <c r="AK312" s="22">
        <f>('Cash Flow Statement Annual'!AB312+'Cash Flow Statement Annual'!AV312)/('Balance Sheet Annual'!BH312+'Balance Sheet Annual'!BS312)</f>
        <v>0.18538277072727388</v>
      </c>
      <c r="AL312" s="23">
        <f>('Cash Flow Statement Annual'!AB312/('Balance Sheet Annual'!BH312+'Balance Sheet Annual'!BS312))</f>
        <v>0.24341273620907602</v>
      </c>
      <c r="AM312" s="24">
        <f>'Income Statement Annual'!BS312/'Balance Sheet Annual'!CS312</f>
        <v>0.25340574435771746</v>
      </c>
      <c r="AN312" s="22">
        <f>'Income Statement Annual'!N312/'Balance Sheet Annual'!CS312</f>
        <v>2.3994569843395408</v>
      </c>
      <c r="AO312" s="22">
        <f>'Income Statement Annual'!N312/'Balance Sheet Annual'!BB312</f>
        <v>0.8147338321379054</v>
      </c>
      <c r="AP312" s="22">
        <f>'Income Statement Annual'!N312/('Balance Sheet Annual'!AH312-'Balance Sheet Annual'!BR312)</f>
        <v>3.1672932177002564</v>
      </c>
      <c r="AQ312" s="22">
        <f>'Income Statement Annual'!BS312/'Balance Sheet Annual'!BB312</f>
        <v>8.6043731783401772E-2</v>
      </c>
      <c r="AR312" s="22">
        <f>'Cash Flow Statement Annual'!AB312/'Income Statement Annual'!N312</f>
        <v>0.1208170988310041</v>
      </c>
      <c r="AS312" s="22">
        <f>'Cash Flow Statement Annual'!BG312/'Income Statement Annual'!N312</f>
        <v>6.3008769913306437E-2</v>
      </c>
      <c r="AT312" s="22">
        <f>'Cash Flow Statement Annual'!AB312/'Balance Sheet Annual'!BB312</f>
        <v>9.8433777918368021E-2</v>
      </c>
      <c r="AU312" s="22">
        <f>('Cash Flow Statement Annual'!AB312+'Cash Flow Statement Annual'!AU312)/'Balance Sheet Annual'!BR312</f>
        <v>0.47961258631252951</v>
      </c>
      <c r="AV312" s="22">
        <f>('Cash Flow Statement Annual'!AB312+'Cash Flow Statement Annual'!AU312)/('Balance Sheet Annual'!BH312+'Balance Sheet Annual'!BS312)</f>
        <v>0.21267064771389921</v>
      </c>
      <c r="AW312" s="22">
        <f>'Cash Flow Statement Annual'!AB312/'Balance Sheet Annual'!BS312</f>
        <v>0.26532507896616242</v>
      </c>
      <c r="AX312" s="22">
        <f>('Cash Flow Statement Annual'!AB312+'Cash Flow Statement Annual'!AU312)/'Balance Sheet Annual'!BS312</f>
        <v>0.23181554620875774</v>
      </c>
      <c r="AY312" s="22">
        <f>('Balance Sheet Annual'!BH312+'Balance Sheet Annual'!BS312)/('Income Statement Annual'!AF312-'Income Statement Annual'!AC312)</f>
        <v>3.4289360659288599</v>
      </c>
      <c r="AZ312" s="22">
        <f>(('Balance Sheet Annual'!BH312+'Balance Sheet Annual'!BS312)-'Balance Sheet Annual'!N312)/('Income Statement Annual'!AF312-'Income Statement Annual'!AC312)</f>
        <v>1.8028584095429545</v>
      </c>
      <c r="BA312" s="22">
        <f>('Cash Flow Statement Annual'!AB312+'Cash Flow Statement Annual'!AU312)/'Income Statement Annual'!BS312</f>
        <v>0.9995146671039512</v>
      </c>
      <c r="BB312" s="22">
        <f>'Income Statement Annual'!AF312/('Balance Sheet Annual'!BH312+'Balance Sheet Annual'!BS312)</f>
        <v>0.29163565046789852</v>
      </c>
      <c r="BC312" s="23">
        <f>'Income Statement Annual'!AF312/('Balance Sheet Annual'!BB312-'Balance Sheet Annual'!BR312)</f>
        <v>0.14370280258804954</v>
      </c>
    </row>
    <row r="313" spans="1:55" x14ac:dyDescent="0.2">
      <c r="A313" s="47" t="s">
        <v>985</v>
      </c>
      <c r="B313" s="47" t="s">
        <v>986</v>
      </c>
      <c r="C313" s="47" t="str">
        <f>VLOOKUP(A313,'[1]S&amp;P 500 Wikipedia'!A:D,3,FALSE)</f>
        <v>Consumer Discretionary</v>
      </c>
      <c r="D313" s="47">
        <v>404717</v>
      </c>
      <c r="E313" s="47" t="s">
        <v>16</v>
      </c>
      <c r="F313" s="47">
        <v>2018</v>
      </c>
      <c r="G313" s="47" t="s">
        <v>17</v>
      </c>
      <c r="H313" s="48">
        <v>43465</v>
      </c>
      <c r="I313" s="48">
        <v>43495</v>
      </c>
      <c r="J313" s="48">
        <v>43496</v>
      </c>
      <c r="K313" s="47">
        <v>278864000</v>
      </c>
      <c r="L313" s="47">
        <v>280108000</v>
      </c>
      <c r="M313" s="47" t="s">
        <v>1903</v>
      </c>
      <c r="N313" s="20">
        <f>'Balance Sheet Annual'!AH313/'Balance Sheet Annual'!BR313</f>
        <v>1.66278028315668</v>
      </c>
      <c r="O313" s="21">
        <f>('Balance Sheet Annual'!AH313-'Balance Sheet Annual'!U313)/'Balance Sheet Annual'!BR313</f>
        <v>0.2984972342687926</v>
      </c>
      <c r="P313" s="21">
        <f>'Balance Sheet Annual'!N313/'Balance Sheet Annual'!BR313</f>
        <v>0.20774105315241706</v>
      </c>
      <c r="Q313" s="21">
        <f>'Balance Sheet Annual'!CH313/'Balance Sheet Annual'!CS313</f>
        <v>1.1115475959684353</v>
      </c>
      <c r="R313" s="21">
        <f>('Balance Sheet Annual'!BH313+'Balance Sheet Annual'!BS313)/'Balance Sheet Annual'!BB313</f>
        <v>0</v>
      </c>
      <c r="S313" s="21">
        <f>('Balance Sheet Annual'!BH313/'Balance Sheet Annual'!BB313)</f>
        <v>0</v>
      </c>
      <c r="T313" s="21">
        <f>'Balance Sheet Annual'!BS313/'Balance Sheet Annual'!BB313</f>
        <v>0</v>
      </c>
      <c r="U313" s="21">
        <f>('Balance Sheet Annual'!BH313+'Balance Sheet Annual'!BS313)/'Balance Sheet Annual'!CS313</f>
        <v>0</v>
      </c>
      <c r="V313" s="21">
        <f>('Balance Sheet Annual'!BH313/'Balance Sheet Annual'!CS313)</f>
        <v>0</v>
      </c>
      <c r="W313" s="21">
        <f>('Balance Sheet Annual'!BS313/'Balance Sheet Annual'!CS313)</f>
        <v>0</v>
      </c>
      <c r="X313" s="22">
        <f>'Balance Sheet Annual'!AH313/'Balance Sheet Annual'!BB313</f>
        <v>0.87341757220306038</v>
      </c>
      <c r="Y313" s="22">
        <f>'Balance Sheet Annual'!CS313/('Balance Sheet Annual'!BB313-'Balance Sheet Annual'!AQ313-'Balance Sheet Annual'!AR313-'Balance Sheet Annual'!AS313)</f>
        <v>0.47958247957551148</v>
      </c>
      <c r="Z313" s="22">
        <f>'Balance Sheet Annual'!BA313/'Balance Sheet Annual'!BB313</f>
        <v>0.12658242779693965</v>
      </c>
      <c r="AA313" s="22">
        <f>'Balance Sheet Annual'!AR313/'Balance Sheet Annual'!BB313</f>
        <v>0</v>
      </c>
      <c r="AB313" s="23">
        <f>'Balance Sheet Annual'!CS313/'Balance Sheet Annual'!CT313</f>
        <v>0.4735862937256512</v>
      </c>
      <c r="AC313" s="24">
        <f>'Income Statement Annual'!V313/'Income Statement Annual'!N313</f>
        <v>0.24742364573746181</v>
      </c>
      <c r="AD313" s="22">
        <f>('Income Statement Annual'!AF313-'Income Statement Annual'!AC313)/'Income Statement Annual'!N313</f>
        <v>0.13362237642259561</v>
      </c>
      <c r="AE313" s="22">
        <f>'Income Statement Annual'!AF313/'Income Statement Annual'!N313</f>
        <v>0.13362237642259561</v>
      </c>
      <c r="AF313" s="22">
        <f>'Income Statement Annual'!BS313/'Income Statement Annual'!N313</f>
        <v>0.10031309347919694</v>
      </c>
      <c r="AG313" s="22" t="e">
        <f>('Income Statement Annual'!AF313-'Income Statement Annual'!AC313)/('Income Statement Annual'!AH313*-1)</f>
        <v>#DIV/0!</v>
      </c>
      <c r="AH313" s="23" t="e">
        <f>'Income Statement Annual'!AF313/('Income Statement Annual'!AH313*-1)</f>
        <v>#DIV/0!</v>
      </c>
      <c r="AI313" s="24">
        <f>'Cash Flow Statement Annual'!BG313/'Cash Flow Statement Annual'!AB313</f>
        <v>-0.4002568729375669</v>
      </c>
      <c r="AJ313" s="22">
        <f>'Cash Flow Statement Annual'!AB313/'Balance Sheet Annual'!BR313</f>
        <v>0.27130402757384797</v>
      </c>
      <c r="AK313" s="22" t="e">
        <f>('Cash Flow Statement Annual'!AB313+'Cash Flow Statement Annual'!AV313)/('Balance Sheet Annual'!BH313+'Balance Sheet Annual'!BS313)</f>
        <v>#DIV/0!</v>
      </c>
      <c r="AL313" s="23" t="e">
        <f>('Cash Flow Statement Annual'!AB313/('Balance Sheet Annual'!BH313+'Balance Sheet Annual'!BS313))</f>
        <v>#DIV/0!</v>
      </c>
      <c r="AM313" s="24">
        <f>'Income Statement Annual'!BS313/'Balance Sheet Annual'!CS313</f>
        <v>0.21213558438302108</v>
      </c>
      <c r="AN313" s="22">
        <f>'Income Statement Annual'!N313/'Balance Sheet Annual'!CS313</f>
        <v>2.1147347472343081</v>
      </c>
      <c r="AO313" s="22">
        <f>'Income Statement Annual'!N313/'Balance Sheet Annual'!BB313</f>
        <v>1.0015093911555477</v>
      </c>
      <c r="AP313" s="22">
        <f>'Income Statement Annual'!N313/('Balance Sheet Annual'!AH313-'Balance Sheet Annual'!BR313)</f>
        <v>2.8767252590747456</v>
      </c>
      <c r="AQ313" s="22">
        <f>'Income Statement Annual'!BS313/'Balance Sheet Annual'!BB313</f>
        <v>0.10046450517528008</v>
      </c>
      <c r="AR313" s="22">
        <f>'Cash Flow Statement Annual'!AB313/'Income Statement Annual'!N313</f>
        <v>0.14229455246399042</v>
      </c>
      <c r="AS313" s="22">
        <f>'Cash Flow Statement Annual'!BG313/'Income Statement Annual'!N313</f>
        <v>-5.6954372605287365E-2</v>
      </c>
      <c r="AT313" s="22">
        <f>'Cash Flow Statement Annual'!AB313/'Balance Sheet Annual'!BB313</f>
        <v>0.1425093306029622</v>
      </c>
      <c r="AU313" s="22">
        <f>('Cash Flow Statement Annual'!AB313+'Cash Flow Statement Annual'!AU313)/'Balance Sheet Annual'!BR313</f>
        <v>0.26345503249299068</v>
      </c>
      <c r="AV313" s="22" t="e">
        <f>('Cash Flow Statement Annual'!AB313+'Cash Flow Statement Annual'!AU313)/('Balance Sheet Annual'!BH313+'Balance Sheet Annual'!BS313)</f>
        <v>#DIV/0!</v>
      </c>
      <c r="AW313" s="22" t="e">
        <f>'Cash Flow Statement Annual'!AB313/'Balance Sheet Annual'!BS313</f>
        <v>#DIV/0!</v>
      </c>
      <c r="AX313" s="22" t="e">
        <f>('Cash Flow Statement Annual'!AB313+'Cash Flow Statement Annual'!AU313)/'Balance Sheet Annual'!BS313</f>
        <v>#DIV/0!</v>
      </c>
      <c r="AY313" s="22">
        <f>('Balance Sheet Annual'!BH313+'Balance Sheet Annual'!BS313)/('Income Statement Annual'!AF313-'Income Statement Annual'!AC313)</f>
        <v>0</v>
      </c>
      <c r="AZ313" s="22">
        <f>(('Balance Sheet Annual'!BH313+'Balance Sheet Annual'!BS313)-'Balance Sheet Annual'!N313)/('Income Statement Annual'!AF313-'Income Statement Annual'!AC313)</f>
        <v>-0.81540838070529442</v>
      </c>
      <c r="BA313" s="22">
        <f>('Cash Flow Statement Annual'!AB313+'Cash Flow Statement Annual'!AU313)/'Income Statement Annual'!BS313</f>
        <v>1.3774660648537265</v>
      </c>
      <c r="BB313" s="22" t="e">
        <f>'Income Statement Annual'!AF313/('Balance Sheet Annual'!BH313+'Balance Sheet Annual'!BS313)</f>
        <v>#DIV/0!</v>
      </c>
      <c r="BC313" s="23">
        <f>'Income Statement Annual'!AF313/('Balance Sheet Annual'!BB313-'Balance Sheet Annual'!BR313)</f>
        <v>0.28189831286203021</v>
      </c>
    </row>
    <row r="314" spans="1:55" x14ac:dyDescent="0.2">
      <c r="A314" s="47" t="s">
        <v>925</v>
      </c>
      <c r="B314" s="47" t="s">
        <v>926</v>
      </c>
      <c r="C314" s="47" t="str">
        <f>VLOOKUP(A314,'[1]S&amp;P 500 Wikipedia'!A:D,3,FALSE)</f>
        <v>Materials</v>
      </c>
      <c r="D314" s="47">
        <v>448316</v>
      </c>
      <c r="E314" s="47" t="s">
        <v>16</v>
      </c>
      <c r="F314" s="47">
        <v>2018</v>
      </c>
      <c r="G314" s="47" t="s">
        <v>17</v>
      </c>
      <c r="H314" s="48">
        <v>43465</v>
      </c>
      <c r="I314" s="48">
        <v>43524</v>
      </c>
      <c r="J314" s="48">
        <v>43593</v>
      </c>
      <c r="K314" s="47">
        <v>93900000</v>
      </c>
      <c r="L314" s="47">
        <v>94000000</v>
      </c>
      <c r="M314" s="47" t="s">
        <v>2130</v>
      </c>
      <c r="N314" s="20">
        <f>'Balance Sheet Annual'!AH314/'Balance Sheet Annual'!BR314</f>
        <v>3.0494521337946945</v>
      </c>
      <c r="O314" s="21">
        <f>('Balance Sheet Annual'!AH314-'Balance Sheet Annual'!U314)/'Balance Sheet Annual'!BR314</f>
        <v>1.9023933102652826</v>
      </c>
      <c r="P314" s="21">
        <f>'Balance Sheet Annual'!N314/'Balance Sheet Annual'!BR314</f>
        <v>0.52119377162629754</v>
      </c>
      <c r="Q314" s="21">
        <f>'Balance Sheet Annual'!CH314/'Balance Sheet Annual'!CS314</f>
        <v>1.4583520431073194</v>
      </c>
      <c r="R314" s="21">
        <f>('Balance Sheet Annual'!BH314+'Balance Sheet Annual'!BS314)/'Balance Sheet Annual'!BB314</f>
        <v>0.3809458574972982</v>
      </c>
      <c r="S314" s="21">
        <f>('Balance Sheet Annual'!BH314/'Balance Sheet Annual'!BB314)</f>
        <v>2.1309953270316756E-4</v>
      </c>
      <c r="T314" s="21">
        <f>'Balance Sheet Annual'!BS314/'Balance Sheet Annual'!BB314</f>
        <v>0.38073275796459505</v>
      </c>
      <c r="U314" s="21">
        <f>('Balance Sheet Annual'!BH314+'Balance Sheet Annual'!BS314)/'Balance Sheet Annual'!CS314</f>
        <v>0.9364990270917527</v>
      </c>
      <c r="V314" s="21">
        <f>('Balance Sheet Annual'!BH314/'Balance Sheet Annual'!CS314)</f>
        <v>5.2387367160604704E-4</v>
      </c>
      <c r="W314" s="21">
        <f>('Balance Sheet Annual'!BS314/'Balance Sheet Annual'!CS314)</f>
        <v>0.9359751534201467</v>
      </c>
      <c r="X314" s="22">
        <f>'Balance Sheet Annual'!AH314/'Balance Sheet Annual'!BB314</f>
        <v>0.32194772972890695</v>
      </c>
      <c r="Y314" s="22">
        <f>'Balance Sheet Annual'!CS314/('Balance Sheet Annual'!BB314-'Balance Sheet Annual'!AQ314-'Balance Sheet Annual'!AR314-'Balance Sheet Annual'!AS314)</f>
        <v>0.50669295817375148</v>
      </c>
      <c r="Z314" s="22">
        <f>'Balance Sheet Annual'!BA314/'Balance Sheet Annual'!BB314</f>
        <v>0.67805227027109305</v>
      </c>
      <c r="AA314" s="22">
        <f>'Balance Sheet Annual'!AR314/'Balance Sheet Annual'!BB314</f>
        <v>0.13962585810615402</v>
      </c>
      <c r="AB314" s="23">
        <f>'Balance Sheet Annual'!CS314/'Balance Sheet Annual'!CT314</f>
        <v>0.40677656513996074</v>
      </c>
      <c r="AC314" s="24">
        <f>'Income Statement Annual'!V314/'Income Statement Annual'!N314</f>
        <v>0.23455364525418412</v>
      </c>
      <c r="AD314" s="22">
        <f>('Income Statement Annual'!AF314-'Income Statement Annual'!AC314)/'Income Statement Annual'!N314</f>
        <v>0.15221110255752288</v>
      </c>
      <c r="AE314" s="22">
        <f>'Income Statement Annual'!AF314/'Income Statement Annual'!N314</f>
        <v>0.15221110255752288</v>
      </c>
      <c r="AF314" s="22">
        <f>'Income Statement Annual'!BS314/'Income Statement Annual'!N314</f>
        <v>0.10520913523222993</v>
      </c>
      <c r="AG314" s="22">
        <f>('Income Statement Annual'!AF314-'Income Statement Annual'!AC314)/('Income Statement Annual'!AH314*-1)</f>
        <v>10.984567901234568</v>
      </c>
      <c r="AH314" s="23">
        <f>'Income Statement Annual'!AF314/('Income Statement Annual'!AH314*-1)</f>
        <v>10.984567901234568</v>
      </c>
      <c r="AI314" s="24">
        <f>'Cash Flow Statement Annual'!BG314/'Cash Flow Statement Annual'!AB314</f>
        <v>-0.36081687992543005</v>
      </c>
      <c r="AJ314" s="22">
        <f>'Cash Flow Statement Annual'!AB314/'Balance Sheet Annual'!BR314</f>
        <v>1.7014129181084199</v>
      </c>
      <c r="AK314" s="22">
        <f>('Cash Flow Statement Annual'!AB314+'Cash Flow Statement Annual'!AV314)/('Balance Sheet Annual'!BH314+'Balance Sheet Annual'!BS314)</f>
        <v>0.36440644104367281</v>
      </c>
      <c r="AL314" s="23">
        <f>('Cash Flow Statement Annual'!AB314/('Balance Sheet Annual'!BH314+'Balance Sheet Annual'!BS314))</f>
        <v>0.47153074679346307</v>
      </c>
      <c r="AM314" s="24">
        <f>'Income Statement Annual'!BS314/'Balance Sheet Annual'!CS314</f>
        <v>0.27615626403233051</v>
      </c>
      <c r="AN314" s="22">
        <f>'Income Statement Annual'!N314/'Balance Sheet Annual'!CS314</f>
        <v>2.6248316120341268</v>
      </c>
      <c r="AO314" s="22">
        <f>'Income Statement Annual'!N314/'Balance Sheet Annual'!BB314</f>
        <v>1.0677199872140279</v>
      </c>
      <c r="AP314" s="22">
        <f>'Income Statement Annual'!N314/('Balance Sheet Annual'!AH314-'Balance Sheet Annual'!BR314)</f>
        <v>4.9346465001758704</v>
      </c>
      <c r="AQ314" s="22">
        <f>'Income Statement Annual'!BS314/'Balance Sheet Annual'!BB314</f>
        <v>0.11233389652495547</v>
      </c>
      <c r="AR314" s="22">
        <f>'Cash Flow Statement Annual'!AB314/'Income Statement Annual'!N314</f>
        <v>0.16823482450888147</v>
      </c>
      <c r="AS314" s="22">
        <f>'Cash Flow Statement Annual'!BG314/'Income Statement Annual'!N314</f>
        <v>-6.0701964474096884E-2</v>
      </c>
      <c r="AT314" s="22">
        <f>'Cash Flow Statement Annual'!AB314/'Balance Sheet Annual'!BB314</f>
        <v>0.17962768467357718</v>
      </c>
      <c r="AU314" s="22">
        <f>('Cash Flow Statement Annual'!AB314+'Cash Flow Statement Annual'!AU314)/'Balance Sheet Annual'!BR314</f>
        <v>0.82237600922722032</v>
      </c>
      <c r="AV314" s="22">
        <f>('Cash Flow Statement Annual'!AB314+'Cash Flow Statement Annual'!AU314)/('Balance Sheet Annual'!BH314+'Balance Sheet Annual'!BS314)</f>
        <v>0.22791385303871819</v>
      </c>
      <c r="AW314" s="22">
        <f>'Cash Flow Statement Annual'!AB314/'Balance Sheet Annual'!BS314</f>
        <v>0.47179466677327792</v>
      </c>
      <c r="AX314" s="22">
        <f>('Cash Flow Statement Annual'!AB314+'Cash Flow Statement Annual'!AU314)/'Balance Sheet Annual'!BS314</f>
        <v>0.22804141846239956</v>
      </c>
      <c r="AY314" s="22">
        <f>('Balance Sheet Annual'!BH314+'Balance Sheet Annual'!BS314)/('Income Statement Annual'!AF314-'Income Statement Annual'!AC314)</f>
        <v>2.3440104898379697</v>
      </c>
      <c r="AZ314" s="22">
        <f>(('Balance Sheet Annual'!BH314+'Balance Sheet Annual'!BS314)-'Balance Sheet Annual'!N314)/('Income Statement Annual'!AF314-'Income Statement Annual'!AC314)</f>
        <v>2.0054322375199027</v>
      </c>
      <c r="BA314" s="22">
        <f>('Cash Flow Statement Annual'!AB314+'Cash Flow Statement Annual'!AU314)/'Income Statement Annual'!BS314</f>
        <v>0.77289972899728998</v>
      </c>
      <c r="BB314" s="22">
        <f>'Income Statement Annual'!AF314/('Balance Sheet Annual'!BH314+'Balance Sheet Annual'!BS314)</f>
        <v>0.42661925120869459</v>
      </c>
      <c r="BC314" s="23">
        <f>'Income Statement Annual'!AF314/('Balance Sheet Annual'!BB314-'Balance Sheet Annual'!BR314)</f>
        <v>0.18170214938479604</v>
      </c>
    </row>
    <row r="315" spans="1:55" x14ac:dyDescent="0.2">
      <c r="A315" s="47" t="s">
        <v>946</v>
      </c>
      <c r="B315" s="47" t="s">
        <v>947</v>
      </c>
      <c r="C315" s="47" t="str">
        <f>VLOOKUP(A315,'[1]S&amp;P 500 Wikipedia'!A:D,3,FALSE)</f>
        <v>Health Care</v>
      </c>
      <c r="D315" s="47">
        <v>378197</v>
      </c>
      <c r="E315" s="47" t="s">
        <v>16</v>
      </c>
      <c r="F315" s="47">
        <v>2018</v>
      </c>
      <c r="G315" s="47" t="s">
        <v>17</v>
      </c>
      <c r="H315" s="48">
        <v>43496</v>
      </c>
      <c r="I315" s="48">
        <v>43502</v>
      </c>
      <c r="J315" s="48">
        <v>43502</v>
      </c>
      <c r="K315" s="47">
        <v>110747000</v>
      </c>
      <c r="L315" s="47">
        <v>111607000</v>
      </c>
      <c r="M315" s="47" t="s">
        <v>2131</v>
      </c>
      <c r="N315" s="20">
        <f>'Balance Sheet Annual'!AH315/'Balance Sheet Annual'!BR315</f>
        <v>1.6871401851849253</v>
      </c>
      <c r="O315" s="21">
        <f>('Balance Sheet Annual'!AH315-'Balance Sheet Annual'!U315)/'Balance Sheet Annual'!BR315</f>
        <v>1.1722466756373362</v>
      </c>
      <c r="P315" s="21">
        <f>'Balance Sheet Annual'!N315/'Balance Sheet Annual'!BR315</f>
        <v>0.22926000395682292</v>
      </c>
      <c r="Q315" s="21">
        <f>'Balance Sheet Annual'!CH315/'Balance Sheet Annual'!CS315</f>
        <v>1.3668490535230537</v>
      </c>
      <c r="R315" s="21">
        <f>('Balance Sheet Annual'!BH315+'Balance Sheet Annual'!BS315)/'Balance Sheet Annual'!BB315</f>
        <v>0.33590845446070666</v>
      </c>
      <c r="S315" s="21">
        <f>('Balance Sheet Annual'!BH315/'Balance Sheet Annual'!BB315)</f>
        <v>2.9062848598923963E-3</v>
      </c>
      <c r="T315" s="21">
        <f>'Balance Sheet Annual'!BS315/'Balance Sheet Annual'!BB315</f>
        <v>0.33300216960081425</v>
      </c>
      <c r="U315" s="21">
        <f>('Balance Sheet Annual'!BH315+'Balance Sheet Annual'!BS315)/'Balance Sheet Annual'!CS315</f>
        <v>0.79504460751071537</v>
      </c>
      <c r="V315" s="21">
        <f>('Balance Sheet Annual'!BH315/'Balance Sheet Annual'!CS315)</f>
        <v>6.8787375699046992E-3</v>
      </c>
      <c r="W315" s="21">
        <f>('Balance Sheet Annual'!BS315/'Balance Sheet Annual'!CS315)</f>
        <v>0.78816586994081073</v>
      </c>
      <c r="X315" s="22">
        <f>'Balance Sheet Annual'!AH315/'Balance Sheet Annual'!BB315</f>
        <v>0.20182239083094403</v>
      </c>
      <c r="Y315" s="22">
        <f>'Balance Sheet Annual'!CS315/('Balance Sheet Annual'!BB315-'Balance Sheet Annual'!AQ315-'Balance Sheet Annual'!AR315-'Balance Sheet Annual'!AS315)</f>
        <v>1.4416111233925477</v>
      </c>
      <c r="Z315" s="22">
        <f>'Balance Sheet Annual'!BA315/'Balance Sheet Annual'!BB315</f>
        <v>0.798177609169056</v>
      </c>
      <c r="AA315" s="22">
        <f>'Balance Sheet Annual'!AR315/'Balance Sheet Annual'!BB315</f>
        <v>0.49361104089477653</v>
      </c>
      <c r="AB315" s="23">
        <f>'Balance Sheet Annual'!CS315/'Balance Sheet Annual'!CT315</f>
        <v>0.42250265115618607</v>
      </c>
      <c r="AC315" s="24">
        <f>'Income Statement Annual'!V315/'Income Statement Annual'!N315</f>
        <v>0.48270011907864518</v>
      </c>
      <c r="AD315" s="22">
        <f>('Income Statement Annual'!AF315-'Income Statement Annual'!AC315)/'Income Statement Annual'!N315</f>
        <v>0.12060060561642277</v>
      </c>
      <c r="AE315" s="22">
        <f>'Income Statement Annual'!AF315/'Income Statement Annual'!N315</f>
        <v>0.12060060561642277</v>
      </c>
      <c r="AF315" s="22">
        <f>'Income Statement Annual'!BS315/'Income Statement Annual'!N315</f>
        <v>8.5646991572342082E-2</v>
      </c>
      <c r="AG315" s="22">
        <f>('Income Statement Annual'!AF315-'Income Statement Annual'!AC315)/('Income Statement Annual'!AH315*-1)</f>
        <v>5.0607694747813481</v>
      </c>
      <c r="AH315" s="23">
        <f>'Income Statement Annual'!AF315/('Income Statement Annual'!AH315*-1)</f>
        <v>5.0607694747813481</v>
      </c>
      <c r="AI315" s="24">
        <f>'Cash Flow Statement Annual'!BG315/'Cash Flow Statement Annual'!AB315</f>
        <v>-0.57623184305454644</v>
      </c>
      <c r="AJ315" s="22">
        <f>'Cash Flow Statement Annual'!AB315/'Balance Sheet Annual'!BR315</f>
        <v>0.43642634346064857</v>
      </c>
      <c r="AK315" s="22">
        <f>('Cash Flow Statement Annual'!AB315+'Cash Flow Statement Annual'!AV315)/('Balance Sheet Annual'!BH315+'Balance Sheet Annual'!BS315)</f>
        <v>0.13992578705100966</v>
      </c>
      <c r="AL315" s="23">
        <f>('Cash Flow Statement Annual'!AB315/('Balance Sheet Annual'!BH315+'Balance Sheet Annual'!BS315))</f>
        <v>0.15542046342618779</v>
      </c>
      <c r="AM315" s="24">
        <f>'Income Statement Annual'!BS315/'Balance Sheet Annual'!CS315</f>
        <v>9.4521362621698829E-2</v>
      </c>
      <c r="AN315" s="22">
        <f>'Income Statement Annual'!N315/'Balance Sheet Annual'!CS315</f>
        <v>1.1036156774036947</v>
      </c>
      <c r="AO315" s="22">
        <f>'Income Statement Annual'!N315/'Balance Sheet Annual'!BB315</f>
        <v>0.46628054956059123</v>
      </c>
      <c r="AP315" s="22">
        <f>'Income Statement Annual'!N315/('Balance Sheet Annual'!AH315-'Balance Sheet Annual'!BR315)</f>
        <v>5.672621089602222</v>
      </c>
      <c r="AQ315" s="22">
        <f>'Income Statement Annual'!BS315/'Balance Sheet Annual'!BB315</f>
        <v>3.9935526298562986E-2</v>
      </c>
      <c r="AR315" s="22">
        <f>'Cash Flow Statement Annual'!AB315/'Income Statement Annual'!N315</f>
        <v>0.11196488403870992</v>
      </c>
      <c r="AS315" s="22">
        <f>'Cash Flow Statement Annual'!BG315/'Income Statement Annual'!N315</f>
        <v>-6.4517731487014382E-2</v>
      </c>
      <c r="AT315" s="22">
        <f>'Cash Flow Statement Annual'!AB315/'Balance Sheet Annual'!BB315</f>
        <v>5.2207047661057528E-2</v>
      </c>
      <c r="AU315" s="22">
        <f>('Cash Flow Statement Annual'!AB315+'Cash Flow Statement Annual'!AU315)/'Balance Sheet Annual'!BR315</f>
        <v>0.21212359318809079</v>
      </c>
      <c r="AV315" s="22">
        <f>('Cash Flow Statement Annual'!AB315+'Cash Flow Statement Annual'!AU315)/('Balance Sheet Annual'!BH315+'Balance Sheet Annual'!BS315)</f>
        <v>7.5541606621402024E-2</v>
      </c>
      <c r="AW315" s="22">
        <f>'Cash Flow Statement Annual'!AB315/'Balance Sheet Annual'!BS315</f>
        <v>0.15677689945275922</v>
      </c>
      <c r="AX315" s="22">
        <f>('Cash Flow Statement Annual'!AB315+'Cash Flow Statement Annual'!AU315)/'Balance Sheet Annual'!BS315</f>
        <v>7.620089790433543E-2</v>
      </c>
      <c r="AY315" s="22">
        <f>('Balance Sheet Annual'!BH315+'Balance Sheet Annual'!BS315)/('Income Statement Annual'!AF315-'Income Statement Annual'!AC315)</f>
        <v>5.9734350561744094</v>
      </c>
      <c r="AZ315" s="22">
        <f>(('Balance Sheet Annual'!BH315+'Balance Sheet Annual'!BS315)-'Balance Sheet Annual'!N315)/('Income Statement Annual'!AF315-'Income Statement Annual'!AC315)</f>
        <v>5.4857385054383512</v>
      </c>
      <c r="BA315" s="22">
        <f>('Cash Flow Statement Annual'!AB315+'Cash Flow Statement Annual'!AU315)/'Income Statement Annual'!BS315</f>
        <v>0.63540077418704055</v>
      </c>
      <c r="BB315" s="22">
        <f>'Income Statement Annual'!AF315/('Balance Sheet Annual'!BH315+'Balance Sheet Annual'!BS315)</f>
        <v>0.16740786341459515</v>
      </c>
      <c r="BC315" s="23">
        <f>'Income Statement Annual'!AF315/('Balance Sheet Annual'!BB315-'Balance Sheet Annual'!BR315)</f>
        <v>6.3874655987462545E-2</v>
      </c>
    </row>
    <row r="316" spans="1:55" x14ac:dyDescent="0.2">
      <c r="A316" s="47" t="s">
        <v>976</v>
      </c>
      <c r="B316" s="47" t="s">
        <v>977</v>
      </c>
      <c r="C316" s="47" t="str">
        <f>VLOOKUP(A316,'[1]S&amp;P 500 Wikipedia'!A:D,3,FALSE)</f>
        <v>Real Estate</v>
      </c>
      <c r="D316" s="47">
        <v>113992</v>
      </c>
      <c r="E316" s="47" t="s">
        <v>16</v>
      </c>
      <c r="F316" s="47">
        <v>2018</v>
      </c>
      <c r="G316" s="47" t="s">
        <v>17</v>
      </c>
      <c r="H316" s="48">
        <v>43465</v>
      </c>
      <c r="I316" s="48">
        <v>43509</v>
      </c>
      <c r="J316" s="48">
        <v>43509</v>
      </c>
      <c r="K316" s="47">
        <v>630124000</v>
      </c>
      <c r="L316" s="47">
        <v>654671000</v>
      </c>
      <c r="M316" s="47" t="s">
        <v>1906</v>
      </c>
      <c r="N316" s="20">
        <f>'Balance Sheet Annual'!AH316/'Balance Sheet Annual'!BR316</f>
        <v>0.63272342908561519</v>
      </c>
      <c r="O316" s="21">
        <f>('Balance Sheet Annual'!AH316-'Balance Sheet Annual'!U316)/'Balance Sheet Annual'!BR316</f>
        <v>0.63272342908561519</v>
      </c>
      <c r="P316" s="21">
        <f>'Balance Sheet Annual'!N316/'Balance Sheet Annual'!BR316</f>
        <v>0.22518977236484755</v>
      </c>
      <c r="Q316" s="21">
        <f>'Balance Sheet Annual'!CH316/'Balance Sheet Annual'!CS316</f>
        <v>0.48900549469460119</v>
      </c>
      <c r="R316" s="21">
        <f>('Balance Sheet Annual'!BH316+'Balance Sheet Annual'!BS316)/'Balance Sheet Annual'!BB316</f>
        <v>0.28866447996421646</v>
      </c>
      <c r="S316" s="21">
        <f>('Balance Sheet Annual'!BH316/'Balance Sheet Annual'!BB316)</f>
        <v>0</v>
      </c>
      <c r="T316" s="21">
        <f>'Balance Sheet Annual'!BS316/'Balance Sheet Annual'!BB316</f>
        <v>0.28866447996421646</v>
      </c>
      <c r="U316" s="21">
        <f>('Balance Sheet Annual'!BH316+'Balance Sheet Annual'!BS316)/'Balance Sheet Annual'!CS316</f>
        <v>0.42982299678987795</v>
      </c>
      <c r="V316" s="21">
        <f>('Balance Sheet Annual'!BH316/'Balance Sheet Annual'!CS316)</f>
        <v>0</v>
      </c>
      <c r="W316" s="21">
        <f>('Balance Sheet Annual'!BS316/'Balance Sheet Annual'!CS316)</f>
        <v>0.42982299678987795</v>
      </c>
      <c r="X316" s="22">
        <f>'Balance Sheet Annual'!AH316/'Balance Sheet Annual'!BB316</f>
        <v>2.5148431721408151E-2</v>
      </c>
      <c r="Y316" s="22">
        <f>'Balance Sheet Annual'!CS316/('Balance Sheet Annual'!BB316-'Balance Sheet Annual'!AQ316-'Balance Sheet Annual'!AR316-'Balance Sheet Annual'!AS316)</f>
        <v>0.67158919397077343</v>
      </c>
      <c r="Z316" s="22">
        <f>'Balance Sheet Annual'!BA316/'Balance Sheet Annual'!BB316</f>
        <v>0.97485156827859187</v>
      </c>
      <c r="AA316" s="22">
        <f>'Balance Sheet Annual'!AR316/'Balance Sheet Annual'!BB316</f>
        <v>0</v>
      </c>
      <c r="AB316" s="23">
        <f>'Balance Sheet Annual'!CS316/'Balance Sheet Annual'!CT316</f>
        <v>0.67158919397077343</v>
      </c>
      <c r="AC316" s="24">
        <f>'Income Statement Annual'!V316/'Income Statement Annual'!N316</f>
        <v>0.7298264293627732</v>
      </c>
      <c r="AD316" s="22">
        <f>('Income Statement Annual'!AF316-'Income Statement Annual'!AC316)/'Income Statement Annual'!N316</f>
        <v>0.63977487199802885</v>
      </c>
      <c r="AE316" s="22">
        <f>'Income Statement Annual'!AF316/'Income Statement Annual'!N316</f>
        <v>0.30202082476807385</v>
      </c>
      <c r="AF316" s="22">
        <f>'Income Statement Annual'!BS316/'Income Statement Annual'!N316</f>
        <v>0.58600673429967887</v>
      </c>
      <c r="AG316" s="22">
        <f>('Income Statement Annual'!AF316-'Income Statement Annual'!AC316)/('Income Statement Annual'!AH316*-1)</f>
        <v>7.8301831623323634</v>
      </c>
      <c r="AH316" s="23">
        <f>'Income Statement Annual'!AF316/('Income Statement Annual'!AH316*-1)</f>
        <v>3.6964227266181084</v>
      </c>
      <c r="AI316" s="24">
        <f>'Cash Flow Statement Annual'!BG316/'Cash Flow Statement Annual'!AB316</f>
        <v>-0.68314981655715168</v>
      </c>
      <c r="AJ316" s="22">
        <f>'Cash Flow Statement Annual'!AB316/'Balance Sheet Annual'!BR316</f>
        <v>1.1811428058738893</v>
      </c>
      <c r="AK316" s="22">
        <f>('Cash Flow Statement Annual'!AB316+'Cash Flow Statement Annual'!AV316)/('Balance Sheet Annual'!BH316+'Balance Sheet Annual'!BS316)</f>
        <v>6.1334837416133631E-2</v>
      </c>
      <c r="AL316" s="23">
        <f>('Cash Flow Statement Annual'!AB316/('Balance Sheet Annual'!BH316+'Balance Sheet Annual'!BS316))</f>
        <v>0.16263201865856194</v>
      </c>
      <c r="AM316" s="24">
        <f>'Income Statement Annual'!BS316/'Balance Sheet Annual'!CS316</f>
        <v>6.369648982624164E-2</v>
      </c>
      <c r="AN316" s="22">
        <f>'Income Statement Annual'!N316/'Balance Sheet Annual'!CS316</f>
        <v>0.10869583248452534</v>
      </c>
      <c r="AO316" s="22">
        <f>'Income Statement Annual'!N316/'Balance Sheet Annual'!BB316</f>
        <v>7.2998946526264583E-2</v>
      </c>
      <c r="AP316" s="22">
        <f>'Income Statement Annual'!N316/('Balance Sheet Annual'!AH316-'Balance Sheet Annual'!BR316)</f>
        <v>-5.00064905307792</v>
      </c>
      <c r="AQ316" s="22">
        <f>'Income Statement Annual'!BS316/'Balance Sheet Annual'!BB316</f>
        <v>4.2777874261173195E-2</v>
      </c>
      <c r="AR316" s="22">
        <f>'Cash Flow Statement Annual'!AB316/'Income Statement Annual'!N316</f>
        <v>0.64310636420915479</v>
      </c>
      <c r="AS316" s="22">
        <f>'Cash Flow Statement Annual'!BG316/'Income Statement Annual'!N316</f>
        <v>-0.43933799473622093</v>
      </c>
      <c r="AT316" s="22">
        <f>'Cash Flow Statement Annual'!AB316/'Balance Sheet Annual'!BB316</f>
        <v>4.6946087091604527E-2</v>
      </c>
      <c r="AU316" s="22">
        <f>('Cash Flow Statement Annual'!AB316+'Cash Flow Statement Annual'!AU316)/'Balance Sheet Annual'!BR316</f>
        <v>0.74642574368304104</v>
      </c>
      <c r="AV316" s="22">
        <f>('Cash Flow Statement Annual'!AB316+'Cash Flow Statement Annual'!AU316)/('Balance Sheet Annual'!BH316+'Balance Sheet Annual'!BS316)</f>
        <v>0.10277565495907731</v>
      </c>
      <c r="AW316" s="22">
        <f>'Cash Flow Statement Annual'!AB316/'Balance Sheet Annual'!BS316</f>
        <v>0.16263201865856194</v>
      </c>
      <c r="AX316" s="22">
        <f>('Cash Flow Statement Annual'!AB316+'Cash Flow Statement Annual'!AU316)/'Balance Sheet Annual'!BS316</f>
        <v>0.10277565495907731</v>
      </c>
      <c r="AY316" s="22">
        <f>('Balance Sheet Annual'!BH316+'Balance Sheet Annual'!BS316)/('Income Statement Annual'!AF316-'Income Statement Annual'!AC316)</f>
        <v>6.1808695274147594</v>
      </c>
      <c r="AZ316" s="22">
        <f>(('Balance Sheet Annual'!BH316+'Balance Sheet Annual'!BS316)-'Balance Sheet Annual'!N316)/('Income Statement Annual'!AF316-'Income Statement Annual'!AC316)</f>
        <v>5.9892225908140384</v>
      </c>
      <c r="BA316" s="22">
        <f>('Cash Flow Statement Annual'!AB316+'Cash Flow Statement Annual'!AU316)/'Income Statement Annual'!BS316</f>
        <v>0.69352864077847132</v>
      </c>
      <c r="BB316" s="22">
        <f>'Income Statement Annual'!AF316/('Balance Sheet Annual'!BH316+'Balance Sheet Annual'!BS316)</f>
        <v>7.6376567147423108E-2</v>
      </c>
      <c r="BC316" s="23">
        <f>'Income Statement Annual'!AF316/('Balance Sheet Annual'!BB316-'Balance Sheet Annual'!BR316)</f>
        <v>2.2959768481506031E-2</v>
      </c>
    </row>
    <row r="317" spans="1:55" x14ac:dyDescent="0.2">
      <c r="A317" s="47" t="s">
        <v>955</v>
      </c>
      <c r="B317" s="47" t="s">
        <v>956</v>
      </c>
      <c r="C317" s="47" t="str">
        <f>VLOOKUP(A317,'[1]S&amp;P 500 Wikipedia'!A:D,3,FALSE)</f>
        <v>Consumer Staples</v>
      </c>
      <c r="D317" s="47">
        <v>82860</v>
      </c>
      <c r="E317" s="47" t="s">
        <v>16</v>
      </c>
      <c r="F317" s="47">
        <v>2018</v>
      </c>
      <c r="G317" s="47" t="s">
        <v>17</v>
      </c>
      <c r="H317" s="48">
        <v>43465</v>
      </c>
      <c r="I317" s="48">
        <v>43503</v>
      </c>
      <c r="J317" s="48">
        <v>43503</v>
      </c>
      <c r="K317" s="47">
        <v>1557000000</v>
      </c>
      <c r="L317" s="47">
        <v>1556000000</v>
      </c>
      <c r="M317" s="47" t="s">
        <v>1907</v>
      </c>
      <c r="N317" s="20">
        <f>'Balance Sheet Annual'!AH317/'Balance Sheet Annual'!BR317</f>
        <v>1.1309406084579141</v>
      </c>
      <c r="O317" s="21">
        <f>('Balance Sheet Annual'!AH317-'Balance Sheet Annual'!U317)/'Balance Sheet Annual'!BR317</f>
        <v>0.61881216915828052</v>
      </c>
      <c r="P317" s="21">
        <f>'Balance Sheet Annual'!N317/'Balance Sheet Annual'!BR317</f>
        <v>0.383514629748124</v>
      </c>
      <c r="Q317" s="21">
        <f>'Balance Sheet Annual'!CH317/'Balance Sheet Annual'!CS317</f>
        <v>-4.706211006611416</v>
      </c>
      <c r="R317" s="21">
        <f>('Balance Sheet Annual'!BH317+'Balance Sheet Annual'!BS317)/'Balance Sheet Annual'!BB317</f>
        <v>0.7979447752569031</v>
      </c>
      <c r="S317" s="21">
        <f>('Balance Sheet Annual'!BH317/'Balance Sheet Annual'!BB317)</f>
        <v>0.12019798497525187</v>
      </c>
      <c r="T317" s="21">
        <f>'Balance Sheet Annual'!BS317/'Balance Sheet Annual'!BB317</f>
        <v>0.67774679028165119</v>
      </c>
      <c r="U317" s="21">
        <f>('Balance Sheet Annual'!BH317+'Balance Sheet Annual'!BS317)/'Balance Sheet Annual'!CS317</f>
        <v>-2.957351708725207</v>
      </c>
      <c r="V317" s="21">
        <f>('Balance Sheet Annual'!BH317/'Balance Sheet Annual'!CS317)</f>
        <v>-0.44547909488779214</v>
      </c>
      <c r="W317" s="21">
        <f>('Balance Sheet Annual'!BS317/'Balance Sheet Annual'!CS317)</f>
        <v>-2.511872613837415</v>
      </c>
      <c r="X317" s="22">
        <f>'Balance Sheet Annual'!AH317/'Balance Sheet Annual'!BB317</f>
        <v>0.48848018893997636</v>
      </c>
      <c r="Y317" s="22">
        <f>'Balance Sheet Annual'!CS317/('Balance Sheet Annual'!BB317-'Balance Sheet Annual'!AQ317-'Balance Sheet Annual'!AR317-'Balance Sheet Annual'!AS317)</f>
        <v>-0.35402518625964263</v>
      </c>
      <c r="Z317" s="22">
        <f>'Balance Sheet Annual'!BA317/'Balance Sheet Annual'!BB317</f>
        <v>0.51151981106002364</v>
      </c>
      <c r="AA317" s="22">
        <f>'Balance Sheet Annual'!AR317/'Balance Sheet Annual'!BB317</f>
        <v>0.18062360242204969</v>
      </c>
      <c r="AB317" s="23">
        <f>'Balance Sheet Annual'!CS317/'Balance Sheet Annual'!CT317</f>
        <v>-0.26981734127283236</v>
      </c>
      <c r="AC317" s="24">
        <f>'Income Statement Annual'!V317/'Income Statement Annual'!N317</f>
        <v>0.23636044749007179</v>
      </c>
      <c r="AD317" s="22">
        <f>('Income Statement Annual'!AF317-'Income Statement Annual'!AC317)/'Income Statement Annual'!N317</f>
        <v>0.14355511569347182</v>
      </c>
      <c r="AE317" s="22">
        <f>'Income Statement Annual'!AF317/'Income Statement Annual'!N317</f>
        <v>0.14252784285231074</v>
      </c>
      <c r="AF317" s="22">
        <f>'Income Statement Annual'!BS317/'Income Statement Annual'!N317</f>
        <v>9.9106773736892875E-2</v>
      </c>
      <c r="AG317" s="22">
        <f>('Income Statement Annual'!AF317-'Income Statement Annual'!AC317)/('Income Statement Annual'!AH317*-1)</f>
        <v>17.231578947368423</v>
      </c>
      <c r="AH317" s="23">
        <f>'Income Statement Annual'!AF317/('Income Statement Annual'!AH317*-1)</f>
        <v>17.108270676691728</v>
      </c>
      <c r="AI317" s="24">
        <f>'Cash Flow Statement Annual'!BG317/'Cash Flow Statement Annual'!AB317</f>
        <v>-1.0182527959485124</v>
      </c>
      <c r="AJ317" s="22">
        <f>'Cash Flow Statement Annual'!AB317/'Balance Sheet Annual'!BR317</f>
        <v>0.55133500087254961</v>
      </c>
      <c r="AK317" s="22">
        <f>('Cash Flow Statement Annual'!AB317+'Cash Flow Statement Annual'!AV317)/('Balance Sheet Annual'!BH317+'Balance Sheet Annual'!BS317)</f>
        <v>8.1646147548726344E-2</v>
      </c>
      <c r="AL317" s="23">
        <f>('Cash Flow Statement Annual'!AB317/('Balance Sheet Annual'!BH317+'Balance Sheet Annual'!BS317))</f>
        <v>0.29843508926603485</v>
      </c>
      <c r="AM317" s="24">
        <f>'Income Statement Annual'!BS317/'Balance Sheet Annual'!CS317</f>
        <v>-0.73666076915913958</v>
      </c>
      <c r="AN317" s="22">
        <f>'Income Statement Annual'!N317/'Balance Sheet Annual'!CS317</f>
        <v>-7.4330012105410184</v>
      </c>
      <c r="AO317" s="22">
        <f>'Income Statement Annual'!N317/'Balance Sheet Annual'!BB317</f>
        <v>2.0055526243059218</v>
      </c>
      <c r="AP317" s="22">
        <f>'Income Statement Annual'!N317/('Balance Sheet Annual'!AH317-'Balance Sheet Annual'!BR317)</f>
        <v>35.461128387383383</v>
      </c>
      <c r="AQ317" s="22">
        <f>'Income Statement Annual'!BS317/'Balance Sheet Annual'!BB317</f>
        <v>0.19876385015451872</v>
      </c>
      <c r="AR317" s="22">
        <f>'Cash Flow Statement Annual'!AB317/'Income Statement Annual'!N317</f>
        <v>0.11873770717712939</v>
      </c>
      <c r="AS317" s="22">
        <f>'Cash Flow Statement Annual'!BG317/'Income Statement Annual'!N317</f>
        <v>-0.12090500231762775</v>
      </c>
      <c r="AT317" s="22">
        <f>'Cash Flow Statement Annual'!AB317/'Balance Sheet Annual'!BB317</f>
        <v>0.23813472023315996</v>
      </c>
      <c r="AU317" s="22">
        <f>('Cash Flow Statement Annual'!AB317+'Cash Flow Statement Annual'!AU317)/'Balance Sheet Annual'!BR317</f>
        <v>0.49328136815775697</v>
      </c>
      <c r="AV317" s="22">
        <f>('Cash Flow Statement Annual'!AB317+'Cash Flow Statement Annual'!AU317)/('Balance Sheet Annual'!BH317+'Balance Sheet Annual'!BS317)</f>
        <v>0.267010926036714</v>
      </c>
      <c r="AW317" s="22">
        <f>'Cash Flow Statement Annual'!AB317/'Balance Sheet Annual'!BS317</f>
        <v>0.35136237256719183</v>
      </c>
      <c r="AX317" s="22">
        <f>('Cash Flow Statement Annual'!AB317+'Cash Flow Statement Annual'!AU317)/'Balance Sheet Annual'!BS317</f>
        <v>0.31436515291936978</v>
      </c>
      <c r="AY317" s="22">
        <f>('Balance Sheet Annual'!BH317+'Balance Sheet Annual'!BS317)/('Income Statement Annual'!AF317-'Income Statement Annual'!AC317)</f>
        <v>2.7715332926084302</v>
      </c>
      <c r="AZ317" s="22">
        <f>(('Balance Sheet Annual'!BH317+'Balance Sheet Annual'!BS317)-'Balance Sheet Annual'!N317)/('Income Statement Annual'!AF317-'Income Statement Annual'!AC317)</f>
        <v>2.19617767693516</v>
      </c>
      <c r="BA317" s="22">
        <f>('Cash Flow Statement Annual'!AB317+'Cash Flow Statement Annual'!AU317)/'Income Statement Annual'!BS317</f>
        <v>1.0719251674883075</v>
      </c>
      <c r="BB317" s="22">
        <f>'Income Statement Annual'!AF317/('Balance Sheet Annual'!BH317+'Balance Sheet Annual'!BS317)</f>
        <v>0.35822916338675653</v>
      </c>
      <c r="BC317" s="23">
        <f>'Income Statement Annual'!AF317/('Balance Sheet Annual'!BB317-'Balance Sheet Annual'!BR317)</f>
        <v>0.50318443166740379</v>
      </c>
    </row>
    <row r="318" spans="1:55" x14ac:dyDescent="0.2">
      <c r="A318" s="47" t="s">
        <v>940</v>
      </c>
      <c r="B318" s="47" t="s">
        <v>941</v>
      </c>
      <c r="C318" s="47" t="str">
        <f>VLOOKUP(A318,'[1]S&amp;P 500 Wikipedia'!A:D,3,FALSE)</f>
        <v>Industrials</v>
      </c>
      <c r="D318" s="47">
        <v>334445</v>
      </c>
      <c r="E318" s="47" t="s">
        <v>16</v>
      </c>
      <c r="F318" s="47">
        <v>2018</v>
      </c>
      <c r="G318" s="47" t="s">
        <v>17</v>
      </c>
      <c r="H318" s="48">
        <v>43465</v>
      </c>
      <c r="I318" s="48">
        <v>43515</v>
      </c>
      <c r="J318" s="48">
        <v>43515</v>
      </c>
      <c r="K318" s="47">
        <v>85171200</v>
      </c>
      <c r="L318" s="47">
        <v>84646500</v>
      </c>
      <c r="M318" s="47" t="s">
        <v>1908</v>
      </c>
      <c r="N318" s="20">
        <f>'Balance Sheet Annual'!AH318/'Balance Sheet Annual'!BR318</f>
        <v>1.2695737144253083</v>
      </c>
      <c r="O318" s="21">
        <f>('Balance Sheet Annual'!AH318-'Balance Sheet Annual'!U318)/'Balance Sheet Annual'!BR318</f>
        <v>0.79626236716746057</v>
      </c>
      <c r="P318" s="21">
        <f>'Balance Sheet Annual'!N318/'Balance Sheet Annual'!BR318</f>
        <v>9.0753633809698309E-2</v>
      </c>
      <c r="Q318" s="21">
        <f>'Balance Sheet Annual'!CH318/'Balance Sheet Annual'!CS318</f>
        <v>1.0731441642612058</v>
      </c>
      <c r="R318" s="21">
        <f>('Balance Sheet Annual'!BH318+'Balance Sheet Annual'!BS318)/'Balance Sheet Annual'!BB318</f>
        <v>0.20690923420464993</v>
      </c>
      <c r="S318" s="21">
        <f>('Balance Sheet Annual'!BH318/'Balance Sheet Annual'!BB318)</f>
        <v>0</v>
      </c>
      <c r="T318" s="21">
        <f>'Balance Sheet Annual'!BS318/'Balance Sheet Annual'!BB318</f>
        <v>0.20690923420464993</v>
      </c>
      <c r="U318" s="21">
        <f>('Balance Sheet Annual'!BH318+'Balance Sheet Annual'!BS318)/'Balance Sheet Annual'!CS318</f>
        <v>0.4289526714231251</v>
      </c>
      <c r="V318" s="21">
        <f>('Balance Sheet Annual'!BH318/'Balance Sheet Annual'!CS318)</f>
        <v>0</v>
      </c>
      <c r="W318" s="21">
        <f>('Balance Sheet Annual'!BS318/'Balance Sheet Annual'!CS318)</f>
        <v>0.4289526714231251</v>
      </c>
      <c r="X318" s="22">
        <f>'Balance Sheet Annual'!AH318/'Balance Sheet Annual'!BB318</f>
        <v>0.27305924077236304</v>
      </c>
      <c r="Y318" s="22">
        <f>'Balance Sheet Annual'!CS318/('Balance Sheet Annual'!BB318-'Balance Sheet Annual'!AQ318-'Balance Sheet Annual'!AR318-'Balance Sheet Annual'!AS318)</f>
        <v>1.2597598627787308</v>
      </c>
      <c r="Z318" s="22">
        <f>'Balance Sheet Annual'!BA318/'Balance Sheet Annual'!BB318</f>
        <v>0.7269407592276369</v>
      </c>
      <c r="AA318" s="22">
        <f>'Balance Sheet Annual'!AR318/'Balance Sheet Annual'!BB318</f>
        <v>0.54451595954288712</v>
      </c>
      <c r="AB318" s="23">
        <f>'Balance Sheet Annual'!CS318/'Balance Sheet Annual'!CT318</f>
        <v>0.48235912255352686</v>
      </c>
      <c r="AC318" s="24">
        <f>'Income Statement Annual'!V318/'Income Statement Annual'!N318</f>
        <v>0.35334390071161176</v>
      </c>
      <c r="AD318" s="22">
        <f>('Income Statement Annual'!AF318-'Income Statement Annual'!AC318)/'Income Statement Annual'!N318</f>
        <v>0.14728002428248627</v>
      </c>
      <c r="AE318" s="22">
        <f>'Income Statement Annual'!AF318/'Income Statement Annual'!N318</f>
        <v>0.14728002428248627</v>
      </c>
      <c r="AF318" s="22">
        <f>'Income Statement Annual'!BS318/'Income Statement Annual'!N318</f>
        <v>0.11716299618899868</v>
      </c>
      <c r="AG318" s="22">
        <f>('Income Statement Annual'!AF318-'Income Statement Annual'!AC318)/('Income Statement Annual'!AH318*-1)</f>
        <v>13.395705521472392</v>
      </c>
      <c r="AH318" s="23">
        <f>'Income Statement Annual'!AF318/('Income Statement Annual'!AH318*-1)</f>
        <v>13.395705521472392</v>
      </c>
      <c r="AI318" s="24">
        <f>'Cash Flow Statement Annual'!BG318/'Cash Flow Statement Annual'!AB318</f>
        <v>-3.1917558642678205</v>
      </c>
      <c r="AJ318" s="22">
        <f>'Cash Flow Statement Annual'!AB318/'Balance Sheet Annual'!BR318</f>
        <v>0.53633809698302182</v>
      </c>
      <c r="AK318" s="22">
        <f>('Cash Flow Statement Annual'!AB318+'Cash Flow Statement Annual'!AV318)/('Balance Sheet Annual'!BH318+'Balance Sheet Annual'!BS318)</f>
        <v>0.31983240223463688</v>
      </c>
      <c r="AL318" s="23">
        <f>('Cash Flow Statement Annual'!AB318/('Balance Sheet Annual'!BH318+'Balance Sheet Annual'!BS318))</f>
        <v>0.55751650584052814</v>
      </c>
      <c r="AM318" s="24">
        <f>'Income Statement Annual'!BS318/'Balance Sheet Annual'!CS318</f>
        <v>0.18920538097053538</v>
      </c>
      <c r="AN318" s="22">
        <f>'Income Statement Annual'!N318/'Balance Sheet Annual'!CS318</f>
        <v>1.6148902565219758</v>
      </c>
      <c r="AO318" s="22">
        <f>'Income Statement Annual'!N318/'Balance Sheet Annual'!BB318</f>
        <v>0.77895704715618019</v>
      </c>
      <c r="AP318" s="22">
        <f>'Income Statement Annual'!N318/('Balance Sheet Annual'!AH318-'Balance Sheet Annual'!BR318)</f>
        <v>13.434979610330766</v>
      </c>
      <c r="AQ318" s="22">
        <f>'Income Statement Annual'!BS318/'Balance Sheet Annual'!BB318</f>
        <v>9.1264941547353207E-2</v>
      </c>
      <c r="AR318" s="22">
        <f>'Cash Flow Statement Annual'!AB318/'Income Statement Annual'!N318</f>
        <v>0.14808944049104583</v>
      </c>
      <c r="AS318" s="22">
        <f>'Cash Flow Statement Annual'!BG318/'Income Statement Annual'!N318</f>
        <v>-0.47266534012343597</v>
      </c>
      <c r="AT318" s="22">
        <f>'Cash Flow Statement Annual'!AB318/'Balance Sheet Annual'!BB318</f>
        <v>0.11535531327991594</v>
      </c>
      <c r="AU318" s="22">
        <f>('Cash Flow Statement Annual'!AB318+'Cash Flow Statement Annual'!AU318)/'Balance Sheet Annual'!BR318</f>
        <v>1.6659337974838158</v>
      </c>
      <c r="AV318" s="22">
        <f>('Cash Flow Statement Annual'!AB318+'Cash Flow Statement Annual'!AU318)/('Balance Sheet Annual'!BH318+'Balance Sheet Annual'!BS318)</f>
        <v>1.7317166074149315</v>
      </c>
      <c r="AW318" s="22">
        <f>'Cash Flow Statement Annual'!AB318/'Balance Sheet Annual'!BS318</f>
        <v>0.55751650584052814</v>
      </c>
      <c r="AX318" s="22">
        <f>('Cash Flow Statement Annual'!AB318+'Cash Flow Statement Annual'!AU318)/'Balance Sheet Annual'!BS318</f>
        <v>1.7317166074149315</v>
      </c>
      <c r="AY318" s="22">
        <f>('Balance Sheet Annual'!BH318+'Balance Sheet Annual'!BS318)/('Income Statement Annual'!AF318-'Income Statement Annual'!AC318)</f>
        <v>1.8035264483627205</v>
      </c>
      <c r="AZ318" s="22">
        <f>(('Balance Sheet Annual'!BH318+'Balance Sheet Annual'!BS318)-'Balance Sheet Annual'!N318)/('Income Statement Annual'!AF318-'Income Statement Annual'!AC318)</f>
        <v>1.6333867643691322</v>
      </c>
      <c r="BA318" s="22">
        <f>('Cash Flow Statement Annual'!AB318+'Cash Flow Statement Annual'!AU318)/'Income Statement Annual'!BS318</f>
        <v>3.9260218767990787</v>
      </c>
      <c r="BB318" s="22">
        <f>'Income Statement Annual'!AF318/('Balance Sheet Annual'!BH318+'Balance Sheet Annual'!BS318)</f>
        <v>0.5544692737430168</v>
      </c>
      <c r="BC318" s="23">
        <f>'Income Statement Annual'!AF318/('Balance Sheet Annual'!BB318-'Balance Sheet Annual'!BR318)</f>
        <v>0.14616105495682441</v>
      </c>
    </row>
    <row r="319" spans="1:55" x14ac:dyDescent="0.2">
      <c r="A319" s="47" t="s">
        <v>961</v>
      </c>
      <c r="B319" s="47" t="s">
        <v>962</v>
      </c>
      <c r="C319" s="47" t="str">
        <f>VLOOKUP(A319,'[1]S&amp;P 500 Wikipedia'!A:D,3,FALSE)</f>
        <v>Utilities</v>
      </c>
      <c r="D319" s="47">
        <v>327292</v>
      </c>
      <c r="E319" s="47" t="s">
        <v>16</v>
      </c>
      <c r="F319" s="47">
        <v>2018</v>
      </c>
      <c r="G319" s="47" t="s">
        <v>17</v>
      </c>
      <c r="H319" s="48">
        <v>43465</v>
      </c>
      <c r="I319" s="48">
        <v>43518</v>
      </c>
      <c r="J319" s="48">
        <v>43586</v>
      </c>
      <c r="K319" s="47">
        <v>112236000</v>
      </c>
      <c r="L319" s="47">
        <v>112703000</v>
      </c>
      <c r="M319" s="47" t="s">
        <v>2132</v>
      </c>
      <c r="N319" s="20">
        <f>'Balance Sheet Annual'!AH319/'Balance Sheet Annual'!BR319</f>
        <v>0.56027784718162432</v>
      </c>
      <c r="O319" s="21">
        <f>('Balance Sheet Annual'!AH319-'Balance Sheet Annual'!U319)/'Balance Sheet Annual'!BR319</f>
        <v>0.38192707663720976</v>
      </c>
      <c r="P319" s="21">
        <f>'Balance Sheet Annual'!N319/'Balance Sheet Annual'!BR319</f>
        <v>3.496740984036037E-3</v>
      </c>
      <c r="Q319" s="21">
        <f>'Balance Sheet Annual'!CH319/'Balance Sheet Annual'!CS319</f>
        <v>2.302519394881565</v>
      </c>
      <c r="R319" s="21">
        <f>('Balance Sheet Annual'!BH319+'Balance Sheet Annual'!BS319)/'Balance Sheet Annual'!BB319</f>
        <v>0.29520903350176814</v>
      </c>
      <c r="S319" s="21">
        <f>('Balance Sheet Annual'!BH319/'Balance Sheet Annual'!BB319)</f>
        <v>3.2630967422134324E-2</v>
      </c>
      <c r="T319" s="21">
        <f>'Balance Sheet Annual'!BS319/'Balance Sheet Annual'!BB319</f>
        <v>0.26257806607963385</v>
      </c>
      <c r="U319" s="21">
        <f>('Balance Sheet Annual'!BH319+'Balance Sheet Annual'!BS319)/'Balance Sheet Annual'!CS319</f>
        <v>0.97493355868383091</v>
      </c>
      <c r="V319" s="21">
        <f>('Balance Sheet Annual'!BH319/'Balance Sheet Annual'!CS319)</f>
        <v>0.1077644027853471</v>
      </c>
      <c r="W319" s="21">
        <f>('Balance Sheet Annual'!BS319/'Balance Sheet Annual'!CS319)</f>
        <v>0.86716915589848387</v>
      </c>
      <c r="X319" s="22">
        <f>'Balance Sheet Annual'!AH319/'Balance Sheet Annual'!BB319</f>
        <v>5.2302277793245346E-2</v>
      </c>
      <c r="Y319" s="22">
        <f>'Balance Sheet Annual'!CS319/('Balance Sheet Annual'!BB319-'Balance Sheet Annual'!AQ319-'Balance Sheet Annual'!AR319-'Balance Sheet Annual'!AS319)</f>
        <v>0.30737387436570829</v>
      </c>
      <c r="Z319" s="22">
        <f>'Balance Sheet Annual'!BA319/'Balance Sheet Annual'!BB319</f>
        <v>0.94769772220675463</v>
      </c>
      <c r="AA319" s="22">
        <f>'Balance Sheet Annual'!AR319/'Balance Sheet Annual'!BB319</f>
        <v>0</v>
      </c>
      <c r="AB319" s="23">
        <f>'Balance Sheet Annual'!CS319/'Balance Sheet Annual'!CT319</f>
        <v>0.30279913012770121</v>
      </c>
      <c r="AC319" s="24">
        <f>'Income Statement Annual'!V319/'Income Statement Annual'!N319</f>
        <v>0.70846816807436619</v>
      </c>
      <c r="AD319" s="22">
        <f>('Income Statement Annual'!AF319-'Income Statement Annual'!AC319)/'Income Statement Annual'!N319</f>
        <v>0.36736663788687129</v>
      </c>
      <c r="AE319" s="22">
        <f>'Income Statement Annual'!AF319/'Income Statement Annual'!N319</f>
        <v>0.2096004412600945</v>
      </c>
      <c r="AF319" s="22">
        <f>'Income Statement Annual'!BS319/'Income Statement Annual'!N319</f>
        <v>0.13844833466847384</v>
      </c>
      <c r="AG319" s="22">
        <f>('Income Statement Annual'!AF319-'Income Statement Annual'!AC319)/('Income Statement Annual'!AH319*-1)</f>
        <v>5.5697574600045181</v>
      </c>
      <c r="AH319" s="23">
        <f>'Income Statement Annual'!AF319/('Income Statement Annual'!AH319*-1)</f>
        <v>3.1778161131990226</v>
      </c>
      <c r="AI319" s="24">
        <f>'Cash Flow Statement Annual'!BG319/'Cash Flow Statement Annual'!AB319</f>
        <v>-7.238494641168107E-2</v>
      </c>
      <c r="AJ319" s="22">
        <f>'Cash Flow Statement Annual'!AB319/'Balance Sheet Annual'!BR319</f>
        <v>0.77451296692953875</v>
      </c>
      <c r="AK319" s="22">
        <f>('Cash Flow Statement Annual'!AB319+'Cash Flow Statement Annual'!AV319)/('Balance Sheet Annual'!BH319+'Balance Sheet Annual'!BS319)</f>
        <v>0.18567983320778916</v>
      </c>
      <c r="AL319" s="23">
        <f>('Cash Flow Statement Annual'!AB319/('Balance Sheet Annual'!BH319+'Balance Sheet Annual'!BS319))</f>
        <v>0.24491546095678468</v>
      </c>
      <c r="AM319" s="24">
        <f>'Income Statement Annual'!BS319/'Balance Sheet Annual'!CS319</f>
        <v>9.5545931211386687E-2</v>
      </c>
      <c r="AN319" s="22">
        <f>'Income Statement Annual'!N319/'Balance Sheet Annual'!CS319</f>
        <v>0.69011975796010439</v>
      </c>
      <c r="AO319" s="22">
        <f>'Income Statement Annual'!N319/'Balance Sheet Annual'!BB319</f>
        <v>0.20896766239425932</v>
      </c>
      <c r="AP319" s="22">
        <f>'Income Statement Annual'!N319/('Balance Sheet Annual'!AH319-'Balance Sheet Annual'!BR319)</f>
        <v>-5.0907713016111193</v>
      </c>
      <c r="AQ319" s="22">
        <f>'Income Statement Annual'!BS319/'Balance Sheet Annual'!BB319</f>
        <v>2.8931224858049064E-2</v>
      </c>
      <c r="AR319" s="22">
        <f>'Cash Flow Statement Annual'!AB319/'Income Statement Annual'!N319</f>
        <v>0.34599256023777331</v>
      </c>
      <c r="AS319" s="22">
        <f>'Cash Flow Statement Annual'!BG319/'Income Statement Annual'!N319</f>
        <v>-2.5044652931651552E-2</v>
      </c>
      <c r="AT319" s="22">
        <f>'Cash Flow Statement Annual'!AB319/'Balance Sheet Annual'!BB319</f>
        <v>7.2301256518692444E-2</v>
      </c>
      <c r="AU319" s="22">
        <f>('Cash Flow Statement Annual'!AB319+'Cash Flow Statement Annual'!AU319)/'Balance Sheet Annual'!BR319</f>
        <v>5.1135136970849579E-2</v>
      </c>
      <c r="AV319" s="22">
        <f>('Cash Flow Statement Annual'!AB319+'Cash Flow Statement Annual'!AU319)/('Balance Sheet Annual'!BH319+'Balance Sheet Annual'!BS319)</f>
        <v>1.6169885046538279E-2</v>
      </c>
      <c r="AW319" s="22">
        <f>'Cash Flow Statement Annual'!AB319/'Balance Sheet Annual'!BS319</f>
        <v>0.27535147012913541</v>
      </c>
      <c r="AX319" s="22">
        <f>('Cash Flow Statement Annual'!AB319+'Cash Flow Statement Annual'!AU319)/'Balance Sheet Annual'!BS319</f>
        <v>1.817934074880256E-2</v>
      </c>
      <c r="AY319" s="22">
        <f>('Balance Sheet Annual'!BH319+'Balance Sheet Annual'!BS319)/('Income Statement Annual'!AF319-'Income Statement Annual'!AC319)</f>
        <v>3.8454825480940471</v>
      </c>
      <c r="AZ319" s="22">
        <f>(('Balance Sheet Annual'!BH319+'Balance Sheet Annual'!BS319)-'Balance Sheet Annual'!N319)/('Income Statement Annual'!AF319-'Income Statement Annual'!AC319)</f>
        <v>3.8412304642706232</v>
      </c>
      <c r="BA319" s="22">
        <f>('Cash Flow Statement Annual'!AB319+'Cash Flow Statement Annual'!AU319)/'Income Statement Annual'!BS319</f>
        <v>0.16499460910640312</v>
      </c>
      <c r="BB319" s="22">
        <f>'Income Statement Annual'!AF319/('Balance Sheet Annual'!BH319+'Balance Sheet Annual'!BS319)</f>
        <v>0.14836847547439588</v>
      </c>
      <c r="BC319" s="23">
        <f>'Income Statement Annual'!AF319/('Balance Sheet Annual'!BB319-'Balance Sheet Annual'!BR319)</f>
        <v>4.8309428807739231E-2</v>
      </c>
    </row>
    <row r="320" spans="1:55" x14ac:dyDescent="0.2">
      <c r="A320" s="47" t="s">
        <v>967</v>
      </c>
      <c r="B320" s="47" t="s">
        <v>968</v>
      </c>
      <c r="C320" s="47" t="str">
        <f>VLOOKUP(A320,'[1]S&amp;P 500 Wikipedia'!A:D,3,FALSE)</f>
        <v>Materials</v>
      </c>
      <c r="D320" s="47">
        <v>256062</v>
      </c>
      <c r="E320" s="47" t="s">
        <v>16</v>
      </c>
      <c r="F320" s="47">
        <v>2018</v>
      </c>
      <c r="G320" s="47" t="s">
        <v>17</v>
      </c>
      <c r="H320" s="48">
        <v>43465</v>
      </c>
      <c r="I320" s="48">
        <v>43517</v>
      </c>
      <c r="J320" s="48">
        <v>43517</v>
      </c>
      <c r="K320" s="47">
        <v>238700000</v>
      </c>
      <c r="L320" s="47">
        <v>240200000</v>
      </c>
      <c r="M320" s="47" t="s">
        <v>1910</v>
      </c>
      <c r="N320" s="20">
        <f>'Balance Sheet Annual'!AH320/'Balance Sheet Annual'!BR320</f>
        <v>1.3631374342556597</v>
      </c>
      <c r="O320" s="21">
        <f>('Balance Sheet Annual'!AH320-'Balance Sheet Annual'!U320)/'Balance Sheet Annual'!BR320</f>
        <v>0.95540818659958837</v>
      </c>
      <c r="P320" s="21">
        <f>'Balance Sheet Annual'!N320/'Balance Sheet Annual'!BR320</f>
        <v>0.22021495540818661</v>
      </c>
      <c r="Q320" s="21">
        <f>'Balance Sheet Annual'!CH320/'Balance Sheet Annual'!CS320</f>
        <v>2.3844040574809804</v>
      </c>
      <c r="R320" s="21">
        <f>('Balance Sheet Annual'!BH320+'Balance Sheet Annual'!BS320)/'Balance Sheet Annual'!BB320</f>
        <v>0.31320636902903526</v>
      </c>
      <c r="S320" s="21">
        <f>('Balance Sheet Annual'!BH320/'Balance Sheet Annual'!BB320)</f>
        <v>4.0649391195753982E-2</v>
      </c>
      <c r="T320" s="21">
        <f>'Balance Sheet Annual'!BS320/'Balance Sheet Annual'!BB320</f>
        <v>0.27255697783328131</v>
      </c>
      <c r="U320" s="21">
        <f>('Balance Sheet Annual'!BH320+'Balance Sheet Annual'!BS320)/'Balance Sheet Annual'!CS320</f>
        <v>1.0600169061707523</v>
      </c>
      <c r="V320" s="21">
        <f>('Balance Sheet Annual'!BH320/'Balance Sheet Annual'!CS320)</f>
        <v>0.13757396449704143</v>
      </c>
      <c r="W320" s="21">
        <f>('Balance Sheet Annual'!BS320/'Balance Sheet Annual'!CS320)</f>
        <v>0.92244294167371088</v>
      </c>
      <c r="X320" s="22">
        <f>'Balance Sheet Annual'!AH320/'Balance Sheet Annual'!BB320</f>
        <v>0.37221354979706522</v>
      </c>
      <c r="Y320" s="22">
        <f>'Balance Sheet Annual'!CS320/('Balance Sheet Annual'!BB320-'Balance Sheet Annual'!AQ320-'Balance Sheet Annual'!AR320-'Balance Sheet Annual'!AS320)</f>
        <v>0.47448109896721147</v>
      </c>
      <c r="Z320" s="22">
        <f>'Balance Sheet Annual'!BA320/'Balance Sheet Annual'!BB320</f>
        <v>0.62778645020293478</v>
      </c>
      <c r="AA320" s="22">
        <f>'Balance Sheet Annual'!AR320/'Balance Sheet Annual'!BB320</f>
        <v>0.25413674679987514</v>
      </c>
      <c r="AB320" s="23">
        <f>'Balance Sheet Annual'!CS320/'Balance Sheet Annual'!CT320</f>
        <v>0.29547299406806121</v>
      </c>
      <c r="AC320" s="24">
        <f>'Income Statement Annual'!V320/'Income Statement Annual'!N320</f>
        <v>0.41453102640822165</v>
      </c>
      <c r="AD320" s="22">
        <f>('Income Statement Annual'!AF320-'Income Statement Annual'!AC320)/'Income Statement Annual'!N320</f>
        <v>0.15344087420320021</v>
      </c>
      <c r="AE320" s="22">
        <f>'Income Statement Annual'!AF320/'Income Statement Annual'!N320</f>
        <v>0.1211135683621699</v>
      </c>
      <c r="AF320" s="22">
        <f>'Income Statement Annual'!BS320/'Income Statement Annual'!N320</f>
        <v>8.7225185377910755E-2</v>
      </c>
      <c r="AG320" s="22">
        <f>('Income Statement Annual'!AF320-'Income Statement Annual'!AC320)/('Income Statement Annual'!AH320*-1)</f>
        <v>24.831578947368421</v>
      </c>
      <c r="AH320" s="23">
        <f>'Income Statement Annual'!AF320/('Income Statement Annual'!AH320*-1)</f>
        <v>19.600000000000001</v>
      </c>
      <c r="AI320" s="24">
        <f>'Cash Flow Statement Annual'!BG320/'Cash Flow Statement Annual'!AB320</f>
        <v>-0.82140422631220178</v>
      </c>
      <c r="AJ320" s="22">
        <f>'Cash Flow Statement Annual'!AB320/'Balance Sheet Annual'!BR320</f>
        <v>0.33546764235078891</v>
      </c>
      <c r="AK320" s="22">
        <f>('Cash Flow Statement Annual'!AB320+'Cash Flow Statement Annual'!AV320)/('Balance Sheet Annual'!BH320+'Balance Sheet Annual'!BS320)</f>
        <v>0.20215311004784689</v>
      </c>
      <c r="AL320" s="23">
        <f>('Cash Flow Statement Annual'!AB320/('Balance Sheet Annual'!BH320+'Balance Sheet Annual'!BS320))</f>
        <v>0.29246411483253587</v>
      </c>
      <c r="AM320" s="24">
        <f>'Income Statement Annual'!BS320/'Balance Sheet Annual'!CS320</f>
        <v>0.28338968723584107</v>
      </c>
      <c r="AN320" s="22">
        <f>'Income Statement Annual'!N320/'Balance Sheet Annual'!CS320</f>
        <v>3.2489433643279799</v>
      </c>
      <c r="AO320" s="22">
        <f>'Income Statement Annual'!N320/'Balance Sheet Annual'!BB320</f>
        <v>0.95997502341554797</v>
      </c>
      <c r="AP320" s="22">
        <f>'Income Statement Annual'!N320/('Balance Sheet Annual'!AH320-'Balance Sheet Annual'!BR320)</f>
        <v>9.6813602015113354</v>
      </c>
      <c r="AQ320" s="22">
        <f>'Income Statement Annual'!BS320/'Balance Sheet Annual'!BB320</f>
        <v>8.3733999375585386E-2</v>
      </c>
      <c r="AR320" s="22">
        <f>'Cash Flow Statement Annual'!AB320/'Income Statement Annual'!N320</f>
        <v>9.5420840379862107E-2</v>
      </c>
      <c r="AS320" s="22">
        <f>'Cash Flow Statement Annual'!BG320/'Income Statement Annual'!N320</f>
        <v>-7.8379081566280734E-2</v>
      </c>
      <c r="AT320" s="22">
        <f>'Cash Flow Statement Annual'!AB320/'Balance Sheet Annual'!BB320</f>
        <v>9.1601623477989391E-2</v>
      </c>
      <c r="AU320" s="22">
        <f>('Cash Flow Statement Annual'!AB320+'Cash Flow Statement Annual'!AU320)/'Balance Sheet Annual'!BR320</f>
        <v>0.16075920420763778</v>
      </c>
      <c r="AV320" s="22">
        <f>('Cash Flow Statement Annual'!AB320+'Cash Flow Statement Annual'!AU320)/('Balance Sheet Annual'!BH320+'Balance Sheet Annual'!BS320)</f>
        <v>0.14015151515151514</v>
      </c>
      <c r="AW320" s="22">
        <f>'Cash Flow Statement Annual'!AB320/'Balance Sheet Annual'!BS320</f>
        <v>0.33608247422680415</v>
      </c>
      <c r="AX320" s="22">
        <f>('Cash Flow Statement Annual'!AB320+'Cash Flow Statement Annual'!AU320)/'Balance Sheet Annual'!BS320</f>
        <v>0.16105383734249715</v>
      </c>
      <c r="AY320" s="22">
        <f>('Balance Sheet Annual'!BH320+'Balance Sheet Annual'!BS320)/('Income Statement Annual'!AF320-'Income Statement Annual'!AC320)</f>
        <v>2.126324713861806</v>
      </c>
      <c r="AZ320" s="22">
        <f>(('Balance Sheet Annual'!BH320+'Balance Sheet Annual'!BS320)-'Balance Sheet Annual'!N320)/('Income Statement Annual'!AF320-'Income Statement Annual'!AC320)</f>
        <v>1.7181008902077151</v>
      </c>
      <c r="BA320" s="22">
        <f>('Cash Flow Statement Annual'!AB320+'Cash Flow Statement Annual'!AU320)/'Income Statement Annual'!BS320</f>
        <v>0.52423564504101416</v>
      </c>
      <c r="BB320" s="22">
        <f>'Income Statement Annual'!AF320/('Balance Sheet Annual'!BH320+'Balance Sheet Annual'!BS320)</f>
        <v>0.37121212121212122</v>
      </c>
      <c r="BC320" s="23">
        <f>'Income Statement Annual'!AF320/('Balance Sheet Annual'!BB320-'Balance Sheet Annual'!BR320)</f>
        <v>0.1599381549561931</v>
      </c>
    </row>
    <row r="321" spans="1:55" x14ac:dyDescent="0.2">
      <c r="A321" s="47" t="s">
        <v>970</v>
      </c>
      <c r="B321" s="47" t="s">
        <v>971</v>
      </c>
      <c r="C321" s="47" t="str">
        <f>VLOOKUP(A321,'[1]S&amp;P 500 Wikipedia'!A:D,3,FALSE)</f>
        <v>Utilities</v>
      </c>
      <c r="D321" s="47">
        <v>26853</v>
      </c>
      <c r="E321" s="47" t="s">
        <v>16</v>
      </c>
      <c r="F321" s="47">
        <v>2018</v>
      </c>
      <c r="G321" s="47" t="s">
        <v>17</v>
      </c>
      <c r="H321" s="48">
        <v>43465</v>
      </c>
      <c r="I321" s="48">
        <v>43510</v>
      </c>
      <c r="J321" s="48">
        <v>43510</v>
      </c>
      <c r="K321" s="47">
        <v>720506000</v>
      </c>
      <c r="L321" s="47">
        <v>727661000</v>
      </c>
      <c r="M321" s="47" t="s">
        <v>1911</v>
      </c>
      <c r="N321" s="20">
        <f>'Balance Sheet Annual'!AH321/'Balance Sheet Annual'!BR321</f>
        <v>0.53298268682884065</v>
      </c>
      <c r="O321" s="21">
        <f>('Balance Sheet Annual'!AH321-'Balance Sheet Annual'!U321)/'Balance Sheet Annual'!BR321</f>
        <v>0.4665790050405435</v>
      </c>
      <c r="P321" s="21">
        <f>'Balance Sheet Annual'!N321/'Balance Sheet Annual'!BR321</f>
        <v>0.13609467455621302</v>
      </c>
      <c r="Q321" s="21">
        <f>'Balance Sheet Annual'!CH321/'Balance Sheet Annual'!CS321</f>
        <v>2.7227417002659347</v>
      </c>
      <c r="R321" s="21">
        <f>('Balance Sheet Annual'!BH321+'Balance Sheet Annual'!BS321)/'Balance Sheet Annual'!BB321</f>
        <v>0.50762743109964048</v>
      </c>
      <c r="S321" s="21">
        <f>('Balance Sheet Annual'!BH321/'Balance Sheet Annual'!BB321)</f>
        <v>4.516545303714628E-2</v>
      </c>
      <c r="T321" s="21">
        <f>'Balance Sheet Annual'!BS321/'Balance Sheet Annual'!BB321</f>
        <v>0.46246197806249423</v>
      </c>
      <c r="U321" s="21">
        <f>('Balance Sheet Annual'!BH321+'Balance Sheet Annual'!BS321)/'Balance Sheet Annual'!CS321</f>
        <v>1.8897658059535043</v>
      </c>
      <c r="V321" s="21">
        <f>('Balance Sheet Annual'!BH321/'Balance Sheet Annual'!CS321)</f>
        <v>0.16813931543278718</v>
      </c>
      <c r="W321" s="21">
        <f>('Balance Sheet Annual'!BS321/'Balance Sheet Annual'!CS321)</f>
        <v>1.7216264905207173</v>
      </c>
      <c r="X321" s="22">
        <f>'Balance Sheet Annual'!AH321/'Balance Sheet Annual'!BB321</f>
        <v>5.6042031523642732E-2</v>
      </c>
      <c r="Y321" s="22">
        <f>'Balance Sheet Annual'!CS321/('Balance Sheet Annual'!BB321-'Balance Sheet Annual'!AQ321-'Balance Sheet Annual'!AR321-'Balance Sheet Annual'!AS321)</f>
        <v>0.294979503011286</v>
      </c>
      <c r="Z321" s="22">
        <f>'Balance Sheet Annual'!BA321/'Balance Sheet Annual'!BB321</f>
        <v>0.94395796847635727</v>
      </c>
      <c r="AA321" s="22">
        <f>'Balance Sheet Annual'!AR321/'Balance Sheet Annual'!BB321</f>
        <v>7.2863858420130892E-2</v>
      </c>
      <c r="AB321" s="23">
        <f>'Balance Sheet Annual'!CS321/'Balance Sheet Annual'!CT321</f>
        <v>0.26861922757857865</v>
      </c>
      <c r="AC321" s="24">
        <f>'Income Statement Annual'!V321/'Income Statement Annual'!N321</f>
        <v>0.80166987797045597</v>
      </c>
      <c r="AD321" s="22">
        <f>('Income Statement Annual'!AF321-'Income Statement Annual'!AC321)/'Income Statement Annual'!N321</f>
        <v>0.50687219010918438</v>
      </c>
      <c r="AE321" s="22">
        <f>'Income Statement Annual'!AF321/'Income Statement Annual'!N321</f>
        <v>0.36634553628773281</v>
      </c>
      <c r="AF321" s="22">
        <f>'Income Statement Annual'!BS321/'Income Statement Annual'!N321</f>
        <v>0.23468208092485549</v>
      </c>
      <c r="AG321" s="22">
        <f>('Income Statement Annual'!AF321-'Income Statement Annual'!AC321)/('Income Statement Annual'!AH321*-1)</f>
        <v>4.0976116303219108</v>
      </c>
      <c r="AH321" s="23">
        <f>'Income Statement Annual'!AF321/('Income Statement Annual'!AH321*-1)</f>
        <v>2.9615784008307373</v>
      </c>
      <c r="AI321" s="24">
        <f>'Cash Flow Statement Annual'!BG321/'Cash Flow Statement Annual'!AB321</f>
        <v>0.24459411556185751</v>
      </c>
      <c r="AJ321" s="22">
        <f>'Cash Flow Statement Annual'!AB321/'Balance Sheet Annual'!BR321</f>
        <v>0.61823361823361822</v>
      </c>
      <c r="AK321" s="22">
        <f>('Cash Flow Statement Annual'!AB321+'Cash Flow Statement Annual'!AV321)/('Balance Sheet Annual'!BH321+'Balance Sheet Annual'!BS321)</f>
        <v>7.6626265377456995E-2</v>
      </c>
      <c r="AL321" s="23">
        <f>('Cash Flow Statement Annual'!AB321/('Balance Sheet Annual'!BH321+'Balance Sheet Annual'!BS321))</f>
        <v>0.12805846838258658</v>
      </c>
      <c r="AM321" s="24">
        <f>'Income Statement Annual'!BS321/'Balance Sheet Annual'!CS321</f>
        <v>0.15672986188556232</v>
      </c>
      <c r="AN321" s="22">
        <f>'Income Statement Annual'!N321/'Balance Sheet Annual'!CS321</f>
        <v>0.66783906665522863</v>
      </c>
      <c r="AO321" s="22">
        <f>'Income Statement Annual'!N321/'Balance Sheet Annual'!BB321</f>
        <v>0.17939441423172642</v>
      </c>
      <c r="AP321" s="22">
        <f>'Income Statement Annual'!N321/('Balance Sheet Annual'!AH321-'Balance Sheet Annual'!BR321)</f>
        <v>-3.6532144533083057</v>
      </c>
      <c r="AQ321" s="22">
        <f>'Income Statement Annual'!BS321/'Balance Sheet Annual'!BB321</f>
        <v>4.210065443819707E-2</v>
      </c>
      <c r="AR321" s="22">
        <f>'Cash Flow Statement Annual'!AB321/'Income Statement Annual'!N321</f>
        <v>0.36236351958895313</v>
      </c>
      <c r="AS321" s="22">
        <f>'Cash Flow Statement Annual'!BG321/'Income Statement Annual'!N321</f>
        <v>8.8631984585741813E-2</v>
      </c>
      <c r="AT321" s="22">
        <f>'Cash Flow Statement Annual'!AB321/'Balance Sheet Annual'!BB321</f>
        <v>6.5005991335606972E-2</v>
      </c>
      <c r="AU321" s="22">
        <f>('Cash Flow Statement Annual'!AB321+'Cash Flow Statement Annual'!AU321)/'Balance Sheet Annual'!BR321</f>
        <v>-0.11834319526627218</v>
      </c>
      <c r="AV321" s="22">
        <f>('Cash Flow Statement Annual'!AB321+'Cash Flow Statement Annual'!AU321)/('Balance Sheet Annual'!BH321+'Balance Sheet Annual'!BS321)</f>
        <v>-2.4513141767669888E-2</v>
      </c>
      <c r="AW321" s="22">
        <f>'Cash Flow Statement Annual'!AB321/'Balance Sheet Annual'!BS321</f>
        <v>0.14056505057551447</v>
      </c>
      <c r="AX321" s="22">
        <f>('Cash Flow Statement Annual'!AB321+'Cash Flow Statement Annual'!AU321)/'Balance Sheet Annual'!BS321</f>
        <v>-2.6907170262594052E-2</v>
      </c>
      <c r="AY321" s="22">
        <f>('Balance Sheet Annual'!BH321+'Balance Sheet Annual'!BS321)/('Income Statement Annual'!AF321-'Income Statement Annual'!AC321)</f>
        <v>5.5826153066396351</v>
      </c>
      <c r="AZ321" s="22">
        <f>(('Balance Sheet Annual'!BH321+'Balance Sheet Annual'!BS321)-'Balance Sheet Annual'!N321)/('Income Statement Annual'!AF321-'Income Statement Annual'!AC321)</f>
        <v>5.4252407501267106</v>
      </c>
      <c r="BA321" s="22">
        <f>('Cash Flow Statement Annual'!AB321+'Cash Flow Statement Annual'!AU321)/'Income Statement Annual'!BS321</f>
        <v>-0.29556650246305421</v>
      </c>
      <c r="BB321" s="22">
        <f>'Income Statement Annual'!AF321/('Balance Sheet Annual'!BH321+'Balance Sheet Annual'!BS321)</f>
        <v>0.12946570429887874</v>
      </c>
      <c r="BC321" s="23">
        <f>'Income Statement Annual'!AF321/('Balance Sheet Annual'!BB321-'Balance Sheet Annual'!BR321)</f>
        <v>7.3442690495197388E-2</v>
      </c>
    </row>
    <row r="322" spans="1:55" x14ac:dyDescent="0.2">
      <c r="A322" s="47" t="s">
        <v>949</v>
      </c>
      <c r="B322" s="47" t="s">
        <v>950</v>
      </c>
      <c r="C322" s="47" t="str">
        <f>VLOOKUP(A322,'[1]S&amp;P 500 Wikipedia'!A:D,3,FALSE)</f>
        <v>Health Care</v>
      </c>
      <c r="D322" s="47">
        <v>334568</v>
      </c>
      <c r="E322" s="47" t="s">
        <v>16</v>
      </c>
      <c r="F322" s="47">
        <v>2012</v>
      </c>
      <c r="G322" s="47" t="s">
        <v>17</v>
      </c>
      <c r="H322" s="48">
        <v>41090</v>
      </c>
      <c r="I322" s="48">
        <v>41137</v>
      </c>
      <c r="J322" s="48">
        <v>41501</v>
      </c>
      <c r="K322" s="47">
        <v>93400000</v>
      </c>
      <c r="L322" s="47">
        <v>94300000</v>
      </c>
      <c r="M322" s="47" t="s">
        <v>1300</v>
      </c>
      <c r="N322" s="20">
        <f>'Balance Sheet Annual'!AH322/'Balance Sheet Annual'!BR322</f>
        <v>2.7514937950053624</v>
      </c>
      <c r="O322" s="21">
        <f>('Balance Sheet Annual'!AH322-'Balance Sheet Annual'!U322)/'Balance Sheet Annual'!BR322</f>
        <v>1.9126704458403554</v>
      </c>
      <c r="P322" s="21">
        <f>'Balance Sheet Annual'!N322/'Balance Sheet Annual'!BR322</f>
        <v>0.92308870844185686</v>
      </c>
      <c r="Q322" s="21">
        <f>'Balance Sheet Annual'!CH322/'Balance Sheet Annual'!CS322</f>
        <v>1.1720285004858038</v>
      </c>
      <c r="R322" s="21">
        <f>('Balance Sheet Annual'!BH322+'Balance Sheet Annual'!BS322)/'Balance Sheet Annual'!BB322</f>
        <v>0.34027484406451131</v>
      </c>
      <c r="S322" s="21">
        <f>('Balance Sheet Annual'!BH322/'Balance Sheet Annual'!BB322)</f>
        <v>9.9649611093163681E-3</v>
      </c>
      <c r="T322" s="21">
        <f>'Balance Sheet Annual'!BS322/'Balance Sheet Annual'!BB322</f>
        <v>0.33030988295519498</v>
      </c>
      <c r="U322" s="21">
        <f>('Balance Sheet Annual'!BH322+'Balance Sheet Annual'!BS322)/'Balance Sheet Annual'!CS322</f>
        <v>0.73912339414876393</v>
      </c>
      <c r="V322" s="21">
        <f>('Balance Sheet Annual'!BH322/'Balance Sheet Annual'!CS322)</f>
        <v>2.1645255316851991E-2</v>
      </c>
      <c r="W322" s="21">
        <f>('Balance Sheet Annual'!BS322/'Balance Sheet Annual'!CS322)</f>
        <v>0.71747813883191192</v>
      </c>
      <c r="X322" s="22">
        <f>'Balance Sheet Annual'!AH322/'Balance Sheet Annual'!BB322</f>
        <v>0.44628612609030593</v>
      </c>
      <c r="Y322" s="22">
        <f>'Balance Sheet Annual'!CS322/('Balance Sheet Annual'!BB322-'Balance Sheet Annual'!AQ322-'Balance Sheet Annual'!AR322-'Balance Sheet Annual'!AS322)</f>
        <v>0.74861599385784139</v>
      </c>
      <c r="Z322" s="22">
        <f>'Balance Sheet Annual'!BA322/'Balance Sheet Annual'!BB322</f>
        <v>0.55371387390969407</v>
      </c>
      <c r="AA322" s="22">
        <f>'Balance Sheet Annual'!AR322/'Balance Sheet Annual'!BB322</f>
        <v>0.20379712233791406</v>
      </c>
      <c r="AB322" s="23">
        <f>'Balance Sheet Annual'!CS322/'Balance Sheet Annual'!CT322</f>
        <v>0.46039911528616517</v>
      </c>
      <c r="AC322" s="24">
        <f>'Income Statement Annual'!V322/'Income Statement Annual'!N322</f>
        <v>0.34523509391150886</v>
      </c>
      <c r="AD322" s="22">
        <f>('Income Statement Annual'!AF322-'Income Statement Annual'!AC322)/'Income Statement Annual'!N322</f>
        <v>0.18211899659649566</v>
      </c>
      <c r="AE322" s="22">
        <f>'Income Statement Annual'!AF322/'Income Statement Annual'!N322</f>
        <v>0.18211899659649566</v>
      </c>
      <c r="AF322" s="22">
        <f>'Income Statement Annual'!BS322/'Income Statement Annual'!N322</f>
        <v>0.12652842556409932</v>
      </c>
      <c r="AG322" s="22">
        <f>('Income Statement Annual'!AF322-'Income Statement Annual'!AC322)/('Income Statement Annual'!AH322*-1)</f>
        <v>9.5205930807248773</v>
      </c>
      <c r="AH322" s="23">
        <f>'Income Statement Annual'!AF322/('Income Statement Annual'!AH322*-1)</f>
        <v>9.5205930807248773</v>
      </c>
      <c r="AI322" s="24">
        <f>'Cash Flow Statement Annual'!BG322/'Cash Flow Statement Annual'!AB322</f>
        <v>0.89345539540319441</v>
      </c>
      <c r="AJ322" s="22">
        <f>'Cash Flow Statement Annual'!AB322/'Balance Sheet Annual'!BR322</f>
        <v>0.78657882641335986</v>
      </c>
      <c r="AK322" s="22">
        <f>('Cash Flow Statement Annual'!AB322+'Cash Flow Statement Annual'!AV322)/('Balance Sheet Annual'!BH322+'Balance Sheet Annual'!BS322)</f>
        <v>0.35375739428905278</v>
      </c>
      <c r="AL322" s="23">
        <f>('Cash Flow Statement Annual'!AB322/('Balance Sheet Annual'!BH322+'Balance Sheet Annual'!BS322))</f>
        <v>0.37493609873658074</v>
      </c>
      <c r="AM322" s="24">
        <f>'Income Statement Annual'!BS322/'Balance Sheet Annual'!CS322</f>
        <v>0.21672244413257044</v>
      </c>
      <c r="AN322" s="22">
        <f>'Income Statement Annual'!N322/'Balance Sheet Annual'!CS322</f>
        <v>1.712836014250243</v>
      </c>
      <c r="AO322" s="22">
        <f>'Income Statement Annual'!N322/'Balance Sheet Annual'!BB322</f>
        <v>0.78854899232126441</v>
      </c>
      <c r="AP322" s="22">
        <f>'Income Statement Annual'!N322/('Balance Sheet Annual'!AH322-'Balance Sheet Annual'!BR322)</f>
        <v>2.7757172848145557</v>
      </c>
      <c r="AQ322" s="22">
        <f>'Income Statement Annual'!BS322/'Balance Sheet Annual'!BB322</f>
        <v>9.9773862478566636E-2</v>
      </c>
      <c r="AR322" s="22">
        <f>'Cash Flow Statement Annual'!AB322/'Income Statement Annual'!N322</f>
        <v>0.16179251229043237</v>
      </c>
      <c r="AS322" s="22">
        <f>'Cash Flow Statement Annual'!BG322/'Income Statement Annual'!N322</f>
        <v>0.14455439304172443</v>
      </c>
      <c r="AT322" s="22">
        <f>'Cash Flow Statement Annual'!AB322/'Balance Sheet Annual'!BB322</f>
        <v>0.12758132253174623</v>
      </c>
      <c r="AU322" s="22">
        <f>('Cash Flow Statement Annual'!AB322+'Cash Flow Statement Annual'!AU322)/'Balance Sheet Annual'!BR322</f>
        <v>-0.26168224299065418</v>
      </c>
      <c r="AV322" s="22">
        <f>('Cash Flow Statement Annual'!AB322+'Cash Flow Statement Annual'!AU322)/('Balance Sheet Annual'!BH322+'Balance Sheet Annual'!BS322)</f>
        <v>-0.12473526619440591</v>
      </c>
      <c r="AW322" s="22">
        <f>'Cash Flow Statement Annual'!AB322/'Balance Sheet Annual'!BS322</f>
        <v>0.38624736683719529</v>
      </c>
      <c r="AX322" s="22">
        <f>('Cash Flow Statement Annual'!AB322+'Cash Flow Statement Annual'!AU322)/'Balance Sheet Annual'!BS322</f>
        <v>-0.1284983448690942</v>
      </c>
      <c r="AY322" s="22">
        <f>('Balance Sheet Annual'!BH322+'Balance Sheet Annual'!BS322)/('Income Statement Annual'!AF322-'Income Statement Annual'!AC322)</f>
        <v>2.3694410797715868</v>
      </c>
      <c r="AZ322" s="22">
        <f>(('Balance Sheet Annual'!BH322+'Balance Sheet Annual'!BS322)-'Balance Sheet Annual'!N322)/('Income Statement Annual'!AF322-'Income Statement Annual'!AC322)</f>
        <v>1.3268731614466172</v>
      </c>
      <c r="BA322" s="22">
        <f>('Cash Flow Statement Annual'!AB322+'Cash Flow Statement Annual'!AU322)/'Income Statement Annual'!BS322</f>
        <v>-0.42540473225404735</v>
      </c>
      <c r="BB322" s="22">
        <f>'Income Statement Annual'!AF322/('Balance Sheet Annual'!BH322+'Balance Sheet Annual'!BS322)</f>
        <v>0.42204045862849632</v>
      </c>
      <c r="BC322" s="23">
        <f>'Income Statement Annual'!AF322/('Balance Sheet Annual'!BB322-'Balance Sheet Annual'!BR322)</f>
        <v>0.17141246959719997</v>
      </c>
    </row>
    <row r="323" spans="1:55" x14ac:dyDescent="0.2">
      <c r="A323" s="47" t="s">
        <v>982</v>
      </c>
      <c r="B323" s="47" t="s">
        <v>983</v>
      </c>
      <c r="C323" s="47" t="str">
        <f>VLOOKUP(A323,'[1]S&amp;P 500 Wikipedia'!A:D,3,FALSE)</f>
        <v>Real Estate</v>
      </c>
      <c r="D323" s="47">
        <v>378204</v>
      </c>
      <c r="E323" s="47" t="s">
        <v>16</v>
      </c>
      <c r="F323" s="47">
        <v>2018</v>
      </c>
      <c r="G323" s="47" t="s">
        <v>17</v>
      </c>
      <c r="H323" s="48">
        <v>43465</v>
      </c>
      <c r="I323" s="48">
        <v>43523</v>
      </c>
      <c r="J323" s="48">
        <v>43523</v>
      </c>
      <c r="K323" s="47">
        <v>174077000</v>
      </c>
      <c r="L323" s="47">
        <v>174468000</v>
      </c>
      <c r="M323" s="47" t="s">
        <v>1912</v>
      </c>
      <c r="N323" s="20">
        <f>'Balance Sheet Annual'!AH323/'Balance Sheet Annual'!BR323</f>
        <v>0.97295419100951086</v>
      </c>
      <c r="O323" s="21">
        <f>('Balance Sheet Annual'!AH323-'Balance Sheet Annual'!U323)/'Balance Sheet Annual'!BR323</f>
        <v>0.97295419100951086</v>
      </c>
      <c r="P323" s="21">
        <f>'Balance Sheet Annual'!N323/'Balance Sheet Annual'!BR323</f>
        <v>0.97295419100951086</v>
      </c>
      <c r="Q323" s="21">
        <f>'Balance Sheet Annual'!CH323/'Balance Sheet Annual'!CS323</f>
        <v>0.19503499721369516</v>
      </c>
      <c r="R323" s="21">
        <f>('Balance Sheet Annual'!BH323+'Balance Sheet Annual'!BS323)/'Balance Sheet Annual'!BB323</f>
        <v>0.12923207424413929</v>
      </c>
      <c r="S323" s="21">
        <f>('Balance Sheet Annual'!BH323/'Balance Sheet Annual'!BB323)</f>
        <v>0</v>
      </c>
      <c r="T323" s="21">
        <f>'Balance Sheet Annual'!BS323/'Balance Sheet Annual'!BB323</f>
        <v>0.12923207424413929</v>
      </c>
      <c r="U323" s="21">
        <f>('Balance Sheet Annual'!BH323+'Balance Sheet Annual'!BS323)/'Balance Sheet Annual'!CS323</f>
        <v>0.15443685148426503</v>
      </c>
      <c r="V323" s="21">
        <f>('Balance Sheet Annual'!BH323/'Balance Sheet Annual'!CS323)</f>
        <v>0</v>
      </c>
      <c r="W323" s="21">
        <f>('Balance Sheet Annual'!BS323/'Balance Sheet Annual'!CS323)</f>
        <v>0.15443685148426503</v>
      </c>
      <c r="X323" s="22">
        <f>'Balance Sheet Annual'!AH323/'Balance Sheet Annual'!BB323</f>
        <v>3.3053539123758836E-2</v>
      </c>
      <c r="Y323" s="22">
        <f>'Balance Sheet Annual'!CS323/('Balance Sheet Annual'!BB323-'Balance Sheet Annual'!AQ323-'Balance Sheet Annual'!AR323-'Balance Sheet Annual'!AS323)</f>
        <v>0.8531792110287959</v>
      </c>
      <c r="Z323" s="22">
        <f>'Balance Sheet Annual'!BA323/'Balance Sheet Annual'!BB323</f>
        <v>0.96694646087624114</v>
      </c>
      <c r="AA323" s="22">
        <f>'Balance Sheet Annual'!AR323/'Balance Sheet Annual'!BB323</f>
        <v>0</v>
      </c>
      <c r="AB323" s="23">
        <f>'Balance Sheet Annual'!CS323/'Balance Sheet Annual'!CT323</f>
        <v>0.83679557697604467</v>
      </c>
      <c r="AC323" s="24">
        <f>'Income Statement Annual'!V323/'Income Statement Annual'!N323</f>
        <v>0.73142817723688225</v>
      </c>
      <c r="AD323" s="22">
        <f>('Income Statement Annual'!AF323-'Income Statement Annual'!AC323)/'Income Statement Annual'!N323</f>
        <v>0.68832435337002773</v>
      </c>
      <c r="AE323" s="22">
        <f>'Income Statement Annual'!AF323/'Income Statement Annual'!N323</f>
        <v>0.51272637495098539</v>
      </c>
      <c r="AF323" s="22">
        <f>'Income Statement Annual'!BS323/'Income Statement Annual'!N323</f>
        <v>0.5405768476698084</v>
      </c>
      <c r="AG323" s="22">
        <f>('Income Statement Annual'!AF323-'Income Statement Annual'!AC323)/('Income Statement Annual'!AH323*-1)</f>
        <v>58.258189416753737</v>
      </c>
      <c r="AH323" s="23">
        <f>'Income Statement Annual'!AF323/('Income Statement Annual'!AH323*-1)</f>
        <v>43.395980578944133</v>
      </c>
      <c r="AI323" s="24">
        <f>'Cash Flow Statement Annual'!BG323/'Cash Flow Statement Annual'!AB323</f>
        <v>-0.78563455886312072</v>
      </c>
      <c r="AJ323" s="22">
        <f>'Cash Flow Statement Annual'!AB323/'Balance Sheet Annual'!BR323</f>
        <v>5.5527354219022298</v>
      </c>
      <c r="AK323" s="22">
        <f>('Cash Flow Statement Annual'!AB323+'Cash Flow Statement Annual'!AV323)/('Balance Sheet Annual'!BH323+'Balance Sheet Annual'!BS323)</f>
        <v>1.4596954009925773</v>
      </c>
      <c r="AL323" s="23">
        <f>('Cash Flow Statement Annual'!AB323/('Balance Sheet Annual'!BH323+'Balance Sheet Annual'!BS323))</f>
        <v>1.4596954009925773</v>
      </c>
      <c r="AM323" s="24">
        <f>'Income Statement Annual'!BS323/'Balance Sheet Annual'!CS323</f>
        <v>0.16281512145577212</v>
      </c>
      <c r="AN323" s="22">
        <f>'Income Statement Annual'!N323/'Balance Sheet Annual'!CS323</f>
        <v>0.30118774445779034</v>
      </c>
      <c r="AO323" s="22">
        <f>'Income Statement Annual'!N323/'Balance Sheet Annual'!BB323</f>
        <v>0.25203257240167015</v>
      </c>
      <c r="AP323" s="22">
        <f>'Income Statement Annual'!N323/('Balance Sheet Annual'!AH323-'Balance Sheet Annual'!BR323)</f>
        <v>-274.30335623941841</v>
      </c>
      <c r="AQ323" s="22">
        <f>'Income Statement Annual'!BS323/'Balance Sheet Annual'!BB323</f>
        <v>0.13624297349900763</v>
      </c>
      <c r="AR323" s="22">
        <f>'Cash Flow Statement Annual'!AB323/'Income Statement Annual'!N323</f>
        <v>0.74847255907169929</v>
      </c>
      <c r="AS323" s="22">
        <f>'Cash Flow Statement Annual'!BG323/'Income Statement Annual'!N323</f>
        <v>-0.58802590876744554</v>
      </c>
      <c r="AT323" s="22">
        <f>'Cash Flow Statement Annual'!AB323/'Balance Sheet Annual'!BB323</f>
        <v>0.1886394644349014</v>
      </c>
      <c r="AU323" s="22">
        <f>('Cash Flow Statement Annual'!AB323+'Cash Flow Statement Annual'!AU323)/'Balance Sheet Annual'!BR323</f>
        <v>4.1688551658006947</v>
      </c>
      <c r="AV323" s="22">
        <f>('Cash Flow Statement Annual'!AB323+'Cash Flow Statement Annual'!AU323)/('Balance Sheet Annual'!BH323+'Balance Sheet Annual'!BS323)</f>
        <v>1.0959028749903525</v>
      </c>
      <c r="AW323" s="22">
        <f>'Cash Flow Statement Annual'!AB323/'Balance Sheet Annual'!BS323</f>
        <v>1.4596954009925773</v>
      </c>
      <c r="AX323" s="22">
        <f>('Cash Flow Statement Annual'!AB323+'Cash Flow Statement Annual'!AU323)/'Balance Sheet Annual'!BS323</f>
        <v>1.0959028749903525</v>
      </c>
      <c r="AY323" s="22">
        <f>('Balance Sheet Annual'!BH323+'Balance Sheet Annual'!BS323)/('Income Statement Annual'!AF323-'Income Statement Annual'!AC323)</f>
        <v>0.7449386498213455</v>
      </c>
      <c r="AZ323" s="22">
        <f>(('Balance Sheet Annual'!BH323+'Balance Sheet Annual'!BS323)-'Balance Sheet Annual'!N323)/('Income Statement Annual'!AF323-'Income Statement Annual'!AC323)</f>
        <v>0.55440654739487238</v>
      </c>
      <c r="BA323" s="22">
        <f>('Cash Flow Statement Annual'!AB323+'Cash Flow Statement Annual'!AU323)/'Income Statement Annual'!BS323</f>
        <v>1.0395090335146753</v>
      </c>
      <c r="BB323" s="22">
        <f>'Income Statement Annual'!AF323/('Balance Sheet Annual'!BH323+'Balance Sheet Annual'!BS323)</f>
        <v>0.9999355653222477</v>
      </c>
      <c r="BC323" s="23">
        <f>'Income Statement Annual'!AF323/('Balance Sheet Annual'!BB323-'Balance Sheet Annual'!BR323)</f>
        <v>0.13376816600835217</v>
      </c>
    </row>
    <row r="324" spans="1:55" x14ac:dyDescent="0.2">
      <c r="A324" s="47" t="s">
        <v>958</v>
      </c>
      <c r="B324" s="47" t="s">
        <v>959</v>
      </c>
      <c r="C324" s="47" t="str">
        <f>VLOOKUP(A324,'[1]S&amp;P 500 Wikipedia'!A:D,3,FALSE)</f>
        <v>Energy</v>
      </c>
      <c r="D324" s="47">
        <v>353084</v>
      </c>
      <c r="E324" s="47" t="s">
        <v>16</v>
      </c>
      <c r="F324" s="47">
        <v>2018</v>
      </c>
      <c r="G324" s="47" t="s">
        <v>17</v>
      </c>
      <c r="H324" s="48">
        <v>43465</v>
      </c>
      <c r="I324" s="48">
        <v>43518</v>
      </c>
      <c r="J324" s="48">
        <v>43518</v>
      </c>
      <c r="K324" s="47">
        <v>461327000</v>
      </c>
      <c r="L324" s="47">
        <v>465442000</v>
      </c>
      <c r="M324" s="47" t="s">
        <v>1913</v>
      </c>
      <c r="N324" s="20">
        <f>'Balance Sheet Annual'!AH324/'Balance Sheet Annual'!BR324</f>
        <v>1.4783435926133184</v>
      </c>
      <c r="O324" s="21">
        <f>('Balance Sheet Annual'!AH324-'Balance Sheet Annual'!U324)/'Balance Sheet Annual'!BR324</f>
        <v>1.0818130945719082</v>
      </c>
      <c r="P324" s="21">
        <f>'Balance Sheet Annual'!N324/'Balance Sheet Annual'!BR324</f>
        <v>0.33788472299944039</v>
      </c>
      <c r="Q324" s="21">
        <f>'Balance Sheet Annual'!CH324/'Balance Sheet Annual'!CS324</f>
        <v>0.99985268662762861</v>
      </c>
      <c r="R324" s="21">
        <f>('Balance Sheet Annual'!BH324+'Balance Sheet Annual'!BS324)/'Balance Sheet Annual'!BB324</f>
        <v>0.20551729218076684</v>
      </c>
      <c r="S324" s="21">
        <f>('Balance Sheet Annual'!BH324/'Balance Sheet Annual'!BB324)</f>
        <v>1.2338403742035283E-3</v>
      </c>
      <c r="T324" s="21">
        <f>'Balance Sheet Annual'!BS324/'Balance Sheet Annual'!BB324</f>
        <v>0.20428345180656329</v>
      </c>
      <c r="U324" s="21">
        <f>('Balance Sheet Annual'!BH324+'Balance Sheet Annual'!BS324)/'Balance Sheet Annual'!CS324</f>
        <v>0.41100430891614187</v>
      </c>
      <c r="V324" s="21">
        <f>('Balance Sheet Annual'!BH324/'Balance Sheet Annual'!CS324)</f>
        <v>2.4674989872205651E-3</v>
      </c>
      <c r="W324" s="21">
        <f>('Balance Sheet Annual'!BS324/'Balance Sheet Annual'!CS324)</f>
        <v>0.40853680992892127</v>
      </c>
      <c r="X324" s="22">
        <f>'Balance Sheet Annual'!AH324/'Balance Sheet Annual'!BB324</f>
        <v>0.24325070899782697</v>
      </c>
      <c r="Y324" s="22">
        <f>'Balance Sheet Annual'!CS324/('Balance Sheet Annual'!BB324-'Balance Sheet Annual'!AQ324-'Balance Sheet Annual'!AR324-'Balance Sheet Annual'!AS324)</f>
        <v>0.54129537707074937</v>
      </c>
      <c r="Z324" s="22">
        <f>'Balance Sheet Annual'!BA324/'Balance Sheet Annual'!BB324</f>
        <v>0.75674929100217303</v>
      </c>
      <c r="AA324" s="22">
        <f>'Balance Sheet Annual'!AR324/'Balance Sheet Annual'!BB324</f>
        <v>6.0218776472321461E-2</v>
      </c>
      <c r="AB324" s="23">
        <f>'Balance Sheet Annual'!CS324/'Balance Sheet Annual'!CT324</f>
        <v>0.50003683105594643</v>
      </c>
      <c r="AC324" s="24">
        <f>'Income Statement Annual'!V324/'Income Statement Annual'!N324</f>
        <v>0.14213882756929114</v>
      </c>
      <c r="AD324" s="22">
        <f>('Income Statement Annual'!AF324-'Income Statement Annual'!AC324)/'Income Statement Annual'!N324</f>
        <v>8.0775430113178462E-2</v>
      </c>
      <c r="AE324" s="22">
        <f>'Income Statement Annual'!AF324/'Income Statement Annual'!N324</f>
        <v>6.889694803602088E-2</v>
      </c>
      <c r="AF324" s="22">
        <f>'Income Statement Annual'!BS324/'Income Statement Annual'!N324</f>
        <v>4.9011878482077158E-2</v>
      </c>
      <c r="AG324" s="22">
        <f>('Income Statement Annual'!AF324-'Income Statement Annual'!AC324)/('Income Statement Annual'!AH324*-1)</f>
        <v>18.295634920634921</v>
      </c>
      <c r="AH324" s="23">
        <f>'Income Statement Annual'!AF324/('Income Statement Annual'!AH324*-1)</f>
        <v>15.605158730158729</v>
      </c>
      <c r="AI324" s="24">
        <f>'Cash Flow Statement Annual'!BG324/'Cash Flow Statement Annual'!AB324</f>
        <v>-0.68229235441700775</v>
      </c>
      <c r="AJ324" s="22">
        <f>'Cash Flow Statement Annual'!AB324/'Balance Sheet Annual'!BR324</f>
        <v>0.8475657526580862</v>
      </c>
      <c r="AK324" s="22">
        <f>('Cash Flow Statement Annual'!AB324+'Cash Flow Statement Annual'!AV324)/('Balance Sheet Annual'!BH324+'Balance Sheet Annual'!BS324)</f>
        <v>0.54991039426523303</v>
      </c>
      <c r="AL324" s="23">
        <f>('Cash Flow Statement Annual'!AB324/('Balance Sheet Annual'!BH324+'Balance Sheet Annual'!BS324))</f>
        <v>0.67858422939068097</v>
      </c>
      <c r="AM324" s="24">
        <f>'Income Statement Annual'!BS324/'Balance Sheet Annual'!CS324</f>
        <v>0.20605457960446361</v>
      </c>
      <c r="AN324" s="22">
        <f>'Income Statement Annual'!N324/'Balance Sheet Annual'!CS324</f>
        <v>4.2041763341067284</v>
      </c>
      <c r="AO324" s="22">
        <f>'Income Statement Annual'!N324/'Balance Sheet Annual'!BB324</f>
        <v>2.102243011307134</v>
      </c>
      <c r="AP324" s="22">
        <f>'Income Statement Annual'!N324/('Balance Sheet Annual'!AH324-'Balance Sheet Annual'!BR324)</f>
        <v>26.709405708937762</v>
      </c>
      <c r="AQ324" s="22">
        <f>'Income Statement Annual'!BS324/'Balance Sheet Annual'!BB324</f>
        <v>0.10303487900998122</v>
      </c>
      <c r="AR324" s="22">
        <f>'Cash Flow Statement Annual'!AB324/'Income Statement Annual'!N324</f>
        <v>6.6339044815866013E-2</v>
      </c>
      <c r="AS324" s="22">
        <f>'Cash Flow Statement Annual'!BG324/'Income Statement Annual'!N324</f>
        <v>-4.5262623077192615E-2</v>
      </c>
      <c r="AT324" s="22">
        <f>'Cash Flow Statement Annual'!AB324/'Balance Sheet Annual'!BB324</f>
        <v>0.13946079334094508</v>
      </c>
      <c r="AU324" s="22">
        <f>('Cash Flow Statement Annual'!AB324+'Cash Flow Statement Annual'!AU324)/'Balance Sheet Annual'!BR324</f>
        <v>0.57101287073307216</v>
      </c>
      <c r="AV324" s="22">
        <f>('Cash Flow Statement Annual'!AB324+'Cash Flow Statement Annual'!AU324)/('Balance Sheet Annual'!BH324+'Balance Sheet Annual'!BS324)</f>
        <v>0.45716845878136203</v>
      </c>
      <c r="AW324" s="22">
        <f>'Cash Flow Statement Annual'!AB324/'Balance Sheet Annual'!BS324</f>
        <v>0.68268277291985935</v>
      </c>
      <c r="AX324" s="22">
        <f>('Cash Flow Statement Annual'!AB324+'Cash Flow Statement Annual'!AU324)/'Balance Sheet Annual'!BS324</f>
        <v>0.4599296853871811</v>
      </c>
      <c r="AY324" s="22">
        <f>('Balance Sheet Annual'!BH324+'Balance Sheet Annual'!BS324)/('Income Statement Annual'!AF324-'Income Statement Annual'!AC324)</f>
        <v>1.2102808805986336</v>
      </c>
      <c r="AZ324" s="22">
        <f>(('Balance Sheet Annual'!BH324+'Balance Sheet Annual'!BS324)-'Balance Sheet Annual'!N324)/('Income Statement Annual'!AF324-'Income Statement Annual'!AC324)</f>
        <v>0.88287604381303542</v>
      </c>
      <c r="BA324" s="22">
        <f>('Cash Flow Statement Annual'!AB324+'Cash Flow Statement Annual'!AU324)/'Income Statement Annual'!BS324</f>
        <v>0.91188561215370867</v>
      </c>
      <c r="BB324" s="22">
        <f>'Income Statement Annual'!AF324/('Balance Sheet Annual'!BH324+'Balance Sheet Annual'!BS324)</f>
        <v>0.70474910394265233</v>
      </c>
      <c r="BC324" s="23">
        <f>'Income Statement Annual'!AF324/('Balance Sheet Annual'!BB324-'Balance Sheet Annual'!BR324)</f>
        <v>0.17336389886922213</v>
      </c>
    </row>
    <row r="325" spans="1:55" x14ac:dyDescent="0.2">
      <c r="A325" s="47" t="s">
        <v>988</v>
      </c>
      <c r="B325" s="47" t="s">
        <v>989</v>
      </c>
      <c r="C325" s="47" t="str">
        <f>VLOOKUP(A325,'[1]S&amp;P 500 Wikipedia'!A:D,3,FALSE)</f>
        <v>Consumer Discretionary</v>
      </c>
      <c r="D325" s="47">
        <v>46764</v>
      </c>
      <c r="E325" s="47" t="s">
        <v>16</v>
      </c>
      <c r="F325" s="47">
        <v>2018</v>
      </c>
      <c r="G325" s="47" t="s">
        <v>17</v>
      </c>
      <c r="H325" s="48">
        <v>43524</v>
      </c>
      <c r="I325" s="48">
        <v>43553</v>
      </c>
      <c r="J325" s="48">
        <v>43714</v>
      </c>
      <c r="K325" s="47">
        <v>75500000</v>
      </c>
      <c r="L325" s="47">
        <v>76000000</v>
      </c>
      <c r="M325" s="47" t="s">
        <v>2133</v>
      </c>
      <c r="N325" s="20">
        <f>'Balance Sheet Annual'!AH325/'Balance Sheet Annual'!BR325</f>
        <v>1.7100163683404614</v>
      </c>
      <c r="O325" s="21">
        <f>('Balance Sheet Annual'!AH325-'Balance Sheet Annual'!U325)/'Balance Sheet Annual'!BR325</f>
        <v>0.79529014203495429</v>
      </c>
      <c r="P325" s="21">
        <f>'Balance Sheet Annual'!N325/'Balance Sheet Annual'!BR325</f>
        <v>0.23866096414805427</v>
      </c>
      <c r="Q325" s="21">
        <f>'Balance Sheet Annual'!CH325/'Balance Sheet Annual'!CS325</f>
        <v>1.0356382978723404</v>
      </c>
      <c r="R325" s="21">
        <f>('Balance Sheet Annual'!BH325+'Balance Sheet Annual'!BS325)/'Balance Sheet Annual'!BB325</f>
        <v>0.23872822138118799</v>
      </c>
      <c r="S325" s="21">
        <f>('Balance Sheet Annual'!BH325/'Balance Sheet Annual'!BB325)</f>
        <v>1.0789214157471952E-3</v>
      </c>
      <c r="T325" s="21">
        <f>'Balance Sheet Annual'!BS325/'Balance Sheet Annual'!BB325</f>
        <v>0.23764929996544079</v>
      </c>
      <c r="U325" s="21">
        <f>('Balance Sheet Annual'!BH325+'Balance Sheet Annual'!BS325)/'Balance Sheet Annual'!CS325</f>
        <v>0.48596431022649278</v>
      </c>
      <c r="V325" s="21">
        <f>('Balance Sheet Annual'!BH325/'Balance Sheet Annual'!CS325)</f>
        <v>2.1962937542896362E-3</v>
      </c>
      <c r="W325" s="21">
        <f>('Balance Sheet Annual'!BS325/'Balance Sheet Annual'!CS325)</f>
        <v>0.48376801647220313</v>
      </c>
      <c r="X325" s="22">
        <f>'Balance Sheet Annual'!AH325/'Balance Sheet Annual'!BB325</f>
        <v>0.27298397633116145</v>
      </c>
      <c r="Y325" s="22">
        <f>'Balance Sheet Annual'!CS325/('Balance Sheet Annual'!BB325-'Balance Sheet Annual'!AQ325-'Balance Sheet Annual'!AR325-'Balance Sheet Annual'!AS325)</f>
        <v>1.2603806228373702</v>
      </c>
      <c r="Z325" s="22">
        <f>'Balance Sheet Annual'!BA325/'Balance Sheet Annual'!BB325</f>
        <v>0.72701602366883855</v>
      </c>
      <c r="AA325" s="22">
        <f>'Balance Sheet Annual'!AR325/'Balance Sheet Annual'!BB325</f>
        <v>0.30938914503906878</v>
      </c>
      <c r="AB325" s="23">
        <f>'Balance Sheet Annual'!CS325/'Balance Sheet Annual'!CT325</f>
        <v>0.49124640710739481</v>
      </c>
      <c r="AC325" s="24">
        <f>'Income Statement Annual'!V325/'Income Statement Annual'!N325</f>
        <v>0.54969555132134873</v>
      </c>
      <c r="AD325" s="22">
        <f>('Income Statement Annual'!AF325-'Income Statement Annual'!AC325)/'Income Statement Annual'!N325</f>
        <v>9.0661502775246455E-2</v>
      </c>
      <c r="AE325" s="22">
        <f>'Income Statement Annual'!AF325/'Income Statement Annual'!N325</f>
        <v>9.0661502775246455E-2</v>
      </c>
      <c r="AF325" s="22">
        <f>'Income Statement Annual'!BS325/'Income Statement Annual'!N325</f>
        <v>7.729268494739458E-2</v>
      </c>
      <c r="AG325" s="22">
        <f>('Income Statement Annual'!AF325-'Income Statement Annual'!AC325)/('Income Statement Annual'!AH325*-1)</f>
        <v>7.5409130060292853</v>
      </c>
      <c r="AH325" s="23">
        <f>'Income Statement Annual'!AF325/('Income Statement Annual'!AH325*-1)</f>
        <v>7.5409130060292853</v>
      </c>
      <c r="AI325" s="24">
        <f>'Cash Flow Statement Annual'!BG325/'Cash Flow Statement Annual'!AB325</f>
        <v>-0.56129032258064515</v>
      </c>
      <c r="AJ325" s="22">
        <f>'Cash Flow Statement Annual'!AB325/'Balance Sheet Annual'!BR325</f>
        <v>0.45012936269074399</v>
      </c>
      <c r="AK325" s="22">
        <f>('Cash Flow Statement Annual'!AB325+'Cash Flow Statement Annual'!AV325)/('Balance Sheet Annual'!BH325+'Balance Sheet Annual'!BS325)</f>
        <v>0.29690699809335497</v>
      </c>
      <c r="AL325" s="23">
        <f>('Cash Flow Statement Annual'!AB325/('Balance Sheet Annual'!BH325+'Balance Sheet Annual'!BS325))</f>
        <v>0.30100275404279359</v>
      </c>
      <c r="AM325" s="24">
        <f>'Income Statement Annual'!BS325/'Balance Sheet Annual'!CS325</f>
        <v>0.12807137954701442</v>
      </c>
      <c r="AN325" s="22">
        <f>'Income Statement Annual'!N325/'Balance Sheet Annual'!CS325</f>
        <v>1.6569663692518874</v>
      </c>
      <c r="AO325" s="22">
        <f>'Income Statement Annual'!N325/'Balance Sheet Annual'!BB325</f>
        <v>0.81397877559277465</v>
      </c>
      <c r="AP325" s="22">
        <f>'Income Statement Annual'!N325/('Balance Sheet Annual'!AH325-'Balance Sheet Annual'!BR325)</f>
        <v>7.1813787461887406</v>
      </c>
      <c r="AQ325" s="22">
        <f>'Income Statement Annual'!BS325/'Balance Sheet Annual'!BB325</f>
        <v>6.2914605055758327E-2</v>
      </c>
      <c r="AR325" s="22">
        <f>'Cash Flow Statement Annual'!AB325/'Income Statement Annual'!N325</f>
        <v>8.8279761411647756E-2</v>
      </c>
      <c r="AS325" s="22">
        <f>'Cash Flow Statement Annual'!BG325/'Income Statement Annual'!N325</f>
        <v>-4.955057576008616E-2</v>
      </c>
      <c r="AT325" s="22">
        <f>'Cash Flow Statement Annual'!AB325/'Balance Sheet Annual'!BB325</f>
        <v>7.1857852103475311E-2</v>
      </c>
      <c r="AU325" s="22">
        <f>('Cash Flow Statement Annual'!AB325+'Cash Flow Statement Annual'!AU325)/'Balance Sheet Annual'!BR325</f>
        <v>0.2413538201594593</v>
      </c>
      <c r="AV325" s="22">
        <f>('Cash Flow Statement Annual'!AB325+'Cash Flow Statement Annual'!AU325)/('Balance Sheet Annual'!BH325+'Balance Sheet Annual'!BS325)</f>
        <v>0.16139396935244685</v>
      </c>
      <c r="AW325" s="22">
        <f>'Cash Flow Statement Annual'!AB325/'Balance Sheet Annual'!BS325</f>
        <v>0.30236929843229055</v>
      </c>
      <c r="AX325" s="22">
        <f>('Cash Flow Statement Annual'!AB325+'Cash Flow Statement Annual'!AU325)/'Balance Sheet Annual'!BS325</f>
        <v>0.16212669362275661</v>
      </c>
      <c r="AY325" s="22">
        <f>('Balance Sheet Annual'!BH325+'Balance Sheet Annual'!BS325)/('Income Statement Annual'!AF325-'Income Statement Annual'!AC325)</f>
        <v>3.2349514563106796</v>
      </c>
      <c r="AZ325" s="22">
        <f>(('Balance Sheet Annual'!BH325+'Balance Sheet Annual'!BS325)-'Balance Sheet Annual'!N325)/('Income Statement Annual'!AF325-'Income Statement Annual'!AC325)</f>
        <v>2.7186750428326669</v>
      </c>
      <c r="BA325" s="22">
        <f>('Cash Flow Statement Annual'!AB325+'Cash Flow Statement Annual'!AU325)/'Income Statement Annual'!BS325</f>
        <v>0.612406216505895</v>
      </c>
      <c r="BB325" s="22">
        <f>'Income Statement Annual'!AF325/('Balance Sheet Annual'!BH325+'Balance Sheet Annual'!BS325)</f>
        <v>0.30912364945978393</v>
      </c>
      <c r="BC325" s="23">
        <f>'Income Statement Annual'!AF325/('Balance Sheet Annual'!BB325-'Balance Sheet Annual'!BR325)</f>
        <v>8.7815201909767493E-2</v>
      </c>
    </row>
    <row r="326" spans="1:55" x14ac:dyDescent="0.2">
      <c r="A326" s="47" t="s">
        <v>997</v>
      </c>
      <c r="B326" s="47" t="s">
        <v>998</v>
      </c>
      <c r="C326" s="47" t="str">
        <f>VLOOKUP(A326,'[1]S&amp;P 500 Wikipedia'!A:D,3,FALSE)</f>
        <v>Industrials</v>
      </c>
      <c r="D326" s="47">
        <v>378205</v>
      </c>
      <c r="E326" s="47" t="s">
        <v>16</v>
      </c>
      <c r="F326" s="47">
        <v>2018</v>
      </c>
      <c r="G326" s="47" t="s">
        <v>17</v>
      </c>
      <c r="H326" s="48">
        <v>43465</v>
      </c>
      <c r="I326" s="48">
        <v>43524</v>
      </c>
      <c r="J326" s="48">
        <v>43679</v>
      </c>
      <c r="K326" s="47">
        <v>149419000</v>
      </c>
      <c r="L326" s="47">
        <v>151066000</v>
      </c>
      <c r="M326" s="47" t="s">
        <v>2134</v>
      </c>
      <c r="N326" s="20">
        <f>'Balance Sheet Annual'!AH326/'Balance Sheet Annual'!BR326</f>
        <v>1.8415670658818566</v>
      </c>
      <c r="O326" s="21">
        <f>('Balance Sheet Annual'!AH326-'Balance Sheet Annual'!U326)/'Balance Sheet Annual'!BR326</f>
        <v>1.781918990192827</v>
      </c>
      <c r="P326" s="21">
        <f>'Balance Sheet Annual'!N326/'Balance Sheet Annual'!BR326</f>
        <v>4.3566703781074086E-2</v>
      </c>
      <c r="Q326" s="21">
        <f>'Balance Sheet Annual'!CH326/'Balance Sheet Annual'!CS326</f>
        <v>0.96252424453972607</v>
      </c>
      <c r="R326" s="21">
        <f>('Balance Sheet Annual'!BH326+'Balance Sheet Annual'!BS326)/'Balance Sheet Annual'!BB326</f>
        <v>0.15633285739098704</v>
      </c>
      <c r="S326" s="21">
        <f>('Balance Sheet Annual'!BH326/'Balance Sheet Annual'!BB326)</f>
        <v>9.2775545674283304E-3</v>
      </c>
      <c r="T326" s="21">
        <f>'Balance Sheet Annual'!BS326/'Balance Sheet Annual'!BB326</f>
        <v>0.14705530282355872</v>
      </c>
      <c r="U326" s="21">
        <f>('Balance Sheet Annual'!BH326+'Balance Sheet Annual'!BS326)/'Balance Sheet Annual'!CS326</f>
        <v>0.30680710956826207</v>
      </c>
      <c r="V326" s="21">
        <f>('Balance Sheet Annual'!BH326/'Balance Sheet Annual'!CS326)</f>
        <v>1.8207430915022835E-2</v>
      </c>
      <c r="W326" s="21">
        <f>('Balance Sheet Annual'!BS326/'Balance Sheet Annual'!CS326)</f>
        <v>0.28859967865323921</v>
      </c>
      <c r="X326" s="22">
        <f>'Balance Sheet Annual'!AH326/'Balance Sheet Annual'!BB326</f>
        <v>0.47006841783111902</v>
      </c>
      <c r="Y326" s="22">
        <f>'Balance Sheet Annual'!CS326/('Balance Sheet Annual'!BB326-'Balance Sheet Annual'!AQ326-'Balance Sheet Annual'!AR326-'Balance Sheet Annual'!AS326)</f>
        <v>0.7364483892896011</v>
      </c>
      <c r="Z326" s="22">
        <f>'Balance Sheet Annual'!BA326/'Balance Sheet Annual'!BB326</f>
        <v>0.52993158216888103</v>
      </c>
      <c r="AA326" s="22">
        <f>'Balance Sheet Annual'!AR326/'Balance Sheet Annual'!BB326</f>
        <v>0.26850426673386296</v>
      </c>
      <c r="AB326" s="23">
        <f>'Balance Sheet Annual'!CS326/'Balance Sheet Annual'!CT326</f>
        <v>0.50954784522141361</v>
      </c>
      <c r="AC326" s="24">
        <f>'Income Statement Annual'!V326/'Income Statement Annual'!N326</f>
        <v>0.13247766197735061</v>
      </c>
      <c r="AD326" s="22">
        <f>('Income Statement Annual'!AF326-'Income Statement Annual'!AC326)/'Income Statement Annual'!N326</f>
        <v>5.5712687631647287E-2</v>
      </c>
      <c r="AE326" s="22">
        <f>'Income Statement Annual'!AF326/'Income Statement Annual'!N326</f>
        <v>5.1774603826209069E-2</v>
      </c>
      <c r="AF326" s="22">
        <f>'Income Statement Annual'!BS326/'Income Statement Annual'!N326</f>
        <v>2.6258606446108074E-2</v>
      </c>
      <c r="AG326" s="22">
        <f>('Income Statement Annual'!AF326-'Income Statement Annual'!AC326)/('Income Statement Annual'!AH326*-1)</f>
        <v>17.586606385984741</v>
      </c>
      <c r="AH326" s="23">
        <f>'Income Statement Annual'!AF326/('Income Statement Annual'!AH326*-1)</f>
        <v>16.343486860695112</v>
      </c>
      <c r="AI326" s="24">
        <f>'Cash Flow Statement Annual'!BG326/'Cash Flow Statement Annual'!AB326</f>
        <v>-4.6183132704737326E-2</v>
      </c>
      <c r="AJ326" s="22">
        <f>'Cash Flow Statement Annual'!AB326/'Balance Sheet Annual'!BR326</f>
        <v>0.19865103616744559</v>
      </c>
      <c r="AK326" s="22">
        <f>('Cash Flow Statement Annual'!AB326+'Cash Flow Statement Annual'!AV326)/('Balance Sheet Annual'!BH326+'Balance Sheet Annual'!BS326)</f>
        <v>0.32435014979506011</v>
      </c>
      <c r="AL326" s="23">
        <f>('Cash Flow Statement Annual'!AB326/('Balance Sheet Annual'!BH326+'Balance Sheet Annual'!BS326))</f>
        <v>0.32435014979506011</v>
      </c>
      <c r="AM326" s="24">
        <f>'Income Statement Annual'!BS326/'Balance Sheet Annual'!CS326</f>
        <v>8.136180466743273E-2</v>
      </c>
      <c r="AN326" s="22">
        <f>'Income Statement Annual'!N326/'Balance Sheet Annual'!CS326</f>
        <v>3.0984814382444803</v>
      </c>
      <c r="AO326" s="22">
        <f>'Income Statement Annual'!N326/'Balance Sheet Annual'!BB326</f>
        <v>1.5788240940548379</v>
      </c>
      <c r="AP326" s="22">
        <f>'Income Statement Annual'!N326/('Balance Sheet Annual'!AH326-'Balance Sheet Annual'!BR326)</f>
        <v>7.3497316077809076</v>
      </c>
      <c r="AQ326" s="22">
        <f>'Income Statement Annual'!BS326/'Balance Sheet Annual'!BB326</f>
        <v>4.1457720533419111E-2</v>
      </c>
      <c r="AR326" s="22">
        <f>'Cash Flow Statement Annual'!AB326/'Income Statement Annual'!N326</f>
        <v>3.2116678421361358E-2</v>
      </c>
      <c r="AS326" s="22">
        <f>'Cash Flow Statement Annual'!BG326/'Income Statement Annual'!N326</f>
        <v>-1.4832488215691054E-3</v>
      </c>
      <c r="AT326" s="22">
        <f>'Cash Flow Statement Annual'!AB326/'Balance Sheet Annual'!BB326</f>
        <v>5.0706585712656418E-2</v>
      </c>
      <c r="AU326" s="22">
        <f>('Cash Flow Statement Annual'!AB326+'Cash Flow Statement Annual'!AU326)/'Balance Sheet Annual'!BR326</f>
        <v>-2.4295633695747863E-2</v>
      </c>
      <c r="AV326" s="22">
        <f>('Cash Flow Statement Annual'!AB326+'Cash Flow Statement Annual'!AU326)/('Balance Sheet Annual'!BH326+'Balance Sheet Annual'!BS326)</f>
        <v>-3.9669022526211878E-2</v>
      </c>
      <c r="AW326" s="22">
        <f>'Cash Flow Statement Annual'!AB326/'Balance Sheet Annual'!BS326</f>
        <v>0.34481303794597379</v>
      </c>
      <c r="AX326" s="22">
        <f>('Cash Flow Statement Annual'!AB326+'Cash Flow Statement Annual'!AU326)/'Balance Sheet Annual'!BS326</f>
        <v>-4.2171696785874915E-2</v>
      </c>
      <c r="AY326" s="22">
        <f>('Balance Sheet Annual'!BH326+'Balance Sheet Annual'!BS326)/('Income Statement Annual'!AF326-'Income Statement Annual'!AC326)</f>
        <v>1.7773068333360111</v>
      </c>
      <c r="AZ326" s="22">
        <f>(('Balance Sheet Annual'!BH326+'Balance Sheet Annual'!BS326)-'Balance Sheet Annual'!N326)/('Income Statement Annual'!AF326-'Income Statement Annual'!AC326)</f>
        <v>1.6508796735166054</v>
      </c>
      <c r="BA326" s="22">
        <f>('Cash Flow Statement Annual'!AB326+'Cash Flow Statement Annual'!AU326)/'Income Statement Annual'!BS326</f>
        <v>-0.14958785870610133</v>
      </c>
      <c r="BB326" s="22">
        <f>'Income Statement Annual'!AF326/('Balance Sheet Annual'!BH326+'Balance Sheet Annual'!BS326)</f>
        <v>0.52287787318135059</v>
      </c>
      <c r="BC326" s="23">
        <f>'Income Statement Annual'!AF326/('Balance Sheet Annual'!BB326-'Balance Sheet Annual'!BR326)</f>
        <v>0.10975964293711549</v>
      </c>
    </row>
    <row r="327" spans="1:55" x14ac:dyDescent="0.2">
      <c r="A327" s="47" t="s">
        <v>964</v>
      </c>
      <c r="B327" s="47" t="s">
        <v>965</v>
      </c>
      <c r="C327" s="47" t="str">
        <f>VLOOKUP(A327,'[1]S&amp;P 500 Wikipedia'!A:D,3,FALSE)</f>
        <v>Energy</v>
      </c>
      <c r="D327" s="47">
        <v>378199</v>
      </c>
      <c r="E327" s="47" t="s">
        <v>16</v>
      </c>
      <c r="F327" s="47">
        <v>2018</v>
      </c>
      <c r="G327" s="47" t="s">
        <v>17</v>
      </c>
      <c r="H327" s="48">
        <v>43465</v>
      </c>
      <c r="I327" s="48">
        <v>43522</v>
      </c>
      <c r="J327" s="48">
        <v>43686</v>
      </c>
      <c r="K327" s="47">
        <v>173000000</v>
      </c>
      <c r="L327" s="47">
        <v>171000000</v>
      </c>
      <c r="M327" s="47" t="s">
        <v>2135</v>
      </c>
      <c r="N327" s="20">
        <f>'Balance Sheet Annual'!AH327/'Balance Sheet Annual'!BR327</f>
        <v>1.3245324532453244</v>
      </c>
      <c r="O327" s="21">
        <f>('Balance Sheet Annual'!AH327-'Balance Sheet Annual'!U327)/'Balance Sheet Annual'!BR327</f>
        <v>1.1914191419141915</v>
      </c>
      <c r="P327" s="21">
        <f>'Balance Sheet Annual'!N327/'Balance Sheet Annual'!BR327</f>
        <v>0.69746974697469744</v>
      </c>
      <c r="Q327" s="21">
        <f>'Balance Sheet Annual'!CH327/'Balance Sheet Annual'!CS327</f>
        <v>0.47824291965981341</v>
      </c>
      <c r="R327" s="21">
        <f>('Balance Sheet Annual'!BH327+'Balance Sheet Annual'!BS327)/'Balance Sheet Annual'!BB327</f>
        <v>0.12757638384628275</v>
      </c>
      <c r="S327" s="21">
        <f>('Balance Sheet Annual'!BH327/'Balance Sheet Annual'!BB327)</f>
        <v>0</v>
      </c>
      <c r="T327" s="21">
        <f>'Balance Sheet Annual'!BS327/'Balance Sheet Annual'!BB327</f>
        <v>0.12757638384628275</v>
      </c>
      <c r="U327" s="21">
        <f>('Balance Sheet Annual'!BH327+'Balance Sheet Annual'!BS327)/'Balance Sheet Annual'!CS327</f>
        <v>0.18858888613657007</v>
      </c>
      <c r="V327" s="21">
        <f>('Balance Sheet Annual'!BH327/'Balance Sheet Annual'!CS327)</f>
        <v>0</v>
      </c>
      <c r="W327" s="21">
        <f>('Balance Sheet Annual'!BS327/'Balance Sheet Annual'!CS327)</f>
        <v>0.18858888613657007</v>
      </c>
      <c r="X327" s="22">
        <f>'Balance Sheet Annual'!AH327/'Balance Sheet Annual'!BB327</f>
        <v>0.13450259733005643</v>
      </c>
      <c r="Y327" s="22">
        <f>'Balance Sheet Annual'!CS327/('Balance Sheet Annual'!BB327-'Balance Sheet Annual'!AQ327-'Balance Sheet Annual'!AR327-'Balance Sheet Annual'!AS327)</f>
        <v>0.68660354895402231</v>
      </c>
      <c r="Z327" s="22">
        <f>'Balance Sheet Annual'!BA327/'Balance Sheet Annual'!BB327</f>
        <v>0.86549740266994357</v>
      </c>
      <c r="AA327" s="22">
        <f>'Balance Sheet Annual'!AR327/'Balance Sheet Annual'!BB327</f>
        <v>1.4746131933195555E-2</v>
      </c>
      <c r="AB327" s="23">
        <f>'Balance Sheet Annual'!CS327/'Balance Sheet Annual'!CT327</f>
        <v>0.67647880243534608</v>
      </c>
      <c r="AC327" s="24">
        <f>'Income Statement Annual'!V327/'Income Statement Annual'!N327</f>
        <v>0.49176845459373342</v>
      </c>
      <c r="AD327" s="22">
        <f>('Income Statement Annual'!AF327-'Income Statement Annual'!AC327)/'Income Statement Annual'!N327</f>
        <v>0.409028146574615</v>
      </c>
      <c r="AE327" s="22">
        <f>'Income Statement Annual'!AF327/'Income Statement Annual'!N327</f>
        <v>0.24609665427509295</v>
      </c>
      <c r="AF327" s="22">
        <f>'Income Statement Annual'!BS327/'Income Statement Annual'!N327</f>
        <v>0.10387679235262878</v>
      </c>
      <c r="AG327" s="22">
        <f>('Income Statement Annual'!AF327-'Income Statement Annual'!AC327)/('Income Statement Annual'!AH327*-1)</f>
        <v>30.563492063492063</v>
      </c>
      <c r="AH327" s="23">
        <f>'Income Statement Annual'!AF327/('Income Statement Annual'!AH327*-1)</f>
        <v>18.388888888888889</v>
      </c>
      <c r="AI327" s="24">
        <f>'Cash Flow Statement Annual'!BG327/'Cash Flow Statement Annual'!AB327</f>
        <v>-0.21684145589142503</v>
      </c>
      <c r="AJ327" s="22">
        <f>'Cash Flow Statement Annual'!AB327/'Balance Sheet Annual'!BR327</f>
        <v>1.7832783278327833</v>
      </c>
      <c r="AK327" s="22">
        <f>('Cash Flow Statement Annual'!AB327+'Cash Flow Statement Annual'!AV327)/('Balance Sheet Annual'!BH327+'Balance Sheet Annual'!BS327)</f>
        <v>1.3953590192644483</v>
      </c>
      <c r="AL327" s="23">
        <f>('Cash Flow Statement Annual'!AB327/('Balance Sheet Annual'!BH327+'Balance Sheet Annual'!BS327))</f>
        <v>1.4194395796847636</v>
      </c>
      <c r="AM327" s="24">
        <f>'Income Statement Annual'!BS327/'Balance Sheet Annual'!CS327</f>
        <v>8.0753034431508552E-2</v>
      </c>
      <c r="AN327" s="22">
        <f>'Income Statement Annual'!N327/'Balance Sheet Annual'!CS327</f>
        <v>0.77739245314177197</v>
      </c>
      <c r="AO327" s="22">
        <f>'Income Statement Annual'!N327/'Balance Sheet Annual'!BB327</f>
        <v>0.52588951572362175</v>
      </c>
      <c r="AP327" s="22">
        <f>'Income Statement Annual'!N327/('Balance Sheet Annual'!AH327-'Balance Sheet Annual'!BR327)</f>
        <v>15.957627118644067</v>
      </c>
      <c r="AQ327" s="22">
        <f>'Income Statement Annual'!BS327/'Balance Sheet Annual'!BB327</f>
        <v>5.4627716025247165E-2</v>
      </c>
      <c r="AR327" s="22">
        <f>'Cash Flow Statement Annual'!AB327/'Income Statement Annual'!N327</f>
        <v>0.3443441317047265</v>
      </c>
      <c r="AS327" s="22">
        <f>'Cash Flow Statement Annual'!BG327/'Income Statement Annual'!N327</f>
        <v>-7.4668082846521502E-2</v>
      </c>
      <c r="AT327" s="22">
        <f>'Cash Flow Statement Annual'!AB327/'Balance Sheet Annual'!BB327</f>
        <v>0.18108696866446963</v>
      </c>
      <c r="AU327" s="22">
        <f>('Cash Flow Statement Annual'!AB327+'Cash Flow Statement Annual'!AU327)/'Balance Sheet Annual'!BR327</f>
        <v>0.34763476347634764</v>
      </c>
      <c r="AV327" s="22">
        <f>('Cash Flow Statement Annual'!AB327+'Cash Flow Statement Annual'!AU327)/('Balance Sheet Annual'!BH327+'Balance Sheet Annual'!BS327)</f>
        <v>0.27670753064798598</v>
      </c>
      <c r="AW327" s="22">
        <f>'Cash Flow Statement Annual'!AB327/'Balance Sheet Annual'!BS327</f>
        <v>1.4194395796847636</v>
      </c>
      <c r="AX327" s="22">
        <f>('Cash Flow Statement Annual'!AB327+'Cash Flow Statement Annual'!AU327)/'Balance Sheet Annual'!BS327</f>
        <v>0.27670753064798598</v>
      </c>
      <c r="AY327" s="22">
        <f>('Balance Sheet Annual'!BH327+'Balance Sheet Annual'!BS327)/('Income Statement Annual'!AF327-'Income Statement Annual'!AC327)</f>
        <v>0.59309270319397556</v>
      </c>
      <c r="AZ327" s="22">
        <f>(('Balance Sheet Annual'!BH327+'Balance Sheet Annual'!BS327)-'Balance Sheet Annual'!N327)/('Income Statement Annual'!AF327-'Income Statement Annual'!AC327)</f>
        <v>0.26382757725266165</v>
      </c>
      <c r="BA327" s="22">
        <f>('Cash Flow Statement Annual'!AB327+'Cash Flow Statement Annual'!AU327)/'Income Statement Annual'!BS327</f>
        <v>0.64621676891615543</v>
      </c>
      <c r="BB327" s="22">
        <f>'Income Statement Annual'!AF327/('Balance Sheet Annual'!BH327+'Balance Sheet Annual'!BS327)</f>
        <v>1.0144483362521892</v>
      </c>
      <c r="BC327" s="23">
        <f>'Income Statement Annual'!AF327/('Balance Sheet Annual'!BB327-'Balance Sheet Annual'!BR327)</f>
        <v>0.144047248989742</v>
      </c>
    </row>
    <row r="328" spans="1:55" x14ac:dyDescent="0.2">
      <c r="A328" s="47" t="s">
        <v>937</v>
      </c>
      <c r="B328" s="47" t="s">
        <v>938</v>
      </c>
      <c r="C328" s="47" t="str">
        <f>VLOOKUP(A328,'[1]S&amp;P 500 Wikipedia'!A:D,3,FALSE)</f>
        <v>Information Technology</v>
      </c>
      <c r="D328" s="47">
        <v>109664</v>
      </c>
      <c r="E328" s="47" t="s">
        <v>16</v>
      </c>
      <c r="F328" s="47">
        <v>2018</v>
      </c>
      <c r="G328" s="47" t="s">
        <v>17</v>
      </c>
      <c r="H328" s="48">
        <v>43465</v>
      </c>
      <c r="I328" s="48">
        <v>43503</v>
      </c>
      <c r="J328" s="48">
        <v>43503</v>
      </c>
      <c r="K328" s="47">
        <v>1176000000</v>
      </c>
      <c r="L328" s="47">
        <v>1194000000</v>
      </c>
      <c r="M328" s="47" t="s">
        <v>1917</v>
      </c>
      <c r="N328" s="20">
        <f>'Balance Sheet Annual'!AH328/'Balance Sheet Annual'!BR328</f>
        <v>1.2725061766522545</v>
      </c>
      <c r="O328" s="21">
        <f>('Balance Sheet Annual'!AH328-'Balance Sheet Annual'!U328)/'Balance Sheet Annual'!BR328</f>
        <v>1.2725061766522545</v>
      </c>
      <c r="P328" s="21">
        <f>'Balance Sheet Annual'!N328/'Balance Sheet Annual'!BR328</f>
        <v>0.35164453366275478</v>
      </c>
      <c r="Q328" s="21">
        <f>'Balance Sheet Annual'!CH328/'Balance Sheet Annual'!CS328</f>
        <v>1.8163265306122449</v>
      </c>
      <c r="R328" s="21">
        <f>('Balance Sheet Annual'!BH328+'Balance Sheet Annual'!BS328)/'Balance Sheet Annual'!BB328</f>
        <v>0</v>
      </c>
      <c r="S328" s="21">
        <f>('Balance Sheet Annual'!BH328/'Balance Sheet Annual'!BB328)</f>
        <v>0</v>
      </c>
      <c r="T328" s="21">
        <f>'Balance Sheet Annual'!BS328/'Balance Sheet Annual'!BB328</f>
        <v>0</v>
      </c>
      <c r="U328" s="21">
        <f>('Balance Sheet Annual'!BH328+'Balance Sheet Annual'!BS328)/'Balance Sheet Annual'!CS328</f>
        <v>0</v>
      </c>
      <c r="V328" s="21">
        <f>('Balance Sheet Annual'!BH328/'Balance Sheet Annual'!CS328)</f>
        <v>0</v>
      </c>
      <c r="W328" s="21">
        <f>('Balance Sheet Annual'!BS328/'Balance Sheet Annual'!CS328)</f>
        <v>0</v>
      </c>
      <c r="X328" s="22">
        <f>'Balance Sheet Annual'!AH328/'Balance Sheet Annual'!BB328</f>
        <v>0.76070802178528574</v>
      </c>
      <c r="Y328" s="22">
        <f>'Balance Sheet Annual'!CS328/('Balance Sheet Annual'!BB328-'Balance Sheet Annual'!AQ328-'Balance Sheet Annual'!AR328-'Balance Sheet Annual'!AS328)</f>
        <v>0.42475775060044724</v>
      </c>
      <c r="Z328" s="22">
        <f>'Balance Sheet Annual'!BA328/'Balance Sheet Annual'!BB328</f>
        <v>0.23929197821471429</v>
      </c>
      <c r="AA328" s="22">
        <f>'Balance Sheet Annual'!AR328/'Balance Sheet Annual'!BB328</f>
        <v>0.14501984676451582</v>
      </c>
      <c r="AB328" s="23">
        <f>'Balance Sheet Annual'!CS328/'Balance Sheet Annual'!CT328</f>
        <v>0.35507246376811596</v>
      </c>
      <c r="AC328" s="24">
        <f>'Income Statement Annual'!V328/'Income Statement Annual'!N328</f>
        <v>1</v>
      </c>
      <c r="AD328" s="22">
        <f>('Income Statement Annual'!AF328-'Income Statement Annual'!AC328)/'Income Statement Annual'!N328</f>
        <v>0.21221927383340883</v>
      </c>
      <c r="AE328" s="22">
        <f>'Income Statement Annual'!AF328/'Income Statement Annual'!N328</f>
        <v>0.16199598731473691</v>
      </c>
      <c r="AF328" s="22">
        <f>'Income Statement Annual'!BS328/'Income Statement Annual'!N328</f>
        <v>0.13313054171251051</v>
      </c>
      <c r="AG328" s="22" t="e">
        <f>('Income Statement Annual'!AF328-'Income Statement Annual'!AC328)/('Income Statement Annual'!AH328*-1)</f>
        <v>#DIV/0!</v>
      </c>
      <c r="AH328" s="23" t="e">
        <f>'Income Statement Annual'!AF328/('Income Statement Annual'!AH328*-1)</f>
        <v>#DIV/0!</v>
      </c>
      <c r="AI328" s="24">
        <f>'Cash Flow Statement Annual'!BG328/'Cash Flow Statement Annual'!AB328</f>
        <v>-0.23016596753602042</v>
      </c>
      <c r="AJ328" s="22">
        <f>'Cash Flow Statement Annual'!AB328/'Balance Sheet Annual'!BR328</f>
        <v>0.21166615194564545</v>
      </c>
      <c r="AK328" s="22" t="e">
        <f>('Cash Flow Statement Annual'!AB328+'Cash Flow Statement Annual'!AV328)/('Balance Sheet Annual'!BH328+'Balance Sheet Annual'!BS328)</f>
        <v>#DIV/0!</v>
      </c>
      <c r="AL328" s="23" t="e">
        <f>('Cash Flow Statement Annual'!AB328/('Balance Sheet Annual'!BH328+'Balance Sheet Annual'!BS328))</f>
        <v>#DIV/0!</v>
      </c>
      <c r="AM328" s="24">
        <f>'Income Statement Annual'!BS328/'Balance Sheet Annual'!CS328</f>
        <v>0.13369296763291305</v>
      </c>
      <c r="AN328" s="22">
        <f>'Income Statement Annual'!N328/'Balance Sheet Annual'!CS328</f>
        <v>1.0042246197842195</v>
      </c>
      <c r="AO328" s="22">
        <f>'Income Statement Annual'!N328/'Balance Sheet Annual'!BB328</f>
        <v>0.35657250992338224</v>
      </c>
      <c r="AP328" s="22">
        <f>'Income Statement Annual'!N328/('Balance Sheet Annual'!AH328-'Balance Sheet Annual'!BR328)</f>
        <v>2.1888369457430232</v>
      </c>
      <c r="AQ328" s="22">
        <f>'Income Statement Annual'!BS328/'Balance Sheet Annual'!BB328</f>
        <v>4.7470691405889415E-2</v>
      </c>
      <c r="AR328" s="22">
        <f>'Cash Flow Statement Annual'!AB328/'Income Statement Annual'!N328</f>
        <v>0.35486376286324511</v>
      </c>
      <c r="AS328" s="22">
        <f>'Cash Flow Statement Annual'!BG328/'Income Statement Annual'!N328</f>
        <v>-8.1677561322891723E-2</v>
      </c>
      <c r="AT328" s="22">
        <f>'Cash Flow Statement Annual'!AB328/'Balance Sheet Annual'!BB328</f>
        <v>0.12653466260500323</v>
      </c>
      <c r="AU328" s="22">
        <f>('Cash Flow Statement Annual'!AB328+'Cash Flow Statement Annual'!AU328)/'Balance Sheet Annual'!BR328</f>
        <v>0.24409357628165534</v>
      </c>
      <c r="AV328" s="22" t="e">
        <f>('Cash Flow Statement Annual'!AB328+'Cash Flow Statement Annual'!AU328)/('Balance Sheet Annual'!BH328+'Balance Sheet Annual'!BS328)</f>
        <v>#DIV/0!</v>
      </c>
      <c r="AW328" s="22" t="e">
        <f>'Cash Flow Statement Annual'!AB328/'Balance Sheet Annual'!BS328</f>
        <v>#DIV/0!</v>
      </c>
      <c r="AX328" s="22" t="e">
        <f>('Cash Flow Statement Annual'!AB328+'Cash Flow Statement Annual'!AU328)/'Balance Sheet Annual'!BS328</f>
        <v>#DIV/0!</v>
      </c>
      <c r="AY328" s="22">
        <f>('Balance Sheet Annual'!BH328+'Balance Sheet Annual'!BS328)/('Income Statement Annual'!AF328-'Income Statement Annual'!AC328)</f>
        <v>0</v>
      </c>
      <c r="AZ328" s="22">
        <f>(('Balance Sheet Annual'!BH328+'Balance Sheet Annual'!BS328)-'Balance Sheet Annual'!N328)/('Income Statement Annual'!AF328-'Income Statement Annual'!AC328)</f>
        <v>-2.7779810917962795</v>
      </c>
      <c r="BA328" s="22">
        <f>('Cash Flow Statement Annual'!AB328+'Cash Flow Statement Annual'!AU328)/'Income Statement Annual'!BS328</f>
        <v>3.0738940204180847</v>
      </c>
      <c r="BB328" s="22" t="e">
        <f>'Income Statement Annual'!AF328/('Balance Sheet Annual'!BH328+'Balance Sheet Annual'!BS328)</f>
        <v>#DIV/0!</v>
      </c>
      <c r="BC328" s="23">
        <f>'Income Statement Annual'!AF328/('Balance Sheet Annual'!BB328-'Balance Sheet Annual'!BR328)</f>
        <v>0.14361946293321093</v>
      </c>
    </row>
    <row r="329" spans="1:55" x14ac:dyDescent="0.2">
      <c r="A329" s="47" t="s">
        <v>994</v>
      </c>
      <c r="B329" s="47" t="s">
        <v>995</v>
      </c>
      <c r="C329" s="47" t="str">
        <f>VLOOKUP(A329,'[1]S&amp;P 500 Wikipedia'!A:D,3,FALSE)</f>
        <v>Information Technology</v>
      </c>
      <c r="D329" s="47">
        <v>85758</v>
      </c>
      <c r="E329" s="47" t="s">
        <v>16</v>
      </c>
      <c r="F329" s="47">
        <v>2018</v>
      </c>
      <c r="G329" s="47" t="s">
        <v>17</v>
      </c>
      <c r="H329" s="48">
        <v>43373</v>
      </c>
      <c r="I329" s="48">
        <v>43411</v>
      </c>
      <c r="J329" s="48">
        <v>43411</v>
      </c>
      <c r="K329" s="47">
        <v>1415000000</v>
      </c>
      <c r="L329" s="47">
        <v>1394000000</v>
      </c>
      <c r="M329" s="47" t="s">
        <v>1918</v>
      </c>
      <c r="N329" s="20">
        <f>'Balance Sheet Annual'!AH329/'Balance Sheet Annual'!BR329</f>
        <v>1.2831414230882787</v>
      </c>
      <c r="O329" s="21">
        <f>('Balance Sheet Annual'!AH329-'Balance Sheet Annual'!U329)/'Balance Sheet Annual'!BR329</f>
        <v>1.1581783289046355</v>
      </c>
      <c r="P329" s="21">
        <f>'Balance Sheet Annual'!N329/'Balance Sheet Annual'!BR329</f>
        <v>0.89223501623855916</v>
      </c>
      <c r="Q329" s="21">
        <f>'Balance Sheet Annual'!CH329/'Balance Sheet Annual'!CS329</f>
        <v>34.22198275862069</v>
      </c>
      <c r="R329" s="21">
        <f>('Balance Sheet Annual'!BH329+'Balance Sheet Annual'!BS329)/'Balance Sheet Annual'!BB329</f>
        <v>0.50082604173040446</v>
      </c>
      <c r="S329" s="21">
        <f>('Balance Sheet Annual'!BH329/'Balance Sheet Annual'!BB329)</f>
        <v>3.0747108853943585E-2</v>
      </c>
      <c r="T329" s="21">
        <f>'Balance Sheet Annual'!BS329/'Balance Sheet Annual'!BB329</f>
        <v>0.47007893287646085</v>
      </c>
      <c r="U329" s="21">
        <f>('Balance Sheet Annual'!BH329+'Balance Sheet Annual'!BS329)/'Balance Sheet Annual'!CS329</f>
        <v>17.640086206896552</v>
      </c>
      <c r="V329" s="21">
        <f>('Balance Sheet Annual'!BH329/'Balance Sheet Annual'!CS329)</f>
        <v>1.0829741379310345</v>
      </c>
      <c r="W329" s="21">
        <f>('Balance Sheet Annual'!BS329/'Balance Sheet Annual'!CS329)</f>
        <v>16.557112068965516</v>
      </c>
      <c r="X329" s="22">
        <f>'Balance Sheet Annual'!AH329/'Balance Sheet Annual'!BB329</f>
        <v>0.53184849782781618</v>
      </c>
      <c r="Y329" s="22">
        <f>'Balance Sheet Annual'!CS329/('Balance Sheet Annual'!BB329-'Balance Sheet Annual'!AQ329-'Balance Sheet Annual'!AR329-'Balance Sheet Annual'!AS329)</f>
        <v>3.9943184263762754E-2</v>
      </c>
      <c r="Z329" s="22">
        <f>'Balance Sheet Annual'!BA329/'Balance Sheet Annual'!BB329</f>
        <v>0.46815150217218382</v>
      </c>
      <c r="AA329" s="22">
        <f>'Balance Sheet Annual'!AR329/'Balance Sheet Annual'!BB329</f>
        <v>0.19880070978400538</v>
      </c>
      <c r="AB329" s="23">
        <f>'Balance Sheet Annual'!CS329/'Balance Sheet Annual'!CT329</f>
        <v>2.8391360215382733E-2</v>
      </c>
      <c r="AC329" s="24">
        <f>'Income Statement Annual'!V329/'Income Statement Annual'!N329</f>
        <v>0.54935773359141293</v>
      </c>
      <c r="AD329" s="22">
        <f>('Income Statement Annual'!AF329-'Income Statement Annual'!AC329)/'Income Statement Annual'!N329</f>
        <v>3.2641210628189338E-2</v>
      </c>
      <c r="AE329" s="22">
        <f>'Income Statement Annual'!AF329/'Income Statement Annual'!N329</f>
        <v>3.2641210628189338E-2</v>
      </c>
      <c r="AF329" s="22">
        <f>'Income Statement Annual'!BS329/'Income Statement Annual'!N329</f>
        <v>-0.21397149392926271</v>
      </c>
      <c r="AG329" s="22">
        <f>('Income Statement Annual'!AF329-'Income Statement Annual'!AC329)/('Income Statement Annual'!AH329*-1)</f>
        <v>0.96614583333333337</v>
      </c>
      <c r="AH329" s="23">
        <f>'Income Statement Annual'!AF329/('Income Statement Annual'!AH329*-1)</f>
        <v>0.96614583333333337</v>
      </c>
      <c r="AI329" s="24">
        <f>'Cash Flow Statement Annual'!BG329/'Cash Flow Statement Annual'!AB329</f>
        <v>-8.0839537869062905</v>
      </c>
      <c r="AJ329" s="22">
        <f>'Cash Flow Statement Annual'!AB329/'Balance Sheet Annual'!BR329</f>
        <v>0.28749630941836435</v>
      </c>
      <c r="AK329" s="22">
        <f>('Cash Flow Statement Annual'!AB329+'Cash Flow Statement Annual'!AV329)/('Balance Sheet Annual'!BH329+'Balance Sheet Annual'!BS329)</f>
        <v>2.6206475259621258E-2</v>
      </c>
      <c r="AL329" s="23">
        <f>('Cash Flow Statement Annual'!AB329/('Balance Sheet Annual'!BH329+'Balance Sheet Annual'!BS329))</f>
        <v>0.23793524740378741</v>
      </c>
      <c r="AM329" s="24">
        <f>'Income Statement Annual'!BS329/'Balance Sheet Annual'!CS329</f>
        <v>-5.2413793103448274</v>
      </c>
      <c r="AN329" s="22">
        <f>'Income Statement Annual'!N329/'Balance Sheet Annual'!CS329</f>
        <v>24.495689655172413</v>
      </c>
      <c r="AO329" s="22">
        <f>'Income Statement Annual'!N329/'Balance Sheet Annual'!BB329</f>
        <v>0.6954659487242244</v>
      </c>
      <c r="AP329" s="22">
        <f>'Income Statement Annual'!N329/('Balance Sheet Annual'!AH329-'Balance Sheet Annual'!BR329)</f>
        <v>5.9259645464025024</v>
      </c>
      <c r="AQ329" s="22">
        <f>'Income Statement Annual'!BS329/'Balance Sheet Annual'!BB329</f>
        <v>-0.14880988802545433</v>
      </c>
      <c r="AR329" s="22">
        <f>'Cash Flow Statement Annual'!AB329/'Income Statement Annual'!N329</f>
        <v>0.1713443603730424</v>
      </c>
      <c r="AS329" s="22">
        <f>'Cash Flow Statement Annual'!BG329/'Income Statement Annual'!N329</f>
        <v>-1.3851398909026922</v>
      </c>
      <c r="AT329" s="22">
        <f>'Cash Flow Statement Annual'!AB329/'Balance Sheet Annual'!BB329</f>
        <v>0.11916416814538335</v>
      </c>
      <c r="AU329" s="22">
        <f>('Cash Flow Statement Annual'!AB329+'Cash Flow Statement Annual'!AU329)/'Balance Sheet Annual'!BR329</f>
        <v>0.61086507233540011</v>
      </c>
      <c r="AV329" s="22">
        <f>('Cash Flow Statement Annual'!AB329+'Cash Flow Statement Annual'!AU329)/('Balance Sheet Annual'!BH329+'Balance Sheet Annual'!BS329)</f>
        <v>0.50555894929749545</v>
      </c>
      <c r="AW329" s="22">
        <f>'Cash Flow Statement Annual'!AB329/'Balance Sheet Annual'!BS329</f>
        <v>0.25349821021802799</v>
      </c>
      <c r="AX329" s="22">
        <f>('Cash Flow Statement Annual'!AB329+'Cash Flow Statement Annual'!AU329)/'Balance Sheet Annual'!BS329</f>
        <v>0.53862674910510899</v>
      </c>
      <c r="AY329" s="22">
        <f>('Balance Sheet Annual'!BH329+'Balance Sheet Annual'!BS329)/('Income Statement Annual'!AF329-'Income Statement Annual'!AC329)</f>
        <v>22.061994609164419</v>
      </c>
      <c r="AZ329" s="22">
        <f>(('Balance Sheet Annual'!BH329+'Balance Sheet Annual'!BS329)-'Balance Sheet Annual'!N329)/('Income Statement Annual'!AF329-'Income Statement Annual'!AC329)</f>
        <v>5.7708894878706198</v>
      </c>
      <c r="BA329" s="22">
        <f>('Cash Flow Statement Annual'!AB329+'Cash Flow Statement Annual'!AU329)/'Income Statement Annual'!BS329</f>
        <v>-1.7014802631578947</v>
      </c>
      <c r="BB329" s="22">
        <f>'Income Statement Annual'!AF329/('Balance Sheet Annual'!BH329+'Balance Sheet Annual'!BS329)</f>
        <v>4.53268173488088E-2</v>
      </c>
      <c r="BC329" s="23">
        <f>'Income Statement Annual'!AF329/('Balance Sheet Annual'!BB329-'Balance Sheet Annual'!BR329)</f>
        <v>3.8771031455742504E-2</v>
      </c>
    </row>
    <row r="330" spans="1:55" x14ac:dyDescent="0.2">
      <c r="A330" s="47" t="s">
        <v>991</v>
      </c>
      <c r="B330" s="47" t="s">
        <v>992</v>
      </c>
      <c r="C330" s="47" t="str">
        <f>VLOOKUP(A330,'[1]S&amp;P 500 Wikipedia'!A:D,3,FALSE)</f>
        <v>Information Technology</v>
      </c>
      <c r="D330" s="47">
        <v>35151</v>
      </c>
      <c r="E330" s="47" t="s">
        <v>16</v>
      </c>
      <c r="F330" s="47">
        <v>2018</v>
      </c>
      <c r="G330" s="47" t="s">
        <v>17</v>
      </c>
      <c r="H330" s="48">
        <v>43555</v>
      </c>
      <c r="I330" s="48">
        <v>43602</v>
      </c>
      <c r="J330" s="48">
        <v>43770</v>
      </c>
      <c r="K330" s="47">
        <v>121987000</v>
      </c>
      <c r="L330" s="47">
        <v>127834000</v>
      </c>
      <c r="M330" s="47" t="s">
        <v>2136</v>
      </c>
      <c r="N330" s="20">
        <f>'Balance Sheet Annual'!AH330/'Balance Sheet Annual'!BR330</f>
        <v>3.8677384106112291</v>
      </c>
      <c r="O330" s="21">
        <f>('Balance Sheet Annual'!AH330-'Balance Sheet Annual'!U330)/'Balance Sheet Annual'!BR330</f>
        <v>2.6928611109835772</v>
      </c>
      <c r="P330" s="21">
        <f>'Balance Sheet Annual'!N330/'Balance Sheet Annual'!BR330</f>
        <v>1.6322592937784368</v>
      </c>
      <c r="Q330" s="21">
        <f>'Balance Sheet Annual'!CH330/'Balance Sheet Annual'!CS330</f>
        <v>0.33221367903462617</v>
      </c>
      <c r="R330" s="21">
        <f>('Balance Sheet Annual'!BH330+'Balance Sheet Annual'!BS330)/'Balance Sheet Annual'!BB330</f>
        <v>0.15857630753591928</v>
      </c>
      <c r="S330" s="21">
        <f>('Balance Sheet Annual'!BH330/'Balance Sheet Annual'!BB330)</f>
        <v>1.3774047765642841E-5</v>
      </c>
      <c r="T330" s="21">
        <f>'Balance Sheet Annual'!BS330/'Balance Sheet Annual'!BB330</f>
        <v>0.15856253348815363</v>
      </c>
      <c r="U330" s="21">
        <f>('Balance Sheet Annual'!BH330+'Balance Sheet Annual'!BS330)/'Balance Sheet Annual'!CS330</f>
        <v>0.21125752607015333</v>
      </c>
      <c r="V330" s="21">
        <f>('Balance Sheet Annual'!BH330/'Balance Sheet Annual'!CS330)</f>
        <v>1.8349974849065722E-5</v>
      </c>
      <c r="W330" s="21">
        <f>('Balance Sheet Annual'!BS330/'Balance Sheet Annual'!CS330)</f>
        <v>0.21123917609530427</v>
      </c>
      <c r="X330" s="22">
        <f>'Balance Sheet Annual'!AH330/'Balance Sheet Annual'!BB330</f>
        <v>0.29008850514391815</v>
      </c>
      <c r="Y330" s="22">
        <f>'Balance Sheet Annual'!CS330/('Balance Sheet Annual'!BB330-'Balance Sheet Annual'!AQ330-'Balance Sheet Annual'!AR330-'Balance Sheet Annual'!AS330)</f>
        <v>1.3514508241822114</v>
      </c>
      <c r="Z330" s="22">
        <f>'Balance Sheet Annual'!BA330/'Balance Sheet Annual'!BB330</f>
        <v>0.70991149485608185</v>
      </c>
      <c r="AA330" s="22">
        <f>'Balance Sheet Annual'!AR330/'Balance Sheet Annual'!BB330</f>
        <v>0.37429063654006939</v>
      </c>
      <c r="AB330" s="23">
        <f>'Balance Sheet Annual'!CS330/'Balance Sheet Annual'!CT330</f>
        <v>0.75063033486087527</v>
      </c>
      <c r="AC330" s="24">
        <f>'Income Statement Annual'!V330/'Income Statement Annual'!N330</f>
        <v>0.38674993730432883</v>
      </c>
      <c r="AD330" s="22">
        <f>('Income Statement Annual'!AF330-'Income Statement Annual'!AC330)/'Income Statement Annual'!N330</f>
        <v>7.0046354347843676E-2</v>
      </c>
      <c r="AE330" s="22">
        <f>'Income Statement Annual'!AF330/'Income Statement Annual'!N330</f>
        <v>7.0046354347843676E-2</v>
      </c>
      <c r="AF330" s="22">
        <f>'Income Statement Annual'!BS330/'Income Statement Annual'!N330</f>
        <v>4.3077993414932084E-2</v>
      </c>
      <c r="AG330" s="22">
        <f>('Income Statement Annual'!AF330-'Income Statement Annual'!AC330)/('Income Statement Annual'!AH330*-1)</f>
        <v>6.561166343355965</v>
      </c>
      <c r="AH330" s="23">
        <f>'Income Statement Annual'!AF330/('Income Statement Annual'!AH330*-1)</f>
        <v>6.561166343355965</v>
      </c>
      <c r="AI330" s="24">
        <f>'Cash Flow Statement Annual'!BG330/'Cash Flow Statement Annual'!AB330</f>
        <v>-0.9584137498704286</v>
      </c>
      <c r="AJ330" s="22">
        <f>'Cash Flow Statement Annual'!AB330/'Balance Sheet Annual'!BR330</f>
        <v>1.8602799726363248</v>
      </c>
      <c r="AK330" s="22">
        <f>('Cash Flow Statement Annual'!AB330+'Cash Flow Statement Annual'!AV330)/('Balance Sheet Annual'!BH330+'Balance Sheet Annual'!BS330)</f>
        <v>0.87985971998284507</v>
      </c>
      <c r="AL330" s="23">
        <f>('Cash Flow Statement Annual'!AB330/('Balance Sheet Annual'!BH330+'Balance Sheet Annual'!BS330))</f>
        <v>0.87985971998284507</v>
      </c>
      <c r="AM330" s="24">
        <f>'Income Statement Annual'!BS330/'Balance Sheet Annual'!CS330</f>
        <v>3.0535505022273427E-2</v>
      </c>
      <c r="AN330" s="22">
        <f>'Income Statement Annual'!N330/'Balance Sheet Annual'!CS330</f>
        <v>0.70884232531798785</v>
      </c>
      <c r="AO330" s="22">
        <f>'Income Statement Annual'!N330/'Balance Sheet Annual'!BB330</f>
        <v>0.53207855201700271</v>
      </c>
      <c r="AP330" s="22">
        <f>'Income Statement Annual'!N330/('Balance Sheet Annual'!AH330-'Balance Sheet Annual'!BR330)</f>
        <v>2.4737897916071296</v>
      </c>
      <c r="AQ330" s="22">
        <f>'Income Statement Annual'!BS330/'Balance Sheet Annual'!BB330</f>
        <v>2.2920876360015042E-2</v>
      </c>
      <c r="AR330" s="22">
        <f>'Cash Flow Statement Annual'!AB330/'Income Statement Annual'!N330</f>
        <v>0.26222614126345933</v>
      </c>
      <c r="AS330" s="22">
        <f>'Cash Flow Statement Annual'!BG330/'Income Statement Annual'!N330</f>
        <v>-0.25132113936236478</v>
      </c>
      <c r="AT330" s="22">
        <f>'Cash Flow Statement Annual'!AB330/'Balance Sheet Annual'!BB330</f>
        <v>0.13952490554446745</v>
      </c>
      <c r="AU330" s="22">
        <f>('Cash Flow Statement Annual'!AB330+'Cash Flow Statement Annual'!AU330)/'Balance Sheet Annual'!BR330</f>
        <v>1.291992452033222</v>
      </c>
      <c r="AV330" s="22">
        <f>('Cash Flow Statement Annual'!AB330+'Cash Flow Statement Annual'!AU330)/('Balance Sheet Annual'!BH330+'Balance Sheet Annual'!BS330)</f>
        <v>0.61107582395509297</v>
      </c>
      <c r="AW330" s="22">
        <f>'Cash Flow Statement Annual'!AB330/'Balance Sheet Annual'!BS330</f>
        <v>0.87993615184567853</v>
      </c>
      <c r="AX330" s="22">
        <f>('Cash Flow Statement Annual'!AB330+'Cash Flow Statement Annual'!AU330)/'Balance Sheet Annual'!BS330</f>
        <v>0.61112890703469847</v>
      </c>
      <c r="AY330" s="22">
        <f>('Balance Sheet Annual'!BH330+'Balance Sheet Annual'!BS330)/('Income Statement Annual'!AF330-'Income Statement Annual'!AC330)</f>
        <v>4.2547790415122932</v>
      </c>
      <c r="AZ330" s="22">
        <f>(('Balance Sheet Annual'!BH330+'Balance Sheet Annual'!BS330)-'Balance Sheet Annual'!N330)/('Income Statement Annual'!AF330-'Income Statement Annual'!AC330)</f>
        <v>0.97003686491181063</v>
      </c>
      <c r="BA330" s="22">
        <f>('Cash Flow Statement Annual'!AB330+'Cash Flow Statement Annual'!AU330)/'Income Statement Annual'!BS330</f>
        <v>4.2276807511737093</v>
      </c>
      <c r="BB330" s="22">
        <f>'Income Statement Annual'!AF330/('Balance Sheet Annual'!BH330+'Balance Sheet Annual'!BS330)</f>
        <v>0.23502983121881837</v>
      </c>
      <c r="BC330" s="23">
        <f>'Income Statement Annual'!AF330/('Balance Sheet Annual'!BB330-'Balance Sheet Annual'!BR330)</f>
        <v>4.0292159384708169E-2</v>
      </c>
    </row>
    <row r="331" spans="1:55" x14ac:dyDescent="0.2">
      <c r="A331" s="47" t="s">
        <v>1033</v>
      </c>
      <c r="B331" s="47" t="s">
        <v>1034</v>
      </c>
      <c r="C331" s="47" t="str">
        <f>VLOOKUP(A331,'[1]S&amp;P 500 Wikipedia'!A:D,3,FALSE)</f>
        <v>Consumer Discretionary</v>
      </c>
      <c r="D331" s="47">
        <v>403292</v>
      </c>
      <c r="E331" s="47" t="s">
        <v>16</v>
      </c>
      <c r="F331" s="47">
        <v>2018</v>
      </c>
      <c r="G331" s="47" t="s">
        <v>17</v>
      </c>
      <c r="H331" s="48">
        <v>43465</v>
      </c>
      <c r="I331" s="48">
        <v>43518</v>
      </c>
      <c r="J331" s="48">
        <v>43518</v>
      </c>
      <c r="K331" s="47">
        <v>208943000</v>
      </c>
      <c r="L331" s="47">
        <v>210177000</v>
      </c>
      <c r="M331" s="47" t="s">
        <v>1920</v>
      </c>
      <c r="N331" s="20">
        <f>'Balance Sheet Annual'!AH331/'Balance Sheet Annual'!BR331</f>
        <v>0.17463655581668874</v>
      </c>
      <c r="O331" s="21">
        <f>('Balance Sheet Annual'!AH331-'Balance Sheet Annual'!U331)/'Balance Sheet Annual'!BR331</f>
        <v>0.15304355284220769</v>
      </c>
      <c r="P331" s="21">
        <f>'Balance Sheet Annual'!N331/'Balance Sheet Annual'!BR331</f>
        <v>4.0473189246874895E-2</v>
      </c>
      <c r="Q331" s="21">
        <f>'Balance Sheet Annual'!CH331/'Balance Sheet Annual'!CS331</f>
        <v>1.3780480946910323</v>
      </c>
      <c r="R331" s="21">
        <f>('Balance Sheet Annual'!BH331+'Balance Sheet Annual'!BS331)/'Balance Sheet Annual'!BB331</f>
        <v>0.38911090837081158</v>
      </c>
      <c r="S331" s="21">
        <f>('Balance Sheet Annual'!BH331/'Balance Sheet Annual'!BB331)</f>
        <v>8.7454162299667085E-2</v>
      </c>
      <c r="T331" s="21">
        <f>'Balance Sheet Annual'!BS331/'Balance Sheet Annual'!BB331</f>
        <v>0.30165674607114451</v>
      </c>
      <c r="U331" s="21">
        <f>('Balance Sheet Annual'!BH331+'Balance Sheet Annual'!BS331)/'Balance Sheet Annual'!CS331</f>
        <v>0.92532445427470544</v>
      </c>
      <c r="V331" s="21">
        <f>('Balance Sheet Annual'!BH331/'Balance Sheet Annual'!CS331)</f>
        <v>0.20797020402952363</v>
      </c>
      <c r="W331" s="21">
        <f>('Balance Sheet Annual'!BS331/'Balance Sheet Annual'!CS331)</f>
        <v>0.71735425024518173</v>
      </c>
      <c r="X331" s="22">
        <f>'Balance Sheet Annual'!AH331/'Balance Sheet Annual'!BB331</f>
        <v>4.4841934171339942E-2</v>
      </c>
      <c r="Y331" s="22">
        <f>'Balance Sheet Annual'!CS331/('Balance Sheet Annual'!BB331-'Balance Sheet Annual'!AQ331-'Balance Sheet Annual'!AR331-'Balance Sheet Annual'!AS331)</f>
        <v>0.44253486817606608</v>
      </c>
      <c r="Z331" s="22">
        <f>'Balance Sheet Annual'!BA331/'Balance Sheet Annual'!BB331</f>
        <v>0.95515806582866003</v>
      </c>
      <c r="AA331" s="22">
        <f>'Balance Sheet Annual'!AR331/'Balance Sheet Annual'!BB331</f>
        <v>4.9763144051957038E-2</v>
      </c>
      <c r="AB331" s="23">
        <f>'Balance Sheet Annual'!CS331/'Balance Sheet Annual'!CT331</f>
        <v>0.42051294178300669</v>
      </c>
      <c r="AC331" s="24">
        <f>'Income Statement Annual'!V331/'Income Statement Annual'!N331</f>
        <v>0.44572459494563271</v>
      </c>
      <c r="AD331" s="22">
        <f>('Income Statement Annual'!AF331-'Income Statement Annual'!AC331)/'Income Statement Annual'!N331</f>
        <v>0.30846266882904921</v>
      </c>
      <c r="AE331" s="22">
        <f>'Income Statement Annual'!AF331/'Income Statement Annual'!N331</f>
        <v>0.1995819609096374</v>
      </c>
      <c r="AF331" s="22">
        <f>'Income Statement Annual'!BS331/'Income Statement Annual'!N331</f>
        <v>0.19075951176387995</v>
      </c>
      <c r="AG331" s="22">
        <f>('Income Statement Annual'!AF331-'Income Statement Annual'!AC331)/('Income Statement Annual'!AH331*-1)</f>
        <v>9.7333683426839315</v>
      </c>
      <c r="AH331" s="23">
        <f>'Income Statement Annual'!AF331/('Income Statement Annual'!AH331*-1)</f>
        <v>6.2976980244090512</v>
      </c>
      <c r="AI331" s="24">
        <f>'Cash Flow Statement Annual'!BG331/'Cash Flow Statement Annual'!AB331</f>
        <v>0.31996824501694243</v>
      </c>
      <c r="AJ331" s="22">
        <f>'Cash Flow Statement Annual'!AB331/'Balance Sheet Annual'!BR331</f>
        <v>0.48918142365932171</v>
      </c>
      <c r="AK331" s="22">
        <f>('Cash Flow Statement Annual'!AB331+'Cash Flow Statement Annual'!AV331)/('Balance Sheet Annual'!BH331+'Balance Sheet Annual'!BS331)</f>
        <v>0.27386597083477654</v>
      </c>
      <c r="AL331" s="23">
        <f>('Cash Flow Statement Annual'!AB331/('Balance Sheet Annual'!BH331+'Balance Sheet Annual'!BS331))</f>
        <v>0.32280907084155902</v>
      </c>
      <c r="AM331" s="24">
        <f>'Income Statement Annual'!BS331/'Balance Sheet Annual'!CS331</f>
        <v>0.15548786900789965</v>
      </c>
      <c r="AN331" s="22">
        <f>'Income Statement Annual'!N331/'Balance Sheet Annual'!CS331</f>
        <v>0.81509890421800213</v>
      </c>
      <c r="AO331" s="22">
        <f>'Income Statement Annual'!N331/'Balance Sheet Annual'!BB331</f>
        <v>0.34275963805681725</v>
      </c>
      <c r="AP331" s="22">
        <f>'Income Statement Annual'!N331/('Balance Sheet Annual'!AH331-'Balance Sheet Annual'!BR331)</f>
        <v>-1.6173174283800964</v>
      </c>
      <c r="AQ331" s="22">
        <f>'Income Statement Annual'!BS331/'Balance Sheet Annual'!BB331</f>
        <v>6.5384661208082673E-2</v>
      </c>
      <c r="AR331" s="22">
        <f>'Cash Flow Statement Annual'!AB331/'Income Statement Annual'!N331</f>
        <v>0.36646243267614642</v>
      </c>
      <c r="AS331" s="22">
        <f>'Cash Flow Statement Annual'!BG331/'Income Statement Annual'!N331</f>
        <v>0.11725634144802598</v>
      </c>
      <c r="AT331" s="22">
        <f>'Cash Flow Statement Annual'!AB331/'Balance Sheet Annual'!BB331</f>
        <v>0.12560853078549672</v>
      </c>
      <c r="AU331" s="22">
        <f>('Cash Flow Statement Annual'!AB331+'Cash Flow Statement Annual'!AU331)/'Balance Sheet Annual'!BR331</f>
        <v>-0.13008134653793887</v>
      </c>
      <c r="AV331" s="22">
        <f>('Cash Flow Statement Annual'!AB331+'Cash Flow Statement Annual'!AU331)/('Balance Sheet Annual'!BH331+'Balance Sheet Annual'!BS331)</f>
        <v>-8.5840215058891514E-2</v>
      </c>
      <c r="AW331" s="22">
        <f>'Cash Flow Statement Annual'!AB331/'Balance Sheet Annual'!BS331</f>
        <v>0.416395563571691</v>
      </c>
      <c r="AX331" s="22">
        <f>('Cash Flow Statement Annual'!AB331+'Cash Flow Statement Annual'!AU331)/'Balance Sheet Annual'!BS331</f>
        <v>-0.11072639512074271</v>
      </c>
      <c r="AY331" s="22">
        <f>('Balance Sheet Annual'!BH331+'Balance Sheet Annual'!BS331)/('Income Statement Annual'!AF331-'Income Statement Annual'!AC331)</f>
        <v>3.6802821787824338</v>
      </c>
      <c r="AZ331" s="22">
        <f>(('Balance Sheet Annual'!BH331+'Balance Sheet Annual'!BS331)-'Balance Sheet Annual'!N331)/('Income Statement Annual'!AF331-'Income Statement Annual'!AC331)</f>
        <v>3.5819887874261824</v>
      </c>
      <c r="BA331" s="22">
        <f>('Cash Flow Statement Annual'!AB331+'Cash Flow Statement Annual'!AU331)/'Income Statement Annual'!BS331</f>
        <v>-0.51084403343489548</v>
      </c>
      <c r="BB331" s="22">
        <f>'Income Statement Annual'!AF331/('Balance Sheet Annual'!BH331+'Balance Sheet Annual'!BS331)</f>
        <v>0.17580756337693232</v>
      </c>
      <c r="BC331" s="23">
        <f>'Income Statement Annual'!AF331/('Balance Sheet Annual'!BB331-'Balance Sheet Annual'!BR331)</f>
        <v>9.204271521980481E-2</v>
      </c>
    </row>
    <row r="332" spans="1:55" x14ac:dyDescent="0.2">
      <c r="A332" s="47" t="s">
        <v>469</v>
      </c>
      <c r="B332" s="47" t="s">
        <v>470</v>
      </c>
      <c r="C332" s="47" t="str">
        <f>VLOOKUP(A332,'[1]S&amp;P 500 Wikipedia'!A:D,3,FALSE)</f>
        <v>Financials</v>
      </c>
      <c r="D332" s="47">
        <v>741323</v>
      </c>
      <c r="E332" s="47" t="s">
        <v>16</v>
      </c>
      <c r="F332" s="47">
        <v>2018</v>
      </c>
      <c r="G332" s="47" t="s">
        <v>17</v>
      </c>
      <c r="H332" s="48">
        <v>43465</v>
      </c>
      <c r="I332" s="48">
        <v>43525</v>
      </c>
      <c r="J332" s="48">
        <v>43686</v>
      </c>
      <c r="K332" s="47">
        <v>40229000</v>
      </c>
      <c r="L332" s="47">
        <v>40403000</v>
      </c>
      <c r="M332" s="59" t="s">
        <v>2137</v>
      </c>
      <c r="N332" s="20">
        <f>'Balance Sheet Annual'!AH332/'Balance Sheet Annual'!BR332</f>
        <v>0.31667019549373909</v>
      </c>
      <c r="O332" s="21">
        <f>('Balance Sheet Annual'!AH332-'Balance Sheet Annual'!U332)/'Balance Sheet Annual'!BR332</f>
        <v>0.31667019549373909</v>
      </c>
      <c r="P332" s="21">
        <f>'Balance Sheet Annual'!N332/'Balance Sheet Annual'!BR332</f>
        <v>0</v>
      </c>
      <c r="Q332" s="21">
        <f>'Balance Sheet Annual'!CH332/'Balance Sheet Annual'!CS332</f>
        <v>2.1369703752775244</v>
      </c>
      <c r="R332" s="21">
        <f>('Balance Sheet Annual'!BH332+'Balance Sheet Annual'!BS332)/'Balance Sheet Annual'!BB332</f>
        <v>2.5555095005045374E-2</v>
      </c>
      <c r="S332" s="21">
        <f>('Balance Sheet Annual'!BH332/'Balance Sheet Annual'!BB332)</f>
        <v>0</v>
      </c>
      <c r="T332" s="21">
        <f>'Balance Sheet Annual'!BS332/'Balance Sheet Annual'!BB332</f>
        <v>2.5555095005045374E-2</v>
      </c>
      <c r="U332" s="21">
        <f>('Balance Sheet Annual'!BH332+'Balance Sheet Annual'!BS332)/'Balance Sheet Annual'!CS332</f>
        <v>8.0165575968229985E-2</v>
      </c>
      <c r="V332" s="21">
        <f>('Balance Sheet Annual'!BH332/'Balance Sheet Annual'!CS332)</f>
        <v>0</v>
      </c>
      <c r="W332" s="21">
        <f>('Balance Sheet Annual'!BS332/'Balance Sheet Annual'!CS332)</f>
        <v>8.0165575968229985E-2</v>
      </c>
      <c r="X332" s="22">
        <f>'Balance Sheet Annual'!AH332/'Balance Sheet Annual'!BB332</f>
        <v>0.20762987850406867</v>
      </c>
      <c r="Y332" s="22">
        <f>'Balance Sheet Annual'!CS332/('Balance Sheet Annual'!BB332-'Balance Sheet Annual'!AQ332-'Balance Sheet Annual'!AR332-'Balance Sheet Annual'!AS332)</f>
        <v>0.31877891097761196</v>
      </c>
      <c r="Z332" s="22">
        <f>'Balance Sheet Annual'!BA332/'Balance Sheet Annual'!BB332</f>
        <v>0.79237012149593133</v>
      </c>
      <c r="AA332" s="22">
        <f>'Balance Sheet Annual'!AR332/'Balance Sheet Annual'!BB332</f>
        <v>0</v>
      </c>
      <c r="AB332" s="23">
        <f>'Balance Sheet Annual'!CS332/'Balance Sheet Annual'!CT332</f>
        <v>0.31877891097761196</v>
      </c>
      <c r="AC332" s="24">
        <f>'Income Statement Annual'!V332/'Income Statement Annual'!N332</f>
        <v>1</v>
      </c>
      <c r="AD332" s="22">
        <f>('Income Statement Annual'!AF332-'Income Statement Annual'!AC332)/'Income Statement Annual'!N332</f>
        <v>0.7427899208663501</v>
      </c>
      <c r="AE332" s="22">
        <f>'Income Statement Annual'!AF332/'Income Statement Annual'!N332</f>
        <v>0.7427899208663501</v>
      </c>
      <c r="AF332" s="22">
        <f>'Income Statement Annual'!BS332/'Income Statement Annual'!N332</f>
        <v>1.3798154027863871E-2</v>
      </c>
      <c r="AG332" s="22">
        <f>('Income Statement Annual'!AF332-'Income Statement Annual'!AC332)/('Income Statement Annual'!AH332*-1)</f>
        <v>179.64193870645482</v>
      </c>
      <c r="AH332" s="23">
        <f>'Income Statement Annual'!AF332/('Income Statement Annual'!AH332*-1)</f>
        <v>179.64193870645482</v>
      </c>
      <c r="AI332" s="24">
        <f>'Cash Flow Statement Annual'!BG332/'Cash Flow Statement Annual'!AB332</f>
        <v>-0.51894785671784671</v>
      </c>
      <c r="AJ332" s="22">
        <f>'Cash Flow Statement Annual'!AB332/'Balance Sheet Annual'!BR332</f>
        <v>3.7527507319804372E-2</v>
      </c>
      <c r="AK332" s="22">
        <f>('Cash Flow Statement Annual'!AB332+'Cash Flow Statement Annual'!AV332)/('Balance Sheet Annual'!BH332+'Balance Sheet Annual'!BS332)</f>
        <v>0.62159078175479354</v>
      </c>
      <c r="AL332" s="23">
        <f>('Cash Flow Statement Annual'!AB332/('Balance Sheet Annual'!BH332+'Balance Sheet Annual'!BS332))</f>
        <v>0.96284167149348265</v>
      </c>
      <c r="AM332" s="24">
        <f>'Income Statement Annual'!BS332/'Balance Sheet Annual'!CS332</f>
        <v>1.3101539461251822E-2</v>
      </c>
      <c r="AN332" s="22">
        <f>'Income Statement Annual'!N332/'Balance Sheet Annual'!CS332</f>
        <v>0.94951393025434339</v>
      </c>
      <c r="AO332" s="22">
        <f>'Income Statement Annual'!N332/'Balance Sheet Annual'!BB332</f>
        <v>0.30268501664455177</v>
      </c>
      <c r="AP332" s="22">
        <f>'Income Statement Annual'!N332/('Balance Sheet Annual'!AH332-'Balance Sheet Annual'!BR332)</f>
        <v>-0.67558173585580983</v>
      </c>
      <c r="AQ332" s="22">
        <f>'Income Statement Annual'!BS332/'Balance Sheet Annual'!BB332</f>
        <v>4.1764944815880648E-3</v>
      </c>
      <c r="AR332" s="22">
        <f>'Cash Flow Statement Annual'!AB332/'Income Statement Annual'!N332</f>
        <v>8.1290810700178504E-2</v>
      </c>
      <c r="AS332" s="22">
        <f>'Cash Flow Statement Annual'!BG332/'Income Statement Annual'!N332</f>
        <v>-4.218569198371383E-2</v>
      </c>
      <c r="AT332" s="22">
        <f>'Cash Flow Statement Annual'!AB332/'Balance Sheet Annual'!BB332</f>
        <v>2.4605510389832635E-2</v>
      </c>
      <c r="AU332" s="22">
        <f>('Cash Flow Statement Annual'!AB332+'Cash Flow Statement Annual'!AU332)/'Balance Sheet Annual'!BR332</f>
        <v>2.0327028153888684E-2</v>
      </c>
      <c r="AV332" s="22">
        <f>('Cash Flow Statement Annual'!AB332+'Cash Flow Statement Annual'!AU332)/('Balance Sheet Annual'!BH332+'Balance Sheet Annual'!BS332)</f>
        <v>0.5215297034625237</v>
      </c>
      <c r="AW332" s="22">
        <f>'Cash Flow Statement Annual'!AB332/'Balance Sheet Annual'!BS332</f>
        <v>0.96284167149348265</v>
      </c>
      <c r="AX332" s="22">
        <f>('Cash Flow Statement Annual'!AB332+'Cash Flow Statement Annual'!AU332)/'Balance Sheet Annual'!BS332</f>
        <v>0.5215297034625237</v>
      </c>
      <c r="AY332" s="22">
        <f>('Balance Sheet Annual'!BH332+'Balance Sheet Annual'!BS332)/('Income Statement Annual'!AF332-'Income Statement Annual'!AC332)</f>
        <v>0.11366338210868156</v>
      </c>
      <c r="AZ332" s="22">
        <f>(('Balance Sheet Annual'!BH332+'Balance Sheet Annual'!BS332)-'Balance Sheet Annual'!N332)/('Income Statement Annual'!AF332-'Income Statement Annual'!AC332)</f>
        <v>0.11366338210868156</v>
      </c>
      <c r="BA332" s="22">
        <f>('Cash Flow Statement Annual'!AB332+'Cash Flow Statement Annual'!AU332)/'Income Statement Annual'!BS332</f>
        <v>3.1911310259579726</v>
      </c>
      <c r="BB332" s="22">
        <f>'Income Statement Annual'!AF332/('Balance Sheet Annual'!BH332+'Balance Sheet Annual'!BS332)</f>
        <v>8.7979081868585407</v>
      </c>
      <c r="BC332" s="23">
        <f>'Income Statement Annual'!AF332/('Balance Sheet Annual'!BB332-'Balance Sheet Annual'!BR332)</f>
        <v>0.65294561575239907</v>
      </c>
    </row>
    <row r="333" spans="1:55" x14ac:dyDescent="0.2">
      <c r="A333" s="47" t="s">
        <v>1009</v>
      </c>
      <c r="B333" s="47" t="s">
        <v>1010</v>
      </c>
      <c r="C333" s="47" t="str">
        <f>VLOOKUP(A333,'[1]S&amp;P 500 Wikipedia'!A:D,3,FALSE)</f>
        <v>Health Care</v>
      </c>
      <c r="D333" s="47">
        <v>378206</v>
      </c>
      <c r="E333" s="47" t="s">
        <v>16</v>
      </c>
      <c r="F333" s="47">
        <v>2018</v>
      </c>
      <c r="G333" s="47" t="s">
        <v>17</v>
      </c>
      <c r="H333" s="48">
        <v>43465</v>
      </c>
      <c r="I333" s="48">
        <v>43503</v>
      </c>
      <c r="J333" s="48">
        <v>43503</v>
      </c>
      <c r="K333" s="47">
        <v>108119000</v>
      </c>
      <c r="L333" s="47">
        <v>114729000</v>
      </c>
      <c r="M333" s="47" t="s">
        <v>1922</v>
      </c>
      <c r="N333" s="20">
        <f>'Balance Sheet Annual'!AH333/'Balance Sheet Annual'!BR333</f>
        <v>4.4688106459661769</v>
      </c>
      <c r="O333" s="21">
        <f>('Balance Sheet Annual'!AH333-'Balance Sheet Annual'!U333)/'Balance Sheet Annual'!BR333</f>
        <v>3.6709176601053506</v>
      </c>
      <c r="P333" s="21">
        <f>'Balance Sheet Annual'!N333/'Balance Sheet Annual'!BR333</f>
        <v>1.9475325755475463</v>
      </c>
      <c r="Q333" s="21">
        <f>'Balance Sheet Annual'!CH333/'Balance Sheet Annual'!CS333</f>
        <v>0.33996779829399471</v>
      </c>
      <c r="R333" s="21">
        <f>('Balance Sheet Annual'!BH333+'Balance Sheet Annual'!BS333)/'Balance Sheet Annual'!BB333</f>
        <v>6.0377519280753335E-2</v>
      </c>
      <c r="S333" s="21">
        <f>('Balance Sheet Annual'!BH333/'Balance Sheet Annual'!BB333)</f>
        <v>0</v>
      </c>
      <c r="T333" s="21">
        <f>'Balance Sheet Annual'!BS333/'Balance Sheet Annual'!BB333</f>
        <v>6.0377519280753335E-2</v>
      </c>
      <c r="U333" s="21">
        <f>('Balance Sheet Annual'!BH333+'Balance Sheet Annual'!BS333)/'Balance Sheet Annual'!CS333</f>
        <v>8.0903931577084268E-2</v>
      </c>
      <c r="V333" s="21">
        <f>('Balance Sheet Annual'!BH333/'Balance Sheet Annual'!CS333)</f>
        <v>0</v>
      </c>
      <c r="W333" s="21">
        <f>('Balance Sheet Annual'!BS333/'Balance Sheet Annual'!CS333)</f>
        <v>8.0903931577084268E-2</v>
      </c>
      <c r="X333" s="22">
        <f>'Balance Sheet Annual'!AH333/'Balance Sheet Annual'!BB333</f>
        <v>0.54945673015467211</v>
      </c>
      <c r="Y333" s="22">
        <f>'Balance Sheet Annual'!CS333/('Balance Sheet Annual'!BB333-'Balance Sheet Annual'!AQ333-'Balance Sheet Annual'!AR333-'Balance Sheet Annual'!AS333)</f>
        <v>0.74628659082193527</v>
      </c>
      <c r="Z333" s="22">
        <f>'Balance Sheet Annual'!BA333/'Balance Sheet Annual'!BB333</f>
        <v>0.45054326984532789</v>
      </c>
      <c r="AA333" s="22">
        <f>'Balance Sheet Annual'!AR333/'Balance Sheet Annual'!BB333</f>
        <v>0</v>
      </c>
      <c r="AB333" s="23">
        <f>'Balance Sheet Annual'!CS333/'Balance Sheet Annual'!CT333</f>
        <v>0.74628659082193527</v>
      </c>
      <c r="AC333" s="24">
        <f>'Income Statement Annual'!V333/'Income Statement Annual'!N333</f>
        <v>0.93531322644096082</v>
      </c>
      <c r="AD333" s="22">
        <f>('Income Statement Annual'!AF333-'Income Statement Annual'!AC333)/'Income Statement Annual'!N333</f>
        <v>0.37765989151814983</v>
      </c>
      <c r="AE333" s="22">
        <f>'Income Statement Annual'!AF333/'Income Statement Annual'!N333</f>
        <v>0.37765989151814983</v>
      </c>
      <c r="AF333" s="22">
        <f>'Income Statement Annual'!BS333/'Income Statement Annual'!N333</f>
        <v>0.3642486737795792</v>
      </c>
      <c r="AG333" s="22">
        <f>('Income Statement Annual'!AF333-'Income Statement Annual'!AC333)/('Income Statement Annual'!AH333*-1)</f>
        <v>89.872340425531917</v>
      </c>
      <c r="AH333" s="23">
        <f>'Income Statement Annual'!AF333/('Income Statement Annual'!AH333*-1)</f>
        <v>89.872340425531917</v>
      </c>
      <c r="AI333" s="24">
        <f>'Cash Flow Statement Annual'!BG333/'Cash Flow Statement Annual'!AB333</f>
        <v>-3.9679285681745703E-2</v>
      </c>
      <c r="AJ333" s="22">
        <f>'Cash Flow Statement Annual'!AB333/'Balance Sheet Annual'!BR333</f>
        <v>1.521416689769892</v>
      </c>
      <c r="AK333" s="22">
        <f>('Cash Flow Statement Annual'!AB333+'Cash Flow Statement Annual'!AV333)/('Balance Sheet Annual'!BH333+'Balance Sheet Annual'!BS333)</f>
        <v>3.0982357092448836</v>
      </c>
      <c r="AL333" s="23">
        <f>('Cash Flow Statement Annual'!AB333/('Balance Sheet Annual'!BH333+'Balance Sheet Annual'!BS333))</f>
        <v>3.0982357092448836</v>
      </c>
      <c r="AM333" s="24">
        <f>'Income Statement Annual'!BS333/'Balance Sheet Annual'!CS333</f>
        <v>0.27912712822445274</v>
      </c>
      <c r="AN333" s="22">
        <f>'Income Statement Annual'!N333/'Balance Sheet Annual'!CS333</f>
        <v>0.76630925056809751</v>
      </c>
      <c r="AO333" s="22">
        <f>'Income Statement Annual'!N333/'Balance Sheet Annual'!BB333</f>
        <v>0.5718863181217777</v>
      </c>
      <c r="AP333" s="22">
        <f>'Income Statement Annual'!N333/('Balance Sheet Annual'!AH333-'Balance Sheet Annual'!BR333)</f>
        <v>1.3408727621483376</v>
      </c>
      <c r="AQ333" s="22">
        <f>'Income Statement Annual'!BS333/'Balance Sheet Annual'!BB333</f>
        <v>0.20830883292854405</v>
      </c>
      <c r="AR333" s="22">
        <f>'Cash Flow Statement Annual'!AB333/'Income Statement Annual'!N333</f>
        <v>0.32709960064373844</v>
      </c>
      <c r="AS333" s="22">
        <f>'Cash Flow Statement Annual'!BG333/'Income Statement Annual'!N333</f>
        <v>-1.2979078500327829E-2</v>
      </c>
      <c r="AT333" s="22">
        <f>'Cash Flow Statement Annual'!AB333/'Balance Sheet Annual'!BB333</f>
        <v>0.18706378627125145</v>
      </c>
      <c r="AU333" s="22">
        <f>('Cash Flow Statement Annual'!AB333+'Cash Flow Statement Annual'!AU333)/'Balance Sheet Annual'!BR333</f>
        <v>0.51434710285555862</v>
      </c>
      <c r="AV333" s="22">
        <f>('Cash Flow Statement Annual'!AB333+'Cash Flow Statement Annual'!AU333)/('Balance Sheet Annual'!BH333+'Balance Sheet Annual'!BS333)</f>
        <v>1.04742413549753</v>
      </c>
      <c r="AW333" s="22">
        <f>'Cash Flow Statement Annual'!AB333/'Balance Sheet Annual'!BS333</f>
        <v>3.0982357092448836</v>
      </c>
      <c r="AX333" s="22">
        <f>('Cash Flow Statement Annual'!AB333+'Cash Flow Statement Annual'!AU333)/'Balance Sheet Annual'!BS333</f>
        <v>1.04742413549753</v>
      </c>
      <c r="AY333" s="22">
        <f>('Balance Sheet Annual'!BH333+'Balance Sheet Annual'!BS333)/('Income Statement Annual'!AF333-'Income Statement Annual'!AC333)</f>
        <v>0.27955334595959597</v>
      </c>
      <c r="AZ333" s="22">
        <f>(('Balance Sheet Annual'!BH333+'Balance Sheet Annual'!BS333)-'Balance Sheet Annual'!N333)/('Income Statement Annual'!AF333-'Income Statement Annual'!AC333)</f>
        <v>-0.82915088383838387</v>
      </c>
      <c r="BA333" s="22">
        <f>('Cash Flow Statement Annual'!AB333+'Cash Flow Statement Annual'!AU333)/'Income Statement Annual'!BS333</f>
        <v>0.30359188348879068</v>
      </c>
      <c r="BB333" s="22">
        <f>'Income Statement Annual'!AF333/('Balance Sheet Annual'!BH333+'Balance Sheet Annual'!BS333)</f>
        <v>3.5771347918136911</v>
      </c>
      <c r="BC333" s="23">
        <f>'Income Statement Annual'!AF333/('Balance Sheet Annual'!BB333-'Balance Sheet Annual'!BR333)</f>
        <v>0.24625669228601688</v>
      </c>
    </row>
    <row r="334" spans="1:55" x14ac:dyDescent="0.2">
      <c r="A334" s="47" t="s">
        <v>1018</v>
      </c>
      <c r="B334" s="47" t="s">
        <v>1019</v>
      </c>
      <c r="C334" s="47" t="str">
        <f>VLOOKUP(A334,'[1]S&amp;P 500 Wikipedia'!A:D,3,FALSE)</f>
        <v>Industrials</v>
      </c>
      <c r="D334" s="47">
        <v>378208</v>
      </c>
      <c r="E334" s="47" t="s">
        <v>16</v>
      </c>
      <c r="F334" s="47">
        <v>2018</v>
      </c>
      <c r="G334" s="47" t="s">
        <v>17</v>
      </c>
      <c r="H334" s="48">
        <v>43465</v>
      </c>
      <c r="I334" s="48">
        <v>43511</v>
      </c>
      <c r="J334" s="48">
        <v>43511</v>
      </c>
      <c r="K334" s="47">
        <v>118696000</v>
      </c>
      <c r="L334" s="47">
        <v>119810000</v>
      </c>
      <c r="M334" s="47" t="s">
        <v>1923</v>
      </c>
      <c r="N334" s="20">
        <f>'Balance Sheet Annual'!AH334/'Balance Sheet Annual'!BR334</f>
        <v>1.7981028289178267</v>
      </c>
      <c r="O334" s="21">
        <f>('Balance Sheet Annual'!AH334-'Balance Sheet Annual'!U334)/'Balance Sheet Annual'!BR334</f>
        <v>1.7981028289178267</v>
      </c>
      <c r="P334" s="21">
        <f>'Balance Sheet Annual'!N334/'Balance Sheet Annual'!BR334</f>
        <v>0.33748242908182191</v>
      </c>
      <c r="Q334" s="21">
        <f>'Balance Sheet Annual'!CH334/'Balance Sheet Annual'!CS334</f>
        <v>0.78997420988376577</v>
      </c>
      <c r="R334" s="21">
        <f>('Balance Sheet Annual'!BH334+'Balance Sheet Annual'!BS334)/'Balance Sheet Annual'!BB334</f>
        <v>3.4522675407506814E-4</v>
      </c>
      <c r="S334" s="21">
        <f>('Balance Sheet Annual'!BH334/'Balance Sheet Annual'!BB334)</f>
        <v>1.0509185816592638E-4</v>
      </c>
      <c r="T334" s="21">
        <f>'Balance Sheet Annual'!BS334/'Balance Sheet Annual'!BB334</f>
        <v>2.4013489590914177E-4</v>
      </c>
      <c r="U334" s="21">
        <f>('Balance Sheet Annual'!BH334+'Balance Sheet Annual'!BS334)/'Balance Sheet Annual'!CS334</f>
        <v>6.1794698635625727E-4</v>
      </c>
      <c r="V334" s="21">
        <f>('Balance Sheet Annual'!BH334/'Balance Sheet Annual'!CS334)</f>
        <v>1.8811171578577085E-4</v>
      </c>
      <c r="W334" s="21">
        <f>('Balance Sheet Annual'!BS334/'Balance Sheet Annual'!CS334)</f>
        <v>4.2983527057048642E-4</v>
      </c>
      <c r="X334" s="22">
        <f>'Balance Sheet Annual'!AH334/'Balance Sheet Annual'!BB334</f>
        <v>0.77432206555945393</v>
      </c>
      <c r="Y334" s="22">
        <f>'Balance Sheet Annual'!CS334/('Balance Sheet Annual'!BB334-'Balance Sheet Annual'!AQ334-'Balance Sheet Annual'!AR334-'Balance Sheet Annual'!AS334)</f>
        <v>0.62911496517730869</v>
      </c>
      <c r="Z334" s="22">
        <f>'Balance Sheet Annual'!BA334/'Balance Sheet Annual'!BB334</f>
        <v>0.22567793444054612</v>
      </c>
      <c r="AA334" s="22">
        <f>'Balance Sheet Annual'!AR334/'Balance Sheet Annual'!BB334</f>
        <v>0.11032438178400786</v>
      </c>
      <c r="AB334" s="23">
        <f>'Balance Sheet Annual'!CS334/'Balance Sheet Annual'!CT334</f>
        <v>0.55866726709148296</v>
      </c>
      <c r="AC334" s="24">
        <f>'Income Statement Annual'!V334/'Income Statement Annual'!N334</f>
        <v>0.41550024128182977</v>
      </c>
      <c r="AD334" s="22">
        <f>('Income Statement Annual'!AF334-'Income Statement Annual'!AC334)/'Income Statement Annual'!N334</f>
        <v>0.10153404901253751</v>
      </c>
      <c r="AE334" s="22">
        <f>'Income Statement Annual'!AF334/'Income Statement Annual'!N334</f>
        <v>0.10124009722993978</v>
      </c>
      <c r="AF334" s="22">
        <f>'Income Statement Annual'!BS334/'Income Statement Annual'!N334</f>
        <v>7.4873742968216486E-2</v>
      </c>
      <c r="AG334" s="22">
        <f>('Income Statement Annual'!AF334-'Income Statement Annual'!AC334)/('Income Statement Annual'!AH334*-1)</f>
        <v>-134.39639434048379</v>
      </c>
      <c r="AH334" s="23">
        <f>'Income Statement Annual'!AF334/('Income Statement Annual'!AH334*-1)</f>
        <v>-134.0073026015518</v>
      </c>
      <c r="AI334" s="24">
        <f>'Cash Flow Statement Annual'!BG334/'Cash Flow Statement Annual'!AB334</f>
        <v>-0.85636232750095231</v>
      </c>
      <c r="AJ334" s="22">
        <f>'Cash Flow Statement Annual'!AB334/'Balance Sheet Annual'!BR334</f>
        <v>0.69834882177231994</v>
      </c>
      <c r="AK334" s="22">
        <f>('Cash Flow Statement Annual'!AB334+'Cash Flow Statement Annual'!AV334)/('Balance Sheet Annual'!BH334+'Balance Sheet Annual'!BS334)</f>
        <v>663.46879756468797</v>
      </c>
      <c r="AL334" s="23">
        <f>('Cash Flow Statement Annual'!AB334/('Balance Sheet Annual'!BH334+'Balance Sheet Annual'!BS334))</f>
        <v>871.1141552511416</v>
      </c>
      <c r="AM334" s="24">
        <f>'Income Statement Annual'!BS334/'Balance Sheet Annual'!CS334</f>
        <v>0.40847330412585425</v>
      </c>
      <c r="AN334" s="22">
        <f>'Income Statement Annual'!N334/'Balance Sheet Annual'!CS334</f>
        <v>5.4554946491622447</v>
      </c>
      <c r="AO334" s="22">
        <f>'Income Statement Annual'!N334/'Balance Sheet Annual'!BB334</f>
        <v>3.04780628627968</v>
      </c>
      <c r="AP334" s="22">
        <f>'Income Statement Annual'!N334/('Balance Sheet Annual'!AH334-'Balance Sheet Annual'!BR334)</f>
        <v>8.8679124991973381</v>
      </c>
      <c r="AQ334" s="22">
        <f>'Income Statement Annual'!BS334/'Balance Sheet Annual'!BB334</f>
        <v>0.22820066449581919</v>
      </c>
      <c r="AR334" s="22">
        <f>'Cash Flow Statement Annual'!AB334/'Income Statement Annual'!N334</f>
        <v>9.867159655126459E-2</v>
      </c>
      <c r="AS334" s="22">
        <f>'Cash Flow Statement Annual'!BG334/'Income Statement Annual'!N334</f>
        <v>-8.4498638080875876E-2</v>
      </c>
      <c r="AT334" s="22">
        <f>'Cash Flow Statement Annual'!AB334/'Balance Sheet Annual'!BB334</f>
        <v>0.30073191224619661</v>
      </c>
      <c r="AU334" s="22">
        <f>('Cash Flow Statement Annual'!AB334+'Cash Flow Statement Annual'!AU334)/'Balance Sheet Annual'!BR334</f>
        <v>0.59034990531227427</v>
      </c>
      <c r="AV334" s="22">
        <f>('Cash Flow Statement Annual'!AB334+'Cash Flow Statement Annual'!AU334)/('Balance Sheet Annual'!BH334+'Balance Sheet Annual'!BS334)</f>
        <v>736.39726027397262</v>
      </c>
      <c r="AW334" s="22">
        <f>'Cash Flow Statement Annual'!AB334/'Balance Sheet Annual'!BS334</f>
        <v>1252.3457330415754</v>
      </c>
      <c r="AX334" s="22">
        <f>('Cash Flow Statement Annual'!AB334+'Cash Flow Statement Annual'!AU334)/'Balance Sheet Annual'!BS334</f>
        <v>1058.671772428884</v>
      </c>
      <c r="AY334" s="22">
        <f>('Balance Sheet Annual'!BH334+'Balance Sheet Annual'!BS334)/('Income Statement Annual'!AF334-'Income Statement Annual'!AC334)</f>
        <v>1.115591968417031E-3</v>
      </c>
      <c r="AZ334" s="22">
        <f>(('Balance Sheet Annual'!BH334+'Balance Sheet Annual'!BS334)-'Balance Sheet Annual'!N334)/('Income Statement Annual'!AF334-'Income Statement Annual'!AC334)</f>
        <v>-0.46851806257163475</v>
      </c>
      <c r="BA334" s="22">
        <f>('Cash Flow Statement Annual'!AB334+'Cash Flow Statement Annual'!AU334)/'Income Statement Annual'!BS334</f>
        <v>1.1140372287514275</v>
      </c>
      <c r="BB334" s="22">
        <f>'Income Statement Annual'!AF334/('Balance Sheet Annual'!BH334+'Balance Sheet Annual'!BS334)</f>
        <v>893.78995433789953</v>
      </c>
      <c r="BC334" s="23">
        <f>'Income Statement Annual'!AF334/('Balance Sheet Annual'!BB334-'Balance Sheet Annual'!BR334)</f>
        <v>0.54193534097295859</v>
      </c>
    </row>
    <row r="335" spans="1:55" x14ac:dyDescent="0.2">
      <c r="A335" s="47" t="s">
        <v>1003</v>
      </c>
      <c r="B335" s="47" t="s">
        <v>1004</v>
      </c>
      <c r="C335" s="47" t="str">
        <f>VLOOKUP(A335,'[1]S&amp;P 500 Wikipedia'!A:D,3,FALSE)</f>
        <v>Consumer Discretionary</v>
      </c>
      <c r="D335" s="47">
        <v>331016</v>
      </c>
      <c r="E335" s="47" t="s">
        <v>16</v>
      </c>
      <c r="F335" s="47">
        <v>2018</v>
      </c>
      <c r="G335" s="47" t="s">
        <v>17</v>
      </c>
      <c r="H335" s="48">
        <v>43555</v>
      </c>
      <c r="I335" s="48">
        <v>43601</v>
      </c>
      <c r="J335" s="48">
        <v>43601</v>
      </c>
      <c r="K335" s="47">
        <v>79000000</v>
      </c>
      <c r="L335" s="47">
        <v>80000000</v>
      </c>
      <c r="M335" s="47" t="s">
        <v>1924</v>
      </c>
      <c r="N335" s="20">
        <f>'Balance Sheet Annual'!AH335/'Balance Sheet Annual'!BR335</f>
        <v>2.9954170485792853</v>
      </c>
      <c r="O335" s="21">
        <f>('Balance Sheet Annual'!AH335-'Balance Sheet Annual'!U335)/'Balance Sheet Annual'!BR335</f>
        <v>2.3139738355137074</v>
      </c>
      <c r="P335" s="21">
        <f>'Balance Sheet Annual'!N335/'Balance Sheet Annual'!BR335</f>
        <v>1.6561119906674444</v>
      </c>
      <c r="Q335" s="21">
        <f>'Balance Sheet Annual'!CH335/'Balance Sheet Annual'!CS335</f>
        <v>0.80786079338038452</v>
      </c>
      <c r="R335" s="21">
        <f>('Balance Sheet Annual'!BH335+'Balance Sheet Annual'!BS335)/'Balance Sheet Annual'!BB335</f>
        <v>0.11595544187924883</v>
      </c>
      <c r="S335" s="21">
        <f>('Balance Sheet Annual'!BH335/'Balance Sheet Annual'!BB335)</f>
        <v>0</v>
      </c>
      <c r="T335" s="21">
        <f>'Balance Sheet Annual'!BS335/'Balance Sheet Annual'!BB335</f>
        <v>0.11595544187924883</v>
      </c>
      <c r="U335" s="21">
        <f>('Balance Sheet Annual'!BH335+'Balance Sheet Annual'!BS335)/'Balance Sheet Annual'!CS335</f>
        <v>0.20963129715259188</v>
      </c>
      <c r="V335" s="21">
        <f>('Balance Sheet Annual'!BH335/'Balance Sheet Annual'!CS335)</f>
        <v>0</v>
      </c>
      <c r="W335" s="21">
        <f>('Balance Sheet Annual'!BS335/'Balance Sheet Annual'!CS335)</f>
        <v>0.20963129715259188</v>
      </c>
      <c r="X335" s="22">
        <f>'Balance Sheet Annual'!AH335/'Balance Sheet Annual'!BB335</f>
        <v>0.60490004711583767</v>
      </c>
      <c r="Y335" s="22">
        <f>'Balance Sheet Annual'!CS335/('Balance Sheet Annual'!BB335-'Balance Sheet Annual'!AQ335-'Balance Sheet Annual'!AR335-'Balance Sheet Annual'!AS335)</f>
        <v>0.67644819425866853</v>
      </c>
      <c r="Z335" s="22">
        <f>'Balance Sheet Annual'!BA335/'Balance Sheet Annual'!BB335</f>
        <v>0.39509995288416233</v>
      </c>
      <c r="AA335" s="22">
        <f>'Balance Sheet Annual'!AR335/'Balance Sheet Annual'!BB335</f>
        <v>0.15474187251800497</v>
      </c>
      <c r="AB335" s="23">
        <f>'Balance Sheet Annual'!CS335/'Balance Sheet Annual'!CT335</f>
        <v>0.55313993403782724</v>
      </c>
      <c r="AC335" s="24">
        <f>'Income Statement Annual'!V335/'Income Statement Annual'!N335</f>
        <v>0.61555520354823379</v>
      </c>
      <c r="AD335" s="22">
        <f>('Income Statement Annual'!AF335-'Income Statement Annual'!AC335)/'Income Statement Annual'!N335</f>
        <v>0.11368604466972913</v>
      </c>
      <c r="AE335" s="22">
        <f>'Income Statement Annual'!AF335/'Income Statement Annual'!N335</f>
        <v>0.11368604466972913</v>
      </c>
      <c r="AF335" s="22">
        <f>'Income Statement Annual'!BS335/'Income Statement Annual'!N335</f>
        <v>6.8255979724378274E-2</v>
      </c>
      <c r="AG335" s="22">
        <f>('Income Statement Annual'!AF335-'Income Statement Annual'!AC335)/('Income Statement Annual'!AH335*-1)</f>
        <v>-35.706467661691541</v>
      </c>
      <c r="AH335" s="23">
        <f>'Income Statement Annual'!AF335/('Income Statement Annual'!AH335*-1)</f>
        <v>-35.706467661691541</v>
      </c>
      <c r="AI335" s="24">
        <f>'Cash Flow Statement Annual'!BG335/'Cash Flow Statement Annual'!AB335</f>
        <v>-0.77277366675172243</v>
      </c>
      <c r="AJ335" s="22">
        <f>'Cash Flow Statement Annual'!AB335/'Balance Sheet Annual'!BR335</f>
        <v>0.65311224064661277</v>
      </c>
      <c r="AK335" s="22">
        <f>('Cash Flow Statement Annual'!AB335+'Cash Flow Statement Annual'!AV335)/('Balance Sheet Annual'!BH335+'Balance Sheet Annual'!BS335)</f>
        <v>0.86068785372224643</v>
      </c>
      <c r="AL335" s="23">
        <f>('Cash Flow Statement Annual'!AB335/('Balance Sheet Annual'!BH335+'Balance Sheet Annual'!BS335))</f>
        <v>1.1374256276302424</v>
      </c>
      <c r="AM335" s="24">
        <f>'Income Statement Annual'!BS335/'Balance Sheet Annual'!CS335</f>
        <v>0.13108420540277441</v>
      </c>
      <c r="AN335" s="22">
        <f>'Income Statement Annual'!N335/'Balance Sheet Annual'!CS335</f>
        <v>1.9204794353857386</v>
      </c>
      <c r="AO335" s="22">
        <f>'Income Statement Annual'!N335/'Balance Sheet Annual'!BB335</f>
        <v>1.0622938682102712</v>
      </c>
      <c r="AP335" s="22">
        <f>'Income Statement Annual'!N335/('Balance Sheet Annual'!AH335-'Balance Sheet Annual'!BR335)</f>
        <v>2.6362383597110286</v>
      </c>
      <c r="AQ335" s="22">
        <f>'Income Statement Annual'!BS335/'Balance Sheet Annual'!BB335</f>
        <v>7.2507908729891629E-2</v>
      </c>
      <c r="AR335" s="22">
        <f>'Cash Flow Statement Annual'!AB335/'Income Statement Annual'!N335</f>
        <v>0.12415650245525107</v>
      </c>
      <c r="AS335" s="22">
        <f>'Cash Flow Statement Annual'!BG335/'Income Statement Annual'!N335</f>
        <v>-9.5944875653413586E-2</v>
      </c>
      <c r="AT335" s="22">
        <f>'Cash Flow Statement Annual'!AB335/'Balance Sheet Annual'!BB335</f>
        <v>0.13189069125664671</v>
      </c>
      <c r="AU335" s="22">
        <f>('Cash Flow Statement Annual'!AB335+'Cash Flow Statement Annual'!AU335)/'Balance Sheet Annual'!BR335</f>
        <v>-7.9576701941504874E-2</v>
      </c>
      <c r="AV335" s="22">
        <f>('Cash Flow Statement Annual'!AB335+'Cash Flow Statement Annual'!AU335)/('Balance Sheet Annual'!BH335+'Balance Sheet Annual'!BS335)</f>
        <v>-0.13858656218255697</v>
      </c>
      <c r="AW335" s="22">
        <f>'Cash Flow Statement Annual'!AB335/'Balance Sheet Annual'!BS335</f>
        <v>1.1374256276302424</v>
      </c>
      <c r="AX335" s="22">
        <f>('Cash Flow Statement Annual'!AB335+'Cash Flow Statement Annual'!AU335)/'Balance Sheet Annual'!BS335</f>
        <v>-0.13858656218255697</v>
      </c>
      <c r="AY335" s="22">
        <f>('Balance Sheet Annual'!BH335+'Balance Sheet Annual'!BS335)/('Income Statement Annual'!AF335-'Income Statement Annual'!AC335)</f>
        <v>0.96015048070224329</v>
      </c>
      <c r="AZ335" s="22">
        <f>(('Balance Sheet Annual'!BH335+'Balance Sheet Annual'!BS335)-'Balance Sheet Annual'!N335)/('Income Statement Annual'!AF335-'Income Statement Annual'!AC335)</f>
        <v>-1.8091124425247318</v>
      </c>
      <c r="BA335" s="22">
        <f>('Cash Flow Statement Annual'!AB335+'Cash Flow Statement Annual'!AU335)/'Income Statement Annual'!BS335</f>
        <v>-0.2216291482942678</v>
      </c>
      <c r="BB335" s="22">
        <f>'Income Statement Annual'!AF335/('Balance Sheet Annual'!BH335+'Balance Sheet Annual'!BS335)</f>
        <v>1.0415034102452474</v>
      </c>
      <c r="BC335" s="23">
        <f>'Income Statement Annual'!AF335/('Balance Sheet Annual'!BB335-'Balance Sheet Annual'!BR335)</f>
        <v>0.15132730301305164</v>
      </c>
    </row>
    <row r="336" spans="1:55" x14ac:dyDescent="0.2">
      <c r="A336" s="47" t="s">
        <v>1015</v>
      </c>
      <c r="B336" s="47" t="s">
        <v>1016</v>
      </c>
      <c r="C336" s="47" t="str">
        <f>VLOOKUP(A336,'[1]S&amp;P 500 Wikipedia'!A:D,3,FALSE)</f>
        <v>Health Care</v>
      </c>
      <c r="D336" s="47">
        <v>129653</v>
      </c>
      <c r="E336" s="47" t="s">
        <v>16</v>
      </c>
      <c r="F336" s="47">
        <v>2019</v>
      </c>
      <c r="G336" s="47" t="s">
        <v>17</v>
      </c>
      <c r="H336" s="48">
        <v>43646</v>
      </c>
      <c r="I336" s="48">
        <v>43685</v>
      </c>
      <c r="J336" s="48">
        <v>43763</v>
      </c>
      <c r="K336" s="47">
        <v>143537000</v>
      </c>
      <c r="L336" s="47">
        <v>145224000</v>
      </c>
      <c r="M336" s="47" t="s">
        <v>2138</v>
      </c>
      <c r="N336" s="20">
        <f>'Balance Sheet Annual'!AH336/'Balance Sheet Annual'!BR336</f>
        <v>2.0600441374051019</v>
      </c>
      <c r="O336" s="21">
        <f>('Balance Sheet Annual'!AH336-'Balance Sheet Annual'!U336)/'Balance Sheet Annual'!BR336</f>
        <v>1.4311832385776029</v>
      </c>
      <c r="P336" s="21">
        <f>'Balance Sheet Annual'!N336/'Balance Sheet Annual'!BR336</f>
        <v>0.26462298850161242</v>
      </c>
      <c r="Q336" s="21">
        <f>'Balance Sheet Annual'!CH336/'Balance Sheet Annual'!CS336</f>
        <v>0.9822873641596126</v>
      </c>
      <c r="R336" s="21">
        <f>('Balance Sheet Annual'!BH336+'Balance Sheet Annual'!BS336)/'Balance Sheet Annual'!BB336</f>
        <v>0.30938446549659882</v>
      </c>
      <c r="S336" s="21">
        <f>('Balance Sheet Annual'!BH336/'Balance Sheet Annual'!BB336)</f>
        <v>2.9194080749191391E-3</v>
      </c>
      <c r="T336" s="21">
        <f>'Balance Sheet Annual'!BS336/'Balance Sheet Annual'!BB336</f>
        <v>0.30646505742167968</v>
      </c>
      <c r="U336" s="21">
        <f>('Balance Sheet Annual'!BH336+'Balance Sheet Annual'!BS336)/'Balance Sheet Annual'!CS336</f>
        <v>0.61328891662118346</v>
      </c>
      <c r="V336" s="21">
        <f>('Balance Sheet Annual'!BH336/'Balance Sheet Annual'!CS336)</f>
        <v>5.7871057377377492E-3</v>
      </c>
      <c r="W336" s="21">
        <f>('Balance Sheet Annual'!BS336/'Balance Sheet Annual'!CS336)</f>
        <v>0.60750181088344568</v>
      </c>
      <c r="X336" s="22">
        <f>'Balance Sheet Annual'!AH336/'Balance Sheet Annual'!BB336</f>
        <v>0.27883511917426906</v>
      </c>
      <c r="Y336" s="22">
        <f>'Balance Sheet Annual'!CS336/('Balance Sheet Annual'!BB336-'Balance Sheet Annual'!AQ336-'Balance Sheet Annual'!AR336-'Balance Sheet Annual'!AS336)</f>
        <v>1.1982960568050458</v>
      </c>
      <c r="Z336" s="22">
        <f>'Balance Sheet Annual'!BA336/'Balance Sheet Annual'!BB336</f>
        <v>0.72116488082573094</v>
      </c>
      <c r="AA336" s="22">
        <f>'Balance Sheet Annual'!AR336/'Balance Sheet Annual'!BB336</f>
        <v>0.45194564720443309</v>
      </c>
      <c r="AB336" s="23">
        <f>'Balance Sheet Annual'!CS336/'Balance Sheet Annual'!CT336</f>
        <v>0.50446772656695427</v>
      </c>
      <c r="AC336" s="24">
        <f>'Income Statement Annual'!V336/'Income Statement Annual'!N336</f>
        <v>0.58950414567485576</v>
      </c>
      <c r="AD336" s="22">
        <f>('Income Statement Annual'!AF336-'Income Statement Annual'!AC336)/'Income Statement Annual'!N336</f>
        <v>0.24038660739085665</v>
      </c>
      <c r="AE336" s="22">
        <f>'Income Statement Annual'!AF336/'Income Statement Annual'!N336</f>
        <v>0.24038660739085665</v>
      </c>
      <c r="AF336" s="22">
        <f>'Income Statement Annual'!BS336/'Income Statement Annual'!N336</f>
        <v>0.15521995939494479</v>
      </c>
      <c r="AG336" s="22">
        <f>('Income Statement Annual'!AF336-'Income Statement Annual'!AC336)/('Income Statement Annual'!AH336*-1)</f>
        <v>18.506808045603567</v>
      </c>
      <c r="AH336" s="23">
        <f>'Income Statement Annual'!AF336/('Income Statement Annual'!AH336*-1)</f>
        <v>18.506808045603567</v>
      </c>
      <c r="AI336" s="24">
        <f>'Cash Flow Statement Annual'!BG336/'Cash Flow Statement Annual'!AB336</f>
        <v>1.2648768873175311</v>
      </c>
      <c r="AJ336" s="22">
        <f>'Cash Flow Statement Annual'!AB336/'Balance Sheet Annual'!BR336</f>
        <v>0.82564465971571477</v>
      </c>
      <c r="AK336" s="22">
        <f>('Cash Flow Statement Annual'!AB336+'Cash Flow Statement Annual'!AV336)/('Balance Sheet Annual'!BH336+'Balance Sheet Annual'!BS336)</f>
        <v>0.19462439794374331</v>
      </c>
      <c r="AL336" s="23">
        <f>('Cash Flow Statement Annual'!AB336/('Balance Sheet Annual'!BH336+'Balance Sheet Annual'!BS336))</f>
        <v>0.36121486906825573</v>
      </c>
      <c r="AM336" s="24">
        <f>'Income Statement Annual'!BS336/'Balance Sheet Annual'!CS336</f>
        <v>0.19524822253525612</v>
      </c>
      <c r="AN336" s="22">
        <f>'Income Statement Annual'!N336/'Balance Sheet Annual'!CS336</f>
        <v>1.2578809020202268</v>
      </c>
      <c r="AO336" s="22">
        <f>'Income Statement Annual'!N336/'Balance Sheet Annual'!BB336</f>
        <v>0.63456031893413367</v>
      </c>
      <c r="AP336" s="22">
        <f>'Income Statement Annual'!N336/('Balance Sheet Annual'!AH336-'Balance Sheet Annual'!BR336)</f>
        <v>4.4226036055143156</v>
      </c>
      <c r="AQ336" s="22">
        <f>'Income Statement Annual'!BS336/'Balance Sheet Annual'!BB336</f>
        <v>9.8496426938599432E-2</v>
      </c>
      <c r="AR336" s="22">
        <f>'Cash Flow Statement Annual'!AB336/'Income Statement Annual'!N336</f>
        <v>0.17611291765583303</v>
      </c>
      <c r="AS336" s="22">
        <f>'Cash Flow Statement Annual'!BG336/'Income Statement Annual'!N336</f>
        <v>0.22276115910091876</v>
      </c>
      <c r="AT336" s="22">
        <f>'Cash Flow Statement Annual'!AB336/'Balance Sheet Annual'!BB336</f>
        <v>0.11175426919610622</v>
      </c>
      <c r="AU336" s="22">
        <f>('Cash Flow Statement Annual'!AB336+'Cash Flow Statement Annual'!AU336)/'Balance Sheet Annual'!BR336</f>
        <v>-1.1091096798329469</v>
      </c>
      <c r="AV336" s="22">
        <f>('Cash Flow Statement Annual'!AB336+'Cash Flow Statement Annual'!AU336)/('Balance Sheet Annual'!BH336+'Balance Sheet Annual'!BS336)</f>
        <v>-0.48522921219055232</v>
      </c>
      <c r="AW336" s="22">
        <f>'Cash Flow Statement Annual'!AB336/'Balance Sheet Annual'!BS336</f>
        <v>0.36465582776811739</v>
      </c>
      <c r="AX336" s="22">
        <f>('Cash Flow Statement Annual'!AB336+'Cash Flow Statement Annual'!AU336)/'Balance Sheet Annual'!BS336</f>
        <v>-0.48985154040040957</v>
      </c>
      <c r="AY336" s="22">
        <f>('Balance Sheet Annual'!BH336+'Balance Sheet Annual'!BS336)/('Income Statement Annual'!AF336-'Income Statement Annual'!AC336)</f>
        <v>2.0282212309582897</v>
      </c>
      <c r="AZ336" s="22">
        <f>(('Balance Sheet Annual'!BH336+'Balance Sheet Annual'!BS336)-'Balance Sheet Annual'!N336)/('Income Statement Annual'!AF336-'Income Statement Annual'!AC336)</f>
        <v>1.7934119074028265</v>
      </c>
      <c r="BA336" s="22">
        <f>('Cash Flow Statement Annual'!AB336+'Cash Flow Statement Annual'!AU336)/'Income Statement Annual'!BS336</f>
        <v>-1.5241403685688297</v>
      </c>
      <c r="BB336" s="22">
        <f>'Income Statement Annual'!AF336/('Balance Sheet Annual'!BH336+'Balance Sheet Annual'!BS336)</f>
        <v>0.49304286176292617</v>
      </c>
      <c r="BC336" s="23">
        <f>'Income Statement Annual'!AF336/('Balance Sheet Annual'!BB336-'Balance Sheet Annual'!BR336)</f>
        <v>0.1764187819266935</v>
      </c>
    </row>
    <row r="337" spans="1:55" x14ac:dyDescent="0.2">
      <c r="A337" s="47" t="s">
        <v>1021</v>
      </c>
      <c r="B337" s="47" t="s">
        <v>1022</v>
      </c>
      <c r="C337" s="47" t="str">
        <f>VLOOKUP(A337,'[1]S&amp;P 500 Wikipedia'!A:D,3,FALSE)</f>
        <v>Industrials</v>
      </c>
      <c r="D337" s="47">
        <v>121874</v>
      </c>
      <c r="E337" s="47" t="s">
        <v>16</v>
      </c>
      <c r="F337" s="47">
        <v>2018</v>
      </c>
      <c r="G337" s="47" t="s">
        <v>17</v>
      </c>
      <c r="H337" s="48">
        <v>43373</v>
      </c>
      <c r="I337" s="48">
        <v>43413</v>
      </c>
      <c r="J337" s="48">
        <v>43413</v>
      </c>
      <c r="K337" s="47">
        <v>122100000</v>
      </c>
      <c r="L337" s="47">
        <v>125100000</v>
      </c>
      <c r="M337" s="47" t="s">
        <v>1926</v>
      </c>
      <c r="N337" s="20">
        <f>'Balance Sheet Annual'!AH337/'Balance Sheet Annual'!BR337</f>
        <v>1.2654566587688318</v>
      </c>
      <c r="O337" s="21">
        <f>('Balance Sheet Annual'!AH337-'Balance Sheet Annual'!U337)/'Balance Sheet Annual'!BR337</f>
        <v>1.0054539764853145</v>
      </c>
      <c r="P337" s="21">
        <f>'Balance Sheet Annual'!N337/'Balance Sheet Annual'!BR337</f>
        <v>0.40667888595824581</v>
      </c>
      <c r="Q337" s="21">
        <f>'Balance Sheet Annual'!CH337/'Balance Sheet Annual'!CS337</f>
        <v>2.871406491499227</v>
      </c>
      <c r="R337" s="21">
        <f>('Balance Sheet Annual'!BH337+'Balance Sheet Annual'!BS337)/'Balance Sheet Annual'!BB337</f>
        <v>0.28364739699776431</v>
      </c>
      <c r="S337" s="21">
        <f>('Balance Sheet Annual'!BH337/'Balance Sheet Annual'!BB337)</f>
        <v>8.7991057170233158E-2</v>
      </c>
      <c r="T337" s="21">
        <f>'Balance Sheet Annual'!BS337/'Balance Sheet Annual'!BB337</f>
        <v>0.19565633982753114</v>
      </c>
      <c r="U337" s="21">
        <f>('Balance Sheet Annual'!BH337+'Balance Sheet Annual'!BS337)/'Balance Sheet Annual'!CS337</f>
        <v>1.0981143740340031</v>
      </c>
      <c r="V337" s="21">
        <f>('Balance Sheet Annual'!BH337/'Balance Sheet Annual'!CS337)</f>
        <v>0.34064914992272027</v>
      </c>
      <c r="W337" s="21">
        <f>('Balance Sheet Annual'!BS337/'Balance Sheet Annual'!CS337)</f>
        <v>0.75746522411128281</v>
      </c>
      <c r="X337" s="22">
        <f>'Balance Sheet Annual'!AH337/'Balance Sheet Annual'!BB337</f>
        <v>0.45204407537527946</v>
      </c>
      <c r="Y337" s="22">
        <f>'Balance Sheet Annual'!CS337/('Balance Sheet Annual'!BB337-'Balance Sheet Annual'!AQ337-'Balance Sheet Annual'!AR337-'Balance Sheet Annual'!AS337)</f>
        <v>0.32536761008186993</v>
      </c>
      <c r="Z337" s="22">
        <f>'Balance Sheet Annual'!BA337/'Balance Sheet Annual'!BB337</f>
        <v>0.54795592462472054</v>
      </c>
      <c r="AA337" s="22">
        <f>'Balance Sheet Annual'!AR337/'Balance Sheet Annual'!BB337</f>
        <v>0.17175023954008303</v>
      </c>
      <c r="AB337" s="23">
        <f>'Balance Sheet Annual'!CS337/'Balance Sheet Annual'!CT337</f>
        <v>0.25830405621207281</v>
      </c>
      <c r="AC337" s="24">
        <f>'Income Statement Annual'!V337/'Income Statement Annual'!N337</f>
        <v>0.43087308730873086</v>
      </c>
      <c r="AD337" s="22">
        <f>('Income Statement Annual'!AF337-'Income Statement Annual'!AC337)/'Income Statement Annual'!N337</f>
        <v>0.21059105910591058</v>
      </c>
      <c r="AE337" s="22">
        <f>'Income Statement Annual'!AF337/'Income Statement Annual'!N337</f>
        <v>0.21059105910591058</v>
      </c>
      <c r="AF337" s="22">
        <f>'Income Statement Annual'!BS337/'Income Statement Annual'!N337</f>
        <v>8.0333033303330331E-2</v>
      </c>
      <c r="AG337" s="22">
        <f>('Income Statement Annual'!AF337-'Income Statement Annual'!AC337)/('Income Statement Annual'!AH337*-1)</f>
        <v>19.230136986301371</v>
      </c>
      <c r="AH337" s="23">
        <f>'Income Statement Annual'!AF337/('Income Statement Annual'!AH337*-1)</f>
        <v>19.230136986301371</v>
      </c>
      <c r="AI337" s="24">
        <f>'Cash Flow Statement Annual'!BG337/'Cash Flow Statement Annual'!AB337</f>
        <v>-1.4530000000000001</v>
      </c>
      <c r="AJ337" s="22">
        <f>'Cash Flow Statement Annual'!AB337/'Balance Sheet Annual'!BR337</f>
        <v>0.58116142876302024</v>
      </c>
      <c r="AK337" s="22">
        <f>('Cash Flow Statement Annual'!AB337+'Cash Flow Statement Annual'!AV337)/('Balance Sheet Annual'!BH337+'Balance Sheet Annual'!BS337)</f>
        <v>0.48372930976241413</v>
      </c>
      <c r="AL337" s="23">
        <f>('Cash Flow Statement Annual'!AB337/('Balance Sheet Annual'!BH337+'Balance Sheet Annual'!BS337))</f>
        <v>0.73189956086026353</v>
      </c>
      <c r="AM337" s="24">
        <f>'Income Statement Annual'!BS337/'Balance Sheet Annual'!CS337</f>
        <v>0.33106646058732614</v>
      </c>
      <c r="AN337" s="22">
        <f>'Income Statement Annual'!N337/'Balance Sheet Annual'!CS337</f>
        <v>4.1211746522411126</v>
      </c>
      <c r="AO337" s="22">
        <f>'Income Statement Annual'!N337/'Balance Sheet Annual'!BB337</f>
        <v>1.064516129032258</v>
      </c>
      <c r="AP337" s="22">
        <f>'Income Statement Annual'!N337/('Balance Sheet Annual'!AH337-'Balance Sheet Annual'!BR337)</f>
        <v>11.226002020882452</v>
      </c>
      <c r="AQ337" s="22">
        <f>'Income Statement Annual'!BS337/'Balance Sheet Annual'!BB337</f>
        <v>8.5515809645480681E-2</v>
      </c>
      <c r="AR337" s="22">
        <f>'Cash Flow Statement Annual'!AB337/'Income Statement Annual'!N337</f>
        <v>0.19501950195019502</v>
      </c>
      <c r="AS337" s="22">
        <f>'Cash Flow Statement Annual'!BG337/'Income Statement Annual'!N337</f>
        <v>-0.28336333633363336</v>
      </c>
      <c r="AT337" s="22">
        <f>'Cash Flow Statement Annual'!AB337/'Balance Sheet Annual'!BB337</f>
        <v>0.2076014053018205</v>
      </c>
      <c r="AU337" s="22">
        <f>('Cash Flow Statement Annual'!AB337+'Cash Flow Statement Annual'!AU337)/'Balance Sheet Annual'!BR337</f>
        <v>0.50498457686977516</v>
      </c>
      <c r="AV337" s="22">
        <f>('Cash Flow Statement Annual'!AB337+'Cash Flow Statement Annual'!AU337)/('Balance Sheet Annual'!BH337+'Balance Sheet Annual'!BS337)</f>
        <v>0.63596441842134899</v>
      </c>
      <c r="AW337" s="22">
        <f>'Cash Flow Statement Annual'!AB337/'Balance Sheet Annual'!BS337</f>
        <v>1.0610512569376429</v>
      </c>
      <c r="AX337" s="22">
        <f>('Cash Flow Statement Annual'!AB337+'Cash Flow Statement Annual'!AU337)/'Balance Sheet Annual'!BS337</f>
        <v>0.92197192295135488</v>
      </c>
      <c r="AY337" s="22">
        <f>('Balance Sheet Annual'!BH337+'Balance Sheet Annual'!BS337)/('Income Statement Annual'!AF337-'Income Statement Annual'!AC337)</f>
        <v>1.26527995440946</v>
      </c>
      <c r="AZ337" s="22">
        <f>(('Balance Sheet Annual'!BH337+'Balance Sheet Annual'!BS337)-'Balance Sheet Annual'!N337)/('Income Statement Annual'!AF337-'Income Statement Annual'!AC337)</f>
        <v>0.61725316996723179</v>
      </c>
      <c r="BA337" s="22">
        <f>('Cash Flow Statement Annual'!AB337+'Cash Flow Statement Annual'!AU337)/'Income Statement Annual'!BS337</f>
        <v>2.1094304388422036</v>
      </c>
      <c r="BB337" s="22">
        <f>'Income Statement Annual'!AF337/('Balance Sheet Annual'!BH337+'Balance Sheet Annual'!BS337)</f>
        <v>0.79033892579664455</v>
      </c>
      <c r="BC337" s="23">
        <f>'Income Statement Annual'!AF337/('Balance Sheet Annual'!BB337-'Balance Sheet Annual'!BR337)</f>
        <v>0.34876152145288314</v>
      </c>
    </row>
    <row r="338" spans="1:55" x14ac:dyDescent="0.2">
      <c r="A338" s="47" t="s">
        <v>1024</v>
      </c>
      <c r="B338" s="47" t="s">
        <v>1025</v>
      </c>
      <c r="C338" s="47" t="str">
        <f>VLOOKUP(A338,'[1]S&amp;P 500 Wikipedia'!A:D,3,FALSE)</f>
        <v>Industrials</v>
      </c>
      <c r="D338" s="47">
        <v>744726</v>
      </c>
      <c r="E338" s="47" t="s">
        <v>16</v>
      </c>
      <c r="F338" s="47">
        <v>2018</v>
      </c>
      <c r="G338" s="47" t="s">
        <v>17</v>
      </c>
      <c r="H338" s="48">
        <v>43465</v>
      </c>
      <c r="I338" s="48">
        <v>43525</v>
      </c>
      <c r="J338" s="48">
        <v>43581</v>
      </c>
      <c r="K338" s="47">
        <v>327316500</v>
      </c>
      <c r="L338" s="47">
        <v>327317000</v>
      </c>
      <c r="M338" s="47" t="s">
        <v>2139</v>
      </c>
      <c r="N338" s="20">
        <f>'Balance Sheet Annual'!AH338/'Balance Sheet Annual'!BR338</f>
        <v>0.95649920241849451</v>
      </c>
      <c r="O338" s="21">
        <f>('Balance Sheet Annual'!AH338-'Balance Sheet Annual'!U338)/'Balance Sheet Annual'!BR338</f>
        <v>0.90370164766627981</v>
      </c>
      <c r="P338" s="21">
        <f>'Balance Sheet Annual'!N338/'Balance Sheet Annual'!BR338</f>
        <v>0.38620000066883148</v>
      </c>
      <c r="Q338" s="21">
        <f>'Balance Sheet Annual'!CH338/'Balance Sheet Annual'!CS338</f>
        <v>0.53688959809413572</v>
      </c>
      <c r="R338" s="21">
        <f>('Balance Sheet Annual'!BH338+'Balance Sheet Annual'!BS338)/'Balance Sheet Annual'!BB338</f>
        <v>0</v>
      </c>
      <c r="S338" s="21">
        <f>('Balance Sheet Annual'!BH338/'Balance Sheet Annual'!BB338)</f>
        <v>0</v>
      </c>
      <c r="T338" s="21">
        <f>'Balance Sheet Annual'!BS338/'Balance Sheet Annual'!BB338</f>
        <v>0</v>
      </c>
      <c r="U338" s="21">
        <f>('Balance Sheet Annual'!BH338+'Balance Sheet Annual'!BS338)/'Balance Sheet Annual'!CS338</f>
        <v>0</v>
      </c>
      <c r="V338" s="21">
        <f>('Balance Sheet Annual'!BH338/'Balance Sheet Annual'!CS338)</f>
        <v>0</v>
      </c>
      <c r="W338" s="21">
        <f>('Balance Sheet Annual'!BS338/'Balance Sheet Annual'!CS338)</f>
        <v>0</v>
      </c>
      <c r="X338" s="22">
        <f>'Balance Sheet Annual'!AH338/'Balance Sheet Annual'!BB338</f>
        <v>0.26141552511415528</v>
      </c>
      <c r="Y338" s="22">
        <f>'Balance Sheet Annual'!CS338/('Balance Sheet Annual'!BB338-'Balance Sheet Annual'!AQ338-'Balance Sheet Annual'!AR338-'Balance Sheet Annual'!AS338)</f>
        <v>0.98107195962753035</v>
      </c>
      <c r="Z338" s="22">
        <f>'Balance Sheet Annual'!BA338/'Balance Sheet Annual'!BB338</f>
        <v>0.73858447488584478</v>
      </c>
      <c r="AA338" s="22">
        <f>'Balance Sheet Annual'!AR338/'Balance Sheet Annual'!BB338</f>
        <v>0.33678175417045964</v>
      </c>
      <c r="AB338" s="23">
        <f>'Balance Sheet Annual'!CS338/'Balance Sheet Annual'!CT338</f>
        <v>0.65066482409672033</v>
      </c>
      <c r="AC338" s="24">
        <f>'Income Statement Annual'!V338/'Income Statement Annual'!N338</f>
        <v>0.50897332788014704</v>
      </c>
      <c r="AD338" s="22">
        <f>('Income Statement Annual'!AF338-'Income Statement Annual'!AC338)/'Income Statement Annual'!N338</f>
        <v>0.20665197234246377</v>
      </c>
      <c r="AE338" s="22">
        <f>'Income Statement Annual'!AF338/'Income Statement Annual'!N338</f>
        <v>0.1699846011534038</v>
      </c>
      <c r="AF338" s="22">
        <f>'Income Statement Annual'!BS338/'Income Statement Annual'!N338</f>
        <v>0.12717800352993167</v>
      </c>
      <c r="AG338" s="22">
        <f>('Income Statement Annual'!AF338-'Income Statement Annual'!AC338)/('Income Statement Annual'!AH338*-1)</f>
        <v>-1711.0454545454545</v>
      </c>
      <c r="AH338" s="23">
        <f>'Income Statement Annual'!AF338/('Income Statement Annual'!AH338*-1)</f>
        <v>-1407.4454545454546</v>
      </c>
      <c r="AI338" s="24">
        <f>'Cash Flow Statement Annual'!BG338/'Cash Flow Statement Annual'!AB338</f>
        <v>-0.56688394254415386</v>
      </c>
      <c r="AJ338" s="22">
        <f>'Cash Flow Statement Annual'!AB338/'Balance Sheet Annual'!BR338</f>
        <v>0.95733858588966292</v>
      </c>
      <c r="AK338" s="22" t="e">
        <f>('Cash Flow Statement Annual'!AB338+'Cash Flow Statement Annual'!AV338)/('Balance Sheet Annual'!BH338+'Balance Sheet Annual'!BS338)</f>
        <v>#DIV/0!</v>
      </c>
      <c r="AL338" s="23" t="e">
        <f>('Cash Flow Statement Annual'!AB338/('Balance Sheet Annual'!BH338+'Balance Sheet Annual'!BS338))</f>
        <v>#DIV/0!</v>
      </c>
      <c r="AM338" s="24">
        <f>'Income Statement Annual'!BS338/'Balance Sheet Annual'!CS338</f>
        <v>0.32541142956674179</v>
      </c>
      <c r="AN338" s="22">
        <f>'Income Statement Annual'!N338/'Balance Sheet Annual'!CS338</f>
        <v>2.5587084286171811</v>
      </c>
      <c r="AO338" s="22">
        <f>'Income Statement Annual'!N338/'Balance Sheet Annual'!BB338</f>
        <v>1.6648615696209936</v>
      </c>
      <c r="AP338" s="22">
        <f>'Income Statement Annual'!N338/('Balance Sheet Annual'!AH338-'Balance Sheet Annual'!BR338)</f>
        <v>-140.03420971709718</v>
      </c>
      <c r="AQ338" s="22">
        <f>'Income Statement Annual'!BS338/'Balance Sheet Annual'!BB338</f>
        <v>0.21173377057810633</v>
      </c>
      <c r="AR338" s="22">
        <f>'Cash Flow Statement Annual'!AB338/'Income Statement Annual'!N338</f>
        <v>0.15715716979630154</v>
      </c>
      <c r="AS338" s="22">
        <f>'Cash Flow Statement Annual'!BG338/'Income Statement Annual'!N338</f>
        <v>-8.9089876013208419E-2</v>
      </c>
      <c r="AT338" s="22">
        <f>'Cash Flow Statement Annual'!AB338/'Balance Sheet Annual'!BB338</f>
        <v>0.26164493238426356</v>
      </c>
      <c r="AU338" s="22">
        <f>('Cash Flow Statement Annual'!AB338+'Cash Flow Statement Annual'!AU338)/'Balance Sheet Annual'!BR338</f>
        <v>0.61832464409806409</v>
      </c>
      <c r="AV338" s="22" t="e">
        <f>('Cash Flow Statement Annual'!AB338+'Cash Flow Statement Annual'!AU338)/('Balance Sheet Annual'!BH338+'Balance Sheet Annual'!BS338)</f>
        <v>#DIV/0!</v>
      </c>
      <c r="AW338" s="22" t="e">
        <f>'Cash Flow Statement Annual'!AB338/'Balance Sheet Annual'!BS338</f>
        <v>#DIV/0!</v>
      </c>
      <c r="AX338" s="22" t="e">
        <f>('Cash Flow Statement Annual'!AB338+'Cash Flow Statement Annual'!AU338)/'Balance Sheet Annual'!BS338</f>
        <v>#DIV/0!</v>
      </c>
      <c r="AY338" s="22">
        <f>('Balance Sheet Annual'!BH338+'Balance Sheet Annual'!BS338)/('Income Statement Annual'!AF338-'Income Statement Annual'!AC338)</f>
        <v>0</v>
      </c>
      <c r="AZ338" s="22">
        <f>(('Balance Sheet Annual'!BH338+'Balance Sheet Annual'!BS338)-'Balance Sheet Annual'!N338)/('Income Statement Annual'!AF338-'Income Statement Annual'!AC338)</f>
        <v>-0.30679010705841725</v>
      </c>
      <c r="BA338" s="22">
        <f>('Cash Flow Statement Annual'!AB338+'Cash Flow Statement Annual'!AU338)/'Income Statement Annual'!BS338</f>
        <v>0.79812917902297731</v>
      </c>
      <c r="BB338" s="22" t="e">
        <f>'Income Statement Annual'!AF338/('Balance Sheet Annual'!BH338+'Balance Sheet Annual'!BS338)</f>
        <v>#DIV/0!</v>
      </c>
      <c r="BC338" s="23">
        <f>'Income Statement Annual'!AF338/('Balance Sheet Annual'!BB338-'Balance Sheet Annual'!BR338)</f>
        <v>0.38943522472157416</v>
      </c>
    </row>
    <row r="339" spans="1:55" x14ac:dyDescent="0.2">
      <c r="A339" s="47" t="s">
        <v>1027</v>
      </c>
      <c r="B339" s="47" t="s">
        <v>1028</v>
      </c>
      <c r="C339" s="47" t="str">
        <f>VLOOKUP(A339,'[1]S&amp;P 500 Wikipedia'!A:D,3,FALSE)</f>
        <v>Industrials</v>
      </c>
      <c r="D339" s="47">
        <v>119446</v>
      </c>
      <c r="E339" s="47" t="s">
        <v>16</v>
      </c>
      <c r="F339" s="47">
        <v>2018</v>
      </c>
      <c r="G339" s="47" t="s">
        <v>17</v>
      </c>
      <c r="H339" s="48">
        <v>43465</v>
      </c>
      <c r="I339" s="48">
        <v>43521</v>
      </c>
      <c r="J339" s="48">
        <v>43521</v>
      </c>
      <c r="K339" s="47">
        <v>103300000</v>
      </c>
      <c r="L339" s="47">
        <v>104400000</v>
      </c>
      <c r="M339" s="47" t="s">
        <v>1928</v>
      </c>
      <c r="N339" s="20">
        <f>'Balance Sheet Annual'!AH339/'Balance Sheet Annual'!BR339</f>
        <v>0.67696381288614293</v>
      </c>
      <c r="O339" s="21">
        <f>('Balance Sheet Annual'!AH339-'Balance Sheet Annual'!U339)/'Balance Sheet Annual'!BR339</f>
        <v>0.59677215987895604</v>
      </c>
      <c r="P339" s="21">
        <f>'Balance Sheet Annual'!N339/'Balance Sheet Annual'!BR339</f>
        <v>0.15315428907661918</v>
      </c>
      <c r="Q339" s="21">
        <f>'Balance Sheet Annual'!CH339/'Balance Sheet Annual'!CS339</f>
        <v>0.97060153776571689</v>
      </c>
      <c r="R339" s="21">
        <f>('Balance Sheet Annual'!BH339+'Balance Sheet Annual'!BS339)/'Balance Sheet Annual'!BB339</f>
        <v>0.32405652644348992</v>
      </c>
      <c r="S339" s="21">
        <f>('Balance Sheet Annual'!BH339/'Balance Sheet Annual'!BB339)</f>
        <v>9.8363880782976495E-5</v>
      </c>
      <c r="T339" s="21">
        <f>'Balance Sheet Annual'!BS339/'Balance Sheet Annual'!BB339</f>
        <v>0.32395816256270699</v>
      </c>
      <c r="U339" s="21">
        <f>('Balance Sheet Annual'!BH339+'Balance Sheet Annual'!BS339)/'Balance Sheet Annual'!CS339</f>
        <v>0.63858628933255801</v>
      </c>
      <c r="V339" s="21">
        <f>('Balance Sheet Annual'!BH339/'Balance Sheet Annual'!CS339)</f>
        <v>1.9383601473153711E-4</v>
      </c>
      <c r="W339" s="21">
        <f>('Balance Sheet Annual'!BS339/'Balance Sheet Annual'!CS339)</f>
        <v>0.63839245331782646</v>
      </c>
      <c r="X339" s="22">
        <f>'Balance Sheet Annual'!AH339/'Balance Sheet Annual'!BB339</f>
        <v>0.10562313518476016</v>
      </c>
      <c r="Y339" s="22">
        <f>'Balance Sheet Annual'!CS339/('Balance Sheet Annual'!BB339-'Balance Sheet Annual'!AQ339-'Balance Sheet Annual'!AR339-'Balance Sheet Annual'!AS339)</f>
        <v>3.7554595748811024</v>
      </c>
      <c r="Z339" s="22">
        <f>'Balance Sheet Annual'!BA339/'Balance Sheet Annual'!BB339</f>
        <v>0.89437686481523981</v>
      </c>
      <c r="AA339" s="22">
        <f>'Balance Sheet Annual'!AR339/'Balance Sheet Annual'!BB339</f>
        <v>0.61292501393488308</v>
      </c>
      <c r="AB339" s="23">
        <f>'Balance Sheet Annual'!CS339/'Balance Sheet Annual'!CT339</f>
        <v>0.50745926095937577</v>
      </c>
      <c r="AC339" s="24">
        <f>'Income Statement Annual'!V339/'Income Statement Annual'!N339</f>
        <v>0.63174217907227614</v>
      </c>
      <c r="AD339" s="22">
        <f>('Income Statement Annual'!AF339-'Income Statement Annual'!AC339)/'Income Statement Annual'!N339</f>
        <v>0.26899368161504084</v>
      </c>
      <c r="AE339" s="22">
        <f>'Income Statement Annual'!AF339/'Income Statement Annual'!N339</f>
        <v>0.26899368161504084</v>
      </c>
      <c r="AF339" s="22">
        <f>'Income Statement Annual'!BS339/'Income Statement Annual'!N339</f>
        <v>0.18192325473878873</v>
      </c>
      <c r="AG339" s="22">
        <f>('Income Statement Annual'!AF339-'Income Statement Annual'!AC339)/('Income Statement Annual'!AH339*-1)</f>
        <v>7.6683141131246568</v>
      </c>
      <c r="AH339" s="23">
        <f>'Income Statement Annual'!AF339/('Income Statement Annual'!AH339*-1)</f>
        <v>7.6683141131246568</v>
      </c>
      <c r="AI339" s="24">
        <f>'Cash Flow Statement Annual'!BG339/'Cash Flow Statement Annual'!AB339</f>
        <v>-0.27137962380253128</v>
      </c>
      <c r="AJ339" s="22">
        <f>'Cash Flow Statement Annual'!AB339/'Balance Sheet Annual'!BR339</f>
        <v>0.60105913503971753</v>
      </c>
      <c r="AK339" s="22">
        <f>('Cash Flow Statement Annual'!AB339+'Cash Flow Statement Annual'!AV339)/('Balance Sheet Annual'!BH339+'Balance Sheet Annual'!BS339)</f>
        <v>0.25497298500516019</v>
      </c>
      <c r="AL339" s="23">
        <f>('Cash Flow Statement Annual'!AB339/('Balance Sheet Annual'!BH339+'Balance Sheet Annual'!BS339))</f>
        <v>0.28939433798085679</v>
      </c>
      <c r="AM339" s="24">
        <f>'Income Statement Annual'!BS339/'Balance Sheet Annual'!CS339</f>
        <v>0.12203915487497577</v>
      </c>
      <c r="AN339" s="22">
        <f>'Income Statement Annual'!N339/'Balance Sheet Annual'!CS339</f>
        <v>0.6708276797829037</v>
      </c>
      <c r="AO339" s="22">
        <f>'Income Statement Annual'!N339/'Balance Sheet Annual'!BB339</f>
        <v>0.34041771861372505</v>
      </c>
      <c r="AP339" s="22">
        <f>'Income Statement Annual'!N339/('Balance Sheet Annual'!AH339-'Balance Sheet Annual'!BR339)</f>
        <v>-6.7540983606557381</v>
      </c>
      <c r="AQ339" s="22">
        <f>'Income Statement Annual'!BS339/'Balance Sheet Annual'!BB339</f>
        <v>6.1929899340961998E-2</v>
      </c>
      <c r="AR339" s="22">
        <f>'Cash Flow Statement Annual'!AB339/'Income Statement Annual'!N339</f>
        <v>0.27548543689320387</v>
      </c>
      <c r="AS339" s="22">
        <f>'Cash Flow Statement Annual'!BG339/'Income Statement Annual'!N339</f>
        <v>-7.476113422715365E-2</v>
      </c>
      <c r="AT339" s="22">
        <f>'Cash Flow Statement Annual'!AB339/'Balance Sheet Annual'!BB339</f>
        <v>9.3780123938489793E-2</v>
      </c>
      <c r="AU339" s="22">
        <f>('Cash Flow Statement Annual'!AB339+'Cash Flow Statement Annual'!AU339)/'Balance Sheet Annual'!BR339</f>
        <v>3.9927709830622451E-2</v>
      </c>
      <c r="AV339" s="22">
        <f>('Cash Flow Statement Annual'!AB339+'Cash Flow Statement Annual'!AU339)/('Balance Sheet Annual'!BH339+'Balance Sheet Annual'!BS339)</f>
        <v>1.9224153631341442E-2</v>
      </c>
      <c r="AW339" s="22">
        <f>'Cash Flow Statement Annual'!AB339/'Balance Sheet Annual'!BS339</f>
        <v>0.28948220719808915</v>
      </c>
      <c r="AX339" s="22">
        <f>('Cash Flow Statement Annual'!AB339+'Cash Flow Statement Annual'!AU339)/'Balance Sheet Annual'!BS339</f>
        <v>1.9229990688636088E-2</v>
      </c>
      <c r="AY339" s="22">
        <f>('Balance Sheet Annual'!BH339+'Balance Sheet Annual'!BS339)/('Income Statement Annual'!AF339-'Income Statement Annual'!AC339)</f>
        <v>3.5388857061014036</v>
      </c>
      <c r="AZ339" s="22">
        <f>(('Balance Sheet Annual'!BH339+'Balance Sheet Annual'!BS339)-'Balance Sheet Annual'!N339)/('Income Statement Annual'!AF339-'Income Statement Annual'!AC339)</f>
        <v>3.2779289601833286</v>
      </c>
      <c r="BA339" s="22">
        <f>('Cash Flow Statement Annual'!AB339+'Cash Flow Statement Annual'!AU339)/'Income Statement Annual'!BS339</f>
        <v>0.10059296908089793</v>
      </c>
      <c r="BB339" s="22">
        <f>'Income Statement Annual'!AF339/('Balance Sheet Annual'!BH339+'Balance Sheet Annual'!BS339)</f>
        <v>0.28257482242952831</v>
      </c>
      <c r="BC339" s="23">
        <f>'Income Statement Annual'!AF339/('Balance Sheet Annual'!BB339-'Balance Sheet Annual'!BR339)</f>
        <v>0.10849870242886668</v>
      </c>
    </row>
    <row r="340" spans="1:55" x14ac:dyDescent="0.2">
      <c r="A340" s="47" t="s">
        <v>1030</v>
      </c>
      <c r="B340" s="47" t="s">
        <v>1031</v>
      </c>
      <c r="C340" s="47" t="str">
        <f>VLOOKUP(A340,'[1]S&amp;P 500 Wikipedia'!A:D,3,FALSE)</f>
        <v>Consumer Discretionary</v>
      </c>
      <c r="D340" s="47">
        <v>200092</v>
      </c>
      <c r="E340" s="47" t="s">
        <v>16</v>
      </c>
      <c r="F340" s="47">
        <v>2018</v>
      </c>
      <c r="G340" s="47" t="s">
        <v>17</v>
      </c>
      <c r="H340" s="48">
        <v>43524</v>
      </c>
      <c r="I340" s="48">
        <v>43557</v>
      </c>
      <c r="J340" s="48">
        <v>43557</v>
      </c>
      <c r="K340" s="47">
        <v>365202000</v>
      </c>
      <c r="L340" s="47">
        <v>368872000</v>
      </c>
      <c r="M340" s="47" t="s">
        <v>1929</v>
      </c>
      <c r="N340" s="20">
        <f>'Balance Sheet Annual'!AH340/'Balance Sheet Annual'!BR340</f>
        <v>1.6939766626656396</v>
      </c>
      <c r="O340" s="21">
        <f>('Balance Sheet Annual'!AH340-'Balance Sheet Annual'!U340)/'Balance Sheet Annual'!BR340</f>
        <v>0.82288637282008714</v>
      </c>
      <c r="P340" s="21">
        <f>'Balance Sheet Annual'!N340/'Balance Sheet Annual'!BR340</f>
        <v>0.70312179644127548</v>
      </c>
      <c r="Q340" s="21">
        <f>'Balance Sheet Annual'!CH340/'Balance Sheet Annual'!CS340</f>
        <v>0.83731327210257533</v>
      </c>
      <c r="R340" s="21">
        <f>('Balance Sheet Annual'!BH340+'Balance Sheet Annual'!BS340)/'Balance Sheet Annual'!BB340</f>
        <v>5.1441536950101674E-2</v>
      </c>
      <c r="S340" s="21">
        <f>('Balance Sheet Annual'!BH340/'Balance Sheet Annual'!BB340)</f>
        <v>0</v>
      </c>
      <c r="T340" s="21">
        <f>'Balance Sheet Annual'!BS340/'Balance Sheet Annual'!BB340</f>
        <v>5.1441536950101674E-2</v>
      </c>
      <c r="U340" s="21">
        <f>('Balance Sheet Annual'!BH340+'Balance Sheet Annual'!BS340)/'Balance Sheet Annual'!CS340</f>
        <v>9.451421857577684E-2</v>
      </c>
      <c r="V340" s="21">
        <f>('Balance Sheet Annual'!BH340/'Balance Sheet Annual'!CS340)</f>
        <v>0</v>
      </c>
      <c r="W340" s="21">
        <f>('Balance Sheet Annual'!BS340/'Balance Sheet Annual'!CS340)</f>
        <v>9.451421857577684E-2</v>
      </c>
      <c r="X340" s="22">
        <f>'Balance Sheet Annual'!AH340/'Balance Sheet Annual'!BB340</f>
        <v>0.56045310833231388</v>
      </c>
      <c r="Y340" s="22">
        <f>'Balance Sheet Annual'!CS340/('Balance Sheet Annual'!BB340-'Balance Sheet Annual'!AQ340-'Balance Sheet Annual'!AR340-'Balance Sheet Annual'!AS340)</f>
        <v>0.54427299643659843</v>
      </c>
      <c r="Z340" s="22">
        <f>'Balance Sheet Annual'!BA340/'Balance Sheet Annual'!BB340</f>
        <v>0.43954689166768607</v>
      </c>
      <c r="AA340" s="22">
        <f>'Balance Sheet Annual'!AR340/'Balance Sheet Annual'!BB340</f>
        <v>0</v>
      </c>
      <c r="AB340" s="23">
        <f>'Balance Sheet Annual'!CS340/'Balance Sheet Annual'!CT340</f>
        <v>0.54427299643659843</v>
      </c>
      <c r="AC340" s="24">
        <f>'Income Statement Annual'!V340/'Income Statement Annual'!N340</f>
        <v>0.28412936568198399</v>
      </c>
      <c r="AD340" s="22">
        <f>('Income Statement Annual'!AF340-'Income Statement Annual'!AC340)/'Income Statement Annual'!N340</f>
        <v>0.13619704447700312</v>
      </c>
      <c r="AE340" s="22">
        <f>'Income Statement Annual'!AF340/'Income Statement Annual'!N340</f>
        <v>0.13619704447700312</v>
      </c>
      <c r="AF340" s="22">
        <f>'Income Statement Annual'!BS340/'Income Statement Annual'!N340</f>
        <v>0.10594671846928573</v>
      </c>
      <c r="AG340" s="22">
        <f>('Income Statement Annual'!AF340-'Income Statement Annual'!AC340)/('Income Statement Annual'!AH340*-1)</f>
        <v>-200.81814603424522</v>
      </c>
      <c r="AH340" s="23">
        <f>'Income Statement Annual'!AF340/('Income Statement Annual'!AH340*-1)</f>
        <v>-200.81814603424522</v>
      </c>
      <c r="AI340" s="24">
        <f>'Cash Flow Statement Annual'!BG340/'Cash Flow Statement Annual'!AB340</f>
        <v>-0.74102581099997722</v>
      </c>
      <c r="AJ340" s="22">
        <f>'Cash Flow Statement Annual'!AB340/'Balance Sheet Annual'!BR340</f>
        <v>1.0284615353991373</v>
      </c>
      <c r="AK340" s="22">
        <f>('Cash Flow Statement Annual'!AB340+'Cash Flow Statement Annual'!AV340)/('Balance Sheet Annual'!BH340+'Balance Sheet Annual'!BS340)</f>
        <v>5.5354244014850851</v>
      </c>
      <c r="AL340" s="23">
        <f>('Cash Flow Statement Annual'!AB340/('Balance Sheet Annual'!BH340+'Balance Sheet Annual'!BS340))</f>
        <v>6.6146364101907569</v>
      </c>
      <c r="AM340" s="24">
        <f>'Income Statement Annual'!BS340/'Balance Sheet Annual'!CS340</f>
        <v>0.48021142580222437</v>
      </c>
      <c r="AN340" s="22">
        <f>'Income Statement Annual'!N340/'Balance Sheet Annual'!CS340</f>
        <v>4.5325747955227049</v>
      </c>
      <c r="AO340" s="22">
        <f>'Income Statement Annual'!N340/'Balance Sheet Annual'!BB340</f>
        <v>2.466958065532145</v>
      </c>
      <c r="AP340" s="22">
        <f>'Income Statement Annual'!N340/('Balance Sheet Annual'!AH340-'Balance Sheet Annual'!BR340)</f>
        <v>10.744471096100133</v>
      </c>
      <c r="AQ340" s="22">
        <f>'Income Statement Annual'!BS340/'Balance Sheet Annual'!BB340</f>
        <v>0.26136611164446794</v>
      </c>
      <c r="AR340" s="22">
        <f>'Cash Flow Statement Annual'!AB340/'Income Statement Annual'!N340</f>
        <v>0.13792981245221006</v>
      </c>
      <c r="AS340" s="22">
        <f>'Cash Flow Statement Annual'!BG340/'Income Statement Annual'!N340</f>
        <v>-0.10220955113347373</v>
      </c>
      <c r="AT340" s="22">
        <f>'Cash Flow Statement Annual'!AB340/'Balance Sheet Annual'!BB340</f>
        <v>0.34026706330631573</v>
      </c>
      <c r="AU340" s="22">
        <f>('Cash Flow Statement Annual'!AB340+'Cash Flow Statement Annual'!AU340)/'Balance Sheet Annual'!BR340</f>
        <v>0.8242255225719638</v>
      </c>
      <c r="AV340" s="22">
        <f>('Cash Flow Statement Annual'!AB340+'Cash Flow Statement Annual'!AU340)/('Balance Sheet Annual'!BH340+'Balance Sheet Annual'!BS340)</f>
        <v>5.3010754064780441</v>
      </c>
      <c r="AW340" s="22">
        <f>'Cash Flow Statement Annual'!AB340/'Balance Sheet Annual'!BS340</f>
        <v>6.6146364101907569</v>
      </c>
      <c r="AX340" s="22">
        <f>('Cash Flow Statement Annual'!AB340+'Cash Flow Statement Annual'!AU340)/'Balance Sheet Annual'!BS340</f>
        <v>5.3010754064780441</v>
      </c>
      <c r="AY340" s="22">
        <f>('Balance Sheet Annual'!BH340+'Balance Sheet Annual'!BS340)/('Income Statement Annual'!AF340-'Income Statement Annual'!AC340)</f>
        <v>0.15310327659828865</v>
      </c>
      <c r="AZ340" s="22">
        <f>(('Balance Sheet Annual'!BH340+'Balance Sheet Annual'!BS340)-'Balance Sheet Annual'!N340)/('Income Statement Annual'!AF340-'Income Statement Annual'!AC340)</f>
        <v>-0.53925831841208516</v>
      </c>
      <c r="BA340" s="22">
        <f>('Cash Flow Statement Annual'!AB340+'Cash Flow Statement Annual'!AU340)/'Income Statement Annual'!BS340</f>
        <v>1.043346685925981</v>
      </c>
      <c r="BB340" s="22">
        <f>'Income Statement Annual'!AF340/('Balance Sheet Annual'!BH340+'Balance Sheet Annual'!BS340)</f>
        <v>6.5315388554602487</v>
      </c>
      <c r="BC340" s="23">
        <f>'Income Statement Annual'!AF340/('Balance Sheet Annual'!BB340-'Balance Sheet Annual'!BR340)</f>
        <v>0.50211861748183595</v>
      </c>
    </row>
    <row r="341" spans="1:55" x14ac:dyDescent="0.2">
      <c r="A341" s="47" t="s">
        <v>1012</v>
      </c>
      <c r="B341" s="47" t="s">
        <v>1013</v>
      </c>
      <c r="C341" s="47" t="str">
        <f>VLOOKUP(A341,'[1]S&amp;P 500 Wikipedia'!A:D,3,FALSE)</f>
        <v>Industrials</v>
      </c>
      <c r="D341" s="47">
        <v>101495</v>
      </c>
      <c r="E341" s="47" t="s">
        <v>16</v>
      </c>
      <c r="F341" s="47">
        <v>2018</v>
      </c>
      <c r="G341" s="47" t="s">
        <v>17</v>
      </c>
      <c r="H341" s="48">
        <v>43465</v>
      </c>
      <c r="I341" s="48">
        <v>43504</v>
      </c>
      <c r="J341" s="48">
        <v>43504</v>
      </c>
      <c r="K341" s="47">
        <v>324080000</v>
      </c>
      <c r="L341" s="47">
        <v>325700000</v>
      </c>
      <c r="M341" s="47" t="s">
        <v>1930</v>
      </c>
      <c r="N341" s="20">
        <f>'Balance Sheet Annual'!AH341/'Balance Sheet Annual'!BR341</f>
        <v>0.57544324284558224</v>
      </c>
      <c r="O341" s="21">
        <f>('Balance Sheet Annual'!AH341-'Balance Sheet Annual'!U341)/'Balance Sheet Annual'!BR341</f>
        <v>0.57544324284558224</v>
      </c>
      <c r="P341" s="21">
        <f>'Balance Sheet Annual'!N341/'Balance Sheet Annual'!BR341</f>
        <v>2.5932465239461487E-2</v>
      </c>
      <c r="Q341" s="21">
        <f>'Balance Sheet Annual'!CH341/'Balance Sheet Annual'!CS341</f>
        <v>1.7261491897345356</v>
      </c>
      <c r="R341" s="21">
        <f>('Balance Sheet Annual'!BH341+'Balance Sheet Annual'!BS341)/'Balance Sheet Annual'!BB341</f>
        <v>0.39821899431003377</v>
      </c>
      <c r="S341" s="21">
        <f>('Balance Sheet Annual'!BH341/'Balance Sheet Annual'!BB341)</f>
        <v>3.1951704676874679E-2</v>
      </c>
      <c r="T341" s="21">
        <f>'Balance Sheet Annual'!BS341/'Balance Sheet Annual'!BB341</f>
        <v>0.36626728963315908</v>
      </c>
      <c r="U341" s="21">
        <f>('Balance Sheet Annual'!BH341+'Balance Sheet Annual'!BS341)/'Balance Sheet Annual'!CS341</f>
        <v>1.0856043886752003</v>
      </c>
      <c r="V341" s="21">
        <f>('Balance Sheet Annual'!BH341/'Balance Sheet Annual'!CS341)</f>
        <v>8.7105113815499083E-2</v>
      </c>
      <c r="W341" s="21">
        <f>('Balance Sheet Annual'!BS341/'Balance Sheet Annual'!CS341)</f>
        <v>0.99849927485970114</v>
      </c>
      <c r="X341" s="22">
        <f>'Balance Sheet Annual'!AH341/'Balance Sheet Annual'!BB341</f>
        <v>7.2368968867095346E-2</v>
      </c>
      <c r="Y341" s="22">
        <f>'Balance Sheet Annual'!CS341/('Balance Sheet Annual'!BB341-'Balance Sheet Annual'!AQ341-'Balance Sheet Annual'!AR341-'Balance Sheet Annual'!AS341)</f>
        <v>0.78429142269346419</v>
      </c>
      <c r="Z341" s="22">
        <f>'Balance Sheet Annual'!BA341/'Balance Sheet Annual'!BB341</f>
        <v>0.92763103113290468</v>
      </c>
      <c r="AA341" s="22">
        <f>'Balance Sheet Annual'!AR341/'Balance Sheet Annual'!BB341</f>
        <v>0.52736734977101352</v>
      </c>
      <c r="AB341" s="23">
        <f>'Balance Sheet Annual'!CS341/'Balance Sheet Annual'!CT341</f>
        <v>0.36681778230096684</v>
      </c>
      <c r="AC341" s="24">
        <f>'Income Statement Annual'!V341/'Income Statement Annual'!N341</f>
        <v>0.3875051041241323</v>
      </c>
      <c r="AD341" s="22">
        <f>('Income Statement Annual'!AF341-'Income Statement Annual'!AC341)/'Income Statement Annual'!N341</f>
        <v>0.28198667450128972</v>
      </c>
      <c r="AE341" s="22">
        <f>'Income Statement Annual'!AF341/'Income Statement Annual'!N341</f>
        <v>0.17906761346094474</v>
      </c>
      <c r="AF341" s="22">
        <f>'Income Statement Annual'!BS341/'Income Statement Annual'!N341</f>
        <v>0.10326763537133125</v>
      </c>
      <c r="AG341" s="22">
        <f>('Income Statement Annual'!AF341-'Income Statement Annual'!AC341)/('Income Statement Annual'!AH341*-1)</f>
        <v>7.408163265306122</v>
      </c>
      <c r="AH341" s="23">
        <f>'Income Statement Annual'!AF341/('Income Statement Annual'!AH341*-1)</f>
        <v>4.7043432757718469</v>
      </c>
      <c r="AI341" s="24">
        <f>'Cash Flow Statement Annual'!BG341/'Cash Flow Statement Annual'!AB341</f>
        <v>-0.46498168829407244</v>
      </c>
      <c r="AJ341" s="22">
        <f>'Cash Flow Statement Annual'!AB341/'Balance Sheet Annual'!BR341</f>
        <v>0.81354373574633998</v>
      </c>
      <c r="AK341" s="22">
        <f>('Cash Flow Statement Annual'!AB341+'Cash Flow Statement Annual'!AV341)/('Balance Sheet Annual'!BH341+'Balance Sheet Annual'!BS341)</f>
        <v>0.20328055481337778</v>
      </c>
      <c r="AL341" s="23">
        <f>('Cash Flow Statement Annual'!AB341/('Balance Sheet Annual'!BH341+'Balance Sheet Annual'!BS341))</f>
        <v>0.25692645470069586</v>
      </c>
      <c r="AM341" s="24">
        <f>'Income Statement Annual'!BS341/'Balance Sheet Annual'!CS341</f>
        <v>0.13076486537612711</v>
      </c>
      <c r="AN341" s="22">
        <f>'Income Statement Annual'!N341/'Balance Sheet Annual'!CS341</f>
        <v>1.2662715177501733</v>
      </c>
      <c r="AO341" s="22">
        <f>'Income Statement Annual'!N341/'Balance Sheet Annual'!BB341</f>
        <v>0.46449090993199799</v>
      </c>
      <c r="AP341" s="22">
        <f>'Income Statement Annual'!N341/('Balance Sheet Annual'!AH341-'Balance Sheet Annual'!BR341)</f>
        <v>-8.6994455033789642</v>
      </c>
      <c r="AQ341" s="22">
        <f>'Income Statement Annual'!BS341/'Balance Sheet Annual'!BB341</f>
        <v>4.7966877920155436E-2</v>
      </c>
      <c r="AR341" s="22">
        <f>'Cash Flow Statement Annual'!AB341/'Income Statement Annual'!N341</f>
        <v>0.22026909938352141</v>
      </c>
      <c r="AS341" s="22">
        <f>'Cash Flow Statement Annual'!BG341/'Income Statement Annual'!N341</f>
        <v>-0.1024210977103646</v>
      </c>
      <c r="AT341" s="22">
        <f>'Cash Flow Statement Annual'!AB341/'Balance Sheet Annual'!BB341</f>
        <v>0.10231299440255355</v>
      </c>
      <c r="AU341" s="22">
        <f>('Cash Flow Statement Annual'!AB341+'Cash Flow Statement Annual'!AU341)/'Balance Sheet Annual'!BR341</f>
        <v>0.36143603325240931</v>
      </c>
      <c r="AV341" s="22">
        <f>('Cash Flow Statement Annual'!AB341+'Cash Flow Statement Annual'!AU341)/('Balance Sheet Annual'!BH341+'Balance Sheet Annual'!BS341)</f>
        <v>0.11414565012836449</v>
      </c>
      <c r="AW341" s="22">
        <f>'Cash Flow Statement Annual'!AB341/'Balance Sheet Annual'!BS341</f>
        <v>0.27933969889865617</v>
      </c>
      <c r="AX341" s="22">
        <f>('Cash Flow Statement Annual'!AB341+'Cash Flow Statement Annual'!AU341)/'Balance Sheet Annual'!BS341</f>
        <v>0.12410326361523694</v>
      </c>
      <c r="AY341" s="22">
        <f>('Balance Sheet Annual'!BH341+'Balance Sheet Annual'!BS341)/('Income Statement Annual'!AF341-'Income Statement Annual'!AC341)</f>
        <v>3.0402980857526312</v>
      </c>
      <c r="AZ341" s="22">
        <f>(('Balance Sheet Annual'!BH341+'Balance Sheet Annual'!BS341)-'Balance Sheet Annual'!N341)/('Income Statement Annual'!AF341-'Income Statement Annual'!AC341)</f>
        <v>3.0153987426714699</v>
      </c>
      <c r="BA341" s="22">
        <f>('Cash Flow Statement Annual'!AB341+'Cash Flow Statement Annual'!AU341)/'Income Statement Annual'!BS341</f>
        <v>0.94763236570546827</v>
      </c>
      <c r="BB341" s="22">
        <f>'Income Statement Annual'!AF341/('Balance Sheet Annual'!BH341+'Balance Sheet Annual'!BS341)</f>
        <v>0.20886818535599364</v>
      </c>
      <c r="BC341" s="23">
        <f>'Income Statement Annual'!AF341/('Balance Sheet Annual'!BB341-'Balance Sheet Annual'!BR341)</f>
        <v>9.5140329340049956E-2</v>
      </c>
    </row>
    <row r="342" spans="1:55" x14ac:dyDescent="0.2">
      <c r="A342" s="47" t="s">
        <v>1042</v>
      </c>
      <c r="B342" s="47" t="s">
        <v>1043</v>
      </c>
      <c r="C342" s="47" t="str">
        <f>VLOOKUP(A342,'[1]S&amp;P 500 Wikipedia'!A:D,3,FALSE)</f>
        <v>Real Estate</v>
      </c>
      <c r="D342" s="47">
        <v>100897</v>
      </c>
      <c r="E342" s="47" t="s">
        <v>16</v>
      </c>
      <c r="F342" s="47">
        <v>2018</v>
      </c>
      <c r="G342" s="47" t="s">
        <v>17</v>
      </c>
      <c r="H342" s="48">
        <v>43465</v>
      </c>
      <c r="I342" s="48">
        <v>43524</v>
      </c>
      <c r="J342" s="48">
        <v>43594</v>
      </c>
      <c r="K342" s="47">
        <v>113481000</v>
      </c>
      <c r="L342" s="47">
        <v>116589000</v>
      </c>
      <c r="M342" s="47" t="s">
        <v>2140</v>
      </c>
      <c r="N342" s="20">
        <f>'Balance Sheet Annual'!AH342/'Balance Sheet Annual'!BR342</f>
        <v>0.30992332619568108</v>
      </c>
      <c r="O342" s="21">
        <f>('Balance Sheet Annual'!AH342-'Balance Sheet Annual'!U342)/'Balance Sheet Annual'!BR342</f>
        <v>0.30992332619568108</v>
      </c>
      <c r="P342" s="21">
        <f>'Balance Sheet Annual'!N342/'Balance Sheet Annual'!BR342</f>
        <v>0.11891444682366185</v>
      </c>
      <c r="Q342" s="21">
        <f>'Balance Sheet Annual'!CH342/'Balance Sheet Annual'!CS342</f>
        <v>-3.1362407801652616</v>
      </c>
      <c r="R342" s="21">
        <f>('Balance Sheet Annual'!BH342+'Balance Sheet Annual'!BS342)/'Balance Sheet Annual'!BB342</f>
        <v>1.3777317265588969</v>
      </c>
      <c r="S342" s="21">
        <f>('Balance Sheet Annual'!BH342/'Balance Sheet Annual'!BB342)</f>
        <v>0.13054702665356382</v>
      </c>
      <c r="T342" s="21">
        <f>'Balance Sheet Annual'!BS342/'Balance Sheet Annual'!BB342</f>
        <v>1.2471846999053331</v>
      </c>
      <c r="U342" s="21">
        <f>('Balance Sheet Annual'!BH342+'Balance Sheet Annual'!BS342)/'Balance Sheet Annual'!CS342</f>
        <v>-2.943166698402611</v>
      </c>
      <c r="V342" s="21">
        <f>('Balance Sheet Annual'!BH342/'Balance Sheet Annual'!CS342)</f>
        <v>-0.27887988206666442</v>
      </c>
      <c r="W342" s="21">
        <f>('Balance Sheet Annual'!BS342/'Balance Sheet Annual'!CS342)</f>
        <v>-2.6642868163359466</v>
      </c>
      <c r="X342" s="22">
        <f>'Balance Sheet Annual'!AH342/'Balance Sheet Annual'!BB342</f>
        <v>5.1825503863686173E-2</v>
      </c>
      <c r="Y342" s="22">
        <f>'Balance Sheet Annual'!CS342/('Balance Sheet Annual'!BB342-'Balance Sheet Annual'!AQ342-'Balance Sheet Annual'!AR342-'Balance Sheet Annual'!AS342)</f>
        <v>-0.86981259797817856</v>
      </c>
      <c r="Z342" s="22">
        <f>'Balance Sheet Annual'!BA342/'Balance Sheet Annual'!BB342</f>
        <v>0.94817449613631377</v>
      </c>
      <c r="AA342" s="22">
        <f>'Balance Sheet Annual'!AR342/'Balance Sheet Annual'!BB342</f>
        <v>0</v>
      </c>
      <c r="AB342" s="23">
        <f>'Balance Sheet Annual'!CS342/'Balance Sheet Annual'!CT342</f>
        <v>-0.4681120261746145</v>
      </c>
      <c r="AC342" s="24">
        <f>'Income Statement Annual'!V342/'Income Statement Annual'!N342</f>
        <v>0.7487290259125956</v>
      </c>
      <c r="AD342" s="22">
        <f>('Income Statement Annual'!AF342-'Income Statement Annual'!AC342)/'Income Statement Annual'!N342</f>
        <v>0.65191738199437743</v>
      </c>
      <c r="AE342" s="22">
        <f>'Income Statement Annual'!AF342/'Income Statement Annual'!N342</f>
        <v>0.29166932430005976</v>
      </c>
      <c r="AF342" s="22">
        <f>'Income Statement Annual'!BS342/'Income Statement Annual'!N342</f>
        <v>2.5433417573611977E-2</v>
      </c>
      <c r="AG342" s="22">
        <f>('Income Statement Annual'!AF342-'Income Statement Annual'!AC342)/('Income Statement Annual'!AH342*-1)</f>
        <v>3.2918134922568107</v>
      </c>
      <c r="AH342" s="23">
        <f>'Income Statement Annual'!AF342/('Income Statement Annual'!AH342*-1)</f>
        <v>1.4727648679516951</v>
      </c>
      <c r="AI342" s="24">
        <f>'Cash Flow Statement Annual'!BG342/'Cash Flow Statement Annual'!AB342</f>
        <v>-0.17462245097094112</v>
      </c>
      <c r="AJ342" s="22">
        <f>'Cash Flow Statement Annual'!AB342/'Balance Sheet Annual'!BR342</f>
        <v>0.70515859100589495</v>
      </c>
      <c r="AK342" s="22">
        <f>('Cash Flow Statement Annual'!AB342+'Cash Flow Statement Annual'!AV342)/('Balance Sheet Annual'!BH342+'Balance Sheet Annual'!BS342)</f>
        <v>8.5587710806593276E-2</v>
      </c>
      <c r="AL342" s="23">
        <f>('Cash Flow Statement Annual'!AB342/('Balance Sheet Annual'!BH342+'Balance Sheet Annual'!BS342))</f>
        <v>8.5587710806593276E-2</v>
      </c>
      <c r="AM342" s="24">
        <f>'Income Statement Annual'!BS342/'Balance Sheet Annual'!CS342</f>
        <v>-1.4051965412460173E-2</v>
      </c>
      <c r="AN342" s="22">
        <f>'Income Statement Annual'!N342/'Balance Sheet Annual'!CS342</f>
        <v>-0.55250008661987915</v>
      </c>
      <c r="AO342" s="22">
        <f>'Income Statement Annual'!N342/'Balance Sheet Annual'!BB342</f>
        <v>0.25863193500928161</v>
      </c>
      <c r="AP342" s="22">
        <f>'Income Statement Annual'!N342/('Balance Sheet Annual'!AH342-'Balance Sheet Annual'!BR342)</f>
        <v>-2.2412769919211941</v>
      </c>
      <c r="AQ342" s="22">
        <f>'Income Statement Annual'!BS342/'Balance Sheet Annual'!BB342</f>
        <v>6.5778940009623343E-3</v>
      </c>
      <c r="AR342" s="22">
        <f>'Cash Flow Statement Annual'!AB342/'Income Statement Annual'!N342</f>
        <v>0.45592553981224154</v>
      </c>
      <c r="AS342" s="22">
        <f>'Cash Flow Statement Annual'!BG342/'Income Statement Annual'!N342</f>
        <v>-7.9614835222263022E-2</v>
      </c>
      <c r="AT342" s="22">
        <f>'Cash Flow Statement Annual'!AB342/'Balance Sheet Annual'!BB342</f>
        <v>0.1179169045817913</v>
      </c>
      <c r="AU342" s="22">
        <f>('Cash Flow Statement Annual'!AB342+'Cash Flow Statement Annual'!AU342)/'Balance Sheet Annual'!BR342</f>
        <v>0.19255164020927165</v>
      </c>
      <c r="AV342" s="22">
        <f>('Cash Flow Statement Annual'!AB342+'Cash Flow Statement Annual'!AU342)/('Balance Sheet Annual'!BH342+'Balance Sheet Annual'!BS342)</f>
        <v>2.3370705977016976E-2</v>
      </c>
      <c r="AW342" s="22">
        <f>'Cash Flow Statement Annual'!AB342/'Balance Sheet Annual'!BS342</f>
        <v>9.4546465002931596E-2</v>
      </c>
      <c r="AX342" s="22">
        <f>('Cash Flow Statement Annual'!AB342+'Cash Flow Statement Annual'!AU342)/'Balance Sheet Annual'!BS342</f>
        <v>2.5816996551561246E-2</v>
      </c>
      <c r="AY342" s="22">
        <f>('Balance Sheet Annual'!BH342+'Balance Sheet Annual'!BS342)/('Income Statement Annual'!AF342-'Income Statement Annual'!AC342)</f>
        <v>8.1712773138399992</v>
      </c>
      <c r="AZ342" s="22">
        <f>(('Balance Sheet Annual'!BH342+'Balance Sheet Annual'!BS342)-'Balance Sheet Annual'!N342)/('Income Statement Annual'!AF342-'Income Statement Annual'!AC342)</f>
        <v>8.0533405575529962</v>
      </c>
      <c r="BA342" s="22">
        <f>('Cash Flow Statement Annual'!AB342+'Cash Flow Statement Annual'!AU342)/'Income Statement Annual'!BS342</f>
        <v>4.8949653326589537</v>
      </c>
      <c r="BB342" s="22">
        <f>'Income Statement Annual'!AF342/('Balance Sheet Annual'!BH342+'Balance Sheet Annual'!BS342)</f>
        <v>5.4753041011100914E-2</v>
      </c>
      <c r="BC342" s="23">
        <f>'Income Statement Annual'!AF342/('Balance Sheet Annual'!BB342-'Balance Sheet Annual'!BR342)</f>
        <v>9.0582192578920626E-2</v>
      </c>
    </row>
    <row r="343" spans="1:55" x14ac:dyDescent="0.2">
      <c r="A343" s="47" t="s">
        <v>1084</v>
      </c>
      <c r="B343" s="47" t="s">
        <v>1085</v>
      </c>
      <c r="C343" s="47" t="str">
        <f>VLOOKUP(A343,'[1]S&amp;P 500 Wikipedia'!A:D,3,FALSE)</f>
        <v>Consumer Discretionary</v>
      </c>
      <c r="D343" s="47">
        <v>86689</v>
      </c>
      <c r="E343" s="47" t="s">
        <v>16</v>
      </c>
      <c r="F343" s="47">
        <v>2018</v>
      </c>
      <c r="G343" s="47" t="s">
        <v>17</v>
      </c>
      <c r="H343" s="48">
        <v>43373</v>
      </c>
      <c r="I343" s="48">
        <v>43420</v>
      </c>
      <c r="J343" s="48">
        <v>43420</v>
      </c>
      <c r="K343" s="47">
        <v>1337800000</v>
      </c>
      <c r="L343" s="47">
        <v>1348700000</v>
      </c>
      <c r="M343" s="47" t="s">
        <v>1932</v>
      </c>
      <c r="N343" s="20">
        <f>'Balance Sheet Annual'!AH343/'Balance Sheet Annual'!BR343</f>
        <v>2.1980577741810632</v>
      </c>
      <c r="O343" s="21">
        <f>('Balance Sheet Annual'!AH343-'Balance Sheet Annual'!U343)/'Balance Sheet Annual'!BR343</f>
        <v>1.9516730586538122</v>
      </c>
      <c r="P343" s="21">
        <f>'Balance Sheet Annual'!N343/'Balance Sheet Annual'!BR343</f>
        <v>1.5723936525808382</v>
      </c>
      <c r="Q343" s="21">
        <f>'Balance Sheet Annual'!CH343/'Balance Sheet Annual'!CS343</f>
        <v>19.544650450756933</v>
      </c>
      <c r="R343" s="21">
        <f>('Balance Sheet Annual'!BH343+'Balance Sheet Annual'!BS343)/'Balance Sheet Annual'!BB343</f>
        <v>0.39079084631815997</v>
      </c>
      <c r="S343" s="21">
        <f>('Balance Sheet Annual'!BH343/'Balance Sheet Annual'!BB343)</f>
        <v>1.4484774221324369E-2</v>
      </c>
      <c r="T343" s="21">
        <f>'Balance Sheet Annual'!BS343/'Balance Sheet Annual'!BB343</f>
        <v>0.37630607209683564</v>
      </c>
      <c r="U343" s="21">
        <f>('Balance Sheet Annual'!BH343+'Balance Sheet Annual'!BS343)/'Balance Sheet Annual'!CS343</f>
        <v>8.0286613369620685</v>
      </c>
      <c r="V343" s="21">
        <f>('Balance Sheet Annual'!BH343/'Balance Sheet Annual'!CS343)</f>
        <v>0.29758462323524409</v>
      </c>
      <c r="W343" s="21">
        <f>('Balance Sheet Annual'!BS343/'Balance Sheet Annual'!CS343)</f>
        <v>7.7310767137268241</v>
      </c>
      <c r="X343" s="22">
        <f>'Balance Sheet Annual'!AH343/'Balance Sheet Annual'!BB343</f>
        <v>0.51722110910566144</v>
      </c>
      <c r="Y343" s="22">
        <f>'Balance Sheet Annual'!CS343/('Balance Sheet Annual'!BB343-'Balance Sheet Annual'!AQ343-'Balance Sheet Annual'!AR343-'Balance Sheet Annual'!AS343)</f>
        <v>6.0073776606071751E-2</v>
      </c>
      <c r="Z343" s="22">
        <f>'Balance Sheet Annual'!BA343/'Balance Sheet Annual'!BB343</f>
        <v>0.48277889089433856</v>
      </c>
      <c r="AA343" s="22">
        <f>'Balance Sheet Annual'!AR343/'Balance Sheet Annual'!BB343</f>
        <v>0.14661125002069844</v>
      </c>
      <c r="AB343" s="23">
        <f>'Balance Sheet Annual'!CS343/'Balance Sheet Annual'!CT343</f>
        <v>4.8674471361626732E-2</v>
      </c>
      <c r="AC343" s="24">
        <f>'Income Statement Annual'!V343/'Income Statement Annual'!N343</f>
        <v>0.58840186896984159</v>
      </c>
      <c r="AD343" s="22">
        <f>('Income Statement Annual'!AF343-'Income Statement Annual'!AC343)/'Income Statement Annual'!N343</f>
        <v>0.20443374663727018</v>
      </c>
      <c r="AE343" s="22">
        <f>'Income Statement Annual'!AF343/'Income Statement Annual'!N343</f>
        <v>0.15398774247051922</v>
      </c>
      <c r="AF343" s="22">
        <f>'Income Statement Annual'!BS343/'Income Statement Annual'!N343</f>
        <v>0.18278282327716985</v>
      </c>
      <c r="AG343" s="22">
        <f>('Income Statement Annual'!AF343-'Income Statement Annual'!AC343)/('Income Statement Annual'!AH343*-1)</f>
        <v>29.674104521432767</v>
      </c>
      <c r="AH343" s="23">
        <f>'Income Statement Annual'!AF343/('Income Statement Annual'!AH343*-1)</f>
        <v>22.351732237228422</v>
      </c>
      <c r="AI343" s="24">
        <f>'Cash Flow Statement Annual'!BG343/'Cash Flow Statement Annual'!AB343</f>
        <v>-0.27164134095059389</v>
      </c>
      <c r="AJ343" s="22">
        <f>'Cash Flow Statement Annual'!AB343/'Balance Sheet Annual'!BR343</f>
        <v>2.100172407726681</v>
      </c>
      <c r="AK343" s="22">
        <f>('Cash Flow Statement Annual'!AB343+'Cash Flow Statement Annual'!AV343)/('Balance Sheet Annual'!BH343+'Balance Sheet Annual'!BS343)</f>
        <v>1.0799038145782354</v>
      </c>
      <c r="AL343" s="23">
        <f>('Cash Flow Statement Annual'!AB343/('Balance Sheet Annual'!BH343+'Balance Sheet Annual'!BS343))</f>
        <v>1.2645840616095168</v>
      </c>
      <c r="AM343" s="24">
        <f>'Income Statement Annual'!BS343/'Balance Sheet Annual'!CS343</f>
        <v>3.842745364857969</v>
      </c>
      <c r="AN343" s="22">
        <f>'Income Statement Annual'!N343/'Balance Sheet Annual'!CS343</f>
        <v>21.023558428304135</v>
      </c>
      <c r="AO343" s="22">
        <f>'Income Statement Annual'!N343/'Balance Sheet Annual'!BB343</f>
        <v>1.0233105926379757</v>
      </c>
      <c r="AP343" s="22">
        <f>'Income Statement Annual'!N343/('Balance Sheet Annual'!AH343-'Balance Sheet Annual'!BR343)</f>
        <v>3.6298825256975036</v>
      </c>
      <c r="AQ343" s="22">
        <f>'Income Statement Annual'!BS343/'Balance Sheet Annual'!BB343</f>
        <v>0.18704359921180308</v>
      </c>
      <c r="AR343" s="22">
        <f>'Cash Flow Statement Annual'!AB343/'Income Statement Annual'!N343</f>
        <v>0.48293047998543659</v>
      </c>
      <c r="AS343" s="22">
        <f>'Cash Flow Statement Annual'!BG343/'Income Statement Annual'!N343</f>
        <v>-0.13118388316915794</v>
      </c>
      <c r="AT343" s="22">
        <f>'Cash Flow Statement Annual'!AB343/'Balance Sheet Annual'!BB343</f>
        <v>0.49418787567683925</v>
      </c>
      <c r="AU343" s="22">
        <f>('Cash Flow Statement Annual'!AB343+'Cash Flow Statement Annual'!AU343)/'Balance Sheet Annual'!BR343</f>
        <v>1.6847225643010451</v>
      </c>
      <c r="AV343" s="22">
        <f>('Cash Flow Statement Annual'!AB343+'Cash Flow Statement Annual'!AU343)/('Balance Sheet Annual'!BH343+'Balance Sheet Annual'!BS343)</f>
        <v>1.01442781326469</v>
      </c>
      <c r="AW343" s="22">
        <f>'Cash Flow Statement Annual'!AB343/'Balance Sheet Annual'!BS343</f>
        <v>1.3132604343138765</v>
      </c>
      <c r="AX343" s="22">
        <f>('Cash Flow Statement Annual'!AB343+'Cash Flow Statement Annual'!AU343)/'Balance Sheet Annual'!BS343</f>
        <v>1.053475171063343</v>
      </c>
      <c r="AY343" s="22">
        <f>('Balance Sheet Annual'!BH343+'Balance Sheet Annual'!BS343)/('Income Statement Annual'!AF343-'Income Statement Annual'!AC343)</f>
        <v>1.8680320569902049</v>
      </c>
      <c r="AZ343" s="22">
        <f>(('Balance Sheet Annual'!BH343+'Balance Sheet Annual'!BS343)-'Balance Sheet Annual'!N343)/('Income Statement Annual'!AF343-'Income Statement Annual'!AC343)</f>
        <v>9.9396457900465029E-2</v>
      </c>
      <c r="BA343" s="22">
        <f>('Cash Flow Statement Annual'!AB343+'Cash Flow Statement Annual'!AU343)/'Income Statement Annual'!BS343</f>
        <v>2.1194475798419758</v>
      </c>
      <c r="BB343" s="22">
        <f>'Income Statement Annual'!AF343/('Balance Sheet Annual'!BH343+'Balance Sheet Annual'!BS343)</f>
        <v>0.40322666073452612</v>
      </c>
      <c r="BC343" s="23">
        <f>'Income Statement Annual'!AF343/('Balance Sheet Annual'!BB343-'Balance Sheet Annual'!BR343)</f>
        <v>0.20606641331297842</v>
      </c>
    </row>
    <row r="344" spans="1:55" x14ac:dyDescent="0.2">
      <c r="A344" s="47" t="s">
        <v>1051</v>
      </c>
      <c r="B344" s="47" t="s">
        <v>1052</v>
      </c>
      <c r="C344" s="47" t="str">
        <f>VLOOKUP(A344,'[1]S&amp;P 500 Wikipedia'!A:D,3,FALSE)</f>
        <v>Materials</v>
      </c>
      <c r="D344" s="47">
        <v>378213</v>
      </c>
      <c r="E344" s="47" t="s">
        <v>16</v>
      </c>
      <c r="F344" s="47">
        <v>2018</v>
      </c>
      <c r="G344" s="47" t="s">
        <v>17</v>
      </c>
      <c r="H344" s="48">
        <v>43465</v>
      </c>
      <c r="I344" s="48">
        <v>43515</v>
      </c>
      <c r="J344" s="48">
        <v>43515</v>
      </c>
      <c r="K344" s="47">
        <v>155400000</v>
      </c>
      <c r="L344" s="47">
        <v>156900000</v>
      </c>
      <c r="M344" s="47" t="s">
        <v>1933</v>
      </c>
      <c r="N344" s="20">
        <f>'Balance Sheet Annual'!AH344/'Balance Sheet Annual'!BR344</f>
        <v>1.0444713153298402</v>
      </c>
      <c r="O344" s="21">
        <f>('Balance Sheet Annual'!AH344-'Balance Sheet Annual'!U344)/'Balance Sheet Annual'!BR344</f>
        <v>0.67842267902727393</v>
      </c>
      <c r="P344" s="21">
        <f>'Balance Sheet Annual'!N344/'Balance Sheet Annual'!BR344</f>
        <v>0.1825204890501142</v>
      </c>
      <c r="Q344" s="21">
        <f>'Balance Sheet Annual'!CH344/'Balance Sheet Annual'!CS344</f>
        <v>-15.487091222030982</v>
      </c>
      <c r="R344" s="21">
        <f>('Balance Sheet Annual'!BH344+'Balance Sheet Annual'!BS344)/'Balance Sheet Annual'!BB344</f>
        <v>0.68793315116233023</v>
      </c>
      <c r="S344" s="21">
        <f>('Balance Sheet Annual'!BH344/'Balance Sheet Annual'!BB344)</f>
        <v>4.706744287354956E-2</v>
      </c>
      <c r="T344" s="21">
        <f>'Balance Sheet Annual'!BS344/'Balance Sheet Annual'!BB344</f>
        <v>0.64086570828878064</v>
      </c>
      <c r="U344" s="21">
        <f>('Balance Sheet Annual'!BH344+'Balance Sheet Annual'!BS344)/'Balance Sheet Annual'!CS344</f>
        <v>-9.9661503155479068</v>
      </c>
      <c r="V344" s="21">
        <f>('Balance Sheet Annual'!BH344/'Balance Sheet Annual'!CS344)</f>
        <v>-0.68187033849684453</v>
      </c>
      <c r="W344" s="21">
        <f>('Balance Sheet Annual'!BS344/'Balance Sheet Annual'!CS344)</f>
        <v>-9.284279977051062</v>
      </c>
      <c r="X344" s="22">
        <f>'Balance Sheet Annual'!AH344/'Balance Sheet Annual'!BB344</f>
        <v>0.30786899528731537</v>
      </c>
      <c r="Y344" s="22">
        <f>'Balance Sheet Annual'!CS344/('Balance Sheet Annual'!BB344-'Balance Sheet Annual'!AQ344-'Balance Sheet Annual'!AR344-'Balance Sheet Annual'!AS344)</f>
        <v>-0.11616515045486354</v>
      </c>
      <c r="Z344" s="22">
        <f>'Balance Sheet Annual'!BA344/'Balance Sheet Annual'!BB344</f>
        <v>0.69213100471268463</v>
      </c>
      <c r="AA344" s="22">
        <f>'Balance Sheet Annual'!AR344/'Balance Sheet Annual'!BB344</f>
        <v>0.38564809314482595</v>
      </c>
      <c r="AB344" s="23">
        <f>'Balance Sheet Annual'!CS344/'Balance Sheet Annual'!CT344</f>
        <v>-6.9026969228941429E-2</v>
      </c>
      <c r="AC344" s="24">
        <f>'Income Statement Annual'!V344/'Income Statement Annual'!N344</f>
        <v>0.31738753776913814</v>
      </c>
      <c r="AD344" s="22">
        <f>('Income Statement Annual'!AF344-'Income Statement Annual'!AC344)/'Income Statement Annual'!N344</f>
        <v>0.15209077270902444</v>
      </c>
      <c r="AE344" s="22">
        <f>'Income Statement Annual'!AF344/'Income Statement Annual'!N344</f>
        <v>0.14877342743043084</v>
      </c>
      <c r="AF344" s="22">
        <f>'Income Statement Annual'!BS344/'Income Statement Annual'!N344</f>
        <v>4.0801233967925288E-2</v>
      </c>
      <c r="AG344" s="22">
        <f>('Income Statement Annual'!AF344-'Income Statement Annual'!AC344)/('Income Statement Annual'!AH344*-1)</f>
        <v>4.0460933108487911</v>
      </c>
      <c r="AH344" s="23">
        <f>'Income Statement Annual'!AF344/('Income Statement Annual'!AH344*-1)</f>
        <v>3.957841483979764</v>
      </c>
      <c r="AI344" s="24">
        <f>'Cash Flow Statement Annual'!BG344/'Cash Flow Statement Annual'!AB344</f>
        <v>-1.1175233644859812</v>
      </c>
      <c r="AJ344" s="22">
        <f>'Cash Flow Statement Annual'!AB344/'Balance Sheet Annual'!BR344</f>
        <v>0.28751847373370953</v>
      </c>
      <c r="AK344" s="22">
        <f>('Cash Flow Statement Annual'!AB344+'Cash Flow Statement Annual'!AV344)/('Balance Sheet Annual'!BH344+'Balance Sheet Annual'!BS344)</f>
        <v>9.3230096137240231E-2</v>
      </c>
      <c r="AL344" s="23">
        <f>('Cash Flow Statement Annual'!AB344/('Balance Sheet Annual'!BH344+'Balance Sheet Annual'!BS344))</f>
        <v>0.1231938287951183</v>
      </c>
      <c r="AM344" s="24">
        <f>'Income Statement Annual'!BS344/'Balance Sheet Annual'!CS344</f>
        <v>-0.55393000573723461</v>
      </c>
      <c r="AN344" s="22">
        <f>'Income Statement Annual'!N344/'Balance Sheet Annual'!CS344</f>
        <v>-13.576305220883533</v>
      </c>
      <c r="AO344" s="22">
        <f>'Income Statement Annual'!N344/'Balance Sheet Annual'!BB344</f>
        <v>0.93713120272464456</v>
      </c>
      <c r="AP344" s="22">
        <f>'Income Statement Annual'!N344/('Balance Sheet Annual'!AH344-'Balance Sheet Annual'!BR344)</f>
        <v>71.490936555891238</v>
      </c>
      <c r="AQ344" s="22">
        <f>'Income Statement Annual'!BS344/'Balance Sheet Annual'!BB344</f>
        <v>3.8236109461011449E-2</v>
      </c>
      <c r="AR344" s="22">
        <f>'Cash Flow Statement Annual'!AB344/'Income Statement Annual'!N344</f>
        <v>9.0434635620259052E-2</v>
      </c>
      <c r="AS344" s="22">
        <f>'Cash Flow Statement Annual'!BG344/'Income Statement Annual'!N344</f>
        <v>-0.10106281826441565</v>
      </c>
      <c r="AT344" s="22">
        <f>'Cash Flow Statement Annual'!AB344/'Balance Sheet Annual'!BB344</f>
        <v>8.474911884677834E-2</v>
      </c>
      <c r="AU344" s="22">
        <f>('Cash Flow Statement Annual'!AB344+'Cash Flow Statement Annual'!AU344)/'Balance Sheet Annual'!BR344</f>
        <v>0.10835684535805455</v>
      </c>
      <c r="AV344" s="22">
        <f>('Cash Flow Statement Annual'!AB344+'Cash Flow Statement Annual'!AU344)/('Balance Sheet Annual'!BH344+'Balance Sheet Annual'!BS344)</f>
        <v>4.6427954637038742E-2</v>
      </c>
      <c r="AW344" s="22">
        <f>'Cash Flow Statement Annual'!AB344/'Balance Sheet Annual'!BS344</f>
        <v>0.1322416190329059</v>
      </c>
      <c r="AX344" s="22">
        <f>('Cash Flow Statement Annual'!AB344+'Cash Flow Statement Annual'!AU344)/'Balance Sheet Annual'!BS344</f>
        <v>4.983778773366291E-2</v>
      </c>
      <c r="AY344" s="22">
        <f>('Balance Sheet Annual'!BH344+'Balance Sheet Annual'!BS344)/('Income Statement Annual'!AF344-'Income Statement Annual'!AC344)</f>
        <v>4.826618505140317</v>
      </c>
      <c r="AZ344" s="22">
        <f>(('Balance Sheet Annual'!BH344+'Balance Sheet Annual'!BS344)-'Balance Sheet Annual'!N344)/('Income Statement Annual'!AF344-'Income Statement Annual'!AC344)</f>
        <v>4.4491525423728815</v>
      </c>
      <c r="BA344" s="22">
        <f>('Cash Flow Statement Annual'!AB344+'Cash Flow Statement Annual'!AU344)/'Income Statement Annual'!BS344</f>
        <v>0.83531848783013984</v>
      </c>
      <c r="BB344" s="22">
        <f>'Income Statement Annual'!AF344/('Balance Sheet Annual'!BH344+'Balance Sheet Annual'!BS344)</f>
        <v>0.20266536180991307</v>
      </c>
      <c r="BC344" s="23">
        <f>'Income Statement Annual'!AF344/('Balance Sheet Annual'!BB344-'Balance Sheet Annual'!BR344)</f>
        <v>0.1976920485175202</v>
      </c>
    </row>
    <row r="345" spans="1:55" x14ac:dyDescent="0.2">
      <c r="A345" s="47" t="s">
        <v>1060</v>
      </c>
      <c r="B345" s="47" t="s">
        <v>1061</v>
      </c>
      <c r="C345" s="47" t="str">
        <f>VLOOKUP(A345,'[1]S&amp;P 500 Wikipedia'!A:D,3,FALSE)</f>
        <v>Materials</v>
      </c>
      <c r="D345" s="47">
        <v>378215</v>
      </c>
      <c r="E345" s="47" t="s">
        <v>16</v>
      </c>
      <c r="F345" s="47">
        <v>2018</v>
      </c>
      <c r="G345" s="47" t="s">
        <v>17</v>
      </c>
      <c r="H345" s="48">
        <v>43465</v>
      </c>
      <c r="I345" s="48">
        <v>43518</v>
      </c>
      <c r="J345" s="48">
        <v>43518</v>
      </c>
      <c r="K345" s="47">
        <v>92604129</v>
      </c>
      <c r="L345" s="47">
        <v>94386684</v>
      </c>
      <c r="M345" s="47" t="s">
        <v>1934</v>
      </c>
      <c r="N345" s="20">
        <f>'Balance Sheet Annual'!AH345/'Balance Sheet Annual'!BR345</f>
        <v>1.0108754656800412</v>
      </c>
      <c r="O345" s="21">
        <f>('Balance Sheet Annual'!AH345-'Balance Sheet Annual'!U345)/'Balance Sheet Annual'!BR345</f>
        <v>0.58849718236089743</v>
      </c>
      <c r="P345" s="21">
        <f>'Balance Sheet Annual'!N345/'Balance Sheet Annual'!BR345</f>
        <v>3.6182911651151173E-2</v>
      </c>
      <c r="Q345" s="21">
        <f>'Balance Sheet Annual'!CH345/'Balance Sheet Annual'!CS345</f>
        <v>4.1288091252551435</v>
      </c>
      <c r="R345" s="21">
        <f>('Balance Sheet Annual'!BH345+'Balance Sheet Annual'!BS345)/'Balance Sheet Annual'!BB345</f>
        <v>0.48831999366163731</v>
      </c>
      <c r="S345" s="21">
        <f>('Balance Sheet Annual'!BH345/'Balance Sheet Annual'!BB345)</f>
        <v>3.3217556825632155E-2</v>
      </c>
      <c r="T345" s="21">
        <f>'Balance Sheet Annual'!BS345/'Balance Sheet Annual'!BB345</f>
        <v>0.45510243683600515</v>
      </c>
      <c r="U345" s="21">
        <f>('Balance Sheet Annual'!BH345+'Balance Sheet Annual'!BS345)/'Balance Sheet Annual'!CS345</f>
        <v>2.5045000395363393</v>
      </c>
      <c r="V345" s="21">
        <f>('Balance Sheet Annual'!BH345/'Balance Sheet Annual'!CS345)</f>
        <v>0.17036650856598348</v>
      </c>
      <c r="W345" s="21">
        <f>('Balance Sheet Annual'!BS345/'Balance Sheet Annual'!CS345)</f>
        <v>2.3341335309703557</v>
      </c>
      <c r="X345" s="22">
        <f>'Balance Sheet Annual'!AH345/'Balance Sheet Annual'!BB345</f>
        <v>0.22705255839532809</v>
      </c>
      <c r="Y345" s="22">
        <f>'Balance Sheet Annual'!CS345/('Balance Sheet Annual'!BB345-'Balance Sheet Annual'!AQ345-'Balance Sheet Annual'!AR345-'Balance Sheet Annual'!AS345)</f>
        <v>0.53479731502216599</v>
      </c>
      <c r="Z345" s="22">
        <f>'Balance Sheet Annual'!BA345/'Balance Sheet Annual'!BB345</f>
        <v>0.77294744160467188</v>
      </c>
      <c r="AA345" s="22">
        <f>'Balance Sheet Annual'!AR345/'Balance Sheet Annual'!BB345</f>
        <v>0.36357272725039708</v>
      </c>
      <c r="AB345" s="23">
        <f>'Balance Sheet Annual'!CS345/'Balance Sheet Annual'!CT345</f>
        <v>0.19497703571689323</v>
      </c>
      <c r="AC345" s="24">
        <f>'Income Statement Annual'!V345/'Income Statement Annual'!N345</f>
        <v>0.42308391808077939</v>
      </c>
      <c r="AD345" s="22">
        <f>('Income Statement Annual'!AF345-'Income Statement Annual'!AC345)/'Income Statement Annual'!N345</f>
        <v>0.12521947455224397</v>
      </c>
      <c r="AE345" s="22">
        <f>'Income Statement Annual'!AF345/'Income Statement Annual'!N345</f>
        <v>0.1070774045191954</v>
      </c>
      <c r="AF345" s="22">
        <f>'Income Statement Annual'!BS345/'Income Statement Annual'!N345</f>
        <v>6.3232281651941696E-2</v>
      </c>
      <c r="AG345" s="22">
        <f>('Income Statement Annual'!AF345-'Income Statement Annual'!AC345)/('Income Statement Annual'!AH345*-1)</f>
        <v>5.9870641936662539</v>
      </c>
      <c r="AH345" s="23">
        <f>'Income Statement Annual'!AF345/('Income Statement Annual'!AH345*-1)</f>
        <v>5.1196453014991796</v>
      </c>
      <c r="AI345" s="24">
        <f>'Cash Flow Statement Annual'!BG345/'Cash Flow Statement Annual'!AB345</f>
        <v>-0.89862272984514069</v>
      </c>
      <c r="AJ345" s="22">
        <f>'Cash Flow Statement Annual'!AB345/'Balance Sheet Annual'!BR345</f>
        <v>0.45226021913342035</v>
      </c>
      <c r="AK345" s="22">
        <f>('Cash Flow Statement Annual'!AB345+'Cash Flow Statement Annual'!AV345)/('Balance Sheet Annual'!BH345+'Balance Sheet Annual'!BS345)</f>
        <v>0.17346174423680849</v>
      </c>
      <c r="AL345" s="23">
        <f>('Cash Flow Statement Annual'!AB345/('Balance Sheet Annual'!BH345+'Balance Sheet Annual'!BS345))</f>
        <v>0.20802360875850351</v>
      </c>
      <c r="AM345" s="24">
        <f>'Income Statement Annual'!BS345/'Balance Sheet Annual'!CS345</f>
        <v>0.29719157969788879</v>
      </c>
      <c r="AN345" s="22">
        <f>'Income Statement Annual'!N345/'Balance Sheet Annual'!CS345</f>
        <v>4.6999977216346869</v>
      </c>
      <c r="AO345" s="22">
        <f>'Income Statement Annual'!N345/'Balance Sheet Annual'!BB345</f>
        <v>0.9163916236404831</v>
      </c>
      <c r="AP345" s="22">
        <f>'Income Statement Annual'!N345/('Balance Sheet Annual'!AH345-'Balance Sheet Annual'!BR345)</f>
        <v>375.14961489088574</v>
      </c>
      <c r="AQ345" s="22">
        <f>'Income Statement Annual'!BS345/'Balance Sheet Annual'!BB345</f>
        <v>5.794553324951518E-2</v>
      </c>
      <c r="AR345" s="22">
        <f>'Cash Flow Statement Annual'!AB345/'Income Statement Annual'!N345</f>
        <v>0.11085008274832925</v>
      </c>
      <c r="AS345" s="22">
        <f>'Cash Flow Statement Annual'!BG345/'Income Statement Annual'!N345</f>
        <v>-9.9612403962863375E-2</v>
      </c>
      <c r="AT345" s="22">
        <f>'Cash Flow Statement Annual'!AB345/'Balance Sheet Annual'!BB345</f>
        <v>0.10158208731042336</v>
      </c>
      <c r="AU345" s="22">
        <f>('Cash Flow Statement Annual'!AB345+'Cash Flow Statement Annual'!AU345)/'Balance Sheet Annual'!BR345</f>
        <v>0.39370861058131157</v>
      </c>
      <c r="AV345" s="22">
        <f>('Cash Flow Statement Annual'!AB345+'Cash Flow Statement Annual'!AU345)/('Balance Sheet Annual'!BH345+'Balance Sheet Annual'!BS345)</f>
        <v>0.18109195217158688</v>
      </c>
      <c r="AW345" s="22">
        <f>'Cash Flow Statement Annual'!AB345/'Balance Sheet Annual'!BS345</f>
        <v>0.22320708281996776</v>
      </c>
      <c r="AX345" s="22">
        <f>('Cash Flow Statement Annual'!AB345+'Cash Flow Statement Annual'!AU345)/'Balance Sheet Annual'!BS345</f>
        <v>0.19430970651662019</v>
      </c>
      <c r="AY345" s="22">
        <f>('Balance Sheet Annual'!BH345+'Balance Sheet Annual'!BS345)/('Income Statement Annual'!AF345-'Income Statement Annual'!AC345)</f>
        <v>4.2555090496707138</v>
      </c>
      <c r="AZ345" s="22">
        <f>(('Balance Sheet Annual'!BH345+'Balance Sheet Annual'!BS345)-'Balance Sheet Annual'!N345)/('Income Statement Annual'!AF345-'Income Statement Annual'!AC345)</f>
        <v>4.1846852427060659</v>
      </c>
      <c r="BA345" s="22">
        <f>('Cash Flow Statement Annual'!AB345+'Cash Flow Statement Annual'!AU345)/'Income Statement Annual'!BS345</f>
        <v>1.5261024616999745</v>
      </c>
      <c r="BB345" s="22">
        <f>'Income Statement Annual'!AF345/('Balance Sheet Annual'!BH345+'Balance Sheet Annual'!BS345)</f>
        <v>0.20094372103581351</v>
      </c>
      <c r="BC345" s="23">
        <f>'Income Statement Annual'!AF345/('Balance Sheet Annual'!BB345-'Balance Sheet Annual'!BR345)</f>
        <v>0.12654898058387229</v>
      </c>
    </row>
    <row r="346" spans="1:55" x14ac:dyDescent="0.2">
      <c r="A346" s="47" t="s">
        <v>694</v>
      </c>
      <c r="B346" s="47" t="s">
        <v>695</v>
      </c>
      <c r="C346" s="47" t="str">
        <f>VLOOKUP(A346,'[1]S&amp;P 500 Wikipedia'!A:D,3,FALSE)</f>
        <v>Consumer Staples</v>
      </c>
      <c r="D346" s="47">
        <v>254348</v>
      </c>
      <c r="E346" s="47" t="s">
        <v>16</v>
      </c>
      <c r="F346" s="47">
        <v>2019</v>
      </c>
      <c r="G346" s="47" t="s">
        <v>17</v>
      </c>
      <c r="H346" s="48">
        <v>43585</v>
      </c>
      <c r="I346" s="48">
        <v>43633</v>
      </c>
      <c r="J346" s="48">
        <v>43791</v>
      </c>
      <c r="K346" s="47">
        <v>112900000</v>
      </c>
      <c r="L346" s="47">
        <v>112900000</v>
      </c>
      <c r="M346" s="47" t="s">
        <v>2141</v>
      </c>
      <c r="N346" s="20">
        <f>'Balance Sheet Annual'!AH346/'Balance Sheet Annual'!BR346</f>
        <v>0.69408498825539189</v>
      </c>
      <c r="O346" s="21">
        <f>('Balance Sheet Annual'!AH346-'Balance Sheet Annual'!U346)/'Balance Sheet Annual'!BR346</f>
        <v>0.30531710442024346</v>
      </c>
      <c r="P346" s="21">
        <f>'Balance Sheet Annual'!N346/'Balance Sheet Annual'!BR346</f>
        <v>4.3262865684390348E-2</v>
      </c>
      <c r="Q346" s="21">
        <f>'Balance Sheet Annual'!CH346/'Balance Sheet Annual'!CS346</f>
        <v>1.0966438742864313</v>
      </c>
      <c r="R346" s="21">
        <f>('Balance Sheet Annual'!BH346+'Balance Sheet Annual'!BS346)/'Balance Sheet Annual'!BB346</f>
        <v>0.35370078928629134</v>
      </c>
      <c r="S346" s="21">
        <f>('Balance Sheet Annual'!BH346/'Balance Sheet Annual'!BB346)</f>
        <v>7.3273772836344273E-2</v>
      </c>
      <c r="T346" s="21">
        <f>'Balance Sheet Annual'!BS346/'Balance Sheet Annual'!BB346</f>
        <v>0.28042701644994705</v>
      </c>
      <c r="U346" s="21">
        <f>('Balance Sheet Annual'!BH346+'Balance Sheet Annual'!BS346)/'Balance Sheet Annual'!CS346</f>
        <v>0.74158459318737846</v>
      </c>
      <c r="V346" s="21">
        <f>('Balance Sheet Annual'!BH346/'Balance Sheet Annual'!CS346)</f>
        <v>0.15362900696317672</v>
      </c>
      <c r="W346" s="21">
        <f>('Balance Sheet Annual'!BS346/'Balance Sheet Annual'!CS346)</f>
        <v>0.58795558622420174</v>
      </c>
      <c r="X346" s="22">
        <f>'Balance Sheet Annual'!AH346/'Balance Sheet Annual'!BB346</f>
        <v>9.7251560321459138E-2</v>
      </c>
      <c r="Y346" s="22">
        <f>'Balance Sheet Annual'!CS346/('Balance Sheet Annual'!BB346-'Balance Sheet Annual'!AQ346-'Balance Sheet Annual'!AR346-'Balance Sheet Annual'!AS346)</f>
        <v>2.1649554541503693</v>
      </c>
      <c r="Z346" s="22">
        <f>'Balance Sheet Annual'!BA346/'Balance Sheet Annual'!BB346</f>
        <v>0.9027484396785409</v>
      </c>
      <c r="AA346" s="22">
        <f>'Balance Sheet Annual'!AR346/'Balance Sheet Annual'!BB346</f>
        <v>0.37764267292191511</v>
      </c>
      <c r="AB346" s="23">
        <f>'Balance Sheet Annual'!CS346/'Balance Sheet Annual'!CT346</f>
        <v>0.47695272061419519</v>
      </c>
      <c r="AC346" s="24">
        <f>'Income Statement Annual'!V346/'Income Statement Annual'!N346</f>
        <v>0.37199540699157946</v>
      </c>
      <c r="AD346" s="22">
        <f>('Income Statement Annual'!AF346-'Income Statement Annual'!AC346)/'Income Statement Annual'!N346</f>
        <v>0.18347792804286808</v>
      </c>
      <c r="AE346" s="22">
        <f>'Income Statement Annual'!AF346/'Income Statement Annual'!N346</f>
        <v>0.15281959683592752</v>
      </c>
      <c r="AF346" s="22">
        <f>'Income Statement Annual'!BS346/'Income Statement Annual'!N346</f>
        <v>6.5628986986476137E-2</v>
      </c>
      <c r="AG346" s="22">
        <f>('Income Statement Annual'!AF346-'Income Statement Annual'!AC346)/('Income Statement Annual'!AH346*-1)</f>
        <v>6.9172679172679175</v>
      </c>
      <c r="AH346" s="23">
        <f>'Income Statement Annual'!AF346/('Income Statement Annual'!AH346*-1)</f>
        <v>5.7614237614237611</v>
      </c>
      <c r="AI346" s="24">
        <f>'Cash Flow Statement Annual'!BG346/'Cash Flow Statement Annual'!AB346</f>
        <v>0.61251314405888535</v>
      </c>
      <c r="AJ346" s="22">
        <f>'Cash Flow Statement Annual'!AB346/'Balance Sheet Annual'!BR346</f>
        <v>0.48737988468930171</v>
      </c>
      <c r="AK346" s="22">
        <f>('Cash Flow Statement Annual'!AB346+'Cash Flow Statement Annual'!AV346)/('Balance Sheet Annual'!BH346+'Balance Sheet Annual'!BS346)</f>
        <v>0.12913649590579956</v>
      </c>
      <c r="AL346" s="23">
        <f>('Cash Flow Statement Annual'!AB346/('Balance Sheet Annual'!BH346+'Balance Sheet Annual'!BS346))</f>
        <v>0.19307031197130675</v>
      </c>
      <c r="AM346" s="24">
        <f>'Income Statement Annual'!BS346/'Balance Sheet Annual'!CS346</f>
        <v>6.4537983815318986E-2</v>
      </c>
      <c r="AN346" s="22">
        <f>'Income Statement Annual'!N346/'Balance Sheet Annual'!CS346</f>
        <v>0.98337619973652846</v>
      </c>
      <c r="AO346" s="22">
        <f>'Income Statement Annual'!N346/'Balance Sheet Annual'!BB346</f>
        <v>0.46902395385158546</v>
      </c>
      <c r="AP346" s="22">
        <f>'Income Statement Annual'!N346/('Balance Sheet Annual'!AH346-'Balance Sheet Annual'!BR346)</f>
        <v>-10.942342593885243</v>
      </c>
      <c r="AQ346" s="22">
        <f>'Income Statement Annual'!BS346/'Balance Sheet Annual'!BB346</f>
        <v>3.0781566963671288E-2</v>
      </c>
      <c r="AR346" s="22">
        <f>'Cash Flow Statement Annual'!AB346/'Income Statement Annual'!N346</f>
        <v>0.14559836693033937</v>
      </c>
      <c r="AS346" s="22">
        <f>'Cash Flow Statement Annual'!BG346/'Income Statement Annual'!N346</f>
        <v>8.918091349834141E-2</v>
      </c>
      <c r="AT346" s="22">
        <f>'Cash Flow Statement Annual'!AB346/'Balance Sheet Annual'!BB346</f>
        <v>6.8289121732001704E-2</v>
      </c>
      <c r="AU346" s="22">
        <f>('Cash Flow Statement Annual'!AB346+'Cash Flow Statement Annual'!AU346)/'Balance Sheet Annual'!BR346</f>
        <v>-0.33440102498398461</v>
      </c>
      <c r="AV346" s="22">
        <f>('Cash Flow Statement Annual'!AB346+'Cash Flow Statement Annual'!AU346)/('Balance Sheet Annual'!BH346+'Balance Sheet Annual'!BS346)</f>
        <v>-0.13246937808756851</v>
      </c>
      <c r="AW346" s="22">
        <f>'Cash Flow Statement Annual'!AB346/'Balance Sheet Annual'!BS346</f>
        <v>0.24351834069521797</v>
      </c>
      <c r="AX346" s="22">
        <f>('Cash Flow Statement Annual'!AB346+'Cash Flow Statement Annual'!AU346)/'Balance Sheet Annual'!BS346</f>
        <v>-0.16708277318993661</v>
      </c>
      <c r="AY346" s="22">
        <f>('Balance Sheet Annual'!BH346+'Balance Sheet Annual'!BS346)/('Income Statement Annual'!AF346-'Income Statement Annual'!AC346)</f>
        <v>4.1101453306446007</v>
      </c>
      <c r="AZ346" s="22">
        <f>(('Balance Sheet Annual'!BH346+'Balance Sheet Annual'!BS346)-'Balance Sheet Annual'!N346)/('Income Statement Annual'!AF346-'Income Statement Annual'!AC346)</f>
        <v>4.0397051665391839</v>
      </c>
      <c r="BA346" s="22">
        <f>('Cash Flow Statement Annual'!AB346+'Cash Flow Statement Annual'!AU346)/'Income Statement Annual'!BS346</f>
        <v>-1.5221617418351479</v>
      </c>
      <c r="BB346" s="22">
        <f>'Income Statement Annual'!AF346/('Balance Sheet Annual'!BH346+'Balance Sheet Annual'!BS346)</f>
        <v>0.20264600392501861</v>
      </c>
      <c r="BC346" s="23">
        <f>'Income Statement Annual'!AF346/('Balance Sheet Annual'!BB346-'Balance Sheet Annual'!BR346)</f>
        <v>8.3355370290470299E-2</v>
      </c>
    </row>
    <row r="347" spans="1:55" x14ac:dyDescent="0.2">
      <c r="A347" s="47" t="s">
        <v>1045</v>
      </c>
      <c r="B347" s="47" t="s">
        <v>1046</v>
      </c>
      <c r="C347" s="47" t="str">
        <f>VLOOKUP(A347,'[1]S&amp;P 500 Wikipedia'!A:D,3,FALSE)</f>
        <v>Energy</v>
      </c>
      <c r="D347" s="47">
        <v>353500</v>
      </c>
      <c r="E347" s="47" t="s">
        <v>16</v>
      </c>
      <c r="F347" s="47">
        <v>2018</v>
      </c>
      <c r="G347" s="47" t="s">
        <v>17</v>
      </c>
      <c r="H347" s="48">
        <v>43465</v>
      </c>
      <c r="I347" s="48">
        <v>43488</v>
      </c>
      <c r="J347" s="48">
        <v>43488</v>
      </c>
      <c r="K347" s="47">
        <v>1386000000</v>
      </c>
      <c r="L347" s="47">
        <v>1394000000</v>
      </c>
      <c r="M347" s="47" t="s">
        <v>1936</v>
      </c>
      <c r="N347" s="20">
        <f>'Balance Sheet Annual'!AH347/'Balance Sheet Annual'!BR347</f>
        <v>1.1664689307429927</v>
      </c>
      <c r="O347" s="21">
        <f>('Balance Sheet Annual'!AH347-'Balance Sheet Annual'!U347)/'Balance Sheet Annual'!BR347</f>
        <v>0.86912353551831534</v>
      </c>
      <c r="P347" s="21">
        <f>'Balance Sheet Annual'!N347/'Balance Sheet Annual'!BR347</f>
        <v>0.20591724751594245</v>
      </c>
      <c r="Q347" s="21">
        <f>'Balance Sheet Annual'!CH347/'Balance Sheet Annual'!CS347</f>
        <v>0.92715792926255947</v>
      </c>
      <c r="R347" s="21">
        <f>('Balance Sheet Annual'!BH347+'Balance Sheet Annual'!BS347)/'Balance Sheet Annual'!BB347</f>
        <v>0.22765115520444779</v>
      </c>
      <c r="S347" s="21">
        <f>('Balance Sheet Annual'!BH347/'Balance Sheet Annual'!BB347)</f>
        <v>1.995546541478151E-2</v>
      </c>
      <c r="T347" s="21">
        <f>'Balance Sheet Annual'!BS347/'Balance Sheet Annual'!BB347</f>
        <v>0.20769568978966627</v>
      </c>
      <c r="U347" s="21">
        <f>('Balance Sheet Annual'!BH347+'Balance Sheet Annual'!BS347)/'Balance Sheet Annual'!CS347</f>
        <v>0.43871972885803312</v>
      </c>
      <c r="V347" s="21">
        <f>('Balance Sheet Annual'!BH347/'Balance Sheet Annual'!CS347)</f>
        <v>3.8457333406220956E-2</v>
      </c>
      <c r="W347" s="21">
        <f>('Balance Sheet Annual'!BS347/'Balance Sheet Annual'!CS347)</f>
        <v>0.40026239545181219</v>
      </c>
      <c r="X347" s="22">
        <f>'Balance Sheet Annual'!AH347/'Balance Sheet Annual'!BB347</f>
        <v>0.22311259874906036</v>
      </c>
      <c r="Y347" s="22">
        <f>'Balance Sheet Annual'!CS347/('Balance Sheet Annual'!BB347-'Balance Sheet Annual'!AQ347-'Balance Sheet Annual'!AR347-'Balance Sheet Annual'!AS347)</f>
        <v>0.99286276425411812</v>
      </c>
      <c r="Z347" s="22">
        <f>'Balance Sheet Annual'!BA347/'Balance Sheet Annual'!BB347</f>
        <v>0.77688740125093958</v>
      </c>
      <c r="AA347" s="22">
        <f>'Balance Sheet Annual'!AR347/'Balance Sheet Annual'!BB347</f>
        <v>0.35359609684144838</v>
      </c>
      <c r="AB347" s="23">
        <f>'Balance Sheet Annual'!CS347/'Balance Sheet Annual'!CT347</f>
        <v>0.51889883274001158</v>
      </c>
      <c r="AC347" s="24">
        <f>'Income Statement Annual'!V347/'Income Statement Annual'!N347</f>
        <v>0.13216516836812434</v>
      </c>
      <c r="AD347" s="22">
        <f>('Income Statement Annual'!AF347-'Income Statement Annual'!AC347)/'Income Statement Annual'!N347</f>
        <v>0.10178272131647112</v>
      </c>
      <c r="AE347" s="22">
        <f>'Income Statement Annual'!AF347/'Income Statement Annual'!N347</f>
        <v>0.10178272131647112</v>
      </c>
      <c r="AF347" s="22">
        <f>'Income Statement Annual'!BS347/'Income Statement Annual'!N347</f>
        <v>6.5153131190004571E-2</v>
      </c>
      <c r="AG347" s="22">
        <f>('Income Statement Annual'!AF347-'Income Statement Annual'!AC347)/('Income Statement Annual'!AH347*-1)</f>
        <v>5.8086956521739133</v>
      </c>
      <c r="AH347" s="23">
        <f>'Income Statement Annual'!AF347/('Income Statement Annual'!AH347*-1)</f>
        <v>5.8086956521739133</v>
      </c>
      <c r="AI347" s="24">
        <f>'Cash Flow Statement Annual'!BG347/'Cash Flow Statement Annual'!AB347</f>
        <v>-0.87869770698407146</v>
      </c>
      <c r="AJ347" s="22">
        <f>'Cash Flow Statement Annual'!AB347/'Balance Sheet Annual'!BR347</f>
        <v>0.42362449948094322</v>
      </c>
      <c r="AK347" s="22">
        <f>('Cash Flow Statement Annual'!AB347+'Cash Flow Statement Annual'!AV347)/('Balance Sheet Annual'!BH347+'Balance Sheet Annual'!BS347)</f>
        <v>0.18335306211451</v>
      </c>
      <c r="AL347" s="23">
        <f>('Cash Flow Statement Annual'!AB347/('Balance Sheet Annual'!BH347+'Balance Sheet Annual'!BS347))</f>
        <v>0.35592797956513611</v>
      </c>
      <c r="AM347" s="24">
        <f>'Income Statement Annual'!BS347/'Balance Sheet Annual'!CS347</f>
        <v>5.8437653747335047E-2</v>
      </c>
      <c r="AN347" s="22">
        <f>'Income Statement Annual'!N347/'Balance Sheet Annual'!CS347</f>
        <v>0.89692778658503247</v>
      </c>
      <c r="AO347" s="22">
        <f>'Income Statement Annual'!N347/'Balance Sheet Annual'!BB347</f>
        <v>0.46541478151105564</v>
      </c>
      <c r="AP347" s="22">
        <f>'Income Statement Annual'!N347/('Balance Sheet Annual'!AH347-'Balance Sheet Annual'!BR347)</f>
        <v>14.616926503340757</v>
      </c>
      <c r="AQ347" s="22">
        <f>'Income Statement Annual'!BS347/'Balance Sheet Annual'!BB347</f>
        <v>3.0323230317557123E-2</v>
      </c>
      <c r="AR347" s="22">
        <f>'Cash Flow Statement Annual'!AB347/'Income Statement Annual'!N347</f>
        <v>0.17409721164101782</v>
      </c>
      <c r="AS347" s="22">
        <f>'Cash Flow Statement Annual'!BG347/'Income Statement Annual'!N347</f>
        <v>-0.15297882066128296</v>
      </c>
      <c r="AT347" s="22">
        <f>'Cash Flow Statement Annual'!AB347/'Balance Sheet Annual'!BB347</f>
        <v>8.1027415717588328E-2</v>
      </c>
      <c r="AU347" s="22">
        <f>('Cash Flow Statement Annual'!AB347+'Cash Flow Statement Annual'!AU347)/'Balance Sheet Annual'!BR347</f>
        <v>0.34650748924810915</v>
      </c>
      <c r="AV347" s="22">
        <f>('Cash Flow Statement Annual'!AB347+'Cash Flow Statement Annual'!AU347)/('Balance Sheet Annual'!BH347+'Balance Sheet Annual'!BS347)</f>
        <v>0.29113450875334868</v>
      </c>
      <c r="AW347" s="22">
        <f>'Cash Flow Statement Annual'!AB347/'Balance Sheet Annual'!BS347</f>
        <v>0.39012564872985522</v>
      </c>
      <c r="AX347" s="22">
        <f>('Cash Flow Statement Annual'!AB347+'Cash Flow Statement Annual'!AU347)/'Balance Sheet Annual'!BS347</f>
        <v>0.31910680142037695</v>
      </c>
      <c r="AY347" s="22">
        <f>('Balance Sheet Annual'!BH347+'Balance Sheet Annual'!BS347)/('Income Statement Annual'!AF347-'Income Statement Annual'!AC347)</f>
        <v>4.8056886227544906</v>
      </c>
      <c r="AZ347" s="22">
        <f>(('Balance Sheet Annual'!BH347+'Balance Sheet Annual'!BS347)-'Balance Sheet Annual'!N347)/('Income Statement Annual'!AF347-'Income Statement Annual'!AC347)</f>
        <v>3.9742514970059881</v>
      </c>
      <c r="BA347" s="22">
        <f>('Cash Flow Statement Annual'!AB347+'Cash Flow Statement Annual'!AU347)/'Income Statement Annual'!BS347</f>
        <v>2.1856875584658559</v>
      </c>
      <c r="BB347" s="22">
        <f>'Income Statement Annual'!AF347/('Balance Sheet Annual'!BH347+'Balance Sheet Annual'!BS347)</f>
        <v>0.20808672356862501</v>
      </c>
      <c r="BC347" s="23">
        <f>'Income Statement Annual'!AF347/('Balance Sheet Annual'!BB347-'Balance Sheet Annual'!BR347)</f>
        <v>5.8574910997702602E-2</v>
      </c>
    </row>
    <row r="348" spans="1:55" x14ac:dyDescent="0.2">
      <c r="A348" s="47" t="s">
        <v>1069</v>
      </c>
      <c r="B348" s="47" t="s">
        <v>1070</v>
      </c>
      <c r="C348" s="47" t="str">
        <f>VLOOKUP(A348,'[1]S&amp;P 500 Wikipedia'!A:D,3,FALSE)</f>
        <v>Real Estate</v>
      </c>
      <c r="D348" s="47">
        <v>127650</v>
      </c>
      <c r="E348" s="47" t="s">
        <v>16</v>
      </c>
      <c r="F348" s="47">
        <v>2018</v>
      </c>
      <c r="G348" s="47" t="s">
        <v>17</v>
      </c>
      <c r="H348" s="48">
        <v>43465</v>
      </c>
      <c r="I348" s="48">
        <v>43523</v>
      </c>
      <c r="J348" s="48">
        <v>43523</v>
      </c>
      <c r="K348" s="47">
        <v>83750000</v>
      </c>
      <c r="L348" s="47">
        <v>88353000</v>
      </c>
      <c r="M348" s="47" t="s">
        <v>1937</v>
      </c>
      <c r="N348" s="20">
        <f>'Balance Sheet Annual'!AH348/'Balance Sheet Annual'!BR348</f>
        <v>0.78879333743485813</v>
      </c>
      <c r="O348" s="21">
        <f>('Balance Sheet Annual'!AH348-'Balance Sheet Annual'!U348)/'Balance Sheet Annual'!BR348</f>
        <v>0.78879333743485813</v>
      </c>
      <c r="P348" s="21">
        <f>'Balance Sheet Annual'!N348/'Balance Sheet Annual'!BR348</f>
        <v>0.29285565648523448</v>
      </c>
      <c r="Q348" s="21">
        <f>'Balance Sheet Annual'!CH348/'Balance Sheet Annual'!CS348</f>
        <v>0.92151760517907622</v>
      </c>
      <c r="R348" s="21">
        <f>('Balance Sheet Annual'!BH348+'Balance Sheet Annual'!BS348)/'Balance Sheet Annual'!BB348</f>
        <v>0.43801742528129162</v>
      </c>
      <c r="S348" s="21">
        <f>('Balance Sheet Annual'!BH348/'Balance Sheet Annual'!BB348)</f>
        <v>0</v>
      </c>
      <c r="T348" s="21">
        <f>'Balance Sheet Annual'!BS348/'Balance Sheet Annual'!BB348</f>
        <v>0.43801742528129162</v>
      </c>
      <c r="U348" s="21">
        <f>('Balance Sheet Annual'!BH348+'Balance Sheet Annual'!BS348)/'Balance Sheet Annual'!CS348</f>
        <v>0.84165819405321241</v>
      </c>
      <c r="V348" s="21">
        <f>('Balance Sheet Annual'!BH348/'Balance Sheet Annual'!CS348)</f>
        <v>0</v>
      </c>
      <c r="W348" s="21">
        <f>('Balance Sheet Annual'!BS348/'Balance Sheet Annual'!CS348)</f>
        <v>0.84165819405321241</v>
      </c>
      <c r="X348" s="22">
        <f>'Balance Sheet Annual'!AH348/'Balance Sheet Annual'!BB348</f>
        <v>2.7348851785041248E-2</v>
      </c>
      <c r="Y348" s="22">
        <f>'Balance Sheet Annual'!CS348/('Balance Sheet Annual'!BB348-'Balance Sheet Annual'!AQ348-'Balance Sheet Annual'!AR348-'Balance Sheet Annual'!AS348)</f>
        <v>0.52042198172147625</v>
      </c>
      <c r="Z348" s="22">
        <f>'Balance Sheet Annual'!BA348/'Balance Sheet Annual'!BB348</f>
        <v>0.97265114821495879</v>
      </c>
      <c r="AA348" s="22">
        <f>'Balance Sheet Annual'!AR348/'Balance Sheet Annual'!BB348</f>
        <v>0</v>
      </c>
      <c r="AB348" s="23">
        <f>'Balance Sheet Annual'!CS348/'Balance Sheet Annual'!CT348</f>
        <v>0.52042198172147625</v>
      </c>
      <c r="AC348" s="24">
        <f>'Income Statement Annual'!V348/'Income Statement Annual'!N348</f>
        <v>0.63445826598185417</v>
      </c>
      <c r="AD348" s="22">
        <f>('Income Statement Annual'!AF348-'Income Statement Annual'!AC348)/'Income Statement Annual'!N348</f>
        <v>0.54887924966106993</v>
      </c>
      <c r="AE348" s="22">
        <f>'Income Statement Annual'!AF348/'Income Statement Annual'!N348</f>
        <v>0.32115493664615707</v>
      </c>
      <c r="AF348" s="22">
        <f>'Income Statement Annual'!BS348/'Income Statement Annual'!N348</f>
        <v>0.1892728647408489</v>
      </c>
      <c r="AG348" s="22">
        <f>('Income Statement Annual'!AF348-'Income Statement Annual'!AC348)/('Income Statement Annual'!AH348*-1)</f>
        <v>3.2285102243265649</v>
      </c>
      <c r="AH348" s="23">
        <f>'Income Statement Annual'!AF348/('Income Statement Annual'!AH348*-1)</f>
        <v>1.8890347871509423</v>
      </c>
      <c r="AI348" s="24">
        <f>'Cash Flow Statement Annual'!BG348/'Cash Flow Statement Annual'!AB348</f>
        <v>-2.4779622092825742</v>
      </c>
      <c r="AJ348" s="22">
        <f>'Cash Flow Statement Annual'!AB348/'Balance Sheet Annual'!BR348</f>
        <v>0.99869942458019689</v>
      </c>
      <c r="AK348" s="22">
        <f>('Cash Flow Statement Annual'!AB348+'Cash Flow Statement Annual'!AV348)/('Balance Sheet Annual'!BH348+'Balance Sheet Annual'!BS348)</f>
        <v>2.2972196564671261E-2</v>
      </c>
      <c r="AL348" s="23">
        <f>('Cash Flow Statement Annual'!AB348/('Balance Sheet Annual'!BH348+'Balance Sheet Annual'!BS348))</f>
        <v>7.9053167438840083E-2</v>
      </c>
      <c r="AM348" s="24">
        <f>'Income Statement Annual'!BS348/'Balance Sheet Annual'!CS348</f>
        <v>3.5007377088335338E-2</v>
      </c>
      <c r="AN348" s="22">
        <f>'Income Statement Annual'!N348/'Balance Sheet Annual'!CS348</f>
        <v>0.1849571893798258</v>
      </c>
      <c r="AO348" s="22">
        <f>'Income Statement Annual'!N348/'Balance Sheet Annual'!BB348</f>
        <v>9.6255787030683326E-2</v>
      </c>
      <c r="AP348" s="22">
        <f>'Income Statement Annual'!N348/('Balance Sheet Annual'!AH348-'Balance Sheet Annual'!BR348)</f>
        <v>-13.144478833117363</v>
      </c>
      <c r="AQ348" s="22">
        <f>'Income Statement Annual'!BS348/'Balance Sheet Annual'!BB348</f>
        <v>1.8218608559182482E-2</v>
      </c>
      <c r="AR348" s="22">
        <f>'Cash Flow Statement Annual'!AB348/'Income Statement Annual'!N348</f>
        <v>0.35973592788611952</v>
      </c>
      <c r="AS348" s="22">
        <f>'Cash Flow Statement Annual'!BG348/'Income Statement Annual'!N348</f>
        <v>-0.89141203462300556</v>
      </c>
      <c r="AT348" s="22">
        <f>'Cash Flow Statement Annual'!AB348/'Balance Sheet Annual'!BB348</f>
        <v>3.4626664861891573E-2</v>
      </c>
      <c r="AU348" s="22">
        <f>('Cash Flow Statement Annual'!AB348+'Cash Flow Statement Annual'!AU348)/'Balance Sheet Annual'!BR348</f>
        <v>2.5405304538216562</v>
      </c>
      <c r="AV348" s="22">
        <f>('Cash Flow Statement Annual'!AB348+'Cash Flow Statement Annual'!AU348)/('Balance Sheet Annual'!BH348+'Balance Sheet Annual'!BS348)</f>
        <v>0.20109852314559765</v>
      </c>
      <c r="AW348" s="22">
        <f>'Cash Flow Statement Annual'!AB348/'Balance Sheet Annual'!BS348</f>
        <v>7.9053167438840083E-2</v>
      </c>
      <c r="AX348" s="22">
        <f>('Cash Flow Statement Annual'!AB348+'Cash Flow Statement Annual'!AU348)/'Balance Sheet Annual'!BS348</f>
        <v>0.20109852314559765</v>
      </c>
      <c r="AY348" s="22">
        <f>('Balance Sheet Annual'!BH348+'Balance Sheet Annual'!BS348)/('Income Statement Annual'!AF348-'Income Statement Annual'!AC348)</f>
        <v>8.290633674241862</v>
      </c>
      <c r="AZ348" s="22">
        <f>(('Balance Sheet Annual'!BH348+'Balance Sheet Annual'!BS348)-'Balance Sheet Annual'!N348)/('Income Statement Annual'!AF348-'Income Statement Annual'!AC348)</f>
        <v>8.0984458727307818</v>
      </c>
      <c r="BA348" s="22">
        <f>('Cash Flow Statement Annual'!AB348+'Cash Flow Statement Annual'!AU348)/'Income Statement Annual'!BS348</f>
        <v>4.8348729295085917</v>
      </c>
      <c r="BB348" s="22">
        <f>'Income Statement Annual'!AF348/('Balance Sheet Annual'!BH348+'Balance Sheet Annual'!BS348)</f>
        <v>7.0574866207235867E-2</v>
      </c>
      <c r="BC348" s="23">
        <f>'Income Statement Annual'!AF348/('Balance Sheet Annual'!BB348-'Balance Sheet Annual'!BR348)</f>
        <v>3.2023326205358152E-2</v>
      </c>
    </row>
    <row r="349" spans="1:55" x14ac:dyDescent="0.2">
      <c r="A349" s="47" t="s">
        <v>1072</v>
      </c>
      <c r="B349" s="47" t="s">
        <v>1073</v>
      </c>
      <c r="C349" s="47" t="str">
        <f>VLOOKUP(A349,'[1]S&amp;P 500 Wikipedia'!A:D,3,FALSE)</f>
        <v>Industrials</v>
      </c>
      <c r="D349" s="47">
        <v>288357</v>
      </c>
      <c r="E349" s="47" t="s">
        <v>16</v>
      </c>
      <c r="F349" s="47">
        <v>2018</v>
      </c>
      <c r="G349" s="47" t="s">
        <v>17</v>
      </c>
      <c r="H349" s="48">
        <v>43465</v>
      </c>
      <c r="I349" s="48">
        <v>43510</v>
      </c>
      <c r="J349" s="48">
        <v>43510</v>
      </c>
      <c r="K349" s="47">
        <v>55800000</v>
      </c>
      <c r="L349" s="47">
        <v>56834771</v>
      </c>
      <c r="M349" s="47" t="s">
        <v>1938</v>
      </c>
      <c r="N349" s="20">
        <f>'Balance Sheet Annual'!AH349/'Balance Sheet Annual'!BR349</f>
        <v>2.3286764705882352</v>
      </c>
      <c r="O349" s="21">
        <f>('Balance Sheet Annual'!AH349-'Balance Sheet Annual'!U349)/'Balance Sheet Annual'!BR349</f>
        <v>1.6209033613445378</v>
      </c>
      <c r="P349" s="21">
        <f>'Balance Sheet Annual'!N349/'Balance Sheet Annual'!BR349</f>
        <v>0.14800420168067227</v>
      </c>
      <c r="Q349" s="21">
        <f>'Balance Sheet Annual'!CH349/'Balance Sheet Annual'!CS349</f>
        <v>0.7229205412685179</v>
      </c>
      <c r="R349" s="21">
        <f>('Balance Sheet Annual'!BH349+'Balance Sheet Annual'!BS349)/'Balance Sheet Annual'!BB349</f>
        <v>0.21073495747333942</v>
      </c>
      <c r="S349" s="21">
        <f>('Balance Sheet Annual'!BH349/'Balance Sheet Annual'!BB349)</f>
        <v>3.4672721520165269E-2</v>
      </c>
      <c r="T349" s="21">
        <f>'Balance Sheet Annual'!BS349/'Balance Sheet Annual'!BB349</f>
        <v>0.17606223595317413</v>
      </c>
      <c r="U349" s="21">
        <f>('Balance Sheet Annual'!BH349+'Balance Sheet Annual'!BS349)/'Balance Sheet Annual'!CS349</f>
        <v>0.36307958699416404</v>
      </c>
      <c r="V349" s="21">
        <f>('Balance Sheet Annual'!BH349/'Balance Sheet Annual'!CS349)</f>
        <v>5.9738344128775732E-2</v>
      </c>
      <c r="W349" s="21">
        <f>('Balance Sheet Annual'!BS349/'Balance Sheet Annual'!CS349)</f>
        <v>0.30334124286538833</v>
      </c>
      <c r="X349" s="22">
        <f>'Balance Sheet Annual'!AH349/'Balance Sheet Annual'!BB349</f>
        <v>0.41259235822895535</v>
      </c>
      <c r="Y349" s="22">
        <f>'Balance Sheet Annual'!CS349/('Balance Sheet Annual'!BB349-'Balance Sheet Annual'!AQ349-'Balance Sheet Annual'!AR349-'Balance Sheet Annual'!AS349)</f>
        <v>0.73586597451628122</v>
      </c>
      <c r="Z349" s="22">
        <f>'Balance Sheet Annual'!BA349/'Balance Sheet Annual'!BB349</f>
        <v>0.58740764177104465</v>
      </c>
      <c r="AA349" s="22">
        <f>'Balance Sheet Annual'!AR349/'Balance Sheet Annual'!BB349</f>
        <v>0.16791051720608216</v>
      </c>
      <c r="AB349" s="23">
        <f>'Balance Sheet Annual'!CS349/'Balance Sheet Annual'!CT349</f>
        <v>0.5804098192849565</v>
      </c>
      <c r="AC349" s="24">
        <f>'Income Statement Annual'!V349/'Income Statement Annual'!N349</f>
        <v>0.49990643462453549</v>
      </c>
      <c r="AD349" s="22">
        <f>('Income Statement Annual'!AF349-'Income Statement Annual'!AC349)/'Income Statement Annual'!N349</f>
        <v>0.25559387280455531</v>
      </c>
      <c r="AE349" s="22">
        <f>'Income Statement Annual'!AF349/'Income Statement Annual'!N349</f>
        <v>0.25559387280455531</v>
      </c>
      <c r="AF349" s="22">
        <f>'Income Statement Annual'!BS349/'Income Statement Annual'!N349</f>
        <v>0.18175742508086723</v>
      </c>
      <c r="AG349" s="22">
        <f>('Income Statement Annual'!AF349-'Income Statement Annual'!AC349)/('Income Statement Annual'!AH349*-1)</f>
        <v>18.970238095238095</v>
      </c>
      <c r="AH349" s="23">
        <f>'Income Statement Annual'!AF349/('Income Statement Annual'!AH349*-1)</f>
        <v>18.970238095238095</v>
      </c>
      <c r="AI349" s="24">
        <f>'Cash Flow Statement Annual'!BG349/'Cash Flow Statement Annual'!AB349</f>
        <v>4.9673590504451042</v>
      </c>
      <c r="AJ349" s="22">
        <f>'Cash Flow Statement Annual'!AB349/'Balance Sheet Annual'!BR349</f>
        <v>-0.10619747899159664</v>
      </c>
      <c r="AK349" s="22">
        <f>('Cash Flow Statement Annual'!AB349+'Cash Flow Statement Annual'!AV349)/('Balance Sheet Annual'!BH349+'Balance Sheet Annual'!BS349)</f>
        <v>-0.25885366069062971</v>
      </c>
      <c r="AL349" s="23">
        <f>('Cash Flow Statement Annual'!AB349/('Balance Sheet Annual'!BH349+'Balance Sheet Annual'!BS349))</f>
        <v>-8.9287291353881484E-2</v>
      </c>
      <c r="AM349" s="24">
        <f>'Income Statement Annual'!BS349/'Balance Sheet Annual'!CS349</f>
        <v>0.21801449368306292</v>
      </c>
      <c r="AN349" s="22">
        <f>'Income Statement Annual'!N349/'Balance Sheet Annual'!CS349</f>
        <v>1.1994805361380108</v>
      </c>
      <c r="AO349" s="22">
        <f>'Income Statement Annual'!N349/'Balance Sheet Annual'!BB349</f>
        <v>0.69619028121568549</v>
      </c>
      <c r="AP349" s="22">
        <f>'Income Statement Annual'!N349/('Balance Sheet Annual'!AH349-'Balance Sheet Annual'!BR349)</f>
        <v>2.9573088781721877</v>
      </c>
      <c r="AQ349" s="22">
        <f>'Income Statement Annual'!BS349/'Balance Sheet Annual'!BB349</f>
        <v>0.12653775288008784</v>
      </c>
      <c r="AR349" s="22">
        <f>'Cash Flow Statement Annual'!AB349/'Income Statement Annual'!N349</f>
        <v>-2.7027027027027029E-2</v>
      </c>
      <c r="AS349" s="22">
        <f>'Cash Flow Statement Annual'!BG349/'Income Statement Annual'!N349</f>
        <v>-0.13425294730932713</v>
      </c>
      <c r="AT349" s="22">
        <f>'Cash Flow Statement Annual'!AB349/'Balance Sheet Annual'!BB349</f>
        <v>-1.881595354636988E-2</v>
      </c>
      <c r="AU349" s="22">
        <f>('Cash Flow Statement Annual'!AB349+'Cash Flow Statement Annual'!AU349)/'Balance Sheet Annual'!BR349</f>
        <v>0.58224789915966391</v>
      </c>
      <c r="AV349" s="22">
        <f>('Cash Flow Statement Annual'!AB349+'Cash Flow Statement Annual'!AU349)/('Balance Sheet Annual'!BH349+'Balance Sheet Annual'!BS349)</f>
        <v>0.48953457564249758</v>
      </c>
      <c r="AW349" s="22">
        <f>'Cash Flow Statement Annual'!AB349/'Balance Sheet Annual'!BS349</f>
        <v>-0.10687103594080338</v>
      </c>
      <c r="AX349" s="22">
        <f>('Cash Flow Statement Annual'!AB349+'Cash Flow Statement Annual'!AU349)/'Balance Sheet Annual'!BS349</f>
        <v>0.58594080338266386</v>
      </c>
      <c r="AY349" s="22">
        <f>('Balance Sheet Annual'!BH349+'Balance Sheet Annual'!BS349)/('Income Statement Annual'!AF349-'Income Statement Annual'!AC349)</f>
        <v>1.1842903461980965</v>
      </c>
      <c r="AZ349" s="22">
        <f>(('Balance Sheet Annual'!BH349+'Balance Sheet Annual'!BS349)-'Balance Sheet Annual'!N349)/('Income Statement Annual'!AF349-'Income Statement Annual'!AC349)</f>
        <v>1.0369208241815711</v>
      </c>
      <c r="BA349" s="22">
        <f>('Cash Flow Statement Annual'!AB349+'Cash Flow Statement Annual'!AU349)/'Income Statement Annual'!BS349</f>
        <v>0.81526695102220914</v>
      </c>
      <c r="BB349" s="22">
        <f>'Income Statement Annual'!AF349/('Balance Sheet Annual'!BH349+'Balance Sheet Annual'!BS349)</f>
        <v>0.84438752980658838</v>
      </c>
      <c r="BC349" s="23">
        <f>'Income Statement Annual'!AF349/('Balance Sheet Annual'!BB349-'Balance Sheet Annual'!BR349)</f>
        <v>0.21625839723145823</v>
      </c>
    </row>
    <row r="350" spans="1:55" x14ac:dyDescent="0.2">
      <c r="A350" s="47" t="s">
        <v>1093</v>
      </c>
      <c r="B350" s="47" t="s">
        <v>1094</v>
      </c>
      <c r="C350" s="47" t="str">
        <f>VLOOKUP(A350,'[1]S&amp;P 500 Wikipedia'!A:D,3,FALSE)</f>
        <v>Information Technology</v>
      </c>
      <c r="D350" s="47">
        <v>744723</v>
      </c>
      <c r="E350" s="47" t="s">
        <v>16</v>
      </c>
      <c r="F350" s="47">
        <v>2018</v>
      </c>
      <c r="G350" s="47" t="s">
        <v>17</v>
      </c>
      <c r="H350" s="48">
        <v>43404</v>
      </c>
      <c r="I350" s="48">
        <v>43451</v>
      </c>
      <c r="J350" s="48">
        <v>43451</v>
      </c>
      <c r="K350" s="47">
        <v>149179000</v>
      </c>
      <c r="L350" s="47">
        <v>158350000</v>
      </c>
      <c r="M350" s="47" t="s">
        <v>1939</v>
      </c>
      <c r="N350" s="20">
        <f>'Balance Sheet Annual'!AH350/'Balance Sheet Annual'!BR350</f>
        <v>0.73429698703633683</v>
      </c>
      <c r="O350" s="21">
        <f>('Balance Sheet Annual'!AH350-'Balance Sheet Annual'!U350)/'Balance Sheet Annual'!BR350</f>
        <v>0.67607489482333416</v>
      </c>
      <c r="P350" s="21">
        <f>'Balance Sheet Annual'!N350/'Balance Sheet Annual'!BR350</f>
        <v>0.34394493951003963</v>
      </c>
      <c r="Q350" s="21">
        <f>'Balance Sheet Annual'!CH350/'Balance Sheet Annual'!CS350</f>
        <v>0.76354305505141296</v>
      </c>
      <c r="R350" s="21">
        <f>('Balance Sheet Annual'!BH350+'Balance Sheet Annual'!BS350)/'Balance Sheet Annual'!BB350</f>
        <v>7.6359581085113606E-2</v>
      </c>
      <c r="S350" s="21">
        <f>('Balance Sheet Annual'!BH350/'Balance Sheet Annual'!BB350)</f>
        <v>5.593401468994174E-2</v>
      </c>
      <c r="T350" s="21">
        <f>'Balance Sheet Annual'!BS350/'Balance Sheet Annual'!BB350</f>
        <v>2.0425566395171863E-2</v>
      </c>
      <c r="U350" s="21">
        <f>('Balance Sheet Annual'!BH350+'Balance Sheet Annual'!BS350)/'Balance Sheet Annual'!CS350</f>
        <v>0.13466340890928732</v>
      </c>
      <c r="V350" s="21">
        <f>('Balance Sheet Annual'!BH350/'Balance Sheet Annual'!CS350)</f>
        <v>9.8642043147590466E-2</v>
      </c>
      <c r="W350" s="21">
        <f>('Balance Sheet Annual'!BS350/'Balance Sheet Annual'!CS350)</f>
        <v>3.6021365761696865E-2</v>
      </c>
      <c r="X350" s="22">
        <f>'Balance Sheet Annual'!AH350/'Balance Sheet Annual'!BB350</f>
        <v>0.25118833890283299</v>
      </c>
      <c r="Y350" s="22">
        <f>'Balance Sheet Annual'!CS350/('Balance Sheet Annual'!BB350-'Balance Sheet Annual'!AQ350-'Balance Sheet Annual'!AR350-'Balance Sheet Annual'!AS350)</f>
        <v>1.3189218872347455</v>
      </c>
      <c r="Z350" s="22">
        <f>'Balance Sheet Annual'!BA350/'Balance Sheet Annual'!BB350</f>
        <v>0.74881166109716701</v>
      </c>
      <c r="AA350" s="22">
        <f>'Balance Sheet Annual'!AR350/'Balance Sheet Annual'!BB350</f>
        <v>0.51143219935522022</v>
      </c>
      <c r="AB350" s="23">
        <f>'Balance Sheet Annual'!CS350/'Balance Sheet Annual'!CT350</f>
        <v>0.56704030964009933</v>
      </c>
      <c r="AC350" s="24">
        <f>'Income Statement Annual'!V350/'Income Statement Annual'!N350</f>
        <v>0.7642152116365668</v>
      </c>
      <c r="AD350" s="22">
        <f>('Income Statement Annual'!AF350-'Income Statement Annual'!AC350)/'Income Statement Annual'!N350</f>
        <v>0.13290364998023108</v>
      </c>
      <c r="AE350" s="22">
        <f>'Income Statement Annual'!AF350/'Income Statement Annual'!N350</f>
        <v>0.1195652243566124</v>
      </c>
      <c r="AF350" s="22">
        <f>'Income Statement Annual'!BS350/'Income Statement Annual'!N350</f>
        <v>0.13858057107557759</v>
      </c>
      <c r="AG350" s="22" t="e">
        <f>('Income Statement Annual'!AF350-'Income Statement Annual'!AC350)/('Income Statement Annual'!AH350*-1)</f>
        <v>#DIV/0!</v>
      </c>
      <c r="AH350" s="23" t="e">
        <f>'Income Statement Annual'!AF350/('Income Statement Annual'!AH350*-1)</f>
        <v>#DIV/0!</v>
      </c>
      <c r="AI350" s="24">
        <f>'Cash Flow Statement Annual'!BG350/'Cash Flow Statement Annual'!AB350</f>
        <v>1.2111297591883686E-2</v>
      </c>
      <c r="AJ350" s="22">
        <f>'Cash Flow Statement Annual'!AB350/'Balance Sheet Annual'!BR350</f>
        <v>0.20178318742969395</v>
      </c>
      <c r="AK350" s="22">
        <f>('Cash Flow Statement Annual'!AB350+'Cash Flow Statement Annual'!AV350)/('Balance Sheet Annual'!BH350+'Balance Sheet Annual'!BS350)</f>
        <v>0.90395990658507064</v>
      </c>
      <c r="AL350" s="23">
        <f>('Cash Flow Statement Annual'!AB350/('Balance Sheet Annual'!BH350+'Balance Sheet Annual'!BS350))</f>
        <v>0.90395990658507064</v>
      </c>
      <c r="AM350" s="24">
        <f>'Income Statement Annual'!BS350/'Balance Sheet Annual'!CS350</f>
        <v>0.12410793066887804</v>
      </c>
      <c r="AN350" s="22">
        <f>'Income Statement Annual'!N350/'Balance Sheet Annual'!CS350</f>
        <v>0.89556515538670567</v>
      </c>
      <c r="AO350" s="22">
        <f>'Income Statement Annual'!N350/'Balance Sheet Annual'!BB350</f>
        <v>0.50782154301336124</v>
      </c>
      <c r="AP350" s="22">
        <f>'Income Statement Annual'!N350/('Balance Sheet Annual'!AH350-'Balance Sheet Annual'!BR350)</f>
        <v>-5.5871060366833865</v>
      </c>
      <c r="AQ350" s="22">
        <f>'Income Statement Annual'!BS350/'Balance Sheet Annual'!BB350</f>
        <v>7.037419943527258E-2</v>
      </c>
      <c r="AR350" s="22">
        <f>'Cash Flow Statement Annual'!AB350/'Income Statement Annual'!N350</f>
        <v>0.13592570211767932</v>
      </c>
      <c r="AS350" s="22">
        <f>'Cash Flow Statement Annual'!BG350/'Income Statement Annual'!N350</f>
        <v>1.6462366287329489E-3</v>
      </c>
      <c r="AT350" s="22">
        <f>'Cash Flow Statement Annual'!AB350/'Balance Sheet Annual'!BB350</f>
        <v>6.9025999784574424E-2</v>
      </c>
      <c r="AU350" s="22">
        <f>('Cash Flow Statement Annual'!AB350+'Cash Flow Statement Annual'!AU350)/'Balance Sheet Annual'!BR350</f>
        <v>-0.15186963563330741</v>
      </c>
      <c r="AV350" s="22">
        <f>('Cash Flow Statement Annual'!AB350+'Cash Flow Statement Annual'!AU350)/('Balance Sheet Annual'!BH350+'Balance Sheet Annual'!BS350)</f>
        <v>-0.68035431191722207</v>
      </c>
      <c r="AW350" s="22">
        <f>'Cash Flow Statement Annual'!AB350/'Balance Sheet Annual'!BS350</f>
        <v>3.3793922013781019</v>
      </c>
      <c r="AX350" s="22">
        <f>('Cash Flow Statement Annual'!AB350+'Cash Flow Statement Annual'!AU350)/'Balance Sheet Annual'!BS350</f>
        <v>-2.5434579997610229</v>
      </c>
      <c r="AY350" s="22">
        <f>('Balance Sheet Annual'!BH350+'Balance Sheet Annual'!BS350)/('Income Statement Annual'!AF350-'Income Statement Annual'!AC350)</f>
        <v>1.1313982642237224</v>
      </c>
      <c r="AZ350" s="22">
        <f>(('Balance Sheet Annual'!BH350+'Balance Sheet Annual'!BS350)-'Balance Sheet Annual'!N350)/('Income Statement Annual'!AF350-'Income Statement Annual'!AC350)</f>
        <v>-0.61188765670202505</v>
      </c>
      <c r="BA350" s="22">
        <f>('Cash Flow Statement Annual'!AB350+'Cash Flow Statement Annual'!AU350)/'Income Statement Annual'!BS350</f>
        <v>-0.73821898741786474</v>
      </c>
      <c r="BB350" s="22">
        <f>'Income Statement Annual'!AF350/('Balance Sheet Annual'!BH350+'Balance Sheet Annual'!BS350)</f>
        <v>0.79515623135536884</v>
      </c>
      <c r="BC350" s="23">
        <f>'Income Statement Annual'!AF350/('Balance Sheet Annual'!BB350-'Balance Sheet Annual'!BR350)</f>
        <v>9.2287512065484884E-2</v>
      </c>
    </row>
    <row r="351" spans="1:55" x14ac:dyDescent="0.2">
      <c r="A351" s="47" t="s">
        <v>1075</v>
      </c>
      <c r="B351" s="47" t="s">
        <v>1076</v>
      </c>
      <c r="C351" s="47" t="str">
        <f>VLOOKUP(A351,'[1]S&amp;P 500 Wikipedia'!A:D,3,FALSE)</f>
        <v>Utilities</v>
      </c>
      <c r="D351" s="47">
        <v>189248</v>
      </c>
      <c r="E351" s="47" t="s">
        <v>16</v>
      </c>
      <c r="F351" s="47">
        <v>2018</v>
      </c>
      <c r="G351" s="47" t="s">
        <v>17</v>
      </c>
      <c r="H351" s="48">
        <v>43465</v>
      </c>
      <c r="I351" s="48">
        <v>43516</v>
      </c>
      <c r="J351" s="48">
        <v>43586</v>
      </c>
      <c r="K351" s="47">
        <v>1032000000</v>
      </c>
      <c r="L351" s="47">
        <v>1041000000</v>
      </c>
      <c r="M351" s="59" t="s">
        <v>2142</v>
      </c>
      <c r="N351" s="20">
        <f>'Balance Sheet Annual'!AH351/'Balance Sheet Annual'!BR351</f>
        <v>0.64543995107407692</v>
      </c>
      <c r="O351" s="21">
        <f>('Balance Sheet Annual'!AH351-'Balance Sheet Annual'!U351)/'Balance Sheet Annual'!BR351</f>
        <v>0.53344545524042508</v>
      </c>
      <c r="P351" s="21">
        <f>'Balance Sheet Annual'!N351/'Balance Sheet Annual'!BR351</f>
        <v>0.10671966975001911</v>
      </c>
      <c r="Q351" s="21">
        <f>'Balance Sheet Annual'!CH351/'Balance Sheet Annual'!CS351</f>
        <v>2.9861575178997612</v>
      </c>
      <c r="R351" s="21">
        <f>('Balance Sheet Annual'!BH351+'Balance Sheet Annual'!BS351)/'Balance Sheet Annual'!BB351</f>
        <v>0.4007133448517714</v>
      </c>
      <c r="S351" s="21">
        <f>('Balance Sheet Annual'!BH351/'Balance Sheet Annual'!BB351)</f>
        <v>5.2286295909814054E-2</v>
      </c>
      <c r="T351" s="21">
        <f>'Balance Sheet Annual'!BS351/'Balance Sheet Annual'!BB351</f>
        <v>0.34842704894195736</v>
      </c>
      <c r="U351" s="21">
        <f>('Balance Sheet Annual'!BH351+'Balance Sheet Annual'!BS351)/'Balance Sheet Annual'!CS351</f>
        <v>1.597306512103648</v>
      </c>
      <c r="V351" s="21">
        <f>('Balance Sheet Annual'!BH351/'Balance Sheet Annual'!CS351)</f>
        <v>0.20842141152403681</v>
      </c>
      <c r="W351" s="21">
        <f>('Balance Sheet Annual'!BS351/'Balance Sheet Annual'!CS351)</f>
        <v>1.3888851005796112</v>
      </c>
      <c r="X351" s="22">
        <f>'Balance Sheet Annual'!AH351/'Balance Sheet Annual'!BB351</f>
        <v>7.2215474622372003E-2</v>
      </c>
      <c r="Y351" s="22">
        <f>'Balance Sheet Annual'!CS351/('Balance Sheet Annual'!BB351-'Balance Sheet Annual'!AQ351-'Balance Sheet Annual'!AR351-'Balance Sheet Annual'!AS351)</f>
        <v>0.26426756527850359</v>
      </c>
      <c r="Z351" s="22">
        <f>'Balance Sheet Annual'!BA351/'Balance Sheet Annual'!BB351</f>
        <v>0.92778452537762801</v>
      </c>
      <c r="AA351" s="22">
        <f>'Balance Sheet Annual'!AR351/'Balance Sheet Annual'!BB351</f>
        <v>4.5460766033152571E-2</v>
      </c>
      <c r="AB351" s="23">
        <f>'Balance Sheet Annual'!CS351/'Balance Sheet Annual'!CT351</f>
        <v>0.25086815950185609</v>
      </c>
      <c r="AC351" s="24">
        <f>'Income Statement Annual'!V351/'Income Statement Annual'!N351</f>
        <v>0.66150244732921903</v>
      </c>
      <c r="AD351" s="22">
        <f>('Income Statement Annual'!AF351-'Income Statement Annual'!AC351)/'Income Statement Annual'!N351</f>
        <v>0.35488401787614388</v>
      </c>
      <c r="AE351" s="22">
        <f>'Income Statement Annual'!AF351/'Income Statement Annual'!N351</f>
        <v>0.22162162162162163</v>
      </c>
      <c r="AF351" s="22">
        <f>'Income Statement Annual'!BS351/'Income Statement Annual'!N351</f>
        <v>9.4743562460097894E-2</v>
      </c>
      <c r="AG351" s="22">
        <f>('Income Statement Annual'!AF351-'Income Statement Annual'!AC351)/('Income Statement Annual'!AH351*-1)</f>
        <v>4.5266015200868619</v>
      </c>
      <c r="AH351" s="23">
        <f>'Income Statement Annual'!AF351/('Income Statement Annual'!AH351*-1)</f>
        <v>2.8268186753528775</v>
      </c>
      <c r="AI351" s="24">
        <f>'Cash Flow Statement Annual'!BG351/'Cash Flow Statement Annual'!AB351</f>
        <v>-0.26105111591072716</v>
      </c>
      <c r="AJ351" s="22">
        <f>'Cash Flow Statement Annual'!AB351/'Balance Sheet Annual'!BR351</f>
        <v>0.53092271233086152</v>
      </c>
      <c r="AK351" s="22">
        <f>('Cash Flow Statement Annual'!AB351+'Cash Flow Statement Annual'!AV351)/('Balance Sheet Annual'!BH351+'Balance Sheet Annual'!BS351)</f>
        <v>9.6480181007065249E-2</v>
      </c>
      <c r="AL351" s="23">
        <f>('Cash Flow Statement Annual'!AB351/('Balance Sheet Annual'!BH351+'Balance Sheet Annual'!BS351))</f>
        <v>0.14824222502081155</v>
      </c>
      <c r="AM351" s="24">
        <f>'Income Statement Annual'!BS351/'Balance Sheet Annual'!CS351</f>
        <v>7.5894988066825778E-2</v>
      </c>
      <c r="AN351" s="22">
        <f>'Income Statement Annual'!N351/'Balance Sheet Annual'!CS351</f>
        <v>0.80105693828844182</v>
      </c>
      <c r="AO351" s="22">
        <f>'Income Statement Annual'!N351/'Balance Sheet Annual'!BB351</f>
        <v>0.20095967976461332</v>
      </c>
      <c r="AP351" s="22">
        <f>'Income Statement Annual'!N351/('Balance Sheet Annual'!AH351-'Balance Sheet Annual'!BR351)</f>
        <v>-5.0657611039241051</v>
      </c>
      <c r="AQ351" s="22">
        <f>'Income Statement Annual'!BS351/'Balance Sheet Annual'!BB351</f>
        <v>1.903963597173991E-2</v>
      </c>
      <c r="AR351" s="22">
        <f>'Cash Flow Statement Annual'!AB351/'Income Statement Annual'!N351</f>
        <v>0.29559480740583105</v>
      </c>
      <c r="AS351" s="22">
        <f>'Cash Flow Statement Annual'!BG351/'Income Statement Annual'!N351</f>
        <v>-7.716535433070866E-2</v>
      </c>
      <c r="AT351" s="22">
        <f>'Cash Flow Statement Annual'!AB351/'Balance Sheet Annual'!BB351</f>
        <v>5.9402637836358352E-2</v>
      </c>
      <c r="AU351" s="22">
        <f>('Cash Flow Statement Annual'!AB351+'Cash Flow Statement Annual'!AU351)/'Balance Sheet Annual'!BR351</f>
        <v>9.0589404479779839E-2</v>
      </c>
      <c r="AV351" s="22">
        <f>('Cash Flow Statement Annual'!AB351+'Cash Flow Statement Annual'!AU351)/('Balance Sheet Annual'!BH351+'Balance Sheet Annual'!BS351)</f>
        <v>2.5294029755170869E-2</v>
      </c>
      <c r="AW351" s="22">
        <f>'Cash Flow Statement Annual'!AB351/'Balance Sheet Annual'!BS351</f>
        <v>0.17048802042419481</v>
      </c>
      <c r="AX351" s="22">
        <f>('Cash Flow Statement Annual'!AB351+'Cash Flow Statement Annual'!AU351)/'Balance Sheet Annual'!BS351</f>
        <v>2.9089748625294579E-2</v>
      </c>
      <c r="AY351" s="22">
        <f>('Balance Sheet Annual'!BH351+'Balance Sheet Annual'!BS351)/('Income Statement Annual'!AF351-'Income Statement Annual'!AC351)</f>
        <v>5.6187335092348283</v>
      </c>
      <c r="AZ351" s="22">
        <f>(('Balance Sheet Annual'!BH351+'Balance Sheet Annual'!BS351)-'Balance Sheet Annual'!N351)/('Income Statement Annual'!AF351-'Income Statement Annual'!AC351)</f>
        <v>5.451307267929959</v>
      </c>
      <c r="BA351" s="22">
        <f>('Cash Flow Statement Annual'!AB351+'Cash Flow Statement Annual'!AU351)/'Income Statement Annual'!BS351</f>
        <v>0.53234501347708896</v>
      </c>
      <c r="BB351" s="22">
        <f>'Income Statement Annual'!AF351/('Balance Sheet Annual'!BH351+'Balance Sheet Annual'!BS351)</f>
        <v>0.11114431471322761</v>
      </c>
      <c r="BC351" s="23">
        <f>'Income Statement Annual'!AF351/('Balance Sheet Annual'!BB351-'Balance Sheet Annual'!BR351)</f>
        <v>5.0147833540396598E-2</v>
      </c>
    </row>
    <row r="352" spans="1:55" x14ac:dyDescent="0.2">
      <c r="A352" s="47" t="s">
        <v>1063</v>
      </c>
      <c r="B352" s="47" t="s">
        <v>1064</v>
      </c>
      <c r="C352" s="47" t="str">
        <f>VLOOKUP(A352,'[1]S&amp;P 500 Wikipedia'!A:D,3,FALSE)</f>
        <v>Real Estate</v>
      </c>
      <c r="D352" s="47">
        <v>111127</v>
      </c>
      <c r="E352" s="47" t="s">
        <v>16</v>
      </c>
      <c r="F352" s="47">
        <v>2018</v>
      </c>
      <c r="G352" s="47" t="s">
        <v>17</v>
      </c>
      <c r="H352" s="48">
        <v>43465</v>
      </c>
      <c r="I352" s="48">
        <v>43518</v>
      </c>
      <c r="J352" s="48">
        <v>43518</v>
      </c>
      <c r="K352" s="47">
        <v>309275870</v>
      </c>
      <c r="L352" s="47">
        <v>309275870</v>
      </c>
      <c r="M352" s="47" t="s">
        <v>1941</v>
      </c>
      <c r="N352" s="20">
        <f>'Balance Sheet Annual'!AH352/'Balance Sheet Annual'!BR352</f>
        <v>0.38113126642093842</v>
      </c>
      <c r="O352" s="21">
        <f>('Balance Sheet Annual'!AH352-'Balance Sheet Annual'!U352)/'Balance Sheet Annual'!BR352</f>
        <v>0.38113126642093842</v>
      </c>
      <c r="P352" s="21">
        <f>'Balance Sheet Annual'!N352/'Balance Sheet Annual'!BR352</f>
        <v>0.15336944013974366</v>
      </c>
      <c r="Q352" s="21">
        <f>'Balance Sheet Annual'!CH352/'Balance Sheet Annual'!CS352</f>
        <v>6.6198947684436442</v>
      </c>
      <c r="R352" s="21">
        <f>('Balance Sheet Annual'!BH352+'Balance Sheet Annual'!BS352)/'Balance Sheet Annual'!BB352</f>
        <v>0.75947877325925706</v>
      </c>
      <c r="S352" s="21">
        <f>('Balance Sheet Annual'!BH352/'Balance Sheet Annual'!BB352)</f>
        <v>0</v>
      </c>
      <c r="T352" s="21">
        <f>'Balance Sheet Annual'!BS352/'Balance Sheet Annual'!BB352</f>
        <v>0.75947877325925706</v>
      </c>
      <c r="U352" s="21">
        <f>('Balance Sheet Annual'!BH352+'Balance Sheet Annual'!BS352)/'Balance Sheet Annual'!CS352</f>
        <v>5.7871483311022098</v>
      </c>
      <c r="V352" s="21">
        <f>('Balance Sheet Annual'!BH352/'Balance Sheet Annual'!CS352)</f>
        <v>0</v>
      </c>
      <c r="W352" s="21">
        <f>('Balance Sheet Annual'!BS352/'Balance Sheet Annual'!CS352)</f>
        <v>5.7871483311022098</v>
      </c>
      <c r="X352" s="22">
        <f>'Balance Sheet Annual'!AH352/'Balance Sheet Annual'!BB352</f>
        <v>4.1652242441176289E-2</v>
      </c>
      <c r="Y352" s="22">
        <f>'Balance Sheet Annual'!CS352/('Balance Sheet Annual'!BB352-'Balance Sheet Annual'!AQ352-'Balance Sheet Annual'!AR352-'Balance Sheet Annual'!AS352)</f>
        <v>0.13123540815042634</v>
      </c>
      <c r="Z352" s="22">
        <f>'Balance Sheet Annual'!BA352/'Balance Sheet Annual'!BB352</f>
        <v>0.95834775755882373</v>
      </c>
      <c r="AA352" s="22">
        <f>'Balance Sheet Annual'!AR352/'Balance Sheet Annual'!BB352</f>
        <v>0</v>
      </c>
      <c r="AB352" s="23">
        <f>'Balance Sheet Annual'!CS352/'Balance Sheet Annual'!CT352</f>
        <v>0.13123540815042634</v>
      </c>
      <c r="AC352" s="24">
        <f>'Income Statement Annual'!V352/'Income Statement Annual'!N352</f>
        <v>0.82184898723364541</v>
      </c>
      <c r="AD352" s="22">
        <f>('Income Statement Annual'!AF352-'Income Statement Annual'!AC352)/'Income Statement Annual'!N352</f>
        <v>0.74118081223856336</v>
      </c>
      <c r="AE352" s="22">
        <f>'Income Statement Annual'!AF352/'Income Statement Annual'!N352</f>
        <v>0.51451549589168744</v>
      </c>
      <c r="AF352" s="22">
        <f>'Income Statement Annual'!BS352/'Income Statement Annual'!N352</f>
        <v>0.43067442287526564</v>
      </c>
      <c r="AG352" s="22">
        <f>('Income Statement Annual'!AF352-'Income Statement Annual'!AC352)/('Income Statement Annual'!AH352*-1)</f>
        <v>5.1396283717948874</v>
      </c>
      <c r="AH352" s="23">
        <f>'Income Statement Annual'!AF352/('Income Statement Annual'!AH352*-1)</f>
        <v>3.5678452501032574</v>
      </c>
      <c r="AI352" s="24">
        <f>'Cash Flow Statement Annual'!BG352/'Cash Flow Statement Annual'!AB352</f>
        <v>-1.1950167377804604</v>
      </c>
      <c r="AJ352" s="22">
        <f>'Cash Flow Statement Annual'!AB352/'Balance Sheet Annual'!BR352</f>
        <v>1.1184490314646873</v>
      </c>
      <c r="AK352" s="22">
        <f>('Cash Flow Statement Annual'!AB352+'Cash Flow Statement Annual'!AV352)/('Balance Sheet Annual'!BH352+'Balance Sheet Annual'!BS352)</f>
        <v>5.58547572497263E-2</v>
      </c>
      <c r="AL352" s="23">
        <f>('Cash Flow Statement Annual'!AB352/('Balance Sheet Annual'!BH352+'Balance Sheet Annual'!BS352))</f>
        <v>0.1609401371820042</v>
      </c>
      <c r="AM352" s="24">
        <f>'Income Statement Annual'!BS352/'Balance Sheet Annual'!CS352</f>
        <v>0.60507797261516238</v>
      </c>
      <c r="AN352" s="22">
        <f>'Income Statement Annual'!N352/'Balance Sheet Annual'!CS352</f>
        <v>1.4049545096631115</v>
      </c>
      <c r="AO352" s="22">
        <f>'Income Statement Annual'!N352/'Balance Sheet Annual'!BB352</f>
        <v>0.18437977850842055</v>
      </c>
      <c r="AP352" s="22">
        <f>'Income Statement Annual'!N352/('Balance Sheet Annual'!AH352-'Balance Sheet Annual'!BR352)</f>
        <v>-2.7261574650709086</v>
      </c>
      <c r="AQ352" s="22">
        <f>'Income Statement Annual'!BS352/'Balance Sheet Annual'!BB352</f>
        <v>7.9407654698983324E-2</v>
      </c>
      <c r="AR352" s="22">
        <f>'Cash Flow Statement Annual'!AB352/'Income Statement Annual'!N352</f>
        <v>0.66292854316224747</v>
      </c>
      <c r="AS352" s="22">
        <f>'Cash Flow Statement Annual'!BG352/'Income Statement Annual'!N352</f>
        <v>-0.7922107050313022</v>
      </c>
      <c r="AT352" s="22">
        <f>'Cash Flow Statement Annual'!AB352/'Balance Sheet Annual'!BB352</f>
        <v>0.12223061795516509</v>
      </c>
      <c r="AU352" s="22">
        <f>('Cash Flow Statement Annual'!AB352+'Cash Flow Statement Annual'!AU352)/'Balance Sheet Annual'!BR352</f>
        <v>1.0479253595199622</v>
      </c>
      <c r="AV352" s="22">
        <f>('Cash Flow Statement Annual'!AB352+'Cash Flow Statement Annual'!AU352)/('Balance Sheet Annual'!BH352+'Balance Sheet Annual'!BS352)</f>
        <v>0.15079207578800485</v>
      </c>
      <c r="AW352" s="22">
        <f>'Cash Flow Statement Annual'!AB352/'Balance Sheet Annual'!BS352</f>
        <v>0.1609401371820042</v>
      </c>
      <c r="AX352" s="22">
        <f>('Cash Flow Statement Annual'!AB352+'Cash Flow Statement Annual'!AU352)/'Balance Sheet Annual'!BS352</f>
        <v>0.15079207578800485</v>
      </c>
      <c r="AY352" s="22">
        <f>('Balance Sheet Annual'!BH352+'Balance Sheet Annual'!BS352)/('Income Statement Annual'!AF352-'Income Statement Annual'!AC352)</f>
        <v>5.5574835204902016</v>
      </c>
      <c r="AZ352" s="22">
        <f>(('Balance Sheet Annual'!BH352+'Balance Sheet Annual'!BS352)-'Balance Sheet Annual'!N352)/('Income Statement Annual'!AF352-'Income Statement Annual'!AC352)</f>
        <v>5.4348341890540715</v>
      </c>
      <c r="BA352" s="22">
        <f>('Cash Flow Statement Annual'!AB352+'Cash Flow Statement Annual'!AU352)/'Income Statement Annual'!BS352</f>
        <v>1.4422209190137074</v>
      </c>
      <c r="BB352" s="22">
        <f>'Income Statement Annual'!AF352/('Balance Sheet Annual'!BH352+'Balance Sheet Annual'!BS352)</f>
        <v>0.12490968347218805</v>
      </c>
      <c r="BC352" s="23">
        <f>'Income Statement Annual'!AF352/('Balance Sheet Annual'!BB352-'Balance Sheet Annual'!BR352)</f>
        <v>0.10650582998635991</v>
      </c>
    </row>
    <row r="353" spans="1:55" x14ac:dyDescent="0.2">
      <c r="A353" s="47" t="s">
        <v>1036</v>
      </c>
      <c r="B353" s="47" t="s">
        <v>1037</v>
      </c>
      <c r="C353" s="47" t="str">
        <f>VLOOKUP(A353,'[1]S&amp;P 500 Wikipedia'!A:D,3,FALSE)</f>
        <v>Financials</v>
      </c>
      <c r="D353" s="47">
        <v>378217</v>
      </c>
      <c r="E353" s="47" t="s">
        <v>16</v>
      </c>
      <c r="F353" s="47">
        <v>2018</v>
      </c>
      <c r="G353" s="47" t="s">
        <v>17</v>
      </c>
      <c r="H353" s="48">
        <v>43465</v>
      </c>
      <c r="I353" s="48">
        <v>43509</v>
      </c>
      <c r="J353" s="48">
        <v>43509</v>
      </c>
      <c r="K353" s="47">
        <v>248800000</v>
      </c>
      <c r="L353" s="47">
        <v>251600000</v>
      </c>
      <c r="M353" s="47" t="s">
        <v>1942</v>
      </c>
      <c r="N353" s="20">
        <f>'Balance Sheet Annual'!AH353/'Balance Sheet Annual'!BR353</f>
        <v>1.3708634461772538</v>
      </c>
      <c r="O353" s="21">
        <f>('Balance Sheet Annual'!AH353-'Balance Sheet Annual'!U353)/'Balance Sheet Annual'!BR353</f>
        <v>1.3708634461772538</v>
      </c>
      <c r="P353" s="21">
        <f>'Balance Sheet Annual'!N353/'Balance Sheet Annual'!BR353</f>
        <v>0.7360213008748574</v>
      </c>
      <c r="Q353" s="21">
        <f>'Balance Sheet Annual'!CH353/'Balance Sheet Annual'!CS353</f>
        <v>3.1050347222222223</v>
      </c>
      <c r="R353" s="21">
        <f>('Balance Sheet Annual'!BH353+'Balance Sheet Annual'!BS353)/'Balance Sheet Annual'!BB353</f>
        <v>0.38718545146965533</v>
      </c>
      <c r="S353" s="21">
        <f>('Balance Sheet Annual'!BH353/'Balance Sheet Annual'!BB353)</f>
        <v>0</v>
      </c>
      <c r="T353" s="21">
        <f>'Balance Sheet Annual'!BS353/'Balance Sheet Annual'!BB353</f>
        <v>0.38718545146965533</v>
      </c>
      <c r="U353" s="21">
        <f>('Balance Sheet Annual'!BH353+'Balance Sheet Annual'!BS353)/'Balance Sheet Annual'!CS353</f>
        <v>1.5894097222222223</v>
      </c>
      <c r="V353" s="21">
        <f>('Balance Sheet Annual'!BH353/'Balance Sheet Annual'!CS353)</f>
        <v>0</v>
      </c>
      <c r="W353" s="21">
        <f>('Balance Sheet Annual'!BS353/'Balance Sheet Annual'!CS353)</f>
        <v>1.5894097222222223</v>
      </c>
      <c r="X353" s="22">
        <f>'Balance Sheet Annual'!AH353/'Balance Sheet Annual'!BB353</f>
        <v>0.38105307676041444</v>
      </c>
      <c r="Y353" s="22">
        <f>'Balance Sheet Annual'!CS353/('Balance Sheet Annual'!BB353-'Balance Sheet Annual'!AQ353-'Balance Sheet Annual'!AR353-'Balance Sheet Annual'!AS353)</f>
        <v>0.52375539895430778</v>
      </c>
      <c r="Z353" s="22">
        <f>'Balance Sheet Annual'!BA353/'Balance Sheet Annual'!BB353</f>
        <v>0.61894692323958556</v>
      </c>
      <c r="AA353" s="22">
        <f>'Balance Sheet Annual'!AR353/'Balance Sheet Annual'!BB353</f>
        <v>0.37375766546838657</v>
      </c>
      <c r="AB353" s="23">
        <f>'Balance Sheet Annual'!CS353/'Balance Sheet Annual'!CT353</f>
        <v>0.24360329879467119</v>
      </c>
      <c r="AC353" s="24">
        <f>'Income Statement Annual'!V353/'Income Statement Annual'!N353</f>
        <v>0.72818791946308725</v>
      </c>
      <c r="AD353" s="22">
        <f>('Income Statement Annual'!AF353-'Income Statement Annual'!AC353)/'Income Statement Annual'!N353</f>
        <v>0.48274209012464048</v>
      </c>
      <c r="AE353" s="22">
        <f>'Income Statement Annual'!AF353/'Income Statement Annual'!N353</f>
        <v>0.44982422499201025</v>
      </c>
      <c r="AF353" s="22">
        <f>'Income Statement Annual'!BS353/'Income Statement Annual'!N353</f>
        <v>0.31287951422179611</v>
      </c>
      <c r="AG353" s="22">
        <f>('Income Statement Annual'!AF353-'Income Statement Annual'!AC353)/('Income Statement Annual'!AH353*-1)</f>
        <v>22.544776119402986</v>
      </c>
      <c r="AH353" s="23">
        <f>'Income Statement Annual'!AF353/('Income Statement Annual'!AH353*-1)</f>
        <v>21.007462686567163</v>
      </c>
      <c r="AI353" s="24">
        <f>'Cash Flow Statement Annual'!BG353/'Cash Flow Statement Annual'!AB353</f>
        <v>-1.1085271317829457</v>
      </c>
      <c r="AJ353" s="22">
        <f>'Cash Flow Statement Annual'!AB353/'Balance Sheet Annual'!BR353</f>
        <v>0.78508938759984781</v>
      </c>
      <c r="AK353" s="22">
        <f>('Cash Flow Statement Annual'!AB353+'Cash Flow Statement Annual'!AV353)/('Balance Sheet Annual'!BH353+'Balance Sheet Annual'!BS353)</f>
        <v>0.42626979792463132</v>
      </c>
      <c r="AL353" s="23">
        <f>('Cash Flow Statement Annual'!AB353/('Balance Sheet Annual'!BH353+'Balance Sheet Annual'!BS353))</f>
        <v>0.56362643364281817</v>
      </c>
      <c r="AM353" s="24">
        <f>'Income Statement Annual'!BS353/'Balance Sheet Annual'!CS353</f>
        <v>0.84982638888888884</v>
      </c>
      <c r="AN353" s="22">
        <f>'Income Statement Annual'!N353/'Balance Sheet Annual'!CS353</f>
        <v>2.7161458333333335</v>
      </c>
      <c r="AO353" s="22">
        <f>'Income Statement Annual'!N353/'Balance Sheet Annual'!BB353</f>
        <v>0.66166208500740109</v>
      </c>
      <c r="AP353" s="22">
        <f>'Income Statement Annual'!N353/('Balance Sheet Annual'!AH353-'Balance Sheet Annual'!BR353)</f>
        <v>6.4184615384615382</v>
      </c>
      <c r="AQ353" s="22">
        <f>'Income Statement Annual'!BS353/'Balance Sheet Annual'!BB353</f>
        <v>0.20702051173609642</v>
      </c>
      <c r="AR353" s="22">
        <f>'Cash Flow Statement Annual'!AB353/'Income Statement Annual'!N353</f>
        <v>0.32981783317353786</v>
      </c>
      <c r="AS353" s="22">
        <f>'Cash Flow Statement Annual'!BG353/'Income Statement Annual'!N353</f>
        <v>-0.36561201661872805</v>
      </c>
      <c r="AT353" s="22">
        <f>'Cash Flow Statement Annual'!AB353/'Balance Sheet Annual'!BB353</f>
        <v>0.21822795517022625</v>
      </c>
      <c r="AU353" s="22">
        <f>('Cash Flow Statement Annual'!AB353+'Cash Flow Statement Annual'!AU353)/'Balance Sheet Annual'!BR353</f>
        <v>0.58995815899581594</v>
      </c>
      <c r="AV353" s="22">
        <f>('Cash Flow Statement Annual'!AB353+'Cash Flow Statement Annual'!AU353)/('Balance Sheet Annual'!BH353+'Balance Sheet Annual'!BS353)</f>
        <v>0.4235390496996177</v>
      </c>
      <c r="AW353" s="22">
        <f>'Cash Flow Statement Annual'!AB353/'Balance Sheet Annual'!BS353</f>
        <v>0.56362643364281817</v>
      </c>
      <c r="AX353" s="22">
        <f>('Cash Flow Statement Annual'!AB353+'Cash Flow Statement Annual'!AU353)/'Balance Sheet Annual'!BS353</f>
        <v>0.4235390496996177</v>
      </c>
      <c r="AY353" s="22">
        <f>('Balance Sheet Annual'!BH353+'Balance Sheet Annual'!BS353)/('Income Statement Annual'!AF353-'Income Statement Annual'!AC353)</f>
        <v>1.2121813968884476</v>
      </c>
      <c r="AZ353" s="22">
        <f>(('Balance Sheet Annual'!BH353+'Balance Sheet Annual'!BS353)-'Balance Sheet Annual'!N353)/('Income Statement Annual'!AF353-'Income Statement Annual'!AC353)</f>
        <v>0.57166501158556771</v>
      </c>
      <c r="BA353" s="22">
        <f>('Cash Flow Statement Annual'!AB353+'Cash Flow Statement Annual'!AU353)/'Income Statement Annual'!BS353</f>
        <v>0.7921348314606742</v>
      </c>
      <c r="BB353" s="22">
        <f>'Income Statement Annual'!AF353/('Balance Sheet Annual'!BH353+'Balance Sheet Annual'!BS353)</f>
        <v>0.76870562534134357</v>
      </c>
      <c r="BC353" s="23">
        <f>'Income Statement Annual'!AF353/('Balance Sheet Annual'!BB353-'Balance Sheet Annual'!BR353)</f>
        <v>0.41221262263874653</v>
      </c>
    </row>
    <row r="354" spans="1:55" x14ac:dyDescent="0.2">
      <c r="A354" s="47" t="s">
        <v>1054</v>
      </c>
      <c r="B354" s="47" t="s">
        <v>1055</v>
      </c>
      <c r="C354" s="47" t="str">
        <f>VLOOKUP(A354,'[1]S&amp;P 500 Wikipedia'!A:D,3,FALSE)</f>
        <v>Utilities</v>
      </c>
      <c r="D354" s="47">
        <v>378214</v>
      </c>
      <c r="E354" s="47" t="s">
        <v>16</v>
      </c>
      <c r="F354" s="47">
        <v>2018</v>
      </c>
      <c r="G354" s="47" t="s">
        <v>17</v>
      </c>
      <c r="H354" s="48">
        <v>43465</v>
      </c>
      <c r="I354" s="48">
        <v>43522</v>
      </c>
      <c r="J354" s="48">
        <v>43679</v>
      </c>
      <c r="K354" s="47">
        <v>274575000</v>
      </c>
      <c r="L354" s="47">
        <v>278174000</v>
      </c>
      <c r="M354" s="47" t="s">
        <v>2143</v>
      </c>
      <c r="N354" s="20">
        <f>'Balance Sheet Annual'!AH354/'Balance Sheet Annual'!BR354</f>
        <v>0.6200034019391053</v>
      </c>
      <c r="O354" s="21">
        <f>('Balance Sheet Annual'!AH354-'Balance Sheet Annual'!U354)/'Balance Sheet Annual'!BR354</f>
        <v>0.57611838748086408</v>
      </c>
      <c r="P354" s="21">
        <f>'Balance Sheet Annual'!N354/'Balance Sheet Annual'!BR354</f>
        <v>1.7349889436979078E-2</v>
      </c>
      <c r="Q354" s="21">
        <f>'Balance Sheet Annual'!CH354/'Balance Sheet Annual'!CS354</f>
        <v>2.1503532834580215</v>
      </c>
      <c r="R354" s="21">
        <f>('Balance Sheet Annual'!BH354+'Balance Sheet Annual'!BS354)/'Balance Sheet Annual'!BB354</f>
        <v>0.40520795540750026</v>
      </c>
      <c r="S354" s="21">
        <f>('Balance Sheet Annual'!BH354/'Balance Sheet Annual'!BB354)</f>
        <v>3.3378409578152315E-2</v>
      </c>
      <c r="T354" s="21">
        <f>'Balance Sheet Annual'!BS354/'Balance Sheet Annual'!BB354</f>
        <v>0.37182954582934791</v>
      </c>
      <c r="U354" s="21">
        <f>('Balance Sheet Annual'!BH354+'Balance Sheet Annual'!BS354)/'Balance Sheet Annual'!CS354</f>
        <v>1.2765482128013299</v>
      </c>
      <c r="V354" s="21">
        <f>('Balance Sheet Annual'!BH354/'Balance Sheet Annual'!CS354)</f>
        <v>0.10515378221113882</v>
      </c>
      <c r="W354" s="21">
        <f>('Balance Sheet Annual'!BS354/'Balance Sheet Annual'!CS354)</f>
        <v>1.1713944305901911</v>
      </c>
      <c r="X354" s="22">
        <f>'Balance Sheet Annual'!AH354/'Balance Sheet Annual'!BB354</f>
        <v>6.0110821597018374E-2</v>
      </c>
      <c r="Y354" s="22">
        <f>'Balance Sheet Annual'!CS354/('Balance Sheet Annual'!BB354-'Balance Sheet Annual'!AQ354-'Balance Sheet Annual'!AR354-'Balance Sheet Annual'!AS354)</f>
        <v>0.32728014690879415</v>
      </c>
      <c r="Z354" s="22">
        <f>'Balance Sheet Annual'!BA354/'Balance Sheet Annual'!BB354</f>
        <v>0.93988917840298158</v>
      </c>
      <c r="AA354" s="22">
        <f>'Balance Sheet Annual'!AR354/'Balance Sheet Annual'!BB354</f>
        <v>2.6419077146343877E-2</v>
      </c>
      <c r="AB354" s="23">
        <f>'Balance Sheet Annual'!CS354/'Balance Sheet Annual'!CT354</f>
        <v>0.3174247171740493</v>
      </c>
      <c r="AC354" s="24">
        <f>'Income Statement Annual'!V354/'Income Statement Annual'!N354</f>
        <v>0.66081971421237273</v>
      </c>
      <c r="AD354" s="22">
        <f>('Income Statement Annual'!AF354-'Income Statement Annual'!AC354)/'Income Statement Annual'!N354</f>
        <v>0.33729785231453752</v>
      </c>
      <c r="AE354" s="22">
        <f>'Income Statement Annual'!AF354/'Income Statement Annual'!N354</f>
        <v>0.20475742277744502</v>
      </c>
      <c r="AF354" s="22">
        <f>'Income Statement Annual'!BS354/'Income Statement Annual'!N354</f>
        <v>7.9062205869769836E-2</v>
      </c>
      <c r="AG354" s="22">
        <f>('Income Statement Annual'!AF354-'Income Statement Annual'!AC354)/('Income Statement Annual'!AH354*-1)</f>
        <v>4.8014616321559078</v>
      </c>
      <c r="AH354" s="23">
        <f>'Income Statement Annual'!AF354/('Income Statement Annual'!AH354*-1)</f>
        <v>2.9147381242387334</v>
      </c>
      <c r="AI354" s="24">
        <f>'Cash Flow Statement Annual'!BG354/'Cash Flow Statement Annual'!AB354</f>
        <v>2.6132869161589789</v>
      </c>
      <c r="AJ354" s="22">
        <f>'Cash Flow Statement Annual'!AB354/'Balance Sheet Annual'!BR354</f>
        <v>0.58632420479673408</v>
      </c>
      <c r="AK354" s="22">
        <f>('Cash Flow Statement Annual'!AB354+'Cash Flow Statement Annual'!AV354)/('Balance Sheet Annual'!BH354+'Balance Sheet Annual'!BS354)</f>
        <v>0.10097269138415205</v>
      </c>
      <c r="AL354" s="23">
        <f>('Cash Flow Statement Annual'!AB354/('Balance Sheet Annual'!BH354+'Balance Sheet Annual'!BS354))</f>
        <v>0.14028733059297546</v>
      </c>
      <c r="AM354" s="24">
        <f>'Income Statement Annual'!BS354/'Balance Sheet Annual'!CS354</f>
        <v>4.8004987531172071E-2</v>
      </c>
      <c r="AN354" s="22">
        <f>'Income Statement Annual'!N354/'Balance Sheet Annual'!CS354</f>
        <v>0.60717996674979213</v>
      </c>
      <c r="AO354" s="22">
        <f>'Income Statement Annual'!N354/'Balance Sheet Annual'!BB354</f>
        <v>0.19273392921930144</v>
      </c>
      <c r="AP354" s="22">
        <f>'Income Statement Annual'!N354/('Balance Sheet Annual'!AH354-'Balance Sheet Annual'!BR354)</f>
        <v>-5.2314234556848698</v>
      </c>
      <c r="AQ354" s="22">
        <f>'Income Statement Annual'!BS354/'Balance Sheet Annual'!BB354</f>
        <v>1.5237969590026056E-2</v>
      </c>
      <c r="AR354" s="22">
        <f>'Cash Flow Statement Annual'!AB354/'Income Statement Annual'!N354</f>
        <v>0.29494309917001799</v>
      </c>
      <c r="AS354" s="22">
        <f>'Cash Flow Statement Annual'!BG354/'Income Statement Annual'!N354</f>
        <v>0.77077094207238817</v>
      </c>
      <c r="AT354" s="22">
        <f>'Cash Flow Statement Annual'!AB354/'Balance Sheet Annual'!BB354</f>
        <v>5.6845542399155645E-2</v>
      </c>
      <c r="AU354" s="22">
        <f>('Cash Flow Statement Annual'!AB354+'Cash Flow Statement Annual'!AU354)/'Balance Sheet Annual'!BR354</f>
        <v>-1.549583262459602</v>
      </c>
      <c r="AV354" s="22">
        <f>('Cash Flow Statement Annual'!AB354+'Cash Flow Statement Annual'!AU354)/('Balance Sheet Annual'!BH354+'Balance Sheet Annual'!BS354)</f>
        <v>-0.37076228073745471</v>
      </c>
      <c r="AW354" s="22">
        <f>'Cash Flow Statement Annual'!AB354/'Balance Sheet Annual'!BS354</f>
        <v>0.15288064931032955</v>
      </c>
      <c r="AX354" s="22">
        <f>('Cash Flow Statement Annual'!AB354+'Cash Flow Statement Annual'!AU354)/'Balance Sheet Annual'!BS354</f>
        <v>-0.40404488402004701</v>
      </c>
      <c r="AY354" s="22">
        <f>('Balance Sheet Annual'!BH354+'Balance Sheet Annual'!BS354)/('Income Statement Annual'!AF354-'Income Statement Annual'!AC354)</f>
        <v>6.2331303906646376</v>
      </c>
      <c r="AZ354" s="22">
        <f>(('Balance Sheet Annual'!BH354+'Balance Sheet Annual'!BS354)-'Balance Sheet Annual'!N354)/('Income Statement Annual'!AF354-'Income Statement Annual'!AC354)</f>
        <v>6.2072552004058856</v>
      </c>
      <c r="BA354" s="22">
        <f>('Cash Flow Statement Annual'!AB354+'Cash Flow Statement Annual'!AU354)/'Income Statement Annual'!BS354</f>
        <v>-9.8593073593073601</v>
      </c>
      <c r="BB354" s="22">
        <f>'Income Statement Annual'!AF354/('Balance Sheet Annual'!BH354+'Balance Sheet Annual'!BS354)</f>
        <v>9.7391233568027355E-2</v>
      </c>
      <c r="BC354" s="23">
        <f>'Income Statement Annual'!AF354/('Balance Sheet Annual'!BB354-'Balance Sheet Annual'!BR354)</f>
        <v>4.3700578900272104E-2</v>
      </c>
    </row>
    <row r="355" spans="1:55" x14ac:dyDescent="0.2">
      <c r="A355" s="47" t="s">
        <v>1087</v>
      </c>
      <c r="B355" s="47" t="s">
        <v>1088</v>
      </c>
      <c r="C355" s="47" t="str">
        <f>VLOOKUP(A355,'[1]S&amp;P 500 Wikipedia'!A:D,3,FALSE)</f>
        <v>Health Care</v>
      </c>
      <c r="D355" s="47">
        <v>749030</v>
      </c>
      <c r="E355" s="47" t="s">
        <v>16</v>
      </c>
      <c r="F355" s="47">
        <v>2016</v>
      </c>
      <c r="G355" s="47" t="s">
        <v>17</v>
      </c>
      <c r="H355" s="48">
        <v>42825</v>
      </c>
      <c r="I355" s="48">
        <v>42881</v>
      </c>
      <c r="J355" s="48">
        <v>43250</v>
      </c>
      <c r="K355" s="47">
        <v>84929000</v>
      </c>
      <c r="L355" s="47">
        <v>85999000</v>
      </c>
      <c r="M355" s="47" t="s">
        <v>1301</v>
      </c>
      <c r="N355" s="20">
        <f>'Balance Sheet Annual'!AH355/'Balance Sheet Annual'!BR355</f>
        <v>2.6673148436906255</v>
      </c>
      <c r="O355" s="21">
        <f>('Balance Sheet Annual'!AH355-'Balance Sheet Annual'!U355)/'Balance Sheet Annual'!BR355</f>
        <v>2.1488509708241721</v>
      </c>
      <c r="P355" s="21">
        <f>'Balance Sheet Annual'!N355/'Balance Sheet Annual'!BR355</f>
        <v>0.74143240133863408</v>
      </c>
      <c r="Q355" s="21">
        <f>'Balance Sheet Annual'!CH355/'Balance Sheet Annual'!CS355</f>
        <v>0.75245450854135876</v>
      </c>
      <c r="R355" s="21">
        <f>('Balance Sheet Annual'!BH355+'Balance Sheet Annual'!BS355)/'Balance Sheet Annual'!BB355</f>
        <v>0.30020804332662193</v>
      </c>
      <c r="S355" s="21">
        <f>('Balance Sheet Annual'!BH355/'Balance Sheet Annual'!BB355)</f>
        <v>0</v>
      </c>
      <c r="T355" s="21">
        <f>'Balance Sheet Annual'!BS355/'Balance Sheet Annual'!BB355</f>
        <v>0.30020804332662193</v>
      </c>
      <c r="U355" s="21">
        <f>('Balance Sheet Annual'!BH355+'Balance Sheet Annual'!BS355)/'Balance Sheet Annual'!CS355</f>
        <v>0.52610093902811816</v>
      </c>
      <c r="V355" s="21">
        <f>('Balance Sheet Annual'!BH355/'Balance Sheet Annual'!CS355)</f>
        <v>0</v>
      </c>
      <c r="W355" s="21">
        <f>('Balance Sheet Annual'!BS355/'Balance Sheet Annual'!CS355)</f>
        <v>0.52610093902811816</v>
      </c>
      <c r="X355" s="22">
        <f>'Balance Sheet Annual'!AH355/'Balance Sheet Annual'!BB355</f>
        <v>0.20668317610781295</v>
      </c>
      <c r="Y355" s="22">
        <f>'Balance Sheet Annual'!CS355/('Balance Sheet Annual'!BB355-'Balance Sheet Annual'!AQ355-'Balance Sheet Annual'!AR355-'Balance Sheet Annual'!AS355)</f>
        <v>1.4276700545912262</v>
      </c>
      <c r="Z355" s="22">
        <f>'Balance Sheet Annual'!BA355/'Balance Sheet Annual'!BB355</f>
        <v>0.79331682389218705</v>
      </c>
      <c r="AA355" s="22">
        <f>'Balance Sheet Annual'!AR355/'Balance Sheet Annual'!BB355</f>
        <v>0</v>
      </c>
      <c r="AB355" s="23">
        <f>'Balance Sheet Annual'!CS355/'Balance Sheet Annual'!CT355</f>
        <v>0.57062822180322492</v>
      </c>
      <c r="AC355" s="24">
        <f>'Income Statement Annual'!V355/'Income Statement Annual'!N355</f>
        <v>0.39254794554103023</v>
      </c>
      <c r="AD355" s="22">
        <f>('Income Statement Annual'!AF355-'Income Statement Annual'!AC355)/'Income Statement Annual'!N355</f>
        <v>0.10952649233223462</v>
      </c>
      <c r="AE355" s="22">
        <f>'Income Statement Annual'!AF355/'Income Statement Annual'!N355</f>
        <v>0.10952649233223462</v>
      </c>
      <c r="AF355" s="22">
        <f>'Income Statement Annual'!BS355/'Income Statement Annual'!N355</f>
        <v>4.2087741832762031E-2</v>
      </c>
      <c r="AG355" s="22">
        <f>('Income Statement Annual'!AF355-'Income Statement Annual'!AC355)/('Income Statement Annual'!AH355*-1)</f>
        <v>6.427807726864331</v>
      </c>
      <c r="AH355" s="23">
        <f>'Income Statement Annual'!AF355/('Income Statement Annual'!AH355*-1)</f>
        <v>6.427807726864331</v>
      </c>
      <c r="AI355" s="24">
        <f>'Cash Flow Statement Annual'!BG355/'Cash Flow Statement Annual'!AB355</f>
        <v>-0.62982272463604083</v>
      </c>
      <c r="AJ355" s="22">
        <f>'Cash Flow Statement Annual'!AB355/'Balance Sheet Annual'!BR355</f>
        <v>1.1113859894177676</v>
      </c>
      <c r="AK355" s="22">
        <f>('Cash Flow Statement Annual'!AB355+'Cash Flow Statement Annual'!AV355)/('Balance Sheet Annual'!BH355+'Balance Sheet Annual'!BS355)</f>
        <v>0.2238242215534636</v>
      </c>
      <c r="AL355" s="23">
        <f>('Cash Flow Statement Annual'!AB355/('Balance Sheet Annual'!BH355+'Balance Sheet Annual'!BS355))</f>
        <v>0.28686227518177226</v>
      </c>
      <c r="AM355" s="24">
        <f>'Income Statement Annual'!BS355/'Balance Sheet Annual'!CS355</f>
        <v>3.9132992388345618E-2</v>
      </c>
      <c r="AN355" s="22">
        <f>'Income Statement Annual'!N355/'Balance Sheet Annual'!CS355</f>
        <v>0.9297954863875264</v>
      </c>
      <c r="AO355" s="22">
        <f>'Income Statement Annual'!N355/'Balance Sheet Annual'!BB355</f>
        <v>0.53056754503797887</v>
      </c>
      <c r="AP355" s="22">
        <f>'Income Statement Annual'!N355/('Balance Sheet Annual'!AH355-'Balance Sheet Annual'!BR355)</f>
        <v>4.1066928211826434</v>
      </c>
      <c r="AQ355" s="22">
        <f>'Income Statement Annual'!BS355/'Balance Sheet Annual'!BB355</f>
        <v>2.2330389860400795E-2</v>
      </c>
      <c r="AR355" s="22">
        <f>'Cash Flow Statement Annual'!AB355/'Income Statement Annual'!N355</f>
        <v>0.16231366419214041</v>
      </c>
      <c r="AS355" s="22">
        <f>'Cash Flow Statement Annual'!BG355/'Income Statement Annual'!N355</f>
        <v>-0.10222883422715325</v>
      </c>
      <c r="AT355" s="22">
        <f>'Cash Flow Statement Annual'!AB355/'Balance Sheet Annual'!BB355</f>
        <v>8.6118362336542825E-2</v>
      </c>
      <c r="AU355" s="22">
        <f>('Cash Flow Statement Annual'!AB355+'Cash Flow Statement Annual'!AU355)/'Balance Sheet Annual'!BR355</f>
        <v>0.83816889117177651</v>
      </c>
      <c r="AV355" s="22">
        <f>('Cash Flow Statement Annual'!AB355+'Cash Flow Statement Annual'!AU355)/('Balance Sheet Annual'!BH355+'Balance Sheet Annual'!BS355)</f>
        <v>0.21634161074324879</v>
      </c>
      <c r="AW355" s="22">
        <f>'Cash Flow Statement Annual'!AB355/'Balance Sheet Annual'!BS355</f>
        <v>0.28686227518177226</v>
      </c>
      <c r="AX355" s="22">
        <f>('Cash Flow Statement Annual'!AB355+'Cash Flow Statement Annual'!AU355)/'Balance Sheet Annual'!BS355</f>
        <v>0.21634161074324879</v>
      </c>
      <c r="AY355" s="22">
        <f>('Balance Sheet Annual'!BH355+'Balance Sheet Annual'!BS355)/('Income Statement Annual'!AF355-'Income Statement Annual'!AC355)</f>
        <v>5.1660959023783395</v>
      </c>
      <c r="AZ355" s="22">
        <f>(('Balance Sheet Annual'!BH355+'Balance Sheet Annual'!BS355)-'Balance Sheet Annual'!N355)/('Income Statement Annual'!AF355-'Income Statement Annual'!AC355)</f>
        <v>4.1774459579404963</v>
      </c>
      <c r="BA355" s="22">
        <f>('Cash Flow Statement Annual'!AB355+'Cash Flow Statement Annual'!AU355)/'Income Statement Annual'!BS355</f>
        <v>2.9084799708998319</v>
      </c>
      <c r="BB355" s="22">
        <f>'Income Statement Annual'!AF355/('Balance Sheet Annual'!BH355+'Balance Sheet Annual'!BS355)</f>
        <v>0.19356977084758054</v>
      </c>
      <c r="BC355" s="23">
        <f>'Income Statement Annual'!AF355/('Balance Sheet Annual'!BB355-'Balance Sheet Annual'!BR355)</f>
        <v>6.2992309710685229E-2</v>
      </c>
    </row>
    <row r="356" spans="1:55" x14ac:dyDescent="0.2">
      <c r="A356" s="47" t="s">
        <v>1048</v>
      </c>
      <c r="B356" s="47" t="s">
        <v>1049</v>
      </c>
      <c r="C356" s="47" t="str">
        <f>VLOOKUP(A356,'[1]S&amp;P 500 Wikipedia'!A:D,3,FALSE)</f>
        <v>Information Technology</v>
      </c>
      <c r="D356" s="47">
        <v>378212</v>
      </c>
      <c r="E356" s="47" t="s">
        <v>16</v>
      </c>
      <c r="F356" s="47">
        <v>2019</v>
      </c>
      <c r="G356" s="47" t="s">
        <v>17</v>
      </c>
      <c r="H356" s="48">
        <v>43646</v>
      </c>
      <c r="I356" s="48">
        <v>43679</v>
      </c>
      <c r="J356" s="48">
        <v>43770</v>
      </c>
      <c r="K356" s="47">
        <v>275000000</v>
      </c>
      <c r="L356" s="47">
        <v>277000000</v>
      </c>
      <c r="M356" s="47" t="s">
        <v>2144</v>
      </c>
      <c r="N356" s="20">
        <f>'Balance Sheet Annual'!AH356/'Balance Sheet Annual'!BR356</f>
        <v>1.9547491039426523</v>
      </c>
      <c r="O356" s="21">
        <f>('Balance Sheet Annual'!AH356-'Balance Sheet Annual'!U356)/'Balance Sheet Annual'!BR356</f>
        <v>1.5201612903225807</v>
      </c>
      <c r="P356" s="21">
        <f>'Balance Sheet Annual'!N356/'Balance Sheet Annual'!BR356</f>
        <v>0.9946236559139785</v>
      </c>
      <c r="Q356" s="21">
        <f>'Balance Sheet Annual'!CH356/'Balance Sheet Annual'!CS356</f>
        <v>3.1096207215541165</v>
      </c>
      <c r="R356" s="21">
        <f>('Balance Sheet Annual'!BH356+'Balance Sheet Annual'!BS356)/'Balance Sheet Annual'!BB356</f>
        <v>0.47867191896454697</v>
      </c>
      <c r="S356" s="21">
        <f>('Balance Sheet Annual'!BH356/'Balance Sheet Annual'!BB356)</f>
        <v>0</v>
      </c>
      <c r="T356" s="21">
        <f>'Balance Sheet Annual'!BS356/'Balance Sheet Annual'!BB356</f>
        <v>0.47867191896454697</v>
      </c>
      <c r="U356" s="21">
        <f>('Balance Sheet Annual'!BH356+'Balance Sheet Annual'!BS356)/'Balance Sheet Annual'!CS356</f>
        <v>1.9671600370027753</v>
      </c>
      <c r="V356" s="21">
        <f>('Balance Sheet Annual'!BH356/'Balance Sheet Annual'!CS356)</f>
        <v>0</v>
      </c>
      <c r="W356" s="21">
        <f>('Balance Sheet Annual'!BS356/'Balance Sheet Annual'!CS356)</f>
        <v>1.9671600370027753</v>
      </c>
      <c r="X356" s="22">
        <f>'Balance Sheet Annual'!AH356/'Balance Sheet Annual'!BB356</f>
        <v>0.49105233539673609</v>
      </c>
      <c r="Y356" s="22">
        <f>'Balance Sheet Annual'!CS356/('Balance Sheet Annual'!BB356-'Balance Sheet Annual'!AQ356-'Balance Sheet Annual'!AR356-'Balance Sheet Annual'!AS356)</f>
        <v>0.28685153243996286</v>
      </c>
      <c r="Z356" s="22">
        <f>'Balance Sheet Annual'!BA356/'Balance Sheet Annual'!BB356</f>
        <v>0.50894766460326391</v>
      </c>
      <c r="AA356" s="22">
        <f>'Balance Sheet Annual'!AR356/'Balance Sheet Annual'!BB356</f>
        <v>0.13922341024198087</v>
      </c>
      <c r="AB356" s="23">
        <f>'Balance Sheet Annual'!CS356/'Balance Sheet Annual'!CT356</f>
        <v>0.2433314575126618</v>
      </c>
      <c r="AC356" s="24">
        <f>'Income Statement Annual'!V356/'Income Statement Annual'!N356</f>
        <v>0.2821944177093359</v>
      </c>
      <c r="AD356" s="22">
        <f>('Income Statement Annual'!AF356-'Income Statement Annual'!AC356)/'Income Statement Annual'!N356</f>
        <v>0.14321462945139557</v>
      </c>
      <c r="AE356" s="22">
        <f>'Income Statement Annual'!AF356/'Income Statement Annual'!N356</f>
        <v>0.14100096246390761</v>
      </c>
      <c r="AF356" s="22">
        <f>'Income Statement Annual'!BS356/'Income Statement Annual'!N356</f>
        <v>0.19364773820981712</v>
      </c>
      <c r="AG356" s="22">
        <f>('Income Statement Annual'!AF356-'Income Statement Annual'!AC356)/('Income Statement Annual'!AH356*-1)</f>
        <v>10.628571428571428</v>
      </c>
      <c r="AH356" s="23">
        <f>'Income Statement Annual'!AF356/('Income Statement Annual'!AH356*-1)</f>
        <v>10.464285714285714</v>
      </c>
      <c r="AI356" s="24">
        <f>'Cash Flow Statement Annual'!BG356/'Cash Flow Statement Annual'!AB356</f>
        <v>-1.2561044860874504</v>
      </c>
      <c r="AJ356" s="22">
        <f>'Cash Flow Statement Annual'!AB356/'Balance Sheet Annual'!BR356</f>
        <v>0.78897849462365588</v>
      </c>
      <c r="AK356" s="22">
        <f>('Cash Flow Statement Annual'!AB356+'Cash Flow Statement Annual'!AV356)/('Balance Sheet Annual'!BH356+'Balance Sheet Annual'!BS356)</f>
        <v>0.24641429579120622</v>
      </c>
      <c r="AL356" s="23">
        <f>('Cash Flow Statement Annual'!AB356/('Balance Sheet Annual'!BH356+'Balance Sheet Annual'!BS356))</f>
        <v>0.41406066306136846</v>
      </c>
      <c r="AM356" s="24">
        <f>'Income Statement Annual'!BS356/'Balance Sheet Annual'!CS356</f>
        <v>0.93061979648473636</v>
      </c>
      <c r="AN356" s="22">
        <f>'Income Statement Annual'!N356/'Balance Sheet Annual'!CS356</f>
        <v>4.8057354301572621</v>
      </c>
      <c r="AO356" s="22">
        <f>'Income Statement Annual'!N356/'Balance Sheet Annual'!BB356</f>
        <v>1.1693866066404053</v>
      </c>
      <c r="AP356" s="22">
        <f>'Income Statement Annual'!N356/('Balance Sheet Annual'!AH356-'Balance Sheet Annual'!BR356)</f>
        <v>4.8756452369779444</v>
      </c>
      <c r="AQ356" s="22">
        <f>'Income Statement Annual'!BS356/'Balance Sheet Annual'!BB356</f>
        <v>0.22644907146876758</v>
      </c>
      <c r="AR356" s="22">
        <f>'Cash Flow Statement Annual'!AB356/'Income Statement Annual'!N356</f>
        <v>0.16948989412897017</v>
      </c>
      <c r="AS356" s="22">
        <f>'Cash Flow Statement Annual'!BG356/'Income Statement Annual'!N356</f>
        <v>-0.21289701636188643</v>
      </c>
      <c r="AT356" s="22">
        <f>'Cash Flow Statement Annual'!AB356/'Balance Sheet Annual'!BB356</f>
        <v>0.19819921215531794</v>
      </c>
      <c r="AU356" s="22">
        <f>('Cash Flow Statement Annual'!AB356+'Cash Flow Statement Annual'!AU356)/'Balance Sheet Annual'!BR356</f>
        <v>1.168010752688172</v>
      </c>
      <c r="AV356" s="22">
        <f>('Cash Flow Statement Annual'!AB356+'Cash Flow Statement Annual'!AU356)/('Balance Sheet Annual'!BH356+'Balance Sheet Annual'!BS356)</f>
        <v>0.61297907359510928</v>
      </c>
      <c r="AW356" s="22">
        <f>'Cash Flow Statement Annual'!AB356/'Balance Sheet Annual'!BS356</f>
        <v>0.41406066306136846</v>
      </c>
      <c r="AX356" s="22">
        <f>('Cash Flow Statement Annual'!AB356+'Cash Flow Statement Annual'!AU356)/'Balance Sheet Annual'!BS356</f>
        <v>0.61297907359510928</v>
      </c>
      <c r="AY356" s="22">
        <f>('Balance Sheet Annual'!BH356+'Balance Sheet Annual'!BS356)/('Income Statement Annual'!AF356-'Income Statement Annual'!AC356)</f>
        <v>2.858198924731183</v>
      </c>
      <c r="AZ356" s="22">
        <f>(('Balance Sheet Annual'!BH356+'Balance Sheet Annual'!BS356)-'Balance Sheet Annual'!N356)/('Income Statement Annual'!AF356-'Income Statement Annual'!AC356)</f>
        <v>1.366263440860215</v>
      </c>
      <c r="BA356" s="22">
        <f>('Cash Flow Statement Annual'!AB356+'Cash Flow Statement Annual'!AU356)/'Income Statement Annual'!BS356</f>
        <v>1.2957256461232605</v>
      </c>
      <c r="BB356" s="22">
        <f>'Income Statement Annual'!AF356/('Balance Sheet Annual'!BH356+'Balance Sheet Annual'!BS356)</f>
        <v>0.34446273218904305</v>
      </c>
      <c r="BC356" s="23">
        <f>'Income Statement Annual'!AF356/('Balance Sheet Annual'!BB356-'Balance Sheet Annual'!BR356)</f>
        <v>0.22020141289643769</v>
      </c>
    </row>
    <row r="357" spans="1:55" x14ac:dyDescent="0.2">
      <c r="A357" s="47" t="s">
        <v>334</v>
      </c>
      <c r="B357" s="47" t="s">
        <v>335</v>
      </c>
      <c r="C357" s="47" t="str">
        <f>VLOOKUP(A357,'[1]S&amp;P 500 Wikipedia'!A:D,3,FALSE)</f>
        <v>Consumer Staples</v>
      </c>
      <c r="D357" s="47">
        <v>256994</v>
      </c>
      <c r="E357" s="47" t="s">
        <v>16</v>
      </c>
      <c r="F357" s="47">
        <v>2018</v>
      </c>
      <c r="G357" s="47" t="s">
        <v>17</v>
      </c>
      <c r="H357" s="48">
        <v>43524</v>
      </c>
      <c r="I357" s="48">
        <v>43578</v>
      </c>
      <c r="J357" s="48">
        <v>43741</v>
      </c>
      <c r="K357" s="47">
        <v>190714000</v>
      </c>
      <c r="L357" s="47">
        <v>217658000</v>
      </c>
      <c r="M357" s="47" t="s">
        <v>2145</v>
      </c>
      <c r="N357" s="20">
        <f>'Balance Sheet Annual'!AH357/'Balance Sheet Annual'!BR357</f>
        <v>1.1644225298691446</v>
      </c>
      <c r="O357" s="21">
        <f>('Balance Sheet Annual'!AH357-'Balance Sheet Annual'!U357)/'Balance Sheet Annual'!BR357</f>
        <v>0.49105506037044061</v>
      </c>
      <c r="P357" s="21">
        <f>'Balance Sheet Annual'!N357/'Balance Sheet Annual'!BR357</f>
        <v>2.9584676654655792E-2</v>
      </c>
      <c r="Q357" s="21">
        <f>'Balance Sheet Annual'!CH357/'Balance Sheet Annual'!CS357</f>
        <v>1.2770931355747359</v>
      </c>
      <c r="R357" s="21">
        <f>('Balance Sheet Annual'!BH357+'Balance Sheet Annual'!BS357)/'Balance Sheet Annual'!BB357</f>
        <v>0.46581598617929287</v>
      </c>
      <c r="S357" s="21">
        <f>('Balance Sheet Annual'!BH357/'Balance Sheet Annual'!BB357)</f>
        <v>6.3517096283119232E-2</v>
      </c>
      <c r="T357" s="21">
        <f>'Balance Sheet Annual'!BS357/'Balance Sheet Annual'!BB357</f>
        <v>0.40229888989617363</v>
      </c>
      <c r="U357" s="21">
        <f>('Balance Sheet Annual'!BH357+'Balance Sheet Annual'!BS357)/'Balance Sheet Annual'!CS357</f>
        <v>1.0607063845698439</v>
      </c>
      <c r="V357" s="21">
        <f>('Balance Sheet Annual'!BH357/'Balance Sheet Annual'!CS357)</f>
        <v>0.1446343439379304</v>
      </c>
      <c r="W357" s="21">
        <f>('Balance Sheet Annual'!BS357/'Balance Sheet Annual'!CS357)</f>
        <v>0.9160720406319135</v>
      </c>
      <c r="X357" s="22">
        <f>'Balance Sheet Annual'!AH357/'Balance Sheet Annual'!BB357</f>
        <v>0.12602842823666249</v>
      </c>
      <c r="Y357" s="22">
        <f>'Balance Sheet Annual'!CS357/('Balance Sheet Annual'!BB357-'Balance Sheet Annual'!AQ357-'Balance Sheet Annual'!AR357-'Balance Sheet Annual'!AS357)</f>
        <v>0.7153795570812389</v>
      </c>
      <c r="Z357" s="22">
        <f>'Balance Sheet Annual'!BA357/'Balance Sheet Annual'!BB357</f>
        <v>0.87397157176333751</v>
      </c>
      <c r="AA357" s="22">
        <f>'Balance Sheet Annual'!AR357/'Balance Sheet Annual'!BB357</f>
        <v>0.27671518738347328</v>
      </c>
      <c r="AB357" s="23">
        <f>'Balance Sheet Annual'!CS357/'Balance Sheet Annual'!CT357</f>
        <v>0.43915638951131486</v>
      </c>
      <c r="AC357" s="24">
        <f>'Income Statement Annual'!V357/'Income Statement Annual'!N357</f>
        <v>0.50274765894529327</v>
      </c>
      <c r="AD357" s="22">
        <f>('Income Statement Annual'!AF357-'Income Statement Annual'!AC357)/'Income Statement Annual'!N357</f>
        <v>0.2972153770330212</v>
      </c>
      <c r="AE357" s="22">
        <f>'Income Statement Annual'!AF357/'Income Statement Annual'!N357</f>
        <v>0.2972153770330212</v>
      </c>
      <c r="AF357" s="22">
        <f>'Income Statement Annual'!BS357/'Income Statement Annual'!N357</f>
        <v>0.42334894036471166</v>
      </c>
      <c r="AG357" s="22">
        <f>('Income Statement Annual'!AF357-'Income Statement Annual'!AC357)/('Income Statement Annual'!AH357*-1)</f>
        <v>6.5709615908471806</v>
      </c>
      <c r="AH357" s="23">
        <f>'Income Statement Annual'!AF357/('Income Statement Annual'!AH357*-1)</f>
        <v>6.5709615908471806</v>
      </c>
      <c r="AI357" s="24">
        <f>'Cash Flow Statement Annual'!BG357/'Cash Flow Statement Annual'!AB357</f>
        <v>1.1544762498330587</v>
      </c>
      <c r="AJ357" s="22">
        <f>'Cash Flow Statement Annual'!AB357/'Balance Sheet Annual'!BR357</f>
        <v>0.71000063215121056</v>
      </c>
      <c r="AK357" s="22">
        <f>('Cash Flow Statement Annual'!AB357+'Cash Flow Statement Annual'!AV357)/('Balance Sheet Annual'!BH357+'Balance Sheet Annual'!BS357)</f>
        <v>0.12401130980795358</v>
      </c>
      <c r="AL357" s="23">
        <f>('Cash Flow Statement Annual'!AB357/('Balance Sheet Annual'!BH357+'Balance Sheet Annual'!BS357))</f>
        <v>0.16496897146843903</v>
      </c>
      <c r="AM357" s="24">
        <f>'Income Statement Annual'!BS357/'Balance Sheet Annual'!CS357</f>
        <v>0.26765182438537999</v>
      </c>
      <c r="AN357" s="22">
        <f>'Income Statement Annual'!N357/'Balance Sheet Annual'!CS357</f>
        <v>0.63222509581528685</v>
      </c>
      <c r="AO357" s="22">
        <f>'Income Statement Annual'!N357/'Balance Sheet Annual'!BB357</f>
        <v>0.27764569043668647</v>
      </c>
      <c r="AP357" s="22">
        <f>'Income Statement Annual'!N357/('Balance Sheet Annual'!AH357-'Balance Sheet Annual'!BR357)</f>
        <v>15.601691657054978</v>
      </c>
      <c r="AQ357" s="22">
        <f>'Income Statement Annual'!BS357/'Balance Sheet Annual'!BB357</f>
        <v>0.11754100884319997</v>
      </c>
      <c r="AR357" s="22">
        <f>'Cash Flow Statement Annual'!AB357/'Income Statement Annual'!N357</f>
        <v>0.27677427304090685</v>
      </c>
      <c r="AS357" s="22">
        <f>'Cash Flow Statement Annual'!BG357/'Income Statement Annual'!N357</f>
        <v>0.31952932479053719</v>
      </c>
      <c r="AT357" s="22">
        <f>'Cash Flow Statement Annual'!AB357/'Balance Sheet Annual'!BB357</f>
        <v>7.6845184133554553E-2</v>
      </c>
      <c r="AU357" s="22">
        <f>('Cash Flow Statement Annual'!AB357+'Cash Flow Statement Annual'!AU357)/'Balance Sheet Annual'!BR357</f>
        <v>-0.81721347746380935</v>
      </c>
      <c r="AV357" s="22">
        <f>('Cash Flow Statement Annual'!AB357+'Cash Flow Statement Annual'!AU357)/('Balance Sheet Annual'!BH357+'Balance Sheet Annual'!BS357)</f>
        <v>-0.18987992509088239</v>
      </c>
      <c r="AW357" s="22">
        <f>'Cash Flow Statement Annual'!AB357/'Balance Sheet Annual'!BS357</f>
        <v>0.19101515331893398</v>
      </c>
      <c r="AX357" s="22">
        <f>('Cash Flow Statement Annual'!AB357+'Cash Flow Statement Annual'!AU357)/'Balance Sheet Annual'!BS357</f>
        <v>-0.21985918127859316</v>
      </c>
      <c r="AY357" s="22">
        <f>('Balance Sheet Annual'!BH357+'Balance Sheet Annual'!BS357)/('Income Statement Annual'!AF357-'Income Statement Annual'!AC357)</f>
        <v>5.644847027609651</v>
      </c>
      <c r="AZ357" s="22">
        <f>(('Balance Sheet Annual'!BH357+'Balance Sheet Annual'!BS357)-'Balance Sheet Annual'!N357)/('Income Statement Annual'!AF357-'Income Statement Annual'!AC357)</f>
        <v>5.6060442749357433</v>
      </c>
      <c r="BA357" s="22">
        <f>('Cash Flow Statement Annual'!AB357+'Cash Flow Statement Annual'!AU357)/'Income Statement Annual'!BS357</f>
        <v>-0.75249570709275593</v>
      </c>
      <c r="BB357" s="22">
        <f>'Income Statement Annual'!AF357/('Balance Sheet Annual'!BH357+'Balance Sheet Annual'!BS357)</f>
        <v>0.17715271912752911</v>
      </c>
      <c r="BC357" s="23">
        <f>'Income Statement Annual'!AF357/('Balance Sheet Annual'!BB357-'Balance Sheet Annual'!BR357)</f>
        <v>9.2535973637873692E-2</v>
      </c>
    </row>
    <row r="358" spans="1:55" x14ac:dyDescent="0.2">
      <c r="A358" s="47" t="s">
        <v>1081</v>
      </c>
      <c r="B358" s="47" t="s">
        <v>1082</v>
      </c>
      <c r="C358" s="47" t="str">
        <f>VLOOKUP(A358,'[1]S&amp;P 500 Wikipedia'!A:D,3,FALSE)</f>
        <v>Industrials</v>
      </c>
      <c r="D358" s="47">
        <v>244442</v>
      </c>
      <c r="E358" s="47" t="s">
        <v>16</v>
      </c>
      <c r="F358" s="47">
        <v>2018</v>
      </c>
      <c r="G358" s="47" t="s">
        <v>17</v>
      </c>
      <c r="H358" s="48">
        <v>43465</v>
      </c>
      <c r="I358" s="48">
        <v>43522</v>
      </c>
      <c r="J358" s="48">
        <v>43522</v>
      </c>
      <c r="K358" s="47">
        <v>147352000</v>
      </c>
      <c r="L358" s="47">
        <v>149574000</v>
      </c>
      <c r="M358" s="47" t="s">
        <v>2011</v>
      </c>
      <c r="N358" s="20">
        <f>'Balance Sheet Annual'!AH358/'Balance Sheet Annual'!BR358</f>
        <v>1.1418932427029189</v>
      </c>
      <c r="O358" s="21">
        <f>('Balance Sheet Annual'!AH358-'Balance Sheet Annual'!U358)/'Balance Sheet Annual'!BR358</f>
        <v>0.54875549780087962</v>
      </c>
      <c r="P358" s="21">
        <f>'Balance Sheet Annual'!N358/'Balance Sheet Annual'!BR358</f>
        <v>7.2146141543382641E-2</v>
      </c>
      <c r="Q358" s="21">
        <f>'Balance Sheet Annual'!CH358/'Balance Sheet Annual'!CS358</f>
        <v>1.4755417798696413</v>
      </c>
      <c r="R358" s="21">
        <f>('Balance Sheet Annual'!BH358+'Balance Sheet Annual'!BS358)/'Balance Sheet Annual'!BB358</f>
        <v>0.21632316570486398</v>
      </c>
      <c r="S358" s="21">
        <f>('Balance Sheet Annual'!BH358/'Balance Sheet Annual'!BB358)</f>
        <v>1.9507419620774936E-2</v>
      </c>
      <c r="T358" s="21">
        <f>'Balance Sheet Annual'!BS358/'Balance Sheet Annual'!BB358</f>
        <v>0.19681574608408903</v>
      </c>
      <c r="U358" s="21">
        <f>('Balance Sheet Annual'!BH358+'Balance Sheet Annual'!BS358)/'Balance Sheet Annual'!CS358</f>
        <v>0.53551703465605427</v>
      </c>
      <c r="V358" s="21">
        <f>('Balance Sheet Annual'!BH358/'Balance Sheet Annual'!CS358)</f>
        <v>4.8291432288677154E-2</v>
      </c>
      <c r="W358" s="21">
        <f>('Balance Sheet Annual'!BS358/'Balance Sheet Annual'!CS358)</f>
        <v>0.48722560236737711</v>
      </c>
      <c r="X358" s="22">
        <f>'Balance Sheet Annual'!AH358/'Balance Sheet Annual'!BB358</f>
        <v>0.23543899422918385</v>
      </c>
      <c r="Y358" s="22">
        <f>'Balance Sheet Annual'!CS358/('Balance Sheet Annual'!BB358-'Balance Sheet Annual'!AQ358-'Balance Sheet Annual'!AR358-'Balance Sheet Annual'!AS358)</f>
        <v>0.85015778001886855</v>
      </c>
      <c r="Z358" s="22">
        <f>'Balance Sheet Annual'!BA358/'Balance Sheet Annual'!BB358</f>
        <v>0.7645610057708162</v>
      </c>
      <c r="AA358" s="22">
        <f>'Balance Sheet Annual'!AR358/'Balance Sheet Annual'!BB358</f>
        <v>0.46149525968672711</v>
      </c>
      <c r="AB358" s="23">
        <f>'Balance Sheet Annual'!CS358/'Balance Sheet Annual'!CT358</f>
        <v>0.40395197856553999</v>
      </c>
      <c r="AC358" s="24">
        <f>'Income Statement Annual'!V358/'Income Statement Annual'!N358</f>
        <v>0.34694330014875846</v>
      </c>
      <c r="AD358" s="22">
        <f>('Income Statement Annual'!AF358-'Income Statement Annual'!AC358)/'Income Statement Annual'!N358</f>
        <v>9.9582332074608079E-2</v>
      </c>
      <c r="AE358" s="22">
        <f>'Income Statement Annual'!AF358/'Income Statement Annual'!N358</f>
        <v>9.9582332074608079E-2</v>
      </c>
      <c r="AF358" s="22">
        <f>'Income Statement Annual'!BS358/'Income Statement Annual'!N358</f>
        <v>4.3282984323149101E-2</v>
      </c>
      <c r="AG358" s="22">
        <f>('Income Statement Annual'!AF358-'Income Statement Annual'!AC358)/('Income Statement Annual'!AH358*-1)</f>
        <v>6.6558317399617595</v>
      </c>
      <c r="AH358" s="23">
        <f>'Income Statement Annual'!AF358/('Income Statement Annual'!AH358*-1)</f>
        <v>6.6558317399617595</v>
      </c>
      <c r="AI358" s="24">
        <f>'Cash Flow Statement Annual'!BG358/'Cash Flow Statement Annual'!AB358</f>
        <v>-0.44539614561027835</v>
      </c>
      <c r="AJ358" s="22">
        <f>'Cash Flow Statement Annual'!AB358/'Balance Sheet Annual'!BR358</f>
        <v>0.31509896041583368</v>
      </c>
      <c r="AK358" s="22">
        <f>('Cash Flow Statement Annual'!AB358+'Cash Flow Statement Annual'!AV358)/('Balance Sheet Annual'!BH358+'Balance Sheet Annual'!BS358)</f>
        <v>0.30032869664634149</v>
      </c>
      <c r="AL358" s="23">
        <f>('Cash Flow Statement Annual'!AB358/('Balance Sheet Annual'!BH358+'Balance Sheet Annual'!BS358))</f>
        <v>0.30032869664634149</v>
      </c>
      <c r="AM358" s="24">
        <f>'Income Statement Annual'!BS358/'Balance Sheet Annual'!CS358</f>
        <v>7.7194862179364526E-2</v>
      </c>
      <c r="AN358" s="22">
        <f>'Income Statement Annual'!N358/'Balance Sheet Annual'!CS358</f>
        <v>1.7834921363792906</v>
      </c>
      <c r="AO358" s="22">
        <f>'Income Statement Annual'!N358/'Balance Sheet Annual'!BB358</f>
        <v>0.72044517724649626</v>
      </c>
      <c r="AP358" s="22">
        <f>'Income Statement Annual'!N358/('Balance Sheet Annual'!AH358-'Balance Sheet Annual'!BR358)</f>
        <v>24.625572384642481</v>
      </c>
      <c r="AQ358" s="22">
        <f>'Income Statement Annual'!BS358/'Balance Sheet Annual'!BB358</f>
        <v>3.1183017312448474E-2</v>
      </c>
      <c r="AR358" s="22">
        <f>'Cash Flow Statement Annual'!AB358/'Income Statement Annual'!N358</f>
        <v>9.0177651905252315E-2</v>
      </c>
      <c r="AS358" s="22">
        <f>'Cash Flow Statement Annual'!BG358/'Income Statement Annual'!N358</f>
        <v>-4.0164778578784761E-2</v>
      </c>
      <c r="AT358" s="22">
        <f>'Cash Flow Statement Annual'!AB358/'Balance Sheet Annual'!BB358</f>
        <v>6.4968054410552353E-2</v>
      </c>
      <c r="AU358" s="22">
        <f>('Cash Flow Statement Annual'!AB358+'Cash Flow Statement Annual'!AU358)/'Balance Sheet Annual'!BR358</f>
        <v>6.7922830867652939E-2</v>
      </c>
      <c r="AV358" s="22">
        <f>('Cash Flow Statement Annual'!AB358+'Cash Flow Statement Annual'!AU358)/('Balance Sheet Annual'!BH358+'Balance Sheet Annual'!BS358)</f>
        <v>6.4738948170731711E-2</v>
      </c>
      <c r="AW358" s="22">
        <f>'Cash Flow Statement Annual'!AB358/'Balance Sheet Annual'!BS358</f>
        <v>0.33009581653489711</v>
      </c>
      <c r="AX358" s="22">
        <f>('Cash Flow Statement Annual'!AB358+'Cash Flow Statement Annual'!AU358)/'Balance Sheet Annual'!BS358</f>
        <v>7.1155557882611659E-2</v>
      </c>
      <c r="AY358" s="22">
        <f>('Balance Sheet Annual'!BH358+'Balance Sheet Annual'!BS358)/('Income Statement Annual'!AF358-'Income Statement Annual'!AC358)</f>
        <v>3.0152255099109451</v>
      </c>
      <c r="AZ358" s="22">
        <f>(('Balance Sheet Annual'!BH358+'Balance Sheet Annual'!BS358)-'Balance Sheet Annual'!N358)/('Income Statement Annual'!AF358-'Income Statement Annual'!AC358)</f>
        <v>2.807885665038782</v>
      </c>
      <c r="BA358" s="22">
        <f>('Cash Flow Statement Annual'!AB358+'Cash Flow Statement Annual'!AU358)/'Income Statement Annual'!BS358</f>
        <v>0.44910773298083279</v>
      </c>
      <c r="BB358" s="22">
        <f>'Income Statement Annual'!AF358/('Balance Sheet Annual'!BH358+'Balance Sheet Annual'!BS358)</f>
        <v>0.3316501524390244</v>
      </c>
      <c r="BC358" s="23">
        <f>'Income Statement Annual'!AF358/('Balance Sheet Annual'!BB358-'Balance Sheet Annual'!BR358)</f>
        <v>9.0378024717000724E-2</v>
      </c>
    </row>
    <row r="359" spans="1:55" x14ac:dyDescent="0.2">
      <c r="A359" s="47" t="s">
        <v>1066</v>
      </c>
      <c r="B359" s="47" t="s">
        <v>1067</v>
      </c>
      <c r="C359" s="47" t="str">
        <f>VLOOKUP(A359,'[1]S&amp;P 500 Wikipedia'!A:D,3,FALSE)</f>
        <v>Information Technology</v>
      </c>
      <c r="D359" s="47">
        <v>353611</v>
      </c>
      <c r="E359" s="47" t="s">
        <v>16</v>
      </c>
      <c r="F359" s="47">
        <v>2018</v>
      </c>
      <c r="G359" s="47" t="s">
        <v>17</v>
      </c>
      <c r="H359" s="48">
        <v>43373</v>
      </c>
      <c r="I359" s="48">
        <v>43419</v>
      </c>
      <c r="J359" s="48">
        <v>43419</v>
      </c>
      <c r="K359" s="47">
        <v>178400000</v>
      </c>
      <c r="L359" s="47">
        <v>180200000</v>
      </c>
      <c r="M359" s="47" t="s">
        <v>1946</v>
      </c>
      <c r="N359" s="20">
        <f>'Balance Sheet Annual'!AH359/'Balance Sheet Annual'!BR359</f>
        <v>5.8049781883500131</v>
      </c>
      <c r="O359" s="21">
        <f>('Balance Sheet Annual'!AH359-'Balance Sheet Annual'!U359)/'Balance Sheet Annual'!BR359</f>
        <v>4.5470875032075959</v>
      </c>
      <c r="P359" s="21">
        <f>'Balance Sheet Annual'!N359/'Balance Sheet Annual'!BR359</f>
        <v>2.6363869643315372</v>
      </c>
      <c r="Q359" s="21">
        <f>'Balance Sheet Annual'!CH359/'Balance Sheet Annual'!CS359</f>
        <v>0.17864290944593605</v>
      </c>
      <c r="R359" s="21">
        <f>('Balance Sheet Annual'!BH359+'Balance Sheet Annual'!BS359)/'Balance Sheet Annual'!BB359</f>
        <v>0</v>
      </c>
      <c r="S359" s="21">
        <f>('Balance Sheet Annual'!BH359/'Balance Sheet Annual'!BB359)</f>
        <v>0</v>
      </c>
      <c r="T359" s="21">
        <f>'Balance Sheet Annual'!BS359/'Balance Sheet Annual'!BB359</f>
        <v>0</v>
      </c>
      <c r="U359" s="21">
        <f>('Balance Sheet Annual'!BH359+'Balance Sheet Annual'!BS359)/'Balance Sheet Annual'!CS359</f>
        <v>0</v>
      </c>
      <c r="V359" s="21">
        <f>('Balance Sheet Annual'!BH359/'Balance Sheet Annual'!CS359)</f>
        <v>0</v>
      </c>
      <c r="W359" s="21">
        <f>('Balance Sheet Annual'!BS359/'Balance Sheet Annual'!CS359)</f>
        <v>0</v>
      </c>
      <c r="X359" s="22">
        <f>'Balance Sheet Annual'!AH359/'Balance Sheet Annual'!BB359</f>
        <v>0.46847108037027069</v>
      </c>
      <c r="Y359" s="22">
        <f>'Balance Sheet Annual'!CS359/('Balance Sheet Annual'!BB359-'Balance Sheet Annual'!AQ359-'Balance Sheet Annual'!AR359-'Balance Sheet Annual'!AS359)</f>
        <v>1.1721119185214854</v>
      </c>
      <c r="Z359" s="22">
        <f>'Balance Sheet Annual'!BA359/'Balance Sheet Annual'!BB359</f>
        <v>0.53152891962972937</v>
      </c>
      <c r="AA359" s="22">
        <f>'Balance Sheet Annual'!AR359/'Balance Sheet Annual'!BB359</f>
        <v>0.24639151773695872</v>
      </c>
      <c r="AB359" s="23">
        <f>'Balance Sheet Annual'!CS359/'Balance Sheet Annual'!CT359</f>
        <v>0.84843339062726497</v>
      </c>
      <c r="AC359" s="24">
        <f>'Income Statement Annual'!V359/'Income Statement Annual'!N359</f>
        <v>0.50431747673216132</v>
      </c>
      <c r="AD359" s="22">
        <f>('Income Statement Annual'!AF359-'Income Statement Annual'!AC359)/'Income Statement Annual'!N359</f>
        <v>0.34601861427094105</v>
      </c>
      <c r="AE359" s="22">
        <f>'Income Statement Annual'!AF359/'Income Statement Annual'!N359</f>
        <v>0.34128748707342293</v>
      </c>
      <c r="AF359" s="22">
        <f>'Income Statement Annual'!BS359/'Income Statement Annual'!N359</f>
        <v>0.23743536711478799</v>
      </c>
      <c r="AG359" s="22" t="e">
        <f>('Income Statement Annual'!AF359-'Income Statement Annual'!AC359)/('Income Statement Annual'!AH359*-1)</f>
        <v>#DIV/0!</v>
      </c>
      <c r="AH359" s="23" t="e">
        <f>'Income Statement Annual'!AF359/('Income Statement Annual'!AH359*-1)</f>
        <v>#DIV/0!</v>
      </c>
      <c r="AI359" s="24">
        <f>'Cash Flow Statement Annual'!BG359/'Cash Flow Statement Annual'!AB359</f>
        <v>-0.78827542440107889</v>
      </c>
      <c r="AJ359" s="22">
        <f>'Cash Flow Statement Annual'!AB359/'Balance Sheet Annual'!BR359</f>
        <v>3.2347959969207083</v>
      </c>
      <c r="AK359" s="22" t="e">
        <f>('Cash Flow Statement Annual'!AB359+'Cash Flow Statement Annual'!AV359)/('Balance Sheet Annual'!BH359+'Balance Sheet Annual'!BS359)</f>
        <v>#DIV/0!</v>
      </c>
      <c r="AL359" s="23" t="e">
        <f>('Cash Flow Statement Annual'!AB359/('Balance Sheet Annual'!BH359+'Balance Sheet Annual'!BS359))</f>
        <v>#DIV/0!</v>
      </c>
      <c r="AM359" s="24">
        <f>'Income Statement Annual'!BS359/'Balance Sheet Annual'!CS359</f>
        <v>0.22416402245545522</v>
      </c>
      <c r="AN359" s="22">
        <f>'Income Statement Annual'!N359/'Balance Sheet Annual'!CS359</f>
        <v>0.94410544300707833</v>
      </c>
      <c r="AO359" s="22">
        <f>'Income Statement Annual'!N359/'Balance Sheet Annual'!BB359</f>
        <v>0.80101058212015164</v>
      </c>
      <c r="AP359" s="22">
        <f>'Income Statement Annual'!N359/('Balance Sheet Annual'!AH359-'Balance Sheet Annual'!BR359)</f>
        <v>2.0656875834445927</v>
      </c>
      <c r="AQ359" s="22">
        <f>'Income Statement Annual'!BS359/'Balance Sheet Annual'!BB359</f>
        <v>0.19018824162852824</v>
      </c>
      <c r="AR359" s="22">
        <f>'Cash Flow Statement Annual'!AB359/'Income Statement Annual'!N359</f>
        <v>0.32590486039296795</v>
      </c>
      <c r="AS359" s="22">
        <f>'Cash Flow Statement Annual'!BG359/'Income Statement Annual'!N359</f>
        <v>-0.25690279214064116</v>
      </c>
      <c r="AT359" s="22">
        <f>'Cash Flow Statement Annual'!AB359/'Balance Sheet Annual'!BB359</f>
        <v>0.26105324193915797</v>
      </c>
      <c r="AU359" s="22">
        <f>('Cash Flow Statement Annual'!AB359+'Cash Flow Statement Annual'!AU359)/'Balance Sheet Annual'!BR359</f>
        <v>0.28278162689248137</v>
      </c>
      <c r="AV359" s="22" t="e">
        <f>('Cash Flow Statement Annual'!AB359+'Cash Flow Statement Annual'!AU359)/('Balance Sheet Annual'!BH359+'Balance Sheet Annual'!BS359)</f>
        <v>#DIV/0!</v>
      </c>
      <c r="AW359" s="22" t="e">
        <f>'Cash Flow Statement Annual'!AB359/'Balance Sheet Annual'!BS359</f>
        <v>#DIV/0!</v>
      </c>
      <c r="AX359" s="22" t="e">
        <f>('Cash Flow Statement Annual'!AB359+'Cash Flow Statement Annual'!AU359)/'Balance Sheet Annual'!BS359</f>
        <v>#DIV/0!</v>
      </c>
      <c r="AY359" s="22">
        <f>('Balance Sheet Annual'!BH359+'Balance Sheet Annual'!BS359)/('Income Statement Annual'!AF359-'Income Statement Annual'!AC359)</f>
        <v>0</v>
      </c>
      <c r="AZ359" s="22">
        <f>(('Balance Sheet Annual'!BH359+'Balance Sheet Annual'!BS359)-'Balance Sheet Annual'!N359)/('Income Statement Annual'!AF359-'Income Statement Annual'!AC359)</f>
        <v>-0.76763299462044232</v>
      </c>
      <c r="BA359" s="22">
        <f>('Cash Flow Statement Annual'!AB359+'Cash Flow Statement Annual'!AU359)/'Income Statement Annual'!BS359</f>
        <v>0.11999128919860627</v>
      </c>
      <c r="BB359" s="22" t="e">
        <f>'Income Statement Annual'!AF359/('Balance Sheet Annual'!BH359+'Balance Sheet Annual'!BS359)</f>
        <v>#DIV/0!</v>
      </c>
      <c r="BC359" s="23">
        <f>'Income Statement Annual'!AF359/('Balance Sheet Annual'!BB359-'Balance Sheet Annual'!BR359)</f>
        <v>0.29737340061272299</v>
      </c>
    </row>
    <row r="360" spans="1:55" x14ac:dyDescent="0.2">
      <c r="A360" s="47" t="s">
        <v>1090</v>
      </c>
      <c r="B360" s="47" t="s">
        <v>1091</v>
      </c>
      <c r="C360" s="47" t="str">
        <f>VLOOKUP(A360,'[1]S&amp;P 500 Wikipedia'!A:D,3,FALSE)</f>
        <v>Health Care</v>
      </c>
      <c r="D360" s="47">
        <v>105030</v>
      </c>
      <c r="E360" s="47" t="s">
        <v>16</v>
      </c>
      <c r="F360" s="47">
        <v>2018</v>
      </c>
      <c r="G360" s="47" t="s">
        <v>17</v>
      </c>
      <c r="H360" s="48">
        <v>43465</v>
      </c>
      <c r="I360" s="48">
        <v>43503</v>
      </c>
      <c r="J360" s="48">
        <v>43503</v>
      </c>
      <c r="K360" s="47">
        <v>374400000</v>
      </c>
      <c r="L360" s="47">
        <v>380200000</v>
      </c>
      <c r="M360" s="47" t="s">
        <v>1947</v>
      </c>
      <c r="N360" s="20">
        <f>'Balance Sheet Annual'!AH360/'Balance Sheet Annual'!BR360</f>
        <v>2.0247555648013313</v>
      </c>
      <c r="O360" s="21">
        <f>('Balance Sheet Annual'!AH360-'Balance Sheet Annual'!U360)/'Balance Sheet Annual'!BR360</f>
        <v>1.4100270438943208</v>
      </c>
      <c r="P360" s="21">
        <f>'Balance Sheet Annual'!N360/'Balance Sheet Annual'!BR360</f>
        <v>0.76950280840441021</v>
      </c>
      <c r="Q360" s="21">
        <f>'Balance Sheet Annual'!CH360/'Balance Sheet Annual'!CS360</f>
        <v>1.321312872975277</v>
      </c>
      <c r="R360" s="21">
        <f>('Balance Sheet Annual'!BH360+'Balance Sheet Annual'!BS360)/'Balance Sheet Annual'!BB360</f>
        <v>0.36207719710602665</v>
      </c>
      <c r="S360" s="21">
        <f>('Balance Sheet Annual'!BH360/'Balance Sheet Annual'!BB360)</f>
        <v>5.0424180102097031E-2</v>
      </c>
      <c r="T360" s="21">
        <f>'Balance Sheet Annual'!BS360/'Balance Sheet Annual'!BB360</f>
        <v>0.31165301700392961</v>
      </c>
      <c r="U360" s="21">
        <f>('Balance Sheet Annual'!BH360+'Balance Sheet Annual'!BS360)/'Balance Sheet Annual'!CS360</f>
        <v>0.84049445865302641</v>
      </c>
      <c r="V360" s="21">
        <f>('Balance Sheet Annual'!BH360/'Balance Sheet Annual'!CS360)</f>
        <v>0.11705029838022166</v>
      </c>
      <c r="W360" s="21">
        <f>('Balance Sheet Annual'!BS360/'Balance Sheet Annual'!CS360)</f>
        <v>0.72344416027280478</v>
      </c>
      <c r="X360" s="22">
        <f>'Balance Sheet Annual'!AH360/'Balance Sheet Annual'!BB360</f>
        <v>0.3574497778104227</v>
      </c>
      <c r="Y360" s="22">
        <f>'Balance Sheet Annual'!CS360/('Balance Sheet Annual'!BB360-'Balance Sheet Annual'!AQ360-'Balance Sheet Annual'!AR360-'Balance Sheet Annual'!AS360)</f>
        <v>0.80879817968696133</v>
      </c>
      <c r="Z360" s="22">
        <f>'Balance Sheet Annual'!BA360/'Balance Sheet Annual'!BB360</f>
        <v>0.64255022218957725</v>
      </c>
      <c r="AA360" s="22">
        <f>'Balance Sheet Annual'!AR360/'Balance Sheet Annual'!BB360</f>
        <v>0.31448088435124316</v>
      </c>
      <c r="AB360" s="23">
        <f>'Balance Sheet Annual'!CS360/'Balance Sheet Annual'!CT360</f>
        <v>0.43079070109074885</v>
      </c>
      <c r="AC360" s="24">
        <f>'Income Statement Annual'!V360/'Income Statement Annual'!N360</f>
        <v>0.65715756194397468</v>
      </c>
      <c r="AD360" s="22">
        <f>('Income Statement Annual'!AF360-'Income Statement Annual'!AC360)/'Income Statement Annual'!N360</f>
        <v>0.21888096463495332</v>
      </c>
      <c r="AE360" s="22">
        <f>'Income Statement Annual'!AF360/'Income Statement Annual'!N360</f>
        <v>0.18822145430483053</v>
      </c>
      <c r="AF360" s="22">
        <f>'Income Statement Annual'!BS360/'Income Statement Annual'!N360</f>
        <v>0.2612307918535402</v>
      </c>
      <c r="AG360" s="22" t="e">
        <f>('Income Statement Annual'!AF360-'Income Statement Annual'!AC360)/('Income Statement Annual'!AH360*-1)</f>
        <v>#DIV/0!</v>
      </c>
      <c r="AH360" s="23" t="e">
        <f>'Income Statement Annual'!AF360/('Income Statement Annual'!AH360*-1)</f>
        <v>#DIV/0!</v>
      </c>
      <c r="AI360" s="24">
        <f>'Cash Flow Statement Annual'!BG360/'Cash Flow Statement Annual'!AB360</f>
        <v>0.50919540229885063</v>
      </c>
      <c r="AJ360" s="22">
        <f>'Cash Flow Statement Annual'!AB360/'Balance Sheet Annual'!BR360</f>
        <v>0.54295818597878098</v>
      </c>
      <c r="AK360" s="22">
        <f>('Cash Flow Statement Annual'!AB360+'Cash Flow Statement Annual'!AV360)/('Balance Sheet Annual'!BH360+'Balance Sheet Annual'!BS360)</f>
        <v>0.19342732528654022</v>
      </c>
      <c r="AL360" s="23">
        <f>('Cash Flow Statement Annual'!AB360/('Balance Sheet Annual'!BH360+'Balance Sheet Annual'!BS360))</f>
        <v>0.26473273151435239</v>
      </c>
      <c r="AM360" s="24">
        <f>'Income Statement Annual'!BS360/'Balance Sheet Annual'!CS360</f>
        <v>0.30289855072463767</v>
      </c>
      <c r="AN360" s="22">
        <f>'Income Statement Annual'!N360/'Balance Sheet Annual'!CS360</f>
        <v>1.1595055413469735</v>
      </c>
      <c r="AO360" s="22">
        <f>'Income Statement Annual'!N360/'Balance Sheet Annual'!BB360</f>
        <v>0.499504205075471</v>
      </c>
      <c r="AP360" s="22">
        <f>'Income Statement Annual'!N360/('Balance Sheet Annual'!AH360-'Balance Sheet Annual'!BR360)</f>
        <v>2.7610637434023548</v>
      </c>
      <c r="AQ360" s="22">
        <f>'Income Statement Annual'!BS360/'Balance Sheet Annual'!BB360</f>
        <v>0.13048587902603842</v>
      </c>
      <c r="AR360" s="22">
        <f>'Cash Flow Statement Annual'!AB360/'Income Statement Annual'!N360</f>
        <v>0.19189765458422176</v>
      </c>
      <c r="AS360" s="22">
        <f>'Cash Flow Statement Annual'!BG360/'Income Statement Annual'!N360</f>
        <v>9.7713403426218662E-2</v>
      </c>
      <c r="AT360" s="22">
        <f>'Cash Flow Statement Annual'!AB360/'Balance Sheet Annual'!BB360</f>
        <v>9.5853685408939002E-2</v>
      </c>
      <c r="AU360" s="22">
        <f>('Cash Flow Statement Annual'!AB360+'Cash Flow Statement Annual'!AU360)/'Balance Sheet Annual'!BR360</f>
        <v>-5.1383399209486168E-2</v>
      </c>
      <c r="AV360" s="22">
        <f>('Cash Flow Statement Annual'!AB360+'Cash Flow Statement Annual'!AU360)/('Balance Sheet Annual'!BH360+'Balance Sheet Annual'!BS360)</f>
        <v>-2.5053250836798865E-2</v>
      </c>
      <c r="AW360" s="22">
        <f>'Cash Flow Statement Annual'!AB360/'Balance Sheet Annual'!BS360</f>
        <v>0.30756540183832193</v>
      </c>
      <c r="AX360" s="22">
        <f>('Cash Flow Statement Annual'!AB360+'Cash Flow Statement Annual'!AU360)/'Balance Sheet Annual'!BS360</f>
        <v>-2.9106764082017442E-2</v>
      </c>
      <c r="AY360" s="22">
        <f>('Balance Sheet Annual'!BH360+'Balance Sheet Annual'!BS360)/('Income Statement Annual'!AF360-'Income Statement Annual'!AC360)</f>
        <v>3.3117232112865302</v>
      </c>
      <c r="AZ360" s="22">
        <f>(('Balance Sheet Annual'!BH360+'Balance Sheet Annual'!BS360)-'Balance Sheet Annual'!N360)/('Income Statement Annual'!AF360-'Income Statement Annual'!AC360)</f>
        <v>2.0691971783674838</v>
      </c>
      <c r="BA360" s="22">
        <f>('Cash Flow Statement Annual'!AB360+'Cash Flow Statement Annual'!AU360)/'Income Statement Annual'!BS360</f>
        <v>-6.9518716577540107E-2</v>
      </c>
      <c r="BB360" s="22">
        <f>'Income Statement Annual'!AF360/('Balance Sheet Annual'!BH360+'Balance Sheet Annual'!BS360)</f>
        <v>0.25966122324779389</v>
      </c>
      <c r="BC360" s="23">
        <f>'Income Statement Annual'!AF360/('Balance Sheet Annual'!BB360-'Balance Sheet Annual'!BR360)</f>
        <v>0.11417357952011417</v>
      </c>
    </row>
    <row r="361" spans="1:55" x14ac:dyDescent="0.2">
      <c r="A361" s="47" t="s">
        <v>1096</v>
      </c>
      <c r="B361" s="47" t="s">
        <v>1097</v>
      </c>
      <c r="C361" s="47" t="str">
        <f>VLOOKUP(A361,'[1]S&amp;P 500 Wikipedia'!A:D,3,FALSE)</f>
        <v>Consumer Staples</v>
      </c>
      <c r="D361" s="47">
        <v>247719</v>
      </c>
      <c r="E361" s="47" t="s">
        <v>16</v>
      </c>
      <c r="F361" s="47">
        <v>2019</v>
      </c>
      <c r="G361" s="47" t="s">
        <v>17</v>
      </c>
      <c r="H361" s="48">
        <v>43646</v>
      </c>
      <c r="I361" s="48">
        <v>43703</v>
      </c>
      <c r="J361" s="48">
        <v>43774</v>
      </c>
      <c r="K361" s="47">
        <v>514648944</v>
      </c>
      <c r="L361" s="47">
        <v>520068205</v>
      </c>
      <c r="M361" s="47" t="s">
        <v>2146</v>
      </c>
      <c r="N361" s="20">
        <f>'Balance Sheet Annual'!AH361/'Balance Sheet Annual'!BR361</f>
        <v>1.3339768773113965</v>
      </c>
      <c r="O361" s="21">
        <f>('Balance Sheet Annual'!AH361-'Balance Sheet Annual'!U361)/'Balance Sheet Annual'!BR361</f>
        <v>0.80703314975153129</v>
      </c>
      <c r="P361" s="21">
        <f>'Balance Sheet Annual'!N361/'Balance Sheet Annual'!BR361</f>
        <v>8.4129871249149835E-2</v>
      </c>
      <c r="Q361" s="21">
        <f>'Balance Sheet Annual'!CH361/'Balance Sheet Annual'!CS361</f>
        <v>6.0789269941360011</v>
      </c>
      <c r="R361" s="21">
        <f>('Balance Sheet Annual'!BH361+'Balance Sheet Annual'!BS361)/'Balance Sheet Annual'!BB361</f>
        <v>0.45436378838375063</v>
      </c>
      <c r="S361" s="21">
        <f>('Balance Sheet Annual'!BH361/'Balance Sheet Annual'!BB361)</f>
        <v>2.2975509672935029E-3</v>
      </c>
      <c r="T361" s="21">
        <f>'Balance Sheet Annual'!BS361/'Balance Sheet Annual'!BB361</f>
        <v>0.45206623741645713</v>
      </c>
      <c r="U361" s="21">
        <f>('Balance Sheet Annual'!BH361+'Balance Sheet Annual'!BS361)/'Balance Sheet Annual'!CS361</f>
        <v>3.2164080867476299</v>
      </c>
      <c r="V361" s="21">
        <f>('Balance Sheet Annual'!BH361/'Balance Sheet Annual'!CS361)</f>
        <v>1.6264195562777257E-2</v>
      </c>
      <c r="W361" s="21">
        <f>('Balance Sheet Annual'!BS361/'Balance Sheet Annual'!CS361)</f>
        <v>3.2001438911848523</v>
      </c>
      <c r="X361" s="22">
        <f>'Balance Sheet Annual'!AH361/'Balance Sheet Annual'!BB361</f>
        <v>0.45314863945286682</v>
      </c>
      <c r="Y361" s="22">
        <f>'Balance Sheet Annual'!CS361/('Balance Sheet Annual'!BB361-'Balance Sheet Annual'!AQ361-'Balance Sheet Annual'!AR361-'Balance Sheet Annual'!AS361)</f>
        <v>0.19208582157186921</v>
      </c>
      <c r="Z361" s="22">
        <f>'Balance Sheet Annual'!BA361/'Balance Sheet Annual'!BB361</f>
        <v>0.54685136054713313</v>
      </c>
      <c r="AA361" s="22">
        <f>'Balance Sheet Annual'!AR361/'Balance Sheet Annual'!BB361</f>
        <v>0.21686033612960817</v>
      </c>
      <c r="AB361" s="23">
        <f>'Balance Sheet Annual'!CS361/'Balance Sheet Annual'!CT361</f>
        <v>0.14126434710067981</v>
      </c>
      <c r="AC361" s="24">
        <f>'Income Statement Annual'!V361/'Income Statement Annual'!N361</f>
        <v>0.18978943014232211</v>
      </c>
      <c r="AD361" s="22">
        <f>('Income Statement Annual'!AF361-'Income Statement Annual'!AC361)/'Income Statement Annual'!N361</f>
        <v>3.8762235476833468E-2</v>
      </c>
      <c r="AE361" s="22">
        <f>'Income Statement Annual'!AF361/'Income Statement Annual'!N361</f>
        <v>3.8762235476833468E-2</v>
      </c>
      <c r="AF361" s="22">
        <f>'Income Statement Annual'!BS361/'Income Statement Annual'!N361</f>
        <v>2.7851634767733172E-2</v>
      </c>
      <c r="AG361" s="22">
        <f>('Income Statement Annual'!AF361-'Income Statement Annual'!AC361)/('Income Statement Annual'!AH361*-1)</f>
        <v>6.4650424639936963</v>
      </c>
      <c r="AH361" s="23">
        <f>'Income Statement Annual'!AF361/('Income Statement Annual'!AH361*-1)</f>
        <v>6.4650424639936963</v>
      </c>
      <c r="AI361" s="24">
        <f>'Cash Flow Statement Annual'!BG361/'Cash Flow Statement Annual'!AB361</f>
        <v>-0.76197273813488431</v>
      </c>
      <c r="AJ361" s="22">
        <f>'Cash Flow Statement Annual'!AB361/'Balance Sheet Annual'!BR361</f>
        <v>0.39507368532124959</v>
      </c>
      <c r="AK361" s="22">
        <f>('Cash Flow Statement Annual'!AB361+'Cash Flow Statement Annual'!AV361)/('Balance Sheet Annual'!BH361+'Balance Sheet Annual'!BS361)</f>
        <v>0.20038092265454679</v>
      </c>
      <c r="AL361" s="23">
        <f>('Cash Flow Statement Annual'!AB361/('Balance Sheet Annual'!BH361+'Balance Sheet Annual'!BS361))</f>
        <v>0.29537026341066158</v>
      </c>
      <c r="AM361" s="24">
        <f>'Income Statement Annual'!BS361/'Balance Sheet Annual'!CS361</f>
        <v>0.65967370743202702</v>
      </c>
      <c r="AN361" s="22">
        <f>'Income Statement Annual'!N361/'Balance Sheet Annual'!CS361</f>
        <v>23.685277827794717</v>
      </c>
      <c r="AO361" s="22">
        <f>'Income Statement Annual'!N361/'Balance Sheet Annual'!BB361</f>
        <v>3.3458853082416287</v>
      </c>
      <c r="AP361" s="22">
        <f>'Income Statement Annual'!N361/('Balance Sheet Annual'!AH361-'Balance Sheet Annual'!BR361)</f>
        <v>29.49186733008818</v>
      </c>
      <c r="AQ361" s="22">
        <f>'Income Statement Annual'!BS361/'Balance Sheet Annual'!BB361</f>
        <v>9.3188375579870156E-2</v>
      </c>
      <c r="AR361" s="22">
        <f>'Cash Flow Statement Annual'!AB361/'Income Statement Annual'!N361</f>
        <v>4.0110625289096924E-2</v>
      </c>
      <c r="AS361" s="22">
        <f>'Cash Flow Statement Annual'!BG361/'Income Statement Annual'!N361</f>
        <v>-3.0563202979835519E-2</v>
      </c>
      <c r="AT361" s="22">
        <f>'Cash Flow Statement Annual'!AB361/'Balance Sheet Annual'!BB361</f>
        <v>0.13420555185917452</v>
      </c>
      <c r="AU361" s="22">
        <f>('Cash Flow Statement Annual'!AB361+'Cash Flow Statement Annual'!AU361)/'Balance Sheet Annual'!BR361</f>
        <v>0.27335768893051382</v>
      </c>
      <c r="AV361" s="22">
        <f>('Cash Flow Statement Annual'!AB361+'Cash Flow Statement Annual'!AU361)/('Balance Sheet Annual'!BH361+'Balance Sheet Annual'!BS361)</f>
        <v>0.20437132510883724</v>
      </c>
      <c r="AW361" s="22">
        <f>'Cash Flow Statement Annual'!AB361/'Balance Sheet Annual'!BS361</f>
        <v>0.29687143332391863</v>
      </c>
      <c r="AX361" s="22">
        <f>('Cash Flow Statement Annual'!AB361+'Cash Flow Statement Annual'!AU361)/'Balance Sheet Annual'!BS361</f>
        <v>0.20541000815310603</v>
      </c>
      <c r="AY361" s="22">
        <f>('Balance Sheet Annual'!BH361+'Balance Sheet Annual'!BS361)/('Income Statement Annual'!AF361-'Income Statement Annual'!AC361)</f>
        <v>3.5033525738686349</v>
      </c>
      <c r="AZ361" s="22">
        <f>(('Balance Sheet Annual'!BH361+'Balance Sheet Annual'!BS361)-'Balance Sheet Annual'!N361)/('Income Statement Annual'!AF361-'Income Statement Annual'!AC361)</f>
        <v>3.2829976610947793</v>
      </c>
      <c r="BA361" s="22">
        <f>('Cash Flow Statement Annual'!AB361+'Cash Flow Statement Annual'!AU361)/'Income Statement Annual'!BS361</f>
        <v>0.99646473002279801</v>
      </c>
      <c r="BB361" s="22">
        <f>'Income Statement Annual'!AF361/('Balance Sheet Annual'!BH361+'Balance Sheet Annual'!BS361)</f>
        <v>0.28544086811557579</v>
      </c>
      <c r="BC361" s="23">
        <f>'Income Statement Annual'!AF361/('Balance Sheet Annual'!BB361-'Balance Sheet Annual'!BR361)</f>
        <v>0.19641603430535029</v>
      </c>
    </row>
    <row r="362" spans="1:55" x14ac:dyDescent="0.2">
      <c r="A362" s="47" t="s">
        <v>158</v>
      </c>
      <c r="B362" s="47" t="s">
        <v>159</v>
      </c>
      <c r="C362" s="47" t="str">
        <f>VLOOKUP(A362,'[1]S&amp;P 500 Wikipedia'!A:D,3,FALSE)</f>
        <v>Communication Services</v>
      </c>
      <c r="D362" s="47">
        <v>66790</v>
      </c>
      <c r="E362" s="47" t="s">
        <v>16</v>
      </c>
      <c r="F362" s="47">
        <v>2018</v>
      </c>
      <c r="G362" s="47" t="s">
        <v>17</v>
      </c>
      <c r="H362" s="48">
        <v>43465</v>
      </c>
      <c r="I362" s="48">
        <v>43516</v>
      </c>
      <c r="J362" s="48">
        <v>43592</v>
      </c>
      <c r="K362" s="47">
        <v>7316000000</v>
      </c>
      <c r="L362" s="47">
        <v>7350000000</v>
      </c>
      <c r="M362" s="47" t="s">
        <v>2147</v>
      </c>
      <c r="N362" s="20">
        <f>'Balance Sheet Annual'!AH362/'Balance Sheet Annual'!BR362</f>
        <v>0.79830797888854388</v>
      </c>
      <c r="O362" s="21">
        <f>('Balance Sheet Annual'!AH362-'Balance Sheet Annual'!U362)/'Balance Sheet Annual'!BR362</f>
        <v>0.79830797888854388</v>
      </c>
      <c r="P362" s="21">
        <f>'Balance Sheet Annual'!N362/'Balance Sheet Annual'!BR362</f>
        <v>8.0782365724930152E-2</v>
      </c>
      <c r="Q362" s="21">
        <f>'Balance Sheet Annual'!CH362/'Balance Sheet Annual'!CS362</f>
        <v>1.7432072785789441</v>
      </c>
      <c r="R362" s="21">
        <f>('Balance Sheet Annual'!BH362+'Balance Sheet Annual'!BS362)/'Balance Sheet Annual'!BB362</f>
        <v>0.33186115247506881</v>
      </c>
      <c r="S362" s="21">
        <f>('Balance Sheet Annual'!BH362/'Balance Sheet Annual'!BB362)</f>
        <v>1.9281244829505287E-2</v>
      </c>
      <c r="T362" s="21">
        <f>'Balance Sheet Annual'!BS362/'Balance Sheet Annual'!BB362</f>
        <v>0.31257990764556354</v>
      </c>
      <c r="U362" s="21">
        <f>('Balance Sheet Annual'!BH362+'Balance Sheet Annual'!BS362)/'Balance Sheet Annual'!CS362</f>
        <v>0.91036392894720553</v>
      </c>
      <c r="V362" s="21">
        <f>('Balance Sheet Annual'!BH362/'Balance Sheet Annual'!CS362)</f>
        <v>5.2892451156361535E-2</v>
      </c>
      <c r="W362" s="21">
        <f>('Balance Sheet Annual'!BS362/'Balance Sheet Annual'!CS362)</f>
        <v>0.85747147779084398</v>
      </c>
      <c r="X362" s="22">
        <f>'Balance Sheet Annual'!AH362/'Balance Sheet Annual'!BB362</f>
        <v>9.6692011491659527E-2</v>
      </c>
      <c r="Y362" s="22">
        <f>'Balance Sheet Annual'!CS362/('Balance Sheet Annual'!BB362-'Balance Sheet Annual'!AQ362-'Balance Sheet Annual'!AR362-'Balance Sheet Annual'!AS362)</f>
        <v>0.73697454396174567</v>
      </c>
      <c r="Z362" s="22">
        <f>'Balance Sheet Annual'!BA362/'Balance Sheet Annual'!BB362</f>
        <v>0.90330798850834049</v>
      </c>
      <c r="AA362" s="22">
        <f>'Balance Sheet Annual'!AR362/'Balance Sheet Annual'!BB362</f>
        <v>0.2752019313207888</v>
      </c>
      <c r="AB362" s="23">
        <f>'Balance Sheet Annual'!CS362/'Balance Sheet Annual'!CT362</f>
        <v>0.36453679888091695</v>
      </c>
      <c r="AC362" s="24">
        <f>'Income Statement Annual'!V362/'Income Statement Annual'!N362</f>
        <v>0.5348977488345944</v>
      </c>
      <c r="AD362" s="22">
        <f>('Income Statement Annual'!AF362-'Income Statement Annual'!AC362)/'Income Statement Annual'!N362</f>
        <v>0.31959052683361056</v>
      </c>
      <c r="AE362" s="22">
        <f>'Income Statement Annual'!AF362/'Income Statement Annual'!N362</f>
        <v>0.15309564524819039</v>
      </c>
      <c r="AF362" s="22">
        <f>'Income Statement Annual'!BS362/'Income Statement Annual'!N362</f>
        <v>0.11343671671859261</v>
      </c>
      <c r="AG362" s="22">
        <f>('Income Statement Annual'!AF362-'Income Statement Annual'!AC362)/('Income Statement Annual'!AH362*-1)</f>
        <v>6.8583637049139119</v>
      </c>
      <c r="AH362" s="23">
        <f>'Income Statement Annual'!AF362/('Income Statement Annual'!AH362*-1)</f>
        <v>3.2854090737715218</v>
      </c>
      <c r="AI362" s="24">
        <f>'Cash Flow Statement Annual'!BG362/'Cash Flow Statement Annual'!AB362</f>
        <v>-0.59605063987890461</v>
      </c>
      <c r="AJ362" s="22">
        <f>'Cash Flow Statement Annual'!AB362/'Balance Sheet Annual'!BR362</f>
        <v>0.67683949084135364</v>
      </c>
      <c r="AK362" s="22">
        <f>('Cash Flow Statement Annual'!AB362+'Cash Flow Statement Annual'!AV362)/('Balance Sheet Annual'!BH362+'Balance Sheet Annual'!BS362)</f>
        <v>0.17105464434435286</v>
      </c>
      <c r="AL362" s="23">
        <f>('Cash Flow Statement Annual'!AB362/('Balance Sheet Annual'!BH362+'Balance Sheet Annual'!BS362))</f>
        <v>0.24702982918330926</v>
      </c>
      <c r="AM362" s="24">
        <f>'Income Statement Annual'!BS362/'Balance Sheet Annual'!CS362</f>
        <v>9.9905097893585856E-2</v>
      </c>
      <c r="AN362" s="22">
        <f>'Income Statement Annual'!N362/'Balance Sheet Annual'!CS362</f>
        <v>0.88071217841596006</v>
      </c>
      <c r="AO362" s="22">
        <f>'Income Statement Annual'!N362/'Balance Sheet Annual'!BB362</f>
        <v>0.32105199825519304</v>
      </c>
      <c r="AP362" s="22">
        <f>'Income Statement Annual'!N362/('Balance Sheet Annual'!AH362-'Balance Sheet Annual'!BR362)</f>
        <v>-13.142153467251598</v>
      </c>
      <c r="AQ362" s="22">
        <f>'Income Statement Annual'!BS362/'Balance Sheet Annual'!BB362</f>
        <v>3.6419084578012427E-2</v>
      </c>
      <c r="AR362" s="22">
        <f>'Cash Flow Statement Annual'!AB362/'Income Statement Annual'!N362</f>
        <v>0.25534681065379838</v>
      </c>
      <c r="AS362" s="22">
        <f>'Cash Flow Statement Annual'!BG362/'Income Statement Annual'!N362</f>
        <v>-0.15219962988123403</v>
      </c>
      <c r="AT362" s="22">
        <f>'Cash Flow Statement Annual'!AB362/'Balance Sheet Annual'!BB362</f>
        <v>8.1979603808492396E-2</v>
      </c>
      <c r="AU362" s="22">
        <f>('Cash Flow Statement Annual'!AB362+'Cash Flow Statement Annual'!AU362)/'Balance Sheet Annual'!BR362</f>
        <v>-0.30336851909344925</v>
      </c>
      <c r="AV362" s="22">
        <f>('Cash Flow Statement Annual'!AB362+'Cash Flow Statement Annual'!AU362)/('Balance Sheet Annual'!BH362+'Balance Sheet Annual'!BS362)</f>
        <v>-0.1107220758618736</v>
      </c>
      <c r="AW362" s="22">
        <f>'Cash Flow Statement Annual'!AB362/'Balance Sheet Annual'!BS362</f>
        <v>0.26226766917293232</v>
      </c>
      <c r="AX362" s="22">
        <f>('Cash Flow Statement Annual'!AB362+'Cash Flow Statement Annual'!AU362)/'Balance Sheet Annual'!BS362</f>
        <v>-0.11755187969924812</v>
      </c>
      <c r="AY362" s="22">
        <f>('Balance Sheet Annual'!BH362+'Balance Sheet Annual'!BS362)/('Income Statement Annual'!AF362-'Income Statement Annual'!AC362)</f>
        <v>3.2343509492047202</v>
      </c>
      <c r="AZ362" s="22">
        <f>(('Balance Sheet Annual'!BH362+'Balance Sheet Annual'!BS362)-'Balance Sheet Annual'!N362)/('Income Statement Annual'!AF362-'Income Statement Annual'!AC362)</f>
        <v>3.138990691196951</v>
      </c>
      <c r="BA362" s="22">
        <f>('Cash Flow Statement Annual'!AB362+'Cash Flow Statement Annual'!AU362)/'Income Statement Annual'!BS362</f>
        <v>-1.0089313371192565</v>
      </c>
      <c r="BB362" s="22">
        <f>'Income Statement Annual'!AF362/('Balance Sheet Annual'!BH362+'Balance Sheet Annual'!BS362)</f>
        <v>0.14810911872184923</v>
      </c>
      <c r="BC362" s="23">
        <f>'Income Statement Annual'!AF362/('Balance Sheet Annual'!BB362-'Balance Sheet Annual'!BR362)</f>
        <v>5.5925415664764125E-2</v>
      </c>
    </row>
    <row r="363" spans="1:55" x14ac:dyDescent="0.2">
      <c r="A363" s="47" t="s">
        <v>829</v>
      </c>
      <c r="B363" s="47" t="s">
        <v>830</v>
      </c>
      <c r="C363" s="47" t="str">
        <f>VLOOKUP(A363,'[1]S&amp;P 500 Wikipedia'!A:D,3,FALSE)</f>
        <v>Consumer Staples</v>
      </c>
      <c r="D363" s="47">
        <v>248956</v>
      </c>
      <c r="E363" s="47" t="s">
        <v>16</v>
      </c>
      <c r="F363" s="47">
        <v>2018</v>
      </c>
      <c r="G363" s="47" t="s">
        <v>17</v>
      </c>
      <c r="H363" s="48">
        <v>43465</v>
      </c>
      <c r="I363" s="48">
        <v>43508</v>
      </c>
      <c r="J363" s="48">
        <v>43508</v>
      </c>
      <c r="K363" s="47">
        <v>216200000</v>
      </c>
      <c r="L363" s="47">
        <v>216700000</v>
      </c>
      <c r="M363" s="47" t="s">
        <v>1950</v>
      </c>
      <c r="N363" s="20">
        <f>'Balance Sheet Annual'!AH363/'Balance Sheet Annual'!BR363</f>
        <v>0.64319096003162124</v>
      </c>
      <c r="O363" s="21">
        <f>('Balance Sheet Annual'!AH363-'Balance Sheet Annual'!U363)/'Balance Sheet Annual'!BR363</f>
        <v>0.50559185286800434</v>
      </c>
      <c r="P363" s="21">
        <f>'Balance Sheet Annual'!N363/'Balance Sheet Annual'!BR363</f>
        <v>0.245971773349764</v>
      </c>
      <c r="Q363" s="21">
        <f>'Balance Sheet Annual'!CH363/'Balance Sheet Annual'!CS363</f>
        <v>1.1920674441969161</v>
      </c>
      <c r="R363" s="21">
        <f>('Balance Sheet Annual'!BH363+'Balance Sheet Annual'!BS363)/'Balance Sheet Annual'!BB363</f>
        <v>0.34833509355757925</v>
      </c>
      <c r="S363" s="21">
        <f>('Balance Sheet Annual'!BH363/'Balance Sheet Annual'!BB363)</f>
        <v>5.2956180379809897E-2</v>
      </c>
      <c r="T363" s="21">
        <f>'Balance Sheet Annual'!BS363/'Balance Sheet Annual'!BB363</f>
        <v>0.29537891317776938</v>
      </c>
      <c r="U363" s="21">
        <f>('Balance Sheet Annual'!BH363+'Balance Sheet Annual'!BS363)/'Balance Sheet Annual'!CS363</f>
        <v>0.7635740182588564</v>
      </c>
      <c r="V363" s="21">
        <f>('Balance Sheet Annual'!BH363/'Balance Sheet Annual'!CS363)</f>
        <v>0.11608351897960074</v>
      </c>
      <c r="W363" s="21">
        <f>('Balance Sheet Annual'!BS363/'Balance Sheet Annual'!CS363)</f>
        <v>0.64749049927925562</v>
      </c>
      <c r="X363" s="22">
        <f>'Balance Sheet Annual'!AH363/'Balance Sheet Annual'!BB363</f>
        <v>9.187374210389973E-2</v>
      </c>
      <c r="Y363" s="22">
        <f>'Balance Sheet Annual'!CS363/('Balance Sheet Annual'!BB363-'Balance Sheet Annual'!AQ363-'Balance Sheet Annual'!AR363-'Balance Sheet Annual'!AS363)</f>
        <v>1.7015335827366647</v>
      </c>
      <c r="Z363" s="22">
        <f>'Balance Sheet Annual'!BA363/'Balance Sheet Annual'!BB363</f>
        <v>0.90812625789610024</v>
      </c>
      <c r="AA363" s="22">
        <f>'Balance Sheet Annual'!AR363/'Balance Sheet Annual'!BB363</f>
        <v>0.27435585756132552</v>
      </c>
      <c r="AB363" s="23">
        <f>'Balance Sheet Annual'!CS363/'Balance Sheet Annual'!CT363</f>
        <v>0.45619034334336328</v>
      </c>
      <c r="AC363" s="24">
        <f>'Income Statement Annual'!V363/'Income Statement Annual'!N363</f>
        <v>0.38857524884861089</v>
      </c>
      <c r="AD363" s="22">
        <f>('Income Statement Annual'!AF363-'Income Statement Annual'!AC363)/'Income Statement Annual'!N363</f>
        <v>0.12833345713861238</v>
      </c>
      <c r="AE363" s="22">
        <f>'Income Statement Annual'!AF363/'Income Statement Annual'!N363</f>
        <v>0.12833345713861238</v>
      </c>
      <c r="AF363" s="22">
        <f>'Income Statement Annual'!BS363/'Income Statement Annual'!N363</f>
        <v>0.10367144555043827</v>
      </c>
      <c r="AG363" s="22">
        <f>('Income Statement Annual'!AF363-'Income Statement Annual'!AC363)/('Income Statement Annual'!AH363*-1)</f>
        <v>4.6348088531187122</v>
      </c>
      <c r="AH363" s="23">
        <f>'Income Statement Annual'!AF363/('Income Statement Annual'!AH363*-1)</f>
        <v>4.6348088531187122</v>
      </c>
      <c r="AI363" s="24">
        <f>'Cash Flow Statement Annual'!BG363/'Cash Flow Statement Annual'!AB363</f>
        <v>-0.43276283618581907</v>
      </c>
      <c r="AJ363" s="22">
        <f>'Cash Flow Statement Annual'!AB363/'Balance Sheet Annual'!BR363</f>
        <v>0.54204933851054427</v>
      </c>
      <c r="AK363" s="22">
        <f>('Cash Flow Statement Annual'!AB363+'Cash Flow Statement Annual'!AV363)/('Balance Sheet Annual'!BH363+'Balance Sheet Annual'!BS363)</f>
        <v>0.18850528684343507</v>
      </c>
      <c r="AL363" s="23">
        <f>('Cash Flow Statement Annual'!AB363/('Balance Sheet Annual'!BH363+'Balance Sheet Annual'!BS363))</f>
        <v>0.22227625067932841</v>
      </c>
      <c r="AM363" s="24">
        <f>'Income Statement Annual'!BS363/'Balance Sheet Annual'!CS363</f>
        <v>8.128394414595437E-2</v>
      </c>
      <c r="AN363" s="22">
        <f>'Income Statement Annual'!N363/'Balance Sheet Annual'!CS363</f>
        <v>0.78405334964108386</v>
      </c>
      <c r="AO363" s="22">
        <f>'Income Statement Annual'!N363/'Balance Sheet Annual'!BB363</f>
        <v>0.35767756677228013</v>
      </c>
      <c r="AP363" s="22">
        <f>'Income Statement Annual'!N363/('Balance Sheet Annual'!AH363-'Balance Sheet Annual'!BR363)</f>
        <v>-7.0178548155871239</v>
      </c>
      <c r="AQ363" s="22">
        <f>'Income Statement Annual'!BS363/'Balance Sheet Annual'!BB363</f>
        <v>3.7080950388245687E-2</v>
      </c>
      <c r="AR363" s="22">
        <f>'Cash Flow Statement Annual'!AB363/'Income Statement Annual'!N363</f>
        <v>0.21647043529936116</v>
      </c>
      <c r="AS363" s="22">
        <f>'Cash Flow Statement Annual'!BG363/'Income Statement Annual'!N363</f>
        <v>-9.3680359530530388E-2</v>
      </c>
      <c r="AT363" s="22">
        <f>'Cash Flow Statement Annual'!AB363/'Balance Sheet Annual'!BB363</f>
        <v>7.7426618576011796E-2</v>
      </c>
      <c r="AU363" s="22">
        <f>('Cash Flow Statement Annual'!AB363+'Cash Flow Statement Annual'!AU363)/'Balance Sheet Annual'!BR363</f>
        <v>0.38647724894789465</v>
      </c>
      <c r="AV363" s="22">
        <f>('Cash Flow Statement Annual'!AB363+'Cash Flow Statement Annual'!AU363)/('Balance Sheet Annual'!BH363+'Balance Sheet Annual'!BS363)</f>
        <v>0.15848135541508157</v>
      </c>
      <c r="AW363" s="22">
        <f>'Cash Flow Statement Annual'!AB363/'Balance Sheet Annual'!BS363</f>
        <v>0.26212642515010459</v>
      </c>
      <c r="AX363" s="22">
        <f>('Cash Flow Statement Annual'!AB363+'Cash Flow Statement Annual'!AU363)/'Balance Sheet Annual'!BS363</f>
        <v>0.18689424093188514</v>
      </c>
      <c r="AY363" s="22">
        <f>('Balance Sheet Annual'!BH363+'Balance Sheet Annual'!BS363)/('Income Statement Annual'!AF363-'Income Statement Annual'!AC363)</f>
        <v>7.588669416105926</v>
      </c>
      <c r="AZ363" s="22">
        <f>(('Balance Sheet Annual'!BH363+'Balance Sheet Annual'!BS363)-'Balance Sheet Annual'!N363)/('Income Statement Annual'!AF363-'Income Statement Annual'!AC363)</f>
        <v>6.823239997105853</v>
      </c>
      <c r="BA363" s="22">
        <f>('Cash Flow Statement Annual'!AB363+'Cash Flow Statement Annual'!AU363)/'Income Statement Annual'!BS363</f>
        <v>1.4887595163457232</v>
      </c>
      <c r="BB363" s="22">
        <f>'Income Statement Annual'!AF363/('Balance Sheet Annual'!BH363+'Balance Sheet Annual'!BS363)</f>
        <v>0.13177540688195419</v>
      </c>
      <c r="BC363" s="23">
        <f>'Income Statement Annual'!AF363/('Balance Sheet Annual'!BB363-'Balance Sheet Annual'!BR363)</f>
        <v>5.35512943209513E-2</v>
      </c>
    </row>
    <row r="364" spans="1:55" x14ac:dyDescent="0.2">
      <c r="A364" s="47" t="s">
        <v>1153</v>
      </c>
      <c r="B364" s="47" t="s">
        <v>1154</v>
      </c>
      <c r="C364" s="47" t="str">
        <f>VLOOKUP(A364,'[1]S&amp;P 500 Wikipedia'!A:D,3,FALSE)</f>
        <v>Industrials</v>
      </c>
      <c r="D364" s="47">
        <v>378229</v>
      </c>
      <c r="E364" s="47" t="s">
        <v>16</v>
      </c>
      <c r="F364" s="47">
        <v>2018</v>
      </c>
      <c r="G364" s="47" t="s">
        <v>17</v>
      </c>
      <c r="H364" s="48">
        <v>43555</v>
      </c>
      <c r="I364" s="48">
        <v>43555</v>
      </c>
      <c r="J364" s="48">
        <v>43555</v>
      </c>
      <c r="K364" s="47">
        <v>55586000</v>
      </c>
      <c r="L364" s="47">
        <v>55586000</v>
      </c>
      <c r="M364" s="47" t="s">
        <v>1951</v>
      </c>
      <c r="N364" s="20">
        <f>'Balance Sheet Annual'!AH364/'Balance Sheet Annual'!BR364</f>
        <v>4.0619281593812406</v>
      </c>
      <c r="O364" s="21">
        <f>('Balance Sheet Annual'!AH364-'Balance Sheet Annual'!U364)/'Balance Sheet Annual'!BR364</f>
        <v>3.1675388890493146</v>
      </c>
      <c r="P364" s="21">
        <f>'Balance Sheet Annual'!N364/'Balance Sheet Annual'!BR364</f>
        <v>2.302374991947862</v>
      </c>
      <c r="Q364" s="21">
        <f>'Balance Sheet Annual'!CH364/'Balance Sheet Annual'!CS364</f>
        <v>-7.7446295793518392</v>
      </c>
      <c r="R364" s="21">
        <f>('Balance Sheet Annual'!BH364+'Balance Sheet Annual'!BS364)/'Balance Sheet Annual'!BB364</f>
        <v>1.0557341126645392</v>
      </c>
      <c r="S364" s="21">
        <f>('Balance Sheet Annual'!BH364/'Balance Sheet Annual'!BB364)</f>
        <v>3.0771634799257912E-2</v>
      </c>
      <c r="T364" s="21">
        <f>'Balance Sheet Annual'!BS364/'Balance Sheet Annual'!BB364</f>
        <v>1.0249624778652813</v>
      </c>
      <c r="U364" s="21">
        <f>('Balance Sheet Annual'!BH364+'Balance Sheet Annual'!BS364)/'Balance Sheet Annual'!CS364</f>
        <v>-7.1205355242080186</v>
      </c>
      <c r="V364" s="21">
        <f>('Balance Sheet Annual'!BH364/'Balance Sheet Annual'!CS364)</f>
        <v>-0.20754327827208729</v>
      </c>
      <c r="W364" s="21">
        <f>('Balance Sheet Annual'!BS364/'Balance Sheet Annual'!CS364)</f>
        <v>-6.9129922459359312</v>
      </c>
      <c r="X364" s="22">
        <f>'Balance Sheet Annual'!AH364/'Balance Sheet Annual'!BB364</f>
        <v>0.29983987659077088</v>
      </c>
      <c r="Y364" s="22">
        <f>'Balance Sheet Annual'!CS364/('Balance Sheet Annual'!BB364-'Balance Sheet Annual'!AQ364-'Balance Sheet Annual'!AR364-'Balance Sheet Annual'!AS364)</f>
        <v>-0.43205185756609354</v>
      </c>
      <c r="Z364" s="22">
        <f>'Balance Sheet Annual'!BA364/'Balance Sheet Annual'!BB364</f>
        <v>0.70016012340922917</v>
      </c>
      <c r="AA364" s="22">
        <f>'Balance Sheet Annual'!AR364/'Balance Sheet Annual'!BB364</f>
        <v>0.5102116693572526</v>
      </c>
      <c r="AB364" s="23">
        <f>'Balance Sheet Annual'!CS364/'Balance Sheet Annual'!CT364</f>
        <v>-0.14826611131639053</v>
      </c>
      <c r="AC364" s="24">
        <f>'Income Statement Annual'!V364/'Income Statement Annual'!N364</f>
        <v>0.57135607691795021</v>
      </c>
      <c r="AD364" s="22">
        <f>('Income Statement Annual'!AF364-'Income Statement Annual'!AC364)/'Income Statement Annual'!N364</f>
        <v>0.45325580943794563</v>
      </c>
      <c r="AE364" s="22">
        <f>'Income Statement Annual'!AF364/'Income Statement Annual'!N364</f>
        <v>0.43424463006471054</v>
      </c>
      <c r="AF364" s="22">
        <f>'Income Statement Annual'!BS364/'Income Statement Annual'!N364</f>
        <v>0.23639050506333298</v>
      </c>
      <c r="AG364" s="22">
        <f>('Income Statement Annual'!AF364-'Income Statement Annual'!AC364)/('Income Statement Annual'!AH364*-1)</f>
        <v>2.6054210507263864</v>
      </c>
      <c r="AH364" s="23">
        <f>'Income Statement Annual'!AF364/('Income Statement Annual'!AH364*-1)</f>
        <v>2.4961403180655437</v>
      </c>
      <c r="AI364" s="24">
        <f>'Cash Flow Statement Annual'!BG364/'Cash Flow Statement Annual'!AB364</f>
        <v>1.0620511400712012</v>
      </c>
      <c r="AJ364" s="22">
        <f>'Cash Flow Statement Annual'!AB364/'Balance Sheet Annual'!BR364</f>
        <v>1.1352659204648694</v>
      </c>
      <c r="AK364" s="22">
        <f>('Cash Flow Statement Annual'!AB364+'Cash Flow Statement Annual'!AV364)/('Balance Sheet Annual'!BH364+'Balance Sheet Annual'!BS364)</f>
        <v>7.5017771607393549E-2</v>
      </c>
      <c r="AL364" s="23">
        <f>('Cash Flow Statement Annual'!AB364/('Balance Sheet Annual'!BH364+'Balance Sheet Annual'!BS364))</f>
        <v>7.937800849589223E-2</v>
      </c>
      <c r="AM364" s="24">
        <f>'Income Statement Annual'!BS364/'Balance Sheet Annual'!CS364</f>
        <v>-0.49816336562764901</v>
      </c>
      <c r="AN364" s="22">
        <f>'Income Statement Annual'!N364/'Balance Sheet Annual'!CS364</f>
        <v>-2.1073746828121656</v>
      </c>
      <c r="AO364" s="22">
        <f>'Income Statement Annual'!N364/'Balance Sheet Annual'!BB364</f>
        <v>0.31245224930717175</v>
      </c>
      <c r="AP364" s="22">
        <f>'Income Statement Annual'!N364/('Balance Sheet Annual'!AH364-'Balance Sheet Annual'!BR364)</f>
        <v>1.3823929370072598</v>
      </c>
      <c r="AQ364" s="22">
        <f>'Income Statement Annual'!BS364/'Balance Sheet Annual'!BB364</f>
        <v>7.3860745021896754E-2</v>
      </c>
      <c r="AR364" s="22">
        <f>'Cash Flow Statement Annual'!AB364/'Income Statement Annual'!N364</f>
        <v>0.26820761108396834</v>
      </c>
      <c r="AS364" s="22">
        <f>'Cash Flow Statement Annual'!BG364/'Income Statement Annual'!N364</f>
        <v>0.28485019912750192</v>
      </c>
      <c r="AT364" s="22">
        <f>'Cash Flow Statement Annual'!AB364/'Balance Sheet Annual'!BB364</f>
        <v>8.3802071364489042E-2</v>
      </c>
      <c r="AU364" s="22">
        <f>('Cash Flow Statement Annual'!AB364+'Cash Flow Statement Annual'!AU364)/'Balance Sheet Annual'!BR364</f>
        <v>0.37605816198013731</v>
      </c>
      <c r="AV364" s="22">
        <f>('Cash Flow Statement Annual'!AB364+'Cash Flow Statement Annual'!AU364)/('Balance Sheet Annual'!BH364+'Balance Sheet Annual'!BS364)</f>
        <v>2.6294058016280143E-2</v>
      </c>
      <c r="AW364" s="22">
        <f>'Cash Flow Statement Annual'!AB364/'Balance Sheet Annual'!BS364</f>
        <v>8.1761111430172548E-2</v>
      </c>
      <c r="AX364" s="22">
        <f>('Cash Flow Statement Annual'!AB364+'Cash Flow Statement Annual'!AU364)/'Balance Sheet Annual'!BS364</f>
        <v>2.7083463646379532E-2</v>
      </c>
      <c r="AY364" s="22">
        <f>('Balance Sheet Annual'!BH364+'Balance Sheet Annual'!BS364)/('Income Statement Annual'!AF364-'Income Statement Annual'!AC364)</f>
        <v>7.4546544981952803</v>
      </c>
      <c r="AZ364" s="22">
        <f>(('Balance Sheet Annual'!BH364+'Balance Sheet Annual'!BS364)-'Balance Sheet Annual'!N364)/('Income Statement Annual'!AF364-'Income Statement Annual'!AC364)</f>
        <v>6.2545856091327217</v>
      </c>
      <c r="BA364" s="22">
        <f>('Cash Flow Statement Annual'!AB364+'Cash Flow Statement Annual'!AU364)/'Income Statement Annual'!BS364</f>
        <v>0.37583609534317369</v>
      </c>
      <c r="BB364" s="22">
        <f>'Income Statement Annual'!AF364/('Balance Sheet Annual'!BH364+'Balance Sheet Annual'!BS364)</f>
        <v>0.12851788133551786</v>
      </c>
      <c r="BC364" s="23">
        <f>'Income Statement Annual'!AF364/('Balance Sheet Annual'!BB364-'Balance Sheet Annual'!BR364)</f>
        <v>0.14649451606321454</v>
      </c>
    </row>
    <row r="365" spans="1:55" x14ac:dyDescent="0.2">
      <c r="A365" s="47" t="s">
        <v>1114</v>
      </c>
      <c r="B365" s="47" t="s">
        <v>1115</v>
      </c>
      <c r="C365" s="47" t="str">
        <f>VLOOKUP(A365,'[1]S&amp;P 500 Wikipedia'!A:D,3,FALSE)</f>
        <v>Information Technology</v>
      </c>
      <c r="D365" s="47">
        <v>104745</v>
      </c>
      <c r="E365" s="47" t="s">
        <v>16</v>
      </c>
      <c r="F365" s="47">
        <v>2018</v>
      </c>
      <c r="G365" s="47" t="s">
        <v>17</v>
      </c>
      <c r="H365" s="48">
        <v>43373</v>
      </c>
      <c r="I365" s="48">
        <v>43417</v>
      </c>
      <c r="J365" s="48">
        <v>43417</v>
      </c>
      <c r="K365" s="47">
        <v>348000000</v>
      </c>
      <c r="L365" s="47">
        <v>354000000</v>
      </c>
      <c r="M365" s="47" t="s">
        <v>1952</v>
      </c>
      <c r="N365" s="20">
        <f>'Balance Sheet Annual'!AH365/'Balance Sheet Annual'!BR365</f>
        <v>1.4056689342403628</v>
      </c>
      <c r="O365" s="21">
        <f>('Balance Sheet Annual'!AH365-'Balance Sheet Annual'!U365)/'Balance Sheet Annual'!BR365</f>
        <v>0.98458049886621313</v>
      </c>
      <c r="P365" s="21">
        <f>'Balance Sheet Annual'!N365/'Balance Sheet Annual'!BR365</f>
        <v>0.19229024943310657</v>
      </c>
      <c r="Q365" s="21">
        <f>'Balance Sheet Annual'!CH365/'Balance Sheet Annual'!CS365</f>
        <v>0.8821900101560336</v>
      </c>
      <c r="R365" s="21">
        <f>('Balance Sheet Annual'!BH365+'Balance Sheet Annual'!BS365)/'Balance Sheet Annual'!BB365</f>
        <v>0.19621308741293045</v>
      </c>
      <c r="S365" s="21">
        <f>('Balance Sheet Annual'!BH365/'Balance Sheet Annual'!BB365)</f>
        <v>4.7238300794663006E-2</v>
      </c>
      <c r="T365" s="21">
        <f>'Balance Sheet Annual'!BS365/'Balance Sheet Annual'!BB365</f>
        <v>0.14897478661826744</v>
      </c>
      <c r="U365" s="21">
        <f>('Balance Sheet Annual'!BH365+'Balance Sheet Annual'!BS365)/'Balance Sheet Annual'!CS365</f>
        <v>0.36931031299049027</v>
      </c>
      <c r="V365" s="21">
        <f>('Balance Sheet Annual'!BH365/'Balance Sheet Annual'!CS365)</f>
        <v>8.8911457852460532E-2</v>
      </c>
      <c r="W365" s="21">
        <f>('Balance Sheet Annual'!BS365/'Balance Sheet Annual'!CS365)</f>
        <v>0.28039885513802976</v>
      </c>
      <c r="X365" s="22">
        <f>'Balance Sheet Annual'!AH365/'Balance Sheet Annual'!BB365</f>
        <v>0.30408123221818895</v>
      </c>
      <c r="Y365" s="22">
        <f>'Balance Sheet Annual'!CS365/('Balance Sheet Annual'!BB365-'Balance Sheet Annual'!AQ365-'Balance Sheet Annual'!AR365-'Balance Sheet Annual'!AS365)</f>
        <v>0.83328204339129097</v>
      </c>
      <c r="Z365" s="22">
        <f>'Balance Sheet Annual'!BA365/'Balance Sheet Annual'!BB365</f>
        <v>0.69591876778181105</v>
      </c>
      <c r="AA365" s="22">
        <f>'Balance Sheet Annual'!AR365/'Balance Sheet Annual'!BB365</f>
        <v>0.27881879721377417</v>
      </c>
      <c r="AB365" s="23">
        <f>'Balance Sheet Annual'!CS365/'Balance Sheet Annual'!CT365</f>
        <v>0.53129598744236239</v>
      </c>
      <c r="AC365" s="24">
        <f>'Income Statement Annual'!V365/'Income Statement Annual'!N365</f>
        <v>0.3392193308550186</v>
      </c>
      <c r="AD365" s="22">
        <f>('Income Statement Annual'!AF365-'Income Statement Annual'!AC365)/'Income Statement Annual'!N365</f>
        <v>0.17665141549899915</v>
      </c>
      <c r="AE365" s="22">
        <f>'Income Statement Annual'!AF365/'Income Statement Annual'!N365</f>
        <v>0.17665141549899915</v>
      </c>
      <c r="AF365" s="22">
        <f>'Income Statement Annual'!BS365/'Income Statement Annual'!N365</f>
        <v>0.18337146125250214</v>
      </c>
      <c r="AG365" s="22">
        <f>('Income Statement Annual'!AF365-'Income Statement Annual'!AC365)/('Income Statement Annual'!AH365*-1)</f>
        <v>26.858695652173914</v>
      </c>
      <c r="AH365" s="23">
        <f>'Income Statement Annual'!AF365/('Income Statement Annual'!AH365*-1)</f>
        <v>26.858695652173914</v>
      </c>
      <c r="AI365" s="24">
        <f>'Cash Flow Statement Annual'!BG365/'Cash Flow Statement Annual'!AB365</f>
        <v>-0.70257037943696454</v>
      </c>
      <c r="AJ365" s="22">
        <f>'Cash Flow Statement Annual'!AB365/'Balance Sheet Annual'!BR365</f>
        <v>0.55578231292517011</v>
      </c>
      <c r="AK365" s="22">
        <f>('Cash Flow Statement Annual'!AB365+'Cash Flow Statement Annual'!AV365)/('Balance Sheet Annual'!BH365+'Balance Sheet Annual'!BS365)</f>
        <v>0.46575</v>
      </c>
      <c r="AL365" s="23">
        <f>('Cash Flow Statement Annual'!AB365/('Balance Sheet Annual'!BH365+'Balance Sheet Annual'!BS365))</f>
        <v>0.61275000000000002</v>
      </c>
      <c r="AM365" s="24">
        <f>'Income Statement Annual'!BS365/'Balance Sheet Annual'!CS365</f>
        <v>0.23682023820515188</v>
      </c>
      <c r="AN365" s="22">
        <f>'Income Statement Annual'!N365/'Balance Sheet Annual'!CS365</f>
        <v>1.2914781645277444</v>
      </c>
      <c r="AO365" s="22">
        <f>'Income Statement Annual'!N365/'Balance Sheet Annual'!BB365</f>
        <v>0.68615716668301774</v>
      </c>
      <c r="AP365" s="22">
        <f>'Income Statement Annual'!N365/('Balance Sheet Annual'!AH365-'Balance Sheet Annual'!BR365)</f>
        <v>7.8188932364449411</v>
      </c>
      <c r="AQ365" s="22">
        <f>'Income Statement Annual'!BS365/'Balance Sheet Annual'!BB365</f>
        <v>0.12582164230354165</v>
      </c>
      <c r="AR365" s="22">
        <f>'Cash Flow Statement Annual'!AB365/'Income Statement Annual'!N365</f>
        <v>0.17522161853016871</v>
      </c>
      <c r="AS365" s="22">
        <f>'Cash Flow Statement Annual'!BG365/'Income Statement Annual'!N365</f>
        <v>-0.12310551901629968</v>
      </c>
      <c r="AT365" s="22">
        <f>'Cash Flow Statement Annual'!AB365/'Balance Sheet Annual'!BB365</f>
        <v>0.12022956931227313</v>
      </c>
      <c r="AU365" s="22">
        <f>('Cash Flow Statement Annual'!AB365+'Cash Flow Statement Annual'!AU365)/'Balance Sheet Annual'!BR365</f>
        <v>0.30770975056689343</v>
      </c>
      <c r="AV365" s="22">
        <f>('Cash Flow Statement Annual'!AB365+'Cash Flow Statement Annual'!AU365)/('Balance Sheet Annual'!BH365+'Balance Sheet Annual'!BS365)</f>
        <v>0.33925</v>
      </c>
      <c r="AW365" s="22">
        <f>'Cash Flow Statement Annual'!AB365/'Balance Sheet Annual'!BS365</f>
        <v>0.80704642739545607</v>
      </c>
      <c r="AX365" s="22">
        <f>('Cash Flow Statement Annual'!AB365+'Cash Flow Statement Annual'!AU365)/'Balance Sheet Annual'!BS365</f>
        <v>0.44682252222588081</v>
      </c>
      <c r="AY365" s="22">
        <f>('Balance Sheet Annual'!BH365+'Balance Sheet Annual'!BS365)/('Income Statement Annual'!AF365-'Income Statement Annual'!AC365)</f>
        <v>1.6187778227438283</v>
      </c>
      <c r="AZ365" s="22">
        <f>(('Balance Sheet Annual'!BH365+'Balance Sheet Annual'!BS365)-'Balance Sheet Annual'!N365)/('Income Statement Annual'!AF365-'Income Statement Annual'!AC365)</f>
        <v>1.2755969243221368</v>
      </c>
      <c r="BA365" s="22">
        <f>('Cash Flow Statement Annual'!AB365+'Cash Flow Statement Annual'!AU365)/'Income Statement Annual'!BS365</f>
        <v>0.52904483430799221</v>
      </c>
      <c r="BB365" s="22">
        <f>'Income Statement Annual'!AF365/('Balance Sheet Annual'!BH365+'Balance Sheet Annual'!BS365)</f>
        <v>0.61775000000000002</v>
      </c>
      <c r="BC365" s="23">
        <f>'Income Statement Annual'!AF365/('Balance Sheet Annual'!BB365-'Balance Sheet Annual'!BR365)</f>
        <v>0.15466950425638457</v>
      </c>
    </row>
    <row r="366" spans="1:55" x14ac:dyDescent="0.2">
      <c r="A366" s="47" t="s">
        <v>1120</v>
      </c>
      <c r="B366" s="47" t="s">
        <v>1121</v>
      </c>
      <c r="C366" s="47" t="str">
        <f>VLOOKUP(A366,'[1]S&amp;P 500 Wikipedia'!A:D,3,FALSE)</f>
        <v>Health Care</v>
      </c>
      <c r="D366" s="47">
        <v>448874</v>
      </c>
      <c r="E366" s="47" t="s">
        <v>16</v>
      </c>
      <c r="F366" s="47">
        <v>2018</v>
      </c>
      <c r="G366" s="47" t="s">
        <v>17</v>
      </c>
      <c r="H366" s="48">
        <v>43465</v>
      </c>
      <c r="I366" s="48">
        <v>43517</v>
      </c>
      <c r="J366" s="48">
        <v>43587</v>
      </c>
      <c r="K366" s="47">
        <v>45995000</v>
      </c>
      <c r="L366" s="47">
        <v>48113000</v>
      </c>
      <c r="M366" s="47" t="s">
        <v>2148</v>
      </c>
      <c r="N366" s="20">
        <f>'Balance Sheet Annual'!AH366/'Balance Sheet Annual'!BR366</f>
        <v>2.1223388547804469</v>
      </c>
      <c r="O366" s="21">
        <f>('Balance Sheet Annual'!AH366-'Balance Sheet Annual'!U366)/'Balance Sheet Annual'!BR366</f>
        <v>1.3879005452772397</v>
      </c>
      <c r="P366" s="21">
        <f>'Balance Sheet Annual'!N366/'Balance Sheet Annual'!BR366</f>
        <v>0.61319825016825302</v>
      </c>
      <c r="Q366" s="21">
        <f>'Balance Sheet Annual'!CH366/'Balance Sheet Annual'!CS366</f>
        <v>1.471671408177551</v>
      </c>
      <c r="R366" s="21">
        <f>('Balance Sheet Annual'!BH366+'Balance Sheet Annual'!BS366)/'Balance Sheet Annual'!BB366</f>
        <v>0.34387194884478173</v>
      </c>
      <c r="S366" s="21">
        <f>('Balance Sheet Annual'!BH366/'Balance Sheet Annual'!BB366)</f>
        <v>1.3798203915870539E-2</v>
      </c>
      <c r="T366" s="21">
        <f>'Balance Sheet Annual'!BS366/'Balance Sheet Annual'!BB366</f>
        <v>0.33007374492891117</v>
      </c>
      <c r="U366" s="21">
        <f>('Balance Sheet Annual'!BH366+'Balance Sheet Annual'!BS366)/'Balance Sheet Annual'!CS366</f>
        <v>0.84993846403394047</v>
      </c>
      <c r="V366" s="21">
        <f>('Balance Sheet Annual'!BH366/'Balance Sheet Annual'!CS366)</f>
        <v>3.4104626103060733E-2</v>
      </c>
      <c r="W366" s="21">
        <f>('Balance Sheet Annual'!BS366/'Balance Sheet Annual'!CS366)</f>
        <v>0.81583383793087971</v>
      </c>
      <c r="X366" s="22">
        <f>'Balance Sheet Annual'!AH366/'Balance Sheet Annual'!BB366</f>
        <v>0.19690518829988765</v>
      </c>
      <c r="Y366" s="22">
        <f>'Balance Sheet Annual'!CS366/('Balance Sheet Annual'!BB366-'Balance Sheet Annual'!AQ366-'Balance Sheet Annual'!AR366-'Balance Sheet Annual'!AS366)</f>
        <v>1.4885358306570713</v>
      </c>
      <c r="Z366" s="22">
        <f>'Balance Sheet Annual'!BA366/'Balance Sheet Annual'!BB366</f>
        <v>0.80309481170011232</v>
      </c>
      <c r="AA366" s="22">
        <f>'Balance Sheet Annual'!AR366/'Balance Sheet Annual'!BB366</f>
        <v>0.3578499873606063</v>
      </c>
      <c r="AB366" s="23">
        <f>'Balance Sheet Annual'!CS366/'Balance Sheet Annual'!CT366</f>
        <v>0.40458452393448796</v>
      </c>
      <c r="AC366" s="24">
        <f>'Income Statement Annual'!V366/'Income Statement Annual'!N366</f>
        <v>0.56545156538008967</v>
      </c>
      <c r="AD366" s="22">
        <f>('Income Statement Annual'!AF366-'Income Statement Annual'!AC366)/'Income Statement Annual'!N366</f>
        <v>0.1631877038845638</v>
      </c>
      <c r="AE366" s="22">
        <f>'Income Statement Annual'!AF366/'Income Statement Annual'!N366</f>
        <v>0.1631877038845638</v>
      </c>
      <c r="AF366" s="22">
        <f>'Income Statement Annual'!BS366/'Income Statement Annual'!N366</f>
        <v>8.2014129325354734E-2</v>
      </c>
      <c r="AG366" s="22">
        <f>('Income Statement Annual'!AF366-'Income Statement Annual'!AC366)/('Income Statement Annual'!AH366*-1)</f>
        <v>3.9142011834319526</v>
      </c>
      <c r="AH366" s="23">
        <f>'Income Statement Annual'!AF366/('Income Statement Annual'!AH366*-1)</f>
        <v>3.9142011834319526</v>
      </c>
      <c r="AI366" s="24">
        <f>'Cash Flow Statement Annual'!BG366/'Cash Flow Statement Annual'!AB366</f>
        <v>-0.4744648184496858</v>
      </c>
      <c r="AJ366" s="22">
        <f>'Cash Flow Statement Annual'!AB366/'Balance Sheet Annual'!BR366</f>
        <v>0.74698517999642888</v>
      </c>
      <c r="AK366" s="22">
        <f>('Cash Flow Statement Annual'!AB366+'Cash Flow Statement Annual'!AV366)/('Balance Sheet Annual'!BH366+'Balance Sheet Annual'!BS366)</f>
        <v>0.1727425798756268</v>
      </c>
      <c r="AL366" s="23">
        <f>('Cash Flow Statement Annual'!AB366/('Balance Sheet Annual'!BH366+'Balance Sheet Annual'!BS366))</f>
        <v>0.20153833682674602</v>
      </c>
      <c r="AM366" s="24">
        <f>'Income Statement Annual'!BS366/'Balance Sheet Annual'!CS366</f>
        <v>7.905659025393133E-2</v>
      </c>
      <c r="AN366" s="22">
        <f>'Income Statement Annual'!N366/'Balance Sheet Annual'!CS366</f>
        <v>0.96393866403567274</v>
      </c>
      <c r="AO366" s="22">
        <f>'Income Statement Annual'!N366/'Balance Sheet Annual'!BB366</f>
        <v>0.38999466549091899</v>
      </c>
      <c r="AP366" s="22">
        <f>'Income Statement Annual'!N366/('Balance Sheet Annual'!AH366-'Balance Sheet Annual'!BR366)</f>
        <v>3.7453484939109365</v>
      </c>
      <c r="AQ366" s="22">
        <f>'Income Statement Annual'!BS366/'Balance Sheet Annual'!BB366</f>
        <v>3.1985072931770692E-2</v>
      </c>
      <c r="AR366" s="22">
        <f>'Cash Flow Statement Annual'!AB366/'Income Statement Annual'!N366</f>
        <v>0.17770340669739987</v>
      </c>
      <c r="AS366" s="22">
        <f>'Cash Flow Statement Annual'!BG366/'Income Statement Annual'!N366</f>
        <v>-8.431401459657252E-2</v>
      </c>
      <c r="AT366" s="22">
        <f>'Cash Flow Statement Annual'!AB366/'Balance Sheet Annual'!BB366</f>
        <v>6.9303380651549201E-2</v>
      </c>
      <c r="AU366" s="22">
        <f>('Cash Flow Statement Annual'!AB366+'Cash Flow Statement Annual'!AU366)/'Balance Sheet Annual'!BR366</f>
        <v>0.40980262886810337</v>
      </c>
      <c r="AV366" s="22">
        <f>('Cash Flow Statement Annual'!AB366+'Cash Flow Statement Annual'!AU366)/('Balance Sheet Annual'!BH366+'Balance Sheet Annual'!BS366)</f>
        <v>0.11056570124952231</v>
      </c>
      <c r="AW366" s="22">
        <f>'Cash Flow Statement Annual'!AB366/'Balance Sheet Annual'!BS366</f>
        <v>0.20996332400347456</v>
      </c>
      <c r="AX366" s="22">
        <f>('Cash Flow Statement Annual'!AB366+'Cash Flow Statement Annual'!AU366)/'Balance Sheet Annual'!BS366</f>
        <v>0.11518772319274201</v>
      </c>
      <c r="AY366" s="22">
        <f>('Balance Sheet Annual'!BH366+'Balance Sheet Annual'!BS366)/('Income Statement Annual'!AF366-'Income Statement Annual'!AC366)</f>
        <v>5.4031951264685416</v>
      </c>
      <c r="AZ366" s="22">
        <f>(('Balance Sheet Annual'!BH366+'Balance Sheet Annual'!BS366)-'Balance Sheet Annual'!N366)/('Income Statement Annual'!AF366-'Income Statement Annual'!AC366)</f>
        <v>4.5092780305646913</v>
      </c>
      <c r="BA366" s="22">
        <f>('Cash Flow Statement Annual'!AB366+'Cash Flow Statement Annual'!AU366)/'Income Statement Annual'!BS366</f>
        <v>1.1886933397077719</v>
      </c>
      <c r="BB366" s="22">
        <f>'Income Statement Annual'!AF366/('Balance Sheet Annual'!BH366+'Balance Sheet Annual'!BS366)</f>
        <v>0.18507567774136394</v>
      </c>
      <c r="BC366" s="23">
        <f>'Income Statement Annual'!AF366/('Balance Sheet Annual'!BB366-'Balance Sheet Annual'!BR366)</f>
        <v>7.0150740887379326E-2</v>
      </c>
    </row>
    <row r="367" spans="1:55" x14ac:dyDescent="0.2">
      <c r="A367" s="47" t="s">
        <v>1111</v>
      </c>
      <c r="B367" s="47" t="s">
        <v>1112</v>
      </c>
      <c r="C367" s="47" t="str">
        <f>VLOOKUP(A367,'[1]S&amp;P 500 Wikipedia'!A:D,3,FALSE)</f>
        <v>Consumer Discretionary</v>
      </c>
      <c r="D367" s="47">
        <v>72458</v>
      </c>
      <c r="E367" s="47" t="s">
        <v>16</v>
      </c>
      <c r="F367" s="47">
        <v>2018</v>
      </c>
      <c r="G367" s="47" t="s">
        <v>17</v>
      </c>
      <c r="H367" s="48">
        <v>43496</v>
      </c>
      <c r="I367" s="48">
        <v>43537</v>
      </c>
      <c r="J367" s="48">
        <v>43537</v>
      </c>
      <c r="K367" s="47">
        <v>519900000</v>
      </c>
      <c r="L367" s="47">
        <v>524300000</v>
      </c>
      <c r="M367" s="47" t="s">
        <v>1954</v>
      </c>
      <c r="N367" s="20">
        <f>'Balance Sheet Annual'!AH367/'Balance Sheet Annual'!BR367</f>
        <v>0.83382176635140537</v>
      </c>
      <c r="O367" s="21">
        <f>('Balance Sheet Annual'!AH367-'Balance Sheet Annual'!U367)/'Balance Sheet Annual'!BR367</f>
        <v>0.20127880644731583</v>
      </c>
      <c r="P367" s="21">
        <f>'Balance Sheet Annual'!N367/'Balance Sheet Annual'!BR367</f>
        <v>0.10363660583455442</v>
      </c>
      <c r="Q367" s="21">
        <f>'Balance Sheet Annual'!CH367/'Balance Sheet Annual'!CS367</f>
        <v>2.6549526422944143</v>
      </c>
      <c r="R367" s="21">
        <f>('Balance Sheet Annual'!BH367+'Balance Sheet Annual'!BS367)/'Balance Sheet Annual'!BB367</f>
        <v>0.27306853959796562</v>
      </c>
      <c r="S367" s="21">
        <f>('Balance Sheet Annual'!BH367/'Balance Sheet Annual'!BB367)</f>
        <v>2.5478324049406635E-2</v>
      </c>
      <c r="T367" s="21">
        <f>'Balance Sheet Annual'!BS367/'Balance Sheet Annual'!BB367</f>
        <v>0.24759021554855898</v>
      </c>
      <c r="U367" s="21">
        <f>('Balance Sheet Annual'!BH367+'Balance Sheet Annual'!BS367)/'Balance Sheet Annual'!CS367</f>
        <v>0.99805258033106137</v>
      </c>
      <c r="V367" s="21">
        <f>('Balance Sheet Annual'!BH367/'Balance Sheet Annual'!CS367)</f>
        <v>9.3122067805612108E-2</v>
      </c>
      <c r="W367" s="21">
        <f>('Balance Sheet Annual'!BS367/'Balance Sheet Annual'!CS367)</f>
        <v>0.9049305125254492</v>
      </c>
      <c r="X367" s="22">
        <f>'Balance Sheet Annual'!AH367/'Balance Sheet Annual'!BB367</f>
        <v>0.30319689997578109</v>
      </c>
      <c r="Y367" s="22">
        <f>'Balance Sheet Annual'!CS367/('Balance Sheet Annual'!BB367-'Balance Sheet Annual'!AQ367-'Balance Sheet Annual'!AR367-'Balance Sheet Annual'!AS367)</f>
        <v>0.27360135626059578</v>
      </c>
      <c r="Z367" s="22">
        <f>'Balance Sheet Annual'!BA367/'Balance Sheet Annual'!BB367</f>
        <v>0.69680310002421897</v>
      </c>
      <c r="AA367" s="22">
        <f>'Balance Sheet Annual'!AR367/'Balance Sheet Annual'!BB367</f>
        <v>0</v>
      </c>
      <c r="AB367" s="23">
        <f>'Balance Sheet Annual'!CS367/'Balance Sheet Annual'!CT367</f>
        <v>0.27360135626059578</v>
      </c>
      <c r="AC367" s="24">
        <f>'Income Statement Annual'!V367/'Income Statement Annual'!N367</f>
        <v>0.2927039651786188</v>
      </c>
      <c r="AD367" s="22">
        <f>('Income Statement Annual'!AF367-'Income Statement Annual'!AC367)/'Income Statement Annual'!N367</f>
        <v>8.405435532671586E-2</v>
      </c>
      <c r="AE367" s="22">
        <f>'Income Statement Annual'!AF367/'Income Statement Annual'!N367</f>
        <v>5.4541111523966242E-2</v>
      </c>
      <c r="AF367" s="22">
        <f>'Income Statement Annual'!BS367/'Income Statement Annual'!N367</f>
        <v>3.8974998672965659E-2</v>
      </c>
      <c r="AG367" s="22">
        <f>('Income Statement Annual'!AF367-'Income Statement Annual'!AC367)/('Income Statement Annual'!AH367*-1)</f>
        <v>13.739696312364424</v>
      </c>
      <c r="AH367" s="23">
        <f>'Income Statement Annual'!AF367/('Income Statement Annual'!AH367*-1)</f>
        <v>8.9154013015184379</v>
      </c>
      <c r="AI367" s="24">
        <f>'Cash Flow Statement Annual'!BG367/'Cash Flow Statement Annual'!AB367</f>
        <v>-0.61007868742675375</v>
      </c>
      <c r="AJ367" s="22">
        <f>'Cash Flow Statement Annual'!AB367/'Balance Sheet Annual'!BR367</f>
        <v>0.39782869321966163</v>
      </c>
      <c r="AK367" s="22">
        <f>('Cash Flow Statement Annual'!AB367+'Cash Flow Statement Annual'!AV367)/('Balance Sheet Annual'!BH367+'Balance Sheet Annual'!BS367)</f>
        <v>0.41135254988913528</v>
      </c>
      <c r="AL367" s="23">
        <f>('Cash Flow Statement Annual'!AB367/('Balance Sheet Annual'!BH367+'Balance Sheet Annual'!BS367))</f>
        <v>0.52975609756097564</v>
      </c>
      <c r="AM367" s="24">
        <f>'Income Statement Annual'!BS367/'Balance Sheet Annual'!CS367</f>
        <v>0.2599805258033106</v>
      </c>
      <c r="AN367" s="22">
        <f>'Income Statement Annual'!N367/'Balance Sheet Annual'!CS367</f>
        <v>6.6704434805700625</v>
      </c>
      <c r="AO367" s="22">
        <f>'Income Statement Annual'!N367/'Balance Sheet Annual'!BB367</f>
        <v>1.8250423831436182</v>
      </c>
      <c r="AP367" s="22">
        <f>'Income Statement Annual'!N367/('Balance Sheet Annual'!AH367-'Balance Sheet Annual'!BR367)</f>
        <v>-30.202805611222445</v>
      </c>
      <c r="AQ367" s="22">
        <f>'Income Statement Annual'!BS367/'Balance Sheet Annual'!BB367</f>
        <v>7.1131024461128609E-2</v>
      </c>
      <c r="AR367" s="22">
        <f>'Cash Flow Statement Annual'!AB367/'Income Statement Annual'!N367</f>
        <v>7.9263761346143644E-2</v>
      </c>
      <c r="AS367" s="22">
        <f>'Cash Flow Statement Annual'!BG367/'Income Statement Annual'!N367</f>
        <v>-4.8357131482562772E-2</v>
      </c>
      <c r="AT367" s="22">
        <f>'Cash Flow Statement Annual'!AB367/'Balance Sheet Annual'!BB367</f>
        <v>0.14465972390409301</v>
      </c>
      <c r="AU367" s="22">
        <f>('Cash Flow Statement Annual'!AB367+'Cash Flow Statement Annual'!AU367)/'Balance Sheet Annual'!BR367</f>
        <v>0.17030771280138537</v>
      </c>
      <c r="AV367" s="22">
        <f>('Cash Flow Statement Annual'!AB367+'Cash Flow Statement Annual'!AU367)/('Balance Sheet Annual'!BH367+'Balance Sheet Annual'!BS367)</f>
        <v>0.22678492239467848</v>
      </c>
      <c r="AW367" s="22">
        <f>'Cash Flow Statement Annual'!AB367/'Balance Sheet Annual'!BS367</f>
        <v>0.5842707620072386</v>
      </c>
      <c r="AX367" s="22">
        <f>('Cash Flow Statement Annual'!AB367+'Cash Flow Statement Annual'!AU367)/'Balance Sheet Annual'!BS367</f>
        <v>0.25012227330529196</v>
      </c>
      <c r="AY367" s="22">
        <f>('Balance Sheet Annual'!BH367+'Balance Sheet Annual'!BS367)/('Income Statement Annual'!AF367-'Income Statement Annual'!AC367)</f>
        <v>1.7800757814966846</v>
      </c>
      <c r="AZ367" s="22">
        <f>(('Balance Sheet Annual'!BH367+'Balance Sheet Annual'!BS367)-'Balance Sheet Annual'!N367)/('Income Statement Annual'!AF367-'Income Statement Annual'!AC367)</f>
        <v>1.5344174297442374</v>
      </c>
      <c r="BA367" s="22">
        <f>('Cash Flow Statement Annual'!AB367+'Cash Flow Statement Annual'!AU367)/'Income Statement Annual'!BS367</f>
        <v>0.87061627511065709</v>
      </c>
      <c r="BB367" s="22">
        <f>'Income Statement Annual'!AF367/('Balance Sheet Annual'!BH367+'Balance Sheet Annual'!BS367)</f>
        <v>0.36452328159645231</v>
      </c>
      <c r="BC367" s="23">
        <f>'Income Statement Annual'!AF367/('Balance Sheet Annual'!BB367-'Balance Sheet Annual'!BR367)</f>
        <v>0.15641650175064697</v>
      </c>
    </row>
    <row r="368" spans="1:55" x14ac:dyDescent="0.2">
      <c r="A368" s="47" t="s">
        <v>1144</v>
      </c>
      <c r="B368" s="47" t="s">
        <v>1145</v>
      </c>
      <c r="C368" s="47" t="str">
        <f>VLOOKUP(A368,'[1]S&amp;P 500 Wikipedia'!A:D,3,FALSE)</f>
        <v>Consumer Discretionary</v>
      </c>
      <c r="D368" s="47">
        <v>249289</v>
      </c>
      <c r="E368" s="47" t="s">
        <v>16</v>
      </c>
      <c r="F368" s="47">
        <v>2018</v>
      </c>
      <c r="G368" s="47" t="s">
        <v>17</v>
      </c>
      <c r="H368" s="48">
        <v>43496</v>
      </c>
      <c r="I368" s="48">
        <v>43546</v>
      </c>
      <c r="J368" s="48">
        <v>43705</v>
      </c>
      <c r="K368" s="47">
        <v>121700000</v>
      </c>
      <c r="L368" s="47">
        <v>121900000</v>
      </c>
      <c r="M368" s="47" t="s">
        <v>2149</v>
      </c>
      <c r="N368" s="20">
        <f>'Balance Sheet Annual'!AH368/'Balance Sheet Annual'!BR368</f>
        <v>5.2353432669544633</v>
      </c>
      <c r="O368" s="21">
        <f>('Balance Sheet Annual'!AH368-'Balance Sheet Annual'!U368)/'Balance Sheet Annual'!BR368</f>
        <v>1.854198579585016</v>
      </c>
      <c r="P368" s="21">
        <f>'Balance Sheet Annual'!N368/'Balance Sheet Annual'!BR368</f>
        <v>1.19105974098315</v>
      </c>
      <c r="Q368" s="21">
        <f>'Balance Sheet Annual'!CH368/'Balance Sheet Annual'!CS368</f>
        <v>0.70334408636494294</v>
      </c>
      <c r="R368" s="21">
        <f>('Balance Sheet Annual'!BH368+'Balance Sheet Annual'!BS368)/'Balance Sheet Annual'!BB368</f>
        <v>0.18691168198012376</v>
      </c>
      <c r="S368" s="21">
        <f>('Balance Sheet Annual'!BH368/'Balance Sheet Annual'!BB368)</f>
        <v>2.1263828989311832E-2</v>
      </c>
      <c r="T368" s="21">
        <f>'Balance Sheet Annual'!BS368/'Balance Sheet Annual'!BB368</f>
        <v>0.16564785299081192</v>
      </c>
      <c r="U368" s="21">
        <f>('Balance Sheet Annual'!BH368+'Balance Sheet Annual'!BS368)/'Balance Sheet Annual'!CS368</f>
        <v>0.31837490817336866</v>
      </c>
      <c r="V368" s="21">
        <f>('Balance Sheet Annual'!BH368/'Balance Sheet Annual'!CS368)</f>
        <v>3.621961736241975E-2</v>
      </c>
      <c r="W368" s="21">
        <f>('Balance Sheet Annual'!BS368/'Balance Sheet Annual'!CS368)</f>
        <v>0.28215529081094892</v>
      </c>
      <c r="X368" s="22">
        <f>'Balance Sheet Annual'!AH368/'Balance Sheet Annual'!BB368</f>
        <v>0.70495030939433712</v>
      </c>
      <c r="Y368" s="22">
        <f>'Balance Sheet Annual'!CS368/('Balance Sheet Annual'!BB368-'Balance Sheet Annual'!AQ368-'Balance Sheet Annual'!AR368-'Balance Sheet Annual'!AS368)</f>
        <v>0.58708044252765801</v>
      </c>
      <c r="Z368" s="22">
        <f>'Balance Sheet Annual'!BA368/'Balance Sheet Annual'!BB368</f>
        <v>0.29504969060566283</v>
      </c>
      <c r="AA368" s="22">
        <f>'Balance Sheet Annual'!AR368/'Balance Sheet Annual'!BB368</f>
        <v>0</v>
      </c>
      <c r="AB368" s="23">
        <f>'Balance Sheet Annual'!CS368/'Balance Sheet Annual'!CT368</f>
        <v>0.58708044252765801</v>
      </c>
      <c r="AC368" s="24">
        <f>'Income Statement Annual'!V368/'Income Statement Annual'!N368</f>
        <v>0.63280880664550554</v>
      </c>
      <c r="AD368" s="22">
        <f>('Income Statement Annual'!AF368-'Income Statement Annual'!AC368)/'Income Statement Annual'!N368</f>
        <v>0.17791134823619459</v>
      </c>
      <c r="AE368" s="22">
        <f>'Income Statement Annual'!AF368/'Income Statement Annual'!N368</f>
        <v>0.17791134823619459</v>
      </c>
      <c r="AF368" s="22">
        <f>'Income Statement Annual'!BS368/'Income Statement Annual'!N368</f>
        <v>0.13200963508250602</v>
      </c>
      <c r="AG368" s="22" t="e">
        <f>('Income Statement Annual'!AF368-'Income Statement Annual'!AC368)/('Income Statement Annual'!AH368*-1)</f>
        <v>#DIV/0!</v>
      </c>
      <c r="AH368" s="23" t="e">
        <f>'Income Statement Annual'!AF368/('Income Statement Annual'!AH368*-1)</f>
        <v>#DIV/0!</v>
      </c>
      <c r="AI368" s="24">
        <f>'Cash Flow Statement Annual'!BG368/'Cash Flow Statement Annual'!AB368</f>
        <v>-1.2679578789018429</v>
      </c>
      <c r="AJ368" s="22">
        <f>'Cash Flow Statement Annual'!AB368/'Balance Sheet Annual'!BR368</f>
        <v>0.74056538086617463</v>
      </c>
      <c r="AK368" s="22">
        <f>('Cash Flow Statement Annual'!AB368+'Cash Flow Statement Annual'!AV368)/('Balance Sheet Annual'!BH368+'Balance Sheet Annual'!BS368)</f>
        <v>0.26886035313001605</v>
      </c>
      <c r="AL368" s="23">
        <f>('Cash Flow Statement Annual'!AB368/('Balance Sheet Annual'!BH368+'Balance Sheet Annual'!BS368))</f>
        <v>0.5335072231139647</v>
      </c>
      <c r="AM368" s="24">
        <f>'Income Statement Annual'!BS368/'Balance Sheet Annual'!CS368</f>
        <v>0.18729438819508767</v>
      </c>
      <c r="AN368" s="22">
        <f>'Income Statement Annual'!N368/'Balance Sheet Annual'!CS368</f>
        <v>1.4187933182152097</v>
      </c>
      <c r="AO368" s="22">
        <f>'Income Statement Annual'!N368/'Balance Sheet Annual'!BB368</f>
        <v>0.83294580911306959</v>
      </c>
      <c r="AP368" s="22">
        <f>'Income Statement Annual'!N368/('Balance Sheet Annual'!AH368-'Balance Sheet Annual'!BR368)</f>
        <v>1.4605444860919314</v>
      </c>
      <c r="AQ368" s="22">
        <f>'Income Statement Annual'!BS368/'Balance Sheet Annual'!BB368</f>
        <v>0.10995687230451903</v>
      </c>
      <c r="AR368" s="22">
        <f>'Cash Flow Statement Annual'!AB368/'Income Statement Annual'!N368</f>
        <v>0.11971815132482384</v>
      </c>
      <c r="AS368" s="22">
        <f>'Cash Flow Statement Annual'!BG368/'Income Statement Annual'!N368</f>
        <v>-0.15179757321987347</v>
      </c>
      <c r="AT368" s="22">
        <f>'Cash Flow Statement Annual'!AB368/'Balance Sheet Annual'!BB368</f>
        <v>9.9718732420776293E-2</v>
      </c>
      <c r="AU368" s="22">
        <f>('Cash Flow Statement Annual'!AB368+'Cash Flow Statement Annual'!AU368)/'Balance Sheet Annual'!BR368</f>
        <v>0.69892772594346186</v>
      </c>
      <c r="AV368" s="22">
        <f>('Cash Flow Statement Annual'!AB368+'Cash Flow Statement Annual'!AU368)/('Balance Sheet Annual'!BH368+'Balance Sheet Annual'!BS368)</f>
        <v>0.5035112359550562</v>
      </c>
      <c r="AW368" s="22">
        <f>'Cash Flow Statement Annual'!AB368/'Balance Sheet Annual'!BS368</f>
        <v>0.60199230246773827</v>
      </c>
      <c r="AX368" s="22">
        <f>('Cash Flow Statement Annual'!AB368+'Cash Flow Statement Annual'!AU368)/'Balance Sheet Annual'!BS368</f>
        <v>0.56814580031695716</v>
      </c>
      <c r="AY368" s="22">
        <f>('Balance Sheet Annual'!BH368+'Balance Sheet Annual'!BS368)/('Income Statement Annual'!AF368-'Income Statement Annual'!AC368)</f>
        <v>1.2612931798051372</v>
      </c>
      <c r="AZ368" s="22">
        <f>(('Balance Sheet Annual'!BH368+'Balance Sheet Annual'!BS368)-'Balance Sheet Annual'!N368)/('Income Statement Annual'!AF368-'Income Statement Annual'!AC368)</f>
        <v>0.17904593192458559</v>
      </c>
      <c r="BA368" s="22">
        <f>('Cash Flow Statement Annual'!AB368+'Cash Flow Statement Annual'!AU368)/'Income Statement Annual'!BS368</f>
        <v>0.85590040927694411</v>
      </c>
      <c r="BB368" s="22">
        <f>'Income Statement Annual'!AF368/('Balance Sheet Annual'!BH368+'Balance Sheet Annual'!BS368)</f>
        <v>0.7928370786516854</v>
      </c>
      <c r="BC368" s="23">
        <f>'Income Statement Annual'!AF368/('Balance Sheet Annual'!BB368-'Balance Sheet Annual'!BR368)</f>
        <v>0.17124964787969404</v>
      </c>
    </row>
    <row r="369" spans="1:55" x14ac:dyDescent="0.2">
      <c r="A369" s="47" t="s">
        <v>1147</v>
      </c>
      <c r="B369" s="47" t="s">
        <v>1148</v>
      </c>
      <c r="C369" s="47" t="str">
        <f>VLOOKUP(A369,'[1]S&amp;P 500 Wikipedia'!A:D,3,FALSE)</f>
        <v>Consumer Discretionary</v>
      </c>
      <c r="D369" s="47">
        <v>256569</v>
      </c>
      <c r="E369" s="47" t="s">
        <v>16</v>
      </c>
      <c r="F369" s="47">
        <v>2018</v>
      </c>
      <c r="G369" s="47" t="s">
        <v>17</v>
      </c>
      <c r="H369" s="48">
        <v>43496</v>
      </c>
      <c r="I369" s="48">
        <v>43558</v>
      </c>
      <c r="J369" s="48">
        <v>43707</v>
      </c>
      <c r="K369" s="47">
        <v>1227694000</v>
      </c>
      <c r="L369" s="47">
        <v>1244654000</v>
      </c>
      <c r="M369" s="47" t="s">
        <v>2150</v>
      </c>
      <c r="N369" s="20">
        <f>'Balance Sheet Annual'!AH369/'Balance Sheet Annual'!BR369</f>
        <v>1.5311244547918836</v>
      </c>
      <c r="O369" s="21">
        <f>('Balance Sheet Annual'!AH369-'Balance Sheet Annual'!U369)/'Balance Sheet Annual'!BR369</f>
        <v>0.703295239121419</v>
      </c>
      <c r="P369" s="21">
        <f>'Balance Sheet Annual'!N369/'Balance Sheet Annual'!BR369</f>
        <v>0.5478257300988868</v>
      </c>
      <c r="Q369" s="21">
        <f>'Balance Sheet Annual'!CH369/'Balance Sheet Annual'!CS369</f>
        <v>1.8376207214427112</v>
      </c>
      <c r="R369" s="21">
        <f>('Balance Sheet Annual'!BH369+'Balance Sheet Annual'!BS369)/'Balance Sheet Annual'!BB369</f>
        <v>0.15591312847405236</v>
      </c>
      <c r="S369" s="21">
        <f>('Balance Sheet Annual'!BH369/'Balance Sheet Annual'!BB369)</f>
        <v>0</v>
      </c>
      <c r="T369" s="21">
        <f>'Balance Sheet Annual'!BS369/'Balance Sheet Annual'!BB369</f>
        <v>0.15591312847405236</v>
      </c>
      <c r="U369" s="21">
        <f>('Balance Sheet Annual'!BH369+'Balance Sheet Annual'!BS369)/'Balance Sheet Annual'!CS369</f>
        <v>0.44242232410293059</v>
      </c>
      <c r="V369" s="21">
        <f>('Balance Sheet Annual'!BH369/'Balance Sheet Annual'!CS369)</f>
        <v>0</v>
      </c>
      <c r="W369" s="21">
        <f>('Balance Sheet Annual'!BS369/'Balance Sheet Annual'!CS369)</f>
        <v>0.44242232410293059</v>
      </c>
      <c r="X369" s="22">
        <f>'Balance Sheet Annual'!AH369/'Balance Sheet Annual'!BB369</f>
        <v>0.59117722014942176</v>
      </c>
      <c r="Y369" s="22">
        <f>'Balance Sheet Annual'!CS369/('Balance Sheet Annual'!BB369-'Balance Sheet Annual'!AQ369-'Balance Sheet Annual'!AR369-'Balance Sheet Annual'!AS369)</f>
        <v>0.35482406163358171</v>
      </c>
      <c r="Z369" s="22">
        <f>'Balance Sheet Annual'!BA369/'Balance Sheet Annual'!BB369</f>
        <v>0.4088227798505783</v>
      </c>
      <c r="AA369" s="22">
        <f>'Balance Sheet Annual'!AR369/'Balance Sheet Annual'!BB369</f>
        <v>6.8094236023115689E-3</v>
      </c>
      <c r="AB369" s="23">
        <f>'Balance Sheet Annual'!CS369/'Balance Sheet Annual'!CT369</f>
        <v>0.35240791429362595</v>
      </c>
      <c r="AC369" s="24">
        <f>'Income Statement Annual'!V369/'Income Statement Annual'!N369</f>
        <v>0.28588448075271933</v>
      </c>
      <c r="AD369" s="22">
        <f>('Income Statement Annual'!AF369-'Income Statement Annual'!AC369)/'Income Statement Annual'!N369</f>
        <v>0.10823390920478299</v>
      </c>
      <c r="AE369" s="22">
        <f>'Income Statement Annual'!AF369/'Income Statement Annual'!N369</f>
        <v>0.10823390920478299</v>
      </c>
      <c r="AF369" s="22">
        <f>'Income Statement Annual'!BS369/'Income Statement Annual'!N369</f>
        <v>7.8510845501136767E-2</v>
      </c>
      <c r="AG369" s="22">
        <f>('Income Statement Annual'!AF369-'Income Statement Annual'!AC369)/('Income Statement Annual'!AH369*-1)</f>
        <v>476.09401805869072</v>
      </c>
      <c r="AH369" s="23">
        <f>'Income Statement Annual'!AF369/('Income Statement Annual'!AH369*-1)</f>
        <v>476.09401805869072</v>
      </c>
      <c r="AI369" s="24">
        <f>'Cash Flow Statement Annual'!BG369/'Cash Flow Statement Annual'!AB369</f>
        <v>-0.75761576672286546</v>
      </c>
      <c r="AJ369" s="22">
        <f>'Cash Flow Statement Annual'!AB369/'Balance Sheet Annual'!BR369</f>
        <v>0.73913985928270265</v>
      </c>
      <c r="AK369" s="22">
        <f>('Cash Flow Statement Annual'!AB369+'Cash Flow Statement Annual'!AV369)/('Balance Sheet Annual'!BH369+'Balance Sheet Annual'!BS369)</f>
        <v>1.4173712043610003</v>
      </c>
      <c r="AL369" s="23">
        <f>('Cash Flow Statement Annual'!AB369/('Balance Sheet Annual'!BH369+'Balance Sheet Annual'!BS369))</f>
        <v>1.8304216123093675</v>
      </c>
      <c r="AM369" s="24">
        <f>'Income Statement Annual'!BS369/'Balance Sheet Annual'!CS369</f>
        <v>0.60606789280050766</v>
      </c>
      <c r="AN369" s="22">
        <f>'Income Statement Annual'!N369/'Balance Sheet Annual'!CS369</f>
        <v>7.7195435730179778</v>
      </c>
      <c r="AO369" s="22">
        <f>'Income Statement Annual'!N369/'Balance Sheet Annual'!BB369</f>
        <v>2.7204282498660306</v>
      </c>
      <c r="AP369" s="22">
        <f>'Income Statement Annual'!N369/('Balance Sheet Annual'!AH369-'Balance Sheet Annual'!BR369)</f>
        <v>13.265810212100829</v>
      </c>
      <c r="AQ369" s="22">
        <f>'Income Statement Annual'!BS369/'Balance Sheet Annual'!BB369</f>
        <v>0.21358312202215982</v>
      </c>
      <c r="AR369" s="22">
        <f>'Cash Flow Statement Annual'!AB369/'Income Statement Annual'!N369</f>
        <v>0.10490508618109173</v>
      </c>
      <c r="AS369" s="22">
        <f>'Cash Flow Statement Annual'!BG369/'Income Statement Annual'!N369</f>
        <v>-7.9477747300216089E-2</v>
      </c>
      <c r="AT369" s="22">
        <f>'Cash Flow Statement Annual'!AB369/'Balance Sheet Annual'!BB369</f>
        <v>0.28538676000167246</v>
      </c>
      <c r="AU369" s="22">
        <f>('Cash Flow Statement Annual'!AB369+'Cash Flow Statement Annual'!AU369)/'Balance Sheet Annual'!BR369</f>
        <v>0.62640982150185465</v>
      </c>
      <c r="AV369" s="22">
        <f>('Cash Flow Statement Annual'!AB369+'Cash Flow Statement Annual'!AU369)/('Balance Sheet Annual'!BH369+'Balance Sheet Annual'!BS369)</f>
        <v>1.5512545576321086</v>
      </c>
      <c r="AW369" s="22">
        <f>'Cash Flow Statement Annual'!AB369/'Balance Sheet Annual'!BS369</f>
        <v>1.8304216123093675</v>
      </c>
      <c r="AX369" s="22">
        <f>('Cash Flow Statement Annual'!AB369+'Cash Flow Statement Annual'!AU369)/'Balance Sheet Annual'!BS369</f>
        <v>1.5512545576321086</v>
      </c>
      <c r="AY369" s="22">
        <f>('Balance Sheet Annual'!BH369+'Balance Sheet Annual'!BS369)/('Income Statement Annual'!AF369-'Income Statement Annual'!AC369)</f>
        <v>0.52951963079925457</v>
      </c>
      <c r="AZ369" s="22">
        <f>(('Balance Sheet Annual'!BH369+'Balance Sheet Annual'!BS369)-'Balance Sheet Annual'!N369)/('Income Statement Annual'!AF369-'Income Statement Annual'!AC369)</f>
        <v>-0.18885171920772709</v>
      </c>
      <c r="BA369" s="22">
        <f>('Cash Flow Statement Annual'!AB369+'Cash Flow Statement Annual'!AU369)/'Income Statement Annual'!BS369</f>
        <v>1.1323973020441218</v>
      </c>
      <c r="BB369" s="22">
        <f>'Income Statement Annual'!AF369/('Balance Sheet Annual'!BH369+'Balance Sheet Annual'!BS369)</f>
        <v>1.8885041117183974</v>
      </c>
      <c r="BC369" s="23">
        <f>'Income Statement Annual'!AF369/('Balance Sheet Annual'!BB369-'Balance Sheet Annual'!BR369)</f>
        <v>0.47963143522969348</v>
      </c>
    </row>
    <row r="370" spans="1:55" x14ac:dyDescent="0.2">
      <c r="A370" s="47" t="s">
        <v>1141</v>
      </c>
      <c r="B370" s="47" t="s">
        <v>1142</v>
      </c>
      <c r="C370" s="47" t="str">
        <f>VLOOKUP(A370,'[1]S&amp;P 500 Wikipedia'!A:D,3,FALSE)</f>
        <v>Health Care</v>
      </c>
      <c r="D370" s="47">
        <v>372802</v>
      </c>
      <c r="E370" s="47" t="s">
        <v>16</v>
      </c>
      <c r="F370" s="47">
        <v>2018</v>
      </c>
      <c r="G370" s="47" t="s">
        <v>17</v>
      </c>
      <c r="H370" s="48">
        <v>43465</v>
      </c>
      <c r="I370" s="48">
        <v>43523</v>
      </c>
      <c r="J370" s="48">
        <v>43523</v>
      </c>
      <c r="K370" s="47">
        <v>401000000</v>
      </c>
      <c r="L370" s="47">
        <v>406000000</v>
      </c>
      <c r="M370" s="47" t="s">
        <v>1957</v>
      </c>
      <c r="N370" s="20">
        <f>'Balance Sheet Annual'!AH370/'Balance Sheet Annual'!BR370</f>
        <v>1.728485440052058</v>
      </c>
      <c r="O370" s="21">
        <f>('Balance Sheet Annual'!AH370-'Balance Sheet Annual'!U370)/'Balance Sheet Annual'!BR370</f>
        <v>1.2396290873596876</v>
      </c>
      <c r="P370" s="21">
        <f>'Balance Sheet Annual'!N370/'Balance Sheet Annual'!BR370</f>
        <v>0.3421181063933626</v>
      </c>
      <c r="Q370" s="21">
        <f>'Balance Sheet Annual'!CH370/'Balance Sheet Annual'!CS370</f>
        <v>1.0384252881896614</v>
      </c>
      <c r="R370" s="21">
        <f>('Balance Sheet Annual'!BH370+'Balance Sheet Annual'!BS370)/'Balance Sheet Annual'!BB370</f>
        <v>0.33770806658130603</v>
      </c>
      <c r="S370" s="21">
        <f>('Balance Sheet Annual'!BH370/'Balance Sheet Annual'!BB370)</f>
        <v>2.260278844785887E-2</v>
      </c>
      <c r="T370" s="21">
        <f>'Balance Sheet Annual'!BS370/'Balance Sheet Annual'!BB370</f>
        <v>0.31510527813344713</v>
      </c>
      <c r="U370" s="21">
        <f>('Balance Sheet Annual'!BH370+'Balance Sheet Annual'!BS370)/'Balance Sheet Annual'!CS370</f>
        <v>0.68839266294497203</v>
      </c>
      <c r="V370" s="21">
        <f>('Balance Sheet Annual'!BH370/'Balance Sheet Annual'!CS370)</f>
        <v>4.607409555571667E-2</v>
      </c>
      <c r="W370" s="21">
        <f>('Balance Sheet Annual'!BS370/'Balance Sheet Annual'!CS370)</f>
        <v>0.64231856738925541</v>
      </c>
      <c r="X370" s="22">
        <f>'Balance Sheet Annual'!AH370/'Balance Sheet Annual'!BB370</f>
        <v>0.18894935268174703</v>
      </c>
      <c r="Y370" s="22">
        <f>'Balance Sheet Annual'!CS370/('Balance Sheet Annual'!BB370-'Balance Sheet Annual'!AQ370-'Balance Sheet Annual'!AR370-'Balance Sheet Annual'!AS370)</f>
        <v>1.7342050669516564</v>
      </c>
      <c r="Z370" s="22">
        <f>'Balance Sheet Annual'!BA370/'Balance Sheet Annual'!BB370</f>
        <v>0.81105064731825294</v>
      </c>
      <c r="AA370" s="22">
        <f>'Balance Sheet Annual'!AR370/'Balance Sheet Annual'!BB370</f>
        <v>0.45075757575757575</v>
      </c>
      <c r="AB370" s="23">
        <f>'Balance Sheet Annual'!CS370/'Balance Sheet Annual'!CT370</f>
        <v>0.49057476170152226</v>
      </c>
      <c r="AC370" s="24">
        <f>'Income Statement Annual'!V370/'Income Statement Annual'!N370</f>
        <v>0.44572625010263567</v>
      </c>
      <c r="AD370" s="22">
        <f>('Income Statement Annual'!AF370-'Income Statement Annual'!AC370)/'Income Statement Annual'!N370</f>
        <v>0.1573610312833566</v>
      </c>
      <c r="AE370" s="22">
        <f>'Income Statement Annual'!AF370/'Income Statement Annual'!N370</f>
        <v>0.1573610312833566</v>
      </c>
      <c r="AF370" s="22">
        <f>'Income Statement Annual'!BS370/'Income Statement Annual'!N370</f>
        <v>0.12061745627719846</v>
      </c>
      <c r="AG370" s="22" t="e">
        <f>('Income Statement Annual'!AF370-'Income Statement Annual'!AC370)/('Income Statement Annual'!AH370*-1)</f>
        <v>#DIV/0!</v>
      </c>
      <c r="AH370" s="23" t="e">
        <f>'Income Statement Annual'!AF370/('Income Statement Annual'!AH370*-1)</f>
        <v>#DIV/0!</v>
      </c>
      <c r="AI370" s="24">
        <f>'Cash Flow Statement Annual'!BG370/'Cash Flow Statement Annual'!AB370</f>
        <v>-0.49240589918556021</v>
      </c>
      <c r="AJ370" s="22">
        <f>'Cash Flow Statement Annual'!AB370/'Balance Sheet Annual'!BR370</f>
        <v>0.73905970392061171</v>
      </c>
      <c r="AK370" s="22">
        <f>('Cash Flow Statement Annual'!AB370+'Cash Flow Statement Annual'!AV370)/('Balance Sheet Annual'!BH370+'Balance Sheet Annual'!BS370)</f>
        <v>0.22522380200105319</v>
      </c>
      <c r="AL370" s="23">
        <f>('Cash Flow Statement Annual'!AB370/('Balance Sheet Annual'!BH370+'Balance Sheet Annual'!BS370))</f>
        <v>0.23923117430226434</v>
      </c>
      <c r="AM370" s="24">
        <f>'Income Statement Annual'!BS370/'Balance Sheet Annual'!CS370</f>
        <v>0.10650329877474081</v>
      </c>
      <c r="AN370" s="22">
        <f>'Income Statement Annual'!N370/'Balance Sheet Annual'!CS370</f>
        <v>0.88298412238091784</v>
      </c>
      <c r="AO370" s="22">
        <f>'Income Statement Annual'!N370/'Balance Sheet Annual'!BB370</f>
        <v>0.43316972542324655</v>
      </c>
      <c r="AP370" s="22">
        <f>'Income Statement Annual'!N370/('Balance Sheet Annual'!AH370-'Balance Sheet Annual'!BR370)</f>
        <v>5.4394819115676638</v>
      </c>
      <c r="AQ370" s="22">
        <f>'Income Statement Annual'!BS370/'Balance Sheet Annual'!BB370</f>
        <v>5.2247830416844498E-2</v>
      </c>
      <c r="AR370" s="22">
        <f>'Cash Flow Statement Annual'!AB370/'Income Statement Annual'!N370</f>
        <v>0.18650956564578372</v>
      </c>
      <c r="AS370" s="22">
        <f>'Cash Flow Statement Annual'!BG370/'Income Statement Annual'!N370</f>
        <v>-9.1838410378520405E-2</v>
      </c>
      <c r="AT370" s="22">
        <f>'Cash Flow Statement Annual'!AB370/'Balance Sheet Annual'!BB370</f>
        <v>8.0790297339593115E-2</v>
      </c>
      <c r="AU370" s="22">
        <f>('Cash Flow Statement Annual'!AB370+'Cash Flow Statement Annual'!AU370)/'Balance Sheet Annual'!BR370</f>
        <v>0.53522043273141373</v>
      </c>
      <c r="AV370" s="22">
        <f>('Cash Flow Statement Annual'!AB370+'Cash Flow Statement Annual'!AU370)/('Balance Sheet Annual'!BH370+'Balance Sheet Annual'!BS370)</f>
        <v>0.1732490784623486</v>
      </c>
      <c r="AW370" s="22">
        <f>'Cash Flow Statement Annual'!AB370/'Balance Sheet Annual'!BS370</f>
        <v>0.25639144421242732</v>
      </c>
      <c r="AX370" s="22">
        <f>('Cash Flow Statement Annual'!AB370+'Cash Flow Statement Annual'!AU370)/'Balance Sheet Annual'!BS370</f>
        <v>0.1856763925729443</v>
      </c>
      <c r="AY370" s="22">
        <f>('Balance Sheet Annual'!BH370+'Balance Sheet Annual'!BS370)/('Income Statement Annual'!AF370-'Income Statement Annual'!AC370)</f>
        <v>4.9543438559874771</v>
      </c>
      <c r="AZ370" s="22">
        <f>(('Balance Sheet Annual'!BH370+'Balance Sheet Annual'!BS370)-'Balance Sheet Annual'!N370)/('Income Statement Annual'!AF370-'Income Statement Annual'!AC370)</f>
        <v>4.4056874510827031</v>
      </c>
      <c r="BA370" s="22">
        <f>('Cash Flow Statement Annual'!AB370+'Cash Flow Statement Annual'!AU370)/'Income Statement Annual'!BS370</f>
        <v>1.1198093941456773</v>
      </c>
      <c r="BB370" s="22">
        <f>'Income Statement Annual'!AF370/('Balance Sheet Annual'!BH370+'Balance Sheet Annual'!BS370)</f>
        <v>0.20184307530279094</v>
      </c>
      <c r="BC370" s="23">
        <f>'Income Statement Annual'!AF370/('Balance Sheet Annual'!BB370-'Balance Sheet Annual'!BR370)</f>
        <v>7.6529899171408608E-2</v>
      </c>
    </row>
    <row r="371" spans="1:55" x14ac:dyDescent="0.2">
      <c r="A371" s="47" t="s">
        <v>1099</v>
      </c>
      <c r="B371" s="47" t="s">
        <v>1100</v>
      </c>
      <c r="C371" s="47" t="str">
        <f>VLOOKUP(A371,'[1]S&amp;P 500 Wikipedia'!A:D,3,FALSE)</f>
        <v>Communication Services</v>
      </c>
      <c r="D371" s="47">
        <v>515267</v>
      </c>
      <c r="E371" s="47" t="s">
        <v>16</v>
      </c>
      <c r="F371" s="47">
        <v>2018</v>
      </c>
      <c r="G371" s="47" t="s">
        <v>17</v>
      </c>
      <c r="H371" s="48">
        <v>43465</v>
      </c>
      <c r="I371" s="48">
        <v>43503</v>
      </c>
      <c r="J371" s="48">
        <v>43503</v>
      </c>
      <c r="K371" s="47">
        <v>849006336</v>
      </c>
      <c r="L371" s="47">
        <v>865023178</v>
      </c>
      <c r="M371" s="47" t="s">
        <v>1958</v>
      </c>
      <c r="N371" s="20">
        <f>'Balance Sheet Annual'!AH371/'Balance Sheet Annual'!BR371</f>
        <v>0.80656472192461282</v>
      </c>
      <c r="O371" s="21">
        <f>('Balance Sheet Annual'!AH371-'Balance Sheet Annual'!U371)/'Balance Sheet Annual'!BR371</f>
        <v>0.70098373429434113</v>
      </c>
      <c r="P371" s="21">
        <f>'Balance Sheet Annual'!N371/'Balance Sheet Annual'!BR371</f>
        <v>0.11717152040518165</v>
      </c>
      <c r="Q371" s="21">
        <f>'Balance Sheet Annual'!CH371/'Balance Sheet Annual'!CS371</f>
        <v>1.9317905979448176</v>
      </c>
      <c r="R371" s="21">
        <f>('Balance Sheet Annual'!BH371+'Balance Sheet Annual'!BS371)/'Balance Sheet Annual'!BB371</f>
        <v>0.38012640061820391</v>
      </c>
      <c r="S371" s="21">
        <f>('Balance Sheet Annual'!BH371/'Balance Sheet Annual'!BB371)</f>
        <v>1.1605122260859966E-2</v>
      </c>
      <c r="T371" s="21">
        <f>'Balance Sheet Annual'!BS371/'Balance Sheet Annual'!BB371</f>
        <v>0.36852127835734394</v>
      </c>
      <c r="U371" s="21">
        <f>('Balance Sheet Annual'!BH371+'Balance Sheet Annual'!BS371)/'Balance Sheet Annual'!CS371</f>
        <v>1.1144510073630554</v>
      </c>
      <c r="V371" s="21">
        <f>('Balance Sheet Annual'!BH371/'Balance Sheet Annual'!CS371)</f>
        <v>3.4023788332389351E-2</v>
      </c>
      <c r="W371" s="21">
        <f>('Balance Sheet Annual'!BS371/'Balance Sheet Annual'!CS371)</f>
        <v>1.0804272190306659</v>
      </c>
      <c r="X371" s="22">
        <f>'Balance Sheet Annual'!AH371/'Balance Sheet Annual'!BB371</f>
        <v>0.11427112656620854</v>
      </c>
      <c r="Y371" s="22">
        <f>'Balance Sheet Annual'!CS371/('Balance Sheet Annual'!BB371-'Balance Sheet Annual'!AQ371-'Balance Sheet Annual'!AR371-'Balance Sheet Annual'!AS371)</f>
        <v>0.35126262985121287</v>
      </c>
      <c r="Z371" s="22">
        <f>'Balance Sheet Annual'!BA371/'Balance Sheet Annual'!BB371</f>
        <v>0.88572887343379147</v>
      </c>
      <c r="AA371" s="22">
        <f>'Balance Sheet Annual'!AR371/'Balance Sheet Annual'!BB371</f>
        <v>2.6232268035546725E-2</v>
      </c>
      <c r="AB371" s="23">
        <f>'Balance Sheet Annual'!CS371/'Balance Sheet Annual'!CT371</f>
        <v>0.3410884804327427</v>
      </c>
      <c r="AC371" s="24">
        <f>'Income Statement Annual'!V371/'Income Statement Annual'!N371</f>
        <v>0.57621796351881782</v>
      </c>
      <c r="AD371" s="22">
        <f>('Income Statement Annual'!AF371-'Income Statement Annual'!AC371)/'Income Statement Annual'!N371</f>
        <v>0.27233895174324635</v>
      </c>
      <c r="AE371" s="22">
        <f>'Income Statement Annual'!AF371/'Income Statement Annual'!N371</f>
        <v>0.12258138997921958</v>
      </c>
      <c r="AF371" s="22">
        <f>'Income Statement Annual'!BS371/'Income Statement Annual'!N371</f>
        <v>6.668205957053798E-2</v>
      </c>
      <c r="AG371" s="22">
        <f>('Income Statement Annual'!AF371-'Income Statement Annual'!AC371)/('Income Statement Annual'!AH371*-1)</f>
        <v>8.8153961136023913</v>
      </c>
      <c r="AH371" s="23">
        <f>'Income Statement Annual'!AF371/('Income Statement Annual'!AH371*-1)</f>
        <v>3.9678624813153962</v>
      </c>
      <c r="AI371" s="24">
        <f>'Cash Flow Statement Annual'!BG371/'Cash Flow Statement Annual'!AB371</f>
        <v>-0.85560400102590406</v>
      </c>
      <c r="AJ371" s="22">
        <f>'Cash Flow Statement Annual'!AB371/'Balance Sheet Annual'!BR371</f>
        <v>0.37976039738969514</v>
      </c>
      <c r="AK371" s="22">
        <f>('Cash Flow Statement Annual'!AB371+'Cash Flow Statement Annual'!AV371)/('Balance Sheet Annual'!BH371+'Balance Sheet Annual'!BS371)</f>
        <v>0.14153991360220713</v>
      </c>
      <c r="AL371" s="23">
        <f>('Cash Flow Statement Annual'!AB371/('Balance Sheet Annual'!BH371+'Balance Sheet Annual'!BS371))</f>
        <v>0.14153991360220713</v>
      </c>
      <c r="AM371" s="24">
        <f>'Income Statement Annual'!BS371/'Balance Sheet Annual'!CS371</f>
        <v>0.11683793187151063</v>
      </c>
      <c r="AN371" s="22">
        <f>'Income Statement Annual'!N371/'Balance Sheet Annual'!CS371</f>
        <v>1.7521644145966502</v>
      </c>
      <c r="AO371" s="22">
        <f>'Income Statement Annual'!N371/'Balance Sheet Annual'!BB371</f>
        <v>0.59764309764309764</v>
      </c>
      <c r="AP371" s="22">
        <f>'Income Statement Annual'!N371/('Balance Sheet Annual'!AH371-'Balance Sheet Annual'!BR371)</f>
        <v>-21.807653575025178</v>
      </c>
      <c r="AQ371" s="22">
        <f>'Income Statement Annual'!BS371/'Balance Sheet Annual'!BB371</f>
        <v>3.9852072638957882E-2</v>
      </c>
      <c r="AR371" s="22">
        <f>'Cash Flow Statement Annual'!AB371/'Income Statement Annual'!N371</f>
        <v>9.002539829138767E-2</v>
      </c>
      <c r="AS371" s="22">
        <f>'Cash Flow Statement Annual'!BG371/'Income Statement Annual'!N371</f>
        <v>-7.7026090972061881E-2</v>
      </c>
      <c r="AT371" s="22">
        <f>'Cash Flow Statement Annual'!AB371/'Balance Sheet Annual'!BB371</f>
        <v>5.3803057901418559E-2</v>
      </c>
      <c r="AU371" s="22">
        <f>('Cash Flow Statement Annual'!AB371+'Cash Flow Statement Annual'!AU371)/'Balance Sheet Annual'!BR371</f>
        <v>0.32336612447647806</v>
      </c>
      <c r="AV371" s="22">
        <f>('Cash Flow Statement Annual'!AB371+'Cash Flow Statement Annual'!AU371)/('Balance Sheet Annual'!BH371+'Balance Sheet Annual'!BS371)</f>
        <v>0.12052129088466984</v>
      </c>
      <c r="AW371" s="22">
        <f>'Cash Flow Statement Annual'!AB371/'Balance Sheet Annual'!BS371</f>
        <v>0.1459971541975586</v>
      </c>
      <c r="AX371" s="22">
        <f>('Cash Flow Statement Annual'!AB371+'Cash Flow Statement Annual'!AU371)/'Balance Sheet Annual'!BS371</f>
        <v>0.1243166329663746</v>
      </c>
      <c r="AY371" s="22">
        <f>('Balance Sheet Annual'!BH371+'Balance Sheet Annual'!BS371)/('Income Statement Annual'!AF371-'Income Statement Annual'!AC371)</f>
        <v>2.3354811360746077</v>
      </c>
      <c r="AZ371" s="22">
        <f>(('Balance Sheet Annual'!BH371+'Balance Sheet Annual'!BS371)-'Balance Sheet Annual'!N371)/('Income Statement Annual'!AF371-'Income Statement Annual'!AC371)</f>
        <v>2.233488766426452</v>
      </c>
      <c r="BA371" s="22">
        <f>('Cash Flow Statement Annual'!AB371+'Cash Flow Statement Annual'!AU371)/'Income Statement Annual'!BS371</f>
        <v>1.1495844875346259</v>
      </c>
      <c r="BB371" s="22">
        <f>'Income Statement Annual'!AF371/('Balance Sheet Annual'!BH371+'Balance Sheet Annual'!BS371)</f>
        <v>0.19272516063455186</v>
      </c>
      <c r="BC371" s="23">
        <f>'Income Statement Annual'!AF371/('Balance Sheet Annual'!BB371-'Balance Sheet Annual'!BR371)</f>
        <v>8.5352325525313091E-2</v>
      </c>
    </row>
    <row r="372" spans="1:55" x14ac:dyDescent="0.2">
      <c r="A372" s="47" t="s">
        <v>1108</v>
      </c>
      <c r="B372" s="47" t="s">
        <v>1109</v>
      </c>
      <c r="C372" s="47" t="str">
        <f>VLOOKUP(A372,'[1]S&amp;P 500 Wikipedia'!A:D,3,FALSE)</f>
        <v>Consumer Discretionary</v>
      </c>
      <c r="D372" s="47">
        <v>331230</v>
      </c>
      <c r="E372" s="47" t="s">
        <v>16</v>
      </c>
      <c r="F372" s="47">
        <v>2019</v>
      </c>
      <c r="G372" s="47" t="s">
        <v>17</v>
      </c>
      <c r="H372" s="48">
        <v>43646</v>
      </c>
      <c r="I372" s="48">
        <v>43692</v>
      </c>
      <c r="J372" s="48">
        <v>43776</v>
      </c>
      <c r="K372" s="47">
        <v>288900000</v>
      </c>
      <c r="L372" s="47">
        <v>289300000</v>
      </c>
      <c r="M372" s="47" t="s">
        <v>2151</v>
      </c>
      <c r="N372" s="20">
        <f>'Balance Sheet Annual'!AH372/'Balance Sheet Annual'!BR372</f>
        <v>2.7851851851851852</v>
      </c>
      <c r="O372" s="21">
        <f>('Balance Sheet Annual'!AH372-'Balance Sheet Annual'!U372)/'Balance Sheet Annual'!BR372</f>
        <v>1.937363834422658</v>
      </c>
      <c r="P372" s="21">
        <f>'Balance Sheet Annual'!N372/'Balance Sheet Annual'!BR372</f>
        <v>1.3440087145969499</v>
      </c>
      <c r="Q372" s="21">
        <f>'Balance Sheet Annual'!CH372/'Balance Sheet Annual'!CS372</f>
        <v>0.95744862526327779</v>
      </c>
      <c r="R372" s="21">
        <f>('Balance Sheet Annual'!BH372+'Balance Sheet Annual'!BS372)/'Balance Sheet Annual'!BB372</f>
        <v>0.2330420368458552</v>
      </c>
      <c r="S372" s="21">
        <f>('Balance Sheet Annual'!BH372/'Balance Sheet Annual'!BB372)</f>
        <v>1.1632472045715615E-4</v>
      </c>
      <c r="T372" s="21">
        <f>'Balance Sheet Annual'!BS372/'Balance Sheet Annual'!BB372</f>
        <v>0.23292571212539806</v>
      </c>
      <c r="U372" s="21">
        <f>('Balance Sheet Annual'!BH372+'Balance Sheet Annual'!BS372)/'Balance Sheet Annual'!CS372</f>
        <v>0.45616781465247341</v>
      </c>
      <c r="V372" s="21">
        <f>('Balance Sheet Annual'!BH372/'Balance Sheet Annual'!CS372)</f>
        <v>2.2769966414299539E-4</v>
      </c>
      <c r="W372" s="21">
        <f>('Balance Sheet Annual'!BS372/'Balance Sheet Annual'!CS372)</f>
        <v>0.45594011498833037</v>
      </c>
      <c r="X372" s="22">
        <f>'Balance Sheet Annual'!AH372/'Balance Sheet Annual'!BB372</f>
        <v>0.37177380658107106</v>
      </c>
      <c r="Y372" s="22">
        <f>'Balance Sheet Annual'!CS372/('Balance Sheet Annual'!BB372-'Balance Sheet Annual'!AQ372-'Balance Sheet Annual'!AR372-'Balance Sheet Annual'!AS372)</f>
        <v>0.96278636413460483</v>
      </c>
      <c r="Z372" s="22">
        <f>'Balance Sheet Annual'!BA372/'Balance Sheet Annual'!BB372</f>
        <v>0.62822619341892894</v>
      </c>
      <c r="AA372" s="22">
        <f>'Balance Sheet Annual'!AR372/'Balance Sheet Annual'!BB372</f>
        <v>0.22046442644642519</v>
      </c>
      <c r="AB372" s="23">
        <f>'Balance Sheet Annual'!CS372/'Balance Sheet Annual'!CT372</f>
        <v>0.5108690910677155</v>
      </c>
      <c r="AC372" s="24">
        <f>'Income Statement Annual'!V372/'Income Statement Annual'!N372</f>
        <v>0.67257885218430091</v>
      </c>
      <c r="AD372" s="22">
        <f>('Income Statement Annual'!AF372-'Income Statement Annual'!AC372)/'Income Statement Annual'!N372</f>
        <v>0.1350732524763153</v>
      </c>
      <c r="AE372" s="22">
        <f>'Income Statement Annual'!AF372/'Income Statement Annual'!N372</f>
        <v>0.1350732524763153</v>
      </c>
      <c r="AF372" s="22">
        <f>'Income Statement Annual'!BS372/'Income Statement Annual'!N372</f>
        <v>0.10675117386471106</v>
      </c>
      <c r="AG372" s="22">
        <f>('Income Statement Annual'!AF372-'Income Statement Annual'!AC372)/('Income Statement Annual'!AH372*-1)</f>
        <v>16.995824634655531</v>
      </c>
      <c r="AH372" s="23">
        <f>'Income Statement Annual'!AF372/('Income Statement Annual'!AH372*-1)</f>
        <v>16.995824634655531</v>
      </c>
      <c r="AI372" s="24">
        <f>'Cash Flow Statement Annual'!BG372/'Cash Flow Statement Annual'!AB372</f>
        <v>-0.61247947454844009</v>
      </c>
      <c r="AJ372" s="22">
        <f>'Cash Flow Statement Annual'!AB372/'Balance Sheet Annual'!BR372</f>
        <v>0.86241830065359482</v>
      </c>
      <c r="AK372" s="22">
        <f>('Cash Flow Statement Annual'!AB372+'Cash Flow Statement Annual'!AV372)/('Balance Sheet Annual'!BH372+'Balance Sheet Annual'!BS372)</f>
        <v>0.2502027828040182</v>
      </c>
      <c r="AL372" s="23">
        <f>('Cash Flow Statement Annual'!AB372/('Balance Sheet Annual'!BH372+'Balance Sheet Annual'!BS372))</f>
        <v>0.49397891058838211</v>
      </c>
      <c r="AM372" s="24">
        <f>'Income Statement Annual'!BS372/'Balance Sheet Annual'!CS372</f>
        <v>0.18312745488700405</v>
      </c>
      <c r="AN372" s="22">
        <f>'Income Statement Annual'!N372/'Balance Sheet Annual'!CS372</f>
        <v>1.7154608071953095</v>
      </c>
      <c r="AO372" s="22">
        <f>'Income Statement Annual'!N372/'Balance Sheet Annual'!BB372</f>
        <v>0.87637590333415727</v>
      </c>
      <c r="AP372" s="22">
        <f>'Income Statement Annual'!N372/('Balance Sheet Annual'!AH372-'Balance Sheet Annual'!BR372)</f>
        <v>3.6777520136685378</v>
      </c>
      <c r="AQ372" s="22">
        <f>'Income Statement Annual'!BS372/'Balance Sheet Annual'!BB372</f>
        <v>9.3554156427667831E-2</v>
      </c>
      <c r="AR372" s="22">
        <f>'Cash Flow Statement Annual'!AB372/'Income Statement Annual'!N372</f>
        <v>0.13135670554661447</v>
      </c>
      <c r="AS372" s="22">
        <f>'Cash Flow Statement Annual'!BG372/'Income Statement Annual'!N372</f>
        <v>-8.0453285991604589E-2</v>
      </c>
      <c r="AT372" s="22">
        <f>'Cash Flow Statement Annual'!AB372/'Balance Sheet Annual'!BB372</f>
        <v>0.11511785148241316</v>
      </c>
      <c r="AU372" s="22">
        <f>('Cash Flow Statement Annual'!AB372+'Cash Flow Statement Annual'!AU372)/'Balance Sheet Annual'!BR372</f>
        <v>0.23692810457516339</v>
      </c>
      <c r="AV372" s="22">
        <f>('Cash Flow Statement Annual'!AB372+'Cash Flow Statement Annual'!AU372)/('Balance Sheet Annual'!BH372+'Balance Sheet Annual'!BS372)</f>
        <v>0.13570849191988518</v>
      </c>
      <c r="AW372" s="22">
        <f>'Cash Flow Statement Annual'!AB372/'Balance Sheet Annual'!BS372</f>
        <v>0.49422560709157876</v>
      </c>
      <c r="AX372" s="22">
        <f>('Cash Flow Statement Annual'!AB372+'Cash Flow Statement Annual'!AU372)/'Balance Sheet Annual'!BS372</f>
        <v>0.13577626568449966</v>
      </c>
      <c r="AY372" s="22">
        <f>('Balance Sheet Annual'!BH372+'Balance Sheet Annual'!BS372)/('Income Statement Annual'!AF372-'Income Statement Annual'!AC372)</f>
        <v>1.9686770666994227</v>
      </c>
      <c r="AZ372" s="22">
        <f>(('Balance Sheet Annual'!BH372+'Balance Sheet Annual'!BS372)-'Balance Sheet Annual'!N372)/('Income Statement Annual'!AF372-'Income Statement Annual'!AC372)</f>
        <v>0.45313843508168528</v>
      </c>
      <c r="BA372" s="22">
        <f>('Cash Flow Statement Annual'!AB372+'Cash Flow Statement Annual'!AU372)/'Income Statement Annual'!BS372</f>
        <v>0.33804787068697545</v>
      </c>
      <c r="BB372" s="22">
        <f>'Income Statement Annual'!AF372/('Balance Sheet Annual'!BH372+'Balance Sheet Annual'!BS372)</f>
        <v>0.50795532538840704</v>
      </c>
      <c r="BC372" s="23">
        <f>'Income Statement Annual'!AF372/('Balance Sheet Annual'!BB372-'Balance Sheet Annual'!BR372)</f>
        <v>0.13661000453073346</v>
      </c>
    </row>
    <row r="373" spans="1:55" x14ac:dyDescent="0.2">
      <c r="A373" s="47" t="s">
        <v>1102</v>
      </c>
      <c r="B373" s="47" t="s">
        <v>1103</v>
      </c>
      <c r="C373" s="47" t="str">
        <f>VLOOKUP(A373,'[1]S&amp;P 500 Wikipedia'!A:D,3,FALSE)</f>
        <v>Financials</v>
      </c>
      <c r="D373" s="47">
        <v>378221</v>
      </c>
      <c r="E373" s="47" t="s">
        <v>16</v>
      </c>
      <c r="F373" s="47">
        <v>2018</v>
      </c>
      <c r="G373" s="47" t="s">
        <v>17</v>
      </c>
      <c r="H373" s="48">
        <v>43465</v>
      </c>
      <c r="I373" s="48">
        <v>43509</v>
      </c>
      <c r="J373" s="48">
        <v>43509</v>
      </c>
      <c r="K373" s="47">
        <v>239500000</v>
      </c>
      <c r="L373" s="47">
        <v>242900000</v>
      </c>
      <c r="M373" s="47" t="s">
        <v>1960</v>
      </c>
      <c r="N373" s="20">
        <f>'Balance Sheet Annual'!AH373/'Balance Sheet Annual'!BR373</f>
        <v>9.002955665024631</v>
      </c>
      <c r="O373" s="21">
        <f>('Balance Sheet Annual'!AH373-'Balance Sheet Annual'!U373)/'Balance Sheet Annual'!BR373</f>
        <v>9.002955665024631</v>
      </c>
      <c r="P373" s="21">
        <f>'Balance Sheet Annual'!N373/'Balance Sheet Annual'!BR373</f>
        <v>3.510344827586207</v>
      </c>
      <c r="Q373" s="21">
        <f>'Balance Sheet Annual'!CH373/'Balance Sheet Annual'!CS373</f>
        <v>0.12013809981644961</v>
      </c>
      <c r="R373" s="21">
        <f>('Balance Sheet Annual'!BH373+'Balance Sheet Annual'!BS373)/'Balance Sheet Annual'!BB373</f>
        <v>0</v>
      </c>
      <c r="S373" s="21">
        <f>('Balance Sheet Annual'!BH373/'Balance Sheet Annual'!BB373)</f>
        <v>0</v>
      </c>
      <c r="T373" s="21">
        <f>'Balance Sheet Annual'!BS373/'Balance Sheet Annual'!BB373</f>
        <v>0</v>
      </c>
      <c r="U373" s="21">
        <f>('Balance Sheet Annual'!BH373+'Balance Sheet Annual'!BS373)/'Balance Sheet Annual'!CS373</f>
        <v>0</v>
      </c>
      <c r="V373" s="21">
        <f>('Balance Sheet Annual'!BH373/'Balance Sheet Annual'!CS373)</f>
        <v>0</v>
      </c>
      <c r="W373" s="21">
        <f>('Balance Sheet Annual'!BS373/'Balance Sheet Annual'!CS373)</f>
        <v>0</v>
      </c>
      <c r="X373" s="22">
        <f>'Balance Sheet Annual'!AH373/'Balance Sheet Annual'!BB373</f>
        <v>0.4753618664897975</v>
      </c>
      <c r="Y373" s="22">
        <f>'Balance Sheet Annual'!CS373/('Balance Sheet Annual'!BB373-'Balance Sheet Annual'!AQ373-'Balance Sheet Annual'!AR373-'Balance Sheet Annual'!AS373)</f>
        <v>0.97736203656244658</v>
      </c>
      <c r="Z373" s="22">
        <f>'Balance Sheet Annual'!BA373/'Balance Sheet Annual'!BB373</f>
        <v>0.5246381335102025</v>
      </c>
      <c r="AA373" s="22">
        <f>'Balance Sheet Annual'!AR373/'Balance Sheet Annual'!BB373</f>
        <v>8.6574850766649766E-2</v>
      </c>
      <c r="AB373" s="23">
        <f>'Balance Sheet Annual'!CS373/'Balance Sheet Annual'!CT373</f>
        <v>0.89274706410206395</v>
      </c>
      <c r="AC373" s="24">
        <f>'Income Statement Annual'!V373/'Income Statement Annual'!N373</f>
        <v>1</v>
      </c>
      <c r="AD373" s="22">
        <f>('Income Statement Annual'!AF373-'Income Statement Annual'!AC373)/'Income Statement Annual'!N373</f>
        <v>0.50815247738525104</v>
      </c>
      <c r="AE373" s="22">
        <f>'Income Statement Annual'!AF373/'Income Statement Annual'!N373</f>
        <v>0.50815247738525104</v>
      </c>
      <c r="AF373" s="22">
        <f>'Income Statement Annual'!BS373/'Income Statement Annual'!N373</f>
        <v>0.34201317797714326</v>
      </c>
      <c r="AG373" s="22" t="e">
        <f>('Income Statement Annual'!AF373-'Income Statement Annual'!AC373)/('Income Statement Annual'!AH373*-1)</f>
        <v>#DIV/0!</v>
      </c>
      <c r="AH373" s="23" t="e">
        <f>'Income Statement Annual'!AF373/('Income Statement Annual'!AH373*-1)</f>
        <v>#DIV/0!</v>
      </c>
      <c r="AI373" s="24">
        <f>'Cash Flow Statement Annual'!BG373/'Cash Flow Statement Annual'!AB373</f>
        <v>-0.76517068954873757</v>
      </c>
      <c r="AJ373" s="22">
        <f>'Cash Flow Statement Annual'!AB373/'Balance Sheet Annual'!BR373</f>
        <v>3.9899014778325124</v>
      </c>
      <c r="AK373" s="22" t="e">
        <f>('Cash Flow Statement Annual'!AB373+'Cash Flow Statement Annual'!AV373)/('Balance Sheet Annual'!BH373+'Balance Sheet Annual'!BS373)</f>
        <v>#DIV/0!</v>
      </c>
      <c r="AL373" s="23" t="e">
        <f>('Cash Flow Statement Annual'!AB373/('Balance Sheet Annual'!BH373+'Balance Sheet Annual'!BS373))</f>
        <v>#DIV/0!</v>
      </c>
      <c r="AM373" s="24">
        <f>'Income Statement Annual'!BS373/'Balance Sheet Annual'!CS373</f>
        <v>0.26767765055502141</v>
      </c>
      <c r="AN373" s="22">
        <f>'Income Statement Annual'!N373/'Balance Sheet Annual'!CS373</f>
        <v>0.78265303149491594</v>
      </c>
      <c r="AO373" s="22">
        <f>'Income Statement Annual'!N373/'Balance Sheet Annual'!BB373</f>
        <v>0.69871119607766641</v>
      </c>
      <c r="AP373" s="22">
        <f>'Income Statement Annual'!N373/('Balance Sheet Annual'!AH373-'Balance Sheet Annual'!BR373)</f>
        <v>1.6535147113135542</v>
      </c>
      <c r="AQ373" s="22">
        <f>'Income Statement Annual'!BS373/'Balance Sheet Annual'!BB373</f>
        <v>0.23896843665873357</v>
      </c>
      <c r="AR373" s="22">
        <f>'Cash Flow Statement Annual'!AB373/'Income Statement Annual'!N373</f>
        <v>0.3015113725198228</v>
      </c>
      <c r="AS373" s="22">
        <f>'Cash Flow Statement Annual'!BG373/'Income Statement Annual'!N373</f>
        <v>-0.2307076648177791</v>
      </c>
      <c r="AT373" s="22">
        <f>'Cash Flow Statement Annual'!AB373/'Balance Sheet Annual'!BB373</f>
        <v>0.21066937172434422</v>
      </c>
      <c r="AU373" s="22">
        <f>('Cash Flow Statement Annual'!AB373+'Cash Flow Statement Annual'!AU373)/'Balance Sheet Annual'!BR373</f>
        <v>1.8334975369458129</v>
      </c>
      <c r="AV373" s="22" t="e">
        <f>('Cash Flow Statement Annual'!AB373+'Cash Flow Statement Annual'!AU373)/('Balance Sheet Annual'!BH373+'Balance Sheet Annual'!BS373)</f>
        <v>#DIV/0!</v>
      </c>
      <c r="AW373" s="22" t="e">
        <f>'Cash Flow Statement Annual'!AB373/'Balance Sheet Annual'!BS373</f>
        <v>#DIV/0!</v>
      </c>
      <c r="AX373" s="22" t="e">
        <f>('Cash Flow Statement Annual'!AB373+'Cash Flow Statement Annual'!AU373)/'Balance Sheet Annual'!BS373</f>
        <v>#DIV/0!</v>
      </c>
      <c r="AY373" s="22">
        <f>('Balance Sheet Annual'!BH373+'Balance Sheet Annual'!BS373)/('Income Statement Annual'!AF373-'Income Statement Annual'!AC373)</f>
        <v>0</v>
      </c>
      <c r="AZ373" s="22">
        <f>(('Balance Sheet Annual'!BH373+'Balance Sheet Annual'!BS373)-'Balance Sheet Annual'!N373)/('Income Statement Annual'!AF373-'Income Statement Annual'!AC373)</f>
        <v>-0.52203215999413943</v>
      </c>
      <c r="BA373" s="22">
        <f>('Cash Flow Statement Annual'!AB373+'Cash Flow Statement Annual'!AU373)/'Income Statement Annual'!BS373</f>
        <v>0.40511564625850338</v>
      </c>
      <c r="BB373" s="22" t="e">
        <f>'Income Statement Annual'!AF373/('Balance Sheet Annual'!BH373+'Balance Sheet Annual'!BS373)</f>
        <v>#DIV/0!</v>
      </c>
      <c r="BC373" s="23">
        <f>'Income Statement Annual'!AF373/('Balance Sheet Annual'!BB373-'Balance Sheet Annual'!BR373)</f>
        <v>0.37484382079551853</v>
      </c>
    </row>
    <row r="374" spans="1:55" x14ac:dyDescent="0.2">
      <c r="A374" s="47" t="s">
        <v>1150</v>
      </c>
      <c r="B374" s="47" t="s">
        <v>1151</v>
      </c>
      <c r="C374" s="47" t="str">
        <f>VLOOKUP(A374,'[1]S&amp;P 500 Wikipedia'!A:D,3,FALSE)</f>
        <v>Consumer Discretionary</v>
      </c>
      <c r="D374" s="47">
        <v>378228</v>
      </c>
      <c r="E374" s="47" t="s">
        <v>16</v>
      </c>
      <c r="F374" s="47">
        <v>2018</v>
      </c>
      <c r="G374" s="47" t="s">
        <v>17</v>
      </c>
      <c r="H374" s="48">
        <v>43465</v>
      </c>
      <c r="I374" s="48">
        <v>43517</v>
      </c>
      <c r="J374" s="48">
        <v>43685</v>
      </c>
      <c r="K374" s="47">
        <v>122151000</v>
      </c>
      <c r="L374" s="47">
        <v>123174000</v>
      </c>
      <c r="M374" s="47" t="s">
        <v>2152</v>
      </c>
      <c r="N374" s="20">
        <f>'Balance Sheet Annual'!AH374/'Balance Sheet Annual'!BR374</f>
        <v>1.9127871340902478</v>
      </c>
      <c r="O374" s="21">
        <f>('Balance Sheet Annual'!AH374-'Balance Sheet Annual'!U374)/'Balance Sheet Annual'!BR374</f>
        <v>0.21837274426051612</v>
      </c>
      <c r="P374" s="21">
        <f>'Balance Sheet Annual'!N374/'Balance Sheet Annual'!BR374</f>
        <v>9.1992704456954275E-2</v>
      </c>
      <c r="Q374" s="21">
        <f>'Balance Sheet Annual'!CH374/'Balance Sheet Annual'!CS374</f>
        <v>0.97542738599838652</v>
      </c>
      <c r="R374" s="21">
        <f>('Balance Sheet Annual'!BH374+'Balance Sheet Annual'!BS374)/'Balance Sheet Annual'!BB374</f>
        <v>0.13321267367244663</v>
      </c>
      <c r="S374" s="21">
        <f>('Balance Sheet Annual'!BH374/'Balance Sheet Annual'!BB374)</f>
        <v>9.6899388123277697E-3</v>
      </c>
      <c r="T374" s="21">
        <f>'Balance Sheet Annual'!BS374/'Balance Sheet Annual'!BB374</f>
        <v>0.12352273486011885</v>
      </c>
      <c r="U374" s="21">
        <f>('Balance Sheet Annual'!BH374+'Balance Sheet Annual'!BS374)/'Balance Sheet Annual'!CS374</f>
        <v>0.2631519637346173</v>
      </c>
      <c r="V374" s="21">
        <f>('Balance Sheet Annual'!BH374/'Balance Sheet Annual'!CS374)</f>
        <v>1.9141770498520956E-2</v>
      </c>
      <c r="W374" s="21">
        <f>('Balance Sheet Annual'!BS374/'Balance Sheet Annual'!CS374)</f>
        <v>0.24401019323609635</v>
      </c>
      <c r="X374" s="22">
        <f>'Balance Sheet Annual'!AH374/'Balance Sheet Annual'!BB374</f>
        <v>0.581603442430497</v>
      </c>
      <c r="Y374" s="22">
        <f>'Balance Sheet Annual'!CS374/('Balance Sheet Annual'!BB374-'Balance Sheet Annual'!AQ374-'Balance Sheet Annual'!AR374-'Balance Sheet Annual'!AS374)</f>
        <v>0.52750466939343477</v>
      </c>
      <c r="Z374" s="22">
        <f>'Balance Sheet Annual'!BA374/'Balance Sheet Annual'!BB374</f>
        <v>0.418396557569503</v>
      </c>
      <c r="AA374" s="22">
        <f>'Balance Sheet Annual'!AR374/'Balance Sheet Annual'!BB374</f>
        <v>0</v>
      </c>
      <c r="AB374" s="23">
        <f>'Balance Sheet Annual'!CS374/'Balance Sheet Annual'!CT374</f>
        <v>0.50621956903497989</v>
      </c>
      <c r="AC374" s="24">
        <f>'Income Statement Annual'!V374/'Income Statement Annual'!N374</f>
        <v>0.34161449699571966</v>
      </c>
      <c r="AD374" s="22">
        <f>('Income Statement Annual'!AF374-'Income Statement Annual'!AC374)/'Income Statement Annual'!N374</f>
        <v>0.1111215887254353</v>
      </c>
      <c r="AE374" s="22">
        <f>'Income Statement Annual'!AF374/'Income Statement Annual'!N374</f>
        <v>8.8703440733374578E-2</v>
      </c>
      <c r="AF374" s="22">
        <f>'Income Statement Annual'!BS374/'Income Statement Annual'!N374</f>
        <v>6.7292871258743781E-2</v>
      </c>
      <c r="AG374" s="22">
        <f>('Income Statement Annual'!AF374-'Income Statement Annual'!AC374)/('Income Statement Annual'!AH374*-1)</f>
        <v>47.901482127288581</v>
      </c>
      <c r="AH374" s="23">
        <f>'Income Statement Annual'!AF374/('Income Statement Annual'!AH374*-1)</f>
        <v>38.237630775937227</v>
      </c>
      <c r="AI374" s="24">
        <f>'Cash Flow Statement Annual'!BG374/'Cash Flow Statement Annual'!AB374</f>
        <v>-0.63498388522942306</v>
      </c>
      <c r="AJ374" s="22">
        <f>'Cash Flow Statement Annual'!AB374/'Balance Sheet Annual'!BR374</f>
        <v>0.74020767353830641</v>
      </c>
      <c r="AK374" s="22">
        <f>('Cash Flow Statement Annual'!AB374+'Cash Flow Statement Annual'!AV374)/('Balance Sheet Annual'!BH374+'Balance Sheet Annual'!BS374)</f>
        <v>1.3316601621426973</v>
      </c>
      <c r="AL374" s="23">
        <f>('Cash Flow Statement Annual'!AB374/('Balance Sheet Annual'!BH374+'Balance Sheet Annual'!BS374))</f>
        <v>1.689539557562604</v>
      </c>
      <c r="AM374" s="24">
        <f>'Income Statement Annual'!BS374/'Balance Sheet Annual'!CS374</f>
        <v>0.34085682088845065</v>
      </c>
      <c r="AN374" s="22">
        <f>'Income Statement Annual'!N374/'Balance Sheet Annual'!CS374</f>
        <v>5.0652738471782923</v>
      </c>
      <c r="AO374" s="22">
        <f>'Income Statement Annual'!N374/'Balance Sheet Annual'!BB374</f>
        <v>2.5641407439627493</v>
      </c>
      <c r="AP374" s="22">
        <f>'Income Statement Annual'!N374/('Balance Sheet Annual'!AH374-'Balance Sheet Annual'!BR374)</f>
        <v>9.2387246406599619</v>
      </c>
      <c r="AQ374" s="22">
        <f>'Income Statement Annual'!BS374/'Balance Sheet Annual'!BB374</f>
        <v>0.17254839297278482</v>
      </c>
      <c r="AR374" s="22">
        <f>'Cash Flow Statement Annual'!AB374/'Income Statement Annual'!N374</f>
        <v>8.7775244891762735E-2</v>
      </c>
      <c r="AS374" s="22">
        <f>'Cash Flow Statement Annual'!BG374/'Income Statement Annual'!N374</f>
        <v>-5.5735866028335572E-2</v>
      </c>
      <c r="AT374" s="22">
        <f>'Cash Flow Statement Annual'!AB374/'Balance Sheet Annual'!BB374</f>
        <v>0.225068081738277</v>
      </c>
      <c r="AU374" s="22">
        <f>('Cash Flow Statement Annual'!AB374+'Cash Flow Statement Annual'!AU374)/'Balance Sheet Annual'!BR374</f>
        <v>0.44566344777301525</v>
      </c>
      <c r="AV374" s="22">
        <f>('Cash Flow Statement Annual'!AB374+'Cash Flow Statement Annual'!AU374)/('Balance Sheet Annual'!BH374+'Balance Sheet Annual'!BS374)</f>
        <v>1.0172361774810461</v>
      </c>
      <c r="AW374" s="22">
        <f>'Cash Flow Statement Annual'!AB374/'Balance Sheet Annual'!BS374</f>
        <v>1.8220781946995539</v>
      </c>
      <c r="AX374" s="22">
        <f>('Cash Flow Statement Annual'!AB374+'Cash Flow Statement Annual'!AU374)/'Balance Sheet Annual'!BS374</f>
        <v>1.0970348989766465</v>
      </c>
      <c r="AY374" s="22">
        <f>('Balance Sheet Annual'!BH374+'Balance Sheet Annual'!BS374)/('Income Statement Annual'!AF374-'Income Statement Annual'!AC374)</f>
        <v>0.46752543545128589</v>
      </c>
      <c r="AZ374" s="22">
        <f>(('Balance Sheet Annual'!BH374+'Balance Sheet Annual'!BS374)-'Balance Sheet Annual'!N374)/('Income Statement Annual'!AF374-'Income Statement Annual'!AC374)</f>
        <v>0.36935665143876378</v>
      </c>
      <c r="BA374" s="22">
        <f>('Cash Flow Statement Annual'!AB374+'Cash Flow Statement Annual'!AU374)/'Income Statement Annual'!BS374</f>
        <v>0.78533765875155204</v>
      </c>
      <c r="BB374" s="22">
        <f>'Income Statement Annual'!AF374/('Balance Sheet Annual'!BH374+'Balance Sheet Annual'!BS374)</f>
        <v>1.707405911493056</v>
      </c>
      <c r="BC374" s="23">
        <f>'Income Statement Annual'!AF374/('Balance Sheet Annual'!BB374-'Balance Sheet Annual'!BR374)</f>
        <v>0.32682177113436151</v>
      </c>
    </row>
    <row r="375" spans="1:55" x14ac:dyDescent="0.2">
      <c r="A375" s="47" t="s">
        <v>1162</v>
      </c>
      <c r="B375" s="47" t="s">
        <v>1163</v>
      </c>
      <c r="C375" s="47" t="str">
        <f>VLOOKUP(A375,'[1]S&amp;P 500 Wikipedia'!A:D,3,FALSE)</f>
        <v>Consumer Staples</v>
      </c>
      <c r="D375" s="47">
        <v>138054</v>
      </c>
      <c r="E375" s="47" t="s">
        <v>16</v>
      </c>
      <c r="F375" s="47">
        <v>2018</v>
      </c>
      <c r="G375" s="47" t="s">
        <v>17</v>
      </c>
      <c r="H375" s="48">
        <v>43373</v>
      </c>
      <c r="I375" s="48">
        <v>43417</v>
      </c>
      <c r="J375" s="48">
        <v>43417</v>
      </c>
      <c r="K375" s="47">
        <v>363000000</v>
      </c>
      <c r="L375" s="47">
        <v>366000000</v>
      </c>
      <c r="M375" s="47" t="s">
        <v>1962</v>
      </c>
      <c r="N375" s="20">
        <f>'Balance Sheet Annual'!AH375/'Balance Sheet Annual'!BR375</f>
        <v>1.1305903398926656</v>
      </c>
      <c r="O375" s="21">
        <f>('Balance Sheet Annual'!AH375-'Balance Sheet Annual'!U375)/'Balance Sheet Annual'!BR375</f>
        <v>0.43231961836612998</v>
      </c>
      <c r="P375" s="21">
        <f>'Balance Sheet Annual'!N375/'Balance Sheet Annual'!BR375</f>
        <v>5.3667262969588549E-2</v>
      </c>
      <c r="Q375" s="21">
        <f>'Balance Sheet Annual'!CH375/'Balance Sheet Annual'!CS375</f>
        <v>1.272187963468894</v>
      </c>
      <c r="R375" s="21">
        <f>('Balance Sheet Annual'!BH375+'Balance Sheet Annual'!BS375)/'Balance Sheet Annual'!BB375</f>
        <v>0.33917345150984229</v>
      </c>
      <c r="S375" s="21">
        <f>('Balance Sheet Annual'!BH375/'Balance Sheet Annual'!BB375)</f>
        <v>6.564979903122746E-2</v>
      </c>
      <c r="T375" s="21">
        <f>'Balance Sheet Annual'!BS375/'Balance Sheet Annual'!BB375</f>
        <v>0.27352365247861488</v>
      </c>
      <c r="U375" s="21">
        <f>('Balance Sheet Annual'!BH375+'Balance Sheet Annual'!BS375)/'Balance Sheet Annual'!CS375</f>
        <v>0.77066583404886424</v>
      </c>
      <c r="V375" s="21">
        <f>('Balance Sheet Annual'!BH375/'Balance Sheet Annual'!CS375)</f>
        <v>0.14916868316290688</v>
      </c>
      <c r="W375" s="21">
        <f>('Balance Sheet Annual'!BS375/'Balance Sheet Annual'!CS375)</f>
        <v>0.62149715088595736</v>
      </c>
      <c r="X375" s="22">
        <f>'Balance Sheet Annual'!AH375/'Balance Sheet Annual'!BB375</f>
        <v>0.1954034834587241</v>
      </c>
      <c r="Y375" s="22">
        <f>'Balance Sheet Annual'!CS375/('Balance Sheet Annual'!BB375-'Balance Sheet Annual'!AQ375-'Balance Sheet Annual'!AR375-'Balance Sheet Annual'!AS375)</f>
        <v>1.0158591705653794</v>
      </c>
      <c r="Z375" s="22">
        <f>'Balance Sheet Annual'!BA375/'Balance Sheet Annual'!BB375</f>
        <v>0.80459651654127584</v>
      </c>
      <c r="AA375" s="22">
        <f>'Balance Sheet Annual'!AR375/'Balance Sheet Annual'!BB375</f>
        <v>0.33457006424129992</v>
      </c>
      <c r="AB375" s="23">
        <f>'Balance Sheet Annual'!CS375/'Balance Sheet Annual'!CT375</f>
        <v>0.44010443505445052</v>
      </c>
      <c r="AC375" s="24">
        <f>'Income Statement Annual'!V375/'Income Statement Annual'!N375</f>
        <v>0.12798362129231999</v>
      </c>
      <c r="AD375" s="22">
        <f>('Income Statement Annual'!AF375-'Income Statement Annual'!AC375)/'Income Statement Annual'!N375</f>
        <v>7.6275841406171982E-2</v>
      </c>
      <c r="AE375" s="22">
        <f>'Income Statement Annual'!AF375/'Income Statement Annual'!N375</f>
        <v>7.6275841406171982E-2</v>
      </c>
      <c r="AF375" s="22">
        <f>'Income Statement Annual'!BS375/'Income Statement Annual'!N375</f>
        <v>7.5501847598122437E-2</v>
      </c>
      <c r="AG375" s="22">
        <f>('Income Statement Annual'!AF375-'Income Statement Annual'!AC375)/('Income Statement Annual'!AH375*-1)</f>
        <v>8.906705539358601</v>
      </c>
      <c r="AH375" s="23">
        <f>'Income Statement Annual'!AF375/('Income Statement Annual'!AH375*-1)</f>
        <v>8.906705539358601</v>
      </c>
      <c r="AI375" s="24">
        <f>'Cash Flow Statement Annual'!BG375/'Cash Flow Statement Annual'!AB375</f>
        <v>-0.37192035099561255</v>
      </c>
      <c r="AJ375" s="22">
        <f>'Cash Flow Statement Annual'!AB375/'Balance Sheet Annual'!BR375</f>
        <v>0.58894851918107727</v>
      </c>
      <c r="AK375" s="22">
        <f>('Cash Flow Statement Annual'!AB375+'Cash Flow Statement Annual'!AV375)/('Balance Sheet Annual'!BH375+'Balance Sheet Annual'!BS375)</f>
        <v>0.25645700395016713</v>
      </c>
      <c r="AL375" s="23">
        <f>('Cash Flow Statement Annual'!AB375/('Balance Sheet Annual'!BH375+'Balance Sheet Annual'!BS375))</f>
        <v>0.3001114149701205</v>
      </c>
      <c r="AM375" s="24">
        <f>'Income Statement Annual'!BS375/'Balance Sheet Annual'!CS375</f>
        <v>0.23604714698306142</v>
      </c>
      <c r="AN375" s="22">
        <f>'Income Statement Annual'!N375/'Balance Sheet Annual'!CS375</f>
        <v>3.1263757708219497</v>
      </c>
      <c r="AO375" s="22">
        <f>'Income Statement Annual'!N375/'Balance Sheet Annual'!BB375</f>
        <v>1.3759318423855165</v>
      </c>
      <c r="AP375" s="22">
        <f>'Income Statement Annual'!N375/('Balance Sheet Annual'!AH375-'Balance Sheet Annual'!BR375)</f>
        <v>60.961948249619482</v>
      </c>
      <c r="AQ375" s="22">
        <f>'Income Statement Annual'!BS375/'Balance Sheet Annual'!BB375</f>
        <v>0.10388539626919509</v>
      </c>
      <c r="AR375" s="22">
        <f>'Cash Flow Statement Annual'!AB375/'Income Statement Annual'!N375</f>
        <v>7.3978827524218513E-2</v>
      </c>
      <c r="AS375" s="22">
        <f>'Cash Flow Statement Annual'!BG375/'Income Statement Annual'!N375</f>
        <v>-2.7514231499051234E-2</v>
      </c>
      <c r="AT375" s="22">
        <f>'Cash Flow Statement Annual'!AB375/'Balance Sheet Annual'!BB375</f>
        <v>0.10178982445291834</v>
      </c>
      <c r="AU375" s="22">
        <f>('Cash Flow Statement Annual'!AB375+'Cash Flow Statement Annual'!AU375)/'Balance Sheet Annual'!BR375</f>
        <v>0.21009739614390777</v>
      </c>
      <c r="AV375" s="22">
        <f>('Cash Flow Statement Annual'!AB375+'Cash Flow Statement Annual'!AU375)/('Balance Sheet Annual'!BH375+'Balance Sheet Annual'!BS375)</f>
        <v>0.10705965765218273</v>
      </c>
      <c r="AW375" s="22">
        <f>'Cash Flow Statement Annual'!AB375/'Balance Sheet Annual'!BS375</f>
        <v>0.37214267771916604</v>
      </c>
      <c r="AX375" s="22">
        <f>('Cash Flow Statement Annual'!AB375+'Cash Flow Statement Annual'!AU375)/'Balance Sheet Annual'!BS375</f>
        <v>0.13275558904797791</v>
      </c>
      <c r="AY375" s="22">
        <f>('Balance Sheet Annual'!BH375+'Balance Sheet Annual'!BS375)/('Income Statement Annual'!AF375-'Income Statement Annual'!AC375)</f>
        <v>3.2317512274959084</v>
      </c>
      <c r="AZ375" s="22">
        <f>(('Balance Sheet Annual'!BH375+'Balance Sheet Annual'!BS375)-'Balance Sheet Annual'!N375)/('Income Statement Annual'!AF375-'Income Statement Annual'!AC375)</f>
        <v>3.1433715220949265</v>
      </c>
      <c r="BA375" s="22">
        <f>('Cash Flow Statement Annual'!AB375+'Cash Flow Statement Annual'!AU375)/'Income Statement Annual'!BS375</f>
        <v>0.34953703703703703</v>
      </c>
      <c r="BB375" s="22">
        <f>'Income Statement Annual'!AF375/('Balance Sheet Annual'!BH375+'Balance Sheet Annual'!BS375)</f>
        <v>0.3094297579256558</v>
      </c>
      <c r="BC375" s="23">
        <f>'Income Statement Annual'!AF375/('Balance Sheet Annual'!BB375-'Balance Sheet Annual'!BR375)</f>
        <v>0.12687930891270038</v>
      </c>
    </row>
    <row r="376" spans="1:55" x14ac:dyDescent="0.2">
      <c r="A376" s="47" t="s">
        <v>1105</v>
      </c>
      <c r="B376" s="47" t="s">
        <v>1106</v>
      </c>
      <c r="C376" s="47" t="str">
        <f>VLOOKUP(A376,'[1]S&amp;P 500 Wikipedia'!A:D,3,FALSE)</f>
        <v>Communication Services</v>
      </c>
      <c r="D376" s="47">
        <v>372538</v>
      </c>
      <c r="E376" s="47" t="s">
        <v>16</v>
      </c>
      <c r="F376" s="47">
        <v>2017</v>
      </c>
      <c r="G376" s="47" t="s">
        <v>17</v>
      </c>
      <c r="H376" s="48">
        <v>43190</v>
      </c>
      <c r="I376" s="48">
        <v>43237</v>
      </c>
      <c r="J376" s="48">
        <v>43237</v>
      </c>
      <c r="K376" s="47">
        <v>111925000</v>
      </c>
      <c r="L376" s="47">
        <v>105326000</v>
      </c>
      <c r="M376" s="47" t="s">
        <v>1963</v>
      </c>
      <c r="N376" s="20">
        <f>'Balance Sheet Annual'!AH376/'Balance Sheet Annual'!BR376</f>
        <v>1.3950643020066256</v>
      </c>
      <c r="O376" s="21">
        <f>('Balance Sheet Annual'!AH376-'Balance Sheet Annual'!U376)/'Balance Sheet Annual'!BR376</f>
        <v>1.3862845548369389</v>
      </c>
      <c r="P376" s="21">
        <f>'Balance Sheet Annual'!N376/'Balance Sheet Annual'!BR376</f>
        <v>0.82480460980156101</v>
      </c>
      <c r="Q376" s="21">
        <f>'Balance Sheet Annual'!CH376/'Balance Sheet Annual'!CS376</f>
        <v>1.5103534658186533</v>
      </c>
      <c r="R376" s="21">
        <f>('Balance Sheet Annual'!BH376+'Balance Sheet Annual'!BS376)/'Balance Sheet Annual'!BB376</f>
        <v>2.1584652744726165E-3</v>
      </c>
      <c r="S376" s="21">
        <f>('Balance Sheet Annual'!BH376/'Balance Sheet Annual'!BB376)</f>
        <v>0</v>
      </c>
      <c r="T376" s="21">
        <f>'Balance Sheet Annual'!BS376/'Balance Sheet Annual'!BB376</f>
        <v>2.1584652744726165E-3</v>
      </c>
      <c r="U376" s="21">
        <f>('Balance Sheet Annual'!BH376+'Balance Sheet Annual'!BS376)/'Balance Sheet Annual'!CS376</f>
        <v>5.4185107826215436E-3</v>
      </c>
      <c r="V376" s="21">
        <f>('Balance Sheet Annual'!BH376/'Balance Sheet Annual'!CS376)</f>
        <v>0</v>
      </c>
      <c r="W376" s="21">
        <f>('Balance Sheet Annual'!BS376/'Balance Sheet Annual'!CS376)</f>
        <v>5.4185107826215436E-3</v>
      </c>
      <c r="X376" s="22">
        <f>'Balance Sheet Annual'!AH376/'Balance Sheet Annual'!BB376</f>
        <v>0.6445370469209365</v>
      </c>
      <c r="Y376" s="22">
        <f>'Balance Sheet Annual'!CS376/('Balance Sheet Annual'!BB376-'Balance Sheet Annual'!AQ376-'Balance Sheet Annual'!AR376-'Balance Sheet Annual'!AS376)</f>
        <v>0.46032158237572768</v>
      </c>
      <c r="Z376" s="22">
        <f>'Balance Sheet Annual'!BA376/'Balance Sheet Annual'!BB376</f>
        <v>0.35546295307906356</v>
      </c>
      <c r="AA376" s="22">
        <f>'Balance Sheet Annual'!AR376/'Balance Sheet Annual'!BB376</f>
        <v>0.10688790668195891</v>
      </c>
      <c r="AB376" s="23">
        <f>'Balance Sheet Annual'!CS376/'Balance Sheet Annual'!CT376</f>
        <v>0.39835027760677888</v>
      </c>
      <c r="AC376" s="24">
        <f>'Income Statement Annual'!V376/'Income Statement Annual'!N376</f>
        <v>0.49895978118034995</v>
      </c>
      <c r="AD376" s="22">
        <f>('Income Statement Annual'!AF376-'Income Statement Annual'!AC376)/'Income Statement Annual'!N376</f>
        <v>0.10836570189392333</v>
      </c>
      <c r="AE376" s="22">
        <f>'Income Statement Annual'!AF376/'Income Statement Annual'!N376</f>
        <v>8.3841636863793242E-2</v>
      </c>
      <c r="AF376" s="22">
        <f>'Income Statement Annual'!BS376/'Income Statement Annual'!N376</f>
        <v>9.6789432938514983E-2</v>
      </c>
      <c r="AG376" s="22" t="e">
        <f>('Income Statement Annual'!AF376-'Income Statement Annual'!AC376)/('Income Statement Annual'!AH376*-1)</f>
        <v>#DIV/0!</v>
      </c>
      <c r="AH376" s="23" t="e">
        <f>'Income Statement Annual'!AF376/('Income Statement Annual'!AH376*-1)</f>
        <v>#DIV/0!</v>
      </c>
      <c r="AI376" s="24">
        <f>'Cash Flow Statement Annual'!BG376/'Cash Flow Statement Annual'!AB376</f>
        <v>-0.79729144064651913</v>
      </c>
      <c r="AJ376" s="22">
        <f>'Cash Flow Statement Annual'!AB376/'Balance Sheet Annual'!BR376</f>
        <v>0.20442589127868024</v>
      </c>
      <c r="AK376" s="22">
        <f>('Cash Flow Statement Annual'!AB376+'Cash Flow Statement Annual'!AV376)/('Balance Sheet Annual'!BH376+'Balance Sheet Annual'!BS376)</f>
        <v>43.756693108577096</v>
      </c>
      <c r="AL376" s="23">
        <f>('Cash Flow Statement Annual'!AB376/('Balance Sheet Annual'!BH376+'Balance Sheet Annual'!BS376))</f>
        <v>43.756693108577096</v>
      </c>
      <c r="AM376" s="24">
        <f>'Income Statement Annual'!BS376/'Balance Sheet Annual'!CS376</f>
        <v>0.11654566579581858</v>
      </c>
      <c r="AN376" s="22">
        <f>'Income Statement Annual'!N376/'Balance Sheet Annual'!CS376</f>
        <v>1.2041155966876431</v>
      </c>
      <c r="AO376" s="22">
        <f>'Income Statement Annual'!N376/'Balance Sheet Annual'!BB376</f>
        <v>0.47965978221117483</v>
      </c>
      <c r="AP376" s="22">
        <f>'Income Statement Annual'!N376/('Balance Sheet Annual'!AH376-'Balance Sheet Annual'!BR376)</f>
        <v>2.6279182936410219</v>
      </c>
      <c r="AQ376" s="22">
        <f>'Income Statement Annual'!BS376/'Balance Sheet Annual'!BB376</f>
        <v>4.6425998323631208E-2</v>
      </c>
      <c r="AR376" s="22">
        <f>'Cash Flow Statement Annual'!AB376/'Income Statement Annual'!N376</f>
        <v>0.19690477730950889</v>
      </c>
      <c r="AS376" s="22">
        <f>'Cash Flow Statement Annual'!BG376/'Income Statement Annual'!N376</f>
        <v>-0.15699049357128037</v>
      </c>
      <c r="AT376" s="22">
        <f>'Cash Flow Statement Annual'!AB376/'Balance Sheet Annual'!BB376</f>
        <v>9.4447302600618913E-2</v>
      </c>
      <c r="AU376" s="22">
        <f>('Cash Flow Statement Annual'!AB376+'Cash Flow Statement Annual'!AU376)/'Balance Sheet Annual'!BR376</f>
        <v>7.0715124941442289E-2</v>
      </c>
      <c r="AV376" s="22">
        <f>('Cash Flow Statement Annual'!AB376+'Cash Flow Statement Annual'!AU376)/('Balance Sheet Annual'!BH376+'Balance Sheet Annual'!BS376)</f>
        <v>15.136341100644522</v>
      </c>
      <c r="AW376" s="22">
        <f>'Cash Flow Statement Annual'!AB376/'Balance Sheet Annual'!BS376</f>
        <v>43.756693108577096</v>
      </c>
      <c r="AX376" s="22">
        <f>('Cash Flow Statement Annual'!AB376+'Cash Flow Statement Annual'!AU376)/'Balance Sheet Annual'!BS376</f>
        <v>15.136341100644522</v>
      </c>
      <c r="AY376" s="22">
        <f>('Balance Sheet Annual'!BH376+'Balance Sheet Annual'!BS376)/('Income Statement Annual'!AF376-'Income Statement Annual'!AC376)</f>
        <v>4.1525982047270031E-2</v>
      </c>
      <c r="AZ376" s="22">
        <f>(('Balance Sheet Annual'!BH376+'Balance Sheet Annual'!BS376)-'Balance Sheet Annual'!N376)/('Income Statement Annual'!AF376-'Income Statement Annual'!AC376)</f>
        <v>-7.2897502676439103</v>
      </c>
      <c r="BA376" s="22">
        <f>('Cash Flow Statement Annual'!AB376+'Cash Flow Statement Annual'!AU376)/'Income Statement Annual'!BS376</f>
        <v>0.70372782122132393</v>
      </c>
      <c r="BB376" s="22">
        <f>'Income Statement Annual'!AF376/('Balance Sheet Annual'!BH376+'Balance Sheet Annual'!BS376)</f>
        <v>18.631507188894396</v>
      </c>
      <c r="BC376" s="23">
        <f>'Income Statement Annual'!AF376/('Balance Sheet Annual'!BB376-'Balance Sheet Annual'!BR376)</f>
        <v>7.4751654970481057E-2</v>
      </c>
    </row>
    <row r="377" spans="1:55" x14ac:dyDescent="0.2">
      <c r="A377" s="47" t="s">
        <v>1156</v>
      </c>
      <c r="B377" s="47" t="s">
        <v>1157</v>
      </c>
      <c r="C377" s="47" t="str">
        <f>VLOOKUP(A377,'[1]S&amp;P 500 Wikipedia'!A:D,3,FALSE)</f>
        <v>Communication Services</v>
      </c>
      <c r="D377" s="47">
        <v>30388</v>
      </c>
      <c r="E377" s="47" t="s">
        <v>16</v>
      </c>
      <c r="F377" s="47">
        <v>2018</v>
      </c>
      <c r="G377" s="47" t="s">
        <v>17</v>
      </c>
      <c r="H377" s="48">
        <v>43465</v>
      </c>
      <c r="I377" s="48">
        <v>43517</v>
      </c>
      <c r="J377" s="48">
        <v>43517</v>
      </c>
      <c r="K377" s="47">
        <v>760719000</v>
      </c>
      <c r="L377" s="47">
        <v>776325000</v>
      </c>
      <c r="M377" s="47" t="s">
        <v>1964</v>
      </c>
      <c r="N377" s="20">
        <f>'Balance Sheet Annual'!AH377/'Balance Sheet Annual'!BR377</f>
        <v>4.6896949240624117</v>
      </c>
      <c r="O377" s="21">
        <f>('Balance Sheet Annual'!AH377-'Balance Sheet Annual'!U377)/'Balance Sheet Annual'!BR377</f>
        <v>4.6896949240624117</v>
      </c>
      <c r="P377" s="21">
        <f>'Balance Sheet Annual'!N377/'Balance Sheet Annual'!BR377</f>
        <v>4.0950708660690323</v>
      </c>
      <c r="Q377" s="21">
        <f>'Balance Sheet Annual'!CH377/'Balance Sheet Annual'!CS377</f>
        <v>0.49326745027693397</v>
      </c>
      <c r="R377" s="21">
        <f>('Balance Sheet Annual'!BH377+'Balance Sheet Annual'!BS377)/'Balance Sheet Annual'!BB377</f>
        <v>0.26771667644765518</v>
      </c>
      <c r="S377" s="21">
        <f>('Balance Sheet Annual'!BH377/'Balance Sheet Annual'!BB377)</f>
        <v>9.4993078523822508E-2</v>
      </c>
      <c r="T377" s="21">
        <f>'Balance Sheet Annual'!BS377/'Balance Sheet Annual'!BB377</f>
        <v>0.17272359792383266</v>
      </c>
      <c r="U377" s="21">
        <f>('Balance Sheet Annual'!BH377+'Balance Sheet Annual'!BS377)/'Balance Sheet Annual'!CS377</f>
        <v>0.39977259883560495</v>
      </c>
      <c r="V377" s="21">
        <f>('Balance Sheet Annual'!BH377/'Balance Sheet Annual'!CS377)</f>
        <v>0.14185007216122503</v>
      </c>
      <c r="W377" s="21">
        <f>('Balance Sheet Annual'!BS377/'Balance Sheet Annual'!CS377)</f>
        <v>0.25792252667437993</v>
      </c>
      <c r="X377" s="22">
        <f>'Balance Sheet Annual'!AH377/'Balance Sheet Annual'!BB377</f>
        <v>0.69972798224701382</v>
      </c>
      <c r="Y377" s="22">
        <f>'Balance Sheet Annual'!CS377/('Balance Sheet Annual'!BB377-'Balance Sheet Annual'!AQ377-'Balance Sheet Annual'!AR377-'Balance Sheet Annual'!AS377)</f>
        <v>0.76550969497241816</v>
      </c>
      <c r="Z377" s="22">
        <f>'Balance Sheet Annual'!BA377/'Balance Sheet Annual'!BB377</f>
        <v>0.30027201775298618</v>
      </c>
      <c r="AA377" s="22">
        <f>'Balance Sheet Annual'!AR377/'Balance Sheet Annual'!BB377</f>
        <v>0.12076362165010983</v>
      </c>
      <c r="AB377" s="23">
        <f>'Balance Sheet Annual'!CS377/'Balance Sheet Annual'!CT377</f>
        <v>0.6696724018289858</v>
      </c>
      <c r="AC377" s="24">
        <f>'Income Statement Annual'!V377/'Income Statement Annual'!N377</f>
        <v>0.68281290932463923</v>
      </c>
      <c r="AD377" s="22">
        <f>('Income Statement Annual'!AF377-'Income Statement Annual'!AC377)/'Income Statement Annual'!N377</f>
        <v>0.14900444030438223</v>
      </c>
      <c r="AE377" s="22">
        <f>'Income Statement Annual'!AF377/'Income Statement Annual'!N377</f>
        <v>0.14900444030438223</v>
      </c>
      <c r="AF377" s="22">
        <f>'Income Statement Annual'!BS377/'Income Statement Annual'!N377</f>
        <v>0.39627013117123916</v>
      </c>
      <c r="AG377" s="22">
        <f>('Income Statement Annual'!AF377-'Income Statement Annual'!AC377)/('Income Statement Annual'!AH377*-1)</f>
        <v>21.198269815291091</v>
      </c>
      <c r="AH377" s="23">
        <f>'Income Statement Annual'!AF377/('Income Statement Annual'!AH377*-1)</f>
        <v>21.198269815291091</v>
      </c>
      <c r="AI377" s="24">
        <f>'Cash Flow Statement Annual'!BG377/'Cash Flow Statement Annual'!AB377</f>
        <v>0.73009477417144442</v>
      </c>
      <c r="AJ377" s="22">
        <f>'Cash Flow Statement Annual'!AB377/'Balance Sheet Annual'!BR377</f>
        <v>0.88353312743889612</v>
      </c>
      <c r="AK377" s="22">
        <f>('Cash Flow Statement Annual'!AB377+'Cash Flow Statement Annual'!AV377)/('Balance Sheet Annual'!BH377+'Balance Sheet Annual'!BS377)</f>
        <v>0.49241589449735179</v>
      </c>
      <c r="AL377" s="23">
        <f>('Cash Flow Statement Annual'!AB377/('Balance Sheet Annual'!BH377+'Balance Sheet Annual'!BS377))</f>
        <v>0.49241589449735179</v>
      </c>
      <c r="AM377" s="24">
        <f>'Income Statement Annual'!BS377/'Balance Sheet Annual'!CS377</f>
        <v>0.17714779929569704</v>
      </c>
      <c r="AN377" s="22">
        <f>'Income Statement Annual'!N377/'Balance Sheet Annual'!CS377</f>
        <v>0.44703798081401858</v>
      </c>
      <c r="AO377" s="22">
        <f>'Income Statement Annual'!N377/'Balance Sheet Annual'!BB377</f>
        <v>0.2993689983205039</v>
      </c>
      <c r="AP377" s="22">
        <f>'Income Statement Annual'!N377/('Balance Sheet Annual'!AH377-'Balance Sheet Annual'!BR377)</f>
        <v>0.54379062420404933</v>
      </c>
      <c r="AQ377" s="22">
        <f>'Income Statement Annual'!BS377/'Balance Sheet Annual'!BB377</f>
        <v>0.11863099223306856</v>
      </c>
      <c r="AR377" s="22">
        <f>'Cash Flow Statement Annual'!AB377/'Income Statement Annual'!N377</f>
        <v>0.44035269999365623</v>
      </c>
      <c r="AS377" s="22">
        <f>'Cash Flow Statement Annual'!BG377/'Income Statement Annual'!N377</f>
        <v>0.32149920505765428</v>
      </c>
      <c r="AT377" s="22">
        <f>'Cash Flow Statement Annual'!AB377/'Balance Sheet Annual'!BB377</f>
        <v>0.13182794670483022</v>
      </c>
      <c r="AU377" s="22">
        <f>('Cash Flow Statement Annual'!AB377+'Cash Flow Statement Annual'!AU377)/'Balance Sheet Annual'!BR377</f>
        <v>-0.47206806519243083</v>
      </c>
      <c r="AV377" s="22">
        <f>('Cash Flow Statement Annual'!AB377+'Cash Flow Statement Annual'!AU377)/('Balance Sheet Annual'!BH377+'Balance Sheet Annual'!BS377)</f>
        <v>-0.26309575879648178</v>
      </c>
      <c r="AW377" s="22">
        <f>'Cash Flow Statement Annual'!AB377/'Balance Sheet Annual'!BS377</f>
        <v>0.76323066615925561</v>
      </c>
      <c r="AX377" s="22">
        <f>('Cash Flow Statement Annual'!AB377+'Cash Flow Statement Annual'!AU377)/'Balance Sheet Annual'!BS377</f>
        <v>-0.40779096185530128</v>
      </c>
      <c r="AY377" s="22">
        <f>('Balance Sheet Annual'!BH377+'Balance Sheet Annual'!BS377)/('Income Statement Annual'!AF377-'Income Statement Annual'!AC377)</f>
        <v>6.0016323829482161</v>
      </c>
      <c r="AZ377" s="22">
        <f>(('Balance Sheet Annual'!BH377+'Balance Sheet Annual'!BS377)-'Balance Sheet Annual'!N377)/('Income Statement Annual'!AF377-'Income Statement Annual'!AC377)</f>
        <v>-7.6958274968289855</v>
      </c>
      <c r="BA377" s="22">
        <f>('Cash Flow Statement Annual'!AB377+'Cash Flow Statement Annual'!AU377)/'Income Statement Annual'!BS377</f>
        <v>-0.59373289227900561</v>
      </c>
      <c r="BB377" s="22">
        <f>'Income Statement Annual'!AF377/('Balance Sheet Annual'!BH377+'Balance Sheet Annual'!BS377)</f>
        <v>0.16662133502898163</v>
      </c>
      <c r="BC377" s="23">
        <f>'Income Statement Annual'!AF377/('Balance Sheet Annual'!BB377-'Balance Sheet Annual'!BR377)</f>
        <v>5.2430177622442814E-2</v>
      </c>
    </row>
    <row r="378" spans="1:55" x14ac:dyDescent="0.2">
      <c r="A378" s="47" t="s">
        <v>1123</v>
      </c>
      <c r="B378" s="47" t="s">
        <v>1124</v>
      </c>
      <c r="C378" s="47" t="str">
        <f>VLOOKUP(A378,'[1]S&amp;P 500 Wikipedia'!A:D,3,FALSE)</f>
        <v>Information Technology</v>
      </c>
      <c r="D378" s="47">
        <v>252464</v>
      </c>
      <c r="E378" s="47" t="s">
        <v>16</v>
      </c>
      <c r="F378" s="47">
        <v>2018</v>
      </c>
      <c r="G378" s="47" t="s">
        <v>17</v>
      </c>
      <c r="H378" s="48">
        <v>43465</v>
      </c>
      <c r="I378" s="48">
        <v>43518</v>
      </c>
      <c r="J378" s="48">
        <v>43518</v>
      </c>
      <c r="K378" s="47">
        <v>951000000</v>
      </c>
      <c r="L378" s="47">
        <v>969000000</v>
      </c>
      <c r="M378" s="47" t="s">
        <v>1965</v>
      </c>
      <c r="N378" s="20">
        <f>'Balance Sheet Annual'!AH378/'Balance Sheet Annual'!BR378</f>
        <v>3.2728375101050928</v>
      </c>
      <c r="O378" s="21">
        <f>('Balance Sheet Annual'!AH378-'Balance Sheet Annual'!U378)/'Balance Sheet Annual'!BR378</f>
        <v>2.3767178658043653</v>
      </c>
      <c r="P378" s="21">
        <f>'Balance Sheet Annual'!N378/'Balance Sheet Annual'!BR378</f>
        <v>1.7109943411479385</v>
      </c>
      <c r="Q378" s="21">
        <f>'Balance Sheet Annual'!CH378/'Balance Sheet Annual'!CS378</f>
        <v>0.90538136535468094</v>
      </c>
      <c r="R378" s="21">
        <f>('Balance Sheet Annual'!BH378+'Balance Sheet Annual'!BS378)/'Balance Sheet Annual'!BB378</f>
        <v>0.29573437591176988</v>
      </c>
      <c r="S378" s="21">
        <f>('Balance Sheet Annual'!BH378/'Balance Sheet Annual'!BB378)</f>
        <v>4.370659975491626E-2</v>
      </c>
      <c r="T378" s="21">
        <f>'Balance Sheet Annual'!BS378/'Balance Sheet Annual'!BB378</f>
        <v>0.25202777615685357</v>
      </c>
      <c r="U378" s="21">
        <f>('Balance Sheet Annual'!BH378+'Balance Sheet Annual'!BS378)/'Balance Sheet Annual'!CS378</f>
        <v>0.5634867689570825</v>
      </c>
      <c r="V378" s="21">
        <f>('Balance Sheet Annual'!BH378/'Balance Sheet Annual'!CS378)</f>
        <v>8.3277740716032916E-2</v>
      </c>
      <c r="W378" s="21">
        <f>('Balance Sheet Annual'!BS378/'Balance Sheet Annual'!CS378)</f>
        <v>0.48020902824104961</v>
      </c>
      <c r="X378" s="22">
        <f>'Balance Sheet Annual'!AH378/'Balance Sheet Annual'!BB378</f>
        <v>0.47248643286456204</v>
      </c>
      <c r="Y378" s="22">
        <f>'Balance Sheet Annual'!CS378/('Balance Sheet Annual'!BB378-'Balance Sheet Annual'!AQ378-'Balance Sheet Annual'!AR378-'Balance Sheet Annual'!AS378)</f>
        <v>0.74589484159893849</v>
      </c>
      <c r="Z378" s="22">
        <f>'Balance Sheet Annual'!BA378/'Balance Sheet Annual'!BB378</f>
        <v>0.52751356713543796</v>
      </c>
      <c r="AA378" s="22">
        <f>'Balance Sheet Annual'!AR378/'Balance Sheet Annual'!BB378</f>
        <v>0.25453696679698895</v>
      </c>
      <c r="AB378" s="23">
        <f>'Balance Sheet Annual'!CS378/'Balance Sheet Annual'!CT378</f>
        <v>0.5248293166832001</v>
      </c>
      <c r="AC378" s="24">
        <f>'Income Statement Annual'!V378/'Income Statement Annual'!N378</f>
        <v>0.65110238215914851</v>
      </c>
      <c r="AD378" s="22">
        <f>('Income Statement Annual'!AF378-'Income Statement Annual'!AC378)/'Income Statement Annual'!N378</f>
        <v>0.44564115560060819</v>
      </c>
      <c r="AE378" s="22">
        <f>'Income Statement Annual'!AF378/'Income Statement Annual'!N378</f>
        <v>0.44564115560060819</v>
      </c>
      <c r="AF378" s="22">
        <f>'Income Statement Annual'!BS378/'Income Statement Annual'!N378</f>
        <v>0.35352255448555497</v>
      </c>
      <c r="AG378" s="22">
        <f>('Income Statement Annual'!AF378-'Income Statement Annual'!AC378)/('Income Statement Annual'!AH378*-1)</f>
        <v>56.271999999999998</v>
      </c>
      <c r="AH378" s="23">
        <f>'Income Statement Annual'!AF378/('Income Statement Annual'!AH378*-1)</f>
        <v>56.271999999999998</v>
      </c>
      <c r="AI378" s="24">
        <f>'Cash Flow Statement Annual'!BG378/'Cash Flow Statement Annual'!AB378</f>
        <v>-0.88037279176519678</v>
      </c>
      <c r="AJ378" s="22">
        <f>'Cash Flow Statement Annual'!AB378/'Balance Sheet Annual'!BR378</f>
        <v>2.9058205335489085</v>
      </c>
      <c r="AK378" s="22">
        <f>('Cash Flow Statement Annual'!AB378+'Cash Flow Statement Annual'!AV378)/('Balance Sheet Annual'!BH378+'Balance Sheet Annual'!BS378)</f>
        <v>0.91436464088397795</v>
      </c>
      <c r="AL378" s="23">
        <f>('Cash Flow Statement Annual'!AB378/('Balance Sheet Annual'!BH378+'Balance Sheet Annual'!BS378))</f>
        <v>1.4185082872928176</v>
      </c>
      <c r="AM378" s="24">
        <f>'Income Statement Annual'!BS378/'Balance Sheet Annual'!CS378</f>
        <v>0.62041360907271514</v>
      </c>
      <c r="AN378" s="22">
        <f>'Income Statement Annual'!N378/'Balance Sheet Annual'!CS378</f>
        <v>1.7549477429397375</v>
      </c>
      <c r="AO378" s="22">
        <f>'Income Statement Annual'!N378/'Balance Sheet Annual'!BB378</f>
        <v>0.92104802474178682</v>
      </c>
      <c r="AP378" s="22">
        <f>'Income Statement Annual'!N378/('Balance Sheet Annual'!AH378-'Balance Sheet Annual'!BR378)</f>
        <v>2.8070425040014229</v>
      </c>
      <c r="AQ378" s="22">
        <f>'Income Statement Annual'!BS378/'Balance Sheet Annual'!BB378</f>
        <v>0.32561125051059114</v>
      </c>
      <c r="AR378" s="22">
        <f>'Cash Flow Statement Annual'!AB378/'Income Statement Annual'!N378</f>
        <v>0.45546122655854027</v>
      </c>
      <c r="AS378" s="22">
        <f>'Cash Flow Statement Annual'!BG378/'Income Statement Annual'!N378</f>
        <v>-0.40097567156614294</v>
      </c>
      <c r="AT378" s="22">
        <f>'Cash Flow Statement Annual'!AB378/'Balance Sheet Annual'!BB378</f>
        <v>0.41950166306821496</v>
      </c>
      <c r="AU378" s="22">
        <f>('Cash Flow Statement Annual'!AB378+'Cash Flow Statement Annual'!AU378)/'Balance Sheet Annual'!BR378</f>
        <v>2.8742926434923199</v>
      </c>
      <c r="AV378" s="22">
        <f>('Cash Flow Statement Annual'!AB378+'Cash Flow Statement Annual'!AU378)/('Balance Sheet Annual'!BH378+'Balance Sheet Annual'!BS378)</f>
        <v>1.4031176006314128</v>
      </c>
      <c r="AW378" s="22">
        <f>'Cash Flow Statement Annual'!AB378/'Balance Sheet Annual'!BS378</f>
        <v>1.6645056726094003</v>
      </c>
      <c r="AX378" s="22">
        <f>('Cash Flow Statement Annual'!AB378+'Cash Flow Statement Annual'!AU378)/'Balance Sheet Annual'!BS378</f>
        <v>1.6464459365593886</v>
      </c>
      <c r="AY378" s="22">
        <f>('Balance Sheet Annual'!BH378+'Balance Sheet Annual'!BS378)/('Income Statement Annual'!AF378-'Income Statement Annual'!AC378)</f>
        <v>0.72050042649985779</v>
      </c>
      <c r="AZ378" s="22">
        <f>(('Balance Sheet Annual'!BH378+'Balance Sheet Annual'!BS378)-'Balance Sheet Annual'!N378)/('Income Statement Annual'!AF378-'Income Statement Annual'!AC378)</f>
        <v>0.11870912709695763</v>
      </c>
      <c r="BA378" s="22">
        <f>('Cash Flow Statement Annual'!AB378+'Cash Flow Statement Annual'!AU378)/'Income Statement Annual'!BS378</f>
        <v>1.2743727598566308</v>
      </c>
      <c r="BB378" s="22">
        <f>'Income Statement Annual'!AF378/('Balance Sheet Annual'!BH378+'Balance Sheet Annual'!BS378)</f>
        <v>1.3879242304656669</v>
      </c>
      <c r="BC378" s="23">
        <f>'Income Statement Annual'!AF378/('Balance Sheet Annual'!BB378-'Balance Sheet Annual'!BR378)</f>
        <v>0.47971083680010912</v>
      </c>
    </row>
    <row r="379" spans="1:55" x14ac:dyDescent="0.2">
      <c r="A379" s="47" t="s">
        <v>1159</v>
      </c>
      <c r="B379" s="47" t="s">
        <v>1160</v>
      </c>
      <c r="C379" s="47" t="str">
        <f>VLOOKUP(A379,'[1]S&amp;P 500 Wikipedia'!A:D,3,FALSE)</f>
        <v>Information Technology</v>
      </c>
      <c r="D379" s="47">
        <v>693134</v>
      </c>
      <c r="E379" s="47" t="s">
        <v>16</v>
      </c>
      <c r="F379" s="47">
        <v>2018</v>
      </c>
      <c r="G379" s="47" t="s">
        <v>17</v>
      </c>
      <c r="H379" s="48">
        <v>43465</v>
      </c>
      <c r="I379" s="48">
        <v>43516</v>
      </c>
      <c r="J379" s="48">
        <v>43516</v>
      </c>
      <c r="K379" s="47">
        <v>38627000</v>
      </c>
      <c r="L379" s="47">
        <v>39904000</v>
      </c>
      <c r="M379" s="47" t="s">
        <v>1966</v>
      </c>
      <c r="N379" s="20">
        <f>'Balance Sheet Annual'!AH379/'Balance Sheet Annual'!BR379</f>
        <v>1.2240046048379107</v>
      </c>
      <c r="O379" s="21">
        <f>('Balance Sheet Annual'!AH379-'Balance Sheet Annual'!U379)/'Balance Sheet Annual'!BR379</f>
        <v>1.2240046048379107</v>
      </c>
      <c r="P379" s="21">
        <f>'Balance Sheet Annual'!N379/'Balance Sheet Annual'!BR379</f>
        <v>0.42128841100065584</v>
      </c>
      <c r="Q379" s="21">
        <f>'Balance Sheet Annual'!CH379/'Balance Sheet Annual'!CS379</f>
        <v>0.3518273067209321</v>
      </c>
      <c r="R379" s="21">
        <f>('Balance Sheet Annual'!BH379+'Balance Sheet Annual'!BS379)/'Balance Sheet Annual'!BB379</f>
        <v>0</v>
      </c>
      <c r="S379" s="21">
        <f>('Balance Sheet Annual'!BH379/'Balance Sheet Annual'!BB379)</f>
        <v>0</v>
      </c>
      <c r="T379" s="21">
        <f>'Balance Sheet Annual'!BS379/'Balance Sheet Annual'!BB379</f>
        <v>0</v>
      </c>
      <c r="U379" s="21">
        <f>('Balance Sheet Annual'!BH379+'Balance Sheet Annual'!BS379)/'Balance Sheet Annual'!CS379</f>
        <v>0</v>
      </c>
      <c r="V379" s="21">
        <f>('Balance Sheet Annual'!BH379/'Balance Sheet Annual'!CS379)</f>
        <v>0</v>
      </c>
      <c r="W379" s="21">
        <f>('Balance Sheet Annual'!BS379/'Balance Sheet Annual'!CS379)</f>
        <v>0</v>
      </c>
      <c r="X379" s="22">
        <f>'Balance Sheet Annual'!AH379/'Balance Sheet Annual'!BB379</f>
        <v>0.2897089442942149</v>
      </c>
      <c r="Y379" s="22">
        <f>'Balance Sheet Annual'!CS379/('Balance Sheet Annual'!BB379-'Balance Sheet Annual'!AQ379-'Balance Sheet Annual'!AR379-'Balance Sheet Annual'!AS379)</f>
        <v>1.7423174595242197</v>
      </c>
      <c r="Z379" s="22">
        <f>'Balance Sheet Annual'!BA379/'Balance Sheet Annual'!BB379</f>
        <v>0.7102910557057851</v>
      </c>
      <c r="AA379" s="22">
        <f>'Balance Sheet Annual'!AR379/'Balance Sheet Annual'!BB379</f>
        <v>0.42084509841911866</v>
      </c>
      <c r="AB379" s="23">
        <f>'Balance Sheet Annual'!CS379/'Balance Sheet Annual'!CT379</f>
        <v>0.73973945860411405</v>
      </c>
      <c r="AC379" s="24">
        <f>'Income Statement Annual'!V379/'Income Statement Annual'!N379</f>
        <v>0.46999514584905944</v>
      </c>
      <c r="AD379" s="22">
        <f>('Income Statement Annual'!AF379-'Income Statement Annual'!AC379)/'Income Statement Annual'!N379</f>
        <v>0.18038302886188337</v>
      </c>
      <c r="AE379" s="22">
        <f>'Income Statement Annual'!AF379/'Income Statement Annual'!N379</f>
        <v>0.16304387339861132</v>
      </c>
      <c r="AF379" s="22">
        <f>'Income Statement Annual'!BS379/'Income Statement Annual'!N379</f>
        <v>0.15766581629925519</v>
      </c>
      <c r="AG379" s="22" t="e">
        <f>('Income Statement Annual'!AF379-'Income Statement Annual'!AC379)/('Income Statement Annual'!AH379*-1)</f>
        <v>#DIV/0!</v>
      </c>
      <c r="AH379" s="23" t="e">
        <f>'Income Statement Annual'!AF379/('Income Statement Annual'!AH379*-1)</f>
        <v>#DIV/0!</v>
      </c>
      <c r="AI379" s="24">
        <f>'Cash Flow Statement Annual'!BG379/'Cash Flow Statement Annual'!AB379</f>
        <v>-0.25417361102784541</v>
      </c>
      <c r="AJ379" s="22">
        <f>'Cash Flow Statement Annual'!AB379/'Balance Sheet Annual'!BR379</f>
        <v>0.59023783799085638</v>
      </c>
      <c r="AK379" s="22" t="e">
        <f>('Cash Flow Statement Annual'!AB379+'Cash Flow Statement Annual'!AV379)/('Balance Sheet Annual'!BH379+'Balance Sheet Annual'!BS379)</f>
        <v>#DIV/0!</v>
      </c>
      <c r="AL379" s="23" t="e">
        <f>('Cash Flow Statement Annual'!AB379/('Balance Sheet Annual'!BH379+'Balance Sheet Annual'!BS379))</f>
        <v>#DIV/0!</v>
      </c>
      <c r="AM379" s="24">
        <f>'Income Statement Annual'!BS379/'Balance Sheet Annual'!CS379</f>
        <v>0.11130501205423121</v>
      </c>
      <c r="AN379" s="22">
        <f>'Income Statement Annual'!N379/'Balance Sheet Annual'!CS379</f>
        <v>0.70595525819604699</v>
      </c>
      <c r="AO379" s="22">
        <f>'Income Statement Annual'!N379/'Balance Sheet Annual'!BB379</f>
        <v>0.52222296049667138</v>
      </c>
      <c r="AP379" s="22">
        <f>'Income Statement Annual'!N379/('Balance Sheet Annual'!AH379-'Balance Sheet Annual'!BR379)</f>
        <v>9.849635620708538</v>
      </c>
      <c r="AQ379" s="22">
        <f>'Income Statement Annual'!BS379/'Balance Sheet Annual'!BB379</f>
        <v>8.2336709356921389E-2</v>
      </c>
      <c r="AR379" s="22">
        <f>'Cash Flow Statement Annual'!AB379/'Income Statement Annual'!N379</f>
        <v>0.26751610744139198</v>
      </c>
      <c r="AS379" s="22">
        <f>'Cash Flow Statement Annual'!BG379/'Income Statement Annual'!N379</f>
        <v>-6.7995535036491667E-2</v>
      </c>
      <c r="AT379" s="22">
        <f>'Cash Flow Statement Annual'!AB379/'Balance Sheet Annual'!BB379</f>
        <v>0.13970305360858934</v>
      </c>
      <c r="AU379" s="22">
        <f>('Cash Flow Statement Annual'!AB379+'Cash Flow Statement Annual'!AU379)/'Balance Sheet Annual'!BR379</f>
        <v>2.8185759916207049E-2</v>
      </c>
      <c r="AV379" s="22" t="e">
        <f>('Cash Flow Statement Annual'!AB379+'Cash Flow Statement Annual'!AU379)/('Balance Sheet Annual'!BH379+'Balance Sheet Annual'!BS379)</f>
        <v>#DIV/0!</v>
      </c>
      <c r="AW379" s="22" t="e">
        <f>'Cash Flow Statement Annual'!AB379/'Balance Sheet Annual'!BS379</f>
        <v>#DIV/0!</v>
      </c>
      <c r="AX379" s="22" t="e">
        <f>('Cash Flow Statement Annual'!AB379+'Cash Flow Statement Annual'!AU379)/'Balance Sheet Annual'!BS379</f>
        <v>#DIV/0!</v>
      </c>
      <c r="AY379" s="22">
        <f>('Balance Sheet Annual'!BH379+'Balance Sheet Annual'!BS379)/('Income Statement Annual'!AF379-'Income Statement Annual'!AC379)</f>
        <v>0</v>
      </c>
      <c r="AZ379" s="22">
        <f>(('Balance Sheet Annual'!BH379+'Balance Sheet Annual'!BS379)-'Balance Sheet Annual'!N379)/('Income Statement Annual'!AF379-'Income Statement Annual'!AC379)</f>
        <v>-1.0585386671724686</v>
      </c>
      <c r="BA379" s="22">
        <f>('Cash Flow Statement Annual'!AB379+'Cash Flow Statement Annual'!AU379)/'Income Statement Annual'!BS379</f>
        <v>8.1024263878151662E-2</v>
      </c>
      <c r="BB379" s="22" t="e">
        <f>'Income Statement Annual'!AF379/('Balance Sheet Annual'!BH379+'Balance Sheet Annual'!BS379)</f>
        <v>#DIV/0!</v>
      </c>
      <c r="BC379" s="23">
        <f>'Income Statement Annual'!AF379/('Balance Sheet Annual'!BB379-'Balance Sheet Annual'!BR379)</f>
        <v>0.11154732671036625</v>
      </c>
    </row>
    <row r="380" spans="1:55" x14ac:dyDescent="0.2">
      <c r="A380" s="47" t="s">
        <v>1171</v>
      </c>
      <c r="B380" s="47" t="s">
        <v>1172</v>
      </c>
      <c r="C380" s="47" t="str">
        <f>VLOOKUP(A380,'[1]S&amp;P 500 Wikipedia'!A:D,3,FALSE)</f>
        <v>Consumer Discretionary</v>
      </c>
      <c r="D380" s="47">
        <v>80553</v>
      </c>
      <c r="E380" s="47" t="s">
        <v>16</v>
      </c>
      <c r="F380" s="47">
        <v>2018</v>
      </c>
      <c r="G380" s="47" t="s">
        <v>17</v>
      </c>
      <c r="H380" s="48">
        <v>43465</v>
      </c>
      <c r="I380" s="48">
        <v>43521</v>
      </c>
      <c r="J380" s="48">
        <v>43521</v>
      </c>
      <c r="K380" s="47">
        <v>448512000</v>
      </c>
      <c r="L380" s="47">
        <v>444547000</v>
      </c>
      <c r="M380" s="47" t="s">
        <v>1967</v>
      </c>
      <c r="N380" s="20">
        <f>'Balance Sheet Annual'!AH380/'Balance Sheet Annual'!BR380</f>
        <v>1.9708763906967979</v>
      </c>
      <c r="O380" s="21">
        <f>('Balance Sheet Annual'!AH380-'Balance Sheet Annual'!U380)/'Balance Sheet Annual'!BR380</f>
        <v>1.196169841874136</v>
      </c>
      <c r="P380" s="21">
        <f>'Balance Sheet Annual'!N380/'Balance Sheet Annual'!BR380</f>
        <v>0.42356591338602423</v>
      </c>
      <c r="Q380" s="21">
        <f>'Balance Sheet Annual'!CH380/'Balance Sheet Annual'!CS380</f>
        <v>1.1047563279951966</v>
      </c>
      <c r="R380" s="21">
        <f>('Balance Sheet Annual'!BH380+'Balance Sheet Annual'!BS380)/'Balance Sheet Annual'!BB380</f>
        <v>0.1716914541314509</v>
      </c>
      <c r="S380" s="21">
        <f>('Balance Sheet Annual'!BH380/'Balance Sheet Annual'!BB380)</f>
        <v>5.8892509862139703E-3</v>
      </c>
      <c r="T380" s="21">
        <f>'Balance Sheet Annual'!BS380/'Balance Sheet Annual'!BB380</f>
        <v>0.16580220314523694</v>
      </c>
      <c r="U380" s="21">
        <f>('Balance Sheet Annual'!BH380+'Balance Sheet Annual'!BS380)/'Balance Sheet Annual'!CS380</f>
        <v>0.36136867454586835</v>
      </c>
      <c r="V380" s="21">
        <f>('Balance Sheet Annual'!BH380/'Balance Sheet Annual'!CS380)</f>
        <v>1.2395438280385805E-2</v>
      </c>
      <c r="W380" s="21">
        <f>('Balance Sheet Annual'!BS380/'Balance Sheet Annual'!CS380)</f>
        <v>0.34897323626548254</v>
      </c>
      <c r="X380" s="22">
        <f>'Balance Sheet Annual'!AH380/'Balance Sheet Annual'!BB380</f>
        <v>0.61098105027488669</v>
      </c>
      <c r="Y380" s="22">
        <f>'Balance Sheet Annual'!CS380/('Balance Sheet Annual'!BB380-'Balance Sheet Annual'!AQ380-'Balance Sheet Annual'!AR380-'Balance Sheet Annual'!AS380)</f>
        <v>0.55154967477818329</v>
      </c>
      <c r="Z380" s="22">
        <f>'Balance Sheet Annual'!BA380/'Balance Sheet Annual'!BB380</f>
        <v>0.38901894972511331</v>
      </c>
      <c r="AA380" s="22">
        <f>'Balance Sheet Annual'!AR380/'Balance Sheet Annual'!BB380</f>
        <v>0.12873761313840071</v>
      </c>
      <c r="AB380" s="23">
        <f>'Balance Sheet Annual'!CS380/'Balance Sheet Annual'!CT380</f>
        <v>0.47511438103265424</v>
      </c>
      <c r="AC380" s="24">
        <f>'Income Statement Annual'!V380/'Income Statement Annual'!N380</f>
        <v>0.4506812293419164</v>
      </c>
      <c r="AD380" s="22">
        <f>('Income Statement Annual'!AF380-'Income Statement Annual'!AC380)/'Income Statement Annual'!N380</f>
        <v>-4.8172749478402948E-3</v>
      </c>
      <c r="AE380" s="22">
        <f>'Income Statement Annual'!AF380/'Income Statement Annual'!N380</f>
        <v>-4.8172749478402948E-3</v>
      </c>
      <c r="AF380" s="22">
        <f>'Income Statement Annual'!BS380/'Income Statement Annual'!N380</f>
        <v>-8.9159157626774316E-3</v>
      </c>
      <c r="AG380" s="22">
        <f>('Income Statement Annual'!AF380-'Income Statement Annual'!AC380)/('Income Statement Annual'!AH380*-1)</f>
        <v>-0.74526334604385125</v>
      </c>
      <c r="AH380" s="23">
        <f>'Income Statement Annual'!AF380/('Income Statement Annual'!AH380*-1)</f>
        <v>-0.74526334604385125</v>
      </c>
      <c r="AI380" s="24">
        <f>'Cash Flow Statement Annual'!BG380/'Cash Flow Statement Annual'!AB380</f>
        <v>-0.302226891425115</v>
      </c>
      <c r="AJ380" s="22">
        <f>'Cash Flow Statement Annual'!AB380/'Balance Sheet Annual'!BR380</f>
        <v>0.47738676283856024</v>
      </c>
      <c r="AK380" s="22">
        <f>('Cash Flow Statement Annual'!AB380+'Cash Flow Statement Annual'!AV380)/('Balance Sheet Annual'!BH380+'Balance Sheet Annual'!BS380)</f>
        <v>0.86196582486547002</v>
      </c>
      <c r="AL380" s="23">
        <f>('Cash Flow Statement Annual'!AB380/('Balance Sheet Annual'!BH380+'Balance Sheet Annual'!BS380))</f>
        <v>0.86196582486547002</v>
      </c>
      <c r="AM380" s="24">
        <f>'Income Statement Annual'!BS380/'Balance Sheet Annual'!CS380</f>
        <v>-2.2957343330336943E-2</v>
      </c>
      <c r="AN380" s="22">
        <f>'Income Statement Annual'!N380/'Balance Sheet Annual'!CS380</f>
        <v>2.5748721658450142</v>
      </c>
      <c r="AO380" s="22">
        <f>'Income Statement Annual'!N380/'Balance Sheet Annual'!BB380</f>
        <v>1.2233587953136638</v>
      </c>
      <c r="AP380" s="22">
        <f>'Income Statement Annual'!N380/('Balance Sheet Annual'!AH380-'Balance Sheet Annual'!BR380)</f>
        <v>4.064635021613884</v>
      </c>
      <c r="AQ380" s="22">
        <f>'Income Statement Annual'!BS380/'Balance Sheet Annual'!BB380</f>
        <v>-1.090736396654717E-2</v>
      </c>
      <c r="AR380" s="22">
        <f>'Cash Flow Statement Annual'!AB380/'Income Statement Annual'!N380</f>
        <v>0.12097200465610218</v>
      </c>
      <c r="AS380" s="22">
        <f>'Cash Flow Statement Annual'!BG380/'Income Statement Annual'!N380</f>
        <v>-3.6560992916678303E-2</v>
      </c>
      <c r="AT380" s="22">
        <f>'Cash Flow Statement Annual'!AB380/'Balance Sheet Annual'!BB380</f>
        <v>0.14799216588276809</v>
      </c>
      <c r="AU380" s="22">
        <f>('Cash Flow Statement Annual'!AB380+'Cash Flow Statement Annual'!AU380)/'Balance Sheet Annual'!BR380</f>
        <v>0.32320169729410164</v>
      </c>
      <c r="AV380" s="22">
        <f>('Cash Flow Statement Annual'!AB380+'Cash Flow Statement Annual'!AU380)/('Balance Sheet Annual'!BH380+'Balance Sheet Annual'!BS380)</f>
        <v>0.58357047009332719</v>
      </c>
      <c r="AW380" s="22">
        <f>'Cash Flow Statement Annual'!AB380/'Balance Sheet Annual'!BS380</f>
        <v>0.89258262601693017</v>
      </c>
      <c r="AX380" s="22">
        <f>('Cash Flow Statement Annual'!AB380+'Cash Flow Statement Annual'!AU380)/'Balance Sheet Annual'!BS380</f>
        <v>0.60429874089629088</v>
      </c>
      <c r="AY380" s="22">
        <f>('Balance Sheet Annual'!BH380+'Balance Sheet Annual'!BS380)/('Income Statement Annual'!AF380-'Income Statement Annual'!AC380)</f>
        <v>-29.133549186553143</v>
      </c>
      <c r="AZ380" s="22">
        <f>(('Balance Sheet Annual'!BH380+'Balance Sheet Annual'!BS380)-'Balance Sheet Annual'!N380)/('Income Statement Annual'!AF380-'Income Statement Annual'!AC380)</f>
        <v>-6.8525802454331055</v>
      </c>
      <c r="BA380" s="22">
        <f>('Cash Flow Statement Annual'!AB380+'Cash Flow Statement Annual'!AU380)/'Income Statement Annual'!BS380</f>
        <v>-9.1859098959008243</v>
      </c>
      <c r="BB380" s="22">
        <f>'Income Statement Annual'!AF380/('Balance Sheet Annual'!BH380+'Balance Sheet Annual'!BS380)</f>
        <v>-3.4324688475016261E-2</v>
      </c>
      <c r="BC380" s="23">
        <f>'Income Statement Annual'!AF380/('Balance Sheet Annual'!BB380-'Balance Sheet Annual'!BR380)</f>
        <v>-8.541009100235742E-3</v>
      </c>
    </row>
    <row r="381" spans="1:55" x14ac:dyDescent="0.2">
      <c r="A381" s="47" t="s">
        <v>1177</v>
      </c>
      <c r="B381" s="47" t="s">
        <v>1178</v>
      </c>
      <c r="C381" s="47" t="str">
        <f>VLOOKUP(A381,'[1]S&amp;P 500 Wikipedia'!A:D,3,FALSE)</f>
        <v>Industrials</v>
      </c>
      <c r="D381" s="47">
        <v>219075</v>
      </c>
      <c r="E381" s="47" t="s">
        <v>16</v>
      </c>
      <c r="F381" s="47">
        <v>2018</v>
      </c>
      <c r="G381" s="47" t="s">
        <v>17</v>
      </c>
      <c r="H381" s="48">
        <v>43465</v>
      </c>
      <c r="I381" s="48">
        <v>43524</v>
      </c>
      <c r="J381" s="48">
        <v>43524</v>
      </c>
      <c r="K381" s="47">
        <v>271000000</v>
      </c>
      <c r="L381" s="47">
        <v>272700000</v>
      </c>
      <c r="M381" s="47" t="s">
        <v>1968</v>
      </c>
      <c r="N381" s="20">
        <f>'Balance Sheet Annual'!AH381/'Balance Sheet Annual'!BR381</f>
        <v>0.54450499545867392</v>
      </c>
      <c r="O381" s="21">
        <f>('Balance Sheet Annual'!AH381-'Balance Sheet Annual'!U381)/'Balance Sheet Annual'!BR381</f>
        <v>0.46995155918861642</v>
      </c>
      <c r="P381" s="21">
        <f>'Balance Sheet Annual'!N381/'Balance Sheet Annual'!BR381</f>
        <v>0.29897063275809871</v>
      </c>
      <c r="Q381" s="21">
        <f>'Balance Sheet Annual'!CH381/'Balance Sheet Annual'!CS381</f>
        <v>3.48144072036018</v>
      </c>
      <c r="R381" s="21">
        <f>('Balance Sheet Annual'!BH381+'Balance Sheet Annual'!BS381)/'Balance Sheet Annual'!BB381</f>
        <v>0.32880871584211468</v>
      </c>
      <c r="S381" s="21">
        <f>('Balance Sheet Annual'!BH381/'Balance Sheet Annual'!BB381)</f>
        <v>3.0786747633505984E-2</v>
      </c>
      <c r="T381" s="21">
        <f>'Balance Sheet Annual'!BS381/'Balance Sheet Annual'!BB381</f>
        <v>0.29802196820860866</v>
      </c>
      <c r="U381" s="21">
        <f>('Balance Sheet Annual'!BH381+'Balance Sheet Annual'!BS381)/'Balance Sheet Annual'!CS381</f>
        <v>1.473536768384192</v>
      </c>
      <c r="V381" s="21">
        <f>('Balance Sheet Annual'!BH381/'Balance Sheet Annual'!CS381)</f>
        <v>0.13796898449224612</v>
      </c>
      <c r="W381" s="21">
        <f>('Balance Sheet Annual'!BS381/'Balance Sheet Annual'!CS381)</f>
        <v>1.335567783891946</v>
      </c>
      <c r="X381" s="22">
        <f>'Balance Sheet Annual'!AH381/'Balance Sheet Annual'!BB381</f>
        <v>0.16060903732809431</v>
      </c>
      <c r="Y381" s="22">
        <f>'Balance Sheet Annual'!CS381/('Balance Sheet Annual'!BB381-'Balance Sheet Annual'!AQ381-'Balance Sheet Annual'!AR381-'Balance Sheet Annual'!AS381)</f>
        <v>0.26933441120991647</v>
      </c>
      <c r="Z381" s="22">
        <f>'Balance Sheet Annual'!BA381/'Balance Sheet Annual'!BB381</f>
        <v>0.83939096267190572</v>
      </c>
      <c r="AA381" s="22">
        <f>'Balance Sheet Annual'!AR381/'Balance Sheet Annual'!BB381</f>
        <v>0.1009778531880693</v>
      </c>
      <c r="AB381" s="23">
        <f>'Balance Sheet Annual'!CS381/'Balance Sheet Annual'!CT381</f>
        <v>0.22314252545097338</v>
      </c>
      <c r="AC381" s="24">
        <f>'Income Statement Annual'!V381/'Income Statement Annual'!N381</f>
        <v>0.43427838171561389</v>
      </c>
      <c r="AD381" s="22">
        <f>('Income Statement Annual'!AF381-'Income Statement Annual'!AC381)/'Income Statement Annual'!N381</f>
        <v>0.2561073045541486</v>
      </c>
      <c r="AE381" s="22">
        <f>'Income Statement Annual'!AF381/'Income Statement Annual'!N381</f>
        <v>0.20187395588698157</v>
      </c>
      <c r="AF381" s="22">
        <f>'Income Statement Annual'!BS381/'Income Statement Annual'!N381</f>
        <v>5.1545892550177955E-2</v>
      </c>
      <c r="AG381" s="22">
        <f>('Income Statement Annual'!AF381-'Income Statement Annual'!AC381)/('Income Statement Annual'!AH381*-1)</f>
        <v>16.843949044585987</v>
      </c>
      <c r="AH381" s="23">
        <f>'Income Statement Annual'!AF381/('Income Statement Annual'!AH381*-1)</f>
        <v>13.277070063694268</v>
      </c>
      <c r="AI381" s="24">
        <f>'Cash Flow Statement Annual'!BG381/'Cash Flow Statement Annual'!AB381</f>
        <v>-0.22811842743892574</v>
      </c>
      <c r="AJ381" s="22">
        <f>'Cash Flow Statement Annual'!AB381/'Balance Sheet Annual'!BR381</f>
        <v>0.46783227369058433</v>
      </c>
      <c r="AK381" s="22">
        <f>('Cash Flow Statement Annual'!AB381+'Cash Flow Statement Annual'!AV381)/('Balance Sheet Annual'!BH381+'Balance Sheet Annual'!BS381)</f>
        <v>0.41967680608365021</v>
      </c>
      <c r="AL381" s="23">
        <f>('Cash Flow Statement Annual'!AB381/('Balance Sheet Annual'!BH381+'Balance Sheet Annual'!BS381))</f>
        <v>0.41967680608365021</v>
      </c>
      <c r="AM381" s="24">
        <f>'Income Statement Annual'!BS381/'Balance Sheet Annual'!CS381</f>
        <v>0.21300650325162582</v>
      </c>
      <c r="AN381" s="22">
        <f>'Income Statement Annual'!N381/'Balance Sheet Annual'!CS381</f>
        <v>4.1323661830915457</v>
      </c>
      <c r="AO381" s="22">
        <f>'Income Statement Annual'!N381/'Balance Sheet Annual'!BB381</f>
        <v>0.92210662618324701</v>
      </c>
      <c r="AP381" s="22">
        <f>'Income Statement Annual'!N381/('Balance Sheet Annual'!AH381-'Balance Sheet Annual'!BR381)</f>
        <v>-6.8632436025257562</v>
      </c>
      <c r="AQ381" s="22">
        <f>'Income Statement Annual'!BS381/'Balance Sheet Annual'!BB381</f>
        <v>4.7530809073048762E-2</v>
      </c>
      <c r="AR381" s="22">
        <f>'Cash Flow Statement Annual'!AB381/'Income Statement Annual'!N381</f>
        <v>0.14965014647846403</v>
      </c>
      <c r="AS381" s="22">
        <f>'Cash Flow Statement Annual'!BG381/'Income Statement Annual'!N381</f>
        <v>-3.4137956080672105E-2</v>
      </c>
      <c r="AT381" s="22">
        <f>'Cash Flow Statement Annual'!AB381/'Balance Sheet Annual'!BB381</f>
        <v>0.13799339167708519</v>
      </c>
      <c r="AU381" s="22">
        <f>('Cash Flow Statement Annual'!AB381+'Cash Flow Statement Annual'!AU381)/'Balance Sheet Annual'!BR381</f>
        <v>0.12246442627914017</v>
      </c>
      <c r="AV381" s="22">
        <f>('Cash Flow Statement Annual'!AB381+'Cash Flow Statement Annual'!AU381)/('Balance Sheet Annual'!BH381+'Balance Sheet Annual'!BS381)</f>
        <v>0.10985877240630092</v>
      </c>
      <c r="AW381" s="22">
        <f>'Cash Flow Statement Annual'!AB381/'Balance Sheet Annual'!BS381</f>
        <v>0.46303093864708966</v>
      </c>
      <c r="AX381" s="22">
        <f>('Cash Flow Statement Annual'!AB381+'Cash Flow Statement Annual'!AU381)/'Balance Sheet Annual'!BS381</f>
        <v>0.12120758109221665</v>
      </c>
      <c r="AY381" s="22">
        <f>('Balance Sheet Annual'!BH381+'Balance Sheet Annual'!BS381)/('Income Statement Annual'!AF381-'Income Statement Annual'!AC381)</f>
        <v>1.3923236906787673</v>
      </c>
      <c r="AZ381" s="22">
        <f>(('Balance Sheet Annual'!BH381+'Balance Sheet Annual'!BS381)-'Balance Sheet Annual'!N381)/('Income Statement Annual'!AF381-'Income Statement Annual'!AC381)</f>
        <v>1.0189071658158442</v>
      </c>
      <c r="BA381" s="22">
        <f>('Cash Flow Statement Annual'!AB381+'Cash Flow Statement Annual'!AU381)/'Income Statement Annual'!BS381</f>
        <v>0.75998121183654299</v>
      </c>
      <c r="BB381" s="22">
        <f>'Income Statement Annual'!AF381/('Balance Sheet Annual'!BH381+'Balance Sheet Annual'!BS381)</f>
        <v>0.56613253666485608</v>
      </c>
      <c r="BC381" s="23">
        <f>'Income Statement Annual'!AF381/('Balance Sheet Annual'!BB381-'Balance Sheet Annual'!BR381)</f>
        <v>0.26402786573780873</v>
      </c>
    </row>
    <row r="382" spans="1:55" x14ac:dyDescent="0.2">
      <c r="A382" s="47" t="s">
        <v>1165</v>
      </c>
      <c r="B382" s="47" t="s">
        <v>1166</v>
      </c>
      <c r="C382" s="47" t="str">
        <f>VLOOKUP(A382,'[1]S&amp;P 500 Wikipedia'!A:D,3,FALSE)</f>
        <v>Real Estate</v>
      </c>
      <c r="D382" s="47">
        <v>424210</v>
      </c>
      <c r="E382" s="47" t="s">
        <v>16</v>
      </c>
      <c r="F382" s="47">
        <v>2018</v>
      </c>
      <c r="G382" s="47" t="s">
        <v>17</v>
      </c>
      <c r="H382" s="48">
        <v>43465</v>
      </c>
      <c r="I382" s="48">
        <v>43515</v>
      </c>
      <c r="J382" s="48">
        <v>43515</v>
      </c>
      <c r="K382" s="47">
        <v>270132000</v>
      </c>
      <c r="L382" s="47">
        <v>270973000</v>
      </c>
      <c r="M382" s="47" t="s">
        <v>1969</v>
      </c>
      <c r="N382" s="20">
        <f>'Balance Sheet Annual'!AH382/'Balance Sheet Annual'!BR382</f>
        <v>0.93564658897863084</v>
      </c>
      <c r="O382" s="21">
        <f>('Balance Sheet Annual'!AH382-'Balance Sheet Annual'!U382)/'Balance Sheet Annual'!BR382</f>
        <v>0.93564658897863084</v>
      </c>
      <c r="P382" s="21">
        <f>'Balance Sheet Annual'!N382/'Balance Sheet Annual'!BR382</f>
        <v>0.69001281554555483</v>
      </c>
      <c r="Q382" s="21">
        <f>'Balance Sheet Annual'!CH382/'Balance Sheet Annual'!CS382</f>
        <v>0.97964172663089388</v>
      </c>
      <c r="R382" s="21">
        <f>('Balance Sheet Annual'!BH382+'Balance Sheet Annual'!BS382)/'Balance Sheet Annual'!BB382</f>
        <v>0.46005084722905165</v>
      </c>
      <c r="S382" s="21">
        <f>('Balance Sheet Annual'!BH382/'Balance Sheet Annual'!BB382)</f>
        <v>0</v>
      </c>
      <c r="T382" s="21">
        <f>'Balance Sheet Annual'!BS382/'Balance Sheet Annual'!BB382</f>
        <v>0.46005084722905165</v>
      </c>
      <c r="U382" s="21">
        <f>('Balance Sheet Annual'!BH382+'Balance Sheet Annual'!BS382)/'Balance Sheet Annual'!CS382</f>
        <v>0.91073585354652542</v>
      </c>
      <c r="V382" s="21">
        <f>('Balance Sheet Annual'!BH382/'Balance Sheet Annual'!CS382)</f>
        <v>0</v>
      </c>
      <c r="W382" s="21">
        <f>('Balance Sheet Annual'!BS382/'Balance Sheet Annual'!CS382)</f>
        <v>0.91073585354652542</v>
      </c>
      <c r="X382" s="22">
        <f>'Balance Sheet Annual'!AH382/'Balance Sheet Annual'!BB382</f>
        <v>3.2567279343877271E-2</v>
      </c>
      <c r="Y382" s="22">
        <f>'Balance Sheet Annual'!CS382/('Balance Sheet Annual'!BB382-'Balance Sheet Annual'!AQ382-'Balance Sheet Annual'!AR382-'Balance Sheet Annual'!AS382)</f>
        <v>0.50514190853204366</v>
      </c>
      <c r="Z382" s="22">
        <f>'Balance Sheet Annual'!BA382/'Balance Sheet Annual'!BB382</f>
        <v>0.96743272065612274</v>
      </c>
      <c r="AA382" s="22">
        <f>'Balance Sheet Annual'!AR382/'Balance Sheet Annual'!BB382</f>
        <v>0</v>
      </c>
      <c r="AB382" s="23">
        <f>'Balance Sheet Annual'!CS382/'Balance Sheet Annual'!CT382</f>
        <v>0.50514190853204366</v>
      </c>
      <c r="AC382" s="24">
        <f>'Income Statement Annual'!V382/'Income Statement Annual'!N382</f>
        <v>0.6833814295908045</v>
      </c>
      <c r="AD382" s="22">
        <f>('Income Statement Annual'!AF382-'Income Statement Annual'!AC382)/'Income Statement Annual'!N382</f>
        <v>0.62694307447325759</v>
      </c>
      <c r="AE382" s="22">
        <f>'Income Statement Annual'!AF382/'Income Statement Annual'!N382</f>
        <v>0.21076572871800309</v>
      </c>
      <c r="AF382" s="22">
        <f>'Income Statement Annual'!BS382/'Income Statement Annual'!N382</f>
        <v>0.19031980429074019</v>
      </c>
      <c r="AG382" s="22">
        <f>('Income Statement Annual'!AF382-'Income Statement Annual'!AC382)/('Income Statement Annual'!AH382*-1)</f>
        <v>4.8917849263609803</v>
      </c>
      <c r="AH382" s="23">
        <f>'Income Statement Annual'!AF382/('Income Statement Annual'!AH382*-1)</f>
        <v>1.644520302903822</v>
      </c>
      <c r="AI382" s="24">
        <f>'Cash Flow Statement Annual'!BG382/'Cash Flow Statement Annual'!AB382</f>
        <v>-0.4638454294458832</v>
      </c>
      <c r="AJ382" s="22">
        <f>'Cash Flow Statement Annual'!AB382/'Balance Sheet Annual'!BR382</f>
        <v>2.088770005662683</v>
      </c>
      <c r="AK382" s="22">
        <f>('Cash Flow Statement Annual'!AB382+'Cash Flow Statement Annual'!AV382)/('Balance Sheet Annual'!BH382+'Balance Sheet Annual'!BS382)</f>
        <v>6.0488129642506723E-2</v>
      </c>
      <c r="AL382" s="23">
        <f>('Cash Flow Statement Annual'!AB382/('Balance Sheet Annual'!BH382+'Balance Sheet Annual'!BS382))</f>
        <v>0.15803541757157349</v>
      </c>
      <c r="AM382" s="24">
        <f>'Income Statement Annual'!BS382/'Balance Sheet Annual'!CS382</f>
        <v>5.1145457714598601E-2</v>
      </c>
      <c r="AN382" s="22">
        <f>'Income Statement Annual'!N382/'Balance Sheet Annual'!CS382</f>
        <v>0.26873429123785109</v>
      </c>
      <c r="AO382" s="22">
        <f>'Income Statement Annual'!N382/'Balance Sheet Annual'!BB382</f>
        <v>0.13574895276389415</v>
      </c>
      <c r="AP382" s="22">
        <f>'Income Statement Annual'!N382/('Balance Sheet Annual'!AH382-'Balance Sheet Annual'!BR382)</f>
        <v>-60.603160819729069</v>
      </c>
      <c r="AQ382" s="22">
        <f>'Income Statement Annual'!BS382/'Balance Sheet Annual'!BB382</f>
        <v>2.5835714122697275E-2</v>
      </c>
      <c r="AR382" s="22">
        <f>'Cash Flow Statement Annual'!AB382/'Income Statement Annual'!N382</f>
        <v>0.53557929004765681</v>
      </c>
      <c r="AS382" s="22">
        <f>'Cash Flow Statement Annual'!BG382/'Income Statement Annual'!N382</f>
        <v>-0.24842600579447663</v>
      </c>
      <c r="AT382" s="22">
        <f>'Cash Flow Statement Annual'!AB382/'Balance Sheet Annual'!BB382</f>
        <v>7.2704327745999345E-2</v>
      </c>
      <c r="AU382" s="22">
        <f>('Cash Flow Statement Annual'!AB382+'Cash Flow Statement Annual'!AU382)/'Balance Sheet Annual'!BR382</f>
        <v>1.6657526897743868</v>
      </c>
      <c r="AV382" s="22">
        <f>('Cash Flow Statement Annual'!AB382+'Cash Flow Statement Annual'!AU382)/('Balance Sheet Annual'!BH382+'Balance Sheet Annual'!BS382)</f>
        <v>0.12603011398373126</v>
      </c>
      <c r="AW382" s="22">
        <f>'Cash Flow Statement Annual'!AB382/'Balance Sheet Annual'!BS382</f>
        <v>0.15803541757157349</v>
      </c>
      <c r="AX382" s="22">
        <f>('Cash Flow Statement Annual'!AB382+'Cash Flow Statement Annual'!AU382)/'Balance Sheet Annual'!BS382</f>
        <v>0.12603011398373126</v>
      </c>
      <c r="AY382" s="22">
        <f>('Balance Sheet Annual'!BH382+'Balance Sheet Annual'!BS382)/('Income Statement Annual'!AF382-'Income Statement Annual'!AC382)</f>
        <v>5.4055667882027238</v>
      </c>
      <c r="AZ382" s="22">
        <f>(('Balance Sheet Annual'!BH382+'Balance Sheet Annual'!BS382)-'Balance Sheet Annual'!N382)/('Income Statement Annual'!AF382-'Income Statement Annual'!AC382)</f>
        <v>5.1233634151581313</v>
      </c>
      <c r="BA382" s="22">
        <f>('Cash Flow Statement Annual'!AB382+'Cash Flow Statement Annual'!AU382)/'Income Statement Annual'!BS382</f>
        <v>2.2441903652917614</v>
      </c>
      <c r="BB382" s="22">
        <f>'Income Statement Annual'!AF382/('Balance Sheet Annual'!BH382+'Balance Sheet Annual'!BS382)</f>
        <v>6.2191444976826396E-2</v>
      </c>
      <c r="BC382" s="23">
        <f>'Income Statement Annual'!AF382/('Balance Sheet Annual'!BB382-'Balance Sheet Annual'!BR382)</f>
        <v>2.9643018745438853E-2</v>
      </c>
    </row>
    <row r="383" spans="1:55" x14ac:dyDescent="0.2">
      <c r="A383" s="47" t="s">
        <v>1189</v>
      </c>
      <c r="B383" s="47" t="s">
        <v>1190</v>
      </c>
      <c r="C383" s="47" t="str">
        <f>VLOOKUP(A383,'[1]S&amp;P 500 Wikipedia'!A:D,3,FALSE)</f>
        <v>Health Care</v>
      </c>
      <c r="D383" s="47">
        <v>378232</v>
      </c>
      <c r="E383" s="47" t="s">
        <v>16</v>
      </c>
      <c r="F383" s="47">
        <v>2018</v>
      </c>
      <c r="G383" s="47" t="s">
        <v>17</v>
      </c>
      <c r="H383" s="48">
        <v>43465</v>
      </c>
      <c r="I383" s="48">
        <v>43523</v>
      </c>
      <c r="J383" s="48">
        <v>43593</v>
      </c>
      <c r="K383" s="47">
        <v>92187000</v>
      </c>
      <c r="L383" s="47">
        <v>92706000</v>
      </c>
      <c r="M383" s="47" t="s">
        <v>2153</v>
      </c>
      <c r="N383" s="20">
        <f>'Balance Sheet Annual'!AH383/'Balance Sheet Annual'!BR383</f>
        <v>1.3398247955141014</v>
      </c>
      <c r="O383" s="21">
        <f>('Balance Sheet Annual'!AH383-'Balance Sheet Annual'!U383)/'Balance Sheet Annual'!BR383</f>
        <v>1.2373529879486418</v>
      </c>
      <c r="P383" s="21">
        <f>'Balance Sheet Annual'!N383/'Balance Sheet Annual'!BR383</f>
        <v>7.2750655115431689E-2</v>
      </c>
      <c r="Q383" s="21">
        <f>'Balance Sheet Annual'!CH383/'Balance Sheet Annual'!CS383</f>
        <v>1.0594707394857668</v>
      </c>
      <c r="R383" s="21">
        <f>('Balance Sheet Annual'!BH383+'Balance Sheet Annual'!BS383)/'Balance Sheet Annual'!BB383</f>
        <v>0.35494563924484351</v>
      </c>
      <c r="S383" s="21">
        <f>('Balance Sheet Annual'!BH383/'Balance Sheet Annual'!BB383)</f>
        <v>5.6318949569836348E-3</v>
      </c>
      <c r="T383" s="21">
        <f>'Balance Sheet Annual'!BS383/'Balance Sheet Annual'!BB383</f>
        <v>0.34931374428785988</v>
      </c>
      <c r="U383" s="21">
        <f>('Balance Sheet Annual'!BH383+'Balance Sheet Annual'!BS383)/'Balance Sheet Annual'!CS383</f>
        <v>0.73100015813282604</v>
      </c>
      <c r="V383" s="21">
        <f>('Balance Sheet Annual'!BH383/'Balance Sheet Annual'!CS383)</f>
        <v>1.1598722871765247E-2</v>
      </c>
      <c r="W383" s="21">
        <f>('Balance Sheet Annual'!BS383/'Balance Sheet Annual'!CS383)</f>
        <v>0.71940143526106082</v>
      </c>
      <c r="X383" s="22">
        <f>'Balance Sheet Annual'!AH383/'Balance Sheet Annual'!BB383</f>
        <v>0.17201237763504085</v>
      </c>
      <c r="Y383" s="22">
        <f>'Balance Sheet Annual'!CS383/('Balance Sheet Annual'!BB383-'Balance Sheet Annual'!AQ383-'Balance Sheet Annual'!AR383-'Balance Sheet Annual'!AS383)</f>
        <v>0.7371235809580895</v>
      </c>
      <c r="Z383" s="22">
        <f>'Balance Sheet Annual'!BA383/'Balance Sheet Annual'!BB383</f>
        <v>0.82798762236495915</v>
      </c>
      <c r="AA383" s="22">
        <f>'Balance Sheet Annual'!AR383/'Balance Sheet Annual'!BB383</f>
        <v>0.34127511655073728</v>
      </c>
      <c r="AB383" s="23">
        <f>'Balance Sheet Annual'!CS383/'Balance Sheet Annual'!CT383</f>
        <v>0.48556164495432064</v>
      </c>
      <c r="AC383" s="24">
        <f>'Income Statement Annual'!V383/'Income Statement Annual'!N383</f>
        <v>1</v>
      </c>
      <c r="AD383" s="22">
        <f>('Income Statement Annual'!AF383-'Income Statement Annual'!AC383)/'Income Statement Annual'!N383</f>
        <v>0.15115716471483562</v>
      </c>
      <c r="AE383" s="22">
        <f>'Income Statement Annual'!AF383/'Income Statement Annual'!N383</f>
        <v>0.10910060063433194</v>
      </c>
      <c r="AF383" s="22">
        <f>'Income Statement Annual'!BS383/'Income Statement Annual'!N383</f>
        <v>7.2380697935942609E-2</v>
      </c>
      <c r="AG383" s="22">
        <f>('Income Statement Annual'!AF383-'Income Statement Annual'!AC383)/('Income Statement Annual'!AH383*-1)</f>
        <v>10.508189421513205</v>
      </c>
      <c r="AH383" s="23">
        <f>'Income Statement Annual'!AF383/('Income Statement Annual'!AH383*-1)</f>
        <v>7.5844884999612789</v>
      </c>
      <c r="AI383" s="24">
        <f>'Cash Flow Statement Annual'!BG383/'Cash Flow Statement Annual'!AB383</f>
        <v>-0.36707030314872252</v>
      </c>
      <c r="AJ383" s="22">
        <f>'Cash Flow Statement Annual'!AB383/'Balance Sheet Annual'!BR383</f>
        <v>0.92711313618795421</v>
      </c>
      <c r="AK383" s="22">
        <f>('Cash Flow Statement Annual'!AB383+'Cash Flow Statement Annual'!AV383)/('Balance Sheet Annual'!BH383+'Balance Sheet Annual'!BS383)</f>
        <v>0.32599916021300279</v>
      </c>
      <c r="AL383" s="23">
        <f>('Cash Flow Statement Annual'!AB383/('Balance Sheet Annual'!BH383+'Balance Sheet Annual'!BS383))</f>
        <v>0.3353378517108222</v>
      </c>
      <c r="AM383" s="24">
        <f>'Income Statement Annual'!BS383/'Balance Sheet Annual'!CS383</f>
        <v>0.14253983256201685</v>
      </c>
      <c r="AN383" s="22">
        <f>'Income Statement Annual'!N383/'Balance Sheet Annual'!CS383</f>
        <v>1.9693072411123411</v>
      </c>
      <c r="AO383" s="22">
        <f>'Income Statement Annual'!N383/'Balance Sheet Annual'!BB383</f>
        <v>0.95622006341496324</v>
      </c>
      <c r="AP383" s="22">
        <f>'Income Statement Annual'!N383/('Balance Sheet Annual'!AH383-'Balance Sheet Annual'!BR383)</f>
        <v>21.917504252358125</v>
      </c>
      <c r="AQ383" s="22">
        <f>'Income Statement Annual'!BS383/'Balance Sheet Annual'!BB383</f>
        <v>6.9211875570326348E-2</v>
      </c>
      <c r="AR383" s="22">
        <f>'Cash Flow Statement Annual'!AB383/'Income Statement Annual'!N383</f>
        <v>0.12447627140703202</v>
      </c>
      <c r="AS383" s="22">
        <f>'Cash Flow Statement Annual'!BG383/'Income Statement Annual'!N383</f>
        <v>-4.5691542680201903E-2</v>
      </c>
      <c r="AT383" s="22">
        <f>'Cash Flow Statement Annual'!AB383/'Balance Sheet Annual'!BB383</f>
        <v>0.11902670813849033</v>
      </c>
      <c r="AU383" s="22">
        <f>('Cash Flow Statement Annual'!AB383+'Cash Flow Statement Annual'!AU383)/'Balance Sheet Annual'!BR383</f>
        <v>0.36471779908871543</v>
      </c>
      <c r="AV383" s="22">
        <f>('Cash Flow Statement Annual'!AB383+'Cash Flow Statement Annual'!AU383)/('Balance Sheet Annual'!BH383+'Balance Sheet Annual'!BS383)</f>
        <v>0.13191883326126705</v>
      </c>
      <c r="AW383" s="22">
        <f>'Cash Flow Statement Annual'!AB383/'Balance Sheet Annual'!BS383</f>
        <v>0.34074441697433949</v>
      </c>
      <c r="AX383" s="22">
        <f>('Cash Flow Statement Annual'!AB383+'Cash Flow Statement Annual'!AU383)/'Balance Sheet Annual'!BS383</f>
        <v>0.13404572641655912</v>
      </c>
      <c r="AY383" s="22">
        <f>('Balance Sheet Annual'!BH383+'Balance Sheet Annual'!BS383)/('Income Statement Annual'!AF383-'Income Statement Annual'!AC383)</f>
        <v>2.4556996929940116</v>
      </c>
      <c r="AZ383" s="22">
        <f>(('Balance Sheet Annual'!BH383+'Balance Sheet Annual'!BS383)-'Balance Sheet Annual'!N383)/('Income Statement Annual'!AF383-'Income Statement Annual'!AC383)</f>
        <v>2.3910804289363123</v>
      </c>
      <c r="BA383" s="22">
        <f>('Cash Flow Statement Annual'!AB383+'Cash Flow Statement Annual'!AU383)/'Income Statement Annual'!BS383</f>
        <v>0.67653150871162815</v>
      </c>
      <c r="BB383" s="22">
        <f>'Income Statement Annual'!AF383/('Balance Sheet Annual'!BH383+'Balance Sheet Annual'!BS383)</f>
        <v>0.29391594577446845</v>
      </c>
      <c r="BC383" s="23">
        <f>'Income Statement Annual'!AF383/('Balance Sheet Annual'!BB383-'Balance Sheet Annual'!BR383)</f>
        <v>0.11969056447744565</v>
      </c>
    </row>
    <row r="384" spans="1:55" x14ac:dyDescent="0.2">
      <c r="A384" s="47" t="s">
        <v>1168</v>
      </c>
      <c r="B384" s="47" t="s">
        <v>1169</v>
      </c>
      <c r="C384" s="47" t="str">
        <f>VLOOKUP(A384,'[1]S&amp;P 500 Wikipedia'!A:D,3,FALSE)</f>
        <v>Consumer Discretionary</v>
      </c>
      <c r="D384" s="47">
        <v>178804</v>
      </c>
      <c r="E384" s="47" t="s">
        <v>16</v>
      </c>
      <c r="F384" s="47">
        <v>2018</v>
      </c>
      <c r="G384" s="47" t="s">
        <v>17</v>
      </c>
      <c r="H384" s="48">
        <v>43496</v>
      </c>
      <c r="I384" s="48">
        <v>43557</v>
      </c>
      <c r="J384" s="48">
        <v>43706</v>
      </c>
      <c r="K384" s="47">
        <v>59052000</v>
      </c>
      <c r="L384" s="47">
        <v>59378000</v>
      </c>
      <c r="M384" s="47" t="s">
        <v>2154</v>
      </c>
      <c r="N384" s="20">
        <f>'Balance Sheet Annual'!AH384/'Balance Sheet Annual'!BR384</f>
        <v>2.3246052133207726</v>
      </c>
      <c r="O384" s="21">
        <f>('Balance Sheet Annual'!AH384-'Balance Sheet Annual'!U384)/'Balance Sheet Annual'!BR384</f>
        <v>0.85043266289199448</v>
      </c>
      <c r="P384" s="21">
        <f>'Balance Sheet Annual'!N384/'Balance Sheet Annual'!BR384</f>
        <v>0.49682301125603351</v>
      </c>
      <c r="Q384" s="21">
        <f>'Balance Sheet Annual'!CH384/'Balance Sheet Annual'!CS384</f>
        <v>0.75318121236027769</v>
      </c>
      <c r="R384" s="21">
        <f>('Balance Sheet Annual'!BH384+'Balance Sheet Annual'!BS384)/'Balance Sheet Annual'!BB384</f>
        <v>0</v>
      </c>
      <c r="S384" s="21">
        <f>('Balance Sheet Annual'!BH384/'Balance Sheet Annual'!BB384)</f>
        <v>0</v>
      </c>
      <c r="T384" s="21">
        <f>'Balance Sheet Annual'!BS384/'Balance Sheet Annual'!BB384</f>
        <v>0</v>
      </c>
      <c r="U384" s="21">
        <f>('Balance Sheet Annual'!BH384+'Balance Sheet Annual'!BS384)/'Balance Sheet Annual'!CS384</f>
        <v>0</v>
      </c>
      <c r="V384" s="21">
        <f>('Balance Sheet Annual'!BH384/'Balance Sheet Annual'!CS384)</f>
        <v>0</v>
      </c>
      <c r="W384" s="21">
        <f>('Balance Sheet Annual'!BS384/'Balance Sheet Annual'!CS384)</f>
        <v>0</v>
      </c>
      <c r="X384" s="22">
        <f>'Balance Sheet Annual'!AH384/'Balance Sheet Annual'!BB384</f>
        <v>0.60004944891720036</v>
      </c>
      <c r="Y384" s="22">
        <f>'Balance Sheet Annual'!CS384/('Balance Sheet Annual'!BB384-'Balance Sheet Annual'!AQ384-'Balance Sheet Annual'!AR384-'Balance Sheet Annual'!AS384)</f>
        <v>0.57311920553780948</v>
      </c>
      <c r="Z384" s="22">
        <f>'Balance Sheet Annual'!BA384/'Balance Sheet Annual'!BB384</f>
        <v>0.3999505510827997</v>
      </c>
      <c r="AA384" s="22">
        <f>'Balance Sheet Annual'!AR384/'Balance Sheet Annual'!BB384</f>
        <v>3.4062720530262862E-3</v>
      </c>
      <c r="AB384" s="23">
        <f>'Balance Sheet Annual'!CS384/'Balance Sheet Annual'!CT384</f>
        <v>0.57039169308329352</v>
      </c>
      <c r="AC384" s="24">
        <f>'Income Statement Annual'!V384/'Income Statement Annual'!N384</f>
        <v>0.35870911165817898</v>
      </c>
      <c r="AD384" s="22">
        <f>('Income Statement Annual'!AF384-'Income Statement Annual'!AC384)/'Income Statement Annual'!N384</f>
        <v>0.12715929080347765</v>
      </c>
      <c r="AE384" s="22">
        <f>'Income Statement Annual'!AF384/'Income Statement Annual'!N384</f>
        <v>0.12715929080347765</v>
      </c>
      <c r="AF384" s="22">
        <f>'Income Statement Annual'!BS384/'Income Statement Annual'!N384</f>
        <v>9.8049240577284841E-2</v>
      </c>
      <c r="AG384" s="22">
        <f>('Income Statement Annual'!AF384-'Income Statement Annual'!AC384)/('Income Statement Annual'!AH384*-1)</f>
        <v>-168.75716261608378</v>
      </c>
      <c r="AH384" s="23">
        <f>'Income Statement Annual'!AF384/('Income Statement Annual'!AH384*-1)</f>
        <v>-168.75716261608378</v>
      </c>
      <c r="AI384" s="24">
        <f>'Cash Flow Statement Annual'!BG384/'Cash Flow Statement Annual'!AB384</f>
        <v>-0.63716849330685155</v>
      </c>
      <c r="AJ384" s="22">
        <f>'Cash Flow Statement Annual'!AB384/'Balance Sheet Annual'!BR384</f>
        <v>1.1607201821942952</v>
      </c>
      <c r="AK384" s="22" t="e">
        <f>('Cash Flow Statement Annual'!AB384+'Cash Flow Statement Annual'!AV384)/('Balance Sheet Annual'!BH384+'Balance Sheet Annual'!BS384)</f>
        <v>#DIV/0!</v>
      </c>
      <c r="AL384" s="23" t="e">
        <f>('Cash Flow Statement Annual'!AB384/('Balance Sheet Annual'!BH384+'Balance Sheet Annual'!BS384))</f>
        <v>#DIV/0!</v>
      </c>
      <c r="AM384" s="24">
        <f>'Income Statement Annual'!BS384/'Balance Sheet Annual'!CS384</f>
        <v>0.36180226764046947</v>
      </c>
      <c r="AN384" s="22">
        <f>'Income Statement Annual'!N384/'Balance Sheet Annual'!CS384</f>
        <v>3.6900058124905919</v>
      </c>
      <c r="AO384" s="22">
        <f>'Income Statement Annual'!N384/'Balance Sheet Annual'!BB384</f>
        <v>2.1047486628737029</v>
      </c>
      <c r="AP384" s="22">
        <f>'Income Statement Annual'!N384/('Balance Sheet Annual'!AH384-'Balance Sheet Annual'!BR384)</f>
        <v>6.1556787719097263</v>
      </c>
      <c r="AQ384" s="22">
        <f>'Income Statement Annual'!BS384/'Balance Sheet Annual'!BB384</f>
        <v>0.20636900800082228</v>
      </c>
      <c r="AR384" s="22">
        <f>'Cash Flow Statement Annual'!AB384/'Income Statement Annual'!N384</f>
        <v>0.14235250941136271</v>
      </c>
      <c r="AS384" s="22">
        <f>'Cash Flow Statement Annual'!BG384/'Income Statement Annual'!N384</f>
        <v>-9.0702533940087385E-2</v>
      </c>
      <c r="AT384" s="22">
        <f>'Cash Flow Statement Annual'!AB384/'Balance Sheet Annual'!BB384</f>
        <v>0.2996162538402819</v>
      </c>
      <c r="AU384" s="22">
        <f>('Cash Flow Statement Annual'!AB384+'Cash Flow Statement Annual'!AU384)/'Balance Sheet Annual'!BR384</f>
        <v>0.89958433284450356</v>
      </c>
      <c r="AV384" s="22" t="e">
        <f>('Cash Flow Statement Annual'!AB384+'Cash Flow Statement Annual'!AU384)/('Balance Sheet Annual'!BH384+'Balance Sheet Annual'!BS384)</f>
        <v>#DIV/0!</v>
      </c>
      <c r="AW384" s="22" t="e">
        <f>'Cash Flow Statement Annual'!AB384/'Balance Sheet Annual'!BS384</f>
        <v>#DIV/0!</v>
      </c>
      <c r="AX384" s="22" t="e">
        <f>('Cash Flow Statement Annual'!AB384+'Cash Flow Statement Annual'!AU384)/'Balance Sheet Annual'!BS384</f>
        <v>#DIV/0!</v>
      </c>
      <c r="AY384" s="22">
        <f>('Balance Sheet Annual'!BH384+'Balance Sheet Annual'!BS384)/('Income Statement Annual'!AF384-'Income Statement Annual'!AC384)</f>
        <v>0</v>
      </c>
      <c r="AZ384" s="22">
        <f>(('Balance Sheet Annual'!BH384+'Balance Sheet Annual'!BS384)-'Balance Sheet Annual'!N384)/('Income Statement Annual'!AF384-'Income Statement Annual'!AC384)</f>
        <v>-0.47917174035219184</v>
      </c>
      <c r="BA384" s="22">
        <f>('Cash Flow Statement Annual'!AB384+'Cash Flow Statement Annual'!AU384)/'Income Statement Annual'!BS384</f>
        <v>1.1252142936320055</v>
      </c>
      <c r="BB384" s="22" t="e">
        <f>'Income Statement Annual'!AF384/('Balance Sheet Annual'!BH384+'Balance Sheet Annual'!BS384)</f>
        <v>#DIV/0!</v>
      </c>
      <c r="BC384" s="23">
        <f>'Income Statement Annual'!AF384/('Balance Sheet Annual'!BB384-'Balance Sheet Annual'!BR384)</f>
        <v>0.36076160031358823</v>
      </c>
    </row>
    <row r="385" spans="1:55" x14ac:dyDescent="0.2">
      <c r="A385" s="47" t="s">
        <v>1180</v>
      </c>
      <c r="B385" s="47" t="s">
        <v>1181</v>
      </c>
      <c r="C385" s="47" t="str">
        <f>VLOOKUP(A385,'[1]S&amp;P 500 Wikipedia'!A:D,3,FALSE)</f>
        <v>Health Care</v>
      </c>
      <c r="D385" s="47">
        <v>367714</v>
      </c>
      <c r="E385" s="47" t="s">
        <v>16</v>
      </c>
      <c r="F385" s="47">
        <v>2018</v>
      </c>
      <c r="G385" s="47" t="s">
        <v>17</v>
      </c>
      <c r="H385" s="48">
        <v>43465</v>
      </c>
      <c r="I385" s="48">
        <v>43508</v>
      </c>
      <c r="J385" s="48">
        <v>43508</v>
      </c>
      <c r="K385" s="47">
        <v>963000000</v>
      </c>
      <c r="L385" s="47">
        <v>980000000</v>
      </c>
      <c r="M385" s="47" t="s">
        <v>1972</v>
      </c>
      <c r="N385" s="20">
        <f>'Balance Sheet Annual'!AH385/'Balance Sheet Annual'!BR385</f>
        <v>0.72717021556503603</v>
      </c>
      <c r="O385" s="21">
        <f>('Balance Sheet Annual'!AH385-'Balance Sheet Annual'!U385)/'Balance Sheet Annual'!BR385</f>
        <v>0.72717021556503603</v>
      </c>
      <c r="P385" s="21">
        <f>'Balance Sheet Annual'!N385/'Balance Sheet Annual'!BR385</f>
        <v>0.26920257851115414</v>
      </c>
      <c r="Q385" s="21">
        <f>'Balance Sheet Annual'!CH385/'Balance Sheet Annual'!CS385</f>
        <v>1.7072580788589111</v>
      </c>
      <c r="R385" s="21">
        <f>('Balance Sheet Annual'!BH385+'Balance Sheet Annual'!BS385)/'Balance Sheet Annual'!BB385</f>
        <v>0.24013769453623351</v>
      </c>
      <c r="S385" s="21">
        <f>('Balance Sheet Annual'!BH385/'Balance Sheet Annual'!BB385)</f>
        <v>1.2961417938392205E-2</v>
      </c>
      <c r="T385" s="21">
        <f>'Balance Sheet Annual'!BS385/'Balance Sheet Annual'!BB385</f>
        <v>0.22717627659784129</v>
      </c>
      <c r="U385" s="21">
        <f>('Balance Sheet Annual'!BH385+'Balance Sheet Annual'!BS385)/'Balance Sheet Annual'!CS385</f>
        <v>0.65011471357177153</v>
      </c>
      <c r="V385" s="21">
        <f>('Balance Sheet Annual'!BH385/'Balance Sheet Annual'!CS385)</f>
        <v>3.508990342717911E-2</v>
      </c>
      <c r="W385" s="21">
        <f>('Balance Sheet Annual'!BS385/'Balance Sheet Annual'!CS385)</f>
        <v>0.61502481014459243</v>
      </c>
      <c r="X385" s="22">
        <f>'Balance Sheet Annual'!AH385/'Balance Sheet Annual'!BB385</f>
        <v>0.25418306278371577</v>
      </c>
      <c r="Y385" s="22">
        <f>'Balance Sheet Annual'!CS385/('Balance Sheet Annual'!BB385-'Balance Sheet Annual'!AQ385-'Balance Sheet Annual'!AR385-'Balance Sheet Annual'!AS385)</f>
        <v>0.66948062772366823</v>
      </c>
      <c r="Z385" s="22">
        <f>'Balance Sheet Annual'!BA385/'Balance Sheet Annual'!BB385</f>
        <v>0.74581693721628417</v>
      </c>
      <c r="AA385" s="22">
        <f>'Balance Sheet Annual'!AR385/'Balance Sheet Annual'!BB385</f>
        <v>0.38700310732421939</v>
      </c>
      <c r="AB385" s="23">
        <f>'Balance Sheet Annual'!CS385/'Balance Sheet Annual'!CT385</f>
        <v>0.36937741835883353</v>
      </c>
      <c r="AC385" s="24">
        <f>'Income Statement Annual'!V385/'Income Statement Annual'!N385</f>
        <v>0.23799652592078568</v>
      </c>
      <c r="AD385" s="22">
        <f>('Income Statement Annual'!AF385-'Income Statement Annual'!AC385)/'Income Statement Annual'!N385</f>
        <v>8.7391214027147321E-2</v>
      </c>
      <c r="AE385" s="22">
        <f>'Income Statement Annual'!AF385/'Income Statement Annual'!N385</f>
        <v>7.6659580016530601E-2</v>
      </c>
      <c r="AF385" s="22">
        <f>'Income Statement Annual'!BS385/'Income Statement Annual'!N385</f>
        <v>5.2977498044172962E-2</v>
      </c>
      <c r="AG385" s="22">
        <f>('Income Statement Annual'!AF385-'Income Statement Annual'!AC385)/('Income Statement Annual'!AH385*-1)</f>
        <v>14.122857142857143</v>
      </c>
      <c r="AH385" s="23">
        <f>'Income Statement Annual'!AF385/('Income Statement Annual'!AH385*-1)</f>
        <v>12.388571428571428</v>
      </c>
      <c r="AI385" s="24">
        <f>'Cash Flow Statement Annual'!BG385/'Cash Flow Statement Annual'!AB385</f>
        <v>-0.2777954559918539</v>
      </c>
      <c r="AJ385" s="22">
        <f>'Cash Flow Statement Annual'!AB385/'Balance Sheet Annual'!BR385</f>
        <v>0.29530718487473923</v>
      </c>
      <c r="AK385" s="22">
        <f>('Cash Flow Statement Annual'!AB385+'Cash Flow Statement Annual'!AV385)/('Balance Sheet Annual'!BH385+'Balance Sheet Annual'!BS385)</f>
        <v>0.33903266400393939</v>
      </c>
      <c r="AL385" s="23">
        <f>('Cash Flow Statement Annual'!AB385/('Balance Sheet Annual'!BH385+'Balance Sheet Annual'!BS385))</f>
        <v>0.42985719757071728</v>
      </c>
      <c r="AM385" s="24">
        <f>'Income Statement Annual'!BS385/'Balance Sheet Annual'!CS385</f>
        <v>0.21317160794636028</v>
      </c>
      <c r="AN385" s="22">
        <f>'Income Statement Annual'!N385/'Balance Sheet Annual'!CS385</f>
        <v>4.0238141817987803</v>
      </c>
      <c r="AO385" s="22">
        <f>'Income Statement Annual'!N385/'Balance Sheet Annual'!BB385</f>
        <v>1.4863060944284954</v>
      </c>
      <c r="AP385" s="22">
        <f>'Income Statement Annual'!N385/('Balance Sheet Annual'!AH385-'Balance Sheet Annual'!BR385)</f>
        <v>-15.584969346283668</v>
      </c>
      <c r="AQ385" s="22">
        <f>'Income Statement Annual'!BS385/'Balance Sheet Annual'!BB385</f>
        <v>7.8740778210627971E-2</v>
      </c>
      <c r="AR385" s="22">
        <f>'Cash Flow Statement Annual'!AB385/'Income Statement Annual'!N385</f>
        <v>6.945064464943182E-2</v>
      </c>
      <c r="AS385" s="22">
        <f>'Cash Flow Statement Annual'!BG385/'Income Statement Annual'!N385</f>
        <v>-1.9293073499317116E-2</v>
      </c>
      <c r="AT385" s="22">
        <f>'Cash Flow Statement Annual'!AB385/'Balance Sheet Annual'!BB385</f>
        <v>0.10322491640443829</v>
      </c>
      <c r="AU385" s="22">
        <f>('Cash Flow Statement Annual'!AB385+'Cash Flow Statement Annual'!AU385)/'Balance Sheet Annual'!BR385</f>
        <v>6.2545809919374543E-2</v>
      </c>
      <c r="AV385" s="22">
        <f>('Cash Flow Statement Annual'!AB385+'Cash Flow Statement Annual'!AU385)/('Balance Sheet Annual'!BH385+'Balance Sheet Annual'!BS385)</f>
        <v>9.1043387864529188E-2</v>
      </c>
      <c r="AW385" s="22">
        <f>'Cash Flow Statement Annual'!AB385/'Balance Sheet Annual'!BS385</f>
        <v>0.45438246435904112</v>
      </c>
      <c r="AX385" s="22">
        <f>('Cash Flow Statement Annual'!AB385+'Cash Flow Statement Annual'!AU385)/'Balance Sheet Annual'!BS385</f>
        <v>9.6237818455221072E-2</v>
      </c>
      <c r="AY385" s="22">
        <f>('Balance Sheet Annual'!BH385+'Balance Sheet Annual'!BS385)/('Income Statement Annual'!AF385-'Income Statement Annual'!AC385)</f>
        <v>1.8487760469350596</v>
      </c>
      <c r="AZ385" s="22">
        <f>(('Balance Sheet Annual'!BH385+'Balance Sheet Annual'!BS385)-'Balance Sheet Annual'!N385)/('Income Statement Annual'!AF385-'Income Statement Annual'!AC385)</f>
        <v>1.1243172162654258</v>
      </c>
      <c r="BA385" s="22">
        <f>('Cash Flow Statement Annual'!AB385+'Cash Flow Statement Annual'!AU385)/'Income Statement Annual'!BS385</f>
        <v>0.27765726681127983</v>
      </c>
      <c r="BB385" s="22">
        <f>'Income Statement Annual'!AF385/('Balance Sheet Annual'!BH385+'Balance Sheet Annual'!BS385)</f>
        <v>0.47447611752475788</v>
      </c>
      <c r="BC385" s="23">
        <f>'Income Statement Annual'!AF385/('Balance Sheet Annual'!BB385-'Balance Sheet Annual'!BR385)</f>
        <v>0.17517068638144873</v>
      </c>
    </row>
    <row r="386" spans="1:55" x14ac:dyDescent="0.2">
      <c r="A386" s="47" t="s">
        <v>1174</v>
      </c>
      <c r="B386" s="47" t="s">
        <v>1175</v>
      </c>
      <c r="C386" s="47" t="str">
        <f>VLOOKUP(A386,'[1]S&amp;P 500 Wikipedia'!A:D,3,FALSE)</f>
        <v>Industrials</v>
      </c>
      <c r="D386" s="47">
        <v>367644</v>
      </c>
      <c r="E386" s="47" t="s">
        <v>16</v>
      </c>
      <c r="F386" s="47">
        <v>2018</v>
      </c>
      <c r="G386" s="47" t="s">
        <v>17</v>
      </c>
      <c r="H386" s="48">
        <v>43465</v>
      </c>
      <c r="I386" s="48">
        <v>43504</v>
      </c>
      <c r="J386" s="48">
        <v>43504</v>
      </c>
      <c r="K386" s="47">
        <v>729300000</v>
      </c>
      <c r="L386" s="47">
        <v>733000000</v>
      </c>
      <c r="M386" s="47" t="s">
        <v>1973</v>
      </c>
      <c r="N386" s="20">
        <f>'Balance Sheet Annual'!AH386/'Balance Sheet Annual'!BR386</f>
        <v>0.89991353220925208</v>
      </c>
      <c r="O386" s="21">
        <f>('Balance Sheet Annual'!AH386-'Balance Sheet Annual'!U386)/'Balance Sheet Annual'!BR386</f>
        <v>0.73951578037181154</v>
      </c>
      <c r="P386" s="21">
        <f>'Balance Sheet Annual'!N386/'Balance Sheet Annual'!BR386</f>
        <v>0.28815391266753132</v>
      </c>
      <c r="Q386" s="21">
        <f>'Balance Sheet Annual'!CH386/'Balance Sheet Annual'!CS386</f>
        <v>1.8960975370905351</v>
      </c>
      <c r="R386" s="21">
        <f>('Balance Sheet Annual'!BH386+'Balance Sheet Annual'!BS386)/'Balance Sheet Annual'!BB386</f>
        <v>0.37856526958256548</v>
      </c>
      <c r="S386" s="21">
        <f>('Balance Sheet Annual'!BH386/'Balance Sheet Annual'!BB386)</f>
        <v>2.4785703416910408E-2</v>
      </c>
      <c r="T386" s="21">
        <f>'Balance Sheet Annual'!BS386/'Balance Sheet Annual'!BB386</f>
        <v>0.35377956616565509</v>
      </c>
      <c r="U386" s="21">
        <f>('Balance Sheet Annual'!BH386+'Balance Sheet Annual'!BS386)/'Balance Sheet Annual'!CS386</f>
        <v>1.0963619448660824</v>
      </c>
      <c r="V386" s="21">
        <f>('Balance Sheet Annual'!BH386/'Balance Sheet Annual'!CS386)</f>
        <v>7.1781814620770698E-2</v>
      </c>
      <c r="W386" s="21">
        <f>('Balance Sheet Annual'!BS386/'Balance Sheet Annual'!CS386)</f>
        <v>1.0245801302453117</v>
      </c>
      <c r="X386" s="22">
        <f>'Balance Sheet Annual'!AH386/'Balance Sheet Annual'!BB386</f>
        <v>7.0383958611594841E-2</v>
      </c>
      <c r="Y386" s="22">
        <f>'Balance Sheet Annual'!CS386/('Balance Sheet Annual'!BB386-'Balance Sheet Annual'!AQ386-'Balance Sheet Annual'!AR386-'Balance Sheet Annual'!AS386)</f>
        <v>0.3452922379833297</v>
      </c>
      <c r="Z386" s="22">
        <f>'Balance Sheet Annual'!BA386/'Balance Sheet Annual'!BB386</f>
        <v>0.92961604138840515</v>
      </c>
      <c r="AA386" s="22">
        <f>'Balance Sheet Annual'!AR386/'Balance Sheet Annual'!BB386</f>
        <v>0</v>
      </c>
      <c r="AB386" s="23">
        <f>'Balance Sheet Annual'!CS386/'Balance Sheet Annual'!CT386</f>
        <v>0.3452922379833297</v>
      </c>
      <c r="AC386" s="24">
        <f>'Income Statement Annual'!V386/'Income Statement Annual'!N386</f>
        <v>0.56070427470217243</v>
      </c>
      <c r="AD386" s="22">
        <f>('Income Statement Annual'!AF386-'Income Statement Annual'!AC386)/'Income Statement Annual'!N386</f>
        <v>0.46899088997897687</v>
      </c>
      <c r="AE386" s="22">
        <f>'Income Statement Annual'!AF386/'Income Statement Annual'!N386</f>
        <v>0.37302908199018919</v>
      </c>
      <c r="AF386" s="22">
        <f>'Income Statement Annual'!BS386/'Income Statement Annual'!N386</f>
        <v>0.26129992992291523</v>
      </c>
      <c r="AG386" s="22">
        <f>('Income Statement Annual'!AF386-'Income Statement Annual'!AC386)/('Income Statement Annual'!AH386*-1)</f>
        <v>12.308045977011494</v>
      </c>
      <c r="AH386" s="23">
        <f>'Income Statement Annual'!AF386/('Income Statement Annual'!AH386*-1)</f>
        <v>9.7896551724137932</v>
      </c>
      <c r="AI386" s="24">
        <f>'Cash Flow Statement Annual'!BG386/'Cash Flow Statement Annual'!AB386</f>
        <v>-0.60119732903522916</v>
      </c>
      <c r="AJ386" s="22">
        <f>'Cash Flow Statement Annual'!AB386/'Balance Sheet Annual'!BR386</f>
        <v>1.8776480760916558</v>
      </c>
      <c r="AK386" s="22">
        <f>('Cash Flow Statement Annual'!AB386+'Cash Flow Statement Annual'!AV386)/('Balance Sheet Annual'!BH386+'Balance Sheet Annual'!BS386)</f>
        <v>0.28524853735876021</v>
      </c>
      <c r="AL386" s="23">
        <f>('Cash Flow Statement Annual'!AB386/('Balance Sheet Annual'!BH386+'Balance Sheet Annual'!BS386))</f>
        <v>0.38792371935152514</v>
      </c>
      <c r="AM386" s="24">
        <f>'Income Statement Annual'!BS386/'Balance Sheet Annual'!CS386</f>
        <v>0.2921216275767517</v>
      </c>
      <c r="AN386" s="22">
        <f>'Income Statement Annual'!N386/'Balance Sheet Annual'!CS386</f>
        <v>1.1179552465357685</v>
      </c>
      <c r="AO386" s="22">
        <f>'Income Statement Annual'!N386/'Balance Sheet Annual'!BB386</f>
        <v>0.38602126904154055</v>
      </c>
      <c r="AP386" s="22">
        <f>'Income Statement Annual'!N386/('Balance Sheet Annual'!AH386-'Balance Sheet Annual'!BR386)</f>
        <v>-49.313174946004317</v>
      </c>
      <c r="AQ386" s="22">
        <f>'Income Statement Annual'!BS386/'Balance Sheet Annual'!BB386</f>
        <v>0.10086733054930935</v>
      </c>
      <c r="AR386" s="22">
        <f>'Cash Flow Statement Annual'!AB386/'Income Statement Annual'!N386</f>
        <v>0.38043097407147863</v>
      </c>
      <c r="AS386" s="22">
        <f>'Cash Flow Statement Annual'!BG386/'Income Statement Annual'!N386</f>
        <v>-0.22871408549404346</v>
      </c>
      <c r="AT386" s="22">
        <f>'Cash Flow Statement Annual'!AB386/'Balance Sheet Annual'!BB386</f>
        <v>0.14685444739378159</v>
      </c>
      <c r="AU386" s="22">
        <f>('Cash Flow Statement Annual'!AB386+'Cash Flow Statement Annual'!AU386)/'Balance Sheet Annual'!BR386</f>
        <v>1.140293990488543</v>
      </c>
      <c r="AV386" s="22">
        <f>('Cash Flow Statement Annual'!AB386+'Cash Flow Statement Annual'!AU386)/('Balance Sheet Annual'!BH386+'Balance Sheet Annual'!BS386)</f>
        <v>0.23558572640793177</v>
      </c>
      <c r="AW386" s="22">
        <f>'Cash Flow Statement Annual'!AB386/'Balance Sheet Annual'!BS386</f>
        <v>0.41510155316606928</v>
      </c>
      <c r="AX386" s="22">
        <f>('Cash Flow Statement Annual'!AB386+'Cash Flow Statement Annual'!AU386)/'Balance Sheet Annual'!BS386</f>
        <v>0.25209080047789723</v>
      </c>
      <c r="AY386" s="22">
        <f>('Balance Sheet Annual'!BH386+'Balance Sheet Annual'!BS386)/('Income Statement Annual'!AF386-'Income Statement Annual'!AC386)</f>
        <v>2.0910534180052296</v>
      </c>
      <c r="AZ386" s="22">
        <f>(('Balance Sheet Annual'!BH386+'Balance Sheet Annual'!BS386)-'Balance Sheet Annual'!N386)/('Income Statement Annual'!AF386-'Income Statement Annual'!AC386)</f>
        <v>1.9665670526709003</v>
      </c>
      <c r="BA386" s="22">
        <f>('Cash Flow Statement Annual'!AB386+'Cash Flow Statement Annual'!AU386)/'Income Statement Annual'!BS386</f>
        <v>0.8841770030170969</v>
      </c>
      <c r="BB386" s="22">
        <f>'Income Statement Annual'!AF386/('Balance Sheet Annual'!BH386+'Balance Sheet Annual'!BS386)</f>
        <v>0.38037604394622837</v>
      </c>
      <c r="BC386" s="23">
        <f>'Income Statement Annual'!AF386/('Balance Sheet Annual'!BB386-'Balance Sheet Annual'!BR386)</f>
        <v>0.15621503640798959</v>
      </c>
    </row>
    <row r="387" spans="1:55" x14ac:dyDescent="0.2">
      <c r="A387" s="47" t="s">
        <v>1183</v>
      </c>
      <c r="B387" s="47" t="s">
        <v>1184</v>
      </c>
      <c r="C387" s="47" t="str">
        <f>VLOOKUP(A387,'[1]S&amp;P 500 Wikipedia'!A:D,3,FALSE)</f>
        <v>Industrials</v>
      </c>
      <c r="D387" s="47">
        <v>106423</v>
      </c>
      <c r="E387" s="47" t="s">
        <v>16</v>
      </c>
      <c r="F387" s="47">
        <v>2018</v>
      </c>
      <c r="G387" s="47" t="s">
        <v>17</v>
      </c>
      <c r="H387" s="48">
        <v>43465</v>
      </c>
      <c r="I387" s="48">
        <v>43517</v>
      </c>
      <c r="J387" s="48">
        <v>43517</v>
      </c>
      <c r="K387" s="47">
        <v>867000000</v>
      </c>
      <c r="L387" s="47">
        <v>870000000</v>
      </c>
      <c r="M387" s="47" t="s">
        <v>1974</v>
      </c>
      <c r="N387" s="20">
        <f>'Balance Sheet Annual'!AH387/'Balance Sheet Annual'!BR387</f>
        <v>1.1507063249804785</v>
      </c>
      <c r="O387" s="21">
        <f>('Balance Sheet Annual'!AH387-'Balance Sheet Annual'!U387)/'Balance Sheet Annual'!BR387</f>
        <v>1.1507063249804785</v>
      </c>
      <c r="P387" s="21">
        <f>'Balance Sheet Annual'!N387/'Balance Sheet Annual'!BR387</f>
        <v>0.35742173635266555</v>
      </c>
      <c r="Q387" s="21">
        <f>'Balance Sheet Annual'!CH387/'Balance Sheet Annual'!CS387</f>
        <v>15.468883766875205</v>
      </c>
      <c r="R387" s="21">
        <f>('Balance Sheet Annual'!BH387+'Balance Sheet Annual'!BS387)/'Balance Sheet Annual'!BB387</f>
        <v>0.45457453614843252</v>
      </c>
      <c r="S387" s="21">
        <f>('Balance Sheet Annual'!BH387/'Balance Sheet Annual'!BB387)</f>
        <v>5.6082053742802306E-2</v>
      </c>
      <c r="T387" s="21">
        <f>'Balance Sheet Annual'!BS387/'Balance Sheet Annual'!BB387</f>
        <v>0.39849248240563018</v>
      </c>
      <c r="U387" s="21">
        <f>('Balance Sheet Annual'!BH387+'Balance Sheet Annual'!BS387)/'Balance Sheet Annual'!CS387</f>
        <v>7.4863351992097469</v>
      </c>
      <c r="V387" s="21">
        <f>('Balance Sheet Annual'!BH387/'Balance Sheet Annual'!CS387)</f>
        <v>0.92360882449785975</v>
      </c>
      <c r="W387" s="21">
        <f>('Balance Sheet Annual'!BS387/'Balance Sheet Annual'!CS387)</f>
        <v>6.5627263747118869</v>
      </c>
      <c r="X387" s="22">
        <f>'Balance Sheet Annual'!AH387/'Balance Sheet Annual'!BB387</f>
        <v>0.32409628918746003</v>
      </c>
      <c r="Y387" s="22">
        <f>'Balance Sheet Annual'!CS387/('Balance Sheet Annual'!BB387-'Balance Sheet Annual'!AQ387-'Balance Sheet Annual'!AR387-'Balance Sheet Annual'!AS387)</f>
        <v>6.8819397235440741E-2</v>
      </c>
      <c r="Z387" s="22">
        <f>'Balance Sheet Annual'!BA387/'Balance Sheet Annual'!BB387</f>
        <v>0.67590371081253997</v>
      </c>
      <c r="AA387" s="22">
        <f>'Balance Sheet Annual'!AR387/'Balance Sheet Annual'!BB387</f>
        <v>7.619561740243122E-2</v>
      </c>
      <c r="AB387" s="23">
        <f>'Balance Sheet Annual'!CS387/'Balance Sheet Annual'!CT387</f>
        <v>6.0720569417786308E-2</v>
      </c>
      <c r="AC387" s="24">
        <f>'Income Statement Annual'!V387/'Income Statement Annual'!N387</f>
        <v>0.22345917813556729</v>
      </c>
      <c r="AD387" s="22">
        <f>('Income Statement Annual'!AF387-'Income Statement Annual'!AC387)/'Income Statement Annual'!N387</f>
        <v>0.12845632540599211</v>
      </c>
      <c r="AE387" s="22">
        <f>'Income Statement Annual'!AF387/'Income Statement Annual'!N387</f>
        <v>9.7744256272526128E-2</v>
      </c>
      <c r="AF387" s="22">
        <f>'Income Statement Annual'!BS387/'Income Statement Annual'!N387</f>
        <v>6.6670377534406702E-2</v>
      </c>
      <c r="AG387" s="22">
        <f>('Income Statement Annual'!AF387-'Income Statement Annual'!AC387)/('Income Statement Annual'!AH387*-1)</f>
        <v>15.257851239669421</v>
      </c>
      <c r="AH387" s="23">
        <f>'Income Statement Annual'!AF387/('Income Statement Annual'!AH387*-1)</f>
        <v>11.6099173553719</v>
      </c>
      <c r="AI387" s="24">
        <f>'Cash Flow Statement Annual'!BG387/'Cash Flow Statement Annual'!AB387</f>
        <v>-0.44780111714263238</v>
      </c>
      <c r="AJ387" s="22">
        <f>'Cash Flow Statement Annual'!AB387/'Balance Sheet Annual'!BR387</f>
        <v>0.90232128913182363</v>
      </c>
      <c r="AK387" s="22">
        <f>('Cash Flow Statement Annual'!AB387+'Cash Flow Statement Annual'!AV387)/('Balance Sheet Annual'!BH387+'Balance Sheet Annual'!BS387)</f>
        <v>0.42663617171006335</v>
      </c>
      <c r="AL387" s="23">
        <f>('Cash Flow Statement Annual'!AB387/('Balance Sheet Annual'!BH387+'Balance Sheet Annual'!BS387))</f>
        <v>0.55906931738212529</v>
      </c>
      <c r="AM387" s="24">
        <f>'Income Statement Annual'!BS387/'Balance Sheet Annual'!CS387</f>
        <v>1.5775436285808364</v>
      </c>
      <c r="AN387" s="22">
        <f>'Income Statement Annual'!N387/'Balance Sheet Annual'!CS387</f>
        <v>23.661837339479749</v>
      </c>
      <c r="AO387" s="22">
        <f>'Income Statement Annual'!N387/'Balance Sheet Annual'!BB387</f>
        <v>1.4367602367242482</v>
      </c>
      <c r="AP387" s="22">
        <f>'Income Statement Annual'!N387/('Balance Sheet Annual'!AH387-'Balance Sheet Annual'!BR387)</f>
        <v>33.848798869524259</v>
      </c>
      <c r="AQ387" s="22">
        <f>'Income Statement Annual'!BS387/'Balance Sheet Annual'!BB387</f>
        <v>9.5789347408829176E-2</v>
      </c>
      <c r="AR387" s="22">
        <f>'Cash Flow Statement Annual'!AB387/'Income Statement Annual'!N387</f>
        <v>0.17688314941345096</v>
      </c>
      <c r="AS387" s="22">
        <f>'Cash Flow Statement Annual'!BG387/'Income Statement Annual'!N387</f>
        <v>-7.9208471911050501E-2</v>
      </c>
      <c r="AT387" s="22">
        <f>'Cash Flow Statement Annual'!AB387/'Balance Sheet Annual'!BB387</f>
        <v>0.25413867562380038</v>
      </c>
      <c r="AU387" s="22">
        <f>('Cash Flow Statement Annual'!AB387+'Cash Flow Statement Annual'!AU387)/'Balance Sheet Annual'!BR387</f>
        <v>0.45297082416412293</v>
      </c>
      <c r="AV387" s="22">
        <f>('Cash Flow Statement Annual'!AB387+'Cash Flow Statement Annual'!AU387)/('Balance Sheet Annual'!BH387+'Balance Sheet Annual'!BS387)</f>
        <v>0.28065622800844475</v>
      </c>
      <c r="AW387" s="22">
        <f>'Cash Flow Statement Annual'!AB387/'Balance Sheet Annual'!BS387</f>
        <v>0.63775023832221167</v>
      </c>
      <c r="AX387" s="22">
        <f>('Cash Flow Statement Annual'!AB387+'Cash Flow Statement Annual'!AU387)/'Balance Sheet Annual'!BS387</f>
        <v>0.32015453313933068</v>
      </c>
      <c r="AY387" s="22">
        <f>('Balance Sheet Annual'!BH387+'Balance Sheet Annual'!BS387)/('Income Statement Annual'!AF387-'Income Statement Annual'!AC387)</f>
        <v>2.4630050915393782</v>
      </c>
      <c r="AZ387" s="22">
        <f>(('Balance Sheet Annual'!BH387+'Balance Sheet Annual'!BS387)-'Balance Sheet Annual'!N387)/('Income Statement Annual'!AF387-'Income Statement Annual'!AC387)</f>
        <v>1.9175603943234751</v>
      </c>
      <c r="BA387" s="22">
        <f>('Cash Flow Statement Annual'!AB387+'Cash Flow Statement Annual'!AU387)/'Income Statement Annual'!BS387</f>
        <v>1.3318722604884157</v>
      </c>
      <c r="BB387" s="22">
        <f>'Income Statement Annual'!AF387/('Balance Sheet Annual'!BH387+'Balance Sheet Annual'!BS387)</f>
        <v>0.30893736805066857</v>
      </c>
      <c r="BC387" s="23">
        <f>'Income Statement Annual'!AF387/('Balance Sheet Annual'!BB387-'Balance Sheet Annual'!BR387)</f>
        <v>0.19549667399593643</v>
      </c>
    </row>
    <row r="388" spans="1:55" x14ac:dyDescent="0.2">
      <c r="A388" s="47" t="s">
        <v>1186</v>
      </c>
      <c r="B388" s="47" t="s">
        <v>1187</v>
      </c>
      <c r="C388" s="47" t="str">
        <f>VLOOKUP(A388,'[1]S&amp;P 500 Wikipedia'!A:D,3,FALSE)</f>
        <v>Industrials</v>
      </c>
      <c r="D388" s="47">
        <v>102754</v>
      </c>
      <c r="E388" s="47" t="s">
        <v>16</v>
      </c>
      <c r="F388" s="47">
        <v>2018</v>
      </c>
      <c r="G388" s="47" t="s">
        <v>17</v>
      </c>
      <c r="H388" s="48">
        <v>43465</v>
      </c>
      <c r="I388" s="48">
        <v>43488</v>
      </c>
      <c r="J388" s="48">
        <v>43488</v>
      </c>
      <c r="K388" s="47">
        <v>80552000</v>
      </c>
      <c r="L388" s="47">
        <v>81511000</v>
      </c>
      <c r="M388" s="47" t="s">
        <v>1975</v>
      </c>
      <c r="N388" s="20">
        <f>'Balance Sheet Annual'!AH388/'Balance Sheet Annual'!BR388</f>
        <v>0.83223062381852553</v>
      </c>
      <c r="O388" s="21">
        <f>('Balance Sheet Annual'!AH388-'Balance Sheet Annual'!U388)/'Balance Sheet Annual'!BR388</f>
        <v>0.78071833648393196</v>
      </c>
      <c r="P388" s="21">
        <f>'Balance Sheet Annual'!N388/'Balance Sheet Annual'!BR388</f>
        <v>2.0321361058601134E-2</v>
      </c>
      <c r="Q388" s="21">
        <f>'Balance Sheet Annual'!CH388/'Balance Sheet Annual'!CS388</f>
        <v>4.3285336467822511</v>
      </c>
      <c r="R388" s="21">
        <f>('Balance Sheet Annual'!BH388+'Balance Sheet Annual'!BS388)/'Balance Sheet Annual'!BB388</f>
        <v>0.64782440853692158</v>
      </c>
      <c r="S388" s="21">
        <f>('Balance Sheet Annual'!BH388/'Balance Sheet Annual'!BB388)</f>
        <v>4.9798709535101751E-2</v>
      </c>
      <c r="T388" s="21">
        <f>'Balance Sheet Annual'!BS388/'Balance Sheet Annual'!BB388</f>
        <v>0.5980256990018199</v>
      </c>
      <c r="U388" s="21">
        <f>('Balance Sheet Annual'!BH388+'Balance Sheet Annual'!BS388)/'Balance Sheet Annual'!CS388</f>
        <v>3.451954158095798</v>
      </c>
      <c r="V388" s="21">
        <f>('Balance Sheet Annual'!BH388/'Balance Sheet Annual'!CS388)</f>
        <v>0.26535409932412579</v>
      </c>
      <c r="W388" s="21">
        <f>('Balance Sheet Annual'!BS388/'Balance Sheet Annual'!CS388)</f>
        <v>3.1866000587716719</v>
      </c>
      <c r="X388" s="22">
        <f>'Balance Sheet Annual'!AH388/'Balance Sheet Annual'!BB388</f>
        <v>9.7115755804334639E-2</v>
      </c>
      <c r="Y388" s="22">
        <f>'Balance Sheet Annual'!CS388/('Balance Sheet Annual'!BB388-'Balance Sheet Annual'!AQ388-'Balance Sheet Annual'!AR388-'Balance Sheet Annual'!AS388)</f>
        <v>0.28379618046868482</v>
      </c>
      <c r="Z388" s="22">
        <f>'Balance Sheet Annual'!BA388/'Balance Sheet Annual'!BB388</f>
        <v>0.90288424419566538</v>
      </c>
      <c r="AA388" s="22">
        <f>'Balance Sheet Annual'!AR388/'Balance Sheet Annual'!BB388</f>
        <v>0.27893895108365963</v>
      </c>
      <c r="AB388" s="23">
        <f>'Balance Sheet Annual'!CS388/'Balance Sheet Annual'!CT388</f>
        <v>0.18766889097226053</v>
      </c>
      <c r="AC388" s="24">
        <f>'Income Statement Annual'!V388/'Income Statement Annual'!N388</f>
        <v>0.41804399154964583</v>
      </c>
      <c r="AD388" s="22">
        <f>('Income Statement Annual'!AF388-'Income Statement Annual'!AC388)/'Income Statement Annual'!N388</f>
        <v>0.28905182055424383</v>
      </c>
      <c r="AE388" s="22">
        <f>'Income Statement Annual'!AF388/'Income Statement Annual'!N388</f>
        <v>0.250776686964086</v>
      </c>
      <c r="AF388" s="22">
        <f>'Income Statement Annual'!BS388/'Income Statement Annual'!N388</f>
        <v>0.13619982602212005</v>
      </c>
      <c r="AG388" s="22">
        <f>('Income Statement Annual'!AF388-'Income Statement Annual'!AC388)/('Income Statement Annual'!AH388*-1)</f>
        <v>4.8357588357588357</v>
      </c>
      <c r="AH388" s="23">
        <f>'Income Statement Annual'!AF388/('Income Statement Annual'!AH388*-1)</f>
        <v>4.1954261954261955</v>
      </c>
      <c r="AI388" s="24">
        <f>'Cash Flow Statement Annual'!BG388/'Cash Flow Statement Annual'!AB388</f>
        <v>0.48966000701016477</v>
      </c>
      <c r="AJ388" s="22">
        <f>'Cash Flow Statement Annual'!AB388/'Balance Sheet Annual'!BR388</f>
        <v>1.3482986767485823</v>
      </c>
      <c r="AK388" s="22">
        <f>('Cash Flow Statement Annual'!AB388+'Cash Flow Statement Annual'!AV388)/('Balance Sheet Annual'!BH388+'Balance Sheet Annual'!BS388)</f>
        <v>0.24287052013279986</v>
      </c>
      <c r="AL388" s="23">
        <f>('Cash Flow Statement Annual'!AB388/('Balance Sheet Annual'!BH388+'Balance Sheet Annual'!BS388))</f>
        <v>0.24287052013279986</v>
      </c>
      <c r="AM388" s="24">
        <f>'Income Statement Annual'!BS388/'Balance Sheet Annual'!CS388</f>
        <v>0.32206876285630326</v>
      </c>
      <c r="AN388" s="22">
        <f>'Income Statement Annual'!N388/'Balance Sheet Annual'!CS388</f>
        <v>2.3646782250955041</v>
      </c>
      <c r="AO388" s="22">
        <f>'Income Statement Annual'!N388/'Balance Sheet Annual'!BB388</f>
        <v>0.44377654000992667</v>
      </c>
      <c r="AP388" s="22">
        <f>'Income Statement Annual'!N388/('Balance Sheet Annual'!AH388-'Balance Sheet Annual'!BR388)</f>
        <v>-22.667605633802818</v>
      </c>
      <c r="AQ388" s="22">
        <f>'Income Statement Annual'!BS388/'Balance Sheet Annual'!BB388</f>
        <v>6.0442287542050402E-2</v>
      </c>
      <c r="AR388" s="22">
        <f>'Cash Flow Statement Annual'!AB388/'Income Statement Annual'!N388</f>
        <v>0.35454206536597488</v>
      </c>
      <c r="AS388" s="22">
        <f>'Cash Flow Statement Annual'!BG388/'Income Statement Annual'!N388</f>
        <v>0.17360507021250154</v>
      </c>
      <c r="AT388" s="22">
        <f>'Cash Flow Statement Annual'!AB388/'Balance Sheet Annual'!BB388</f>
        <v>0.1573374510560856</v>
      </c>
      <c r="AU388" s="22">
        <f>('Cash Flow Statement Annual'!AB388+'Cash Flow Statement Annual'!AU388)/'Balance Sheet Annual'!BR388</f>
        <v>-0.80245746691871456</v>
      </c>
      <c r="AV388" s="22">
        <f>('Cash Flow Statement Annual'!AB388+'Cash Flow Statement Annual'!AU388)/('Balance Sheet Annual'!BH388+'Balance Sheet Annual'!BS388)</f>
        <v>-0.14454754405380096</v>
      </c>
      <c r="AW388" s="22">
        <f>'Cash Flow Statement Annual'!AB388/'Balance Sheet Annual'!BS388</f>
        <v>0.26309479896717081</v>
      </c>
      <c r="AX388" s="22">
        <f>('Cash Flow Statement Annual'!AB388+'Cash Flow Statement Annual'!AU388)/'Balance Sheet Annual'!BS388</f>
        <v>-0.15658428624123941</v>
      </c>
      <c r="AY388" s="22">
        <f>('Balance Sheet Annual'!BH388+'Balance Sheet Annual'!BS388)/('Income Statement Annual'!AF388-'Income Statement Annual'!AC388)</f>
        <v>5.0503009458297505</v>
      </c>
      <c r="AZ388" s="22">
        <f>(('Balance Sheet Annual'!BH388+'Balance Sheet Annual'!BS388)-'Balance Sheet Annual'!N388)/('Income Statement Annual'!AF388-'Income Statement Annual'!AC388)</f>
        <v>5.0318142734307827</v>
      </c>
      <c r="BA388" s="22">
        <f>('Cash Flow Statement Annual'!AB388+'Cash Flow Statement Annual'!AU388)/'Income Statement Annual'!BS388</f>
        <v>-1.5492700729927007</v>
      </c>
      <c r="BB388" s="22">
        <f>'Income Statement Annual'!AF388/('Balance Sheet Annual'!BH388+'Balance Sheet Annual'!BS388)</f>
        <v>0.17178854175534178</v>
      </c>
      <c r="BC388" s="23">
        <f>'Income Statement Annual'!AF388/('Balance Sheet Annual'!BB388-'Balance Sheet Annual'!BR388)</f>
        <v>0.1259911344196791</v>
      </c>
    </row>
    <row r="389" spans="1:55" x14ac:dyDescent="0.2">
      <c r="A389" s="47" t="s">
        <v>1216</v>
      </c>
      <c r="B389" s="47" t="s">
        <v>1217</v>
      </c>
      <c r="C389" s="47" t="str">
        <f>VLOOKUP(A389,'[1]S&amp;P 500 Wikipedia'!A:D,3,FALSE)</f>
        <v>Information Technology</v>
      </c>
      <c r="D389" s="47">
        <v>107326</v>
      </c>
      <c r="E389" s="47" t="s">
        <v>16</v>
      </c>
      <c r="F389" s="47">
        <v>2018</v>
      </c>
      <c r="G389" s="47" t="s">
        <v>17</v>
      </c>
      <c r="H389" s="48">
        <v>43373</v>
      </c>
      <c r="I389" s="48">
        <v>43420</v>
      </c>
      <c r="J389" s="48">
        <v>43420</v>
      </c>
      <c r="K389" s="47">
        <v>2223250000</v>
      </c>
      <c r="L389" s="47">
        <v>2753250000</v>
      </c>
      <c r="M389" s="47" t="s">
        <v>1976</v>
      </c>
      <c r="N389" s="20">
        <f>'Balance Sheet Annual'!AH389/'Balance Sheet Annual'!BR389</f>
        <v>1.6113224237063246</v>
      </c>
      <c r="O389" s="21">
        <f>('Balance Sheet Annual'!AH389-'Balance Sheet Annual'!U389)/'Balance Sheet Annual'!BR389</f>
        <v>1.6113224237063246</v>
      </c>
      <c r="P389" s="21">
        <f>'Balance Sheet Annual'!N389/'Balance Sheet Annual'!BR389</f>
        <v>1.0270676691729324</v>
      </c>
      <c r="Q389" s="21">
        <f>'Balance Sheet Annual'!CH389/'Balance Sheet Annual'!CS389</f>
        <v>1.0352512274718491</v>
      </c>
      <c r="R389" s="21">
        <f>('Balance Sheet Annual'!BH389+'Balance Sheet Annual'!BS389)/'Balance Sheet Annual'!BB389</f>
        <v>0.24013001083423618</v>
      </c>
      <c r="S389" s="21">
        <f>('Balance Sheet Annual'!BH389/'Balance Sheet Annual'!BB389)</f>
        <v>0</v>
      </c>
      <c r="T389" s="21">
        <f>'Balance Sheet Annual'!BS389/'Balance Sheet Annual'!BB389</f>
        <v>0.24013001083423618</v>
      </c>
      <c r="U389" s="21">
        <f>('Balance Sheet Annual'!BH389+'Balance Sheet Annual'!BS389)/'Balance Sheet Annual'!CS389</f>
        <v>0.48872489930320762</v>
      </c>
      <c r="V389" s="21">
        <f>('Balance Sheet Annual'!BH389/'Balance Sheet Annual'!CS389)</f>
        <v>0</v>
      </c>
      <c r="W389" s="21">
        <f>('Balance Sheet Annual'!BS389/'Balance Sheet Annual'!CS389)</f>
        <v>0.48872489930320762</v>
      </c>
      <c r="X389" s="22">
        <f>'Balance Sheet Annual'!AH389/'Balance Sheet Annual'!BB389</f>
        <v>0.26314192849404117</v>
      </c>
      <c r="Y389" s="22">
        <f>'Balance Sheet Annual'!CS389/('Balance Sheet Annual'!BB389-'Balance Sheet Annual'!AQ389-'Balance Sheet Annual'!AR389-'Balance Sheet Annual'!AS389)</f>
        <v>1.2848184943149623</v>
      </c>
      <c r="Z389" s="22">
        <f>'Balance Sheet Annual'!BA389/'Balance Sheet Annual'!BB389</f>
        <v>0.73685807150595883</v>
      </c>
      <c r="AA389" s="22">
        <f>'Balance Sheet Annual'!AR389/'Balance Sheet Annual'!BB389</f>
        <v>0.2194871794871795</v>
      </c>
      <c r="AB389" s="23">
        <f>'Balance Sheet Annual'!CS389/'Balance Sheet Annual'!CT389</f>
        <v>0.49133983387504515</v>
      </c>
      <c r="AC389" s="24">
        <f>'Income Statement Annual'!V389/'Income Statement Annual'!N389</f>
        <v>1</v>
      </c>
      <c r="AD389" s="22">
        <f>('Income Statement Annual'!AF389-'Income Statement Annual'!AC389)/'Income Statement Annual'!N389</f>
        <v>0.68775777572905039</v>
      </c>
      <c r="AE389" s="22">
        <f>'Income Statement Annual'!AF389/'Income Statement Annual'!N389</f>
        <v>0.65801348925226844</v>
      </c>
      <c r="AF389" s="22">
        <f>'Income Statement Annual'!BS389/'Income Statement Annual'!N389</f>
        <v>0.49983017128439033</v>
      </c>
      <c r="AG389" s="22">
        <f>('Income Statement Annual'!AF389-'Income Statement Annual'!AC389)/('Income Statement Annual'!AH389*-1)</f>
        <v>23.16013071895425</v>
      </c>
      <c r="AH389" s="23">
        <f>'Income Statement Annual'!AF389/('Income Statement Annual'!AH389*-1)</f>
        <v>22.158496732026144</v>
      </c>
      <c r="AI389" s="24">
        <f>'Cash Flow Statement Annual'!BG389/'Cash Flow Statement Annual'!AB389</f>
        <v>-0.88413435066467394</v>
      </c>
      <c r="AJ389" s="22">
        <f>'Cash Flow Statement Annual'!AB389/'Balance Sheet Annual'!BR389</f>
        <v>1.1245466607695709</v>
      </c>
      <c r="AK389" s="22">
        <f>('Cash Flow Statement Annual'!AB389+'Cash Flow Statement Annual'!AV389)/('Balance Sheet Annual'!BH389+'Balance Sheet Annual'!BS389)</f>
        <v>0.64940143175118814</v>
      </c>
      <c r="AL389" s="23">
        <f>('Cash Flow Statement Annual'!AB389/('Balance Sheet Annual'!BH389+'Balance Sheet Annual'!BS389))</f>
        <v>0.76478373338145944</v>
      </c>
      <c r="AM389" s="24">
        <f>'Income Statement Annual'!BS389/'Balance Sheet Annual'!CS389</f>
        <v>0.3028547908152765</v>
      </c>
      <c r="AN389" s="22">
        <f>'Income Statement Annual'!N389/'Balance Sheet Annual'!CS389</f>
        <v>0.60591538529385824</v>
      </c>
      <c r="AO389" s="22">
        <f>'Income Statement Annual'!N389/'Balance Sheet Annual'!BB389</f>
        <v>0.29771036475261825</v>
      </c>
      <c r="AP389" s="22">
        <f>'Income Statement Annual'!N389/('Balance Sheet Annual'!AH389-'Balance Sheet Annual'!BR389)</f>
        <v>2.982057589350311</v>
      </c>
      <c r="AQ389" s="22">
        <f>'Income Statement Annual'!BS389/'Balance Sheet Annual'!BB389</f>
        <v>0.14880462260743951</v>
      </c>
      <c r="AR389" s="22">
        <f>'Cash Flow Statement Annual'!AB389/'Income Statement Annual'!N389</f>
        <v>0.61686641758455041</v>
      </c>
      <c r="AS389" s="22">
        <f>'Cash Flow Statement Annual'!BG389/'Income Statement Annual'!N389</f>
        <v>-0.54539278955796011</v>
      </c>
      <c r="AT389" s="22">
        <f>'Cash Flow Statement Annual'!AB389/'Balance Sheet Annual'!BB389</f>
        <v>0.18364752618273744</v>
      </c>
      <c r="AU389" s="22">
        <f>('Cash Flow Statement Annual'!AB389+'Cash Flow Statement Annual'!AU389)/'Balance Sheet Annual'!BR389</f>
        <v>0.85174701459531177</v>
      </c>
      <c r="AV389" s="22">
        <f>('Cash Flow Statement Annual'!AB389+'Cash Flow Statement Annual'!AU389)/('Balance Sheet Annual'!BH389+'Balance Sheet Annual'!BS389)</f>
        <v>0.57925765505624738</v>
      </c>
      <c r="AW389" s="22">
        <f>'Cash Flow Statement Annual'!AB389/'Balance Sheet Annual'!BS389</f>
        <v>0.76478373338145944</v>
      </c>
      <c r="AX389" s="22">
        <f>('Cash Flow Statement Annual'!AB389+'Cash Flow Statement Annual'!AU389)/'Balance Sheet Annual'!BS389</f>
        <v>0.57925765505624738</v>
      </c>
      <c r="AY389" s="22">
        <f>('Balance Sheet Annual'!BH389+'Balance Sheet Annual'!BS389)/('Income Statement Annual'!AF389-'Income Statement Annual'!AC389)</f>
        <v>1.1727811485819106</v>
      </c>
      <c r="AZ389" s="22">
        <f>(('Balance Sheet Annual'!BH389+'Balance Sheet Annual'!BS389)-'Balance Sheet Annual'!N389)/('Income Statement Annual'!AF389-'Income Statement Annual'!AC389)</f>
        <v>0.35360519260618034</v>
      </c>
      <c r="BA389" s="22">
        <f>('Cash Flow Statement Annual'!AB389+'Cash Flow Statement Annual'!AU389)/'Income Statement Annual'!BS389</f>
        <v>0.93476361518299189</v>
      </c>
      <c r="BB389" s="22">
        <f>'Income Statement Annual'!AF389/('Balance Sheet Annual'!BH389+'Balance Sheet Annual'!BS389)</f>
        <v>0.8157973891595981</v>
      </c>
      <c r="BC389" s="23">
        <f>'Income Statement Annual'!AF389/('Balance Sheet Annual'!BB389-'Balance Sheet Annual'!BR389)</f>
        <v>0.23413328729281768</v>
      </c>
    </row>
    <row r="390" spans="1:55" x14ac:dyDescent="0.2">
      <c r="A390" s="47" t="s">
        <v>1195</v>
      </c>
      <c r="B390" s="47" t="s">
        <v>1196</v>
      </c>
      <c r="C390" s="47" t="str">
        <f>VLOOKUP(A390,'[1]S&amp;P 500 Wikipedia'!A:D,3,FALSE)</f>
        <v>Health Care</v>
      </c>
      <c r="D390" s="47">
        <v>361284</v>
      </c>
      <c r="E390" s="47" t="s">
        <v>16</v>
      </c>
      <c r="F390" s="47">
        <v>2018</v>
      </c>
      <c r="G390" s="47" t="s">
        <v>17</v>
      </c>
      <c r="H390" s="48">
        <v>43373</v>
      </c>
      <c r="I390" s="48">
        <v>43430</v>
      </c>
      <c r="J390" s="48">
        <v>43430</v>
      </c>
      <c r="K390" s="47">
        <v>91400000</v>
      </c>
      <c r="L390" s="47">
        <v>93300000</v>
      </c>
      <c r="M390" s="47" t="s">
        <v>1977</v>
      </c>
      <c r="N390" s="20">
        <f>'Balance Sheet Annual'!AH390/'Balance Sheet Annual'!BR390</f>
        <v>1.6335000373217885</v>
      </c>
      <c r="O390" s="21">
        <f>('Balance Sheet Annual'!AH390-'Balance Sheet Annual'!U390)/'Balance Sheet Annual'!BR390</f>
        <v>1.3064865268343659</v>
      </c>
      <c r="P390" s="21">
        <f>'Balance Sheet Annual'!N390/'Balance Sheet Annual'!BR390</f>
        <v>0.37680077629319997</v>
      </c>
      <c r="Q390" s="21">
        <f>'Balance Sheet Annual'!CH390/'Balance Sheet Annual'!CS390</f>
        <v>1.0473972430288916</v>
      </c>
      <c r="R390" s="21">
        <f>('Balance Sheet Annual'!BH390+'Balance Sheet Annual'!BS390)/'Balance Sheet Annual'!BB390</f>
        <v>0</v>
      </c>
      <c r="S390" s="21">
        <f>('Balance Sheet Annual'!BH390/'Balance Sheet Annual'!BB390)</f>
        <v>0</v>
      </c>
      <c r="T390" s="21">
        <f>'Balance Sheet Annual'!BS390/'Balance Sheet Annual'!BB390</f>
        <v>0</v>
      </c>
      <c r="U390" s="21">
        <f>('Balance Sheet Annual'!BH390+'Balance Sheet Annual'!BS390)/'Balance Sheet Annual'!CS390</f>
        <v>0</v>
      </c>
      <c r="V390" s="21">
        <f>('Balance Sheet Annual'!BH390/'Balance Sheet Annual'!CS390)</f>
        <v>0</v>
      </c>
      <c r="W390" s="21">
        <f>('Balance Sheet Annual'!BS390/'Balance Sheet Annual'!CS390)</f>
        <v>0</v>
      </c>
      <c r="X390" s="22">
        <f>'Balance Sheet Annual'!AH390/'Balance Sheet Annual'!BB390</f>
        <v>0.67279490884495963</v>
      </c>
      <c r="Y390" s="22">
        <f>'Balance Sheet Annual'!CS390/('Balance Sheet Annual'!BB390-'Balance Sheet Annual'!AQ390-'Balance Sheet Annual'!AR390-'Balance Sheet Annual'!AS390)</f>
        <v>0.55587823652904134</v>
      </c>
      <c r="Z390" s="22">
        <f>'Balance Sheet Annual'!BA390/'Balance Sheet Annual'!BB390</f>
        <v>0.32720509115504043</v>
      </c>
      <c r="AA390" s="22">
        <f>'Balance Sheet Annual'!AR390/'Balance Sheet Annual'!BB390</f>
        <v>9.0263473422080118E-2</v>
      </c>
      <c r="AB390" s="23">
        <f>'Balance Sheet Annual'!CS390/'Balance Sheet Annual'!CT390</f>
        <v>0.48842500076859224</v>
      </c>
      <c r="AC390" s="24">
        <f>'Income Statement Annual'!V390/'Income Statement Annual'!N390</f>
        <v>0.43629885923743622</v>
      </c>
      <c r="AD390" s="22">
        <f>('Income Statement Annual'!AF390-'Income Statement Annual'!AC390)/'Income Statement Annual'!N390</f>
        <v>0.17142269877702032</v>
      </c>
      <c r="AE390" s="22">
        <f>'Income Statement Annual'!AF390/'Income Statement Annual'!N390</f>
        <v>0.17142269877702032</v>
      </c>
      <c r="AF390" s="22">
        <f>'Income Statement Annual'!BS390/'Income Statement Annual'!N390</f>
        <v>5.1351443938200132E-2</v>
      </c>
      <c r="AG390" s="22">
        <f>('Income Statement Annual'!AF390-'Income Statement Annual'!AC390)/('Income Statement Annual'!AH390*-1)</f>
        <v>-47.657142857142858</v>
      </c>
      <c r="AH390" s="23">
        <f>'Income Statement Annual'!AF390/('Income Statement Annual'!AH390*-1)</f>
        <v>-47.657142857142858</v>
      </c>
      <c r="AI390" s="24">
        <f>'Cash Flow Statement Annual'!BG390/'Cash Flow Statement Annual'!AB390</f>
        <v>-1.0705649593317212</v>
      </c>
      <c r="AJ390" s="22">
        <f>'Cash Flow Statement Annual'!AB390/'Balance Sheet Annual'!BR390</f>
        <v>0.33955363141001715</v>
      </c>
      <c r="AK390" s="22" t="e">
        <f>('Cash Flow Statement Annual'!AB390+'Cash Flow Statement Annual'!AV390)/('Balance Sheet Annual'!BH390+'Balance Sheet Annual'!BS390)</f>
        <v>#DIV/0!</v>
      </c>
      <c r="AL390" s="23" t="e">
        <f>('Cash Flow Statement Annual'!AB390/('Balance Sheet Annual'!BH390+'Balance Sheet Annual'!BS390))</f>
        <v>#DIV/0!</v>
      </c>
      <c r="AM390" s="24">
        <f>'Income Statement Annual'!BS390/'Balance Sheet Annual'!CS390</f>
        <v>9.4353874236797378E-2</v>
      </c>
      <c r="AN390" s="22">
        <f>'Income Statement Annual'!N390/'Balance Sheet Annual'!CS390</f>
        <v>1.8374142380562724</v>
      </c>
      <c r="AO390" s="22">
        <f>'Income Statement Annual'!N390/'Balance Sheet Annual'!BB390</f>
        <v>0.89743905063485718</v>
      </c>
      <c r="AP390" s="22">
        <f>'Income Statement Annual'!N390/('Balance Sheet Annual'!AH390-'Balance Sheet Annual'!BR390)</f>
        <v>3.4394956993048194</v>
      </c>
      <c r="AQ390" s="22">
        <f>'Income Statement Annual'!BS390/'Balance Sheet Annual'!BB390</f>
        <v>4.6084791096627414E-2</v>
      </c>
      <c r="AR390" s="22">
        <f>'Cash Flow Statement Annual'!AB390/'Income Statement Annual'!N390</f>
        <v>0.155835702785105</v>
      </c>
      <c r="AS390" s="22">
        <f>'Cash Flow Statement Annual'!BG390/'Income Statement Annual'!N390</f>
        <v>-0.16683224281456613</v>
      </c>
      <c r="AT390" s="22">
        <f>'Cash Flow Statement Annual'!AB390/'Balance Sheet Annual'!BB390</f>
        <v>0.1398530451624804</v>
      </c>
      <c r="AU390" s="22">
        <f>('Cash Flow Statement Annual'!AB390+'Cash Flow Statement Annual'!AU390)/'Balance Sheet Annual'!BR390</f>
        <v>0.20220944987683809</v>
      </c>
      <c r="AV390" s="22" t="e">
        <f>('Cash Flow Statement Annual'!AB390+'Cash Flow Statement Annual'!AU390)/('Balance Sheet Annual'!BH390+'Balance Sheet Annual'!BS390)</f>
        <v>#DIV/0!</v>
      </c>
      <c r="AW390" s="22" t="e">
        <f>'Cash Flow Statement Annual'!AB390/'Balance Sheet Annual'!BS390</f>
        <v>#DIV/0!</v>
      </c>
      <c r="AX390" s="22" t="e">
        <f>('Cash Flow Statement Annual'!AB390+'Cash Flow Statement Annual'!AU390)/'Balance Sheet Annual'!BS390</f>
        <v>#DIV/0!</v>
      </c>
      <c r="AY390" s="22">
        <f>('Balance Sheet Annual'!BH390+'Balance Sheet Annual'!BS390)/('Income Statement Annual'!AF390-'Income Statement Annual'!AC390)</f>
        <v>0</v>
      </c>
      <c r="AZ390" s="22">
        <f>(('Balance Sheet Annual'!BH390+'Balance Sheet Annual'!BS390)-'Balance Sheet Annual'!N390)/('Income Statement Annual'!AF390-'Income Statement Annual'!AC390)</f>
        <v>-1.0087929656274981</v>
      </c>
      <c r="BA390" s="22">
        <f>('Cash Flow Statement Annual'!AB390+'Cash Flow Statement Annual'!AU390)/'Income Statement Annual'!BS390</f>
        <v>1.8072048032021348</v>
      </c>
      <c r="BB390" s="22" t="e">
        <f>'Income Statement Annual'!AF390/('Balance Sheet Annual'!BH390+'Balance Sheet Annual'!BS390)</f>
        <v>#DIV/0!</v>
      </c>
      <c r="BC390" s="23">
        <f>'Income Statement Annual'!AF390/('Balance Sheet Annual'!BB390-'Balance Sheet Annual'!BR390)</f>
        <v>0.26157867224255099</v>
      </c>
    </row>
    <row r="391" spans="1:55" x14ac:dyDescent="0.2">
      <c r="A391" s="47" t="s">
        <v>1213</v>
      </c>
      <c r="B391" s="47" t="s">
        <v>1214</v>
      </c>
      <c r="C391" s="47" t="str">
        <f>VLOOKUP(A391,'[1]S&amp;P 500 Wikipedia'!A:D,3,FALSE)</f>
        <v>Consumer Discretionary</v>
      </c>
      <c r="D391" s="47">
        <v>330907</v>
      </c>
      <c r="E391" s="47" t="s">
        <v>16</v>
      </c>
      <c r="F391" s="47">
        <v>2017</v>
      </c>
      <c r="G391" s="47" t="s">
        <v>17</v>
      </c>
      <c r="H391" s="48">
        <v>43190</v>
      </c>
      <c r="I391" s="48">
        <v>43190</v>
      </c>
      <c r="J391" s="48">
        <v>43321</v>
      </c>
      <c r="K391" s="47">
        <v>419042898</v>
      </c>
      <c r="L391" s="47">
        <v>406784232</v>
      </c>
      <c r="M391" s="47" t="s">
        <v>2155</v>
      </c>
      <c r="N391" s="20">
        <f>'Balance Sheet Annual'!AH391/'Balance Sheet Annual'!BR391</f>
        <v>1.4920605741822826</v>
      </c>
      <c r="O391" s="21">
        <f>('Balance Sheet Annual'!AH391-'Balance Sheet Annual'!U391)/'Balance Sheet Annual'!BR391</f>
        <v>0.8990238079232733</v>
      </c>
      <c r="P391" s="21">
        <f>'Balance Sheet Annual'!N391/'Balance Sheet Annual'!BR391</f>
        <v>0.2168840672747703</v>
      </c>
      <c r="Q391" s="21">
        <f>'Balance Sheet Annual'!CH391/'Balance Sheet Annual'!CS391</f>
        <v>1.7958355747789645</v>
      </c>
      <c r="R391" s="21">
        <f>('Balance Sheet Annual'!BH391+'Balance Sheet Annual'!BS391)/'Balance Sheet Annual'!BB391</f>
        <v>0.36308926799795566</v>
      </c>
      <c r="S391" s="21">
        <f>('Balance Sheet Annual'!BH391/'Balance Sheet Annual'!BB391)</f>
        <v>0.14851371940131758</v>
      </c>
      <c r="T391" s="21">
        <f>'Balance Sheet Annual'!BS391/'Balance Sheet Annual'!BB391</f>
        <v>0.21457554859663805</v>
      </c>
      <c r="U391" s="21">
        <f>('Balance Sheet Annual'!BH391+'Balance Sheet Annual'!BS391)/'Balance Sheet Annual'!CS391</f>
        <v>1.0151378922891379</v>
      </c>
      <c r="V391" s="21">
        <f>('Balance Sheet Annual'!BH391/'Balance Sheet Annual'!CS391)</f>
        <v>0.41521994004494461</v>
      </c>
      <c r="W391" s="21">
        <f>('Balance Sheet Annual'!BS391/'Balance Sheet Annual'!CS391)</f>
        <v>0.5999179522441932</v>
      </c>
      <c r="X391" s="22">
        <f>'Balance Sheet Annual'!AH391/'Balance Sheet Annual'!BB391</f>
        <v>0.45419282322032795</v>
      </c>
      <c r="Y391" s="22">
        <f>'Balance Sheet Annual'!CS391/('Balance Sheet Annual'!BB391-'Balance Sheet Annual'!AQ391-'Balance Sheet Annual'!AR391-'Balance Sheet Annual'!AS391)</f>
        <v>0.56757568235425737</v>
      </c>
      <c r="Z391" s="22">
        <f>'Balance Sheet Annual'!BA391/'Balance Sheet Annual'!BB391</f>
        <v>0.54580717677967205</v>
      </c>
      <c r="AA391" s="22">
        <f>'Balance Sheet Annual'!AR391/'Balance Sheet Annual'!BB391</f>
        <v>0.16420988215852303</v>
      </c>
      <c r="AB391" s="23">
        <f>'Balance Sheet Annual'!CS391/'Balance Sheet Annual'!CT391</f>
        <v>0.35767482502223286</v>
      </c>
      <c r="AC391" s="24">
        <f>'Income Statement Annual'!V391/'Income Statement Annual'!N391</f>
        <v>0.50513475498673843</v>
      </c>
      <c r="AD391" s="22">
        <f>('Income Statement Annual'!AF391-'Income Statement Annual'!AC391)/'Income Statement Annual'!N391</f>
        <v>0.12725996740206333</v>
      </c>
      <c r="AE391" s="22">
        <f>'Income Statement Annual'!AF391/'Income Statement Annual'!N391</f>
        <v>0.12725996740206333</v>
      </c>
      <c r="AF391" s="22">
        <f>'Income Statement Annual'!BS391/'Income Statement Annual'!N391</f>
        <v>5.2062804579086401E-2</v>
      </c>
      <c r="AG391" s="22">
        <f>('Income Statement Annual'!AF391-'Income Statement Annual'!AC391)/('Income Statement Annual'!AH391*-1)</f>
        <v>17.502212389380531</v>
      </c>
      <c r="AH391" s="23">
        <f>'Income Statement Annual'!AF391/('Income Statement Annual'!AH391*-1)</f>
        <v>17.502212389380531</v>
      </c>
      <c r="AI391" s="24">
        <f>'Cash Flow Statement Annual'!BG391/'Cash Flow Statement Annual'!AB391</f>
        <v>-0.92428288554649884</v>
      </c>
      <c r="AJ391" s="22">
        <f>'Cash Flow Statement Annual'!AB391/'Balance Sheet Annual'!BR391</f>
        <v>0.46981214969021889</v>
      </c>
      <c r="AK391" s="22">
        <f>('Cash Flow Statement Annual'!AB391+'Cash Flow Statement Annual'!AV391)/('Balance Sheet Annual'!BH391+'Balance Sheet Annual'!BS391)</f>
        <v>0.21100336919052354</v>
      </c>
      <c r="AL391" s="23">
        <f>('Cash Flow Statement Annual'!AB391/('Balance Sheet Annual'!BH391+'Balance Sheet Annual'!BS391))</f>
        <v>0.39388064828204405</v>
      </c>
      <c r="AM391" s="24">
        <f>'Income Statement Annual'!BS391/'Balance Sheet Annual'!CS391</f>
        <v>0.16673183127554164</v>
      </c>
      <c r="AN391" s="22">
        <f>'Income Statement Annual'!N391/'Balance Sheet Annual'!CS391</f>
        <v>3.2025134378280824</v>
      </c>
      <c r="AO391" s="22">
        <f>'Income Statement Annual'!N391/'Balance Sheet Annual'!BB391</f>
        <v>1.1454584335065088</v>
      </c>
      <c r="AP391" s="22">
        <f>'Income Statement Annual'!N391/('Balance Sheet Annual'!AH391-'Balance Sheet Annual'!BR391)</f>
        <v>7.6472793031245185</v>
      </c>
      <c r="AQ391" s="22">
        <f>'Income Statement Annual'!BS391/'Balance Sheet Annual'!BB391</f>
        <v>5.9635778577115807E-2</v>
      </c>
      <c r="AR391" s="22">
        <f>'Cash Flow Statement Annual'!AB391/'Income Statement Annual'!N391</f>
        <v>0.12485292532657838</v>
      </c>
      <c r="AS391" s="22">
        <f>'Cash Flow Statement Annual'!BG391/'Income Statement Annual'!N391</f>
        <v>-0.11539942208977141</v>
      </c>
      <c r="AT391" s="22">
        <f>'Cash Flow Statement Annual'!AB391/'Balance Sheet Annual'!BB391</f>
        <v>0.14301383626328759</v>
      </c>
      <c r="AU391" s="22">
        <f>('Cash Flow Statement Annual'!AB391+'Cash Flow Statement Annual'!AU391)/'Balance Sheet Annual'!BR391</f>
        <v>0.22250622764094508</v>
      </c>
      <c r="AV391" s="22">
        <f>('Cash Flow Statement Annual'!AB391+'Cash Flow Statement Annual'!AU391)/('Balance Sheet Annual'!BH391+'Balance Sheet Annual'!BS391)</f>
        <v>0.18654455242972218</v>
      </c>
      <c r="AW391" s="22">
        <f>'Cash Flow Statement Annual'!AB391/'Balance Sheet Annual'!BS391</f>
        <v>0.66649642607754378</v>
      </c>
      <c r="AX391" s="22">
        <f>('Cash Flow Statement Annual'!AB391+'Cash Flow Statement Annual'!AU391)/'Balance Sheet Annual'!BS391</f>
        <v>0.31565723789917088</v>
      </c>
      <c r="AY391" s="22">
        <f>('Balance Sheet Annual'!BH391+'Balance Sheet Annual'!BS391)/('Income Statement Annual'!AF391-'Income Statement Annual'!AC391)</f>
        <v>2.4908195783352958</v>
      </c>
      <c r="AZ391" s="22">
        <f>(('Balance Sheet Annual'!BH391+'Balance Sheet Annual'!BS391)-'Balance Sheet Annual'!N391)/('Income Statement Annual'!AF391-'Income Statement Annual'!AC391)</f>
        <v>2.0379112361867886</v>
      </c>
      <c r="BA391" s="22">
        <f>('Cash Flow Statement Annual'!AB391+'Cash Flow Statement Annual'!AU391)/'Income Statement Annual'!BS391</f>
        <v>1.1357665919147601</v>
      </c>
      <c r="BB391" s="22">
        <f>'Income Statement Annual'!AF391/('Balance Sheet Annual'!BH391+'Balance Sheet Annual'!BS391)</f>
        <v>0.40147428127585855</v>
      </c>
      <c r="BC391" s="23">
        <f>'Income Statement Annual'!AF391/('Balance Sheet Annual'!BB391-'Balance Sheet Annual'!BR391)</f>
        <v>0.20956346904230211</v>
      </c>
    </row>
    <row r="392" spans="1:55" x14ac:dyDescent="0.2">
      <c r="A392" s="47" t="s">
        <v>1192</v>
      </c>
      <c r="B392" s="47" t="s">
        <v>1193</v>
      </c>
      <c r="C392" s="47" t="str">
        <f>VLOOKUP(A392,'[1]S&amp;P 500 Wikipedia'!A:D,3,FALSE)</f>
        <v>Energy</v>
      </c>
      <c r="D392" s="47">
        <v>410846</v>
      </c>
      <c r="E392" s="47" t="s">
        <v>16</v>
      </c>
      <c r="F392" s="47">
        <v>2017</v>
      </c>
      <c r="G392" s="47" t="s">
        <v>17</v>
      </c>
      <c r="H392" s="48">
        <v>43100</v>
      </c>
      <c r="I392" s="48">
        <v>43159</v>
      </c>
      <c r="J392" s="48">
        <v>43318</v>
      </c>
      <c r="K392" s="47">
        <v>437000000</v>
      </c>
      <c r="L392" s="47">
        <v>438000000</v>
      </c>
      <c r="M392" s="47" t="s">
        <v>2156</v>
      </c>
      <c r="N392" s="20">
        <f>'Balance Sheet Annual'!AH392/'Balance Sheet Annual'!BR392</f>
        <v>1.7443772016981303</v>
      </c>
      <c r="O392" s="21">
        <f>('Balance Sheet Annual'!AH392-'Balance Sheet Annual'!U392)/'Balance Sheet Annual'!BR392</f>
        <v>1.1677355252461386</v>
      </c>
      <c r="P392" s="21">
        <f>'Balance Sheet Annual'!N392/'Balance Sheet Annual'!BR392</f>
        <v>0.52840755126004879</v>
      </c>
      <c r="Q392" s="21">
        <f>'Balance Sheet Annual'!CH392/'Balance Sheet Annual'!CS392</f>
        <v>1.1903056768558953</v>
      </c>
      <c r="R392" s="21">
        <f>('Balance Sheet Annual'!BH392+'Balance Sheet Annual'!BS392)/'Balance Sheet Annual'!BB392</f>
        <v>0.17688105586347144</v>
      </c>
      <c r="S392" s="21">
        <f>('Balance Sheet Annual'!BH392/'Balance Sheet Annual'!BB392)</f>
        <v>2.4323138881135612E-3</v>
      </c>
      <c r="T392" s="21">
        <f>'Balance Sheet Annual'!BS392/'Balance Sheet Annual'!BB392</f>
        <v>0.17444874197535787</v>
      </c>
      <c r="U392" s="21">
        <f>('Balance Sheet Annual'!BH392+'Balance Sheet Annual'!BS392)/'Balance Sheet Annual'!CS392</f>
        <v>0.38742358078602618</v>
      </c>
      <c r="V392" s="21">
        <f>('Balance Sheet Annual'!BH392/'Balance Sheet Annual'!CS392)</f>
        <v>5.3275109170305675E-3</v>
      </c>
      <c r="W392" s="21">
        <f>('Balance Sheet Annual'!BS392/'Balance Sheet Annual'!CS392)</f>
        <v>0.38209606986899564</v>
      </c>
      <c r="X392" s="22">
        <f>'Balance Sheet Annual'!AH392/'Balance Sheet Annual'!BB392</f>
        <v>0.38502332628892699</v>
      </c>
      <c r="Y392" s="22">
        <f>'Balance Sheet Annual'!CS392/('Balance Sheet Annual'!BB392-'Balance Sheet Annual'!AQ392-'Balance Sheet Annual'!AR392-'Balance Sheet Annual'!AS392)</f>
        <v>0.45655727899836518</v>
      </c>
      <c r="Z392" s="22">
        <f>'Balance Sheet Annual'!BA392/'Balance Sheet Annual'!BB392</f>
        <v>0.61497667371107301</v>
      </c>
      <c r="AA392" s="22">
        <f>'Balance Sheet Annual'!AR392/'Balance Sheet Annual'!BB392</f>
        <v>0</v>
      </c>
      <c r="AB392" s="23">
        <f>'Balance Sheet Annual'!CS392/'Balance Sheet Annual'!CT392</f>
        <v>0.45655727899836518</v>
      </c>
      <c r="AC392" s="24">
        <f>'Income Statement Annual'!V392/'Income Statement Annual'!N392</f>
        <v>4.8382634603107044E-2</v>
      </c>
      <c r="AD392" s="22">
        <f>('Income Statement Annual'!AF392-'Income Statement Annual'!AC392)/'Income Statement Annual'!N392</f>
        <v>3.8848691210895937E-2</v>
      </c>
      <c r="AE392" s="22">
        <f>'Income Statement Annual'!AF392/'Income Statement Annual'!N392</f>
        <v>3.82953819961694E-2</v>
      </c>
      <c r="AF392" s="22">
        <f>'Income Statement Annual'!BS392/'Income Statement Annual'!N392</f>
        <v>4.325388380506491E-2</v>
      </c>
      <c r="AG392" s="22">
        <f>('Income Statement Annual'!AF392-'Income Statement Annual'!AC392)/('Income Statement Annual'!AH392*-1)</f>
        <v>7.8012820512820511</v>
      </c>
      <c r="AH392" s="23">
        <f>'Income Statement Annual'!AF392/('Income Statement Annual'!AH392*-1)</f>
        <v>7.6901709401709404</v>
      </c>
      <c r="AI392" s="24">
        <f>'Cash Flow Statement Annual'!BG392/'Cash Flow Statement Annual'!AB392</f>
        <v>-0.41444728201386355</v>
      </c>
      <c r="AJ392" s="22">
        <f>'Cash Flow Statement Annual'!AB392/'Balance Sheet Annual'!BR392</f>
        <v>0.49516755487309189</v>
      </c>
      <c r="AK392" s="22">
        <f>('Cash Flow Statement Annual'!AB392+'Cash Flow Statement Annual'!AV392)/('Balance Sheet Annual'!BH392+'Balance Sheet Annual'!BS392)</f>
        <v>0.47790802524797116</v>
      </c>
      <c r="AL392" s="23">
        <f>('Cash Flow Statement Annual'!AB392/('Balance Sheet Annual'!BH392+'Balance Sheet Annual'!BS392))</f>
        <v>0.61789900811541931</v>
      </c>
      <c r="AM392" s="24">
        <f>'Income Statement Annual'!BS392/'Balance Sheet Annual'!CS392</f>
        <v>0.17751091703056768</v>
      </c>
      <c r="AN392" s="22">
        <f>'Income Statement Annual'!N392/'Balance Sheet Annual'!CS392</f>
        <v>4.1039301310043665</v>
      </c>
      <c r="AO392" s="22">
        <f>'Income Statement Annual'!N392/'Balance Sheet Annual'!BB392</f>
        <v>1.8736791738107581</v>
      </c>
      <c r="AP392" s="22">
        <f>'Income Statement Annual'!N392/('Balance Sheet Annual'!AH392-'Balance Sheet Annual'!BR392)</f>
        <v>11.403955830603081</v>
      </c>
      <c r="AQ392" s="22">
        <f>'Income Statement Annual'!BS392/'Balance Sheet Annual'!BB392</f>
        <v>8.1043901271980537E-2</v>
      </c>
      <c r="AR392" s="22">
        <f>'Cash Flow Statement Annual'!AB392/'Income Statement Annual'!N392</f>
        <v>5.8331559906363059E-2</v>
      </c>
      <c r="AS392" s="22">
        <f>'Cash Flow Statement Annual'!BG392/'Income Statement Annual'!N392</f>
        <v>-2.4175356458821025E-2</v>
      </c>
      <c r="AT392" s="22">
        <f>'Cash Flow Statement Annual'!AB392/'Balance Sheet Annual'!BB392</f>
        <v>0.10929462897244707</v>
      </c>
      <c r="AU392" s="22">
        <f>('Cash Flow Statement Annual'!AB392+'Cash Flow Statement Annual'!AU392)/'Balance Sheet Annual'!BR392</f>
        <v>0.28001083912925662</v>
      </c>
      <c r="AV392" s="22">
        <f>('Cash Flow Statement Annual'!AB392+'Cash Flow Statement Annual'!AU392)/('Balance Sheet Annual'!BH392+'Balance Sheet Annual'!BS392)</f>
        <v>0.34941388638412985</v>
      </c>
      <c r="AW392" s="22">
        <f>'Cash Flow Statement Annual'!AB392/'Balance Sheet Annual'!BS392</f>
        <v>0.62651428571428569</v>
      </c>
      <c r="AX392" s="22">
        <f>('Cash Flow Statement Annual'!AB392+'Cash Flow Statement Annual'!AU392)/'Balance Sheet Annual'!BS392</f>
        <v>0.35428571428571426</v>
      </c>
      <c r="AY392" s="22">
        <f>('Balance Sheet Annual'!BH392+'Balance Sheet Annual'!BS392)/('Income Statement Annual'!AF392-'Income Statement Annual'!AC392)</f>
        <v>2.4300191728293616</v>
      </c>
      <c r="AZ392" s="22">
        <f>(('Balance Sheet Annual'!BH392+'Balance Sheet Annual'!BS392)-'Balance Sheet Annual'!N392)/('Income Statement Annual'!AF392-'Income Statement Annual'!AC392)</f>
        <v>0.82771843330594352</v>
      </c>
      <c r="BA392" s="22">
        <f>('Cash Flow Statement Annual'!AB392+'Cash Flow Statement Annual'!AU392)/'Income Statement Annual'!BS392</f>
        <v>0.76260762607626076</v>
      </c>
      <c r="BB392" s="22">
        <f>'Income Statement Annual'!AF392/('Balance Sheet Annual'!BH392+'Balance Sheet Annual'!BS392)</f>
        <v>0.40565825067628491</v>
      </c>
      <c r="BC392" s="23">
        <f>'Income Statement Annual'!AF392/('Balance Sheet Annual'!BB392-'Balance Sheet Annual'!BR392)</f>
        <v>9.2076649525417664E-2</v>
      </c>
    </row>
    <row r="393" spans="1:55" x14ac:dyDescent="0.2">
      <c r="A393" s="47" t="s">
        <v>1222</v>
      </c>
      <c r="B393" s="47" t="s">
        <v>1223</v>
      </c>
      <c r="C393" s="47" t="str">
        <f>VLOOKUP(A393,'[1]S&amp;P 500 Wikipedia'!A:D,3,FALSE)</f>
        <v>Materials</v>
      </c>
      <c r="D393" s="47">
        <v>378238</v>
      </c>
      <c r="E393" s="47" t="s">
        <v>16</v>
      </c>
      <c r="F393" s="47">
        <v>2018</v>
      </c>
      <c r="G393" s="47" t="s">
        <v>17</v>
      </c>
      <c r="H393" s="48">
        <v>43465</v>
      </c>
      <c r="I393" s="48">
        <v>43522</v>
      </c>
      <c r="J393" s="48">
        <v>43522</v>
      </c>
      <c r="K393" s="47">
        <v>132053000</v>
      </c>
      <c r="L393" s="47">
        <v>133400000</v>
      </c>
      <c r="M393" s="47" t="s">
        <v>1980</v>
      </c>
      <c r="N393" s="20">
        <f>'Balance Sheet Annual'!AH393/'Balance Sheet Annual'!BR393</f>
        <v>1.7909634055265122</v>
      </c>
      <c r="O393" s="21">
        <f>('Balance Sheet Annual'!AH393-'Balance Sheet Annual'!U393)/'Balance Sheet Annual'!BR393</f>
        <v>1.0784416231018172</v>
      </c>
      <c r="P393" s="21">
        <f>'Balance Sheet Annual'!N393/'Balance Sheet Annual'!BR393</f>
        <v>6.6445938096423532E-2</v>
      </c>
      <c r="Q393" s="21">
        <f>'Balance Sheet Annual'!CH393/'Balance Sheet Annual'!CS393</f>
        <v>0.88973924749317834</v>
      </c>
      <c r="R393" s="21">
        <f>('Balance Sheet Annual'!BH393+'Balance Sheet Annual'!BS393)/'Balance Sheet Annual'!BB393</f>
        <v>0.29621048541872413</v>
      </c>
      <c r="S393" s="21">
        <f>('Balance Sheet Annual'!BH393/'Balance Sheet Annual'!BB393)</f>
        <v>1.3529418345770448E-2</v>
      </c>
      <c r="T393" s="21">
        <f>'Balance Sheet Annual'!BS393/'Balance Sheet Annual'!BB393</f>
        <v>0.28268106707295365</v>
      </c>
      <c r="U393" s="21">
        <f>('Balance Sheet Annual'!BH393+'Balance Sheet Annual'!BS393)/'Balance Sheet Annual'!CS393</f>
        <v>0.55976057981476879</v>
      </c>
      <c r="V393" s="21">
        <f>('Balance Sheet Annual'!BH393/'Balance Sheet Annual'!CS393)</f>
        <v>2.5567072843756648E-2</v>
      </c>
      <c r="W393" s="21">
        <f>('Balance Sheet Annual'!BS393/'Balance Sheet Annual'!CS393)</f>
        <v>0.5341935069710122</v>
      </c>
      <c r="X393" s="22">
        <f>'Balance Sheet Annual'!AH393/'Balance Sheet Annual'!BB393</f>
        <v>0.10975699060122272</v>
      </c>
      <c r="Y393" s="22">
        <f>'Balance Sheet Annual'!CS393/('Balance Sheet Annual'!BB393-'Balance Sheet Annual'!AQ393-'Balance Sheet Annual'!AR393-'Balance Sheet Annual'!AS393)</f>
        <v>0.93386654882581543</v>
      </c>
      <c r="Z393" s="22">
        <f>'Balance Sheet Annual'!BA393/'Balance Sheet Annual'!BB393</f>
        <v>0.89024300939877732</v>
      </c>
      <c r="AA393" s="22">
        <f>'Balance Sheet Annual'!AR393/'Balance Sheet Annual'!BB393</f>
        <v>0.32194407519021817</v>
      </c>
      <c r="AB393" s="23">
        <f>'Balance Sheet Annual'!CS393/'Balance Sheet Annual'!CT393</f>
        <v>0.52917353615137308</v>
      </c>
      <c r="AC393" s="24">
        <f>'Income Statement Annual'!V393/'Income Statement Annual'!N393</f>
        <v>0.25119276893742432</v>
      </c>
      <c r="AD393" s="22">
        <f>('Income Statement Annual'!AF393-'Income Statement Annual'!AC393)/'Income Statement Annual'!N393</f>
        <v>0.16718934560900633</v>
      </c>
      <c r="AE393" s="22">
        <f>'Income Statement Annual'!AF393/'Income Statement Annual'!N393</f>
        <v>0.16718934560900633</v>
      </c>
      <c r="AF393" s="22">
        <f>'Income Statement Annual'!BS393/'Income Statement Annual'!N393</f>
        <v>0.11768661121288361</v>
      </c>
      <c r="AG393" s="22">
        <f>('Income Statement Annual'!AF393-'Income Statement Annual'!AC393)/('Income Statement Annual'!AH393*-1)</f>
        <v>5.3322151313826653</v>
      </c>
      <c r="AH393" s="23">
        <f>'Income Statement Annual'!AF393/('Income Statement Annual'!AH393*-1)</f>
        <v>5.3322151313826653</v>
      </c>
      <c r="AI393" s="24">
        <f>'Cash Flow Statement Annual'!BG393/'Cash Flow Statement Annual'!AB393</f>
        <v>-0.31836614123588908</v>
      </c>
      <c r="AJ393" s="22">
        <f>'Cash Flow Statement Annual'!AB393/'Balance Sheet Annual'!BR393</f>
        <v>1.3820877935441043</v>
      </c>
      <c r="AK393" s="22">
        <f>('Cash Flow Statement Annual'!AB393+'Cash Flow Statement Annual'!AV393)/('Balance Sheet Annual'!BH393+'Balance Sheet Annual'!BS393)</f>
        <v>0.23508882769418826</v>
      </c>
      <c r="AL393" s="23">
        <f>('Cash Flow Statement Annual'!AB393/('Balance Sheet Annual'!BH393+'Balance Sheet Annual'!BS393))</f>
        <v>0.28594379854277258</v>
      </c>
      <c r="AM393" s="24">
        <f>'Income Statement Annual'!BS393/'Balance Sheet Annual'!CS393</f>
        <v>9.913792357843304E-2</v>
      </c>
      <c r="AN393" s="22">
        <f>'Income Statement Annual'!N393/'Balance Sheet Annual'!CS393</f>
        <v>0.84238914313797508</v>
      </c>
      <c r="AO393" s="22">
        <f>'Income Statement Annual'!N393/'Balance Sheet Annual'!BB393</f>
        <v>0.44577004168984746</v>
      </c>
      <c r="AP393" s="22">
        <f>'Income Statement Annual'!N393/('Balance Sheet Annual'!AH393-'Balance Sheet Annual'!BR393)</f>
        <v>9.1962127172966568</v>
      </c>
      <c r="AQ393" s="22">
        <f>'Income Statement Annual'!BS393/'Balance Sheet Annual'!BB393</f>
        <v>5.2461165586704002E-2</v>
      </c>
      <c r="AR393" s="22">
        <f>'Cash Flow Statement Annual'!AB393/'Income Statement Annual'!N393</f>
        <v>0.19000727605593504</v>
      </c>
      <c r="AS393" s="22">
        <f>'Cash Flow Statement Annual'!BG393/'Income Statement Annual'!N393</f>
        <v>-6.0491883284670381E-2</v>
      </c>
      <c r="AT393" s="22">
        <f>'Cash Flow Statement Annual'!AB393/'Balance Sheet Annual'!BB393</f>
        <v>8.4699551368828521E-2</v>
      </c>
      <c r="AU393" s="22">
        <f>('Cash Flow Statement Annual'!AB393+'Cash Flow Statement Annual'!AU393)/'Balance Sheet Annual'!BR393</f>
        <v>0.27032777362874449</v>
      </c>
      <c r="AV393" s="22">
        <f>('Cash Flow Statement Annual'!AB393+'Cash Flow Statement Annual'!AU393)/('Balance Sheet Annual'!BH393+'Balance Sheet Annual'!BS393)</f>
        <v>5.5928827968877687E-2</v>
      </c>
      <c r="AW393" s="22">
        <f>'Cash Flow Statement Annual'!AB393/'Balance Sheet Annual'!BS393</f>
        <v>0.29962937470789108</v>
      </c>
      <c r="AX393" s="22">
        <f>('Cash Flow Statement Annual'!AB393+'Cash Flow Statement Annual'!AU393)/'Balance Sheet Annual'!BS393</f>
        <v>5.8605641520682664E-2</v>
      </c>
      <c r="AY393" s="22">
        <f>('Balance Sheet Annual'!BH393+'Balance Sheet Annual'!BS393)/('Income Statement Annual'!AF393-'Income Statement Annual'!AC393)</f>
        <v>3.9744858202243818</v>
      </c>
      <c r="AZ393" s="22">
        <f>(('Balance Sheet Annual'!BH393+'Balance Sheet Annual'!BS393)-'Balance Sheet Annual'!N393)/('Income Statement Annual'!AF393-'Income Statement Annual'!AC393)</f>
        <v>3.9198478647431862</v>
      </c>
      <c r="BA393" s="22">
        <f>('Cash Flow Statement Annual'!AB393+'Cash Flow Statement Annual'!AU393)/'Income Statement Annual'!BS393</f>
        <v>0.31578988183518963</v>
      </c>
      <c r="BB393" s="22">
        <f>'Income Statement Annual'!AF393/('Balance Sheet Annual'!BH393+'Balance Sheet Annual'!BS393)</f>
        <v>0.25160487299047513</v>
      </c>
      <c r="BC393" s="23">
        <f>'Income Statement Annual'!AF393/('Balance Sheet Annual'!BB393-'Balance Sheet Annual'!BR393)</f>
        <v>7.9393536867333081E-2</v>
      </c>
    </row>
    <row r="394" spans="1:55" x14ac:dyDescent="0.2">
      <c r="A394" s="47" t="s">
        <v>1219</v>
      </c>
      <c r="B394" s="47" t="s">
        <v>1220</v>
      </c>
      <c r="C394" s="47" t="str">
        <f>VLOOKUP(A394,'[1]S&amp;P 500 Wikipedia'!A:D,3,FALSE)</f>
        <v>Real Estate</v>
      </c>
      <c r="D394" s="47">
        <v>378237</v>
      </c>
      <c r="E394" s="47" t="s">
        <v>16</v>
      </c>
      <c r="F394" s="47">
        <v>2018</v>
      </c>
      <c r="G394" s="47" t="s">
        <v>17</v>
      </c>
      <c r="H394" s="48">
        <v>43465</v>
      </c>
      <c r="I394" s="48">
        <v>43504</v>
      </c>
      <c r="J394" s="48">
        <v>43507</v>
      </c>
      <c r="K394" s="47">
        <v>190350000</v>
      </c>
      <c r="L394" s="47">
        <v>192584000</v>
      </c>
      <c r="M394" s="47" t="s">
        <v>2012</v>
      </c>
      <c r="N394" s="20">
        <f>'Balance Sheet Annual'!AH394/'Balance Sheet Annual'!BR394</f>
        <v>8.704560650605675E-2</v>
      </c>
      <c r="O394" s="21">
        <f>('Balance Sheet Annual'!AH394-'Balance Sheet Annual'!U394)/'Balance Sheet Annual'!BR394</f>
        <v>8.704560650605675E-2</v>
      </c>
      <c r="P394" s="21">
        <f>'Balance Sheet Annual'!N394/'Balance Sheet Annual'!BR394</f>
        <v>6.2887916363287874E-2</v>
      </c>
      <c r="Q394" s="21">
        <f>'Balance Sheet Annual'!CH394/'Balance Sheet Annual'!CS394</f>
        <v>1.9162275129446171</v>
      </c>
      <c r="R394" s="21">
        <f>('Balance Sheet Annual'!BH394+'Balance Sheet Annual'!BS394)/'Balance Sheet Annual'!BB394</f>
        <v>0.12307440505951006</v>
      </c>
      <c r="S394" s="21">
        <f>('Balance Sheet Annual'!BH394/'Balance Sheet Annual'!BB394)</f>
        <v>0</v>
      </c>
      <c r="T394" s="21">
        <f>'Balance Sheet Annual'!BS394/'Balance Sheet Annual'!BB394</f>
        <v>0.12307440505951006</v>
      </c>
      <c r="U394" s="21">
        <f>('Balance Sheet Annual'!BH394+'Balance Sheet Annual'!BS394)/'Balance Sheet Annual'!CS394</f>
        <v>0.35891296617383339</v>
      </c>
      <c r="V394" s="21">
        <f>('Balance Sheet Annual'!BH394/'Balance Sheet Annual'!CS394)</f>
        <v>0</v>
      </c>
      <c r="W394" s="21">
        <f>('Balance Sheet Annual'!BS394/'Balance Sheet Annual'!CS394)</f>
        <v>0.35891296617383339</v>
      </c>
      <c r="X394" s="22">
        <f>'Balance Sheet Annual'!AH394/'Balance Sheet Annual'!BB394</f>
        <v>4.5994789297863652E-2</v>
      </c>
      <c r="Y394" s="22">
        <f>'Balance Sheet Annual'!CS394/('Balance Sheet Annual'!BB394-'Balance Sheet Annual'!AQ394-'Balance Sheet Annual'!AR394-'Balance Sheet Annual'!AS394)</f>
        <v>0.34566067275353524</v>
      </c>
      <c r="Z394" s="22">
        <f>'Balance Sheet Annual'!BA394/'Balance Sheet Annual'!BB394</f>
        <v>0.9540052107021364</v>
      </c>
      <c r="AA394" s="22">
        <f>'Balance Sheet Annual'!AR394/'Balance Sheet Annual'!BB394</f>
        <v>0</v>
      </c>
      <c r="AB394" s="23">
        <f>'Balance Sheet Annual'!CS394/'Balance Sheet Annual'!CT394</f>
        <v>0.34290877359917127</v>
      </c>
      <c r="AC394" s="24">
        <f>'Income Statement Annual'!V394/'Income Statement Annual'!N394</f>
        <v>0.55471225482040187</v>
      </c>
      <c r="AD394" s="22">
        <f>('Income Statement Annual'!AF394-'Income Statement Annual'!AC394)/'Income Statement Annual'!N394</f>
        <v>0.49029033331484667</v>
      </c>
      <c r="AE394" s="22">
        <f>'Income Statement Annual'!AF394/'Income Statement Annual'!N394</f>
        <v>0.28390041225297175</v>
      </c>
      <c r="AF394" s="22">
        <f>'Income Statement Annual'!BS394/'Income Statement Annual'!N394</f>
        <v>0.17785665428059083</v>
      </c>
      <c r="AG394" s="22">
        <f>('Income Statement Annual'!AF394-'Income Statement Annual'!AC394)/('Income Statement Annual'!AH394*-1)</f>
        <v>3.2060339929644717</v>
      </c>
      <c r="AH394" s="23">
        <f>'Income Statement Annual'!AF394/('Income Statement Annual'!AH394*-1)</f>
        <v>1.8564395633620638</v>
      </c>
      <c r="AI394" s="24">
        <f>'Cash Flow Statement Annual'!BG394/'Cash Flow Statement Annual'!AB394</f>
        <v>-1.3989143340547019</v>
      </c>
      <c r="AJ394" s="22">
        <f>'Cash Flow Statement Annual'!AB394/'Balance Sheet Annual'!BR394</f>
        <v>8.8413041634401113E-2</v>
      </c>
      <c r="AK394" s="22">
        <f>('Cash Flow Statement Annual'!AB394+'Cash Flow Statement Annual'!AV394)/('Balance Sheet Annual'!BH394+'Balance Sheet Annual'!BS394)</f>
        <v>0.12682713207183111</v>
      </c>
      <c r="AL394" s="23">
        <f>('Cash Flow Statement Annual'!AB394/('Balance Sheet Annual'!BH394+'Balance Sheet Annual'!BS394))</f>
        <v>0.37958615588626426</v>
      </c>
      <c r="AM394" s="24">
        <f>'Income Statement Annual'!BS394/'Balance Sheet Annual'!CS394</f>
        <v>6.5320477404100352E-2</v>
      </c>
      <c r="AN394" s="22">
        <f>'Income Statement Annual'!N394/'Balance Sheet Annual'!CS394</f>
        <v>0.36726473725885583</v>
      </c>
      <c r="AO394" s="22">
        <f>'Income Statement Annual'!N394/'Balance Sheet Annual'!BB394</f>
        <v>0.12593830063965611</v>
      </c>
      <c r="AP394" s="22">
        <f>'Income Statement Annual'!N394/('Balance Sheet Annual'!AH394-'Balance Sheet Annual'!BR394)</f>
        <v>-0.26106398789683938</v>
      </c>
      <c r="AQ394" s="22">
        <f>'Income Statement Annual'!BS394/'Balance Sheet Annual'!BB394</f>
        <v>2.2398964797552431E-2</v>
      </c>
      <c r="AR394" s="22">
        <f>'Cash Flow Statement Annual'!AB394/'Income Statement Annual'!N394</f>
        <v>0.37095419000610058</v>
      </c>
      <c r="AS394" s="22">
        <f>'Cash Flow Statement Annual'!BG394/'Income Statement Annual'!N394</f>
        <v>-0.51893313367718563</v>
      </c>
      <c r="AT394" s="22">
        <f>'Cash Flow Statement Annual'!AB394/'Balance Sheet Annual'!BB394</f>
        <v>4.6717340304528419E-2</v>
      </c>
      <c r="AU394" s="22">
        <f>('Cash Flow Statement Annual'!AB394+'Cash Flow Statement Annual'!AU394)/'Balance Sheet Annual'!BR394</f>
        <v>-8.2703719084278905E-3</v>
      </c>
      <c r="AV394" s="22">
        <f>('Cash Flow Statement Annual'!AB394+'Cash Flow Statement Annual'!AU394)/('Balance Sheet Annual'!BH394+'Balance Sheet Annual'!BS394)</f>
        <v>-3.5507416354380858E-2</v>
      </c>
      <c r="AW394" s="22">
        <f>'Cash Flow Statement Annual'!AB394/'Balance Sheet Annual'!BS394</f>
        <v>0.37958615588626426</v>
      </c>
      <c r="AX394" s="22">
        <f>('Cash Flow Statement Annual'!AB394+'Cash Flow Statement Annual'!AU394)/'Balance Sheet Annual'!BS394</f>
        <v>-3.5507416354380858E-2</v>
      </c>
      <c r="AY394" s="22">
        <f>('Balance Sheet Annual'!BH394+'Balance Sheet Annual'!BS394)/('Income Statement Annual'!AF394-'Income Statement Annual'!AC394)</f>
        <v>1.9932261929337862</v>
      </c>
      <c r="AZ394" s="22">
        <f>(('Balance Sheet Annual'!BH394+'Balance Sheet Annual'!BS394)-'Balance Sheet Annual'!N394)/('Income Statement Annual'!AF394-'Income Statement Annual'!AC394)</f>
        <v>1.4550582504046279</v>
      </c>
      <c r="BA394" s="22">
        <f>('Cash Flow Statement Annual'!AB394+'Cash Flow Statement Annual'!AU394)/'Income Statement Annual'!BS394</f>
        <v>-0.19510071927490438</v>
      </c>
      <c r="BB394" s="22">
        <f>'Income Statement Annual'!AF394/('Balance Sheet Annual'!BH394+'Balance Sheet Annual'!BS394)</f>
        <v>0.29050666913846951</v>
      </c>
      <c r="BC394" s="23">
        <f>'Income Statement Annual'!AF394/('Balance Sheet Annual'!BB394-'Balance Sheet Annual'!BR394)</f>
        <v>7.5813910894486178E-2</v>
      </c>
    </row>
    <row r="395" spans="1:55" x14ac:dyDescent="0.2">
      <c r="A395" s="47" t="s">
        <v>1204</v>
      </c>
      <c r="B395" s="47" t="s">
        <v>1205</v>
      </c>
      <c r="C395" s="47" t="str">
        <f>VLOOKUP(A395,'[1]S&amp;P 500 Wikipedia'!A:D,3,FALSE)</f>
        <v>Industrials</v>
      </c>
      <c r="D395" s="47">
        <v>378235</v>
      </c>
      <c r="E395" s="47" t="s">
        <v>16</v>
      </c>
      <c r="F395" s="47">
        <v>2018</v>
      </c>
      <c r="G395" s="47" t="s">
        <v>17</v>
      </c>
      <c r="H395" s="48">
        <v>43465</v>
      </c>
      <c r="I395" s="48">
        <v>43495</v>
      </c>
      <c r="J395" s="48">
        <v>43515</v>
      </c>
      <c r="K395" s="47">
        <v>164344501</v>
      </c>
      <c r="L395" s="47">
        <v>167346841</v>
      </c>
      <c r="M395" s="47" t="s">
        <v>1981</v>
      </c>
      <c r="N395" s="20">
        <f>'Balance Sheet Annual'!AH395/'Balance Sheet Annual'!BR395</f>
        <v>0.48656198097538877</v>
      </c>
      <c r="O395" s="21">
        <f>('Balance Sheet Annual'!AH395-'Balance Sheet Annual'!U395)/'Balance Sheet Annual'!BR395</f>
        <v>0.48656198097538877</v>
      </c>
      <c r="P395" s="21">
        <f>'Balance Sheet Annual'!N395/'Balance Sheet Annual'!BR395</f>
        <v>0.10531481201872263</v>
      </c>
      <c r="Q395" s="21">
        <f>'Balance Sheet Annual'!CH395/'Balance Sheet Annual'!CS395</f>
        <v>1.8495605138607167</v>
      </c>
      <c r="R395" s="21">
        <f>('Balance Sheet Annual'!BH395+'Balance Sheet Annual'!BS395)/'Balance Sheet Annual'!BB395</f>
        <v>0.46155280239987795</v>
      </c>
      <c r="S395" s="21">
        <f>('Balance Sheet Annual'!BH395/'Balance Sheet Annual'!BB395)</f>
        <v>0.11402810026608816</v>
      </c>
      <c r="T395" s="21">
        <f>'Balance Sheet Annual'!BS395/'Balance Sheet Annual'!BB395</f>
        <v>0.34752470213378983</v>
      </c>
      <c r="U395" s="21">
        <f>('Balance Sheet Annual'!BH395+'Balance Sheet Annual'!BS395)/'Balance Sheet Annual'!CS395</f>
        <v>1.3152226407804501</v>
      </c>
      <c r="V395" s="21">
        <f>('Balance Sheet Annual'!BH395/'Balance Sheet Annual'!CS395)</f>
        <v>0.32492997198879553</v>
      </c>
      <c r="W395" s="21">
        <f>('Balance Sheet Annual'!BS395/'Balance Sheet Annual'!CS395)</f>
        <v>0.99029266879165456</v>
      </c>
      <c r="X395" s="22">
        <f>'Balance Sheet Annual'!AH395/'Balance Sheet Annual'!BB395</f>
        <v>0.10923173397962815</v>
      </c>
      <c r="Y395" s="22">
        <f>'Balance Sheet Annual'!CS395/('Balance Sheet Annual'!BB395-'Balance Sheet Annual'!AQ395-'Balance Sheet Annual'!AR395-'Balance Sheet Annual'!AS395)</f>
        <v>1.5794050343249428</v>
      </c>
      <c r="Z395" s="22">
        <f>'Balance Sheet Annual'!BA395/'Balance Sheet Annual'!BB395</f>
        <v>0.89076826602037185</v>
      </c>
      <c r="AA395" s="22">
        <f>'Balance Sheet Annual'!AR395/'Balance Sheet Annual'!BB395</f>
        <v>0.56971679406131892</v>
      </c>
      <c r="AB395" s="23">
        <f>'Balance Sheet Annual'!CS395/'Balance Sheet Annual'!CT395</f>
        <v>0.35093130857752997</v>
      </c>
      <c r="AC395" s="24">
        <f>'Income Statement Annual'!V395/'Income Statement Annual'!N395</f>
        <v>0.62999457225168054</v>
      </c>
      <c r="AD395" s="22">
        <f>('Income Statement Annual'!AF395-'Income Statement Annual'!AC395)/'Income Statement Annual'!N395</f>
        <v>0.4718800885140495</v>
      </c>
      <c r="AE395" s="22">
        <f>'Income Statement Annual'!AF395/'Income Statement Annual'!N395</f>
        <v>0.34825268256022712</v>
      </c>
      <c r="AF395" s="22">
        <f>'Income Statement Annual'!BS395/'Income Statement Annual'!N395</f>
        <v>0.24996868606738759</v>
      </c>
      <c r="AG395" s="22">
        <f>('Income Statement Annual'!AF395-'Income Statement Annual'!AC395)/('Income Statement Annual'!AH395*-1)</f>
        <v>8.7139552814186576</v>
      </c>
      <c r="AH395" s="23">
        <f>'Income Statement Annual'!AF395/('Income Statement Annual'!AH395*-1)</f>
        <v>6.4309946029298377</v>
      </c>
      <c r="AI395" s="24">
        <f>'Cash Flow Statement Annual'!BG395/'Cash Flow Statement Annual'!AB395</f>
        <v>-0.71682363013698636</v>
      </c>
      <c r="AJ395" s="22">
        <f>'Cash Flow Statement Annual'!AB395/'Balance Sheet Annual'!BR395</f>
        <v>0.70542050430318581</v>
      </c>
      <c r="AK395" s="22">
        <f>('Cash Flow Statement Annual'!AB395+'Cash Flow Statement Annual'!AV395)/('Balance Sheet Annual'!BH395+'Balance Sheet Annual'!BS395)</f>
        <v>0.34311313479969158</v>
      </c>
      <c r="AL395" s="23">
        <f>('Cash Flow Statement Annual'!AB395/('Balance Sheet Annual'!BH395+'Balance Sheet Annual'!BS395))</f>
        <v>0.34311313479969158</v>
      </c>
      <c r="AM395" s="24">
        <f>'Income Statement Annual'!BS395/'Balance Sheet Annual'!CS395</f>
        <v>0.28914324350429826</v>
      </c>
      <c r="AN395" s="22">
        <f>'Income Statement Annual'!N395/'Balance Sheet Annual'!CS395</f>
        <v>1.1567178595576162</v>
      </c>
      <c r="AO395" s="22">
        <f>'Income Statement Annual'!N395/'Balance Sheet Annual'!BB395</f>
        <v>0.40592851210955377</v>
      </c>
      <c r="AP395" s="22">
        <f>'Income Statement Annual'!N395/('Balance Sheet Annual'!AH395-'Balance Sheet Annual'!BR395)</f>
        <v>-3.5216879870607265</v>
      </c>
      <c r="AQ395" s="22">
        <f>'Income Statement Annual'!BS395/'Balance Sheet Annual'!BB395</f>
        <v>0.10146941680931477</v>
      </c>
      <c r="AR395" s="22">
        <f>'Cash Flow Statement Annual'!AB395/'Income Statement Annual'!N395</f>
        <v>0.39012984844056614</v>
      </c>
      <c r="AS395" s="22">
        <f>'Cash Flow Statement Annual'!BG395/'Income Statement Annual'!N395</f>
        <v>-0.27965429418395893</v>
      </c>
      <c r="AT395" s="22">
        <f>'Cash Flow Statement Annual'!AB395/'Balance Sheet Annual'!BB395</f>
        <v>0.15836482890700473</v>
      </c>
      <c r="AU395" s="22">
        <f>('Cash Flow Statement Annual'!AB395+'Cash Flow Statement Annual'!AU395)/'Balance Sheet Annual'!BR395</f>
        <v>0.50505813075645478</v>
      </c>
      <c r="AV395" s="22">
        <f>('Cash Flow Statement Annual'!AB395+'Cash Flow Statement Annual'!AU395)/('Balance Sheet Annual'!BH395+'Balance Sheet Annual'!BS395)</f>
        <v>0.24565784158924833</v>
      </c>
      <c r="AW395" s="22">
        <f>'Cash Flow Statement Annual'!AB395/'Balance Sheet Annual'!BS395</f>
        <v>0.45569373323579615</v>
      </c>
      <c r="AX395" s="22">
        <f>('Cash Flow Statement Annual'!AB395+'Cash Flow Statement Annual'!AU395)/'Balance Sheet Annual'!BS395</f>
        <v>0.32626188734455008</v>
      </c>
      <c r="AY395" s="22">
        <f>('Balance Sheet Annual'!BH395+'Balance Sheet Annual'!BS395)/('Income Statement Annual'!AF395-'Income Statement Annual'!AC395)</f>
        <v>2.4095735268094143</v>
      </c>
      <c r="AZ395" s="22">
        <f>(('Balance Sheet Annual'!BH395+'Balance Sheet Annual'!BS395)-'Balance Sheet Annual'!N395)/('Income Statement Annual'!AF395-'Income Statement Annual'!AC395)</f>
        <v>2.2861440453017163</v>
      </c>
      <c r="BA395" s="22">
        <f>('Cash Flow Statement Annual'!AB395+'Cash Flow Statement Annual'!AU395)/'Income Statement Annual'!BS395</f>
        <v>1.1174210790045098</v>
      </c>
      <c r="BB395" s="22">
        <f>'Income Statement Annual'!AF395/('Balance Sheet Annual'!BH395+'Balance Sheet Annual'!BS395)</f>
        <v>0.30628281863915102</v>
      </c>
      <c r="BC395" s="23">
        <f>'Income Statement Annual'!AF395/('Balance Sheet Annual'!BB395-'Balance Sheet Annual'!BR395)</f>
        <v>0.18228904867014883</v>
      </c>
    </row>
    <row r="396" spans="1:55" x14ac:dyDescent="0.2">
      <c r="A396" s="47" t="s">
        <v>1201</v>
      </c>
      <c r="B396" s="47" t="s">
        <v>1202</v>
      </c>
      <c r="C396" s="47" t="str">
        <f>VLOOKUP(A396,'[1]S&amp;P 500 Wikipedia'!A:D,3,FALSE)</f>
        <v>Information Technology</v>
      </c>
      <c r="D396" s="47">
        <v>378234</v>
      </c>
      <c r="E396" s="47" t="s">
        <v>16</v>
      </c>
      <c r="F396" s="47">
        <v>2018</v>
      </c>
      <c r="G396" s="47" t="s">
        <v>17</v>
      </c>
      <c r="H396" s="48">
        <v>43465</v>
      </c>
      <c r="I396" s="48">
        <v>43511</v>
      </c>
      <c r="J396" s="48">
        <v>43511</v>
      </c>
      <c r="K396" s="47">
        <v>120940000</v>
      </c>
      <c r="L396" s="47">
        <v>121677000</v>
      </c>
      <c r="M396" s="47" t="s">
        <v>1982</v>
      </c>
      <c r="N396" s="20">
        <f>'Balance Sheet Annual'!AH396/'Balance Sheet Annual'!BR396</f>
        <v>1.389877478656381</v>
      </c>
      <c r="O396" s="21">
        <f>('Balance Sheet Annual'!AH396-'Balance Sheet Annual'!U396)/'Balance Sheet Annual'!BR396</f>
        <v>1.389877478656381</v>
      </c>
      <c r="P396" s="21">
        <f>'Balance Sheet Annual'!N396/'Balance Sheet Annual'!BR396</f>
        <v>1.3398927806329741</v>
      </c>
      <c r="Q396" s="21">
        <f>'Balance Sheet Annual'!CH396/'Balance Sheet Annual'!CS396</f>
        <v>-2.3818404387234984</v>
      </c>
      <c r="R396" s="21">
        <f>('Balance Sheet Annual'!BH396+'Balance Sheet Annual'!BS396)/'Balance Sheet Annual'!BB396</f>
        <v>0.93238091954887536</v>
      </c>
      <c r="S396" s="21">
        <f>('Balance Sheet Annual'!BH396/'Balance Sheet Annual'!BB396)</f>
        <v>0</v>
      </c>
      <c r="T396" s="21">
        <f>'Balance Sheet Annual'!BS396/'Balance Sheet Annual'!BB396</f>
        <v>0.93238091954887536</v>
      </c>
      <c r="U396" s="21">
        <f>('Balance Sheet Annual'!BH396+'Balance Sheet Annual'!BS396)/'Balance Sheet Annual'!CS396</f>
        <v>-1.2884016589268366</v>
      </c>
      <c r="V396" s="21">
        <f>('Balance Sheet Annual'!BH396/'Balance Sheet Annual'!CS396)</f>
        <v>0</v>
      </c>
      <c r="W396" s="21">
        <f>('Balance Sheet Annual'!BS396/'Balance Sheet Annual'!CS396)</f>
        <v>-1.2884016589268366</v>
      </c>
      <c r="X396" s="22">
        <f>'Balance Sheet Annual'!AH396/'Balance Sheet Annual'!BB396</f>
        <v>0.68792439190516186</v>
      </c>
      <c r="Y396" s="22">
        <f>'Balance Sheet Annual'!CS396/('Balance Sheet Annual'!BB396-'Balance Sheet Annual'!AQ396-'Balance Sheet Annual'!AR396-'Balance Sheet Annual'!AS396)</f>
        <v>-0.74408760151172648</v>
      </c>
      <c r="Z396" s="22">
        <f>'Balance Sheet Annual'!BA396/'Balance Sheet Annual'!BB396</f>
        <v>0.31207560809483814</v>
      </c>
      <c r="AA396" s="22">
        <f>'Balance Sheet Annual'!AR396/'Balance Sheet Annual'!BB396</f>
        <v>2.7436349049153201E-2</v>
      </c>
      <c r="AB396" s="23">
        <f>'Balance Sheet Annual'!CS396/'Balance Sheet Annual'!CT396</f>
        <v>-0.72367255435350353</v>
      </c>
      <c r="AC396" s="24">
        <f>'Income Statement Annual'!V396/'Income Statement Annual'!N396</f>
        <v>0.84186098575354595</v>
      </c>
      <c r="AD396" s="22">
        <f>('Income Statement Annual'!AF396-'Income Statement Annual'!AC396)/'Income Statement Annual'!N396</f>
        <v>0.6316144691757567</v>
      </c>
      <c r="AE396" s="22">
        <f>'Income Statement Annual'!AF396/'Income Statement Annual'!N396</f>
        <v>0.6316144691757567</v>
      </c>
      <c r="AF396" s="22">
        <f>'Income Statement Annual'!BS396/'Income Statement Annual'!N396</f>
        <v>0.47942704710984396</v>
      </c>
      <c r="AG396" s="22">
        <f>('Income Statement Annual'!AF396-'Income Statement Annual'!AC396)/('Income Statement Annual'!AH396*-1)</f>
        <v>6.6819800600809787</v>
      </c>
      <c r="AH396" s="23">
        <f>'Income Statement Annual'!AF396/('Income Statement Annual'!AH396*-1)</f>
        <v>6.6819800600809787</v>
      </c>
      <c r="AI396" s="24">
        <f>'Cash Flow Statement Annual'!BG396/'Cash Flow Statement Annual'!AB396</f>
        <v>-2.695652486398298</v>
      </c>
      <c r="AJ396" s="22">
        <f>'Cash Flow Statement Annual'!AB396/'Balance Sheet Annual'!BR396</f>
        <v>0.73416245422598381</v>
      </c>
      <c r="AK396" s="22">
        <f>('Cash Flow Statement Annual'!AB396+'Cash Flow Statement Annual'!AV396)/('Balance Sheet Annual'!BH396+'Balance Sheet Annual'!BS396)</f>
        <v>0.38972923402016868</v>
      </c>
      <c r="AL396" s="23">
        <f>('Cash Flow Statement Annual'!AB396/('Balance Sheet Annual'!BH396+'Balance Sheet Annual'!BS396))</f>
        <v>0.38972923402016868</v>
      </c>
      <c r="AM396" s="24">
        <f>'Income Statement Annual'!BS396/'Balance Sheet Annual'!CS396</f>
        <v>-0.42042578929665947</v>
      </c>
      <c r="AN396" s="22">
        <f>'Income Statement Annual'!N396/'Balance Sheet Annual'!CS396</f>
        <v>-0.87693381470890108</v>
      </c>
      <c r="AO396" s="22">
        <f>'Income Statement Annual'!N396/'Balance Sheet Annual'!BB396</f>
        <v>0.63461293368935245</v>
      </c>
      <c r="AP396" s="22">
        <f>'Income Statement Annual'!N396/('Balance Sheet Annual'!AH396-'Balance Sheet Annual'!BR396)</f>
        <v>3.2886418509977156</v>
      </c>
      <c r="AQ396" s="22">
        <f>'Income Statement Annual'!BS396/'Balance Sheet Annual'!BB396</f>
        <v>0.30425060485640143</v>
      </c>
      <c r="AR396" s="22">
        <f>'Cash Flow Statement Annual'!AB396/'Income Statement Annual'!N396</f>
        <v>0.57259485632966767</v>
      </c>
      <c r="AS396" s="22">
        <f>'Cash Flow Statement Annual'!BG396/'Income Statement Annual'!N396</f>
        <v>-1.5435167481639449</v>
      </c>
      <c r="AT396" s="22">
        <f>'Cash Flow Statement Annual'!AB396/'Balance Sheet Annual'!BB396</f>
        <v>0.36337610159080369</v>
      </c>
      <c r="AU396" s="22">
        <f>('Cash Flow Statement Annual'!AB396+'Cash Flow Statement Annual'!AU396)/'Balance Sheet Annual'!BR396</f>
        <v>1.8634799860699247</v>
      </c>
      <c r="AV396" s="22">
        <f>('Cash Flow Statement Annual'!AB396+'Cash Flow Statement Annual'!AU396)/('Balance Sheet Annual'!BH396+'Balance Sheet Annual'!BS396)</f>
        <v>0.9892260539918557</v>
      </c>
      <c r="AW396" s="22">
        <f>'Cash Flow Statement Annual'!AB396/'Balance Sheet Annual'!BS396</f>
        <v>0.38972923402016868</v>
      </c>
      <c r="AX396" s="22">
        <f>('Cash Flow Statement Annual'!AB396+'Cash Flow Statement Annual'!AU396)/'Balance Sheet Annual'!BS396</f>
        <v>0.9892260539918557</v>
      </c>
      <c r="AY396" s="22">
        <f>('Balance Sheet Annual'!BH396+'Balance Sheet Annual'!BS396)/('Income Statement Annual'!AF396-'Income Statement Annual'!AC396)</f>
        <v>2.3261214607397522</v>
      </c>
      <c r="AZ396" s="22">
        <f>(('Balance Sheet Annual'!BH396+'Balance Sheet Annual'!BS396)-'Balance Sheet Annual'!N396)/('Income Statement Annual'!AF396-'Income Statement Annual'!AC396)</f>
        <v>0.67159678495475583</v>
      </c>
      <c r="BA396" s="22">
        <f>('Cash Flow Statement Annual'!AB396+'Cash Flow Statement Annual'!AU396)/'Income Statement Annual'!BS396</f>
        <v>3.0314993072830561</v>
      </c>
      <c r="BB396" s="22">
        <f>'Income Statement Annual'!AF396/('Balance Sheet Annual'!BH396+'Balance Sheet Annual'!BS396)</f>
        <v>0.42990016509369222</v>
      </c>
      <c r="BC396" s="23">
        <f>'Income Statement Annual'!AF396/('Balance Sheet Annual'!BB396-'Balance Sheet Annual'!BR396)</f>
        <v>0.79365072798614977</v>
      </c>
    </row>
    <row r="397" spans="1:55" x14ac:dyDescent="0.2">
      <c r="A397" s="47" t="s">
        <v>1210</v>
      </c>
      <c r="B397" s="47" t="s">
        <v>1211</v>
      </c>
      <c r="C397" s="47" t="str">
        <f>VLOOKUP(A397,'[1]S&amp;P 500 Wikipedia'!A:D,3,FALSE)</f>
        <v>Health Care</v>
      </c>
      <c r="D397" s="47">
        <v>344083</v>
      </c>
      <c r="E397" s="47" t="s">
        <v>16</v>
      </c>
      <c r="F397" s="47">
        <v>2018</v>
      </c>
      <c r="G397" s="47" t="s">
        <v>17</v>
      </c>
      <c r="H397" s="48">
        <v>43465</v>
      </c>
      <c r="I397" s="48">
        <v>43509</v>
      </c>
      <c r="J397" s="48">
        <v>43509</v>
      </c>
      <c r="K397" s="47">
        <v>254897000</v>
      </c>
      <c r="L397" s="47">
        <v>259842000</v>
      </c>
      <c r="M397" s="47" t="s">
        <v>1983</v>
      </c>
      <c r="N397" s="20">
        <f>'Balance Sheet Annual'!AH397/'Balance Sheet Annual'!BR397</f>
        <v>3.4304529533371655</v>
      </c>
      <c r="O397" s="21">
        <f>('Balance Sheet Annual'!AH397-'Balance Sheet Annual'!U397)/'Balance Sheet Annual'!BR397</f>
        <v>3.3194461801030446</v>
      </c>
      <c r="P397" s="21">
        <f>'Balance Sheet Annual'!N397/'Balance Sheet Annual'!BR397</f>
        <v>2.8280501869155543</v>
      </c>
      <c r="Q397" s="21">
        <f>'Balance Sheet Annual'!CH397/'Balance Sheet Annual'!CS397</f>
        <v>0.4082552703901039</v>
      </c>
      <c r="R397" s="21">
        <f>('Balance Sheet Annual'!BH397+'Balance Sheet Annual'!BS397)/'Balance Sheet Annual'!BB397</f>
        <v>4.719097237899178E-3</v>
      </c>
      <c r="S397" s="21">
        <f>('Balance Sheet Annual'!BH397/'Balance Sheet Annual'!BB397)</f>
        <v>1.5717515719917295E-3</v>
      </c>
      <c r="T397" s="21">
        <f>'Balance Sheet Annual'!BS397/'Balance Sheet Annual'!BB397</f>
        <v>3.1473456659074483E-3</v>
      </c>
      <c r="U397" s="21">
        <f>('Balance Sheet Annual'!BH397+'Balance Sheet Annual'!BS397)/'Balance Sheet Annual'!CS397</f>
        <v>6.6456935567548994E-3</v>
      </c>
      <c r="V397" s="21">
        <f>('Balance Sheet Annual'!BH397/'Balance Sheet Annual'!CS397)</f>
        <v>2.2134274350012841E-3</v>
      </c>
      <c r="W397" s="21">
        <f>('Balance Sheet Annual'!BS397/'Balance Sheet Annual'!CS397)</f>
        <v>4.4322661217536157E-3</v>
      </c>
      <c r="X397" s="22">
        <f>'Balance Sheet Annual'!AH397/'Balance Sheet Annual'!BB397</f>
        <v>0.61530127453250116</v>
      </c>
      <c r="Y397" s="22">
        <f>'Balance Sheet Annual'!CS397/('Balance Sheet Annual'!BB397-'Balance Sheet Annual'!AQ397-'Balance Sheet Annual'!AR397-'Balance Sheet Annual'!AS397)</f>
        <v>0.71587329154610901</v>
      </c>
      <c r="Z397" s="22">
        <f>'Balance Sheet Annual'!BA397/'Balance Sheet Annual'!BB397</f>
        <v>0.38469872546749884</v>
      </c>
      <c r="AA397" s="22">
        <f>'Balance Sheet Annual'!AR397/'Balance Sheet Annual'!BB397</f>
        <v>8.0667343590945604E-3</v>
      </c>
      <c r="AB397" s="23">
        <f>'Balance Sheet Annual'!CS397/'Balance Sheet Annual'!CT397</f>
        <v>0.71009853186843586</v>
      </c>
      <c r="AC397" s="24">
        <f>'Income Statement Annual'!V397/'Income Statement Annual'!N397</f>
        <v>0.86561904346276752</v>
      </c>
      <c r="AD397" s="22">
        <f>('Income Statement Annual'!AF397-'Income Statement Annual'!AC397)/'Income Statement Annual'!N397</f>
        <v>0.21786541987014688</v>
      </c>
      <c r="AE397" s="22">
        <f>'Income Statement Annual'!AF397/'Income Statement Annual'!N397</f>
        <v>0.21786541987014688</v>
      </c>
      <c r="AF397" s="22">
        <f>'Income Statement Annual'!BS397/'Income Statement Annual'!N397</f>
        <v>0.68804897760432238</v>
      </c>
      <c r="AG397" s="22">
        <f>('Income Statement Annual'!AF397-'Income Statement Annual'!AC397)/('Income Statement Annual'!AH397*-1)</f>
        <v>19.460300712213137</v>
      </c>
      <c r="AH397" s="23">
        <f>'Income Statement Annual'!AF397/('Income Statement Annual'!AH397*-1)</f>
        <v>19.460300712213137</v>
      </c>
      <c r="AI397" s="24">
        <f>'Cash Flow Statement Annual'!BG397/'Cash Flow Statement Annual'!AB397</f>
        <v>-5.6065327020844123E-2</v>
      </c>
      <c r="AJ397" s="22">
        <f>'Cash Flow Statement Annual'!AB397/'Balance Sheet Annual'!BR397</f>
        <v>1.1338883076912092</v>
      </c>
      <c r="AK397" s="22">
        <f>('Cash Flow Statement Annual'!AB397+'Cash Flow Statement Annual'!AV397)/('Balance Sheet Annual'!BH397+'Balance Sheet Annual'!BS397)</f>
        <v>43.097065309584394</v>
      </c>
      <c r="AL397" s="23">
        <f>('Cash Flow Statement Annual'!AB397/('Balance Sheet Annual'!BH397+'Balance Sheet Annual'!BS397))</f>
        <v>43.097065309584394</v>
      </c>
      <c r="AM397" s="24">
        <f>'Income Statement Annual'!BS397/'Balance Sheet Annual'!CS397</f>
        <v>0.4727846729901653</v>
      </c>
      <c r="AN397" s="22">
        <f>'Income Statement Annual'!N397/'Balance Sheet Annual'!CS397</f>
        <v>0.68713810844734724</v>
      </c>
      <c r="AO397" s="22">
        <f>'Income Statement Annual'!N397/'Balance Sheet Annual'!BB397</f>
        <v>0.48793576199931538</v>
      </c>
      <c r="AP397" s="22">
        <f>'Income Statement Annual'!N397/('Balance Sheet Annual'!AH397-'Balance Sheet Annual'!BR397)</f>
        <v>1.119280877121011</v>
      </c>
      <c r="AQ397" s="22">
        <f>'Income Statement Annual'!BS397/'Balance Sheet Annual'!BB397</f>
        <v>0.33572370218021491</v>
      </c>
      <c r="AR397" s="22">
        <f>'Cash Flow Statement Annual'!AB397/'Income Statement Annual'!N397</f>
        <v>0.41681560915042243</v>
      </c>
      <c r="AS397" s="22">
        <f>'Cash Flow Statement Annual'!BG397/'Income Statement Annual'!N397</f>
        <v>-2.3368903434410785E-2</v>
      </c>
      <c r="AT397" s="22">
        <f>'Cash Flow Statement Annual'!AB397/'Balance Sheet Annual'!BB397</f>
        <v>0.2033792418640202</v>
      </c>
      <c r="AU397" s="22">
        <f>('Cash Flow Statement Annual'!AB397+'Cash Flow Statement Annual'!AU397)/'Balance Sheet Annual'!BR397</f>
        <v>0.95343713960288923</v>
      </c>
      <c r="AV397" s="22">
        <f>('Cash Flow Statement Annual'!AB397+'Cash Flow Statement Annual'!AU397)/('Balance Sheet Annual'!BH397+'Balance Sheet Annual'!BS397)</f>
        <v>36.238439355385921</v>
      </c>
      <c r="AW397" s="22">
        <f>'Cash Flow Statement Annual'!AB397/'Balance Sheet Annual'!BS397</f>
        <v>64.619289856546956</v>
      </c>
      <c r="AX397" s="22">
        <f>('Cash Flow Statement Annual'!AB397+'Cash Flow Statement Annual'!AU397)/'Balance Sheet Annual'!BS397</f>
        <v>54.335537694577269</v>
      </c>
      <c r="AY397" s="22">
        <f>('Balance Sheet Annual'!BH397+'Balance Sheet Annual'!BS397)/('Income Statement Annual'!AF397-'Income Statement Annual'!AC397)</f>
        <v>4.4392333342369944E-2</v>
      </c>
      <c r="AZ397" s="22">
        <f>(('Balance Sheet Annual'!BH397+'Balance Sheet Annual'!BS397)-'Balance Sheet Annual'!N397)/('Income Statement Annual'!AF397-'Income Statement Annual'!AC397)</f>
        <v>-4.7273007955226625</v>
      </c>
      <c r="BA397" s="22">
        <f>('Cash Flow Statement Annual'!AB397+'Cash Flow Statement Annual'!AU397)/'Income Statement Annual'!BS397</f>
        <v>0.50938530094005618</v>
      </c>
      <c r="BB397" s="22">
        <f>'Income Statement Annual'!AF397/('Balance Sheet Annual'!BH397+'Balance Sheet Annual'!BS397)</f>
        <v>22.526412213740457</v>
      </c>
      <c r="BC397" s="23">
        <f>'Income Statement Annual'!AF397/('Balance Sheet Annual'!BB397-'Balance Sheet Annual'!BR397)</f>
        <v>0.12953902426366756</v>
      </c>
    </row>
    <row r="398" spans="1:55" x14ac:dyDescent="0.2">
      <c r="A398" s="47" t="s">
        <v>1198</v>
      </c>
      <c r="B398" s="47" t="s">
        <v>1199</v>
      </c>
      <c r="C398" s="47" t="str">
        <f>VLOOKUP(A398,'[1]S&amp;P 500 Wikipedia'!A:D,3,FALSE)</f>
        <v>Real Estate</v>
      </c>
      <c r="D398" s="47">
        <v>398980</v>
      </c>
      <c r="E398" s="47" t="s">
        <v>16</v>
      </c>
      <c r="F398" s="47">
        <v>2018</v>
      </c>
      <c r="G398" s="47" t="s">
        <v>17</v>
      </c>
      <c r="H398" s="48">
        <v>43465</v>
      </c>
      <c r="I398" s="48">
        <v>43504</v>
      </c>
      <c r="J398" s="48">
        <v>43504</v>
      </c>
      <c r="K398" s="47">
        <v>356402000</v>
      </c>
      <c r="L398" s="47">
        <v>359996000</v>
      </c>
      <c r="M398" s="47" t="s">
        <v>1984</v>
      </c>
      <c r="N398" s="20">
        <f>'Balance Sheet Annual'!AH398/'Balance Sheet Annual'!BR398</f>
        <v>0.11545473403367226</v>
      </c>
      <c r="O398" s="21">
        <f>('Balance Sheet Annual'!AH398-'Balance Sheet Annual'!U398)/'Balance Sheet Annual'!BR398</f>
        <v>0.11545473403367226</v>
      </c>
      <c r="P398" s="21">
        <f>'Balance Sheet Annual'!N398/'Balance Sheet Annual'!BR398</f>
        <v>6.0946857328851793E-2</v>
      </c>
      <c r="Q398" s="21">
        <f>'Balance Sheet Annual'!CH398/'Balance Sheet Annual'!CS398</f>
        <v>1.1591899794784475</v>
      </c>
      <c r="R398" s="21">
        <f>('Balance Sheet Annual'!BH398+'Balance Sheet Annual'!BS398)/'Balance Sheet Annual'!BB398</f>
        <v>0.47526723462118248</v>
      </c>
      <c r="S398" s="21">
        <f>('Balance Sheet Annual'!BH398/'Balance Sheet Annual'!BB398)</f>
        <v>0</v>
      </c>
      <c r="T398" s="21">
        <f>'Balance Sheet Annual'!BS398/'Balance Sheet Annual'!BB398</f>
        <v>0.47526723462118248</v>
      </c>
      <c r="U398" s="21">
        <f>('Balance Sheet Annual'!BH398+'Balance Sheet Annual'!BS398)/'Balance Sheet Annual'!CS398</f>
        <v>1.0261922505684895</v>
      </c>
      <c r="V398" s="21">
        <f>('Balance Sheet Annual'!BH398/'Balance Sheet Annual'!CS398)</f>
        <v>0</v>
      </c>
      <c r="W398" s="21">
        <f>('Balance Sheet Annual'!BS398/'Balance Sheet Annual'!CS398)</f>
        <v>1.0261922505684895</v>
      </c>
      <c r="X398" s="22">
        <f>'Balance Sheet Annual'!AH398/'Balance Sheet Annual'!BB398</f>
        <v>6.0624617133257664E-3</v>
      </c>
      <c r="Y398" s="22">
        <f>'Balance Sheet Annual'!CS398/('Balance Sheet Annual'!BB398-'Balance Sheet Annual'!AQ398-'Balance Sheet Annual'!AR398-'Balance Sheet Annual'!AS398)</f>
        <v>0.48573101141835795</v>
      </c>
      <c r="Z398" s="22">
        <f>'Balance Sheet Annual'!BA398/'Balance Sheet Annual'!BB398</f>
        <v>0.99393753828667419</v>
      </c>
      <c r="AA398" s="22">
        <f>'Balance Sheet Annual'!AR398/'Balance Sheet Annual'!BB398</f>
        <v>4.6516214288924447E-2</v>
      </c>
      <c r="AB398" s="23">
        <f>'Balance Sheet Annual'!CS398/'Balance Sheet Annual'!CT398</f>
        <v>0.46313664360444562</v>
      </c>
      <c r="AC398" s="24">
        <f>'Income Statement Annual'!V398/'Income Statement Annual'!N398</f>
        <v>0.54886126098227084</v>
      </c>
      <c r="AD398" s="22">
        <f>('Income Statement Annual'!AF398-'Income Statement Annual'!AC398)/'Income Statement Annual'!N398</f>
        <v>0.50790883680699239</v>
      </c>
      <c r="AE398" s="22">
        <f>'Income Statement Annual'!AF398/'Income Statement Annual'!N398</f>
        <v>0.26239745208646459</v>
      </c>
      <c r="AF398" s="22">
        <f>'Income Statement Annual'!BS398/'Income Statement Annual'!N398</f>
        <v>0.10931333943793198</v>
      </c>
      <c r="AG398" s="22">
        <f>('Income Statement Annual'!AF398-'Income Statement Annual'!AC398)/('Income Statement Annual'!AH398*-1)</f>
        <v>4.2995319742280742</v>
      </c>
      <c r="AH398" s="23">
        <f>'Income Statement Annual'!AF398/('Income Statement Annual'!AH398*-1)</f>
        <v>2.2212376581084166</v>
      </c>
      <c r="AI398" s="24">
        <f>'Cash Flow Statement Annual'!BG398/'Cash Flow Statement Annual'!AB398</f>
        <v>-1.2754101256128449</v>
      </c>
      <c r="AJ398" s="22">
        <f>'Cash Flow Statement Annual'!AB398/'Balance Sheet Annual'!BR398</f>
        <v>1.1649082301910276</v>
      </c>
      <c r="AK398" s="22">
        <f>('Cash Flow Statement Annual'!AB398+'Cash Flow Statement Annual'!AV398)/('Balance Sheet Annual'!BH398+'Balance Sheet Annual'!BS398)</f>
        <v>2.3693975394689194E-2</v>
      </c>
      <c r="AL398" s="23">
        <f>('Cash Flow Statement Annual'!AB398/('Balance Sheet Annual'!BH398+'Balance Sheet Annual'!BS398))</f>
        <v>0.1287037208701306</v>
      </c>
      <c r="AM398" s="24">
        <f>'Income Statement Annual'!BS398/'Balance Sheet Annual'!CS398</f>
        <v>3.914697647693751E-2</v>
      </c>
      <c r="AN398" s="22">
        <f>'Income Statement Annual'!N398/'Balance Sheet Annual'!CS398</f>
        <v>0.35811710334917662</v>
      </c>
      <c r="AO398" s="22">
        <f>'Income Statement Annual'!N398/'Balance Sheet Annual'!BB398</f>
        <v>0.16585715326248404</v>
      </c>
      <c r="AP398" s="22">
        <f>'Income Statement Annual'!N398/('Balance Sheet Annual'!AH398-'Balance Sheet Annual'!BR398)</f>
        <v>-3.5708933596699284</v>
      </c>
      <c r="AQ398" s="22">
        <f>'Income Statement Annual'!BS398/'Balance Sheet Annual'!BB398</f>
        <v>1.8130399292791026E-2</v>
      </c>
      <c r="AR398" s="22">
        <f>'Cash Flow Statement Annual'!AB398/'Income Statement Annual'!N398</f>
        <v>0.36880327619393405</v>
      </c>
      <c r="AS398" s="22">
        <f>'Cash Flow Statement Annual'!BG398/'Income Statement Annual'!N398</f>
        <v>-0.47037543281693411</v>
      </c>
      <c r="AT398" s="22">
        <f>'Cash Flow Statement Annual'!AB398/'Balance Sheet Annual'!BB398</f>
        <v>6.116866150340354E-2</v>
      </c>
      <c r="AU398" s="22">
        <f>('Cash Flow Statement Annual'!AB398+'Cash Flow Statement Annual'!AU398)/'Balance Sheet Annual'!BR398</f>
        <v>1.4385362365524301</v>
      </c>
      <c r="AV398" s="22">
        <f>('Cash Flow Statement Annual'!AB398+'Cash Flow Statement Annual'!AU398)/('Balance Sheet Annual'!BH398+'Balance Sheet Annual'!BS398)</f>
        <v>0.15893523751690819</v>
      </c>
      <c r="AW398" s="22">
        <f>'Cash Flow Statement Annual'!AB398/'Balance Sheet Annual'!BS398</f>
        <v>0.1287037208701306</v>
      </c>
      <c r="AX398" s="22">
        <f>('Cash Flow Statement Annual'!AB398+'Cash Flow Statement Annual'!AU398)/'Balance Sheet Annual'!BS398</f>
        <v>0.15893523751690819</v>
      </c>
      <c r="AY398" s="22">
        <f>('Balance Sheet Annual'!BH398+'Balance Sheet Annual'!BS398)/('Income Statement Annual'!AF398-'Income Statement Annual'!AC398)</f>
        <v>5.6418027573809608</v>
      </c>
      <c r="AZ398" s="22">
        <f>(('Balance Sheet Annual'!BH398+'Balance Sheet Annual'!BS398)-'Balance Sheet Annual'!N398)/('Income Statement Annual'!AF398-'Income Statement Annual'!AC398)</f>
        <v>5.6038128176691036</v>
      </c>
      <c r="BA398" s="22">
        <f>('Cash Flow Statement Annual'!AB398+'Cash Flow Statement Annual'!AU398)/'Income Statement Annual'!BS398</f>
        <v>4.1663015578789011</v>
      </c>
      <c r="BB398" s="22">
        <f>'Income Statement Annual'!AF398/('Balance Sheet Annual'!BH398+'Balance Sheet Annual'!BS398)</f>
        <v>9.1570575996215278E-2</v>
      </c>
      <c r="BC398" s="23">
        <f>'Income Statement Annual'!AF398/('Balance Sheet Annual'!BB398-'Balance Sheet Annual'!BR398)</f>
        <v>4.5932377145421255E-2</v>
      </c>
    </row>
    <row r="399" spans="1:55" x14ac:dyDescent="0.2">
      <c r="A399" s="47" t="s">
        <v>1207</v>
      </c>
      <c r="B399" s="47" t="s">
        <v>1208</v>
      </c>
      <c r="C399" s="47" t="str">
        <f>VLOOKUP(A399,'[1]S&amp;P 500 Wikipedia'!A:D,3,FALSE)</f>
        <v>Communication Services</v>
      </c>
      <c r="D399" s="47">
        <v>101219</v>
      </c>
      <c r="E399" s="47" t="s">
        <v>16</v>
      </c>
      <c r="F399" s="47">
        <v>2018</v>
      </c>
      <c r="G399" s="47" t="s">
        <v>17</v>
      </c>
      <c r="H399" s="48">
        <v>43465</v>
      </c>
      <c r="I399" s="48">
        <v>43511</v>
      </c>
      <c r="J399" s="48">
        <v>43511</v>
      </c>
      <c r="K399" s="47">
        <v>4137000000</v>
      </c>
      <c r="L399" s="47">
        <v>4142000000</v>
      </c>
      <c r="M399" s="47" t="s">
        <v>1985</v>
      </c>
      <c r="N399" s="20">
        <f>'Balance Sheet Annual'!AH399/'Balance Sheet Annual'!BR399</f>
        <v>0.91315581334036378</v>
      </c>
      <c r="O399" s="21">
        <f>('Balance Sheet Annual'!AH399-'Balance Sheet Annual'!U399)/'Balance Sheet Annual'!BR399</f>
        <v>0.87793303453730553</v>
      </c>
      <c r="P399" s="21">
        <f>'Balance Sheet Annual'!N399/'Balance Sheet Annual'!BR399</f>
        <v>7.2370155549696807E-2</v>
      </c>
      <c r="Q399" s="21">
        <f>'Balance Sheet Annual'!CH399/'Balance Sheet Annual'!CS399</f>
        <v>3.8720312011332485</v>
      </c>
      <c r="R399" s="21">
        <f>('Balance Sheet Annual'!BH399+'Balance Sheet Annual'!BS399)/'Balance Sheet Annual'!BB399</f>
        <v>0.42692831978370949</v>
      </c>
      <c r="S399" s="21">
        <f>('Balance Sheet Annual'!BH399/'Balance Sheet Annual'!BB399)</f>
        <v>2.7149594644091092E-2</v>
      </c>
      <c r="T399" s="21">
        <f>'Balance Sheet Annual'!BS399/'Balance Sheet Annual'!BB399</f>
        <v>0.39977872513961837</v>
      </c>
      <c r="U399" s="21">
        <f>('Balance Sheet Annual'!BH399+'Balance Sheet Annual'!BS399)/'Balance Sheet Annual'!CS399</f>
        <v>2.0800080946336257</v>
      </c>
      <c r="V399" s="21">
        <f>('Balance Sheet Annual'!BH399/'Balance Sheet Annual'!CS399)</f>
        <v>0.13227367220413194</v>
      </c>
      <c r="W399" s="21">
        <f>('Balance Sheet Annual'!BS399/'Balance Sheet Annual'!CS399)</f>
        <v>1.9477344224294939</v>
      </c>
      <c r="X399" s="22">
        <f>'Balance Sheet Annual'!AH399/'Balance Sheet Annual'!BB399</f>
        <v>0.13078628095865635</v>
      </c>
      <c r="Y399" s="22">
        <f>'Balance Sheet Annual'!CS399/('Balance Sheet Annual'!BB399-'Balance Sheet Annual'!AQ399-'Balance Sheet Annual'!AR399-'Balance Sheet Annual'!AS399)</f>
        <v>0.23588352716542266</v>
      </c>
      <c r="Z399" s="22">
        <f>'Balance Sheet Annual'!BA399/'Balance Sheet Annual'!BB399</f>
        <v>0.8692137190413437</v>
      </c>
      <c r="AA399" s="22">
        <f>'Balance Sheet Annual'!AR399/'Balance Sheet Annual'!BB399</f>
        <v>9.294299340329043E-2</v>
      </c>
      <c r="AB399" s="23">
        <f>'Balance Sheet Annual'!CS399/'Balance Sheet Annual'!CT399</f>
        <v>0.20525320112223358</v>
      </c>
      <c r="AC399" s="24">
        <f>'Income Statement Annual'!V399/'Income Statement Annual'!N399</f>
        <v>0.57583121279506044</v>
      </c>
      <c r="AD399" s="22">
        <f>('Income Statement Annual'!AF399-'Income Statement Annual'!AC399)/'Income Statement Annual'!N399</f>
        <v>0.33830800149774953</v>
      </c>
      <c r="AE399" s="22">
        <f>'Income Statement Annual'!AF399/'Income Statement Annual'!N399</f>
        <v>0.20532159586743387</v>
      </c>
      <c r="AF399" s="22">
        <f>'Income Statement Annual'!BS399/'Income Statement Annual'!N399</f>
        <v>0.11865844432727356</v>
      </c>
      <c r="AG399" s="22">
        <f>('Income Statement Annual'!AF399-'Income Statement Annual'!AC399)/('Income Statement Annual'!AH399*-1)</f>
        <v>9.1603558866128694</v>
      </c>
      <c r="AH399" s="23">
        <f>'Income Statement Annual'!AF399/('Income Statement Annual'!AH399*-1)</f>
        <v>5.5594868611628385</v>
      </c>
      <c r="AI399" s="24">
        <f>'Cash Flow Statement Annual'!BG399/'Cash Flow Statement Annual'!AB399</f>
        <v>-0.44779987769009</v>
      </c>
      <c r="AJ399" s="22">
        <f>'Cash Flow Statement Annual'!AB399/'Balance Sheet Annual'!BR399</f>
        <v>0.90532559978908511</v>
      </c>
      <c r="AK399" s="22">
        <f>('Cash Flow Statement Annual'!AB399+'Cash Flow Statement Annual'!AV399)/('Balance Sheet Annual'!BH399+'Balance Sheet Annual'!BS399)</f>
        <v>0.21728593792841158</v>
      </c>
      <c r="AL399" s="23">
        <f>('Cash Flow Statement Annual'!AB399/('Balance Sheet Annual'!BH399+'Balance Sheet Annual'!BS399))</f>
        <v>0.30371562757046955</v>
      </c>
      <c r="AM399" s="24">
        <f>'Income Statement Annual'!BS399/'Balance Sheet Annual'!CS399</f>
        <v>0.28566697941387492</v>
      </c>
      <c r="AN399" s="22">
        <f>'Income Statement Annual'!N399/'Balance Sheet Annual'!CS399</f>
        <v>2.4074728185882224</v>
      </c>
      <c r="AO399" s="22">
        <f>'Income Statement Annual'!N399/'Balance Sheet Annual'!BB399</f>
        <v>0.49414150262999901</v>
      </c>
      <c r="AP399" s="22">
        <f>'Income Statement Annual'!N399/('Balance Sheet Annual'!AH399-'Balance Sheet Annual'!BR399)</f>
        <v>-39.727686703096538</v>
      </c>
      <c r="AQ399" s="22">
        <f>'Income Statement Annual'!BS399/'Balance Sheet Annual'!BB399</f>
        <v>5.8634061979617035E-2</v>
      </c>
      <c r="AR399" s="22">
        <f>'Cash Flow Statement Annual'!AB399/'Income Statement Annual'!N399</f>
        <v>0.26240419369875367</v>
      </c>
      <c r="AS399" s="22">
        <f>'Cash Flow Statement Annual'!BG399/'Income Statement Annual'!N399</f>
        <v>-0.11750456584366857</v>
      </c>
      <c r="AT399" s="22">
        <f>'Cash Flow Statement Annual'!AB399/'Balance Sheet Annual'!BB399</f>
        <v>0.12966480257071544</v>
      </c>
      <c r="AU399" s="22">
        <f>('Cash Flow Statement Annual'!AB399+'Cash Flow Statement Annual'!AU399)/'Balance Sheet Annual'!BR399</f>
        <v>0.43250725019773267</v>
      </c>
      <c r="AV399" s="22">
        <f>('Cash Flow Statement Annual'!AB399+'Cash Flow Statement Annual'!AU399)/('Balance Sheet Annual'!BH399+'Balance Sheet Annual'!BS399)</f>
        <v>0.14509609686634886</v>
      </c>
      <c r="AW399" s="22">
        <f>'Cash Flow Statement Annual'!AB399/'Balance Sheet Annual'!BS399</f>
        <v>0.32434142793724557</v>
      </c>
      <c r="AX399" s="22">
        <f>('Cash Flow Statement Annual'!AB399+'Cash Flow Statement Annual'!AU399)/'Balance Sheet Annual'!BS399</f>
        <v>0.15494979834329811</v>
      </c>
      <c r="AY399" s="22">
        <f>('Balance Sheet Annual'!BH399+'Balance Sheet Annual'!BS399)/('Income Statement Annual'!AF399-'Income Statement Annual'!AC399)</f>
        <v>2.5538263462233464</v>
      </c>
      <c r="AZ399" s="22">
        <f>(('Balance Sheet Annual'!BH399+'Balance Sheet Annual'!BS399)-'Balance Sheet Annual'!N399)/('Income Statement Annual'!AF399-'Income Statement Annual'!AC399)</f>
        <v>2.4918232743043007</v>
      </c>
      <c r="BA399" s="22">
        <f>('Cash Flow Statement Annual'!AB399+'Cash Flow Statement Annual'!AU399)/'Income Statement Annual'!BS399</f>
        <v>1.0564786192684184</v>
      </c>
      <c r="BB399" s="22">
        <f>'Income Statement Annual'!AF399/('Balance Sheet Annual'!BH399+'Balance Sheet Annual'!BS399)</f>
        <v>0.2376462680098706</v>
      </c>
      <c r="BC399" s="23">
        <f>'Income Statement Annual'!AF399/('Balance Sheet Annual'!BB399-'Balance Sheet Annual'!BR399)</f>
        <v>0.11841832709707843</v>
      </c>
    </row>
    <row r="400" spans="1:55" x14ac:dyDescent="0.2">
      <c r="A400" s="47" t="s">
        <v>1225</v>
      </c>
      <c r="B400" s="47" t="s">
        <v>1226</v>
      </c>
      <c r="C400" s="47" t="str">
        <f>VLOOKUP(A400,'[1]S&amp;P 500 Wikipedia'!A:D,3,FALSE)</f>
        <v>Industrials</v>
      </c>
      <c r="D400" s="47">
        <v>749129</v>
      </c>
      <c r="E400" s="47" t="s">
        <v>16</v>
      </c>
      <c r="F400" s="47">
        <v>2018</v>
      </c>
      <c r="G400" s="47" t="s">
        <v>17</v>
      </c>
      <c r="H400" s="48">
        <v>43465</v>
      </c>
      <c r="I400" s="48">
        <v>43523</v>
      </c>
      <c r="J400" s="48">
        <v>43523</v>
      </c>
      <c r="K400" s="47">
        <v>95966000</v>
      </c>
      <c r="L400" s="47">
        <v>96273000</v>
      </c>
      <c r="M400" s="47" t="s">
        <v>1986</v>
      </c>
      <c r="N400" s="20">
        <f>'Balance Sheet Annual'!AH400/'Balance Sheet Annual'!BR400</f>
        <v>2.7021886329545937</v>
      </c>
      <c r="O400" s="21">
        <f>('Balance Sheet Annual'!AH400-'Balance Sheet Annual'!U400)/'Balance Sheet Annual'!BR400</f>
        <v>2.189107239371102</v>
      </c>
      <c r="P400" s="21">
        <f>'Balance Sheet Annual'!N400/'Balance Sheet Annual'!BR400</f>
        <v>1.4224620298902648</v>
      </c>
      <c r="Q400" s="21">
        <f>'Balance Sheet Annual'!CH400/'Balance Sheet Annual'!CS400</f>
        <v>2.0146420013418957</v>
      </c>
      <c r="R400" s="21">
        <f>('Balance Sheet Annual'!BH400+'Balance Sheet Annual'!BS400)/'Balance Sheet Annual'!BB400</f>
        <v>0.44592076015055204</v>
      </c>
      <c r="S400" s="21">
        <f>('Balance Sheet Annual'!BH400/'Balance Sheet Annual'!BB400)</f>
        <v>7.410945292958891E-3</v>
      </c>
      <c r="T400" s="21">
        <f>'Balance Sheet Annual'!BS400/'Balance Sheet Annual'!BB400</f>
        <v>0.43850981485759316</v>
      </c>
      <c r="U400" s="21">
        <f>('Balance Sheet Annual'!BH400+'Balance Sheet Annual'!BS400)/'Balance Sheet Annual'!CS400</f>
        <v>1.3442914528201597</v>
      </c>
      <c r="V400" s="21">
        <f>('Balance Sheet Annual'!BH400/'Balance Sheet Annual'!CS400)</f>
        <v>2.2341346949800896E-2</v>
      </c>
      <c r="W400" s="21">
        <f>('Balance Sheet Annual'!BS400/'Balance Sheet Annual'!CS400)</f>
        <v>1.3219501058703589</v>
      </c>
      <c r="X400" s="22">
        <f>'Balance Sheet Annual'!AH400/'Balance Sheet Annual'!BB400</f>
        <v>0.51445792771937959</v>
      </c>
      <c r="Y400" s="22">
        <f>'Balance Sheet Annual'!CS400/('Balance Sheet Annual'!BB400-'Balance Sheet Annual'!AQ400-'Balance Sheet Annual'!AR400-'Balance Sheet Annual'!AS400)</f>
        <v>0.56005883489725361</v>
      </c>
      <c r="Z400" s="22">
        <f>'Balance Sheet Annual'!BA400/'Balance Sheet Annual'!BB400</f>
        <v>0.48554207228062046</v>
      </c>
      <c r="AA400" s="22">
        <f>'Balance Sheet Annual'!AR400/'Balance Sheet Annual'!BB400</f>
        <v>0.27708164676779468</v>
      </c>
      <c r="AB400" s="23">
        <f>'Balance Sheet Annual'!CS400/'Balance Sheet Annual'!CT400</f>
        <v>0.33171434603341754</v>
      </c>
      <c r="AC400" s="24">
        <f>'Income Statement Annual'!V400/'Income Statement Annual'!N400</f>
        <v>0.28277110341655537</v>
      </c>
      <c r="AD400" s="22">
        <f>('Income Statement Annual'!AF400-'Income Statement Annual'!AC400)/'Income Statement Annual'!N400</f>
        <v>0.11760867936107941</v>
      </c>
      <c r="AE400" s="22">
        <f>'Income Statement Annual'!AF400/'Income Statement Annual'!N400</f>
        <v>0.10849820111941043</v>
      </c>
      <c r="AF400" s="22">
        <f>'Income Statement Annual'!BS400/'Income Statement Annual'!N400</f>
        <v>6.7592717575862021E-2</v>
      </c>
      <c r="AG400" s="22">
        <f>('Income Statement Annual'!AF400-'Income Statement Annual'!AC400)/('Income Statement Annual'!AH400*-1)</f>
        <v>4.5724684813115335</v>
      </c>
      <c r="AH400" s="23">
        <f>'Income Statement Annual'!AF400/('Income Statement Annual'!AH400*-1)</f>
        <v>4.2182652470263289</v>
      </c>
      <c r="AI400" s="24">
        <f>'Cash Flow Statement Annual'!BG400/'Cash Flow Statement Annual'!AB400</f>
        <v>6.2414045145564732</v>
      </c>
      <c r="AJ400" s="22">
        <f>'Cash Flow Statement Annual'!AB400/'Balance Sheet Annual'!BR400</f>
        <v>0.19109304119172402</v>
      </c>
      <c r="AK400" s="22">
        <f>('Cash Flow Statement Annual'!AB400+'Cash Flow Statement Annual'!AV400)/('Balance Sheet Annual'!BH400+'Balance Sheet Annual'!BS400)</f>
        <v>6.9588498247155142E-2</v>
      </c>
      <c r="AL400" s="23">
        <f>('Cash Flow Statement Annual'!AB400/('Balance Sheet Annual'!BH400+'Balance Sheet Annual'!BS400))</f>
        <v>8.1587078444117819E-2</v>
      </c>
      <c r="AM400" s="24">
        <f>'Income Statement Annual'!BS400/'Balance Sheet Annual'!CS400</f>
        <v>0.10280107700216969</v>
      </c>
      <c r="AN400" s="22">
        <f>'Income Statement Annual'!N400/'Balance Sheet Annual'!CS400</f>
        <v>1.5208898338314614</v>
      </c>
      <c r="AO400" s="22">
        <f>'Income Statement Annual'!N400/'Balance Sheet Annual'!BB400</f>
        <v>0.50450097661827631</v>
      </c>
      <c r="AP400" s="22">
        <f>'Income Statement Annual'!N400/('Balance Sheet Annual'!AH400-'Balance Sheet Annual'!BR400)</f>
        <v>1.5567544792554489</v>
      </c>
      <c r="AQ400" s="22">
        <f>'Income Statement Annual'!BS400/'Balance Sheet Annual'!BB400</f>
        <v>3.4100592029305717E-2</v>
      </c>
      <c r="AR400" s="22">
        <f>'Cash Flow Statement Annual'!AB400/'Income Statement Annual'!N400</f>
        <v>7.2113580992710744E-2</v>
      </c>
      <c r="AS400" s="22">
        <f>'Cash Flow Statement Annual'!BG400/'Income Statement Annual'!N400</f>
        <v>0.45009002996873876</v>
      </c>
      <c r="AT400" s="22">
        <f>'Cash Flow Statement Annual'!AB400/'Balance Sheet Annual'!BB400</f>
        <v>3.6381372038263735E-2</v>
      </c>
      <c r="AU400" s="22">
        <f>('Cash Flow Statement Annual'!AB400+'Cash Flow Statement Annual'!AU400)/'Balance Sheet Annual'!BR400</f>
        <v>0.11022475390024837</v>
      </c>
      <c r="AV400" s="22">
        <f>('Cash Flow Statement Annual'!AB400+'Cash Flow Statement Annual'!AU400)/('Balance Sheet Annual'!BH400+'Balance Sheet Annual'!BS400)</f>
        <v>4.7060403596384949E-2</v>
      </c>
      <c r="AW400" s="22">
        <f>'Cash Flow Statement Annual'!AB400/'Balance Sheet Annual'!BS400</f>
        <v>8.2965924149448395E-2</v>
      </c>
      <c r="AX400" s="22">
        <f>('Cash Flow Statement Annual'!AB400+'Cash Flow Statement Annual'!AU400)/'Balance Sheet Annual'!BS400</f>
        <v>4.7855738306579826E-2</v>
      </c>
      <c r="AY400" s="22">
        <f>('Balance Sheet Annual'!BH400+'Balance Sheet Annual'!BS400)/('Income Statement Annual'!AF400-'Income Statement Annual'!AC400)</f>
        <v>7.5154727966780399</v>
      </c>
      <c r="AZ400" s="22">
        <f>(('Balance Sheet Annual'!BH400+'Balance Sheet Annual'!BS400)-'Balance Sheet Annual'!N400)/('Income Statement Annual'!AF400-'Income Statement Annual'!AC400)</f>
        <v>2.9511799700306511</v>
      </c>
      <c r="BA400" s="22">
        <f>('Cash Flow Statement Annual'!AB400+'Cash Flow Statement Annual'!AU400)/'Income Statement Annual'!BS400</f>
        <v>0.61539139633286322</v>
      </c>
      <c r="BB400" s="22">
        <f>'Income Statement Annual'!AF400/('Balance Sheet Annual'!BH400+'Balance Sheet Annual'!BS400)</f>
        <v>0.12275151398555255</v>
      </c>
      <c r="BC400" s="23">
        <f>'Income Statement Annual'!AF400/('Balance Sheet Annual'!BB400-'Balance Sheet Annual'!BR400)</f>
        <v>6.7609285996632087E-2</v>
      </c>
    </row>
    <row r="401" spans="1:55" x14ac:dyDescent="0.2">
      <c r="A401" s="47" t="s">
        <v>1237</v>
      </c>
      <c r="B401" s="47" t="s">
        <v>1238</v>
      </c>
      <c r="C401" s="47" t="str">
        <f>VLOOKUP(A401,'[1]S&amp;P 500 Wikipedia'!A:D,3,FALSE)</f>
        <v>Health Care</v>
      </c>
      <c r="D401" s="47">
        <v>378240</v>
      </c>
      <c r="E401" s="47" t="s">
        <v>16</v>
      </c>
      <c r="F401" s="47">
        <v>2018</v>
      </c>
      <c r="G401" s="47" t="s">
        <v>17</v>
      </c>
      <c r="H401" s="48">
        <v>43465</v>
      </c>
      <c r="I401" s="48">
        <v>43522</v>
      </c>
      <c r="J401" s="48">
        <v>43588</v>
      </c>
      <c r="K401" s="47">
        <v>74677000</v>
      </c>
      <c r="L401" s="47">
        <v>75183000</v>
      </c>
      <c r="M401" s="47" t="s">
        <v>2157</v>
      </c>
      <c r="N401" s="20">
        <f>'Balance Sheet Annual'!AH401/'Balance Sheet Annual'!BR401</f>
        <v>5.9322323475099736</v>
      </c>
      <c r="O401" s="21">
        <f>('Balance Sheet Annual'!AH401-'Balance Sheet Annual'!U401)/'Balance Sheet Annual'!BR401</f>
        <v>5.2827583748950282</v>
      </c>
      <c r="P401" s="21">
        <f>'Balance Sheet Annual'!N401/'Balance Sheet Annual'!BR401</f>
        <v>3.8652354147964831</v>
      </c>
      <c r="Q401" s="21">
        <f>'Balance Sheet Annual'!CH401/'Balance Sheet Annual'!CS401</f>
        <v>1.378310399436468</v>
      </c>
      <c r="R401" s="21">
        <f>('Balance Sheet Annual'!BH401+'Balance Sheet Annual'!BS401)/'Balance Sheet Annual'!BB401</f>
        <v>0.30808123353756722</v>
      </c>
      <c r="S401" s="21">
        <f>('Balance Sheet Annual'!BH401/'Balance Sheet Annual'!BB401)</f>
        <v>4.7754133817814221E-5</v>
      </c>
      <c r="T401" s="21">
        <f>'Balance Sheet Annual'!BS401/'Balance Sheet Annual'!BB401</f>
        <v>0.30803347940374942</v>
      </c>
      <c r="U401" s="21">
        <f>('Balance Sheet Annual'!BH401+'Balance Sheet Annual'!BS401)/'Balance Sheet Annual'!CS401</f>
        <v>0.7327128015936113</v>
      </c>
      <c r="V401" s="21">
        <f>('Balance Sheet Annual'!BH401/'Balance Sheet Annual'!CS401)</f>
        <v>1.1357415307498829E-4</v>
      </c>
      <c r="W401" s="21">
        <f>('Balance Sheet Annual'!BS401/'Balance Sheet Annual'!CS401)</f>
        <v>0.73259922744053629</v>
      </c>
      <c r="X401" s="22">
        <f>'Balance Sheet Annual'!AH401/'Balance Sheet Annual'!BB401</f>
        <v>0.71447776562163812</v>
      </c>
      <c r="Y401" s="22">
        <f>'Balance Sheet Annual'!CS401/('Balance Sheet Annual'!BB401-'Balance Sheet Annual'!AQ401-'Balance Sheet Annual'!AR401-'Balance Sheet Annual'!AS401)</f>
        <v>0.5015370042657229</v>
      </c>
      <c r="Z401" s="22">
        <f>'Balance Sheet Annual'!BA401/'Balance Sheet Annual'!BB401</f>
        <v>0.28552223437836188</v>
      </c>
      <c r="AA401" s="22">
        <f>'Balance Sheet Annual'!AR401/'Balance Sheet Annual'!BB401</f>
        <v>9.5404710918472968E-2</v>
      </c>
      <c r="AB401" s="23">
        <f>'Balance Sheet Annual'!CS401/'Balance Sheet Annual'!CT401</f>
        <v>0.42046656325303305</v>
      </c>
      <c r="AC401" s="24">
        <f>'Income Statement Annual'!V401/'Income Statement Annual'!N401</f>
        <v>0.58983755308523511</v>
      </c>
      <c r="AD401" s="22">
        <f>('Income Statement Annual'!AF401-'Income Statement Annual'!AC401)/'Income Statement Annual'!N401</f>
        <v>0.30871153657813927</v>
      </c>
      <c r="AE401" s="22">
        <f>'Income Statement Annual'!AF401/'Income Statement Annual'!N401</f>
        <v>0.3055246662195461</v>
      </c>
      <c r="AF401" s="22">
        <f>'Income Statement Annual'!BS401/'Income Statement Annual'!N401</f>
        <v>0.24537662055374351</v>
      </c>
      <c r="AG401" s="22">
        <f>('Income Statement Annual'!AF401-'Income Statement Annual'!AC401)/('Income Statement Annual'!AH401*-1)</f>
        <v>75.967053081147043</v>
      </c>
      <c r="AH401" s="23">
        <f>'Income Statement Annual'!AF401/('Income Statement Annual'!AH401*-1)</f>
        <v>75.182835062029696</v>
      </c>
      <c r="AI401" s="24">
        <f>'Cash Flow Statement Annual'!BG401/'Cash Flow Statement Annual'!AB401</f>
        <v>-3.5065531081353836</v>
      </c>
      <c r="AJ401" s="22">
        <f>'Cash Flow Statement Annual'!AB401/'Balance Sheet Annual'!BR401</f>
        <v>1.3464118093871886</v>
      </c>
      <c r="AK401" s="22">
        <f>('Cash Flow Statement Annual'!AB401+'Cash Flow Statement Annual'!AV401)/('Balance Sheet Annual'!BH401+'Balance Sheet Annual'!BS401)</f>
        <v>0.52636043018243572</v>
      </c>
      <c r="AL401" s="23">
        <f>('Cash Flow Statement Annual'!AB401/('Balance Sheet Annual'!BH401+'Balance Sheet Annual'!BS401))</f>
        <v>0.52636043018243572</v>
      </c>
      <c r="AM401" s="24">
        <f>'Income Statement Annual'!BS401/'Balance Sheet Annual'!CS401</f>
        <v>0.3788744418596045</v>
      </c>
      <c r="AN401" s="22">
        <f>'Income Statement Annual'!N401/'Balance Sheet Annual'!CS401</f>
        <v>1.5440527341382211</v>
      </c>
      <c r="AO401" s="22">
        <f>'Income Statement Annual'!N401/'Balance Sheet Annual'!BB401</f>
        <v>0.64922254660454692</v>
      </c>
      <c r="AP401" s="22">
        <f>'Income Statement Annual'!N401/('Balance Sheet Annual'!AH401-'Balance Sheet Annual'!BR401)</f>
        <v>1.0928976728725806</v>
      </c>
      <c r="AQ401" s="22">
        <f>'Income Statement Annual'!BS401/'Balance Sheet Annual'!BB401</f>
        <v>0.15930403447311897</v>
      </c>
      <c r="AR401" s="22">
        <f>'Cash Flow Statement Annual'!AB401/'Income Statement Annual'!N401</f>
        <v>0.24977840258949746</v>
      </c>
      <c r="AS401" s="22">
        <f>'Cash Flow Statement Annual'!BG401/'Income Statement Annual'!N401</f>
        <v>-0.87586123394529347</v>
      </c>
      <c r="AT401" s="22">
        <f>'Cash Flow Statement Annual'!AB401/'Balance Sheet Annual'!BB401</f>
        <v>0.16216177061596931</v>
      </c>
      <c r="AU401" s="22">
        <f>('Cash Flow Statement Annual'!AB401+'Cash Flow Statement Annual'!AU401)/'Balance Sheet Annual'!BR401</f>
        <v>5.0959902523995888</v>
      </c>
      <c r="AV401" s="22">
        <f>('Cash Flow Statement Annual'!AB401+'Cash Flow Statement Annual'!AU401)/('Balance Sheet Annual'!BH401+'Balance Sheet Annual'!BS401)</f>
        <v>1.9922044672791397</v>
      </c>
      <c r="AW401" s="22">
        <f>'Cash Flow Statement Annual'!AB401/'Balance Sheet Annual'!BS401</f>
        <v>0.5264420313332846</v>
      </c>
      <c r="AX401" s="22">
        <f>('Cash Flow Statement Annual'!AB401+'Cash Flow Statement Annual'!AU401)/'Balance Sheet Annual'!BS401</f>
        <v>1.9925133168201279</v>
      </c>
      <c r="AY401" s="22">
        <f>('Balance Sheet Annual'!BH401+'Balance Sheet Annual'!BS401)/('Income Statement Annual'!AF401-'Income Statement Annual'!AC401)</f>
        <v>1.5371589966000054</v>
      </c>
      <c r="AZ401" s="22">
        <f>(('Balance Sheet Annual'!BH401+'Balance Sheet Annual'!BS401)-'Balance Sheet Annual'!N401)/('Income Statement Annual'!AF401-'Income Statement Annual'!AC401)</f>
        <v>-0.78557813294782208</v>
      </c>
      <c r="BA401" s="22">
        <f>('Cash Flow Statement Annual'!AB401+'Cash Flow Statement Annual'!AU401)/'Income Statement Annual'!BS401</f>
        <v>3.8527637530860872</v>
      </c>
      <c r="BB401" s="22">
        <f>'Income Statement Annual'!AF401/('Balance Sheet Annual'!BH401+'Balance Sheet Annual'!BS401)</f>
        <v>0.64383506770583876</v>
      </c>
      <c r="BC401" s="23">
        <f>'Income Statement Annual'!AF401/('Balance Sheet Annual'!BB401-'Balance Sheet Annual'!BR401)</f>
        <v>0.22551445099046971</v>
      </c>
    </row>
    <row r="402" spans="1:55" x14ac:dyDescent="0.2">
      <c r="A402" s="47" t="s">
        <v>1228</v>
      </c>
      <c r="B402" s="47" t="s">
        <v>1229</v>
      </c>
      <c r="C402" s="47" t="str">
        <f>VLOOKUP(A402,'[1]S&amp;P 500 Wikipedia'!A:D,3,FALSE)</f>
        <v>Consumer Staples</v>
      </c>
      <c r="D402" s="47">
        <v>87466</v>
      </c>
      <c r="E402" s="47" t="s">
        <v>16</v>
      </c>
      <c r="F402" s="47">
        <v>2018</v>
      </c>
      <c r="G402" s="47" t="s">
        <v>17</v>
      </c>
      <c r="H402" s="48">
        <v>43343</v>
      </c>
      <c r="I402" s="48">
        <v>43384</v>
      </c>
      <c r="J402" s="48">
        <v>43384</v>
      </c>
      <c r="K402" s="47">
        <v>974800000</v>
      </c>
      <c r="L402" s="47">
        <v>978100000</v>
      </c>
      <c r="M402" s="47" t="s">
        <v>1988</v>
      </c>
      <c r="N402" s="20">
        <f>'Balance Sheet Annual'!AH402/'Balance Sheet Annual'!BR402</f>
        <v>0.82364886694050865</v>
      </c>
      <c r="O402" s="21">
        <f>('Balance Sheet Annual'!AH402-'Balance Sheet Annual'!U402)/'Balance Sheet Annual'!BR402</f>
        <v>0.38219412009046017</v>
      </c>
      <c r="P402" s="21">
        <f>'Balance Sheet Annual'!N402/'Balance Sheet Annual'!BR402</f>
        <v>3.6230211842894725E-2</v>
      </c>
      <c r="Q402" s="21">
        <f>'Balance Sheet Annual'!CH402/'Balance Sheet Annual'!CS402</f>
        <v>1.5525122709730601</v>
      </c>
      <c r="R402" s="21">
        <f>('Balance Sheet Annual'!BH402+'Balance Sheet Annual'!BS402)/'Balance Sheet Annual'!BB402</f>
        <v>0.21133521225999646</v>
      </c>
      <c r="S402" s="21">
        <f>('Balance Sheet Annual'!BH402/'Balance Sheet Annual'!BB402)</f>
        <v>2.8859139216722448E-2</v>
      </c>
      <c r="T402" s="21">
        <f>'Balance Sheet Annual'!BS402/'Balance Sheet Annual'!BB402</f>
        <v>0.18247607304327404</v>
      </c>
      <c r="U402" s="21">
        <f>('Balance Sheet Annual'!BH402+'Balance Sheet Annual'!BS402)/'Balance Sheet Annual'!CS402</f>
        <v>0.5394357225823373</v>
      </c>
      <c r="V402" s="21">
        <f>('Balance Sheet Annual'!BH402/'Balance Sheet Annual'!CS402)</f>
        <v>7.3663306980403909E-2</v>
      </c>
      <c r="W402" s="21">
        <f>('Balance Sheet Annual'!BS402/'Balance Sheet Annual'!CS402)</f>
        <v>0.46577241560193339</v>
      </c>
      <c r="X402" s="22">
        <f>'Balance Sheet Annual'!AH402/'Balance Sheet Annual'!BB402</f>
        <v>0.26196347836298517</v>
      </c>
      <c r="Y402" s="22">
        <f>'Balance Sheet Annual'!CS402/('Balance Sheet Annual'!BB402-'Balance Sheet Annual'!AQ402-'Balance Sheet Annual'!AR402-'Balance Sheet Annual'!AS402)</f>
        <v>0.67692190630786009</v>
      </c>
      <c r="Z402" s="22">
        <f>'Balance Sheet Annual'!BA402/'Balance Sheet Annual'!BB402</f>
        <v>0.73803652163701483</v>
      </c>
      <c r="AA402" s="22">
        <f>'Balance Sheet Annual'!AR402/'Balance Sheet Annual'!BB402</f>
        <v>0.24828254359697022</v>
      </c>
      <c r="AB402" s="23">
        <f>'Balance Sheet Annual'!CS402/'Balance Sheet Annual'!CT402</f>
        <v>0.39177088838001289</v>
      </c>
      <c r="AC402" s="24">
        <f>'Income Statement Annual'!V402/'Income Statement Annual'!N402</f>
        <v>0.23409382911272114</v>
      </c>
      <c r="AD402" s="22">
        <f>('Income Statement Annual'!AF402-'Income Statement Annual'!AC402)/'Income Statement Annual'!N402</f>
        <v>4.730988239050609E-2</v>
      </c>
      <c r="AE402" s="22">
        <f>'Income Statement Annual'!AF402/'Income Statement Annual'!N402</f>
        <v>4.730988239050609E-2</v>
      </c>
      <c r="AF402" s="22">
        <f>'Income Statement Annual'!BS402/'Income Statement Annual'!N402</f>
        <v>3.8194576430966194E-2</v>
      </c>
      <c r="AG402" s="22">
        <f>('Income Statement Annual'!AF402-'Income Statement Annual'!AC402)/('Income Statement Annual'!AH402*-1)</f>
        <v>10.102272727272727</v>
      </c>
      <c r="AH402" s="23">
        <f>'Income Statement Annual'!AF402/('Income Statement Annual'!AH402*-1)</f>
        <v>10.102272727272727</v>
      </c>
      <c r="AI402" s="24">
        <f>'Cash Flow Statement Annual'!BG402/'Cash Flow Statement Annual'!AB402</f>
        <v>-0.64065335753176045</v>
      </c>
      <c r="AJ402" s="22">
        <f>'Cash Flow Statement Annual'!AB402/'Balance Sheet Annual'!BR402</f>
        <v>0.38145566991277058</v>
      </c>
      <c r="AK402" s="22">
        <f>('Cash Flow Statement Annual'!AB402+'Cash Flow Statement Annual'!AV402)/('Balance Sheet Annual'!BH402+'Balance Sheet Annual'!BS402)</f>
        <v>0.4532888796277002</v>
      </c>
      <c r="AL402" s="23">
        <f>('Cash Flow Statement Annual'!AB402/('Balance Sheet Annual'!BH402+'Balance Sheet Annual'!BS402))</f>
        <v>0.57407793290268805</v>
      </c>
      <c r="AM402" s="24">
        <f>'Income Statement Annual'!BS402/'Balance Sheet Annual'!CS402</f>
        <v>0.18824234703435871</v>
      </c>
      <c r="AN402" s="22">
        <f>'Income Statement Annual'!N402/'Balance Sheet Annual'!CS402</f>
        <v>4.9285098729813779</v>
      </c>
      <c r="AO402" s="22">
        <f>'Income Statement Annual'!N402/'Balance Sheet Annual'!BB402</f>
        <v>1.930846691327579</v>
      </c>
      <c r="AP402" s="22">
        <f>'Income Statement Annual'!N402/('Balance Sheet Annual'!AH402-'Balance Sheet Annual'!BR402)</f>
        <v>-34.424757916775711</v>
      </c>
      <c r="AQ402" s="22">
        <f>'Income Statement Annual'!BS402/'Balance Sheet Annual'!BB402</f>
        <v>7.3747871528389408E-2</v>
      </c>
      <c r="AR402" s="22">
        <f>'Cash Flow Statement Annual'!AB402/'Income Statement Annual'!N402</f>
        <v>6.2834031489238773E-2</v>
      </c>
      <c r="AS402" s="22">
        <f>'Cash Flow Statement Annual'!BG402/'Income Statement Annual'!N402</f>
        <v>-4.025483324083718E-2</v>
      </c>
      <c r="AT402" s="22">
        <f>'Cash Flow Statement Annual'!AB402/'Balance Sheet Annual'!BB402</f>
        <v>0.1213228818037696</v>
      </c>
      <c r="AU402" s="22">
        <f>('Cash Flow Statement Annual'!AB402+'Cash Flow Statement Annual'!AU402)/'Balance Sheet Annual'!BR402</f>
        <v>0.12756726819587391</v>
      </c>
      <c r="AV402" s="22">
        <f>('Cash Flow Statement Annual'!AB402+'Cash Flow Statement Annual'!AU402)/('Balance Sheet Annual'!BH402+'Balance Sheet Annual'!BS402)</f>
        <v>0.19198444120302841</v>
      </c>
      <c r="AW402" s="22">
        <f>'Cash Flow Statement Annual'!AB402/'Balance Sheet Annual'!BS402</f>
        <v>0.6648700828573727</v>
      </c>
      <c r="AX402" s="22">
        <f>('Cash Flow Statement Annual'!AB402+'Cash Flow Statement Annual'!AU402)/'Balance Sheet Annual'!BS402</f>
        <v>0.22234735741291931</v>
      </c>
      <c r="AY402" s="22">
        <f>('Balance Sheet Annual'!BH402+'Balance Sheet Annual'!BS402)/('Income Statement Annual'!AF402-'Income Statement Annual'!AC402)</f>
        <v>2.3135143821308053</v>
      </c>
      <c r="AZ402" s="22">
        <f>(('Balance Sheet Annual'!BH402+'Balance Sheet Annual'!BS402)-'Balance Sheet Annual'!N402)/('Income Statement Annual'!AF402-'Income Statement Annual'!AC402)</f>
        <v>2.1873694359633618</v>
      </c>
      <c r="BA402" s="22">
        <f>('Cash Flow Statement Annual'!AB402+'Cash Flow Statement Annual'!AU402)/'Income Statement Annual'!BS402</f>
        <v>0.55015923566878977</v>
      </c>
      <c r="BB402" s="22">
        <f>'Income Statement Annual'!AF402/('Balance Sheet Annual'!BH402+'Balance Sheet Annual'!BS402)</f>
        <v>0.43224282836702088</v>
      </c>
      <c r="BC402" s="23">
        <f>'Income Statement Annual'!AF402/('Balance Sheet Annual'!BB402-'Balance Sheet Annual'!BR402)</f>
        <v>0.13395182642013045</v>
      </c>
    </row>
    <row r="403" spans="1:55" x14ac:dyDescent="0.2">
      <c r="A403" s="47" t="s">
        <v>1246</v>
      </c>
      <c r="B403" s="47" t="s">
        <v>1247</v>
      </c>
      <c r="C403" s="47" t="str">
        <f>VLOOKUP(A403,'[1]S&amp;P 500 Wikipedia'!A:D,3,FALSE)</f>
        <v>Information Technology</v>
      </c>
      <c r="D403" s="47">
        <v>250582</v>
      </c>
      <c r="E403" s="47" t="s">
        <v>16</v>
      </c>
      <c r="F403" s="47">
        <v>2019</v>
      </c>
      <c r="G403" s="47" t="s">
        <v>17</v>
      </c>
      <c r="H403" s="48">
        <v>43646</v>
      </c>
      <c r="I403" s="48">
        <v>43704</v>
      </c>
      <c r="J403" s="48">
        <v>43704</v>
      </c>
      <c r="K403" s="47">
        <v>294000000</v>
      </c>
      <c r="L403" s="47">
        <v>288000000</v>
      </c>
      <c r="M403" s="47" t="s">
        <v>1989</v>
      </c>
      <c r="N403" s="20">
        <f>'Balance Sheet Annual'!AH403/'Balance Sheet Annual'!BR403</f>
        <v>2.2208540738800107</v>
      </c>
      <c r="O403" s="21">
        <f>('Balance Sheet Annual'!AH403-'Balance Sheet Annual'!U403)/'Balance Sheet Annual'!BR403</f>
        <v>1.3607545192559602</v>
      </c>
      <c r="P403" s="21">
        <f>'Balance Sheet Annual'!N403/'Balance Sheet Annual'!BR403</f>
        <v>0.90516112129944981</v>
      </c>
      <c r="Q403" s="21">
        <f>'Balance Sheet Annual'!CH403/'Balance Sheet Annual'!CS403</f>
        <v>1.6457309120096317</v>
      </c>
      <c r="R403" s="21">
        <f>('Balance Sheet Annual'!BH403+'Balance Sheet Annual'!BS403)/'Balance Sheet Annual'!BB403</f>
        <v>0.39901403109594236</v>
      </c>
      <c r="S403" s="21">
        <f>('Balance Sheet Annual'!BH403/'Balance Sheet Annual'!BB403)</f>
        <v>1.0466439135381115E-2</v>
      </c>
      <c r="T403" s="21">
        <f>'Balance Sheet Annual'!BS403/'Balance Sheet Annual'!BB403</f>
        <v>0.38854759196056127</v>
      </c>
      <c r="U403" s="21">
        <f>('Balance Sheet Annual'!BH403+'Balance Sheet Annual'!BS403)/'Balance Sheet Annual'!CS403</f>
        <v>1.0556837563961072</v>
      </c>
      <c r="V403" s="21">
        <f>('Balance Sheet Annual'!BH403/'Balance Sheet Annual'!CS403)</f>
        <v>2.7691381559145179E-2</v>
      </c>
      <c r="W403" s="21">
        <f>('Balance Sheet Annual'!BS403/'Balance Sheet Annual'!CS403)</f>
        <v>1.0279923748369619</v>
      </c>
      <c r="X403" s="22">
        <f>'Balance Sheet Annual'!AH403/'Balance Sheet Annual'!BB403</f>
        <v>0.32146378460371633</v>
      </c>
      <c r="Y403" s="22">
        <f>'Balance Sheet Annual'!CS403/('Balance Sheet Annual'!BB403-'Balance Sheet Annual'!AQ403-'Balance Sheet Annual'!AR403-'Balance Sheet Annual'!AS403)</f>
        <v>0.683467050675444</v>
      </c>
      <c r="Z403" s="22">
        <f>'Balance Sheet Annual'!BA403/'Balance Sheet Annual'!BB403</f>
        <v>0.67853621539628362</v>
      </c>
      <c r="AA403" s="22">
        <f>'Balance Sheet Annual'!AR403/'Balance Sheet Annual'!BB403</f>
        <v>0.38210087220326128</v>
      </c>
      <c r="AB403" s="23">
        <f>'Balance Sheet Annual'!CS403/'Balance Sheet Annual'!CT403</f>
        <v>0.37796738718240425</v>
      </c>
      <c r="AC403" s="24">
        <f>'Income Statement Annual'!V403/'Income Statement Annual'!N403</f>
        <v>0.22644697929869032</v>
      </c>
      <c r="AD403" s="22">
        <f>('Income Statement Annual'!AF403-'Income Statement Annual'!AC403)/'Income Statement Annual'!N403</f>
        <v>1.5269479147806145E-2</v>
      </c>
      <c r="AE403" s="22">
        <f>'Income Statement Annual'!AF403/'Income Statement Annual'!N403</f>
        <v>1.5269479147806145E-2</v>
      </c>
      <c r="AF403" s="22">
        <f>'Income Statement Annual'!BS403/'Income Statement Annual'!N403</f>
        <v>-4.5506669080813571E-2</v>
      </c>
      <c r="AG403" s="22">
        <f>('Income Statement Annual'!AF403-'Income Statement Annual'!AC403)/('Income Statement Annual'!AH403*-1)</f>
        <v>0.61407766990291257</v>
      </c>
      <c r="AH403" s="23">
        <f>'Income Statement Annual'!AF403/('Income Statement Annual'!AH403*-1)</f>
        <v>0.61407766990291257</v>
      </c>
      <c r="AI403" s="24">
        <f>'Cash Flow Statement Annual'!BG403/'Cash Flow Statement Annual'!AB403</f>
        <v>-1.1822882999353588</v>
      </c>
      <c r="AJ403" s="22">
        <f>'Cash Flow Statement Annual'!AB403/'Balance Sheet Annual'!BR403</f>
        <v>0.40529211422583178</v>
      </c>
      <c r="AK403" s="22">
        <f>('Cash Flow Statement Annual'!AB403+'Cash Flow Statement Annual'!AV403)/('Balance Sheet Annual'!BH403+'Balance Sheet Annual'!BS403)</f>
        <v>9.1522524234936328E-2</v>
      </c>
      <c r="AL403" s="23">
        <f>('Cash Flow Statement Annual'!AB403/('Balance Sheet Annual'!BH403+'Balance Sheet Annual'!BS403))</f>
        <v>0.14702528036494963</v>
      </c>
      <c r="AM403" s="24">
        <f>'Income Statement Annual'!BS403/'Balance Sheet Annual'!CS403</f>
        <v>-7.5649643824621249E-2</v>
      </c>
      <c r="AN403" s="22">
        <f>'Income Statement Annual'!N403/'Balance Sheet Annual'!CS403</f>
        <v>1.662385873382161</v>
      </c>
      <c r="AO403" s="22">
        <f>'Income Statement Annual'!N403/'Balance Sheet Annual'!BB403</f>
        <v>0.62832764505119454</v>
      </c>
      <c r="AP403" s="22">
        <f>'Income Statement Annual'!N403/('Balance Sheet Annual'!AH403-'Balance Sheet Annual'!BR403)</f>
        <v>3.5555793991416307</v>
      </c>
      <c r="AQ403" s="22">
        <f>'Income Statement Annual'!BS403/'Balance Sheet Annual'!BB403</f>
        <v>-2.8593098217671597E-2</v>
      </c>
      <c r="AR403" s="22">
        <f>'Cash Flow Statement Annual'!AB403/'Income Statement Annual'!N403</f>
        <v>9.3367131389945082E-2</v>
      </c>
      <c r="AS403" s="22">
        <f>'Cash Flow Statement Annual'!BG403/'Income Statement Annual'!N403</f>
        <v>-0.11038686704085944</v>
      </c>
      <c r="AT403" s="22">
        <f>'Cash Flow Statement Annual'!AB403/'Balance Sheet Annual'!BB403</f>
        <v>5.8665149791429658E-2</v>
      </c>
      <c r="AU403" s="22">
        <f>('Cash Flow Statement Annual'!AB403+'Cash Flow Statement Annual'!AU403)/'Balance Sheet Annual'!BR403</f>
        <v>7.2046109510086456E-2</v>
      </c>
      <c r="AV403" s="22">
        <f>('Cash Flow Statement Annual'!AB403+'Cash Flow Statement Annual'!AU403)/('Balance Sheet Annual'!BH403+'Balance Sheet Annual'!BS403)</f>
        <v>2.6135715643413798E-2</v>
      </c>
      <c r="AW403" s="22">
        <f>'Cash Flow Statement Annual'!AB403/'Balance Sheet Annual'!BS403</f>
        <v>0.15098575053679486</v>
      </c>
      <c r="AX403" s="22">
        <f>('Cash Flow Statement Annual'!AB403+'Cash Flow Statement Annual'!AU403)/'Balance Sheet Annual'!BS403</f>
        <v>2.6839742338473551E-2</v>
      </c>
      <c r="AY403" s="22">
        <f>('Balance Sheet Annual'!BH403+'Balance Sheet Annual'!BS403)/('Income Statement Annual'!AF403-'Income Statement Annual'!AC403)</f>
        <v>41.588932806324109</v>
      </c>
      <c r="AZ403" s="22">
        <f>(('Balance Sheet Annual'!BH403+'Balance Sheet Annual'!BS403)-'Balance Sheet Annual'!N403)/('Income Statement Annual'!AF403-'Income Statement Annual'!AC403)</f>
        <v>27.932806324110672</v>
      </c>
      <c r="BA403" s="22">
        <f>('Cash Flow Statement Annual'!AB403+'Cash Flow Statement Annual'!AU403)/'Income Statement Annual'!BS403</f>
        <v>-0.36472148541114058</v>
      </c>
      <c r="BB403" s="22">
        <f>'Income Statement Annual'!AF403/('Balance Sheet Annual'!BH403+'Balance Sheet Annual'!BS403)</f>
        <v>2.4044858391940694E-2</v>
      </c>
      <c r="BC403" s="23">
        <f>'Income Statement Annual'!AF403/('Balance Sheet Annual'!BB403-'Balance Sheet Annual'!BR403)</f>
        <v>1.1218019775639604E-2</v>
      </c>
    </row>
    <row r="404" spans="1:55" x14ac:dyDescent="0.2">
      <c r="A404" s="47" t="s">
        <v>1240</v>
      </c>
      <c r="B404" s="47" t="s">
        <v>1241</v>
      </c>
      <c r="C404" s="47" t="str">
        <f>VLOOKUP(A404,'[1]S&amp;P 500 Wikipedia'!A:D,3,FALSE)</f>
        <v>Utilities</v>
      </c>
      <c r="D404" s="47">
        <v>378244</v>
      </c>
      <c r="E404" s="47" t="s">
        <v>16</v>
      </c>
      <c r="F404" s="47">
        <v>2018</v>
      </c>
      <c r="G404" s="47" t="s">
        <v>17</v>
      </c>
      <c r="H404" s="48">
        <v>43465</v>
      </c>
      <c r="I404" s="48">
        <v>43522</v>
      </c>
      <c r="J404" s="48">
        <v>43522</v>
      </c>
      <c r="K404" s="47">
        <v>315500000</v>
      </c>
      <c r="L404" s="47">
        <v>316900000</v>
      </c>
      <c r="M404" s="47" t="s">
        <v>1990</v>
      </c>
      <c r="N404" s="20">
        <f>'Balance Sheet Annual'!AH404/'Balance Sheet Annual'!BR404</f>
        <v>0.67461055917399526</v>
      </c>
      <c r="O404" s="21">
        <f>('Balance Sheet Annual'!AH404-'Balance Sheet Annual'!U404)/'Balance Sheet Annual'!BR404</f>
        <v>0.51006993426779124</v>
      </c>
      <c r="P404" s="21">
        <f>'Balance Sheet Annual'!N404/'Balance Sheet Annual'!BR404</f>
        <v>2.5362427589518864E-2</v>
      </c>
      <c r="Q404" s="21">
        <f>'Balance Sheet Annual'!CH404/'Balance Sheet Annual'!CS404</f>
        <v>2.4010789722332286</v>
      </c>
      <c r="R404" s="21">
        <f>('Balance Sheet Annual'!BH404+'Balance Sheet Annual'!BS404)/'Balance Sheet Annual'!BB404</f>
        <v>0.35246655793140119</v>
      </c>
      <c r="S404" s="21">
        <f>('Balance Sheet Annual'!BH404/'Balance Sheet Annual'!BB404)</f>
        <v>5.3922535085046512E-2</v>
      </c>
      <c r="T404" s="21">
        <f>'Balance Sheet Annual'!BS404/'Balance Sheet Annual'!BB404</f>
        <v>0.29854402284635467</v>
      </c>
      <c r="U404" s="21">
        <f>('Balance Sheet Annual'!BH404+'Balance Sheet Annual'!BS404)/'Balance Sheet Annual'!CS404</f>
        <v>1.1987665985959137</v>
      </c>
      <c r="V404" s="21">
        <f>('Balance Sheet Annual'!BH404/'Balance Sheet Annual'!CS404)</f>
        <v>0.18339480020726021</v>
      </c>
      <c r="W404" s="21">
        <f>('Balance Sheet Annual'!BS404/'Balance Sheet Annual'!CS404)</f>
        <v>1.0153717983886534</v>
      </c>
      <c r="X404" s="22">
        <f>'Balance Sheet Annual'!AH404/'Balance Sheet Annual'!BB404</f>
        <v>6.7141039198465757E-2</v>
      </c>
      <c r="Y404" s="22">
        <f>'Balance Sheet Annual'!CS404/('Balance Sheet Annual'!BB404-'Balance Sheet Annual'!AQ404-'Balance Sheet Annual'!AR404-'Balance Sheet Annual'!AS404)</f>
        <v>0.3235282516517109</v>
      </c>
      <c r="Z404" s="22">
        <f>'Balance Sheet Annual'!BA404/'Balance Sheet Annual'!BB404</f>
        <v>0.93285896080153419</v>
      </c>
      <c r="AA404" s="22">
        <f>'Balance Sheet Annual'!AR404/'Balance Sheet Annual'!BB404</f>
        <v>9.119423583603678E-2</v>
      </c>
      <c r="AB404" s="23">
        <f>'Balance Sheet Annual'!CS404/'Balance Sheet Annual'!CT404</f>
        <v>0.29402433997096411</v>
      </c>
      <c r="AC404" s="24">
        <f>'Income Statement Annual'!V404/'Income Statement Annual'!N404</f>
        <v>0.62264470343121292</v>
      </c>
      <c r="AD404" s="22">
        <f>('Income Statement Annual'!AF404-'Income Statement Annual'!AC404)/'Income Statement Annual'!N404</f>
        <v>0.30134774399374958</v>
      </c>
      <c r="AE404" s="22">
        <f>'Income Statement Annual'!AF404/'Income Statement Annual'!N404</f>
        <v>0.19121036525815482</v>
      </c>
      <c r="AF404" s="22">
        <f>'Income Statement Annual'!BS404/'Income Statement Annual'!N404</f>
        <v>0.13793866788202358</v>
      </c>
      <c r="AG404" s="22">
        <f>('Income Statement Annual'!AF404-'Income Statement Annual'!AC404)/('Income Statement Annual'!AH404*-1)</f>
        <v>5.1992810604358572</v>
      </c>
      <c r="AH404" s="23">
        <f>'Income Statement Annual'!AF404/('Income Statement Annual'!AH404*-1)</f>
        <v>3.2990339249606828</v>
      </c>
      <c r="AI404" s="24">
        <f>'Cash Flow Statement Annual'!BG404/'Cash Flow Statement Annual'!AB404</f>
        <v>1.0795338376610101E-2</v>
      </c>
      <c r="AJ404" s="22">
        <f>'Cash Flow Statement Annual'!AB404/'Balance Sheet Annual'!BR404</f>
        <v>0.73400966473572049</v>
      </c>
      <c r="AK404" s="22">
        <f>('Cash Flow Statement Annual'!AB404+'Cash Flow Statement Annual'!AV404)/('Balance Sheet Annual'!BH404+'Balance Sheet Annual'!BS404)</f>
        <v>0.14816384300497495</v>
      </c>
      <c r="AL404" s="23">
        <f>('Cash Flow Statement Annual'!AB404/('Balance Sheet Annual'!BH404+'Balance Sheet Annual'!BS404))</f>
        <v>0.20726157079777272</v>
      </c>
      <c r="AM404" s="24">
        <f>'Income Statement Annual'!BS404/'Balance Sheet Annual'!CS404</f>
        <v>0.10762290834831906</v>
      </c>
      <c r="AN404" s="22">
        <f>'Income Statement Annual'!N404/'Balance Sheet Annual'!CS404</f>
        <v>0.78022290631635627</v>
      </c>
      <c r="AO404" s="22">
        <f>'Income Statement Annual'!N404/'Balance Sheet Annual'!BB404</f>
        <v>0.229404525059894</v>
      </c>
      <c r="AP404" s="22">
        <f>'Income Statement Annual'!N404/('Balance Sheet Annual'!AH404-'Balance Sheet Annual'!BR404)</f>
        <v>-7.0837561110598655</v>
      </c>
      <c r="AQ404" s="22">
        <f>'Income Statement Annual'!BS404/'Balance Sheet Annual'!BB404</f>
        <v>3.1643754592870076E-2</v>
      </c>
      <c r="AR404" s="22">
        <f>'Cash Flow Statement Annual'!AB404/'Income Statement Annual'!N404</f>
        <v>0.31844521127677583</v>
      </c>
      <c r="AS404" s="22">
        <f>'Cash Flow Statement Annual'!BG404/'Income Statement Annual'!N404</f>
        <v>3.4377238101438896E-3</v>
      </c>
      <c r="AT404" s="22">
        <f>'Cash Flow Statement Annual'!AB404/'Balance Sheet Annual'!BB404</f>
        <v>7.3052772450546366E-2</v>
      </c>
      <c r="AU404" s="22">
        <f>('Cash Flow Statement Annual'!AB404+'Cash Flow Statement Annual'!AU404)/'Balance Sheet Annual'!BR404</f>
        <v>1.8338986103190562E-2</v>
      </c>
      <c r="AV404" s="22">
        <f>('Cash Flow Statement Annual'!AB404+'Cash Flow Statement Annual'!AU404)/('Balance Sheet Annual'!BH404+'Balance Sheet Annual'!BS404)</f>
        <v>5.1783610614368897E-3</v>
      </c>
      <c r="AW404" s="22">
        <f>'Cash Flow Statement Annual'!AB404/'Balance Sheet Annual'!BS404</f>
        <v>0.2446968180908545</v>
      </c>
      <c r="AX404" s="22">
        <f>('Cash Flow Statement Annual'!AB404+'Cash Flow Statement Annual'!AU404)/'Balance Sheet Annual'!BS404</f>
        <v>6.113668200920552E-3</v>
      </c>
      <c r="AY404" s="22">
        <f>('Balance Sheet Annual'!BH404+'Balance Sheet Annual'!BS404)/('Income Statement Annual'!AF404-'Income Statement Annual'!AC404)</f>
        <v>5.0985653789646532</v>
      </c>
      <c r="AZ404" s="22">
        <f>(('Balance Sheet Annual'!BH404+'Balance Sheet Annual'!BS404)-'Balance Sheet Annual'!N404)/('Income Statement Annual'!AF404-'Income Statement Annual'!AC404)</f>
        <v>5.0620516809264542</v>
      </c>
      <c r="BA404" s="22">
        <f>('Cash Flow Statement Annual'!AB404+'Cash Flow Statement Annual'!AU404)/'Income Statement Annual'!BS404</f>
        <v>5.7679599735674505E-2</v>
      </c>
      <c r="BB404" s="22">
        <f>'Income Statement Annual'!AF404/('Balance Sheet Annual'!BH404+'Balance Sheet Annual'!BS404)</f>
        <v>0.12445016992821487</v>
      </c>
      <c r="BC404" s="23">
        <f>'Income Statement Annual'!AF404/('Balance Sheet Annual'!BB404-'Balance Sheet Annual'!BR404)</f>
        <v>4.8712683410684014E-2</v>
      </c>
    </row>
    <row r="405" spans="1:55" x14ac:dyDescent="0.2">
      <c r="A405" s="47" t="s">
        <v>1243</v>
      </c>
      <c r="B405" s="47" t="s">
        <v>1244</v>
      </c>
      <c r="C405" s="47" t="str">
        <f>VLOOKUP(A405,'[1]S&amp;P 500 Wikipedia'!A:D,3,FALSE)</f>
        <v>Real Estate</v>
      </c>
      <c r="D405" s="47">
        <v>378241</v>
      </c>
      <c r="E405" s="47" t="s">
        <v>16</v>
      </c>
      <c r="F405" s="47">
        <v>2018</v>
      </c>
      <c r="G405" s="47" t="s">
        <v>17</v>
      </c>
      <c r="H405" s="48">
        <v>43465</v>
      </c>
      <c r="I405" s="48">
        <v>43521</v>
      </c>
      <c r="J405" s="48">
        <v>43521</v>
      </c>
      <c r="K405" s="47">
        <v>378391000</v>
      </c>
      <c r="L405" s="47">
        <v>380181000</v>
      </c>
      <c r="M405" s="47" t="s">
        <v>1991</v>
      </c>
      <c r="N405" s="20">
        <f>'Balance Sheet Annual'!AH405/'Balance Sheet Annual'!BR405</f>
        <v>3.7434986362533271</v>
      </c>
      <c r="O405" s="21">
        <f>('Balance Sheet Annual'!AH405-'Balance Sheet Annual'!U405)/'Balance Sheet Annual'!BR405</f>
        <v>3.7434986362533271</v>
      </c>
      <c r="P405" s="21">
        <f>'Balance Sheet Annual'!N405/'Balance Sheet Annual'!BR405</f>
        <v>0.20823701056674043</v>
      </c>
      <c r="Q405" s="21">
        <f>'Balance Sheet Annual'!CH405/'Balance Sheet Annual'!CS405</f>
        <v>0.89511865387059675</v>
      </c>
      <c r="R405" s="21">
        <f>('Balance Sheet Annual'!BH405+'Balance Sheet Annual'!BS405)/'Balance Sheet Annual'!BB405</f>
        <v>0.43824113264249059</v>
      </c>
      <c r="S405" s="21">
        <f>('Balance Sheet Annual'!BH405/'Balance Sheet Annual'!BB405)</f>
        <v>0</v>
      </c>
      <c r="T405" s="21">
        <f>'Balance Sheet Annual'!BS405/'Balance Sheet Annual'!BB405</f>
        <v>0.43824113264249059</v>
      </c>
      <c r="U405" s="21">
        <f>('Balance Sheet Annual'!BH405+'Balance Sheet Annual'!BS405)/'Balance Sheet Annual'!CS405</f>
        <v>0.83051894536416238</v>
      </c>
      <c r="V405" s="21">
        <f>('Balance Sheet Annual'!BH405/'Balance Sheet Annual'!CS405)</f>
        <v>0</v>
      </c>
      <c r="W405" s="21">
        <f>('Balance Sheet Annual'!BS405/'Balance Sheet Annual'!CS405)</f>
        <v>0.83051894536416238</v>
      </c>
      <c r="X405" s="22">
        <f>'Balance Sheet Annual'!AH405/'Balance Sheet Annual'!BB405</f>
        <v>0.12760621621357962</v>
      </c>
      <c r="Y405" s="22">
        <f>'Balance Sheet Annual'!CS405/('Balance Sheet Annual'!BB405-'Balance Sheet Annual'!AQ405-'Balance Sheet Annual'!AR405-'Balance Sheet Annual'!AS405)</f>
        <v>0.52886228072629649</v>
      </c>
      <c r="Z405" s="22">
        <f>'Balance Sheet Annual'!BA405/'Balance Sheet Annual'!BB405</f>
        <v>0.87239378378642041</v>
      </c>
      <c r="AA405" s="22">
        <f>'Balance Sheet Annual'!AR405/'Balance Sheet Annual'!BB405</f>
        <v>2.2516919741011753E-3</v>
      </c>
      <c r="AB405" s="23">
        <f>'Balance Sheet Annual'!CS405/'Balance Sheet Annual'!CT405</f>
        <v>0.52767144577338032</v>
      </c>
      <c r="AC405" s="24">
        <f>'Income Statement Annual'!V405/'Income Statement Annual'!N405</f>
        <v>1</v>
      </c>
      <c r="AD405" s="22">
        <f>('Income Statement Annual'!AF405-'Income Statement Annual'!AC405)/'Income Statement Annual'!N405</f>
        <v>0.45550461770122702</v>
      </c>
      <c r="AE405" s="22">
        <f>'Income Statement Annual'!AF405/'Income Statement Annual'!N405</f>
        <v>0.25330076657818668</v>
      </c>
      <c r="AF405" s="22">
        <f>'Income Statement Annual'!BS405/'Income Statement Annual'!N405</f>
        <v>0.16131266063454114</v>
      </c>
      <c r="AG405" s="22">
        <f>('Income Statement Annual'!AF405-'Income Statement Annual'!AC405)/('Income Statement Annual'!AH405*-1)</f>
        <v>4.0659542871900829</v>
      </c>
      <c r="AH405" s="23">
        <f>'Income Statement Annual'!AF405/('Income Statement Annual'!AH405*-1)</f>
        <v>2.2610294117647061</v>
      </c>
      <c r="AI405" s="24">
        <f>'Cash Flow Statement Annual'!BG405/'Cash Flow Statement Annual'!AB405</f>
        <v>0.51666473057128282</v>
      </c>
      <c r="AJ405" s="22">
        <f>'Cash Flow Statement Annual'!AB405/'Balance Sheet Annual'!BR405</f>
        <v>1.5314415880373167</v>
      </c>
      <c r="AK405" s="22">
        <f>('Cash Flow Statement Annual'!AB405+'Cash Flow Statement Annual'!AV405)/('Balance Sheet Annual'!BH405+'Balance Sheet Annual'!BS405)</f>
        <v>1.7679059503303868E-2</v>
      </c>
      <c r="AL405" s="23">
        <f>('Cash Flow Statement Annual'!AB405/('Balance Sheet Annual'!BH405+'Balance Sheet Annual'!BS405))</f>
        <v>0.11911911309676725</v>
      </c>
      <c r="AM405" s="24">
        <f>'Income Statement Annual'!BS405/'Balance Sheet Annual'!CS405</f>
        <v>4.7359116387878188E-2</v>
      </c>
      <c r="AN405" s="22">
        <f>'Income Statement Annual'!N405/'Balance Sheet Annual'!CS405</f>
        <v>0.29358586115674917</v>
      </c>
      <c r="AO405" s="22">
        <f>'Income Statement Annual'!N405/'Balance Sheet Annual'!BB405</f>
        <v>0.15491687581520472</v>
      </c>
      <c r="AP405" s="22">
        <f>'Income Statement Annual'!N405/('Balance Sheet Annual'!AH405-'Balance Sheet Annual'!BR405)</f>
        <v>1.6565319990386087</v>
      </c>
      <c r="AQ405" s="22">
        <f>'Income Statement Annual'!BS405/'Balance Sheet Annual'!BB405</f>
        <v>2.4990053414941472E-2</v>
      </c>
      <c r="AR405" s="22">
        <f>'Cash Flow Statement Annual'!AB405/'Income Statement Annual'!N405</f>
        <v>0.33697358514489634</v>
      </c>
      <c r="AS405" s="22">
        <f>'Cash Flow Statement Annual'!BG405/'Income Statement Annual'!N405</f>
        <v>0.1741023665785271</v>
      </c>
      <c r="AT405" s="22">
        <f>'Cash Flow Statement Annual'!AB405/'Balance Sheet Annual'!BB405</f>
        <v>5.2202895042896214E-2</v>
      </c>
      <c r="AU405" s="22">
        <f>('Cash Flow Statement Annual'!AB405+'Cash Flow Statement Annual'!AU405)/'Balance Sheet Annual'!BR405</f>
        <v>-0.77592593129733356</v>
      </c>
      <c r="AV405" s="22">
        <f>('Cash Flow Statement Annual'!AB405+'Cash Flow Statement Annual'!AU405)/('Balance Sheet Annual'!BH405+'Balance Sheet Annual'!BS405)</f>
        <v>-6.035333602463807E-2</v>
      </c>
      <c r="AW405" s="22">
        <f>'Cash Flow Statement Annual'!AB405/'Balance Sheet Annual'!BS405</f>
        <v>0.11911911309676725</v>
      </c>
      <c r="AX405" s="22">
        <f>('Cash Flow Statement Annual'!AB405+'Cash Flow Statement Annual'!AU405)/'Balance Sheet Annual'!BS405</f>
        <v>-6.035333602463807E-2</v>
      </c>
      <c r="AY405" s="22">
        <f>('Balance Sheet Annual'!BH405+'Balance Sheet Annual'!BS405)/('Income Statement Annual'!AF405-'Income Statement Annual'!AC405)</f>
        <v>6.2104293169068781</v>
      </c>
      <c r="AZ405" s="22">
        <f>(('Balance Sheet Annual'!BH405+'Balance Sheet Annual'!BS405)-'Balance Sheet Annual'!N405)/('Income Statement Annual'!AF405-'Income Statement Annual'!AC405)</f>
        <v>6.1098379850721525</v>
      </c>
      <c r="BA405" s="22">
        <f>('Cash Flow Statement Annual'!AB405+'Cash Flow Statement Annual'!AU405)/'Income Statement Annual'!BS405</f>
        <v>-1.0583936696340257</v>
      </c>
      <c r="BB405" s="22">
        <f>'Income Statement Annual'!AF405/('Balance Sheet Annual'!BH405+'Balance Sheet Annual'!BS405)</f>
        <v>8.9541032269786658E-2</v>
      </c>
      <c r="BC405" s="23">
        <f>'Income Statement Annual'!AF405/('Balance Sheet Annual'!BB405-'Balance Sheet Annual'!BR405)</f>
        <v>4.0625377779265434E-2</v>
      </c>
    </row>
    <row r="406" spans="1:55" x14ac:dyDescent="0.2">
      <c r="A406" s="47" t="s">
        <v>1258</v>
      </c>
      <c r="B406" s="47" t="s">
        <v>1259</v>
      </c>
      <c r="C406" s="47" t="str">
        <f>VLOOKUP(A406,'[1]S&amp;P 500 Wikipedia'!A:D,3,FALSE)</f>
        <v>Consumer Discretionary</v>
      </c>
      <c r="D406" s="47">
        <v>104227</v>
      </c>
      <c r="E406" s="47" t="s">
        <v>16</v>
      </c>
      <c r="F406" s="47">
        <v>2018</v>
      </c>
      <c r="G406" s="47" t="s">
        <v>17</v>
      </c>
      <c r="H406" s="48">
        <v>43465</v>
      </c>
      <c r="I406" s="48">
        <v>43508</v>
      </c>
      <c r="J406" s="48">
        <v>43508</v>
      </c>
      <c r="K406" s="47">
        <v>64000000</v>
      </c>
      <c r="L406" s="47">
        <v>62300000</v>
      </c>
      <c r="M406" s="47" t="s">
        <v>1992</v>
      </c>
      <c r="N406" s="20">
        <f>'Balance Sheet Annual'!AH406/'Balance Sheet Annual'!BR406</f>
        <v>0.85950593100446182</v>
      </c>
      <c r="O406" s="21">
        <f>('Balance Sheet Annual'!AH406-'Balance Sheet Annual'!U406)/'Balance Sheet Annual'!BR406</f>
        <v>0.58385025574055938</v>
      </c>
      <c r="P406" s="21">
        <f>'Balance Sheet Annual'!N406/'Balance Sheet Annual'!BR406</f>
        <v>0.16302100337359887</v>
      </c>
      <c r="Q406" s="21">
        <f>'Balance Sheet Annual'!CH406/'Balance Sheet Annual'!CS406</f>
        <v>4.724492979719189</v>
      </c>
      <c r="R406" s="21">
        <f>('Balance Sheet Annual'!BH406+'Balance Sheet Annual'!BS406)/'Balance Sheet Annual'!BB406</f>
        <v>0.27214258461873875</v>
      </c>
      <c r="S406" s="21">
        <f>('Balance Sheet Annual'!BH406/'Balance Sheet Annual'!BB406)</f>
        <v>5.1616068022019949E-2</v>
      </c>
      <c r="T406" s="21">
        <f>'Balance Sheet Annual'!BS406/'Balance Sheet Annual'!BB406</f>
        <v>0.22052651659671882</v>
      </c>
      <c r="U406" s="21">
        <f>('Balance Sheet Annual'!BH406+'Balance Sheet Annual'!BS406)/'Balance Sheet Annual'!CS406</f>
        <v>1.5578783151326052</v>
      </c>
      <c r="V406" s="21">
        <f>('Balance Sheet Annual'!BH406/'Balance Sheet Annual'!CS406)</f>
        <v>0.29547581903276132</v>
      </c>
      <c r="W406" s="21">
        <f>('Balance Sheet Annual'!BS406/'Balance Sheet Annual'!CS406)</f>
        <v>1.2624024960998439</v>
      </c>
      <c r="X406" s="22">
        <f>'Balance Sheet Annual'!AH406/'Balance Sheet Annual'!BB406</f>
        <v>0.43047909740011991</v>
      </c>
      <c r="Y406" s="22">
        <f>'Balance Sheet Annual'!CS406/('Balance Sheet Annual'!BB406-'Balance Sheet Annual'!AQ406-'Balance Sheet Annual'!AR406-'Balance Sheet Annual'!AS406)</f>
        <v>0.23566176470588235</v>
      </c>
      <c r="Z406" s="22">
        <f>'Balance Sheet Annual'!BA406/'Balance Sheet Annual'!BB406</f>
        <v>0.56952090259988009</v>
      </c>
      <c r="AA406" s="22">
        <f>'Balance Sheet Annual'!AR406/'Balance Sheet Annual'!BB406</f>
        <v>0.13359132283207065</v>
      </c>
      <c r="AB406" s="23">
        <f>'Balance Sheet Annual'!CS406/'Balance Sheet Annual'!CT406</f>
        <v>0.17468795988444977</v>
      </c>
      <c r="AC406" s="24">
        <f>'Income Statement Annual'!V406/'Income Statement Annual'!N406</f>
        <v>0.16813233826115892</v>
      </c>
      <c r="AD406" s="22">
        <f>('Income Statement Annual'!AF406-'Income Statement Annual'!AC406)/'Income Statement Annual'!N406</f>
        <v>6.4077577601369021E-2</v>
      </c>
      <c r="AE406" s="22">
        <f>'Income Statement Annual'!AF406/'Income Statement Annual'!N406</f>
        <v>6.0512430479631125E-2</v>
      </c>
      <c r="AF406" s="22">
        <f>'Income Statement Annual'!BS406/'Income Statement Annual'!N406</f>
        <v>-8.6989589770404517E-3</v>
      </c>
      <c r="AG406" s="22">
        <f>('Income Statement Annual'!AF406-'Income Statement Annual'!AC406)/('Income Statement Annual'!AH406*-1)</f>
        <v>7.020833333333333</v>
      </c>
      <c r="AH406" s="23">
        <f>'Income Statement Annual'!AF406/('Income Statement Annual'!AH406*-1)</f>
        <v>6.630208333333333</v>
      </c>
      <c r="AI406" s="24">
        <f>'Cash Flow Statement Annual'!BG406/'Cash Flow Statement Annual'!AB406</f>
        <v>-0.42148087876322216</v>
      </c>
      <c r="AJ406" s="22">
        <f>'Cash Flow Statement Annual'!AB406/'Balance Sheet Annual'!BR406</f>
        <v>0.13374687125911416</v>
      </c>
      <c r="AK406" s="22">
        <f>('Cash Flow Statement Annual'!AB406+'Cash Flow Statement Annual'!AV406)/('Balance Sheet Annual'!BH406+'Balance Sheet Annual'!BS406)</f>
        <v>0.18485880232325255</v>
      </c>
      <c r="AL406" s="23">
        <f>('Cash Flow Statement Annual'!AB406/('Balance Sheet Annual'!BH406+'Balance Sheet Annual'!BS406))</f>
        <v>0.24614460244342079</v>
      </c>
      <c r="AM406" s="24">
        <f>'Income Statement Annual'!BS406/'Balance Sheet Annual'!CS406</f>
        <v>-5.7098283931357255E-2</v>
      </c>
      <c r="AN406" s="22">
        <f>'Income Statement Annual'!N406/'Balance Sheet Annual'!CS406</f>
        <v>6.5638065522620908</v>
      </c>
      <c r="AO406" s="22">
        <f>'Income Statement Annual'!N406/'Balance Sheet Annual'!BB406</f>
        <v>1.1466179756908486</v>
      </c>
      <c r="AP406" s="22">
        <f>'Income Statement Annual'!N406/('Balance Sheet Annual'!AH406-'Balance Sheet Annual'!BR406)</f>
        <v>-16.295120061967467</v>
      </c>
      <c r="AQ406" s="22">
        <f>'Income Statement Annual'!BS406/'Balance Sheet Annual'!BB406</f>
        <v>-9.9743827328718591E-3</v>
      </c>
      <c r="AR406" s="22">
        <f>'Cash Flow Statement Annual'!AB406/'Income Statement Annual'!N406</f>
        <v>5.8420877501544899E-2</v>
      </c>
      <c r="AS406" s="22">
        <f>'Cash Flow Statement Annual'!BG406/'Income Statement Annual'!N406</f>
        <v>-2.4623282787469697E-2</v>
      </c>
      <c r="AT406" s="22">
        <f>'Cash Flow Statement Annual'!AB406/'Balance Sheet Annual'!BB406</f>
        <v>6.6986428298904457E-2</v>
      </c>
      <c r="AU406" s="22">
        <f>('Cash Flow Statement Annual'!AB406+'Cash Flow Statement Annual'!AU406)/'Balance Sheet Annual'!BR406</f>
        <v>9.0325389052127544E-2</v>
      </c>
      <c r="AV406" s="22">
        <f>('Cash Flow Statement Annual'!AB406+'Cash Flow Statement Annual'!AU406)/('Balance Sheet Annual'!BH406+'Balance Sheet Annual'!BS406)</f>
        <v>0.1662327258161426</v>
      </c>
      <c r="AW406" s="22">
        <f>'Cash Flow Statement Annual'!AB406/'Balance Sheet Annual'!BS406</f>
        <v>0.30375679683638163</v>
      </c>
      <c r="AX406" s="22">
        <f>('Cash Flow Statement Annual'!AB406+'Cash Flow Statement Annual'!AU406)/'Balance Sheet Annual'!BS406</f>
        <v>0.20514087988136431</v>
      </c>
      <c r="AY406" s="22">
        <f>('Balance Sheet Annual'!BH406+'Balance Sheet Annual'!BS406)/('Income Statement Annual'!AF406-'Income Statement Annual'!AC406)</f>
        <v>3.7040059347181007</v>
      </c>
      <c r="AZ406" s="22">
        <f>(('Balance Sheet Annual'!BH406+'Balance Sheet Annual'!BS406)-'Balance Sheet Annual'!N406)/('Income Statement Annual'!AF406-'Income Statement Annual'!AC406)</f>
        <v>2.5927299703264093</v>
      </c>
      <c r="BA406" s="22">
        <f>('Cash Flow Statement Annual'!AB406+'Cash Flow Statement Annual'!AU406)/'Income Statement Annual'!BS406</f>
        <v>-4.5355191256830603</v>
      </c>
      <c r="BB406" s="22">
        <f>'Income Statement Annual'!AF406/('Balance Sheet Annual'!BH406+'Balance Sheet Annual'!BS406)</f>
        <v>0.25495693971560185</v>
      </c>
      <c r="BC406" s="23">
        <f>'Income Statement Annual'!AF406/('Balance Sheet Annual'!BB406-'Balance Sheet Annual'!BR406)</f>
        <v>0.13900414937759337</v>
      </c>
    </row>
    <row r="407" spans="1:55" x14ac:dyDescent="0.2">
      <c r="A407" s="47" t="s">
        <v>1264</v>
      </c>
      <c r="B407" s="47" t="s">
        <v>1265</v>
      </c>
      <c r="C407" s="47" t="str">
        <f>VLOOKUP(A407,'[1]S&amp;P 500 Wikipedia'!A:D,3,FALSE)</f>
        <v>Financials</v>
      </c>
      <c r="D407" s="47">
        <v>378243</v>
      </c>
      <c r="E407" s="47" t="s">
        <v>16</v>
      </c>
      <c r="F407" s="47">
        <v>2018</v>
      </c>
      <c r="G407" s="47" t="s">
        <v>17</v>
      </c>
      <c r="H407" s="48">
        <v>43465</v>
      </c>
      <c r="I407" s="48">
        <v>43523</v>
      </c>
      <c r="J407" s="48">
        <v>43523</v>
      </c>
      <c r="K407" s="47">
        <v>128000000</v>
      </c>
      <c r="L407" s="47">
        <v>130000000</v>
      </c>
      <c r="M407" s="47" t="s">
        <v>1993</v>
      </c>
      <c r="N407" s="20">
        <f>'Balance Sheet Annual'!AH407/'Balance Sheet Annual'!BR407</f>
        <v>1.0731324750016338</v>
      </c>
      <c r="O407" s="21">
        <f>('Balance Sheet Annual'!AH407-'Balance Sheet Annual'!U407)/'Balance Sheet Annual'!BR407</f>
        <v>1.0731324750016338</v>
      </c>
      <c r="P407" s="21">
        <f>'Balance Sheet Annual'!N407/'Balance Sheet Annual'!BR407</f>
        <v>6.7511927325011434E-2</v>
      </c>
      <c r="Q407" s="21">
        <f>'Balance Sheet Annual'!CH407/'Balance Sheet Annual'!CS407</f>
        <v>2.2394718415524659</v>
      </c>
      <c r="R407" s="21">
        <f>('Balance Sheet Annual'!BH407+'Balance Sheet Annual'!BS407)/'Balance Sheet Annual'!BB407</f>
        <v>0.14126910606762391</v>
      </c>
      <c r="S407" s="21">
        <f>('Balance Sheet Annual'!BH407/'Balance Sheet Annual'!BB407)</f>
        <v>5.7433997220935618E-3</v>
      </c>
      <c r="T407" s="21">
        <f>'Balance Sheet Annual'!BS407/'Balance Sheet Annual'!BB407</f>
        <v>0.13552570634553035</v>
      </c>
      <c r="U407" s="21">
        <f>('Balance Sheet Annual'!BH407+'Balance Sheet Annual'!BS407)/'Balance Sheet Annual'!CS407</f>
        <v>0.45763729118735619</v>
      </c>
      <c r="V407" s="21">
        <f>('Balance Sheet Annual'!BH407/'Balance Sheet Annual'!CS407)</f>
        <v>1.8605581674502349E-2</v>
      </c>
      <c r="W407" s="21">
        <f>('Balance Sheet Annual'!BS407/'Balance Sheet Annual'!CS407)</f>
        <v>0.43903170951285386</v>
      </c>
      <c r="X407" s="22">
        <f>'Balance Sheet Annual'!AH407/'Balance Sheet Annual'!BB407</f>
        <v>0.50702485718696932</v>
      </c>
      <c r="Y407" s="22">
        <f>'Balance Sheet Annual'!CS407/('Balance Sheet Annual'!BB407-'Balance Sheet Annual'!AQ407-'Balance Sheet Annual'!AR407-'Balance Sheet Annual'!AS407)</f>
        <v>0.53741533168476507</v>
      </c>
      <c r="Z407" s="22">
        <f>'Balance Sheet Annual'!BA407/'Balance Sheet Annual'!BB407</f>
        <v>0.49297514281303073</v>
      </c>
      <c r="AA407" s="22">
        <f>'Balance Sheet Annual'!AR407/'Balance Sheet Annual'!BB407</f>
        <v>0.3231434306005867</v>
      </c>
      <c r="AB407" s="23">
        <f>'Balance Sheet Annual'!CS407/'Balance Sheet Annual'!CT407</f>
        <v>0.30869229581596419</v>
      </c>
      <c r="AC407" s="24">
        <f>'Income Statement Annual'!V407/'Income Statement Annual'!N407</f>
        <v>1</v>
      </c>
      <c r="AD407" s="22">
        <f>('Income Statement Annual'!AF407-'Income Statement Annual'!AC407)/'Income Statement Annual'!N407</f>
        <v>0.20592035710090451</v>
      </c>
      <c r="AE407" s="22">
        <f>'Income Statement Annual'!AF407/'Income Statement Annual'!N407</f>
        <v>0.11875954422647715</v>
      </c>
      <c r="AF407" s="22">
        <f>'Income Statement Annual'!BS407/'Income Statement Annual'!N407</f>
        <v>8.1639844943028311E-2</v>
      </c>
      <c r="AG407" s="22">
        <f>('Income Statement Annual'!AF407-'Income Statement Annual'!AC407)/('Income Statement Annual'!AH407*-1)</f>
        <v>8.427884615384615</v>
      </c>
      <c r="AH407" s="23">
        <f>'Income Statement Annual'!AF407/('Income Statement Annual'!AH407*-1)</f>
        <v>4.8605769230769234</v>
      </c>
      <c r="AI407" s="24">
        <f>'Cash Flow Statement Annual'!BG407/'Cash Flow Statement Annual'!AB407</f>
        <v>-0.70108695652173914</v>
      </c>
      <c r="AJ407" s="22">
        <f>'Cash Flow Statement Annual'!AB407/'Balance Sheet Annual'!BR407</f>
        <v>8.4177504738252404E-2</v>
      </c>
      <c r="AK407" s="22">
        <f>('Cash Flow Statement Annual'!AB407+'Cash Flow Statement Annual'!AV407)/('Balance Sheet Annual'!BH407+'Balance Sheet Annual'!BS407)</f>
        <v>0.21464480874316941</v>
      </c>
      <c r="AL407" s="23">
        <f>('Cash Flow Statement Annual'!AB407/('Balance Sheet Annual'!BH407+'Balance Sheet Annual'!BS407))</f>
        <v>0.28153005464480874</v>
      </c>
      <c r="AM407" s="24">
        <f>'Income Statement Annual'!BS407/'Balance Sheet Annual'!CS407</f>
        <v>6.9520856256877067E-2</v>
      </c>
      <c r="AN407" s="22">
        <f>'Income Statement Annual'!N407/'Balance Sheet Annual'!CS407</f>
        <v>0.85155546663999204</v>
      </c>
      <c r="AO407" s="22">
        <f>'Income Statement Annual'!N407/'Balance Sheet Annual'!BB407</f>
        <v>0.26286861201173384</v>
      </c>
      <c r="AP407" s="22">
        <f>'Income Statement Annual'!N407/('Balance Sheet Annual'!AH407-'Balance Sheet Annual'!BR407)</f>
        <v>7.6076854334226987</v>
      </c>
      <c r="AQ407" s="22">
        <f>'Income Statement Annual'!BS407/'Balance Sheet Annual'!BB407</f>
        <v>2.1460552725027018E-2</v>
      </c>
      <c r="AR407" s="22">
        <f>'Cash Flow Statement Annual'!AB407/'Income Statement Annual'!N407</f>
        <v>0.15129801480089275</v>
      </c>
      <c r="AS407" s="22">
        <f>'Cash Flow Statement Annual'!BG407/'Income Statement Annual'!N407</f>
        <v>-0.10607306472453894</v>
      </c>
      <c r="AT407" s="22">
        <f>'Cash Flow Statement Annual'!AB407/'Balance Sheet Annual'!BB407</f>
        <v>3.9771499150841438E-2</v>
      </c>
      <c r="AU407" s="22">
        <f>('Cash Flow Statement Annual'!AB407+'Cash Flow Statement Annual'!AU407)/'Balance Sheet Annual'!BR407</f>
        <v>6.1891379648388992E-2</v>
      </c>
      <c r="AV407" s="22">
        <f>('Cash Flow Statement Annual'!AB407+'Cash Flow Statement Annual'!AU407)/('Balance Sheet Annual'!BH407+'Balance Sheet Annual'!BS407)</f>
        <v>0.20699453551912569</v>
      </c>
      <c r="AW407" s="22">
        <f>'Cash Flow Statement Annual'!AB407/'Balance Sheet Annual'!BS407</f>
        <v>0.29346092503987242</v>
      </c>
      <c r="AX407" s="22">
        <f>('Cash Flow Statement Annual'!AB407+'Cash Flow Statement Annual'!AU407)/'Balance Sheet Annual'!BS407</f>
        <v>0.21576668945089997</v>
      </c>
      <c r="AY407" s="22">
        <f>('Balance Sheet Annual'!BH407+'Balance Sheet Annual'!BS407)/('Income Statement Annual'!AF407-'Income Statement Annual'!AC407)</f>
        <v>2.6098117512835142</v>
      </c>
      <c r="AZ407" s="22">
        <f>(('Balance Sheet Annual'!BH407+'Balance Sheet Annual'!BS407)-'Balance Sheet Annual'!N407)/('Income Statement Annual'!AF407-'Income Statement Annual'!AC407)</f>
        <v>2.0205362236166571</v>
      </c>
      <c r="BA407" s="22">
        <f>('Cash Flow Statement Annual'!AB407+'Cash Flow Statement Annual'!AU407)/'Income Statement Annual'!BS407</f>
        <v>1.362589928057554</v>
      </c>
      <c r="BB407" s="22">
        <f>'Income Statement Annual'!AF407/('Balance Sheet Annual'!BH407+'Balance Sheet Annual'!BS407)</f>
        <v>0.22098360655737706</v>
      </c>
      <c r="BC407" s="23">
        <f>'Income Statement Annual'!AF407/('Balance Sheet Annual'!BB407-'Balance Sheet Annual'!BR407)</f>
        <v>5.9178178412549756E-2</v>
      </c>
    </row>
    <row r="408" spans="1:55" x14ac:dyDescent="0.2">
      <c r="A408" s="47" t="s">
        <v>1234</v>
      </c>
      <c r="B408" s="47" t="s">
        <v>1235</v>
      </c>
      <c r="C408" s="47" t="str">
        <f>VLOOKUP(A408,'[1]S&amp;P 500 Wikipedia'!A:D,3,FALSE)</f>
        <v>Industrials</v>
      </c>
      <c r="D408" s="47">
        <v>378239</v>
      </c>
      <c r="E408" s="47" t="s">
        <v>16</v>
      </c>
      <c r="F408" s="47">
        <v>2018</v>
      </c>
      <c r="G408" s="47" t="s">
        <v>17</v>
      </c>
      <c r="H408" s="48">
        <v>43465</v>
      </c>
      <c r="I408" s="48">
        <v>43510</v>
      </c>
      <c r="J408" s="48">
        <v>43510</v>
      </c>
      <c r="K408" s="47">
        <v>425300000</v>
      </c>
      <c r="L408" s="47">
        <v>429900000</v>
      </c>
      <c r="M408" s="47" t="s">
        <v>1994</v>
      </c>
      <c r="N408" s="20">
        <f>'Balance Sheet Annual'!AH408/'Balance Sheet Annual'!BR408</f>
        <v>0.85102960102960101</v>
      </c>
      <c r="O408" s="21">
        <f>('Balance Sheet Annual'!AH408-'Balance Sheet Annual'!U408)/'Balance Sheet Annual'!BR408</f>
        <v>0.81821106821106826</v>
      </c>
      <c r="P408" s="21">
        <f>'Balance Sheet Annual'!N408/'Balance Sheet Annual'!BR408</f>
        <v>1.9626769626769628E-2</v>
      </c>
      <c r="Q408" s="21">
        <f>'Balance Sheet Annual'!CH408/'Balance Sheet Annual'!CS408</f>
        <v>2.6089866156787762</v>
      </c>
      <c r="R408" s="21">
        <f>('Balance Sheet Annual'!BH408+'Balance Sheet Annual'!BS408)/'Balance Sheet Annual'!BB408</f>
        <v>0.44264900662251655</v>
      </c>
      <c r="S408" s="21">
        <f>('Balance Sheet Annual'!BH408/'Balance Sheet Annual'!BB408)</f>
        <v>1.9072847682119205E-2</v>
      </c>
      <c r="T408" s="21">
        <f>'Balance Sheet Annual'!BS408/'Balance Sheet Annual'!BB408</f>
        <v>0.42357615894039735</v>
      </c>
      <c r="U408" s="21">
        <f>('Balance Sheet Annual'!BH408+'Balance Sheet Annual'!BS408)/'Balance Sheet Annual'!CS408</f>
        <v>1.5975143403441683</v>
      </c>
      <c r="V408" s="21">
        <f>('Balance Sheet Annual'!BH408/'Balance Sheet Annual'!CS408)</f>
        <v>6.8833652007648183E-2</v>
      </c>
      <c r="W408" s="21">
        <f>('Balance Sheet Annual'!BS408/'Balance Sheet Annual'!CS408)</f>
        <v>1.52868068833652</v>
      </c>
      <c r="X408" s="22">
        <f>'Balance Sheet Annual'!AH408/'Balance Sheet Annual'!BB408</f>
        <v>0.11677704194260485</v>
      </c>
      <c r="Y408" s="22">
        <f>'Balance Sheet Annual'!CS408/('Balance Sheet Annual'!BB408-'Balance Sheet Annual'!AQ408-'Balance Sheet Annual'!AR408-'Balance Sheet Annual'!AS408)</f>
        <v>0.40107361963190186</v>
      </c>
      <c r="Z408" s="22">
        <f>'Balance Sheet Annual'!BA408/'Balance Sheet Annual'!BB408</f>
        <v>0.88322295805739515</v>
      </c>
      <c r="AA408" s="22">
        <f>'Balance Sheet Annual'!AR408/'Balance Sheet Annual'!BB408</f>
        <v>0.28388520971302428</v>
      </c>
      <c r="AB408" s="23">
        <f>'Balance Sheet Annual'!CS408/'Balance Sheet Annual'!CT408</f>
        <v>0.27708609271523177</v>
      </c>
      <c r="AC408" s="24">
        <f>'Income Statement Annual'!V408/'Income Statement Annual'!N408</f>
        <v>0.37984444146439589</v>
      </c>
      <c r="AD408" s="22">
        <f>('Income Statement Annual'!AF408-'Income Statement Annual'!AC408)/'Income Statement Annual'!N408</f>
        <v>0.28241920343301596</v>
      </c>
      <c r="AE408" s="22">
        <f>'Income Statement Annual'!AF408/'Income Statement Annual'!N408</f>
        <v>0.18338473917124848</v>
      </c>
      <c r="AF408" s="22">
        <f>'Income Statement Annual'!BS408/'Income Statement Annual'!N408</f>
        <v>0.12907335389566849</v>
      </c>
      <c r="AG408" s="22">
        <f>('Income Statement Annual'!AF408-'Income Statement Annual'!AC408)/('Income Statement Annual'!AH408*-1)</f>
        <v>11.262032085561497</v>
      </c>
      <c r="AH408" s="23">
        <f>'Income Statement Annual'!AF408/('Income Statement Annual'!AH408*-1)</f>
        <v>7.3128342245989302</v>
      </c>
      <c r="AI408" s="24">
        <f>'Cash Flow Statement Annual'!BG408/'Cash Flow Statement Annual'!AB408</f>
        <v>-0.42240896358543417</v>
      </c>
      <c r="AJ408" s="22">
        <f>'Cash Flow Statement Annual'!AB408/'Balance Sheet Annual'!BR408</f>
        <v>1.1486486486486487</v>
      </c>
      <c r="AK408" s="22">
        <f>('Cash Flow Statement Annual'!AB408+'Cash Flow Statement Annual'!AV408)/('Balance Sheet Annual'!BH408+'Balance Sheet Annual'!BS408)</f>
        <v>0.27608218631557951</v>
      </c>
      <c r="AL408" s="23">
        <f>('Cash Flow Statement Annual'!AB408/('Balance Sheet Annual'!BH408+'Balance Sheet Annual'!BS408))</f>
        <v>0.35607420706163972</v>
      </c>
      <c r="AM408" s="24">
        <f>'Income Statement Annual'!BS408/'Balance Sheet Annual'!CS408</f>
        <v>0.3067240280433397</v>
      </c>
      <c r="AN408" s="22">
        <f>'Income Statement Annual'!N408/'Balance Sheet Annual'!CS408</f>
        <v>2.3763543658381137</v>
      </c>
      <c r="AO408" s="22">
        <f>'Income Statement Annual'!N408/'Balance Sheet Annual'!BB408</f>
        <v>0.65845474613686539</v>
      </c>
      <c r="AP408" s="22">
        <f>'Income Statement Annual'!N408/('Balance Sheet Annual'!AH408-'Balance Sheet Annual'!BR408)</f>
        <v>-32.211663066954642</v>
      </c>
      <c r="AQ408" s="22">
        <f>'Income Statement Annual'!BS408/'Balance Sheet Annual'!BB408</f>
        <v>8.4988962472406185E-2</v>
      </c>
      <c r="AR408" s="22">
        <f>'Cash Flow Statement Annual'!AB408/'Income Statement Annual'!N408</f>
        <v>0.23937240177014885</v>
      </c>
      <c r="AS408" s="22">
        <f>'Cash Flow Statement Annual'!BG408/'Income Statement Annual'!N408</f>
        <v>-0.10111304814268472</v>
      </c>
      <c r="AT408" s="22">
        <f>'Cash Flow Statement Annual'!AB408/'Balance Sheet Annual'!BB408</f>
        <v>0.15761589403973511</v>
      </c>
      <c r="AU408" s="22">
        <f>('Cash Flow Statement Annual'!AB408+'Cash Flow Statement Annual'!AU408)/'Balance Sheet Annual'!BR408</f>
        <v>0.45077220077220076</v>
      </c>
      <c r="AV408" s="22">
        <f>('Cash Flow Statement Annual'!AB408+'Cash Flow Statement Annual'!AU408)/('Balance Sheet Annual'!BH408+'Balance Sheet Annual'!BS408)</f>
        <v>0.13973668461998803</v>
      </c>
      <c r="AW408" s="22">
        <f>'Cash Flow Statement Annual'!AB408/'Balance Sheet Annual'!BS408</f>
        <v>0.37210756722951843</v>
      </c>
      <c r="AX408" s="22">
        <f>('Cash Flow Statement Annual'!AB408+'Cash Flow Statement Annual'!AU408)/'Balance Sheet Annual'!BS408</f>
        <v>0.14602876797998748</v>
      </c>
      <c r="AY408" s="22">
        <f>('Balance Sheet Annual'!BH408+'Balance Sheet Annual'!BS408)/('Income Statement Annual'!AF408-'Income Statement Annual'!AC408)</f>
        <v>2.3803418803418803</v>
      </c>
      <c r="AZ408" s="22">
        <f>(('Balance Sheet Annual'!BH408+'Balance Sheet Annual'!BS408)-'Balance Sheet Annual'!N408)/('Income Statement Annual'!AF408-'Income Statement Annual'!AC408)</f>
        <v>2.3658594491927825</v>
      </c>
      <c r="BA408" s="22">
        <f>('Cash Flow Statement Annual'!AB408+'Cash Flow Statement Annual'!AU408)/'Income Statement Annual'!BS408</f>
        <v>0.72779220779220777</v>
      </c>
      <c r="BB408" s="22">
        <f>'Income Statement Annual'!AF408/('Balance Sheet Annual'!BH408+'Balance Sheet Annual'!BS408)</f>
        <v>0.27279074406542986</v>
      </c>
      <c r="BC408" s="23">
        <f>'Income Statement Annual'!AF408/('Balance Sheet Annual'!BB408-'Balance Sheet Annual'!BR408)</f>
        <v>0.13995496878518063</v>
      </c>
    </row>
    <row r="409" spans="1:55" x14ac:dyDescent="0.2">
      <c r="A409" s="47" t="s">
        <v>1261</v>
      </c>
      <c r="B409" s="47" t="s">
        <v>1262</v>
      </c>
      <c r="C409" s="47" t="str">
        <f>VLOOKUP(A409,'[1]S&amp;P 500 Wikipedia'!A:D,3,FALSE)</f>
        <v>Energy</v>
      </c>
      <c r="D409" s="47">
        <v>344928</v>
      </c>
      <c r="E409" s="47" t="s">
        <v>16</v>
      </c>
      <c r="F409" s="47">
        <v>2018</v>
      </c>
      <c r="G409" s="47" t="s">
        <v>17</v>
      </c>
      <c r="H409" s="48">
        <v>43465</v>
      </c>
      <c r="I409" s="48">
        <v>43517</v>
      </c>
      <c r="J409" s="48">
        <v>43517</v>
      </c>
      <c r="K409" s="47">
        <v>1215540000</v>
      </c>
      <c r="L409" s="47">
        <v>1207696000</v>
      </c>
      <c r="M409" s="47" t="s">
        <v>1995</v>
      </c>
      <c r="N409" s="20">
        <f>'Balance Sheet Annual'!AH409/'Balance Sheet Annual'!BR409</f>
        <v>0.80839315295416891</v>
      </c>
      <c r="O409" s="21">
        <f>('Balance Sheet Annual'!AH409-'Balance Sheet Annual'!U409)/'Balance Sheet Annual'!BR409</f>
        <v>0.73660960795140806</v>
      </c>
      <c r="P409" s="21">
        <f>'Balance Sheet Annual'!N409/'Balance Sheet Annual'!BR409</f>
        <v>9.2766427388183317E-2</v>
      </c>
      <c r="Q409" s="21">
        <f>'Balance Sheet Annual'!CH409/'Balance Sheet Annual'!CS409</f>
        <v>1.8319059823716948</v>
      </c>
      <c r="R409" s="21">
        <f>('Balance Sheet Annual'!BH409+'Balance Sheet Annual'!BS409)/'Balance Sheet Annual'!BB409</f>
        <v>0.49476844289435346</v>
      </c>
      <c r="S409" s="21">
        <f>('Balance Sheet Annual'!BH409/'Balance Sheet Annual'!BB409)</f>
        <v>1.0374817888834931E-3</v>
      </c>
      <c r="T409" s="21">
        <f>'Balance Sheet Annual'!BS409/'Balance Sheet Annual'!BB409</f>
        <v>0.49373096110546993</v>
      </c>
      <c r="U409" s="21">
        <f>('Balance Sheet Annual'!BH409+'Balance Sheet Annual'!BS409)/'Balance Sheet Annual'!CS409</f>
        <v>1.4011377133212477</v>
      </c>
      <c r="V409" s="21">
        <f>('Balance Sheet Annual'!BH409/'Balance Sheet Annual'!CS409)</f>
        <v>2.9380508845408514E-3</v>
      </c>
      <c r="W409" s="21">
        <f>('Balance Sheet Annual'!BS409/'Balance Sheet Annual'!CS409)</f>
        <v>1.3981996624367068</v>
      </c>
      <c r="X409" s="22">
        <f>'Balance Sheet Annual'!AH409/'Balance Sheet Annual'!BB409</f>
        <v>3.2316454019690077E-2</v>
      </c>
      <c r="Y409" s="22">
        <f>'Balance Sheet Annual'!CS409/('Balance Sheet Annual'!BB409-'Balance Sheet Annual'!AQ409-'Balance Sheet Annual'!AR409-'Balance Sheet Annual'!AS409)</f>
        <v>0.42618889036898894</v>
      </c>
      <c r="Z409" s="22">
        <f>'Balance Sheet Annual'!BA409/'Balance Sheet Annual'!BB409</f>
        <v>0.96768354598030992</v>
      </c>
      <c r="AA409" s="22">
        <f>'Balance Sheet Annual'!AR409/'Balance Sheet Annual'!BB409</f>
        <v>0</v>
      </c>
      <c r="AB409" s="23">
        <f>'Balance Sheet Annual'!CS409/'Balance Sheet Annual'!CT409</f>
        <v>0.35311906759083483</v>
      </c>
      <c r="AC409" s="24">
        <f>'Income Statement Annual'!V409/'Income Statement Annual'!N409</f>
        <v>0.688349067464886</v>
      </c>
      <c r="AD409" s="22">
        <f>('Income Statement Annual'!AF409-'Income Statement Annual'!AC409)/'Income Statement Annual'!N409</f>
        <v>0.42781487451070688</v>
      </c>
      <c r="AE409" s="22">
        <f>'Income Statement Annual'!AF409/'Income Statement Annual'!N409</f>
        <v>0.22921943357126409</v>
      </c>
      <c r="AF409" s="22">
        <f>'Income Statement Annual'!BS409/'Income Statement Annual'!N409</f>
        <v>-1.7959935528436565E-2</v>
      </c>
      <c r="AG409" s="22">
        <f>('Income Statement Annual'!AF409-'Income Statement Annual'!AC409)/('Income Statement Annual'!AH409*-1)</f>
        <v>3.3417266187050361</v>
      </c>
      <c r="AH409" s="23">
        <f>'Income Statement Annual'!AF409/('Income Statement Annual'!AH409*-1)</f>
        <v>1.7904676258992807</v>
      </c>
      <c r="AI409" s="24">
        <f>'Cash Flow Statement Annual'!BG409/'Cash Flow Statement Annual'!AB409</f>
        <v>-0.29873164218958609</v>
      </c>
      <c r="AJ409" s="22">
        <f>'Cash Flow Statement Annual'!AB409/'Balance Sheet Annual'!BR409</f>
        <v>1.654334621755936</v>
      </c>
      <c r="AK409" s="22">
        <f>('Cash Flow Statement Annual'!AB409+'Cash Flow Statement Annual'!AV409)/('Balance Sheet Annual'!BH409+'Balance Sheet Annual'!BS409)</f>
        <v>7.1830106183635223E-2</v>
      </c>
      <c r="AL409" s="23">
        <f>('Cash Flow Statement Annual'!AB409/('Balance Sheet Annual'!BH409+'Balance Sheet Annual'!BS409))</f>
        <v>0.13366645846346034</v>
      </c>
      <c r="AM409" s="24">
        <f>'Income Statement Annual'!BS409/'Balance Sheet Annual'!CS409</f>
        <v>-9.7518284678377188E-3</v>
      </c>
      <c r="AN409" s="22">
        <f>'Income Statement Annual'!N409/'Balance Sheet Annual'!CS409</f>
        <v>0.54297680815152838</v>
      </c>
      <c r="AO409" s="22">
        <f>'Income Statement Annual'!N409/'Balance Sheet Annual'!BB409</f>
        <v>0.19173546421791532</v>
      </c>
      <c r="AP409" s="22">
        <f>'Income Statement Annual'!N409/('Balance Sheet Annual'!AH409-'Balance Sheet Annual'!BR409)</f>
        <v>-25.031700288184439</v>
      </c>
      <c r="AQ409" s="22">
        <f>'Income Statement Annual'!BS409/'Balance Sheet Annual'!BB409</f>
        <v>-3.4435565758686149E-3</v>
      </c>
      <c r="AR409" s="22">
        <f>'Cash Flow Statement Annual'!AB409/'Income Statement Annual'!N409</f>
        <v>0.34492286437946118</v>
      </c>
      <c r="AS409" s="22">
        <f>'Cash Flow Statement Annual'!BG409/'Income Statement Annual'!N409</f>
        <v>-0.10303937370481234</v>
      </c>
      <c r="AT409" s="22">
        <f>'Cash Flow Statement Annual'!AB409/'Balance Sheet Annual'!BB409</f>
        <v>6.6133945521169038E-2</v>
      </c>
      <c r="AU409" s="22">
        <f>('Cash Flow Statement Annual'!AB409+'Cash Flow Statement Annual'!AU409)/'Balance Sheet Annual'!BR409</f>
        <v>9.0557702926559916E-2</v>
      </c>
      <c r="AV409" s="22">
        <f>('Cash Flow Statement Annual'!AB409+'Cash Flow Statement Annual'!AU409)/('Balance Sheet Annual'!BH409+'Balance Sheet Annual'!BS409)</f>
        <v>7.3168555367181228E-3</v>
      </c>
      <c r="AW409" s="22">
        <f>'Cash Flow Statement Annual'!AB409/'Balance Sheet Annual'!BS409</f>
        <v>0.13394733312469262</v>
      </c>
      <c r="AX409" s="22">
        <f>('Cash Flow Statement Annual'!AB409+'Cash Flow Statement Annual'!AU409)/'Balance Sheet Annual'!BS409</f>
        <v>7.332230518174096E-3</v>
      </c>
      <c r="AY409" s="22">
        <f>('Balance Sheet Annual'!BH409+'Balance Sheet Annual'!BS409)/('Income Statement Annual'!AF409-'Income Statement Annual'!AC409)</f>
        <v>6.0317545748116252</v>
      </c>
      <c r="AZ409" s="22">
        <f>(('Balance Sheet Annual'!BH409+'Balance Sheet Annual'!BS409)-'Balance Sheet Annual'!N409)/('Income Statement Annual'!AF409-'Income Statement Annual'!AC409)</f>
        <v>5.9865446716899893</v>
      </c>
      <c r="BA409" s="22">
        <f>('Cash Flow Statement Annual'!AB409+'Cash Flow Statement Annual'!AU409)/'Income Statement Annual'!BS409</f>
        <v>-1.0512820512820513</v>
      </c>
      <c r="BB409" s="22">
        <f>'Income Statement Annual'!AF409/('Balance Sheet Annual'!BH409+'Balance Sheet Annual'!BS409)</f>
        <v>8.8828410814669398E-2</v>
      </c>
      <c r="BC409" s="23">
        <f>'Income Statement Annual'!AF409/('Balance Sheet Annual'!BB409-'Balance Sheet Annual'!BR409)</f>
        <v>4.577958658113173E-2</v>
      </c>
    </row>
    <row r="410" spans="1:55" x14ac:dyDescent="0.2">
      <c r="A410" s="47" t="s">
        <v>1231</v>
      </c>
      <c r="B410" s="47" t="s">
        <v>1232</v>
      </c>
      <c r="C410" s="47" t="str">
        <f>VLOOKUP(A410,'[1]S&amp;P 500 Wikipedia'!A:D,3,FALSE)</f>
        <v>Consumer Staples</v>
      </c>
      <c r="D410" s="47">
        <v>239962</v>
      </c>
      <c r="E410" s="47" t="s">
        <v>16</v>
      </c>
      <c r="F410" s="47">
        <v>2018</v>
      </c>
      <c r="G410" s="47" t="s">
        <v>17</v>
      </c>
      <c r="H410" s="48">
        <v>43496</v>
      </c>
      <c r="I410" s="48">
        <v>43552</v>
      </c>
      <c r="J410" s="48">
        <v>43552</v>
      </c>
      <c r="K410" s="47">
        <v>2896000000</v>
      </c>
      <c r="L410" s="47">
        <v>2926000000</v>
      </c>
      <c r="M410" s="47" t="s">
        <v>1996</v>
      </c>
      <c r="N410" s="20">
        <f>'Balance Sheet Annual'!AH410/'Balance Sheet Annual'!BR410</f>
        <v>0.79890806303806294</v>
      </c>
      <c r="O410" s="21">
        <f>('Balance Sheet Annual'!AH410-'Balance Sheet Annual'!U410)/'Balance Sheet Annual'!BR410</f>
        <v>0.2275255882390903</v>
      </c>
      <c r="P410" s="21">
        <f>'Balance Sheet Annual'!N410/'Balance Sheet Annual'!BR410</f>
        <v>9.9668288653406822E-2</v>
      </c>
      <c r="Q410" s="21">
        <f>'Balance Sheet Annual'!CH410/'Balance Sheet Annual'!CS410</f>
        <v>1.7537860712760882</v>
      </c>
      <c r="R410" s="21">
        <f>('Balance Sheet Annual'!BH410+'Balance Sheet Annual'!BS410)/'Balance Sheet Annual'!BB410</f>
        <v>0.26463439658906951</v>
      </c>
      <c r="S410" s="21">
        <f>('Balance Sheet Annual'!BH410/'Balance Sheet Annual'!BB410)</f>
        <v>3.5705328438860894E-2</v>
      </c>
      <c r="T410" s="21">
        <f>'Balance Sheet Annual'!BS410/'Balance Sheet Annual'!BB410</f>
        <v>0.22892906815020864</v>
      </c>
      <c r="U410" s="21">
        <f>('Balance Sheet Annual'!BH410+'Balance Sheet Annual'!BS410)/'Balance Sheet Annual'!CS410</f>
        <v>0.72874651530753198</v>
      </c>
      <c r="V410" s="21">
        <f>('Balance Sheet Annual'!BH410/'Balance Sheet Annual'!CS410)</f>
        <v>9.8324836125273124E-2</v>
      </c>
      <c r="W410" s="21">
        <f>('Balance Sheet Annual'!BS410/'Balance Sheet Annual'!CS410)</f>
        <v>0.63042167918225889</v>
      </c>
      <c r="X410" s="22">
        <f>'Balance Sheet Annual'!AH410/'Balance Sheet Annual'!BB410</f>
        <v>0.28225449736656105</v>
      </c>
      <c r="Y410" s="22">
        <f>'Balance Sheet Annual'!CS410/('Balance Sheet Annual'!BB410-'Balance Sheet Annual'!AQ410-'Balance Sheet Annual'!AR410-'Balance Sheet Annual'!AS410)</f>
        <v>0.42332840724241683</v>
      </c>
      <c r="Z410" s="22">
        <f>'Balance Sheet Annual'!BA410/'Balance Sheet Annual'!BB410</f>
        <v>0.71774550263343895</v>
      </c>
      <c r="AA410" s="22">
        <f>'Balance Sheet Annual'!AR410/'Balance Sheet Annual'!BB410</f>
        <v>0.14218746437447274</v>
      </c>
      <c r="AB410" s="23">
        <f>'Balance Sheet Annual'!CS410/'Balance Sheet Annual'!CT410</f>
        <v>0.36313641441893341</v>
      </c>
      <c r="AC410" s="24">
        <f>'Income Statement Annual'!V410/'Income Statement Annual'!N410</f>
        <v>0.25097734275522204</v>
      </c>
      <c r="AD410" s="22">
        <f>('Income Statement Annual'!AF410-'Income Statement Annual'!AC410)/'Income Statement Annual'!N410</f>
        <v>4.268426628823592E-2</v>
      </c>
      <c r="AE410" s="22">
        <f>'Income Statement Annual'!AF410/'Income Statement Annual'!N410</f>
        <v>4.268426628823592E-2</v>
      </c>
      <c r="AF410" s="22">
        <f>'Income Statement Annual'!BS410/'Income Statement Annual'!N410</f>
        <v>1.2966436951429322E-2</v>
      </c>
      <c r="AG410" s="22">
        <f>('Income Statement Annual'!AF410-'Income Statement Annual'!AC410)/('Income Statement Annual'!AH410*-1)</f>
        <v>10.313292625645843</v>
      </c>
      <c r="AH410" s="23">
        <f>'Income Statement Annual'!AF410/('Income Statement Annual'!AH410*-1)</f>
        <v>10.313292625645843</v>
      </c>
      <c r="AI410" s="24">
        <f>'Cash Flow Statement Annual'!BG410/'Cash Flow Statement Annual'!AB410</f>
        <v>-9.1413540878463595E-2</v>
      </c>
      <c r="AJ410" s="22">
        <f>'Cash Flow Statement Annual'!AB410/'Balance Sheet Annual'!BR410</f>
        <v>0.35820953315177406</v>
      </c>
      <c r="AK410" s="22">
        <f>('Cash Flow Statement Annual'!AB410+'Cash Flow Statement Annual'!AV410)/('Balance Sheet Annual'!BH410+'Balance Sheet Annual'!BS410)</f>
        <v>0.37308083331897368</v>
      </c>
      <c r="AL410" s="23">
        <f>('Cash Flow Statement Annual'!AB410/('Balance Sheet Annual'!BH410+'Balance Sheet Annual'!BS410))</f>
        <v>0.47822790481277894</v>
      </c>
      <c r="AM410" s="24">
        <f>'Income Statement Annual'!BS410/'Balance Sheet Annual'!CS410</f>
        <v>8.3758193736343772E-2</v>
      </c>
      <c r="AN410" s="22">
        <f>'Income Statement Annual'!N410/'Balance Sheet Annual'!CS410</f>
        <v>6.4596152397217272</v>
      </c>
      <c r="AO410" s="22">
        <f>'Income Statement Annual'!N410/'Balance Sheet Annual'!BB410</f>
        <v>2.3457215166784469</v>
      </c>
      <c r="AP410" s="22">
        <f>'Income Statement Annual'!N410/('Balance Sheet Annual'!AH410-'Balance Sheet Annual'!BR410)</f>
        <v>-33.017008985879329</v>
      </c>
      <c r="AQ410" s="22">
        <f>'Income Statement Annual'!BS410/'Balance Sheet Annual'!BB410</f>
        <v>3.0415650151622245E-2</v>
      </c>
      <c r="AR410" s="22">
        <f>'Cash Flow Statement Annual'!AB410/'Income Statement Annual'!N410</f>
        <v>5.3951652880512437E-2</v>
      </c>
      <c r="AS410" s="22">
        <f>'Cash Flow Statement Annual'!BG410/'Income Statement Annual'!N410</f>
        <v>-4.9319116260534016E-3</v>
      </c>
      <c r="AT410" s="22">
        <f>'Cash Flow Statement Annual'!AB410/'Balance Sheet Annual'!BB410</f>
        <v>0.12655555302218474</v>
      </c>
      <c r="AU410" s="22">
        <f>('Cash Flow Statement Annual'!AB410+'Cash Flow Statement Annual'!AU410)/'Balance Sheet Annual'!BR410</f>
        <v>4.7975528221278575E-2</v>
      </c>
      <c r="AV410" s="22">
        <f>('Cash Flow Statement Annual'!AB410+'Cash Flow Statement Annual'!AU410)/('Balance Sheet Annual'!BH410+'Balance Sheet Annual'!BS410)</f>
        <v>6.4049764788999361E-2</v>
      </c>
      <c r="AW410" s="22">
        <f>'Cash Flow Statement Annual'!AB410/'Balance Sheet Annual'!BS410</f>
        <v>0.5528155687907097</v>
      </c>
      <c r="AX410" s="22">
        <f>('Cash Flow Statement Annual'!AB410+'Cash Flow Statement Annual'!AU410)/'Balance Sheet Annual'!BS410</f>
        <v>7.4039400035854436E-2</v>
      </c>
      <c r="AY410" s="22">
        <f>('Balance Sheet Annual'!BH410+'Balance Sheet Annual'!BS410)/('Income Statement Annual'!AF410-'Income Statement Annual'!AC410)</f>
        <v>2.6430295577720089</v>
      </c>
      <c r="AZ410" s="22">
        <f>(('Balance Sheet Annual'!BH410+'Balance Sheet Annual'!BS410)-'Balance Sheet Annual'!N410)/('Income Statement Annual'!AF410-'Income Statement Annual'!AC410)</f>
        <v>2.2913421687844422</v>
      </c>
      <c r="BA410" s="22">
        <f>('Cash Flow Statement Annual'!AB410+'Cash Flow Statement Annual'!AU410)/'Income Statement Annual'!BS410</f>
        <v>0.55727136431784108</v>
      </c>
      <c r="BB410" s="22">
        <f>'Income Statement Annual'!AF410/('Balance Sheet Annual'!BH410+'Balance Sheet Annual'!BS410)</f>
        <v>0.37835369531128843</v>
      </c>
      <c r="BC410" s="23">
        <f>'Income Statement Annual'!AF410/('Balance Sheet Annual'!BB410-'Balance Sheet Annual'!BR410)</f>
        <v>0.15482519849384421</v>
      </c>
    </row>
    <row r="411" spans="1:55" x14ac:dyDescent="0.2">
      <c r="A411" s="47" t="s">
        <v>1252</v>
      </c>
      <c r="B411" s="47" t="s">
        <v>1253</v>
      </c>
      <c r="C411" s="47" t="str">
        <f>VLOOKUP(A411,'[1]S&amp;P 500 Wikipedia'!A:D,3,FALSE)</f>
        <v>Materials</v>
      </c>
      <c r="D411" s="47">
        <v>359889</v>
      </c>
      <c r="E411" s="47" t="s">
        <v>16</v>
      </c>
      <c r="F411" s="47">
        <v>2016</v>
      </c>
      <c r="G411" s="47" t="s">
        <v>17</v>
      </c>
      <c r="H411" s="48">
        <v>42643</v>
      </c>
      <c r="I411" s="48">
        <v>42699</v>
      </c>
      <c r="J411" s="48">
        <v>42956</v>
      </c>
      <c r="K411" s="47">
        <v>251700000</v>
      </c>
      <c r="L411" s="47">
        <v>260400000</v>
      </c>
      <c r="M411" s="47" t="s">
        <v>2158</v>
      </c>
      <c r="N411" s="20">
        <f>'Balance Sheet Annual'!AH411/'Balance Sheet Annual'!BR411</f>
        <v>1.7923041685753549</v>
      </c>
      <c r="O411" s="21">
        <f>('Balance Sheet Annual'!AH411-'Balance Sheet Annual'!U411)/'Balance Sheet Annual'!BR411</f>
        <v>1.0418689876316996</v>
      </c>
      <c r="P411" s="21">
        <f>'Balance Sheet Annual'!N411/'Balance Sheet Annual'!BR411</f>
        <v>0.15616124599175446</v>
      </c>
      <c r="Q411" s="21">
        <f>'Balance Sheet Annual'!CH411/'Balance Sheet Annual'!CS411</f>
        <v>1.3404004591769354</v>
      </c>
      <c r="R411" s="21">
        <f>('Balance Sheet Annual'!BH411+'Balance Sheet Annual'!BS411)/'Balance Sheet Annual'!BB411</f>
        <v>0.25128699290743201</v>
      </c>
      <c r="S411" s="21">
        <f>('Balance Sheet Annual'!BH411/'Balance Sheet Annual'!BB411)</f>
        <v>1.2713666866335044E-2</v>
      </c>
      <c r="T411" s="21">
        <f>'Balance Sheet Annual'!BS411/'Balance Sheet Annual'!BB411</f>
        <v>0.23857332604109696</v>
      </c>
      <c r="U411" s="21">
        <f>('Balance Sheet Annual'!BH411+'Balance Sheet Annual'!BS411)/'Balance Sheet Annual'!CS411</f>
        <v>0.58811219358574518</v>
      </c>
      <c r="V411" s="21">
        <f>('Balance Sheet Annual'!BH411/'Balance Sheet Annual'!CS411)</f>
        <v>2.9755071771793127E-2</v>
      </c>
      <c r="W411" s="21">
        <f>('Balance Sheet Annual'!BS411/'Balance Sheet Annual'!CS411)</f>
        <v>0.55835712181395203</v>
      </c>
      <c r="X411" s="22">
        <f>'Balance Sheet Annual'!AH411/'Balance Sheet Annual'!BB411</f>
        <v>0.16983097637836289</v>
      </c>
      <c r="Y411" s="22">
        <f>'Balance Sheet Annual'!CS411/('Balance Sheet Annual'!BB411-'Balance Sheet Annual'!AQ411-'Balance Sheet Annual'!AR411-'Balance Sheet Annual'!AS411)</f>
        <v>0.62855665100122604</v>
      </c>
      <c r="Z411" s="22">
        <f>'Balance Sheet Annual'!BA411/'Balance Sheet Annual'!BB411</f>
        <v>0.83016902362163714</v>
      </c>
      <c r="AA411" s="22">
        <f>'Balance Sheet Annual'!AR411/'Balance Sheet Annual'!BB411</f>
        <v>0.2073990155480897</v>
      </c>
      <c r="AB411" s="23">
        <f>'Balance Sheet Annual'!CS411/'Balance Sheet Annual'!CT411</f>
        <v>0.42727730465053693</v>
      </c>
      <c r="AC411" s="24">
        <f>'Income Statement Annual'!V411/'Income Statement Annual'!N411</f>
        <v>0.19465417237048221</v>
      </c>
      <c r="AD411" s="22">
        <f>('Income Statement Annual'!AF411-'Income Statement Annual'!AC411)/'Income Statement Annual'!N411</f>
        <v>8.2374857110599928E-2</v>
      </c>
      <c r="AE411" s="22">
        <f>'Income Statement Annual'!AF411/'Income Statement Annual'!N411</f>
        <v>8.2374857110599928E-2</v>
      </c>
      <c r="AF411" s="22">
        <f>'Income Statement Annual'!BS411/'Income Statement Annual'!N411</f>
        <v>-2.7963984814914127E-2</v>
      </c>
      <c r="AG411" s="22">
        <f>('Income Statement Annual'!AF411-'Income Statement Annual'!AC411)/('Income Statement Annual'!AH411*-1)</f>
        <v>4.5477210751850405</v>
      </c>
      <c r="AH411" s="23">
        <f>'Income Statement Annual'!AF411/('Income Statement Annual'!AH411*-1)</f>
        <v>4.5477210751850405</v>
      </c>
      <c r="AI411" s="24">
        <f>'Cash Flow Statement Annual'!BG411/'Cash Flow Statement Annual'!AB411</f>
        <v>-0.13681592039800994</v>
      </c>
      <c r="AJ411" s="22">
        <f>'Cash Flow Statement Annual'!AB411/'Balance Sheet Annual'!BR411</f>
        <v>0.7734310581768209</v>
      </c>
      <c r="AK411" s="22">
        <f>('Cash Flow Statement Annual'!AB411+'Cash Flow Statement Annual'!AV411)/('Balance Sheet Annual'!BH411+'Balance Sheet Annual'!BS411)</f>
        <v>0.22588613279900505</v>
      </c>
      <c r="AL411" s="23">
        <f>('Cash Flow Statement Annual'!AB411/('Balance Sheet Annual'!BH411+'Balance Sheet Annual'!BS411))</f>
        <v>0.29164651419885301</v>
      </c>
      <c r="AM411" s="24">
        <f>'Income Statement Annual'!BS411/'Balance Sheet Annual'!CS411</f>
        <v>-4.0259252110486914E-2</v>
      </c>
      <c r="AN411" s="22">
        <f>'Income Statement Annual'!N411/'Balance Sheet Annual'!CS411</f>
        <v>1.439682233306582</v>
      </c>
      <c r="AO411" s="22">
        <f>'Income Statement Annual'!N411/'Balance Sheet Annual'!BB411</f>
        <v>0.61514354420050177</v>
      </c>
      <c r="AP411" s="22">
        <f>'Income Statement Annual'!N411/('Balance Sheet Annual'!AH411-'Balance Sheet Annual'!BR411)</f>
        <v>8.193686401480111</v>
      </c>
      <c r="AQ411" s="22">
        <f>'Income Statement Annual'!BS411/'Balance Sheet Annual'!BB411</f>
        <v>-1.7201864729015286E-2</v>
      </c>
      <c r="AR411" s="22">
        <f>'Cash Flow Statement Annual'!AB411/'Income Statement Annual'!N411</f>
        <v>0.11913800646354027</v>
      </c>
      <c r="AS411" s="22">
        <f>'Cash Flow Statement Annual'!BG411/'Income Statement Annual'!N411</f>
        <v>-1.6299976008693321E-2</v>
      </c>
      <c r="AT411" s="22">
        <f>'Cash Flow Statement Annual'!AB411/'Balance Sheet Annual'!BB411</f>
        <v>7.3286975544964453E-2</v>
      </c>
      <c r="AU411" s="22">
        <f>('Cash Flow Statement Annual'!AB411+'Cash Flow Statement Annual'!AU411)/'Balance Sheet Annual'!BR411</f>
        <v>0.1543747136967476</v>
      </c>
      <c r="AV411" s="22">
        <f>('Cash Flow Statement Annual'!AB411+'Cash Flow Statement Annual'!AU411)/('Balance Sheet Annual'!BH411+'Balance Sheet Annual'!BS411)</f>
        <v>5.8211842741656881E-2</v>
      </c>
      <c r="AW411" s="22">
        <f>'Cash Flow Statement Annual'!AB411/'Balance Sheet Annual'!BS411</f>
        <v>0.30718847224496482</v>
      </c>
      <c r="AX411" s="22">
        <f>('Cash Flow Statement Annual'!AB411+'Cash Flow Statement Annual'!AU411)/'Balance Sheet Annual'!BS411</f>
        <v>6.1313974855812095E-2</v>
      </c>
      <c r="AY411" s="22">
        <f>('Balance Sheet Annual'!BH411+'Balance Sheet Annual'!BS411)/('Income Statement Annual'!AF411-'Income Statement Annual'!AC411)</f>
        <v>4.9590543087202326</v>
      </c>
      <c r="AZ411" s="22">
        <f>(('Balance Sheet Annual'!BH411+'Balance Sheet Annual'!BS411)-'Balance Sheet Annual'!N411)/('Income Statement Annual'!AF411-'Income Statement Annual'!AC411)</f>
        <v>4.6670378619153672</v>
      </c>
      <c r="BA411" s="22">
        <f>('Cash Flow Statement Annual'!AB411+'Cash Flow Statement Annual'!AU411)/'Income Statement Annual'!BS411</f>
        <v>-0.8503658844309866</v>
      </c>
      <c r="BB411" s="22">
        <f>'Income Statement Annual'!AF411/('Balance Sheet Annual'!BH411+'Balance Sheet Annual'!BS411)</f>
        <v>0.20165135079112831</v>
      </c>
      <c r="BC411" s="23">
        <f>'Income Statement Annual'!AF411/('Balance Sheet Annual'!BB411-'Balance Sheet Annual'!BR411)</f>
        <v>5.597644712110169E-2</v>
      </c>
    </row>
    <row r="412" spans="1:55" x14ac:dyDescent="0.2">
      <c r="A412" s="47" t="s">
        <v>1249</v>
      </c>
      <c r="B412" s="47" t="s">
        <v>1250</v>
      </c>
      <c r="C412" s="47" t="str">
        <f>VLOOKUP(A412,'[1]S&amp;P 500 Wikipedia'!A:D,3,FALSE)</f>
        <v>Information Technology</v>
      </c>
      <c r="D412" s="47">
        <v>378242</v>
      </c>
      <c r="E412" s="47" t="s">
        <v>16</v>
      </c>
      <c r="F412" s="47">
        <v>2018</v>
      </c>
      <c r="G412" s="47" t="s">
        <v>17</v>
      </c>
      <c r="H412" s="48">
        <v>43465</v>
      </c>
      <c r="I412" s="48">
        <v>43517</v>
      </c>
      <c r="J412" s="48">
        <v>43517</v>
      </c>
      <c r="K412" s="47">
        <v>442900000</v>
      </c>
      <c r="L412" s="47">
        <v>445400000</v>
      </c>
      <c r="M412" s="47" t="s">
        <v>1998</v>
      </c>
      <c r="N412" s="20">
        <f>'Balance Sheet Annual'!AH412/'Balance Sheet Annual'!BR412</f>
        <v>0.17041913232256031</v>
      </c>
      <c r="O412" s="21">
        <f>('Balance Sheet Annual'!AH412-'Balance Sheet Annual'!U412)/'Balance Sheet Annual'!BR412</f>
        <v>0.17041913232256031</v>
      </c>
      <c r="P412" s="21">
        <f>'Balance Sheet Annual'!N412/'Balance Sheet Annual'!BR412</f>
        <v>0.17041913232256031</v>
      </c>
      <c r="Q412" s="21">
        <f>'Balance Sheet Annual'!CH412/'Balance Sheet Annual'!CS412</f>
        <v>-30.040671400903808</v>
      </c>
      <c r="R412" s="21">
        <f>('Balance Sheet Annual'!BH412+'Balance Sheet Annual'!BS412)/'Balance Sheet Annual'!BB412</f>
        <v>0.38165792281700162</v>
      </c>
      <c r="S412" s="21">
        <f>('Balance Sheet Annual'!BH412/'Balance Sheet Annual'!BB412)</f>
        <v>0</v>
      </c>
      <c r="T412" s="21">
        <f>'Balance Sheet Annual'!BS412/'Balance Sheet Annual'!BB412</f>
        <v>0.38165792281700162</v>
      </c>
      <c r="U412" s="21">
        <f>('Balance Sheet Annual'!BH412+'Balance Sheet Annual'!BS412)/'Balance Sheet Annual'!CS412</f>
        <v>-11.083602324080053</v>
      </c>
      <c r="V412" s="21">
        <f>('Balance Sheet Annual'!BH412/'Balance Sheet Annual'!CS412)</f>
        <v>0</v>
      </c>
      <c r="W412" s="21">
        <f>('Balance Sheet Annual'!BS412/'Balance Sheet Annual'!CS412)</f>
        <v>-11.083602324080053</v>
      </c>
      <c r="X412" s="22">
        <f>'Balance Sheet Annual'!AH412/'Balance Sheet Annual'!BB412</f>
        <v>0.1081940245420594</v>
      </c>
      <c r="Y412" s="22">
        <f>'Balance Sheet Annual'!CS412/('Balance Sheet Annual'!BB412-'Balance Sheet Annual'!AQ412-'Balance Sheet Annual'!AR412-'Balance Sheet Annual'!AS412)</f>
        <v>-5.4603778905809364E-2</v>
      </c>
      <c r="Z412" s="22">
        <f>'Balance Sheet Annual'!BA412/'Balance Sheet Annual'!BB412</f>
        <v>0.8918059754579406</v>
      </c>
      <c r="AA412" s="22">
        <f>'Balance Sheet Annual'!AR412/'Balance Sheet Annual'!BB412</f>
        <v>0.30288547038947183</v>
      </c>
      <c r="AB412" s="23">
        <f>'Balance Sheet Annual'!CS412/'Balance Sheet Annual'!CT412</f>
        <v>-3.4434465587764536E-2</v>
      </c>
      <c r="AC412" s="24">
        <f>'Income Statement Annual'!V412/'Income Statement Annual'!N412</f>
        <v>0.4095064312420616</v>
      </c>
      <c r="AD412" s="22">
        <f>('Income Statement Annual'!AF412-'Income Statement Annual'!AC412)/'Income Statement Annual'!N412</f>
        <v>0.20073704359648653</v>
      </c>
      <c r="AE412" s="22">
        <f>'Income Statement Annual'!AF412/'Income Statement Annual'!N412</f>
        <v>0.20073704359648653</v>
      </c>
      <c r="AF412" s="22">
        <f>'Income Statement Annual'!BS412/'Income Statement Annual'!N412</f>
        <v>0.15239986404050163</v>
      </c>
      <c r="AG412" s="22">
        <f>('Income Statement Annual'!AF412-'Income Statement Annual'!AC412)/('Income Statement Annual'!AH412*-1)</f>
        <v>7.749309392265193</v>
      </c>
      <c r="AH412" s="23">
        <f>'Income Statement Annual'!AF412/('Income Statement Annual'!AH412*-1)</f>
        <v>7.749309392265193</v>
      </c>
      <c r="AI412" s="24">
        <f>'Cash Flow Statement Annual'!BG412/'Cash Flow Statement Annual'!AB412</f>
        <v>-0.43492024838670401</v>
      </c>
      <c r="AJ412" s="22">
        <f>'Cash Flow Statement Annual'!AB412/'Balance Sheet Annual'!BR412</f>
        <v>0.14379004867117195</v>
      </c>
      <c r="AK412" s="22">
        <f>('Cash Flow Statement Annual'!AB412+'Cash Flow Statement Annual'!AV412)/('Balance Sheet Annual'!BH412+'Balance Sheet Annual'!BS412)</f>
        <v>0.13967440370445874</v>
      </c>
      <c r="AL412" s="23">
        <f>('Cash Flow Statement Annual'!AB412/('Balance Sheet Annual'!BH412+'Balance Sheet Annual'!BS412))</f>
        <v>0.23918804787838191</v>
      </c>
      <c r="AM412" s="24">
        <f>'Income Statement Annual'!BS412/'Balance Sheet Annual'!CS412</f>
        <v>-2.749838605551969</v>
      </c>
      <c r="AN412" s="22">
        <f>'Income Statement Annual'!N412/'Balance Sheet Annual'!CS412</f>
        <v>-18.043576500968367</v>
      </c>
      <c r="AO412" s="22">
        <f>'Income Statement Annual'!N412/'Balance Sheet Annual'!BB412</f>
        <v>0.62132091410279211</v>
      </c>
      <c r="AP412" s="22">
        <f>'Income Statement Annual'!N412/('Balance Sheet Annual'!AH412-'Balance Sheet Annual'!BR412)</f>
        <v>-1.1797020091170016</v>
      </c>
      <c r="AQ412" s="22">
        <f>'Income Statement Annual'!BS412/'Balance Sheet Annual'!BB412</f>
        <v>9.4689222834785702E-2</v>
      </c>
      <c r="AR412" s="22">
        <f>'Cash Flow Statement Annual'!AB412/'Income Statement Annual'!N412</f>
        <v>0.14692570528989785</v>
      </c>
      <c r="AS412" s="22">
        <f>'Cash Flow Statement Annual'!BG412/'Income Statement Annual'!N412</f>
        <v>-6.3900964239074043E-2</v>
      </c>
      <c r="AT412" s="22">
        <f>'Cash Flow Statement Annual'!AB412/'Balance Sheet Annual'!BB412</f>
        <v>9.1288013515916769E-2</v>
      </c>
      <c r="AU412" s="22">
        <f>('Cash Flow Statement Annual'!AB412+'Cash Flow Statement Annual'!AU412)/'Balance Sheet Annual'!BR412</f>
        <v>8.6225007878427115E-2</v>
      </c>
      <c r="AV412" s="22">
        <f>('Cash Flow Statement Annual'!AB412+'Cash Flow Statement Annual'!AU412)/('Balance Sheet Annual'!BH412+'Balance Sheet Annual'!BS412)</f>
        <v>0.14343128403762706</v>
      </c>
      <c r="AW412" s="22">
        <f>'Cash Flow Statement Annual'!AB412/'Balance Sheet Annual'!BS412</f>
        <v>0.23918804787838191</v>
      </c>
      <c r="AX412" s="22">
        <f>('Cash Flow Statement Annual'!AB412+'Cash Flow Statement Annual'!AU412)/'Balance Sheet Annual'!BS412</f>
        <v>0.14343128403762706</v>
      </c>
      <c r="AY412" s="22">
        <f>('Balance Sheet Annual'!BH412+'Balance Sheet Annual'!BS412)/('Income Statement Annual'!AF412-'Income Statement Annual'!AC412)</f>
        <v>3.0600659477764904</v>
      </c>
      <c r="AZ412" s="22">
        <f>(('Balance Sheet Annual'!BH412+'Balance Sheet Annual'!BS412)-'Balance Sheet Annual'!N412)/('Income Statement Annual'!AF412-'Income Statement Annual'!AC412)</f>
        <v>2.1925853310756618</v>
      </c>
      <c r="BA412" s="22">
        <f>('Cash Flow Statement Annual'!AB412+'Cash Flow Statement Annual'!AU412)/'Income Statement Annual'!BS412</f>
        <v>0.57811949759361425</v>
      </c>
      <c r="BB412" s="22">
        <f>'Income Statement Annual'!AF412/('Balance Sheet Annual'!BH412+'Balance Sheet Annual'!BS412)</f>
        <v>0.32679034277892655</v>
      </c>
      <c r="BC412" s="23">
        <f>'Income Statement Annual'!AF412/('Balance Sheet Annual'!BB412-'Balance Sheet Annual'!BR412)</f>
        <v>0.34158295281582951</v>
      </c>
    </row>
    <row r="413" spans="1:55" x14ac:dyDescent="0.2">
      <c r="A413" s="47" t="s">
        <v>1255</v>
      </c>
      <c r="B413" s="47" t="s">
        <v>1256</v>
      </c>
      <c r="C413" s="47" t="str">
        <f>VLOOKUP(A413,'[1]S&amp;P 500 Wikipedia'!A:D,3,FALSE)</f>
        <v>Real Estate</v>
      </c>
      <c r="D413" s="47">
        <v>57524</v>
      </c>
      <c r="E413" s="47" t="s">
        <v>16</v>
      </c>
      <c r="F413" s="47">
        <v>2018</v>
      </c>
      <c r="G413" s="47" t="s">
        <v>17</v>
      </c>
      <c r="H413" s="48">
        <v>43465</v>
      </c>
      <c r="I413" s="48">
        <v>43511</v>
      </c>
      <c r="J413" s="48">
        <v>43511</v>
      </c>
      <c r="K413" s="47">
        <v>748594000</v>
      </c>
      <c r="L413" s="47">
        <v>749924000</v>
      </c>
      <c r="M413" s="47" t="s">
        <v>1999</v>
      </c>
      <c r="N413" s="20">
        <f>'Balance Sheet Annual'!AH413/'Balance Sheet Annual'!BR413</f>
        <v>0.82619907168643636</v>
      </c>
      <c r="O413" s="21">
        <f>('Balance Sheet Annual'!AH413-'Balance Sheet Annual'!U413)/'Balance Sheet Annual'!BR413</f>
        <v>0.62558019597730785</v>
      </c>
      <c r="P413" s="21">
        <f>'Balance Sheet Annual'!N413/'Balance Sheet Annual'!BR413</f>
        <v>0.17225373904074265</v>
      </c>
      <c r="Q413" s="21">
        <f>'Balance Sheet Annual'!CH413/'Balance Sheet Annual'!CS413</f>
        <v>0.90680963961972139</v>
      </c>
      <c r="R413" s="21">
        <f>('Balance Sheet Annual'!BH413+'Balance Sheet Annual'!BS413)/'Balance Sheet Annual'!BB413</f>
        <v>0.34315032755522057</v>
      </c>
      <c r="S413" s="21">
        <f>('Balance Sheet Annual'!BH413/'Balance Sheet Annual'!BB413)</f>
        <v>2.898718766305293E-2</v>
      </c>
      <c r="T413" s="21">
        <f>'Balance Sheet Annual'!BS413/'Balance Sheet Annual'!BB413</f>
        <v>0.31416313989216765</v>
      </c>
      <c r="U413" s="21">
        <f>('Balance Sheet Annual'!BH413+'Balance Sheet Annual'!BS413)/'Balance Sheet Annual'!CS413</f>
        <v>0.65432235242095949</v>
      </c>
      <c r="V413" s="21">
        <f>('Balance Sheet Annual'!BH413/'Balance Sheet Annual'!CS413)</f>
        <v>5.5273048861375192E-2</v>
      </c>
      <c r="W413" s="21">
        <f>('Balance Sheet Annual'!BS413/'Balance Sheet Annual'!CS413)</f>
        <v>0.5990493035595843</v>
      </c>
      <c r="X413" s="22">
        <f>'Balance Sheet Annual'!AH413/'Balance Sheet Annual'!BB413</f>
        <v>9.2874949272421584E-2</v>
      </c>
      <c r="Y413" s="22">
        <f>'Balance Sheet Annual'!CS413/('Balance Sheet Annual'!BB413-'Balance Sheet Annual'!AQ413-'Balance Sheet Annual'!AR413-'Balance Sheet Annual'!AS413)</f>
        <v>0.52443619919995366</v>
      </c>
      <c r="Z413" s="22">
        <f>'Balance Sheet Annual'!BA413/'Balance Sheet Annual'!BB413</f>
        <v>0.90712505072757843</v>
      </c>
      <c r="AA413" s="22">
        <f>'Balance Sheet Annual'!AR413/'Balance Sheet Annual'!BB413</f>
        <v>0</v>
      </c>
      <c r="AB413" s="23">
        <f>'Balance Sheet Annual'!CS413/'Balance Sheet Annual'!CT413</f>
        <v>0.52443619919995366</v>
      </c>
      <c r="AC413" s="24">
        <f>'Income Statement Annual'!V413/'Income Statement Annual'!N413</f>
        <v>0.2520064205457464</v>
      </c>
      <c r="AD413" s="22">
        <f>('Income Statement Annual'!AF413-'Income Statement Annual'!AC413)/'Income Statement Annual'!N413</f>
        <v>0.18646334938469769</v>
      </c>
      <c r="AE413" s="22">
        <f>'Income Statement Annual'!AF413/'Income Statement Annual'!N413</f>
        <v>0.18646334938469769</v>
      </c>
      <c r="AF413" s="22">
        <f>'Income Statement Annual'!BS413/'Income Statement Annual'!N413</f>
        <v>0.10005350454788657</v>
      </c>
      <c r="AG413" s="22">
        <f>('Income Statement Annual'!AF413-'Income Statement Annual'!AC413)/('Income Statement Annual'!AH413*-1)</f>
        <v>4.4253968253968257</v>
      </c>
      <c r="AH413" s="23">
        <f>'Income Statement Annual'!AF413/('Income Statement Annual'!AH413*-1)</f>
        <v>4.4253968253968257</v>
      </c>
      <c r="AI413" s="24">
        <f>'Cash Flow Statement Annual'!BG413/'Cash Flow Statement Annual'!AB413</f>
        <v>-1.0449640287769784</v>
      </c>
      <c r="AJ413" s="22">
        <f>'Cash Flow Statement Annual'!AB413/'Balance Sheet Annual'!BR413</f>
        <v>0.5734914904589995</v>
      </c>
      <c r="AK413" s="22">
        <f>('Cash Flow Statement Annual'!AB413+'Cash Flow Statement Annual'!AV413)/('Balance Sheet Annual'!BH413+'Balance Sheet Annual'!BS413)</f>
        <v>1.9766852508869743E-2</v>
      </c>
      <c r="AL413" s="23">
        <f>('Cash Flow Statement Annual'!AB413/('Balance Sheet Annual'!BH413+'Balance Sheet Annual'!BS413))</f>
        <v>0.18786957256293293</v>
      </c>
      <c r="AM413" s="24">
        <f>'Income Statement Annual'!BS413/'Balance Sheet Annual'!CS413</f>
        <v>8.2688481096617292E-2</v>
      </c>
      <c r="AN413" s="22">
        <f>'Income Statement Annual'!N413/'Balance Sheet Annual'!CS413</f>
        <v>0.82644262657528189</v>
      </c>
      <c r="AO413" s="22">
        <f>'Income Statement Annual'!N413/'Balance Sheet Annual'!BB413</f>
        <v>0.43341642993796742</v>
      </c>
      <c r="AP413" s="22">
        <f>'Income Statement Annual'!N413/('Balance Sheet Annual'!AH413-'Balance Sheet Annual'!BR413)</f>
        <v>-22.183976261127597</v>
      </c>
      <c r="AQ413" s="22">
        <f>'Income Statement Annual'!BS413/'Balance Sheet Annual'!BB413</f>
        <v>4.3364832743927183E-2</v>
      </c>
      <c r="AR413" s="22">
        <f>'Cash Flow Statement Annual'!AB413/'Income Statement Annual'!N413</f>
        <v>0.14874264312466559</v>
      </c>
      <c r="AS413" s="22">
        <f>'Cash Flow Statement Annual'!BG413/'Income Statement Annual'!N413</f>
        <v>-0.15543071161048688</v>
      </c>
      <c r="AT413" s="22">
        <f>'Cash Flow Statement Annual'!AB413/'Balance Sheet Annual'!BB413</f>
        <v>6.4467505362629712E-2</v>
      </c>
      <c r="AU413" s="22">
        <f>('Cash Flow Statement Annual'!AB413+'Cash Flow Statement Annual'!AU413)/'Balance Sheet Annual'!BR413</f>
        <v>0.34657039711191334</v>
      </c>
      <c r="AV413" s="22">
        <f>('Cash Flow Statement Annual'!AB413+'Cash Flow Statement Annual'!AU413)/('Balance Sheet Annual'!BH413+'Balance Sheet Annual'!BS413)</f>
        <v>0.11353269133299544</v>
      </c>
      <c r="AW413" s="22">
        <f>'Cash Flow Statement Annual'!AB413/'Balance Sheet Annual'!BS413</f>
        <v>0.2052039121609153</v>
      </c>
      <c r="AX413" s="22">
        <f>('Cash Flow Statement Annual'!AB413+'Cash Flow Statement Annual'!AU413)/'Balance Sheet Annual'!BS413</f>
        <v>0.12400811957925817</v>
      </c>
      <c r="AY413" s="22">
        <f>('Balance Sheet Annual'!BH413+'Balance Sheet Annual'!BS413)/('Income Statement Annual'!AF413-'Income Statement Annual'!AC413)</f>
        <v>4.2460545193687231</v>
      </c>
      <c r="AZ413" s="22">
        <f>(('Balance Sheet Annual'!BH413+'Balance Sheet Annual'!BS413)-'Balance Sheet Annual'!N413)/('Income Statement Annual'!AF413-'Income Statement Annual'!AC413)</f>
        <v>4.0064562410329989</v>
      </c>
      <c r="BA413" s="22">
        <f>('Cash Flow Statement Annual'!AB413+'Cash Flow Statement Annual'!AU413)/'Income Statement Annual'!BS413</f>
        <v>0.89839572192513373</v>
      </c>
      <c r="BB413" s="22">
        <f>'Income Statement Annual'!AF413/('Balance Sheet Annual'!BH413+'Balance Sheet Annual'!BS413)</f>
        <v>0.23551275553302922</v>
      </c>
      <c r="BC413" s="23">
        <f>'Income Statement Annual'!AF413/('Balance Sheet Annual'!BB413-'Balance Sheet Annual'!BR413)</f>
        <v>9.1051600261267143E-2</v>
      </c>
    </row>
    <row r="414" spans="1:55" x14ac:dyDescent="0.2">
      <c r="A414" s="47" t="s">
        <v>1267</v>
      </c>
      <c r="B414" s="47" t="s">
        <v>1268</v>
      </c>
      <c r="C414" s="47" t="str">
        <f>VLOOKUP(A414,'[1]S&amp;P 500 Wikipedia'!A:D,3,FALSE)</f>
        <v>Consumer Discretionary</v>
      </c>
      <c r="D414" s="47">
        <v>378245</v>
      </c>
      <c r="E414" s="47" t="s">
        <v>16</v>
      </c>
      <c r="F414" s="47">
        <v>2018</v>
      </c>
      <c r="G414" s="47" t="s">
        <v>17</v>
      </c>
      <c r="H414" s="48">
        <v>43465</v>
      </c>
      <c r="I414" s="48">
        <v>43524</v>
      </c>
      <c r="J414" s="48">
        <v>43594</v>
      </c>
      <c r="K414" s="47">
        <v>107690000</v>
      </c>
      <c r="L414" s="47">
        <v>108620000</v>
      </c>
      <c r="M414" s="47" t="s">
        <v>2159</v>
      </c>
      <c r="N414" s="20">
        <f>'Balance Sheet Annual'!AH414/'Balance Sheet Annual'!BR414</f>
        <v>1.4034471747226316</v>
      </c>
      <c r="O414" s="21">
        <f>('Balance Sheet Annual'!AH414-'Balance Sheet Annual'!U414)/'Balance Sheet Annual'!BR414</f>
        <v>1.3680461281051697</v>
      </c>
      <c r="P414" s="21">
        <f>'Balance Sheet Annual'!N414/'Balance Sheet Annual'!BR414</f>
        <v>1.1769005607144924</v>
      </c>
      <c r="Q414" s="21">
        <f>'Balance Sheet Annual'!CH414/'Balance Sheet Annual'!CS414</f>
        <v>6.2825375291562819</v>
      </c>
      <c r="R414" s="21">
        <f>('Balance Sheet Annual'!BH414+'Balance Sheet Annual'!BS414)/'Balance Sheet Annual'!BB414</f>
        <v>0.71299244892790847</v>
      </c>
      <c r="S414" s="21">
        <f>('Balance Sheet Annual'!BH414/'Balance Sheet Annual'!BB414)</f>
        <v>9.0494526102639103E-4</v>
      </c>
      <c r="T414" s="21">
        <f>'Balance Sheet Annual'!BS414/'Balance Sheet Annual'!BB414</f>
        <v>0.71208750366688212</v>
      </c>
      <c r="U414" s="21">
        <f>('Balance Sheet Annual'!BH414+'Balance Sheet Annual'!BS414)/'Balance Sheet Annual'!CS414</f>
        <v>5.1923942673225376</v>
      </c>
      <c r="V414" s="21">
        <f>('Balance Sheet Annual'!BH414/'Balance Sheet Annual'!CS414)</f>
        <v>6.5902978252568205E-3</v>
      </c>
      <c r="W414" s="21">
        <f>('Balance Sheet Annual'!BS414/'Balance Sheet Annual'!CS414)</f>
        <v>5.1858039694972806</v>
      </c>
      <c r="X414" s="22">
        <f>'Balance Sheet Annual'!AH414/'Balance Sheet Annual'!BB414</f>
        <v>0.19985791754087329</v>
      </c>
      <c r="Y414" s="22">
        <f>'Balance Sheet Annual'!CS414/('Balance Sheet Annual'!BB414-'Balance Sheet Annual'!AQ414-'Balance Sheet Annual'!AR414-'Balance Sheet Annual'!AS414)</f>
        <v>0.13966616137296023</v>
      </c>
      <c r="Z414" s="22">
        <f>'Balance Sheet Annual'!BA414/'Balance Sheet Annual'!BB414</f>
        <v>0.80014208245912666</v>
      </c>
      <c r="AA414" s="22">
        <f>'Balance Sheet Annual'!AR414/'Balance Sheet Annual'!BB414</f>
        <v>0</v>
      </c>
      <c r="AB414" s="23">
        <f>'Balance Sheet Annual'!CS414/'Balance Sheet Annual'!CT414</f>
        <v>0.13731477469170761</v>
      </c>
      <c r="AC414" s="24">
        <f>'Income Statement Annual'!V414/'Income Statement Annual'!N414</f>
        <v>0.39171154836654432</v>
      </c>
      <c r="AD414" s="22">
        <f>('Income Statement Annual'!AF414-'Income Statement Annual'!AC414)/'Income Statement Annual'!N414</f>
        <v>0.26046227406567168</v>
      </c>
      <c r="AE414" s="22">
        <f>'Income Statement Annual'!AF414/'Income Statement Annual'!N414</f>
        <v>0.1784998049916191</v>
      </c>
      <c r="AF414" s="22">
        <f>'Income Statement Annual'!BS414/'Income Statement Annual'!N414</f>
        <v>8.5212707996534506E-2</v>
      </c>
      <c r="AG414" s="22">
        <f>('Income Statement Annual'!AF414-'Income Statement Annual'!AC414)/('Income Statement Annual'!AH414*-1)</f>
        <v>4.9709701889011688</v>
      </c>
      <c r="AH414" s="23">
        <f>'Income Statement Annual'!AF414/('Income Statement Annual'!AH414*-1)</f>
        <v>3.4067014600136938</v>
      </c>
      <c r="AI414" s="24">
        <f>'Cash Flow Statement Annual'!BG414/'Cash Flow Statement Annual'!AB414</f>
        <v>-0.33724462786365733</v>
      </c>
      <c r="AJ414" s="22">
        <f>'Cash Flow Statement Annual'!AB414/'Balance Sheet Annual'!BR414</f>
        <v>0.51086972115173612</v>
      </c>
      <c r="AK414" s="22">
        <f>('Cash Flow Statement Annual'!AB414+'Cash Flow Statement Annual'!AV414)/('Balance Sheet Annual'!BH414+'Balance Sheet Annual'!BS414)</f>
        <v>4.1568910443484632E-2</v>
      </c>
      <c r="AL414" s="23">
        <f>('Cash Flow Statement Annual'!AB414/('Balance Sheet Annual'!BH414+'Balance Sheet Annual'!BS414))</f>
        <v>0.10203531746452865</v>
      </c>
      <c r="AM414" s="24">
        <f>'Income Statement Annual'!BS414/'Balance Sheet Annual'!CS414</f>
        <v>0.31542509900600013</v>
      </c>
      <c r="AN414" s="22">
        <f>'Income Statement Annual'!N414/'Balance Sheet Annual'!CS414</f>
        <v>3.7016204087637736</v>
      </c>
      <c r="AO414" s="22">
        <f>'Income Statement Annual'!N414/'Balance Sheet Annual'!BB414</f>
        <v>0.5082871724236242</v>
      </c>
      <c r="AP414" s="22">
        <f>'Income Statement Annual'!N414/('Balance Sheet Annual'!AH414-'Balance Sheet Annual'!BR414)</f>
        <v>8.8470235594544011</v>
      </c>
      <c r="AQ414" s="22">
        <f>'Income Statement Annual'!BS414/'Balance Sheet Annual'!BB414</f>
        <v>4.3312526402118481E-2</v>
      </c>
      <c r="AR414" s="22">
        <f>'Cash Flow Statement Annual'!AB414/'Income Statement Annual'!N414</f>
        <v>0.14312855964725812</v>
      </c>
      <c r="AS414" s="22">
        <f>'Cash Flow Statement Annual'!BG414/'Income Statement Annual'!N414</f>
        <v>-4.8269337834900845E-2</v>
      </c>
      <c r="AT414" s="22">
        <f>'Cash Flow Statement Annual'!AB414/'Balance Sheet Annual'!BB414</f>
        <v>7.2750410876170873E-2</v>
      </c>
      <c r="AU414" s="22">
        <f>('Cash Flow Statement Annual'!AB414+'Cash Flow Statement Annual'!AU414)/'Balance Sheet Annual'!BR414</f>
        <v>-0.13884816820690912</v>
      </c>
      <c r="AV414" s="22">
        <f>('Cash Flow Statement Annual'!AB414+'Cash Flow Statement Annual'!AU414)/('Balance Sheet Annual'!BH414+'Balance Sheet Annual'!BS414)</f>
        <v>-2.7731956574800223E-2</v>
      </c>
      <c r="AW414" s="22">
        <f>'Cash Flow Statement Annual'!AB414/'Balance Sheet Annual'!BS414</f>
        <v>0.10216498745104206</v>
      </c>
      <c r="AX414" s="22">
        <f>('Cash Flow Statement Annual'!AB414+'Cash Flow Statement Annual'!AU414)/'Balance Sheet Annual'!BS414</f>
        <v>-2.7767199297853394E-2</v>
      </c>
      <c r="AY414" s="22">
        <f>('Balance Sheet Annual'!BH414+'Balance Sheet Annual'!BS414)/('Income Statement Annual'!AF414-'Income Statement Annual'!AC414)</f>
        <v>5.3855610428548486</v>
      </c>
      <c r="AZ414" s="22">
        <f>(('Balance Sheet Annual'!BH414+'Balance Sheet Annual'!BS414)-'Balance Sheet Annual'!N414)/('Income Statement Annual'!AF414-'Income Statement Annual'!AC414)</f>
        <v>4.1196269982745584</v>
      </c>
      <c r="BA414" s="22">
        <f>('Cash Flow Statement Annual'!AB414+'Cash Flow Statement Annual'!AU414)/'Income Statement Annual'!BS414</f>
        <v>-0.45651171322257744</v>
      </c>
      <c r="BB414" s="22">
        <f>'Income Statement Annual'!AF414/('Balance Sheet Annual'!BH414+'Balance Sheet Annual'!BS414)</f>
        <v>0.12725122305822925</v>
      </c>
      <c r="BC414" s="23">
        <f>'Income Statement Annual'!AF414/('Balance Sheet Annual'!BB414-'Balance Sheet Annual'!BR414)</f>
        <v>0.10579488320575786</v>
      </c>
    </row>
    <row r="415" spans="1:55" x14ac:dyDescent="0.2">
      <c r="A415" s="47" t="s">
        <v>1270</v>
      </c>
      <c r="B415" s="47" t="s">
        <v>1271</v>
      </c>
      <c r="C415" s="47" t="str">
        <f>VLOOKUP(A415,'[1]S&amp;P 500 Wikipedia'!A:D,3,FALSE)</f>
        <v>Utilities</v>
      </c>
      <c r="D415" s="47">
        <v>378246</v>
      </c>
      <c r="E415" s="47" t="s">
        <v>16</v>
      </c>
      <c r="F415" s="47">
        <v>2018</v>
      </c>
      <c r="G415" s="47" t="s">
        <v>17</v>
      </c>
      <c r="H415" s="48">
        <v>43465</v>
      </c>
      <c r="I415" s="48">
        <v>43518</v>
      </c>
      <c r="J415" s="48">
        <v>43518</v>
      </c>
      <c r="K415" s="47">
        <v>515000000</v>
      </c>
      <c r="L415" s="47">
        <v>514000000</v>
      </c>
      <c r="M415" s="47" t="s">
        <v>2001</v>
      </c>
      <c r="N415" s="20">
        <f>'Balance Sheet Annual'!AH415/'Balance Sheet Annual'!BR415</f>
        <v>0.69372197309417039</v>
      </c>
      <c r="O415" s="21">
        <f>('Balance Sheet Annual'!AH415-'Balance Sheet Annual'!U415)/'Balance Sheet Annual'!BR415</f>
        <v>0.57085201793721974</v>
      </c>
      <c r="P415" s="21">
        <f>'Balance Sheet Annual'!N415/'Balance Sheet Annual'!BR415</f>
        <v>3.2959641255605382E-2</v>
      </c>
      <c r="Q415" s="21">
        <f>'Balance Sheet Annual'!CH415/'Balance Sheet Annual'!CS415</f>
        <v>2.7626411389297987</v>
      </c>
      <c r="R415" s="21">
        <f>('Balance Sheet Annual'!BH415+'Balance Sheet Annual'!BS415)/'Balance Sheet Annual'!BB415</f>
        <v>0.3750407723921978</v>
      </c>
      <c r="S415" s="21">
        <f>('Balance Sheet Annual'!BH415/'Balance Sheet Annual'!BB415)</f>
        <v>3.1400178311261878E-2</v>
      </c>
      <c r="T415" s="21">
        <f>'Balance Sheet Annual'!BS415/'Balance Sheet Annual'!BB415</f>
        <v>0.34364059408093589</v>
      </c>
      <c r="U415" s="21">
        <f>('Balance Sheet Annual'!BH415+'Balance Sheet Annual'!BS415)/'Balance Sheet Annual'!CS415</f>
        <v>1.4111438389788906</v>
      </c>
      <c r="V415" s="21">
        <f>('Balance Sheet Annual'!BH415/'Balance Sheet Annual'!CS415)</f>
        <v>0.11814760268368515</v>
      </c>
      <c r="W415" s="21">
        <f>('Balance Sheet Annual'!BS415/'Balance Sheet Annual'!CS415)</f>
        <v>1.2929962362952054</v>
      </c>
      <c r="X415" s="22">
        <f>'Balance Sheet Annual'!AH415/'Balance Sheet Annual'!BB415</f>
        <v>6.7279883445321501E-2</v>
      </c>
      <c r="Y415" s="22">
        <f>'Balance Sheet Annual'!CS415/('Balance Sheet Annual'!BB415-'Balance Sheet Annual'!AQ415-'Balance Sheet Annual'!AR415-'Balance Sheet Annual'!AS415)</f>
        <v>0.26577076130210714</v>
      </c>
      <c r="Z415" s="22">
        <f>'Balance Sheet Annual'!BA415/'Balance Sheet Annual'!BB415</f>
        <v>0.93272011655467846</v>
      </c>
      <c r="AA415" s="22">
        <f>'Balance Sheet Annual'!AR415/'Balance Sheet Annual'!BB415</f>
        <v>0</v>
      </c>
      <c r="AB415" s="23">
        <f>'Balance Sheet Annual'!CS415/'Balance Sheet Annual'!CT415</f>
        <v>0.26577076130210714</v>
      </c>
      <c r="AC415" s="24">
        <f>'Income Statement Annual'!V415/'Income Statement Annual'!N415</f>
        <v>0.58984137990812169</v>
      </c>
      <c r="AD415" s="22">
        <f>('Income Statement Annual'!AF415-'Income Statement Annual'!AC415)/'Income Statement Annual'!N415</f>
        <v>0.31264626852734678</v>
      </c>
      <c r="AE415" s="22">
        <f>'Income Statement Annual'!AF415/'Income Statement Annual'!N415</f>
        <v>0.17032157406604836</v>
      </c>
      <c r="AF415" s="22">
        <f>'Income Statement Annual'!BS415/'Income Statement Annual'!N415</f>
        <v>0.10930051139811042</v>
      </c>
      <c r="AG415" s="22">
        <f>('Income Statement Annual'!AF415-'Income Statement Annual'!AC415)/('Income Statement Annual'!AH415*-1)</f>
        <v>5.152857142857143</v>
      </c>
      <c r="AH415" s="23">
        <f>'Income Statement Annual'!AF415/('Income Statement Annual'!AH415*-1)</f>
        <v>2.8071428571428569</v>
      </c>
      <c r="AI415" s="24">
        <f>'Cash Flow Statement Annual'!BG415/'Cash Flow Statement Annual'!AB415</f>
        <v>0.29724535554131964</v>
      </c>
      <c r="AJ415" s="22">
        <f>'Cash Flow Statement Annual'!AB415/'Balance Sheet Annual'!BR415</f>
        <v>0.7</v>
      </c>
      <c r="AK415" s="22">
        <f>('Cash Flow Statement Annual'!AB415+'Cash Flow Statement Annual'!AV415)/('Balance Sheet Annual'!BH415+'Balance Sheet Annual'!BS415)</f>
        <v>0.13869078680350205</v>
      </c>
      <c r="AL415" s="23">
        <f>('Cash Flow Statement Annual'!AB415/('Balance Sheet Annual'!BH415+'Balance Sheet Annual'!BS415))</f>
        <v>0.18101698846176145</v>
      </c>
      <c r="AM415" s="24">
        <f>'Income Statement Annual'!BS415/'Balance Sheet Annual'!CS415</f>
        <v>0.10317460317460317</v>
      </c>
      <c r="AN415" s="22">
        <f>'Income Statement Annual'!N415/'Balance Sheet Annual'!CS415</f>
        <v>0.94395352642775321</v>
      </c>
      <c r="AO415" s="22">
        <f>'Income Statement Annual'!N415/'Balance Sheet Annual'!BB415</f>
        <v>0.25087524735251265</v>
      </c>
      <c r="AP415" s="22">
        <f>'Income Statement Annual'!N415/('Balance Sheet Annual'!AH415-'Balance Sheet Annual'!BR415)</f>
        <v>-8.4458272327964856</v>
      </c>
      <c r="AQ415" s="22">
        <f>'Income Statement Annual'!BS415/'Balance Sheet Annual'!BB415</f>
        <v>2.7420792832757085E-2</v>
      </c>
      <c r="AR415" s="22">
        <f>'Cash Flow Statement Annual'!AB415/'Income Statement Annual'!N415</f>
        <v>0.27060761029730435</v>
      </c>
      <c r="AS415" s="22">
        <f>'Cash Flow Statement Annual'!BG415/'Income Statement Annual'!N415</f>
        <v>8.0436855335009105E-2</v>
      </c>
      <c r="AT415" s="22">
        <f>'Cash Flow Statement Annual'!AB415/'Balance Sheet Annual'!BB415</f>
        <v>6.7888751168808575E-2</v>
      </c>
      <c r="AU415" s="22">
        <f>('Cash Flow Statement Annual'!AB415+'Cash Flow Statement Annual'!AU415)/'Balance Sheet Annual'!BR415</f>
        <v>-0.19372197309417041</v>
      </c>
      <c r="AV415" s="22">
        <f>('Cash Flow Statement Annual'!AB415+'Cash Flow Statement Annual'!AU415)/('Balance Sheet Annual'!BH415+'Balance Sheet Annual'!BS415)</f>
        <v>-5.0095668811967302E-2</v>
      </c>
      <c r="AW415" s="22">
        <f>'Cash Flow Statement Annual'!AB415/'Balance Sheet Annual'!BS415</f>
        <v>0.19755742580522687</v>
      </c>
      <c r="AX415" s="22">
        <f>('Cash Flow Statement Annual'!AB415+'Cash Flow Statement Annual'!AU415)/'Balance Sheet Annual'!BS415</f>
        <v>-5.46731633234196E-2</v>
      </c>
      <c r="AY415" s="22">
        <f>('Balance Sheet Annual'!BH415+'Balance Sheet Annual'!BS415)/('Income Statement Annual'!AF415-'Income Statement Annual'!AC415)</f>
        <v>4.781535902411977</v>
      </c>
      <c r="AZ415" s="22">
        <f>(('Balance Sheet Annual'!BH415+'Balance Sheet Annual'!BS415)-'Balance Sheet Annual'!N415)/('Income Statement Annual'!AF415-'Income Statement Annual'!AC415)</f>
        <v>4.7407818131411146</v>
      </c>
      <c r="BA415" s="22">
        <f>('Cash Flow Statement Annual'!AB415+'Cash Flow Statement Annual'!AU415)/'Income Statement Annual'!BS415</f>
        <v>-0.6851704996034893</v>
      </c>
      <c r="BB415" s="22">
        <f>'Income Statement Annual'!AF415/('Balance Sheet Annual'!BH415+'Balance Sheet Annual'!BS415)</f>
        <v>0.11393285788832841</v>
      </c>
      <c r="BC415" s="23">
        <f>'Income Statement Annual'!AF415/('Balance Sheet Annual'!BB415-'Balance Sheet Annual'!BR415)</f>
        <v>4.7318611987381701E-2</v>
      </c>
    </row>
    <row r="416" spans="1:55" x14ac:dyDescent="0.2">
      <c r="A416" s="47" t="s">
        <v>1276</v>
      </c>
      <c r="B416" s="47" t="s">
        <v>1277</v>
      </c>
      <c r="C416" s="47" t="str">
        <f>VLOOKUP(A416,'[1]S&amp;P 500 Wikipedia'!A:D,3,FALSE)</f>
        <v>Information Technology</v>
      </c>
      <c r="D416" s="47">
        <v>396684</v>
      </c>
      <c r="E416" s="47" t="s">
        <v>16</v>
      </c>
      <c r="F416" s="47">
        <v>2018</v>
      </c>
      <c r="G416" s="47" t="s">
        <v>17</v>
      </c>
      <c r="H416" s="48">
        <v>43555</v>
      </c>
      <c r="I416" s="48">
        <v>43580</v>
      </c>
      <c r="J416" s="48">
        <v>43763</v>
      </c>
      <c r="K416" s="47">
        <v>252318000</v>
      </c>
      <c r="L416" s="47">
        <v>257905000</v>
      </c>
      <c r="M416" s="47" t="s">
        <v>2160</v>
      </c>
      <c r="N416" s="20">
        <f>'Balance Sheet Annual'!AH416/'Balance Sheet Annual'!BR416</f>
        <v>8.1930169502942931</v>
      </c>
      <c r="O416" s="21">
        <f>('Balance Sheet Annual'!AH416-'Balance Sheet Annual'!U416)/'Balance Sheet Annual'!BR416</f>
        <v>7.5291556850428174</v>
      </c>
      <c r="P416" s="21">
        <f>'Balance Sheet Annual'!N416/'Balance Sheet Annual'!BR416</f>
        <v>6.6851438627809259</v>
      </c>
      <c r="Q416" s="21">
        <f>'Balance Sheet Annual'!CH416/'Balance Sheet Annual'!CS416</f>
        <v>0.80022079259579471</v>
      </c>
      <c r="R416" s="21">
        <f>('Balance Sheet Annual'!BH416+'Balance Sheet Annual'!BS416)/'Balance Sheet Annual'!BB416</f>
        <v>0.23970560715370035</v>
      </c>
      <c r="S416" s="21">
        <f>('Balance Sheet Annual'!BH416/'Balance Sheet Annual'!BB416)</f>
        <v>0</v>
      </c>
      <c r="T416" s="21">
        <f>'Balance Sheet Annual'!BS416/'Balance Sheet Annual'!BB416</f>
        <v>0.23970560715370035</v>
      </c>
      <c r="U416" s="21">
        <f>('Balance Sheet Annual'!BH416+'Balance Sheet Annual'!BS416)/'Balance Sheet Annual'!CS416</f>
        <v>0.43152301809989063</v>
      </c>
      <c r="V416" s="21">
        <f>('Balance Sheet Annual'!BH416/'Balance Sheet Annual'!CS416)</f>
        <v>0</v>
      </c>
      <c r="W416" s="21">
        <f>('Balance Sheet Annual'!BS416/'Balance Sheet Annual'!CS416)</f>
        <v>0.43152301809989063</v>
      </c>
      <c r="X416" s="22">
        <f>'Balance Sheet Annual'!AH416/'Balance Sheet Annual'!BB416</f>
        <v>0.75552612636537075</v>
      </c>
      <c r="Y416" s="22">
        <f>'Balance Sheet Annual'!CS416/('Balance Sheet Annual'!BB416-'Balance Sheet Annual'!AQ416-'Balance Sheet Annual'!AR416-'Balance Sheet Annual'!AS416)</f>
        <v>0.60498208527144404</v>
      </c>
      <c r="Z416" s="22">
        <f>'Balance Sheet Annual'!BA416/'Balance Sheet Annual'!BB416</f>
        <v>0.24447387363462922</v>
      </c>
      <c r="AA416" s="22">
        <f>'Balance Sheet Annual'!AR416/'Balance Sheet Annual'!BB416</f>
        <v>6.6141522568461689E-2</v>
      </c>
      <c r="AB416" s="23">
        <f>'Balance Sheet Annual'!CS416/'Balance Sheet Annual'!CT416</f>
        <v>0.55548741805057633</v>
      </c>
      <c r="AC416" s="24">
        <f>'Income Statement Annual'!V416/'Income Statement Annual'!N416</f>
        <v>0.68752680579528214</v>
      </c>
      <c r="AD416" s="22">
        <f>('Income Statement Annual'!AF416-'Income Statement Annual'!AC416)/'Income Statement Annual'!N416</f>
        <v>0.31438915476750878</v>
      </c>
      <c r="AE416" s="22">
        <f>'Income Statement Annual'!AF416/'Income Statement Annual'!N416</f>
        <v>0.31277753805115333</v>
      </c>
      <c r="AF416" s="22">
        <f>'Income Statement Annual'!BS416/'Income Statement Annual'!N416</f>
        <v>0.2908592238087766</v>
      </c>
      <c r="AG416" s="22" t="e">
        <f>('Income Statement Annual'!AF416-'Income Statement Annual'!AC416)/('Income Statement Annual'!AH416*-1)</f>
        <v>#DIV/0!</v>
      </c>
      <c r="AH416" s="23" t="e">
        <f>'Income Statement Annual'!AF416/('Income Statement Annual'!AH416*-1)</f>
        <v>#DIV/0!</v>
      </c>
      <c r="AI416" s="24">
        <f>'Cash Flow Statement Annual'!BG416/'Cash Flow Statement Annual'!AB416</f>
        <v>-0.94895139821208474</v>
      </c>
      <c r="AJ416" s="22">
        <f>'Cash Flow Statement Annual'!AB416/'Balance Sheet Annual'!BR416</f>
        <v>2.2971206392778654</v>
      </c>
      <c r="AK416" s="22">
        <f>('Cash Flow Statement Annual'!AB416+'Cash Flow Statement Annual'!AV416)/('Balance Sheet Annual'!BH416+'Balance Sheet Annual'!BS416)</f>
        <v>0.58873249017862705</v>
      </c>
      <c r="AL416" s="23">
        <f>('Cash Flow Statement Annual'!AB416/('Balance Sheet Annual'!BH416+'Balance Sheet Annual'!BS416))</f>
        <v>0.88371300130303765</v>
      </c>
      <c r="AM416" s="24">
        <f>'Income Statement Annual'!BS416/'Balance Sheet Annual'!CS416</f>
        <v>0.31093734110219468</v>
      </c>
      <c r="AN416" s="22">
        <f>'Income Statement Annual'!N416/'Balance Sheet Annual'!CS416</f>
        <v>1.0690303612534506</v>
      </c>
      <c r="AO416" s="22">
        <f>'Income Statement Annual'!N416/'Balance Sheet Annual'!BB416</f>
        <v>0.59383291519035408</v>
      </c>
      <c r="AP416" s="22">
        <f>'Income Statement Annual'!N416/('Balance Sheet Annual'!AH416-'Balance Sheet Annual'!BR416)</f>
        <v>0.89525663590426763</v>
      </c>
      <c r="AQ416" s="22">
        <f>'Income Statement Annual'!BS416/'Balance Sheet Annual'!BB416</f>
        <v>0.17272178078436945</v>
      </c>
      <c r="AR416" s="22">
        <f>'Cash Flow Statement Annual'!AB416/'Income Statement Annual'!N416</f>
        <v>0.35671812071761078</v>
      </c>
      <c r="AS416" s="22">
        <f>'Cash Flow Statement Annual'!BG416/'Income Statement Annual'!N416</f>
        <v>-0.33850815942256396</v>
      </c>
      <c r="AT416" s="22">
        <f>'Cash Flow Statement Annual'!AB416/'Balance Sheet Annual'!BB416</f>
        <v>0.21183096152696343</v>
      </c>
      <c r="AU416" s="22">
        <f>('Cash Flow Statement Annual'!AB416+'Cash Flow Statement Annual'!AU416)/'Balance Sheet Annual'!BR416</f>
        <v>0.843456074908007</v>
      </c>
      <c r="AV416" s="22">
        <f>('Cash Flow Statement Annual'!AB416+'Cash Flow Statement Annual'!AU416)/('Balance Sheet Annual'!BH416+'Balance Sheet Annual'!BS416)</f>
        <v>0.32448147767221924</v>
      </c>
      <c r="AW416" s="22">
        <f>'Cash Flow Statement Annual'!AB416/'Balance Sheet Annual'!BS416</f>
        <v>0.88371300130303765</v>
      </c>
      <c r="AX416" s="22">
        <f>('Cash Flow Statement Annual'!AB416+'Cash Flow Statement Annual'!AU416)/'Balance Sheet Annual'!BS416</f>
        <v>0.32448147767221924</v>
      </c>
      <c r="AY416" s="22">
        <f>('Balance Sheet Annual'!BH416+'Balance Sheet Annual'!BS416)/('Income Statement Annual'!AF416-'Income Statement Annual'!AC416)</f>
        <v>1.2839448534878328</v>
      </c>
      <c r="AZ416" s="22">
        <f>(('Balance Sheet Annual'!BH416+'Balance Sheet Annual'!BS416)-'Balance Sheet Annual'!N416)/('Income Statement Annual'!AF416-'Income Statement Annual'!AC416)</f>
        <v>-2.0181121708922158</v>
      </c>
      <c r="BA416" s="22">
        <f>('Cash Flow Statement Annual'!AB416+'Cash Flow Statement Annual'!AU416)/'Income Statement Annual'!BS416</f>
        <v>0.45031975273953356</v>
      </c>
      <c r="BB416" s="22">
        <f>'Income Statement Annual'!AF416/('Balance Sheet Annual'!BH416+'Balance Sheet Annual'!BS416)</f>
        <v>0.77485712342090707</v>
      </c>
      <c r="BC416" s="23">
        <f>'Income Statement Annual'!AF416/('Balance Sheet Annual'!BB416-'Balance Sheet Annual'!BR416)</f>
        <v>0.20460546687218475</v>
      </c>
    </row>
    <row r="417" spans="1:55" x14ac:dyDescent="0.2">
      <c r="A417" s="47" t="s">
        <v>487</v>
      </c>
      <c r="B417" s="47" t="s">
        <v>488</v>
      </c>
      <c r="C417" s="47" t="str">
        <f>VLOOKUP(A417,'[1]S&amp;P 500 Wikipedia'!A:D,3,FALSE)</f>
        <v>Energy</v>
      </c>
      <c r="D417" s="47">
        <v>121214</v>
      </c>
      <c r="E417" s="47" t="s">
        <v>16</v>
      </c>
      <c r="F417" s="47">
        <v>2018</v>
      </c>
      <c r="G417" s="47" t="s">
        <v>17</v>
      </c>
      <c r="H417" s="48">
        <v>43465</v>
      </c>
      <c r="I417" s="48">
        <v>43523</v>
      </c>
      <c r="J417" s="48">
        <v>43523</v>
      </c>
      <c r="K417" s="47">
        <v>4268000000</v>
      </c>
      <c r="L417" s="47">
        <v>4268000000</v>
      </c>
      <c r="M417" s="47" t="s">
        <v>2003</v>
      </c>
      <c r="N417" s="20">
        <f>'Balance Sheet Annual'!AH417/'Balance Sheet Annual'!BR417</f>
        <v>0.83959886590360178</v>
      </c>
      <c r="O417" s="21">
        <f>('Balance Sheet Annual'!AH417-'Balance Sheet Annual'!U417)/'Balance Sheet Annual'!BR417</f>
        <v>0.50780566348139589</v>
      </c>
      <c r="P417" s="21">
        <f>'Balance Sheet Annual'!N417/'Balance Sheet Annual'!BR417</f>
        <v>5.3239525359655572E-2</v>
      </c>
      <c r="Q417" s="21">
        <f>'Balance Sheet Annual'!CH417/'Balance Sheet Annual'!CS417</f>
        <v>0.74381447453255967</v>
      </c>
      <c r="R417" s="21">
        <f>('Balance Sheet Annual'!BH417+'Balance Sheet Annual'!BS417)/'Balance Sheet Annual'!BB417</f>
        <v>0.10917514933736958</v>
      </c>
      <c r="S417" s="21">
        <f>('Balance Sheet Annual'!BH417/'Balance Sheet Annual'!BB417)</f>
        <v>4.9850373776704524E-2</v>
      </c>
      <c r="T417" s="21">
        <f>'Balance Sheet Annual'!BS417/'Balance Sheet Annual'!BB417</f>
        <v>5.9324775560665059E-2</v>
      </c>
      <c r="U417" s="21">
        <f>('Balance Sheet Annual'!BH417+'Balance Sheet Annual'!BS417)/'Balance Sheet Annual'!CS417</f>
        <v>0.19038120567375885</v>
      </c>
      <c r="V417" s="21">
        <f>('Balance Sheet Annual'!BH417/'Balance Sheet Annual'!CS417)</f>
        <v>8.6929803352675694E-2</v>
      </c>
      <c r="W417" s="21">
        <f>('Balance Sheet Annual'!BS417/'Balance Sheet Annual'!CS417)</f>
        <v>0.10345140232108317</v>
      </c>
      <c r="X417" s="22">
        <f>'Balance Sheet Annual'!AH417/'Balance Sheet Annual'!BB417</f>
        <v>0.13857179170181053</v>
      </c>
      <c r="Y417" s="22">
        <f>'Balance Sheet Annual'!CS417/('Balance Sheet Annual'!BB417-'Balance Sheet Annual'!AQ417-'Balance Sheet Annual'!AR417-'Balance Sheet Annual'!AS417)</f>
        <v>0.57345549919698668</v>
      </c>
      <c r="Z417" s="22">
        <f>'Balance Sheet Annual'!BA417/'Balance Sheet Annual'!BB417</f>
        <v>0.86142820829818945</v>
      </c>
      <c r="AA417" s="22">
        <f>'Balance Sheet Annual'!AR417/'Balance Sheet Annual'!BB417</f>
        <v>0</v>
      </c>
      <c r="AB417" s="23">
        <f>'Balance Sheet Annual'!CS417/'Balance Sheet Annual'!CT417</f>
        <v>0.57345549919698668</v>
      </c>
      <c r="AC417" s="24">
        <f>'Income Statement Annual'!V417/'Income Statement Annual'!N417</f>
        <v>0.30958858992167027</v>
      </c>
      <c r="AD417" s="22">
        <f>('Income Statement Annual'!AF417-'Income Statement Annual'!AC417)/'Income Statement Annual'!N417</f>
        <v>0.25864204602408603</v>
      </c>
      <c r="AE417" s="22">
        <f>'Income Statement Annual'!AF417/'Income Statement Annual'!N417</f>
        <v>0.19153552045594491</v>
      </c>
      <c r="AF417" s="22">
        <f>'Income Statement Annual'!BS417/'Income Statement Annual'!N417</f>
        <v>7.4606561367834695E-2</v>
      </c>
      <c r="AG417" s="22">
        <f>('Income Statement Annual'!AF417-'Income Statement Annual'!AC417)/('Income Statement Annual'!AH417*-1)</f>
        <v>94.317232375979117</v>
      </c>
      <c r="AH417" s="23">
        <f>'Income Statement Annual'!AF417/('Income Statement Annual'!AH417*-1)</f>
        <v>69.845953002610969</v>
      </c>
      <c r="AI417" s="24">
        <f>'Cash Flow Statement Annual'!BG417/'Cash Flow Statement Annual'!AB417</f>
        <v>-0.53995668351196757</v>
      </c>
      <c r="AJ417" s="22">
        <f>'Cash Flow Statement Annual'!AB417/'Balance Sheet Annual'!BR417</f>
        <v>0.63029857537890721</v>
      </c>
      <c r="AK417" s="22">
        <f>('Cash Flow Statement Annual'!AB417+'Cash Flow Statement Annual'!AV417)/('Balance Sheet Annual'!BH417+'Balance Sheet Annual'!BS417)</f>
        <v>0.58778706741454123</v>
      </c>
      <c r="AL417" s="23">
        <f>('Cash Flow Statement Annual'!AB417/('Balance Sheet Annual'!BH417+'Balance Sheet Annual'!BS417))</f>
        <v>0.95285215366705467</v>
      </c>
      <c r="AM417" s="24">
        <f>'Income Statement Annual'!BS417/'Balance Sheet Annual'!CS417</f>
        <v>0.10497259832366215</v>
      </c>
      <c r="AN417" s="22">
        <f>'Income Statement Annual'!N417/'Balance Sheet Annual'!CS417</f>
        <v>1.4070156350741456</v>
      </c>
      <c r="AO417" s="22">
        <f>'Income Statement Annual'!N417/'Balance Sheet Annual'!BB417</f>
        <v>0.80686085338940949</v>
      </c>
      <c r="AP417" s="22">
        <f>'Income Statement Annual'!N417/('Balance Sheet Annual'!AH417-'Balance Sheet Annual'!BR417)</f>
        <v>-30.47812329514457</v>
      </c>
      <c r="AQ417" s="22">
        <f>'Income Statement Annual'!BS417/'Balance Sheet Annual'!BB417</f>
        <v>6.0197113773700447E-2</v>
      </c>
      <c r="AR417" s="22">
        <f>'Cash Flow Statement Annual'!AB417/'Income Statement Annual'!N417</f>
        <v>0.12892901636761989</v>
      </c>
      <c r="AS417" s="22">
        <f>'Cash Flow Statement Annual'!BG417/'Income Statement Annual'!N417</f>
        <v>-6.9616084086320223E-2</v>
      </c>
      <c r="AT417" s="22">
        <f>'Cash Flow Statement Annual'!AB417/'Balance Sheet Annual'!BB417</f>
        <v>0.10402777617303492</v>
      </c>
      <c r="AU417" s="22">
        <f>('Cash Flow Statement Annual'!AB417+'Cash Flow Statement Annual'!AU417)/'Balance Sheet Annual'!BR417</f>
        <v>0.34246910987433932</v>
      </c>
      <c r="AV417" s="22">
        <f>('Cash Flow Statement Annual'!AB417+'Cash Flow Statement Annual'!AU417)/('Balance Sheet Annual'!BH417+'Balance Sheet Annual'!BS417)</f>
        <v>0.51772674357074822</v>
      </c>
      <c r="AW417" s="22">
        <f>'Cash Flow Statement Annual'!AB417/'Balance Sheet Annual'!BS417</f>
        <v>1.7535300418736002</v>
      </c>
      <c r="AX417" s="22">
        <f>('Cash Flow Statement Annual'!AB417+'Cash Flow Statement Annual'!AU417)/'Balance Sheet Annual'!BS417</f>
        <v>0.95277047424286687</v>
      </c>
      <c r="AY417" s="22">
        <f>('Balance Sheet Annual'!BH417+'Balance Sheet Annual'!BS417)/('Income Statement Annual'!AF417-'Income Statement Annual'!AC417)</f>
        <v>0.52314975016263654</v>
      </c>
      <c r="AZ417" s="22">
        <f>(('Balance Sheet Annual'!BH417+'Balance Sheet Annual'!BS417)-'Balance Sheet Annual'!N417)/('Income Statement Annual'!AF417-'Income Statement Annual'!AC417)</f>
        <v>0.481044195606738</v>
      </c>
      <c r="BA417" s="22">
        <f>('Cash Flow Statement Annual'!AB417+'Cash Flow Statement Annual'!AU417)/'Income Statement Annual'!BS417</f>
        <v>0.93896353166986568</v>
      </c>
      <c r="BB417" s="22">
        <f>'Income Statement Annual'!AF417/('Balance Sheet Annual'!BH417+'Balance Sheet Annual'!BS417)</f>
        <v>1.4155466186898085</v>
      </c>
      <c r="BC417" s="23">
        <f>'Income Statement Annual'!AF417/('Balance Sheet Annual'!BB417-'Balance Sheet Annual'!BR417)</f>
        <v>0.18509088141480257</v>
      </c>
    </row>
    <row r="418" spans="1:55" x14ac:dyDescent="0.2">
      <c r="A418" s="47" t="s">
        <v>376</v>
      </c>
      <c r="B418" s="47" t="s">
        <v>377</v>
      </c>
      <c r="C418" s="47" t="str">
        <f>VLOOKUP(A418,'[1]S&amp;P 500 Wikipedia'!A:D,3,FALSE)</f>
        <v>Health Care</v>
      </c>
      <c r="D418" s="47">
        <v>378126</v>
      </c>
      <c r="E418" s="47" t="s">
        <v>16</v>
      </c>
      <c r="F418" s="47">
        <v>2018</v>
      </c>
      <c r="G418" s="47" t="s">
        <v>17</v>
      </c>
      <c r="H418" s="48">
        <v>43465</v>
      </c>
      <c r="I418" s="48">
        <v>43532</v>
      </c>
      <c r="J418" s="48">
        <v>43679</v>
      </c>
      <c r="K418" s="47">
        <v>222400000</v>
      </c>
      <c r="L418" s="47">
        <v>218400000</v>
      </c>
      <c r="M418" s="47" t="s">
        <v>2161</v>
      </c>
      <c r="N418" s="20">
        <f>'Balance Sheet Annual'!AH418/'Balance Sheet Annual'!BR418</f>
        <v>1.8632191848416066</v>
      </c>
      <c r="O418" s="21">
        <f>('Balance Sheet Annual'!AH418-'Balance Sheet Annual'!U418)/'Balance Sheet Annual'!BR418</f>
        <v>1.2721800059212474</v>
      </c>
      <c r="P418" s="21">
        <f>'Balance Sheet Annual'!N418/'Balance Sheet Annual'!BR418</f>
        <v>0.30553636632783976</v>
      </c>
      <c r="Q418" s="21">
        <f>'Balance Sheet Annual'!CH418/'Balance Sheet Annual'!CS418</f>
        <v>0.69238262224819791</v>
      </c>
      <c r="R418" s="21">
        <f>('Balance Sheet Annual'!BH418+'Balance Sheet Annual'!BS418)/'Balance Sheet Annual'!BB418</f>
        <v>0.19077932542880166</v>
      </c>
      <c r="S418" s="21">
        <f>('Balance Sheet Annual'!BH418/'Balance Sheet Annual'!BB418)</f>
        <v>1.0636583400483481E-2</v>
      </c>
      <c r="T418" s="21">
        <f>'Balance Sheet Annual'!BS418/'Balance Sheet Annual'!BB418</f>
        <v>0.18014274202831818</v>
      </c>
      <c r="U418" s="21">
        <f>('Balance Sheet Annual'!BH418+'Balance Sheet Annual'!BS418)/'Balance Sheet Annual'!CS418</f>
        <v>0.32287161503993766</v>
      </c>
      <c r="V418" s="21">
        <f>('Balance Sheet Annual'!BH418/'Balance Sheet Annual'!CS418)</f>
        <v>1.8001168907071888E-2</v>
      </c>
      <c r="W418" s="21">
        <f>('Balance Sheet Annual'!BS418/'Balance Sheet Annual'!CS418)</f>
        <v>0.30487044613286579</v>
      </c>
      <c r="X418" s="22">
        <f>'Balance Sheet Annual'!AH418/'Balance Sheet Annual'!BB418</f>
        <v>0.21733624956832048</v>
      </c>
      <c r="Y418" s="22">
        <f>'Balance Sheet Annual'!CS418/('Balance Sheet Annual'!BB418-'Balance Sheet Annual'!AQ418-'Balance Sheet Annual'!AR418-'Balance Sheet Annual'!AS418)</f>
        <v>1.8103265853142414</v>
      </c>
      <c r="Z418" s="22">
        <f>'Balance Sheet Annual'!BA418/'Balance Sheet Annual'!BB418</f>
        <v>0.78266375043167957</v>
      </c>
      <c r="AA418" s="22">
        <f>'Balance Sheet Annual'!AR418/'Balance Sheet Annual'!BB418</f>
        <v>0.39499251755496717</v>
      </c>
      <c r="AB418" s="23">
        <f>'Balance Sheet Annual'!CS418/'Balance Sheet Annual'!CT418</f>
        <v>0.59088292851387125</v>
      </c>
      <c r="AC418" s="24">
        <f>'Income Statement Annual'!V418/'Income Statement Annual'!N418</f>
        <v>0.51872663873767655</v>
      </c>
      <c r="AD418" s="22">
        <f>('Income Statement Annual'!AF418-'Income Statement Annual'!AC418)/'Income Statement Annual'!N418</f>
        <v>-0.24034819255951634</v>
      </c>
      <c r="AE418" s="22">
        <f>'Income Statement Annual'!AF418/'Income Statement Annual'!N418</f>
        <v>-0.24034819255951634</v>
      </c>
      <c r="AF418" s="22">
        <f>'Income Statement Annual'!BS418/'Income Statement Annual'!N418</f>
        <v>-0.25361864385520405</v>
      </c>
      <c r="AG418" s="22">
        <f>('Income Statement Annual'!AF418-'Income Statement Annual'!AC418)/('Income Statement Annual'!AH418*-1)</f>
        <v>-27.21875</v>
      </c>
      <c r="AH418" s="23">
        <f>'Income Statement Annual'!AF418/('Income Statement Annual'!AH418*-1)</f>
        <v>-27.21875</v>
      </c>
      <c r="AI418" s="24">
        <f>'Cash Flow Statement Annual'!BG418/'Cash Flow Statement Annual'!AB418</f>
        <v>-0.49979991996798717</v>
      </c>
      <c r="AJ418" s="22">
        <f>'Cash Flow Statement Annual'!AB418/'Balance Sheet Annual'!BR418</f>
        <v>0.49323990920753974</v>
      </c>
      <c r="AK418" s="22">
        <f>('Cash Flow Statement Annual'!AB418+'Cash Flow Statement Annual'!AV418)/('Balance Sheet Annual'!BH418+'Balance Sheet Annual'!BS418)</f>
        <v>0.25414831352199363</v>
      </c>
      <c r="AL418" s="23">
        <f>('Cash Flow Statement Annual'!AB418/('Balance Sheet Annual'!BH418+'Balance Sheet Annual'!BS418))</f>
        <v>0.30157485066071321</v>
      </c>
      <c r="AM418" s="24">
        <f>'Income Statement Annual'!BS418/'Balance Sheet Annual'!CS418</f>
        <v>-0.19696084161309177</v>
      </c>
      <c r="AN418" s="22">
        <f>'Income Statement Annual'!N418/'Balance Sheet Annual'!CS418</f>
        <v>0.77660237677771282</v>
      </c>
      <c r="AO418" s="22">
        <f>'Income Statement Annual'!N418/'Balance Sheet Annual'!BB418</f>
        <v>0.45888108668124783</v>
      </c>
      <c r="AP418" s="22">
        <f>'Income Statement Annual'!N418/('Balance Sheet Annual'!AH418-'Balance Sheet Annual'!BR418)</f>
        <v>4.5573339430661939</v>
      </c>
      <c r="AQ418" s="22">
        <f>'Income Statement Annual'!BS418/'Balance Sheet Annual'!BB418</f>
        <v>-0.11638079889490043</v>
      </c>
      <c r="AR418" s="22">
        <f>'Cash Flow Statement Annual'!AB418/'Income Statement Annual'!N418</f>
        <v>0.12537942452901188</v>
      </c>
      <c r="AS418" s="22">
        <f>'Cash Flow Statement Annual'!BG418/'Income Statement Annual'!N418</f>
        <v>-6.2664626345232427E-2</v>
      </c>
      <c r="AT418" s="22">
        <f>'Cash Flow Statement Annual'!AB418/'Balance Sheet Annual'!BB418</f>
        <v>5.7534246575342465E-2</v>
      </c>
      <c r="AU418" s="22">
        <f>('Cash Flow Statement Annual'!AB418+'Cash Flow Statement Annual'!AU418)/'Balance Sheet Annual'!BR418</f>
        <v>0.24326458107174578</v>
      </c>
      <c r="AV418" s="22">
        <f>('Cash Flow Statement Annual'!AB418+'Cash Flow Statement Annual'!AU418)/('Balance Sheet Annual'!BH418+'Balance Sheet Annual'!BS418)</f>
        <v>0.14873589573402521</v>
      </c>
      <c r="AW418" s="22">
        <f>'Cash Flow Statement Annual'!AB418/'Balance Sheet Annual'!BS418</f>
        <v>0.31938143012333059</v>
      </c>
      <c r="AX418" s="22">
        <f>('Cash Flow Statement Annual'!AB418+'Cash Flow Statement Annual'!AU418)/'Balance Sheet Annual'!BS418</f>
        <v>0.15751805227171065</v>
      </c>
      <c r="AY418" s="22">
        <f>('Balance Sheet Annual'!BH418+'Balance Sheet Annual'!BS418)/('Income Statement Annual'!AF418-'Income Statement Annual'!AC418)</f>
        <v>-1.7297776850015656</v>
      </c>
      <c r="AZ418" s="22">
        <f>(('Balance Sheet Annual'!BH418+'Balance Sheet Annual'!BS418)-'Balance Sheet Annual'!N418)/('Income Statement Annual'!AF418-'Income Statement Annual'!AC418)</f>
        <v>-1.4066381379814215</v>
      </c>
      <c r="BA418" s="22">
        <f>('Cash Flow Statement Annual'!AB418+'Cash Flow Statement Annual'!AU418)/'Income Statement Annual'!BS418</f>
        <v>-0.24381800197823936</v>
      </c>
      <c r="BB418" s="22">
        <f>'Income Statement Annual'!AF418/('Balance Sheet Annual'!BH418+'Balance Sheet Annual'!BS418)</f>
        <v>-0.57810897242502868</v>
      </c>
      <c r="BC418" s="23">
        <f>'Income Statement Annual'!AF418/('Balance Sheet Annual'!BB418-'Balance Sheet Annual'!BR418)</f>
        <v>-0.12485502430379088</v>
      </c>
    </row>
    <row r="419" spans="1:55" x14ac:dyDescent="0.2">
      <c r="A419" s="47" t="s">
        <v>1273</v>
      </c>
      <c r="B419" s="47" t="s">
        <v>1274</v>
      </c>
      <c r="C419" s="47" t="str">
        <f>VLOOKUP(A419,'[1]S&amp;P 500 Wikipedia'!A:D,3,FALSE)</f>
        <v>Information Technology</v>
      </c>
      <c r="D419" s="47">
        <v>378247</v>
      </c>
      <c r="E419" s="47" t="s">
        <v>16</v>
      </c>
      <c r="F419" s="47">
        <v>2018</v>
      </c>
      <c r="G419" s="47" t="s">
        <v>17</v>
      </c>
      <c r="H419" s="48">
        <v>43465</v>
      </c>
      <c r="I419" s="48">
        <v>43521</v>
      </c>
      <c r="J419" s="48">
        <v>43521</v>
      </c>
      <c r="K419" s="47">
        <v>233983000</v>
      </c>
      <c r="L419" s="47">
        <v>237170000</v>
      </c>
      <c r="M419" s="47" t="s">
        <v>2005</v>
      </c>
      <c r="N419" s="20">
        <f>'Balance Sheet Annual'!AH419/'Balance Sheet Annual'!BR419</f>
        <v>1.4441710243002153</v>
      </c>
      <c r="O419" s="21">
        <f>('Balance Sheet Annual'!AH419-'Balance Sheet Annual'!U419)/'Balance Sheet Annual'!BR419</f>
        <v>1.1925561365733621</v>
      </c>
      <c r="P419" s="21">
        <f>'Balance Sheet Annual'!N419/'Balance Sheet Annual'!BR419</f>
        <v>0.33343586588741925</v>
      </c>
      <c r="Q419" s="21">
        <f>'Balance Sheet Annual'!CH419/'Balance Sheet Annual'!CS419</f>
        <v>1.8315248429468876</v>
      </c>
      <c r="R419" s="21">
        <f>('Balance Sheet Annual'!BH419+'Balance Sheet Annual'!BS419)/'Balance Sheet Annual'!BB419</f>
        <v>0.35162027699341131</v>
      </c>
      <c r="S419" s="21">
        <f>('Balance Sheet Annual'!BH419/'Balance Sheet Annual'!BB419)</f>
        <v>6.4609385504907899E-2</v>
      </c>
      <c r="T419" s="21">
        <f>'Balance Sheet Annual'!BS419/'Balance Sheet Annual'!BB419</f>
        <v>0.28701089148850345</v>
      </c>
      <c r="U419" s="21">
        <f>('Balance Sheet Annual'!BH419+'Balance Sheet Annual'!BS419)/'Balance Sheet Annual'!CS419</f>
        <v>0.99562154959071003</v>
      </c>
      <c r="V419" s="21">
        <f>('Balance Sheet Annual'!BH419/'Balance Sheet Annual'!CS419)</f>
        <v>0.18294308014467922</v>
      </c>
      <c r="W419" s="21">
        <f>('Balance Sheet Annual'!BS419/'Balance Sheet Annual'!CS419)</f>
        <v>0.81267846944603084</v>
      </c>
      <c r="X419" s="22">
        <f>'Balance Sheet Annual'!AH419/'Balance Sheet Annual'!BB419</f>
        <v>0.31565147236789026</v>
      </c>
      <c r="Y419" s="22">
        <f>'Balance Sheet Annual'!CS419/('Balance Sheet Annual'!BB419-'Balance Sheet Annual'!AQ419-'Balance Sheet Annual'!AR419-'Balance Sheet Annual'!AS419)</f>
        <v>0.48697506257532214</v>
      </c>
      <c r="Z419" s="22">
        <f>'Balance Sheet Annual'!BA419/'Balance Sheet Annual'!BB419</f>
        <v>0.68434852763210974</v>
      </c>
      <c r="AA419" s="22">
        <f>'Balance Sheet Annual'!AR419/'Balance Sheet Annual'!BB419</f>
        <v>0.25998386446147642</v>
      </c>
      <c r="AB419" s="23">
        <f>'Balance Sheet Annual'!CS419/'Balance Sheet Annual'!CT419</f>
        <v>0.35316659943525613</v>
      </c>
      <c r="AC419" s="24">
        <f>'Income Statement Annual'!V419/'Income Statement Annual'!N419</f>
        <v>0.41291963377416074</v>
      </c>
      <c r="AD419" s="22">
        <f>('Income Statement Annual'!AF419-'Income Statement Annual'!AC419)/'Income Statement Annual'!N419</f>
        <v>0.10213631739572737</v>
      </c>
      <c r="AE419" s="22">
        <f>'Income Statement Annual'!AF419/'Income Statement Annual'!N419</f>
        <v>9.7253306205493384E-2</v>
      </c>
      <c r="AF419" s="22">
        <f>'Income Statement Annual'!BS419/'Income Statement Annual'!N419</f>
        <v>3.6724313326551371E-2</v>
      </c>
      <c r="AG419" s="22">
        <f>('Income Statement Annual'!AF419-'Income Statement Annual'!AC419)/('Income Statement Annual'!AH419*-1)</f>
        <v>7.6060606060606064</v>
      </c>
      <c r="AH419" s="23">
        <f>'Income Statement Annual'!AF419/('Income Statement Annual'!AH419*-1)</f>
        <v>7.2424242424242422</v>
      </c>
      <c r="AI419" s="24">
        <f>'Cash Flow Statement Annual'!BG419/'Cash Flow Statement Annual'!AB419</f>
        <v>-1.1412280701754387</v>
      </c>
      <c r="AJ419" s="22">
        <f>'Cash Flow Statement Annual'!AB419/'Balance Sheet Annual'!BR419</f>
        <v>0.35066133497385421</v>
      </c>
      <c r="AK419" s="22">
        <f>('Cash Flow Statement Annual'!AB419+'Cash Flow Statement Annual'!AV419)/('Balance Sheet Annual'!BH419+'Balance Sheet Annual'!BS419)</f>
        <v>0.16653919694072658</v>
      </c>
      <c r="AL419" s="23">
        <f>('Cash Flow Statement Annual'!AB419/('Balance Sheet Annual'!BH419+'Balance Sheet Annual'!BS419))</f>
        <v>0.21797323135755259</v>
      </c>
      <c r="AM419" s="24">
        <f>'Income Statement Annual'!BS419/'Balance Sheet Annual'!CS419</f>
        <v>6.8722634684941941E-2</v>
      </c>
      <c r="AN419" s="22">
        <f>'Income Statement Annual'!N419/'Balance Sheet Annual'!CS419</f>
        <v>1.8713116314486959</v>
      </c>
      <c r="AO419" s="22">
        <f>'Income Statement Annual'!N419/'Balance Sheet Annual'!BB419</f>
        <v>0.66088476536237728</v>
      </c>
      <c r="AP419" s="22">
        <f>'Income Statement Annual'!N419/('Balance Sheet Annual'!AH419-'Balance Sheet Annual'!BR419)</f>
        <v>6.8074792243767313</v>
      </c>
      <c r="AQ419" s="22">
        <f>'Income Statement Annual'!BS419/'Balance Sheet Annual'!BB419</f>
        <v>2.4270539195912329E-2</v>
      </c>
      <c r="AR419" s="22">
        <f>'Cash Flow Statement Annual'!AB419/'Income Statement Annual'!N419</f>
        <v>0.11597151576805696</v>
      </c>
      <c r="AS419" s="22">
        <f>'Cash Flow Statement Annual'!BG419/'Income Statement Annual'!N419</f>
        <v>-0.1323499491353001</v>
      </c>
      <c r="AT419" s="22">
        <f>'Cash Flow Statement Annual'!AB419/'Balance Sheet Annual'!BB419</f>
        <v>7.664380798709157E-2</v>
      </c>
      <c r="AU419" s="22">
        <f>('Cash Flow Statement Annual'!AB419+'Cash Flow Statement Annual'!AU419)/'Balance Sheet Annual'!BR419</f>
        <v>0.34174100276837899</v>
      </c>
      <c r="AV419" s="22">
        <f>('Cash Flow Statement Annual'!AB419+'Cash Flow Statement Annual'!AU419)/('Balance Sheet Annual'!BH419+'Balance Sheet Annual'!BS419)</f>
        <v>0.21242829827915871</v>
      </c>
      <c r="AW419" s="22">
        <f>'Cash Flow Statement Annual'!AB419/'Balance Sheet Annual'!BS419</f>
        <v>0.26704146170063248</v>
      </c>
      <c r="AX419" s="22">
        <f>('Cash Flow Statement Annual'!AB419+'Cash Flow Statement Annual'!AU419)/'Balance Sheet Annual'!BS419</f>
        <v>0.26024830171000235</v>
      </c>
      <c r="AY419" s="22">
        <f>('Balance Sheet Annual'!BH419+'Balance Sheet Annual'!BS419)/('Income Statement Annual'!AF419-'Income Statement Annual'!AC419)</f>
        <v>5.2091633466135461</v>
      </c>
      <c r="AZ419" s="22">
        <f>(('Balance Sheet Annual'!BH419+'Balance Sheet Annual'!BS419)-'Balance Sheet Annual'!N419)/('Income Statement Annual'!AF419-'Income Statement Annual'!AC419)</f>
        <v>4.1294820717131477</v>
      </c>
      <c r="BA419" s="22">
        <f>('Cash Flow Statement Annual'!AB419+'Cash Flow Statement Annual'!AU419)/'Income Statement Annual'!BS419</f>
        <v>3.0775623268698062</v>
      </c>
      <c r="BB419" s="22">
        <f>'Income Statement Annual'!AF419/('Balance Sheet Annual'!BH419+'Balance Sheet Annual'!BS419)</f>
        <v>0.18279158699808795</v>
      </c>
      <c r="BC419" s="23">
        <f>'Income Statement Annual'!AF419/('Balance Sheet Annual'!BB419-'Balance Sheet Annual'!BR419)</f>
        <v>8.2250709799535401E-2</v>
      </c>
    </row>
    <row r="420" spans="1:55" x14ac:dyDescent="0.2">
      <c r="A420" s="47" t="s">
        <v>1279</v>
      </c>
      <c r="B420" s="47" t="s">
        <v>1280</v>
      </c>
      <c r="C420" s="47" t="str">
        <f>VLOOKUP(A420,'[1]S&amp;P 500 Wikipedia'!A:D,3,FALSE)</f>
        <v>Industrials</v>
      </c>
      <c r="D420" s="47">
        <v>124467</v>
      </c>
      <c r="E420" s="47" t="s">
        <v>16</v>
      </c>
      <c r="F420" s="47">
        <v>2018</v>
      </c>
      <c r="G420" s="47" t="s">
        <v>17</v>
      </c>
      <c r="H420" s="48">
        <v>43465</v>
      </c>
      <c r="I420" s="48">
        <v>43518</v>
      </c>
      <c r="J420" s="48">
        <v>43518</v>
      </c>
      <c r="K420" s="47">
        <v>179800000</v>
      </c>
      <c r="L420" s="47">
        <v>180900000</v>
      </c>
      <c r="M420" s="47" t="s">
        <v>2006</v>
      </c>
      <c r="N420" s="20">
        <f>'Balance Sheet Annual'!AH420/'Balance Sheet Annual'!BR420</f>
        <v>1.5075593952483801</v>
      </c>
      <c r="O420" s="21">
        <f>('Balance Sheet Annual'!AH420-'Balance Sheet Annual'!U420)/'Balance Sheet Annual'!BR420</f>
        <v>1.0791936645068394</v>
      </c>
      <c r="P420" s="21">
        <f>'Balance Sheet Annual'!N420/'Balance Sheet Annual'!BR420</f>
        <v>0.21310295176385888</v>
      </c>
      <c r="Q420" s="21">
        <f>'Balance Sheet Annual'!CH420/'Balance Sheet Annual'!CS420</f>
        <v>1.5959741193386052</v>
      </c>
      <c r="R420" s="21">
        <f>('Balance Sheet Annual'!BH420+'Balance Sheet Annual'!BS420)/'Balance Sheet Annual'!BB420</f>
        <v>0.31957906397119912</v>
      </c>
      <c r="S420" s="21">
        <f>('Balance Sheet Annual'!BH420/'Balance Sheet Annual'!BB420)</f>
        <v>3.5585710329548603E-2</v>
      </c>
      <c r="T420" s="21">
        <f>'Balance Sheet Annual'!BS420/'Balance Sheet Annual'!BB420</f>
        <v>0.28399335364165051</v>
      </c>
      <c r="U420" s="21">
        <f>('Balance Sheet Annual'!BH420+'Balance Sheet Annual'!BS420)/'Balance Sheet Annual'!CS420</f>
        <v>0.82961897915168947</v>
      </c>
      <c r="V420" s="21">
        <f>('Balance Sheet Annual'!BH420/'Balance Sheet Annual'!CS420)</f>
        <v>9.237958303378864E-2</v>
      </c>
      <c r="W420" s="21">
        <f>('Balance Sheet Annual'!BS420/'Balance Sheet Annual'!CS420)</f>
        <v>0.73723939611790079</v>
      </c>
      <c r="X420" s="22">
        <f>'Balance Sheet Annual'!AH420/'Balance Sheet Annual'!BB420</f>
        <v>0.28994738299639988</v>
      </c>
      <c r="Y420" s="22">
        <f>'Balance Sheet Annual'!CS420/('Balance Sheet Annual'!BB420-'Balance Sheet Annual'!AQ420-'Balance Sheet Annual'!AR420-'Balance Sheet Annual'!AS420)</f>
        <v>0.92302587923025881</v>
      </c>
      <c r="Z420" s="22">
        <f>'Balance Sheet Annual'!BA420/'Balance Sheet Annual'!BB420</f>
        <v>0.71005261700360012</v>
      </c>
      <c r="AA420" s="22">
        <f>'Balance Sheet Annual'!AR420/'Balance Sheet Annual'!BB420</f>
        <v>0.41207421766823593</v>
      </c>
      <c r="AB420" s="23">
        <f>'Balance Sheet Annual'!CS420/'Balance Sheet Annual'!CT420</f>
        <v>0.38521185267238994</v>
      </c>
      <c r="AC420" s="24">
        <f>'Income Statement Annual'!V420/'Income Statement Annual'!N420</f>
        <v>0.38909160745150756</v>
      </c>
      <c r="AD420" s="22">
        <f>('Income Statement Annual'!AF420-'Income Statement Annual'!AC420)/'Income Statement Annual'!N420</f>
        <v>0.12982523526022663</v>
      </c>
      <c r="AE420" s="22">
        <f>'Income Statement Annual'!AF420/'Income Statement Annual'!N420</f>
        <v>0.12982523526022663</v>
      </c>
      <c r="AF420" s="22">
        <f>'Income Statement Annual'!BS420/'Income Statement Annual'!N420</f>
        <v>0.1054349913577876</v>
      </c>
      <c r="AG420" s="22">
        <f>('Income Statement Annual'!AF420-'Income Statement Annual'!AC420)/('Income Statement Annual'!AH420*-1)</f>
        <v>8.2439024390243905</v>
      </c>
      <c r="AH420" s="23">
        <f>'Income Statement Annual'!AF420/('Income Statement Annual'!AH420*-1)</f>
        <v>8.2439024390243905</v>
      </c>
      <c r="AI420" s="24">
        <f>'Cash Flow Statement Annual'!BG420/'Cash Flow Statement Annual'!AB420</f>
        <v>-6.8259385665529013E-2</v>
      </c>
      <c r="AJ420" s="22">
        <f>'Cash Flow Statement Annual'!AB420/'Balance Sheet Annual'!BR420</f>
        <v>0.421886249100072</v>
      </c>
      <c r="AK420" s="22">
        <f>('Cash Flow Statement Annual'!AB420+'Cash Flow Statement Annual'!AV420)/('Balance Sheet Annual'!BH420+'Balance Sheet Annual'!BS420)</f>
        <v>0.18804159445407279</v>
      </c>
      <c r="AL420" s="23">
        <f>('Cash Flow Statement Annual'!AB420/('Balance Sheet Annual'!BH420+'Balance Sheet Annual'!BS420))</f>
        <v>0.25389948006932411</v>
      </c>
      <c r="AM420" s="24">
        <f>'Income Statement Annual'!BS420/'Balance Sheet Annual'!CS420</f>
        <v>0.19734004313443565</v>
      </c>
      <c r="AN420" s="22">
        <f>'Income Statement Annual'!N420/'Balance Sheet Annual'!CS420</f>
        <v>1.8716750539180447</v>
      </c>
      <c r="AO420" s="22">
        <f>'Income Statement Annual'!N420/'Balance Sheet Annual'!BB420</f>
        <v>0.72099141512046527</v>
      </c>
      <c r="AP420" s="22">
        <f>'Income Statement Annual'!N420/('Balance Sheet Annual'!AH420-'Balance Sheet Annual'!BR420)</f>
        <v>7.3858156028368791</v>
      </c>
      <c r="AQ420" s="22">
        <f>'Income Statement Annual'!BS420/'Balance Sheet Annual'!BB420</f>
        <v>7.6017723622265304E-2</v>
      </c>
      <c r="AR420" s="22">
        <f>'Cash Flow Statement Annual'!AB420/'Income Statement Annual'!N420</f>
        <v>0.11254081044747455</v>
      </c>
      <c r="AS420" s="22">
        <f>'Cash Flow Statement Annual'!BG420/'Income Statement Annual'!N420</f>
        <v>-7.6819665834453616E-3</v>
      </c>
      <c r="AT420" s="22">
        <f>'Cash Flow Statement Annual'!AB420/'Balance Sheet Annual'!BB420</f>
        <v>8.1140958183328712E-2</v>
      </c>
      <c r="AU420" s="22">
        <f>('Cash Flow Statement Annual'!AB420+'Cash Flow Statement Annual'!AU420)/'Balance Sheet Annual'!BR420</f>
        <v>-4.1036717062634988E-2</v>
      </c>
      <c r="AV420" s="22">
        <f>('Cash Flow Statement Annual'!AB420+'Cash Flow Statement Annual'!AU420)/('Balance Sheet Annual'!BH420+'Balance Sheet Annual'!BS420)</f>
        <v>-2.4696707105719237E-2</v>
      </c>
      <c r="AW420" s="22">
        <f>'Cash Flow Statement Annual'!AB420/'Balance Sheet Annual'!BS420</f>
        <v>0.2857142857142857</v>
      </c>
      <c r="AX420" s="22">
        <f>('Cash Flow Statement Annual'!AB420+'Cash Flow Statement Annual'!AU420)/'Balance Sheet Annual'!BS420</f>
        <v>-2.7791321306679669E-2</v>
      </c>
      <c r="AY420" s="22">
        <f>('Balance Sheet Annual'!BH420+'Balance Sheet Annual'!BS420)/('Income Statement Annual'!AF420-'Income Statement Annual'!AC420)</f>
        <v>3.4142011834319526</v>
      </c>
      <c r="AZ420" s="22">
        <f>(('Balance Sheet Annual'!BH420+'Balance Sheet Annual'!BS420)-'Balance Sheet Annual'!N420)/('Income Statement Annual'!AF420-'Income Statement Annual'!AC420)</f>
        <v>2.9763313609467454</v>
      </c>
      <c r="BA420" s="22">
        <f>('Cash Flow Statement Annual'!AB420+'Cash Flow Statement Annual'!AU420)/'Income Statement Annual'!BS420</f>
        <v>-0.10382513661202186</v>
      </c>
      <c r="BB420" s="22">
        <f>'Income Statement Annual'!AF420/('Balance Sheet Annual'!BH420+'Balance Sheet Annual'!BS420)</f>
        <v>0.29289428076256502</v>
      </c>
      <c r="BC420" s="23">
        <f>'Income Statement Annual'!AF420/('Balance Sheet Annual'!BB420-'Balance Sheet Annual'!BR420)</f>
        <v>0.11589233670495457</v>
      </c>
    </row>
    <row r="421" spans="1:55" x14ac:dyDescent="0.2">
      <c r="A421" s="47" t="s">
        <v>1282</v>
      </c>
      <c r="B421" s="47" t="s">
        <v>1283</v>
      </c>
      <c r="C421" s="47" t="str">
        <f>VLOOKUP(A421,'[1]S&amp;P 500 Wikipedia'!A:D,3,FALSE)</f>
        <v>Consumer Discretionary</v>
      </c>
      <c r="D421" s="47">
        <v>98663</v>
      </c>
      <c r="E421" s="47" t="s">
        <v>16</v>
      </c>
      <c r="F421" s="47">
        <v>2018</v>
      </c>
      <c r="G421" s="47" t="s">
        <v>17</v>
      </c>
      <c r="H421" s="48">
        <v>43465</v>
      </c>
      <c r="I421" s="48">
        <v>43516</v>
      </c>
      <c r="J421" s="48">
        <v>43593</v>
      </c>
      <c r="K421" s="47">
        <v>314000000</v>
      </c>
      <c r="L421" s="47">
        <v>320000000</v>
      </c>
      <c r="M421" s="47" t="s">
        <v>2162</v>
      </c>
      <c r="N421" s="20">
        <f>'Balance Sheet Annual'!AH421/'Balance Sheet Annual'!BR421</f>
        <v>0.92774788624135285</v>
      </c>
      <c r="O421" s="21">
        <f>('Balance Sheet Annual'!AH421-'Balance Sheet Annual'!U421)/'Balance Sheet Annual'!BR421</f>
        <v>0.92774788624135285</v>
      </c>
      <c r="P421" s="21">
        <f>'Balance Sheet Annual'!N421/'Balance Sheet Annual'!BR421</f>
        <v>0.22444273635664874</v>
      </c>
      <c r="Q421" s="21">
        <f>'Balance Sheet Annual'!CH421/'Balance Sheet Annual'!CS421</f>
        <v>-1.5210698965430229</v>
      </c>
      <c r="R421" s="21">
        <f>('Balance Sheet Annual'!BH421+'Balance Sheet Annual'!BS421)/'Balance Sheet Annual'!BB421</f>
        <v>2.4387409200968522</v>
      </c>
      <c r="S421" s="21">
        <f>('Balance Sheet Annual'!BH421/'Balance Sheet Annual'!BB421)</f>
        <v>7.7723970944309925E-2</v>
      </c>
      <c r="T421" s="21">
        <f>'Balance Sheet Annual'!BS421/'Balance Sheet Annual'!BB421</f>
        <v>2.3610169491525426</v>
      </c>
      <c r="U421" s="21">
        <f>('Balance Sheet Annual'!BH421+'Balance Sheet Annual'!BS421)/'Balance Sheet Annual'!CS421</f>
        <v>-1.2707544789301035</v>
      </c>
      <c r="V421" s="21">
        <f>('Balance Sheet Annual'!BH421/'Balance Sheet Annual'!CS421)</f>
        <v>-4.0499621498864498E-2</v>
      </c>
      <c r="W421" s="21">
        <f>('Balance Sheet Annual'!BS421/'Balance Sheet Annual'!CS421)</f>
        <v>-1.2302548574312389</v>
      </c>
      <c r="X421" s="22">
        <f>'Balance Sheet Annual'!AH421/'Balance Sheet Annual'!BB421</f>
        <v>0.29225181598062955</v>
      </c>
      <c r="Y421" s="22">
        <f>'Balance Sheet Annual'!CS421/('Balance Sheet Annual'!BB421-'Balance Sheet Annual'!AQ421-'Balance Sheet Annual'!AR421-'Balance Sheet Annual'!AS421)</f>
        <v>-2.3568242640499553</v>
      </c>
      <c r="Z421" s="22">
        <f>'Balance Sheet Annual'!BA421/'Balance Sheet Annual'!BB421</f>
        <v>0.70774818401937045</v>
      </c>
      <c r="AA421" s="22">
        <f>'Balance Sheet Annual'!AR421/'Balance Sheet Annual'!BB421</f>
        <v>0.1271186440677966</v>
      </c>
      <c r="AB421" s="23">
        <f>'Balance Sheet Annual'!CS421/'Balance Sheet Annual'!CT421</f>
        <v>-1.9191283292978207</v>
      </c>
      <c r="AC421" s="24">
        <f>'Income Statement Annual'!V421/'Income Statement Annual'!N421</f>
        <v>0.71272855133614632</v>
      </c>
      <c r="AD421" s="22">
        <f>('Income Statement Annual'!AF421-'Income Statement Annual'!AC421)/'Income Statement Annual'!N421</f>
        <v>0.30872011251758086</v>
      </c>
      <c r="AE421" s="22">
        <f>'Income Statement Annual'!AF421/'Income Statement Annual'!N421</f>
        <v>0.30872011251758086</v>
      </c>
      <c r="AF421" s="22">
        <f>'Income Statement Annual'!BS421/'Income Statement Annual'!N421</f>
        <v>0.27109704641350213</v>
      </c>
      <c r="AG421" s="22">
        <f>('Income Statement Annual'!AF421-'Income Statement Annual'!AC421)/('Income Statement Annual'!AH421*-1)</f>
        <v>3.8849557522123894</v>
      </c>
      <c r="AH421" s="23">
        <f>'Income Statement Annual'!AF421/('Income Statement Annual'!AH421*-1)</f>
        <v>3.8849557522123894</v>
      </c>
      <c r="AI421" s="24">
        <f>'Cash Flow Statement Annual'!BG421/'Cash Flow Statement Annual'!AB421</f>
        <v>-2.2278911564625852</v>
      </c>
      <c r="AJ421" s="22">
        <f>'Cash Flow Statement Annual'!AB421/'Balance Sheet Annual'!BR421</f>
        <v>0.90392006149116066</v>
      </c>
      <c r="AK421" s="22">
        <f>('Cash Flow Statement Annual'!AB421+'Cash Flow Statement Annual'!AV421)/('Balance Sheet Annual'!BH421+'Balance Sheet Annual'!BS421)</f>
        <v>7.0889594916600476E-2</v>
      </c>
      <c r="AL421" s="23">
        <f>('Cash Flow Statement Annual'!AB421/('Balance Sheet Annual'!BH421+'Balance Sheet Annual'!BS421))</f>
        <v>0.11675933280381255</v>
      </c>
      <c r="AM421" s="24">
        <f>'Income Statement Annual'!BS421/'Balance Sheet Annual'!CS421</f>
        <v>-0.19454958364875094</v>
      </c>
      <c r="AN421" s="22">
        <f>'Income Statement Annual'!N421/'Balance Sheet Annual'!CS421</f>
        <v>-0.71763815291445876</v>
      </c>
      <c r="AO421" s="22">
        <f>'Income Statement Annual'!N421/'Balance Sheet Annual'!BB421</f>
        <v>1.3772397094430993</v>
      </c>
      <c r="AP421" s="22">
        <f>'Income Statement Annual'!N421/('Balance Sheet Annual'!AH421-'Balance Sheet Annual'!BR421)</f>
        <v>-60.51063829787234</v>
      </c>
      <c r="AQ421" s="22">
        <f>'Income Statement Annual'!BS421/'Balance Sheet Annual'!BB421</f>
        <v>0.37336561743341407</v>
      </c>
      <c r="AR421" s="22">
        <f>'Cash Flow Statement Annual'!AB421/'Income Statement Annual'!N421</f>
        <v>0.20675105485232068</v>
      </c>
      <c r="AS421" s="22">
        <f>'Cash Flow Statement Annual'!BG421/'Income Statement Annual'!N421</f>
        <v>-0.46061884669479608</v>
      </c>
      <c r="AT421" s="22">
        <f>'Cash Flow Statement Annual'!AB421/'Balance Sheet Annual'!BB421</f>
        <v>0.28474576271186441</v>
      </c>
      <c r="AU421" s="22">
        <f>('Cash Flow Statement Annual'!AB421+'Cash Flow Statement Annual'!AU421)/'Balance Sheet Annual'!BR421</f>
        <v>1.1445042275172943</v>
      </c>
      <c r="AV421" s="22">
        <f>('Cash Flow Statement Annual'!AB421+'Cash Flow Statement Annual'!AU421)/('Balance Sheet Annual'!BH421+'Balance Sheet Annual'!BS421)</f>
        <v>0.14783558379666403</v>
      </c>
      <c r="AW421" s="22">
        <f>'Cash Flow Statement Annual'!AB421/'Balance Sheet Annual'!BS421</f>
        <v>0.12060301507537688</v>
      </c>
      <c r="AX421" s="22">
        <f>('Cash Flow Statement Annual'!AB421+'Cash Flow Statement Annual'!AU421)/'Balance Sheet Annual'!BS421</f>
        <v>0.15270228694492874</v>
      </c>
      <c r="AY421" s="22">
        <f>('Balance Sheet Annual'!BH421+'Balance Sheet Annual'!BS421)/('Income Statement Annual'!AF421-'Income Statement Annual'!AC421)</f>
        <v>5.7357630979498859</v>
      </c>
      <c r="AZ421" s="22">
        <f>(('Balance Sheet Annual'!BH421+'Balance Sheet Annual'!BS421)-'Balance Sheet Annual'!N421)/('Income Statement Annual'!AF421-'Income Statement Annual'!AC421)</f>
        <v>5.5694760820045559</v>
      </c>
      <c r="BA421" s="22">
        <f>('Cash Flow Statement Annual'!AB421+'Cash Flow Statement Annual'!AU421)/'Income Statement Annual'!BS421</f>
        <v>0.96562905317769132</v>
      </c>
      <c r="BB421" s="22">
        <f>'Income Statement Annual'!AF421/('Balance Sheet Annual'!BH421+'Balance Sheet Annual'!BS421)</f>
        <v>0.17434471803018267</v>
      </c>
      <c r="BC421" s="23">
        <f>'Income Statement Annual'!AF421/('Balance Sheet Annual'!BB421-'Balance Sheet Annual'!BR421)</f>
        <v>0.6207140332272888</v>
      </c>
    </row>
    <row r="422" spans="1:55" x14ac:dyDescent="0.2">
      <c r="A422" s="47" t="s">
        <v>1285</v>
      </c>
      <c r="B422" s="47" t="s">
        <v>1286</v>
      </c>
      <c r="C422" s="47" t="str">
        <f>VLOOKUP(A422,'[1]S&amp;P 500 Wikipedia'!A:D,3,FALSE)</f>
        <v>Health Care</v>
      </c>
      <c r="D422" s="47">
        <v>378249</v>
      </c>
      <c r="E422" s="47" t="s">
        <v>16</v>
      </c>
      <c r="F422" s="47">
        <v>2018</v>
      </c>
      <c r="G422" s="47" t="s">
        <v>17</v>
      </c>
      <c r="H422" s="48">
        <v>43465</v>
      </c>
      <c r="I422" s="48">
        <v>43522</v>
      </c>
      <c r="J422" s="48">
        <v>43522</v>
      </c>
      <c r="K422" s="47">
        <v>204000000</v>
      </c>
      <c r="L422" s="47">
        <v>199400000</v>
      </c>
      <c r="M422" s="47" t="s">
        <v>2007</v>
      </c>
      <c r="N422" s="20">
        <f>'Balance Sheet Annual'!AH422/'Balance Sheet Annual'!BR422</f>
        <v>1.8285218684177922</v>
      </c>
      <c r="O422" s="21">
        <f>('Balance Sheet Annual'!AH422-'Balance Sheet Annual'!U422)/'Balance Sheet Annual'!BR422</f>
        <v>0.89658447941188613</v>
      </c>
      <c r="P422" s="21">
        <f>'Balance Sheet Annual'!N422/'Balance Sheet Annual'!BR422</f>
        <v>0.22417709494899435</v>
      </c>
      <c r="Q422" s="21">
        <f>'Balance Sheet Annual'!CH422/'Balance Sheet Annual'!CS422</f>
        <v>1.1396404785342451</v>
      </c>
      <c r="R422" s="21">
        <f>('Balance Sheet Annual'!BH422+'Balance Sheet Annual'!BS422)/'Balance Sheet Annual'!BB422</f>
        <v>0.37048841951688577</v>
      </c>
      <c r="S422" s="21">
        <f>('Balance Sheet Annual'!BH422/'Balance Sheet Annual'!BB422)</f>
        <v>2.1760034484473698E-2</v>
      </c>
      <c r="T422" s="21">
        <f>'Balance Sheet Annual'!BS422/'Balance Sheet Annual'!BB422</f>
        <v>0.3487283850324121</v>
      </c>
      <c r="U422" s="21">
        <f>('Balance Sheet Annual'!BH422+'Balance Sheet Annual'!BS422)/'Balance Sheet Annual'!CS422</f>
        <v>0.79271201922650558</v>
      </c>
      <c r="V422" s="21">
        <f>('Balance Sheet Annual'!BH422/'Balance Sheet Annual'!CS422)</f>
        <v>4.6558650597280975E-2</v>
      </c>
      <c r="W422" s="21">
        <f>('Balance Sheet Annual'!BS422/'Balance Sheet Annual'!CS422)</f>
        <v>0.74615336862922466</v>
      </c>
      <c r="X422" s="22">
        <f>'Balance Sheet Annual'!AH422/'Balance Sheet Annual'!BB422</f>
        <v>0.18350547938392162</v>
      </c>
      <c r="Y422" s="22">
        <f>'Balance Sheet Annual'!CS422/('Balance Sheet Annual'!BB422-'Balance Sheet Annual'!AQ422-'Balance Sheet Annual'!AR422-'Balance Sheet Annual'!AS422)</f>
        <v>1.6466748444755981</v>
      </c>
      <c r="Z422" s="22">
        <f>'Balance Sheet Annual'!BA422/'Balance Sheet Annual'!BB422</f>
        <v>0.81649452061607841</v>
      </c>
      <c r="AA422" s="22">
        <f>'Balance Sheet Annual'!AR422/'Balance Sheet Annual'!BB422</f>
        <v>0.39766566639587514</v>
      </c>
      <c r="AB422" s="23">
        <f>'Balance Sheet Annual'!CS422/'Balance Sheet Annual'!CT422</f>
        <v>0.4673682378102359</v>
      </c>
      <c r="AC422" s="24">
        <f>'Income Statement Annual'!V422/'Income Statement Annual'!N422</f>
        <v>0.71361040729115455</v>
      </c>
      <c r="AD422" s="22">
        <f>('Income Statement Annual'!AF422-'Income Statement Annual'!AC422)/'Income Statement Annual'!N422</f>
        <v>0.23824830768067162</v>
      </c>
      <c r="AE422" s="22">
        <f>'Income Statement Annual'!AF422/'Income Statement Annual'!N422</f>
        <v>0.16313075924315193</v>
      </c>
      <c r="AF422" s="22">
        <f>'Income Statement Annual'!BS422/'Income Statement Annual'!N422</f>
        <v>-4.7800930302915705E-2</v>
      </c>
      <c r="AG422" s="22">
        <f>('Income Statement Annual'!AF422-'Income Statement Annual'!AC422)/('Income Statement Annual'!AH422*-1)</f>
        <v>6.5330107155202208</v>
      </c>
      <c r="AH422" s="23">
        <f>'Income Statement Annual'!AF422/('Income Statement Annual'!AH422*-1)</f>
        <v>4.4732111994469408</v>
      </c>
      <c r="AI422" s="24">
        <f>'Cash Flow Statement Annual'!BG422/'Cash Flow Statement Annual'!AB422</f>
        <v>-0.74522147190111021</v>
      </c>
      <c r="AJ422" s="22">
        <f>'Cash Flow Statement Annual'!AB422/'Balance Sheet Annual'!BR422</f>
        <v>0.72167843720315528</v>
      </c>
      <c r="AK422" s="22">
        <f>('Cash Flow Statement Annual'!AB422+'Cash Flow Statement Annual'!AV422)/('Balance Sheet Annual'!BH422+'Balance Sheet Annual'!BS422)</f>
        <v>0.17364941210690593</v>
      </c>
      <c r="AL422" s="23">
        <f>('Cash Flow Statement Annual'!AB422/('Balance Sheet Annual'!BH422+'Balance Sheet Annual'!BS422))</f>
        <v>0.19548703950238849</v>
      </c>
      <c r="AM422" s="24">
        <f>'Income Statement Annual'!BS422/'Balance Sheet Annual'!CS422</f>
        <v>-3.3628648202836085E-2</v>
      </c>
      <c r="AN422" s="22">
        <f>'Income Statement Annual'!N422/'Balance Sheet Annual'!CS422</f>
        <v>0.7035145129965148</v>
      </c>
      <c r="AO422" s="22">
        <f>'Income Statement Annual'!N422/'Balance Sheet Annual'!BB422</f>
        <v>0.32880033821310739</v>
      </c>
      <c r="AP422" s="22">
        <f>'Income Statement Annual'!N422/('Balance Sheet Annual'!AH422-'Balance Sheet Annual'!BR422)</f>
        <v>3.9543891132047255</v>
      </c>
      <c r="AQ422" s="22">
        <f>'Income Statement Annual'!BS422/'Balance Sheet Annual'!BB422</f>
        <v>-1.5716962050499859E-2</v>
      </c>
      <c r="AR422" s="22">
        <f>'Cash Flow Statement Annual'!AB422/'Income Statement Annual'!N422</f>
        <v>0.22027253589481779</v>
      </c>
      <c r="AS422" s="22">
        <f>'Cash Flow Statement Annual'!BG422/'Income Statement Annual'!N422</f>
        <v>-0.16415182341892626</v>
      </c>
      <c r="AT422" s="22">
        <f>'Cash Flow Statement Annual'!AB422/'Balance Sheet Annual'!BB422</f>
        <v>7.2425684301274926E-2</v>
      </c>
      <c r="AU422" s="22">
        <f>('Cash Flow Statement Annual'!AB422+'Cash Flow Statement Annual'!AU422)/'Balance Sheet Annual'!BR422</f>
        <v>0.54962210382852184</v>
      </c>
      <c r="AV422" s="22">
        <f>('Cash Flow Statement Annual'!AB422+'Cash Flow Statement Annual'!AU422)/('Balance Sheet Annual'!BH422+'Balance Sheet Annual'!BS422)</f>
        <v>0.14888070972289036</v>
      </c>
      <c r="AW422" s="22">
        <f>'Cash Flow Statement Annual'!AB422/'Balance Sheet Annual'!BS422</f>
        <v>0.20768508503987543</v>
      </c>
      <c r="AX422" s="22">
        <f>('Cash Flow Statement Annual'!AB422+'Cash Flow Statement Annual'!AU422)/'Balance Sheet Annual'!BS422</f>
        <v>0.15817060270748898</v>
      </c>
      <c r="AY422" s="22">
        <f>('Balance Sheet Annual'!BH422+'Balance Sheet Annual'!BS422)/('Income Statement Annual'!AF422-'Income Statement Annual'!AC422)</f>
        <v>4.7294708994708996</v>
      </c>
      <c r="AZ422" s="22">
        <f>(('Balance Sheet Annual'!BH422+'Balance Sheet Annual'!BS422)-'Balance Sheet Annual'!N422)/('Income Statement Annual'!AF422-'Income Statement Annual'!AC422)</f>
        <v>4.4422751322751326</v>
      </c>
      <c r="BA422" s="22">
        <f>('Cash Flow Statement Annual'!AB422+'Cash Flow Statement Annual'!AU422)/'Income Statement Annual'!BS422</f>
        <v>-3.509493670886076</v>
      </c>
      <c r="BB422" s="22">
        <f>'Income Statement Annual'!AF422/('Balance Sheet Annual'!BH422+'Balance Sheet Annual'!BS422)</f>
        <v>0.14477496727712083</v>
      </c>
      <c r="BC422" s="23">
        <f>'Income Statement Annual'!AF422/('Balance Sheet Annual'!BB422-'Balance Sheet Annual'!BR422)</f>
        <v>5.9620833429315151E-2</v>
      </c>
    </row>
    <row r="423" spans="1:55" ht="17" thickBot="1" x14ac:dyDescent="0.25">
      <c r="A423" s="47" t="s">
        <v>1288</v>
      </c>
      <c r="B423" s="47" t="s">
        <v>1289</v>
      </c>
      <c r="C423" s="47" t="str">
        <f>VLOOKUP(A423,'[1]S&amp;P 500 Wikipedia'!A:D,3,FALSE)</f>
        <v>Health Care</v>
      </c>
      <c r="D423" s="47">
        <v>378251</v>
      </c>
      <c r="E423" s="47" t="s">
        <v>16</v>
      </c>
      <c r="F423" s="47">
        <v>2018</v>
      </c>
      <c r="G423" s="47" t="s">
        <v>17</v>
      </c>
      <c r="H423" s="48">
        <v>43465</v>
      </c>
      <c r="I423" s="48">
        <v>43510</v>
      </c>
      <c r="J423" s="48">
        <v>43510</v>
      </c>
      <c r="K423" s="47">
        <v>480552000</v>
      </c>
      <c r="L423" s="47">
        <v>484492000</v>
      </c>
      <c r="M423" s="47" t="s">
        <v>2008</v>
      </c>
      <c r="N423" s="25">
        <f>'Balance Sheet Annual'!AH423/'Balance Sheet Annual'!BR423</f>
        <v>3.5968928863450533</v>
      </c>
      <c r="O423" s="26">
        <f>('Balance Sheet Annual'!AH423-'Balance Sheet Annual'!U423)/'Balance Sheet Annual'!BR423</f>
        <v>2.4595257563368764</v>
      </c>
      <c r="P423" s="26">
        <f>'Balance Sheet Annual'!N423/'Balance Sheet Annual'!BR423</f>
        <v>1.3908421913327882</v>
      </c>
      <c r="Q423" s="26">
        <f>'Balance Sheet Annual'!CH423/'Balance Sheet Annual'!CS423</f>
        <v>3.9322654462242563</v>
      </c>
      <c r="R423" s="26">
        <f>('Balance Sheet Annual'!BH423+'Balance Sheet Annual'!BS423)/'Balance Sheet Annual'!BB423</f>
        <v>0.59868237914076272</v>
      </c>
      <c r="S423" s="26">
        <f>('Balance Sheet Annual'!BH423/'Balance Sheet Annual'!BB423)</f>
        <v>8.3511181219263241E-4</v>
      </c>
      <c r="T423" s="26">
        <f>'Balance Sheet Annual'!BS423/'Balance Sheet Annual'!BB423</f>
        <v>0.59784726732857008</v>
      </c>
      <c r="U423" s="26">
        <f>('Balance Sheet Annual'!BH423+'Balance Sheet Annual'!BS423)/'Balance Sheet Annual'!CS423</f>
        <v>2.9528604118993136</v>
      </c>
      <c r="V423" s="26">
        <f>('Balance Sheet Annual'!BH423/'Balance Sheet Annual'!CS423)</f>
        <v>4.1189931350114417E-3</v>
      </c>
      <c r="W423" s="26">
        <f>('Balance Sheet Annual'!BS423/'Balance Sheet Annual'!CS423)</f>
        <v>2.948741418764302</v>
      </c>
      <c r="X423" s="27">
        <f>'Balance Sheet Annual'!AH423/'Balance Sheet Annual'!BB423</f>
        <v>0.40818409575948778</v>
      </c>
      <c r="Y423" s="27">
        <f>'Balance Sheet Annual'!CS423/('Balance Sheet Annual'!BB423-'Balance Sheet Annual'!AQ423-'Balance Sheet Annual'!AR423-'Balance Sheet Annual'!AS423)</f>
        <v>0.35173857050869284</v>
      </c>
      <c r="Z423" s="27">
        <f>'Balance Sheet Annual'!BA423/'Balance Sheet Annual'!BB423</f>
        <v>0.59181590424051222</v>
      </c>
      <c r="AA423" s="27">
        <f>'Balance Sheet Annual'!AR423/'Balance Sheet Annual'!BB423</f>
        <v>0.23373851721258235</v>
      </c>
      <c r="AB423" s="28">
        <f>'Balance Sheet Annual'!CS423/'Balance Sheet Annual'!CT423</f>
        <v>0.20274658996010023</v>
      </c>
      <c r="AC423" s="29">
        <f>'Income Statement Annual'!V423/'Income Statement Annual'!N423</f>
        <v>0.67193133047210296</v>
      </c>
      <c r="AD423" s="27">
        <f>('Income Statement Annual'!AF423-'Income Statement Annual'!AC423)/'Income Statement Annual'!N423</f>
        <v>0.34300429184549358</v>
      </c>
      <c r="AE423" s="27">
        <f>'Income Statement Annual'!AF423/'Income Statement Annual'!N423</f>
        <v>0.32291845493562232</v>
      </c>
      <c r="AF423" s="27">
        <f>'Income Statement Annual'!BS423/'Income Statement Annual'!N423</f>
        <v>0.24515021459227468</v>
      </c>
      <c r="AG423" s="27">
        <f>('Income Statement Annual'!AF423-'Income Statement Annual'!AC423)/('Income Statement Annual'!AH423*-1)</f>
        <v>9.6990291262135919</v>
      </c>
      <c r="AH423" s="28">
        <f>'Income Statement Annual'!AF423/('Income Statement Annual'!AH423*-1)</f>
        <v>9.1310679611650478</v>
      </c>
      <c r="AI423" s="29">
        <f>'Cash Flow Statement Annual'!BG423/'Cash Flow Statement Annual'!AB423</f>
        <v>0.29776536312849161</v>
      </c>
      <c r="AJ423" s="27">
        <f>'Cash Flow Statement Annual'!AB423/'Balance Sheet Annual'!BR423</f>
        <v>1.4636140637775961</v>
      </c>
      <c r="AK423" s="27">
        <f>('Cash Flow Statement Annual'!AB423+'Cash Flow Statement Annual'!AV423)/('Balance Sheet Annual'!BH423+'Balance Sheet Annual'!BS423)</f>
        <v>0.23977061376317421</v>
      </c>
      <c r="AL423" s="28">
        <f>('Cash Flow Statement Annual'!AB423/('Balance Sheet Annual'!BH423+'Balance Sheet Annual'!BS423))</f>
        <v>0.27743335399876007</v>
      </c>
      <c r="AM423" s="29">
        <f>'Income Statement Annual'!BS423/'Balance Sheet Annual'!CS423</f>
        <v>0.6535469107551487</v>
      </c>
      <c r="AN423" s="27">
        <f>'Income Statement Annual'!N423/'Balance Sheet Annual'!CS423</f>
        <v>2.665903890160183</v>
      </c>
      <c r="AO423" s="27">
        <f>'Income Statement Annual'!N423/'Balance Sheet Annual'!BB423</f>
        <v>0.54050292289134272</v>
      </c>
      <c r="AP423" s="27">
        <f>'Income Statement Annual'!N423/('Balance Sheet Annual'!AH423-'Balance Sheet Annual'!BR423)</f>
        <v>1.8340680100755669</v>
      </c>
      <c r="AQ423" s="27">
        <f>'Income Statement Annual'!BS423/'Balance Sheet Annual'!BB423</f>
        <v>0.13250440753456436</v>
      </c>
      <c r="AR423" s="27">
        <f>'Cash Flow Statement Annual'!AB423/'Income Statement Annual'!N423</f>
        <v>0.30729613733905581</v>
      </c>
      <c r="AS423" s="27">
        <f>'Cash Flow Statement Annual'!BG423/'Income Statement Annual'!N423</f>
        <v>9.1502145922746775E-2</v>
      </c>
      <c r="AT423" s="27">
        <f>'Cash Flow Statement Annual'!AB423/'Balance Sheet Annual'!BB423</f>
        <v>0.16609446042497913</v>
      </c>
      <c r="AU423" s="27">
        <f>('Cash Flow Statement Annual'!AB423+'Cash Flow Statement Annual'!AU423)/'Balance Sheet Annual'!BR423</f>
        <v>-0.38348323793949307</v>
      </c>
      <c r="AV423" s="27">
        <f>('Cash Flow Statement Annual'!AB423+'Cash Flow Statement Annual'!AU423)/('Balance Sheet Annual'!BH423+'Balance Sheet Annual'!BS423)</f>
        <v>-7.2690638561686297E-2</v>
      </c>
      <c r="AW423" s="27">
        <f>'Cash Flow Statement Annual'!AB423/'Balance Sheet Annual'!BS423</f>
        <v>0.27782089088933726</v>
      </c>
      <c r="AX423" s="27">
        <f>('Cash Flow Statement Annual'!AB423+'Cash Flow Statement Annual'!AU423)/'Balance Sheet Annual'!BS423</f>
        <v>-7.2792177557038651E-2</v>
      </c>
      <c r="AY423" s="27">
        <f>('Balance Sheet Annual'!BH423+'Balance Sheet Annual'!BS423)/('Income Statement Annual'!AF423-'Income Statement Annual'!AC423)</f>
        <v>3.2292292292292291</v>
      </c>
      <c r="AZ423" s="27">
        <f>(('Balance Sheet Annual'!BH423+'Balance Sheet Annual'!BS423)-'Balance Sheet Annual'!N423)/('Income Statement Annual'!AF423-'Income Statement Annual'!AC423)</f>
        <v>2.3778778778778777</v>
      </c>
      <c r="BA423" s="27">
        <f>('Cash Flow Statement Annual'!AB423+'Cash Flow Statement Annual'!AU423)/'Income Statement Annual'!BS423</f>
        <v>-0.32843137254901961</v>
      </c>
      <c r="BB423" s="27">
        <f>'Income Statement Annual'!AF423/('Balance Sheet Annual'!BH423+'Balance Sheet Annual'!BS423)</f>
        <v>0.29153750774953502</v>
      </c>
      <c r="BC423" s="28">
        <f>'Income Statement Annual'!AF423/('Balance Sheet Annual'!BB423-'Balance Sheet Annual'!BR423)</f>
        <v>0.19688088758635128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s="35" customFormat="1" x14ac:dyDescent="0.2">
      <c r="A426" s="31" t="s">
        <v>1401</v>
      </c>
      <c r="B426" s="31"/>
      <c r="C426" s="31"/>
      <c r="D426" s="31"/>
      <c r="E426" s="31"/>
      <c r="F426" s="31"/>
      <c r="G426" s="31"/>
      <c r="H426" s="32"/>
      <c r="I426" s="32"/>
      <c r="J426" s="32"/>
      <c r="K426" s="33"/>
      <c r="L426" s="33"/>
      <c r="M426" s="31"/>
      <c r="N426" s="34">
        <f>AVERAGE(N2:N423)</f>
        <v>1.6846824045784947</v>
      </c>
      <c r="O426" s="34">
        <f t="shared" ref="O426:BC426" si="0">AVERAGE(O2:O423)</f>
        <v>1.357075486362497</v>
      </c>
      <c r="P426" s="34">
        <f t="shared" si="0"/>
        <v>0.61563928519913047</v>
      </c>
      <c r="Q426" s="34">
        <f t="shared" si="0"/>
        <v>0.66232434753015457</v>
      </c>
      <c r="R426" s="34">
        <f t="shared" si="0"/>
        <v>0.32399376365747207</v>
      </c>
      <c r="S426" s="34">
        <f t="shared" si="0"/>
        <v>3.353468131061841E-2</v>
      </c>
      <c r="T426" s="34">
        <f t="shared" si="0"/>
        <v>0.2904590823468538</v>
      </c>
      <c r="U426" s="34">
        <f t="shared" si="0"/>
        <v>0.16159522642579446</v>
      </c>
      <c r="V426" s="34">
        <f t="shared" si="0"/>
        <v>1.2981292743297899E-2</v>
      </c>
      <c r="W426" s="34">
        <f t="shared" si="0"/>
        <v>0.14861393368249626</v>
      </c>
      <c r="X426" s="34">
        <f t="shared" si="0"/>
        <v>0.32664844401254622</v>
      </c>
      <c r="Y426" s="34">
        <f t="shared" si="0"/>
        <v>0.61725595373043429</v>
      </c>
      <c r="Z426" s="34">
        <f t="shared" si="0"/>
        <v>0.67335155598745211</v>
      </c>
      <c r="AA426" s="34">
        <f t="shared" si="0"/>
        <v>0.19524145749632493</v>
      </c>
      <c r="AB426" s="34">
        <f t="shared" si="0"/>
        <v>0.36131931819789237</v>
      </c>
      <c r="AC426" s="34">
        <f t="shared" si="0"/>
        <v>0.50313554409424899</v>
      </c>
      <c r="AD426" s="34">
        <f t="shared" si="0"/>
        <v>0.23807917889896901</v>
      </c>
      <c r="AE426" s="34">
        <f t="shared" si="0"/>
        <v>0.19017033873258962</v>
      </c>
      <c r="AF426" s="34">
        <f t="shared" si="0"/>
        <v>0.13085808228865978</v>
      </c>
      <c r="AG426" s="34" t="e">
        <f t="shared" si="0"/>
        <v>#DIV/0!</v>
      </c>
      <c r="AH426" s="34" t="e">
        <f t="shared" si="0"/>
        <v>#DIV/0!</v>
      </c>
      <c r="AI426" s="34">
        <f t="shared" si="0"/>
        <v>-0.38840119341980939</v>
      </c>
      <c r="AJ426" s="34">
        <f t="shared" si="0"/>
        <v>0.74692409542363869</v>
      </c>
      <c r="AK426" s="34" t="e">
        <f t="shared" si="0"/>
        <v>#DIV/0!</v>
      </c>
      <c r="AL426" s="34" t="e">
        <f t="shared" si="0"/>
        <v>#DIV/0!</v>
      </c>
      <c r="AM426" s="34">
        <f t="shared" si="0"/>
        <v>7.6609615785851098E-2</v>
      </c>
      <c r="AN426" s="34">
        <f t="shared" si="0"/>
        <v>0.88354170197879001</v>
      </c>
      <c r="AO426" s="34">
        <f t="shared" si="0"/>
        <v>0.77879588658747212</v>
      </c>
      <c r="AP426" s="34">
        <f t="shared" si="0"/>
        <v>33.599651917459823</v>
      </c>
      <c r="AQ426" s="34">
        <f t="shared" si="0"/>
        <v>7.9617501680031164E-2</v>
      </c>
      <c r="AR426" s="34">
        <f t="shared" si="0"/>
        <v>0.22009910265675545</v>
      </c>
      <c r="AS426" s="34">
        <f t="shared" si="0"/>
        <v>-0.10042384589050354</v>
      </c>
      <c r="AT426" s="34">
        <f t="shared" si="0"/>
        <v>0.12372221170319357</v>
      </c>
      <c r="AU426" s="34">
        <f t="shared" si="0"/>
        <v>0.33910611888986214</v>
      </c>
      <c r="AV426" s="34" t="e">
        <f t="shared" si="0"/>
        <v>#DIV/0!</v>
      </c>
      <c r="AW426" s="34" t="e">
        <f t="shared" si="0"/>
        <v>#DIV/0!</v>
      </c>
      <c r="AX426" s="34" t="e">
        <f t="shared" si="0"/>
        <v>#DIV/0!</v>
      </c>
      <c r="AY426" s="34">
        <f t="shared" si="0"/>
        <v>3.5123090074222447</v>
      </c>
      <c r="AZ426" s="34">
        <f t="shared" si="0"/>
        <v>2.4122727458137745</v>
      </c>
      <c r="BA426" s="34">
        <f t="shared" si="0"/>
        <v>0.50820884734499094</v>
      </c>
      <c r="BB426" s="34" t="e">
        <f t="shared" si="0"/>
        <v>#DIV/0!</v>
      </c>
      <c r="BC426" s="34">
        <f t="shared" si="0"/>
        <v>0.16106588537528044</v>
      </c>
    </row>
    <row r="427" spans="1:55" s="35" customFormat="1" x14ac:dyDescent="0.2">
      <c r="A427" s="31" t="s">
        <v>1402</v>
      </c>
      <c r="B427" s="31"/>
      <c r="C427" s="31"/>
      <c r="D427" s="31"/>
      <c r="E427" s="31"/>
      <c r="F427" s="31"/>
      <c r="G427" s="31"/>
      <c r="H427" s="32"/>
      <c r="I427" s="32"/>
      <c r="J427" s="32"/>
      <c r="K427" s="33"/>
      <c r="L427" s="33"/>
      <c r="M427" s="31"/>
      <c r="N427" s="34">
        <f>STDEV(N2:N423)</f>
        <v>1.6514951000328406</v>
      </c>
      <c r="O427" s="34">
        <f>STDEV(O2:O423)</f>
        <v>1.5717500127466968</v>
      </c>
      <c r="P427" s="34">
        <f t="shared" ref="P427:BC427" si="1">STDEV(P2:P423)</f>
        <v>0.93876757897608976</v>
      </c>
      <c r="Q427" s="34">
        <f t="shared" si="1"/>
        <v>29.319977629774442</v>
      </c>
      <c r="R427" s="34">
        <f t="shared" si="1"/>
        <v>0.2745476397537383</v>
      </c>
      <c r="S427" s="34">
        <f t="shared" si="1"/>
        <v>6.1888454435345755E-2</v>
      </c>
      <c r="T427" s="34">
        <f t="shared" si="1"/>
        <v>0.26738322894469169</v>
      </c>
      <c r="U427" s="34">
        <f t="shared" si="1"/>
        <v>11.77371066268376</v>
      </c>
      <c r="V427" s="34">
        <f t="shared" si="1"/>
        <v>1.6674844844935262</v>
      </c>
      <c r="W427" s="34">
        <f t="shared" si="1"/>
        <v>10.27533990556919</v>
      </c>
      <c r="X427" s="34">
        <f t="shared" si="1"/>
        <v>0.21184897979290498</v>
      </c>
      <c r="Y427" s="34">
        <f t="shared" si="1"/>
        <v>0.60836720627677576</v>
      </c>
      <c r="Z427" s="34">
        <f t="shared" si="1"/>
        <v>0.21184897979290801</v>
      </c>
      <c r="AA427" s="34">
        <f t="shared" si="1"/>
        <v>0.16464686360526254</v>
      </c>
      <c r="AB427" s="34">
        <f t="shared" si="1"/>
        <v>0.29939938820585343</v>
      </c>
      <c r="AC427" s="34">
        <f t="shared" si="1"/>
        <v>0.23670084469549318</v>
      </c>
      <c r="AD427" s="34">
        <f t="shared" si="1"/>
        <v>0.1646532371040991</v>
      </c>
      <c r="AE427" s="34">
        <f t="shared" si="1"/>
        <v>0.12043228211066706</v>
      </c>
      <c r="AF427" s="34">
        <f t="shared" si="1"/>
        <v>0.13511207121556801</v>
      </c>
      <c r="AG427" s="34" t="e">
        <f t="shared" si="1"/>
        <v>#DIV/0!</v>
      </c>
      <c r="AH427" s="34" t="e">
        <f t="shared" si="1"/>
        <v>#DIV/0!</v>
      </c>
      <c r="AI427" s="34">
        <f t="shared" si="1"/>
        <v>1.3844688621839498</v>
      </c>
      <c r="AJ427" s="34">
        <f t="shared" si="1"/>
        <v>0.66922362348115783</v>
      </c>
      <c r="AK427" s="34" t="e">
        <f t="shared" si="1"/>
        <v>#DIV/0!</v>
      </c>
      <c r="AL427" s="34" t="e">
        <f t="shared" si="1"/>
        <v>#DIV/0!</v>
      </c>
      <c r="AM427" s="34">
        <f t="shared" si="1"/>
        <v>3.0156145677436346</v>
      </c>
      <c r="AN427" s="34">
        <f t="shared" si="1"/>
        <v>30.643209600883129</v>
      </c>
      <c r="AO427" s="34">
        <f t="shared" si="1"/>
        <v>0.65469059423229747</v>
      </c>
      <c r="AP427" s="34">
        <f t="shared" si="1"/>
        <v>427.88247560988418</v>
      </c>
      <c r="AQ427" s="34">
        <f t="shared" si="1"/>
        <v>7.7659534022399224E-2</v>
      </c>
      <c r="AR427" s="34">
        <f t="shared" si="1"/>
        <v>0.14199996395722947</v>
      </c>
      <c r="AS427" s="34">
        <f t="shared" si="1"/>
        <v>0.25949936777649374</v>
      </c>
      <c r="AT427" s="34">
        <f t="shared" si="1"/>
        <v>7.6137141040302267E-2</v>
      </c>
      <c r="AU427" s="34">
        <f t="shared" si="1"/>
        <v>0.76042013007887366</v>
      </c>
      <c r="AV427" s="34" t="e">
        <f t="shared" si="1"/>
        <v>#DIV/0!</v>
      </c>
      <c r="AW427" s="34" t="e">
        <f t="shared" si="1"/>
        <v>#DIV/0!</v>
      </c>
      <c r="AX427" s="34" t="e">
        <f t="shared" si="1"/>
        <v>#DIV/0!</v>
      </c>
      <c r="AY427" s="34">
        <f t="shared" si="1"/>
        <v>5.4277975758227823</v>
      </c>
      <c r="AZ427" s="34">
        <f t="shared" si="1"/>
        <v>4.1853789504047061</v>
      </c>
      <c r="BA427" s="34">
        <f t="shared" si="1"/>
        <v>6.8503800440346874</v>
      </c>
      <c r="BB427" s="34" t="e">
        <f t="shared" si="1"/>
        <v>#DIV/0!</v>
      </c>
      <c r="BC427" s="34">
        <f t="shared" si="1"/>
        <v>0.14237022498032706</v>
      </c>
    </row>
    <row r="428" spans="1:55" s="35" customFormat="1" x14ac:dyDescent="0.2">
      <c r="A428" s="31" t="s">
        <v>1403</v>
      </c>
      <c r="B428" s="31"/>
      <c r="C428" s="31"/>
      <c r="D428" s="31"/>
      <c r="E428" s="31"/>
      <c r="F428" s="31"/>
      <c r="G428" s="31"/>
      <c r="H428" s="32"/>
      <c r="I428" s="32"/>
      <c r="J428" s="32"/>
      <c r="K428" s="33"/>
      <c r="L428" s="33"/>
      <c r="M428" s="31"/>
      <c r="N428" s="34">
        <f>MIN(N3:N423)</f>
        <v>1.631655325438806E-2</v>
      </c>
      <c r="O428" s="34">
        <f t="shared" ref="O428:BC428" si="2">MIN(O3:O423)</f>
        <v>1.631655325438806E-2</v>
      </c>
      <c r="P428" s="34">
        <f t="shared" si="2"/>
        <v>0</v>
      </c>
      <c r="Q428" s="34">
        <f t="shared" si="2"/>
        <v>-359.46153846153845</v>
      </c>
      <c r="R428" s="34">
        <f t="shared" si="2"/>
        <v>0</v>
      </c>
      <c r="S428" s="34">
        <f t="shared" si="2"/>
        <v>0</v>
      </c>
      <c r="T428" s="34">
        <f t="shared" si="2"/>
        <v>0</v>
      </c>
      <c r="U428" s="34">
        <f t="shared" si="2"/>
        <v>-162.06521739130434</v>
      </c>
      <c r="V428" s="34">
        <f t="shared" si="2"/>
        <v>-26.260869565217391</v>
      </c>
      <c r="W428" s="34">
        <f t="shared" si="2"/>
        <v>-135.80434782608697</v>
      </c>
      <c r="X428" s="34">
        <f t="shared" si="2"/>
        <v>4.8983503105573152E-3</v>
      </c>
      <c r="Y428" s="34">
        <f t="shared" si="2"/>
        <v>-3.6684913058116928</v>
      </c>
      <c r="Z428" s="34">
        <f t="shared" si="2"/>
        <v>-0.22157741885877005</v>
      </c>
      <c r="AA428" s="34">
        <f t="shared" si="2"/>
        <v>0</v>
      </c>
      <c r="AB428" s="34">
        <f t="shared" si="2"/>
        <v>-3.3501997498305571</v>
      </c>
      <c r="AC428" s="34">
        <f t="shared" si="2"/>
        <v>2.74640764558771E-2</v>
      </c>
      <c r="AD428" s="34">
        <f t="shared" si="2"/>
        <v>-0.24034819255951634</v>
      </c>
      <c r="AE428" s="34">
        <f t="shared" si="2"/>
        <v>-0.24034819255951634</v>
      </c>
      <c r="AF428" s="34">
        <f t="shared" si="2"/>
        <v>-0.80152707133670875</v>
      </c>
      <c r="AG428" s="34" t="e">
        <f t="shared" si="2"/>
        <v>#DIV/0!</v>
      </c>
      <c r="AH428" s="34" t="e">
        <f t="shared" si="2"/>
        <v>#DIV/0!</v>
      </c>
      <c r="AI428" s="34">
        <f t="shared" si="2"/>
        <v>-8.0839537869062905</v>
      </c>
      <c r="AJ428" s="34">
        <f t="shared" si="2"/>
        <v>-0.41318741791679769</v>
      </c>
      <c r="AK428" s="34" t="e">
        <f t="shared" si="2"/>
        <v>#DIV/0!</v>
      </c>
      <c r="AL428" s="34" t="e">
        <f t="shared" si="2"/>
        <v>#DIV/0!</v>
      </c>
      <c r="AM428" s="34">
        <f t="shared" si="2"/>
        <v>-40.835156503844907</v>
      </c>
      <c r="AN428" s="34">
        <f t="shared" si="2"/>
        <v>-401.86956521739131</v>
      </c>
      <c r="AO428" s="34">
        <f t="shared" si="2"/>
        <v>5.5622601667361507E-2</v>
      </c>
      <c r="AP428" s="34">
        <f t="shared" si="2"/>
        <v>-274.30335623941841</v>
      </c>
      <c r="AQ428" s="34">
        <f t="shared" si="2"/>
        <v>-0.39048000722494414</v>
      </c>
      <c r="AR428" s="34">
        <f t="shared" si="2"/>
        <v>-0.16971135421224601</v>
      </c>
      <c r="AS428" s="34">
        <f t="shared" si="2"/>
        <v>-1.5435167481639449</v>
      </c>
      <c r="AT428" s="34">
        <f t="shared" si="2"/>
        <v>-0.11716014008277618</v>
      </c>
      <c r="AU428" s="34">
        <f t="shared" si="2"/>
        <v>-4.0553180816282035</v>
      </c>
      <c r="AV428" s="34" t="e">
        <f t="shared" si="2"/>
        <v>#DIV/0!</v>
      </c>
      <c r="AW428" s="34" t="e">
        <f t="shared" si="2"/>
        <v>#DIV/0!</v>
      </c>
      <c r="AX428" s="34" t="e">
        <f t="shared" si="2"/>
        <v>#DIV/0!</v>
      </c>
      <c r="AY428" s="34">
        <f t="shared" si="2"/>
        <v>-29.133549186553143</v>
      </c>
      <c r="AZ428" s="34">
        <f t="shared" si="2"/>
        <v>-11.952229299363058</v>
      </c>
      <c r="BA428" s="34">
        <f t="shared" si="2"/>
        <v>-81.025000000000006</v>
      </c>
      <c r="BB428" s="34" t="e">
        <f t="shared" si="2"/>
        <v>#DIV/0!</v>
      </c>
      <c r="BC428" s="34">
        <f t="shared" si="2"/>
        <v>-0.12485502430379088</v>
      </c>
    </row>
    <row r="429" spans="1:55" s="35" customFormat="1" x14ac:dyDescent="0.2">
      <c r="A429" s="31" t="s">
        <v>1404</v>
      </c>
      <c r="B429" s="31"/>
      <c r="C429" s="31"/>
      <c r="D429" s="31"/>
      <c r="E429" s="31"/>
      <c r="F429" s="31"/>
      <c r="G429" s="31"/>
      <c r="H429" s="32"/>
      <c r="I429" s="32"/>
      <c r="J429" s="32"/>
      <c r="K429" s="33"/>
      <c r="L429" s="33"/>
      <c r="M429" s="31"/>
      <c r="N429" s="34">
        <f>MAX(N2:N423)</f>
        <v>23.051400583347093</v>
      </c>
      <c r="O429" s="34">
        <f t="shared" ref="O429:BC429" si="3">MAX(O2:O423)</f>
        <v>23.051400583347093</v>
      </c>
      <c r="P429" s="34">
        <f t="shared" si="3"/>
        <v>6.6851438627809259</v>
      </c>
      <c r="Q429" s="34">
        <f t="shared" si="3"/>
        <v>285.24146341463415</v>
      </c>
      <c r="R429" s="34">
        <f t="shared" si="3"/>
        <v>3.892045823988715</v>
      </c>
      <c r="S429" s="34">
        <f>MAX(S2:S423)</f>
        <v>0.59860666090225212</v>
      </c>
      <c r="T429" s="34">
        <f t="shared" si="3"/>
        <v>3.8524892961642521</v>
      </c>
      <c r="U429" s="34">
        <f t="shared" si="3"/>
        <v>43.05797101449275</v>
      </c>
      <c r="V429" s="34">
        <f t="shared" si="3"/>
        <v>7.7804878048780486</v>
      </c>
      <c r="W429" s="34">
        <f t="shared" si="3"/>
        <v>43.05797101449275</v>
      </c>
      <c r="X429" s="34">
        <f t="shared" si="3"/>
        <v>1.22157741885877</v>
      </c>
      <c r="Y429" s="34">
        <f t="shared" si="3"/>
        <v>4.6089003732414584</v>
      </c>
      <c r="Z429" s="34">
        <f t="shared" si="3"/>
        <v>0.9951016496894427</v>
      </c>
      <c r="AA429" s="34">
        <f t="shared" si="3"/>
        <v>0.61292501393488308</v>
      </c>
      <c r="AB429" s="34">
        <f t="shared" si="3"/>
        <v>0.89274706410206395</v>
      </c>
      <c r="AC429" s="34">
        <f t="shared" si="3"/>
        <v>1</v>
      </c>
      <c r="AD429" s="34">
        <f t="shared" si="3"/>
        <v>0.88667744107338398</v>
      </c>
      <c r="AE429" s="34">
        <f t="shared" si="3"/>
        <v>0.7427899208663501</v>
      </c>
      <c r="AF429" s="34">
        <f t="shared" si="3"/>
        <v>0.68804897760432238</v>
      </c>
      <c r="AG429" s="34" t="e">
        <f t="shared" si="3"/>
        <v>#DIV/0!</v>
      </c>
      <c r="AH429" s="34" t="e">
        <f t="shared" si="3"/>
        <v>#DIV/0!</v>
      </c>
      <c r="AI429" s="34">
        <f t="shared" si="3"/>
        <v>11.131127235331086</v>
      </c>
      <c r="AJ429" s="34">
        <f t="shared" si="3"/>
        <v>5.5527354219022298</v>
      </c>
      <c r="AK429" s="34" t="e">
        <f t="shared" si="3"/>
        <v>#DIV/0!</v>
      </c>
      <c r="AL429" s="34" t="e">
        <f t="shared" si="3"/>
        <v>#DIV/0!</v>
      </c>
      <c r="AM429" s="34">
        <f t="shared" si="3"/>
        <v>25.512195121951219</v>
      </c>
      <c r="AN429" s="34">
        <f t="shared" si="3"/>
        <v>246.65121951219513</v>
      </c>
      <c r="AO429" s="34">
        <f t="shared" si="3"/>
        <v>4.458208713294705</v>
      </c>
      <c r="AP429" s="34">
        <f t="shared" si="3"/>
        <v>8300.57937806874</v>
      </c>
      <c r="AQ429" s="34">
        <f t="shared" si="3"/>
        <v>0.39891776919389232</v>
      </c>
      <c r="AR429" s="34">
        <f t="shared" si="3"/>
        <v>0.81563262988406715</v>
      </c>
      <c r="AS429" s="34">
        <f t="shared" si="3"/>
        <v>1.2245519151414983</v>
      </c>
      <c r="AT429" s="34">
        <f t="shared" si="3"/>
        <v>0.49418787567683925</v>
      </c>
      <c r="AU429" s="34">
        <f t="shared" si="3"/>
        <v>5.0959902523995888</v>
      </c>
      <c r="AV429" s="34" t="e">
        <f t="shared" si="3"/>
        <v>#DIV/0!</v>
      </c>
      <c r="AW429" s="34" t="e">
        <f t="shared" si="3"/>
        <v>#DIV/0!</v>
      </c>
      <c r="AX429" s="34" t="e">
        <f t="shared" si="3"/>
        <v>#DIV/0!</v>
      </c>
      <c r="AY429" s="34">
        <f t="shared" si="3"/>
        <v>59.819484240687679</v>
      </c>
      <c r="AZ429" s="34">
        <f t="shared" si="3"/>
        <v>37.546674992194816</v>
      </c>
      <c r="BA429" s="34">
        <f t="shared" si="3"/>
        <v>78.088235294117652</v>
      </c>
      <c r="BB429" s="34" t="e">
        <f t="shared" si="3"/>
        <v>#DIV/0!</v>
      </c>
      <c r="BC429" s="34">
        <f t="shared" si="3"/>
        <v>1.7629661778251162</v>
      </c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</sheetData>
  <autoFilter ref="A1:AH423" xr:uid="{5163D3DA-CBC6-5F4B-B8D3-CFF194298B52}"/>
  <hyperlinks>
    <hyperlink ref="M332" r:id="rId1" xr:uid="{63239060-E0DA-4C43-8D87-0DF9DDFBEE99}"/>
    <hyperlink ref="M271" r:id="rId2" xr:uid="{65F275FF-4A37-4C48-A0CF-4C24D173C46B}"/>
    <hyperlink ref="M10" r:id="rId3" xr:uid="{9EC2A491-1C91-6B41-8133-9287EA18073F}"/>
    <hyperlink ref="M86" r:id="rId4" xr:uid="{7E890037-1BDE-FD45-A4D4-344727E0A324}"/>
    <hyperlink ref="M88" r:id="rId5" xr:uid="{D7001E43-86ED-2F41-89EB-3842100A388E}"/>
    <hyperlink ref="M142" r:id="rId6" xr:uid="{ADBD2580-15D7-A640-8648-39260C2EFC32}"/>
    <hyperlink ref="M146" r:id="rId7" xr:uid="{DE085727-D19C-C84D-BAC7-6D3F29F7E0F9}"/>
    <hyperlink ref="M186" r:id="rId8" xr:uid="{C182A7D2-EC45-3D47-904B-50351ADEB812}"/>
    <hyperlink ref="M247" r:id="rId9" xr:uid="{510B63B4-9962-1E4E-8D60-36B5B5B11F16}"/>
    <hyperlink ref="M351" r:id="rId10" xr:uid="{BC8CB292-361D-4947-A342-2159C0EFDBB7}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A40C0-1D93-B249-91FD-8D26FCE42664}">
  <dimension ref="A1:K31"/>
  <sheetViews>
    <sheetView workbookViewId="0">
      <selection activeCell="J28" sqref="J28"/>
    </sheetView>
  </sheetViews>
  <sheetFormatPr baseColWidth="10" defaultRowHeight="16" x14ac:dyDescent="0.2"/>
  <cols>
    <col min="1" max="1" width="26.1640625" style="13" bestFit="1" customWidth="1"/>
    <col min="2" max="2" width="42.1640625" bestFit="1" customWidth="1"/>
    <col min="4" max="4" width="20.5" style="13" customWidth="1"/>
    <col min="5" max="5" width="44.1640625" bestFit="1" customWidth="1"/>
    <col min="7" max="7" width="26.1640625" style="13" bestFit="1" customWidth="1"/>
    <col min="8" max="8" width="62.33203125" bestFit="1" customWidth="1"/>
    <col min="10" max="10" width="31.83203125" style="13" bestFit="1" customWidth="1"/>
    <col min="11" max="11" width="47" bestFit="1" customWidth="1"/>
  </cols>
  <sheetData>
    <row r="1" spans="1:11" x14ac:dyDescent="0.2">
      <c r="A1" s="13" t="s">
        <v>1405</v>
      </c>
      <c r="D1" s="13" t="s">
        <v>1406</v>
      </c>
      <c r="G1" s="13" t="s">
        <v>1407</v>
      </c>
      <c r="J1" s="13" t="s">
        <v>1408</v>
      </c>
    </row>
    <row r="2" spans="1:11" x14ac:dyDescent="0.2">
      <c r="A2" s="15" t="s">
        <v>1304</v>
      </c>
      <c r="B2" t="s">
        <v>1305</v>
      </c>
      <c r="D2" s="15" t="s">
        <v>1339</v>
      </c>
      <c r="E2" s="17" t="s">
        <v>1340</v>
      </c>
      <c r="G2" s="13" t="s">
        <v>1358</v>
      </c>
      <c r="H2" t="s">
        <v>1359</v>
      </c>
      <c r="J2" s="15" t="s">
        <v>1308</v>
      </c>
      <c r="K2" t="s">
        <v>1309</v>
      </c>
    </row>
    <row r="3" spans="1:11" x14ac:dyDescent="0.2">
      <c r="A3" s="15" t="s">
        <v>1306</v>
      </c>
      <c r="B3" t="s">
        <v>1307</v>
      </c>
      <c r="D3" s="15" t="s">
        <v>1341</v>
      </c>
      <c r="E3" s="17" t="s">
        <v>1342</v>
      </c>
      <c r="G3" s="13" t="s">
        <v>1390</v>
      </c>
      <c r="H3" s="18" t="s">
        <v>1391</v>
      </c>
      <c r="J3" s="15" t="s">
        <v>1316</v>
      </c>
      <c r="K3" t="s">
        <v>1397</v>
      </c>
    </row>
    <row r="4" spans="1:11" x14ac:dyDescent="0.2">
      <c r="A4" s="15" t="s">
        <v>1312</v>
      </c>
      <c r="B4" t="s">
        <v>1313</v>
      </c>
      <c r="D4" s="15" t="s">
        <v>1343</v>
      </c>
      <c r="E4" s="17" t="s">
        <v>1344</v>
      </c>
      <c r="G4" s="13" t="s">
        <v>1395</v>
      </c>
      <c r="H4" s="18" t="s">
        <v>1396</v>
      </c>
      <c r="J4" s="15" t="s">
        <v>1317</v>
      </c>
      <c r="K4" t="s">
        <v>1318</v>
      </c>
    </row>
    <row r="5" spans="1:11" x14ac:dyDescent="0.2">
      <c r="A5" s="15" t="s">
        <v>1302</v>
      </c>
      <c r="B5" t="s">
        <v>1303</v>
      </c>
      <c r="D5" s="15" t="s">
        <v>1310</v>
      </c>
      <c r="E5" s="17" t="s">
        <v>1311</v>
      </c>
      <c r="G5" s="13" t="s">
        <v>1393</v>
      </c>
      <c r="H5" s="18" t="s">
        <v>1394</v>
      </c>
      <c r="J5" s="15" t="s">
        <v>1319</v>
      </c>
      <c r="K5" t="s">
        <v>1320</v>
      </c>
    </row>
    <row r="6" spans="1:11" x14ac:dyDescent="0.2">
      <c r="A6" s="15" t="s">
        <v>1363</v>
      </c>
      <c r="B6" t="s">
        <v>1364</v>
      </c>
      <c r="D6" s="15" t="s">
        <v>1328</v>
      </c>
      <c r="E6" s="17" t="s">
        <v>1329</v>
      </c>
      <c r="J6" s="15" t="s">
        <v>1345</v>
      </c>
      <c r="K6" t="s">
        <v>1346</v>
      </c>
    </row>
    <row r="7" spans="1:11" x14ac:dyDescent="0.2">
      <c r="A7" s="15" t="s">
        <v>1365</v>
      </c>
      <c r="B7" t="s">
        <v>1365</v>
      </c>
      <c r="D7" s="15" t="s">
        <v>1337</v>
      </c>
      <c r="E7" s="17" t="s">
        <v>1338</v>
      </c>
      <c r="J7" s="15" t="s">
        <v>1347</v>
      </c>
      <c r="K7" t="s">
        <v>1348</v>
      </c>
    </row>
    <row r="8" spans="1:11" x14ac:dyDescent="0.2">
      <c r="A8" s="13" t="s">
        <v>1366</v>
      </c>
      <c r="B8" t="s">
        <v>1366</v>
      </c>
      <c r="J8" s="15" t="s">
        <v>1349</v>
      </c>
      <c r="K8" t="s">
        <v>1350</v>
      </c>
    </row>
    <row r="9" spans="1:11" x14ac:dyDescent="0.2">
      <c r="A9" s="13" t="s">
        <v>1367</v>
      </c>
      <c r="B9" t="s">
        <v>1367</v>
      </c>
      <c r="D9" s="15"/>
      <c r="E9" s="18"/>
      <c r="J9" s="15" t="s">
        <v>1351</v>
      </c>
      <c r="K9" t="s">
        <v>1352</v>
      </c>
    </row>
    <row r="10" spans="1:11" x14ac:dyDescent="0.2">
      <c r="A10" s="13" t="s">
        <v>1368</v>
      </c>
      <c r="B10" t="s">
        <v>1368</v>
      </c>
      <c r="D10" s="15"/>
      <c r="E10" s="18"/>
      <c r="J10" s="15" t="s">
        <v>1353</v>
      </c>
      <c r="K10" t="s">
        <v>1354</v>
      </c>
    </row>
    <row r="11" spans="1:11" x14ac:dyDescent="0.2">
      <c r="A11" s="13" t="s">
        <v>1369</v>
      </c>
      <c r="B11" t="s">
        <v>1369</v>
      </c>
      <c r="D11" s="15"/>
      <c r="E11" s="18"/>
      <c r="J11" s="15" t="s">
        <v>1398</v>
      </c>
      <c r="K11" t="s">
        <v>1399</v>
      </c>
    </row>
    <row r="12" spans="1:11" x14ac:dyDescent="0.2">
      <c r="A12" s="13" t="s">
        <v>1333</v>
      </c>
      <c r="B12" t="s">
        <v>1334</v>
      </c>
      <c r="J12" s="15" t="s">
        <v>1355</v>
      </c>
      <c r="K12" t="s">
        <v>1356</v>
      </c>
    </row>
    <row r="13" spans="1:11" x14ac:dyDescent="0.2">
      <c r="A13" s="13" t="s">
        <v>1335</v>
      </c>
      <c r="B13" t="s">
        <v>1336</v>
      </c>
      <c r="J13" s="15" t="s">
        <v>1400</v>
      </c>
      <c r="K13" t="s">
        <v>1357</v>
      </c>
    </row>
    <row r="14" spans="1:11" x14ac:dyDescent="0.2">
      <c r="A14" s="13" t="s">
        <v>1332</v>
      </c>
      <c r="B14" t="s">
        <v>1372</v>
      </c>
      <c r="J14" s="15" t="s">
        <v>1360</v>
      </c>
      <c r="K14" t="s">
        <v>1360</v>
      </c>
    </row>
    <row r="15" spans="1:11" x14ac:dyDescent="0.2">
      <c r="A15" s="13" t="s">
        <v>1386</v>
      </c>
      <c r="B15" t="s">
        <v>1387</v>
      </c>
      <c r="J15" s="15" t="s">
        <v>1361</v>
      </c>
      <c r="K15" t="s">
        <v>1361</v>
      </c>
    </row>
    <row r="16" spans="1:11" x14ac:dyDescent="0.2">
      <c r="A16" s="13" t="s">
        <v>1389</v>
      </c>
      <c r="B16" t="s">
        <v>1388</v>
      </c>
      <c r="J16" s="15" t="s">
        <v>1362</v>
      </c>
      <c r="K16" t="s">
        <v>1362</v>
      </c>
    </row>
    <row r="17" spans="4:11" x14ac:dyDescent="0.2">
      <c r="D17" s="13" t="s">
        <v>1409</v>
      </c>
      <c r="J17" s="15" t="s">
        <v>1330</v>
      </c>
      <c r="K17" t="s">
        <v>1331</v>
      </c>
    </row>
    <row r="18" spans="4:11" x14ac:dyDescent="0.2">
      <c r="D18" s="14" t="s">
        <v>1322</v>
      </c>
      <c r="E18" s="12" t="s">
        <v>1323</v>
      </c>
      <c r="J18" s="15" t="s">
        <v>1370</v>
      </c>
      <c r="K18" t="s">
        <v>1371</v>
      </c>
    </row>
    <row r="19" spans="4:11" x14ac:dyDescent="0.2">
      <c r="D19" s="14" t="s">
        <v>1324</v>
      </c>
      <c r="E19" s="12" t="s">
        <v>1325</v>
      </c>
    </row>
    <row r="20" spans="4:11" x14ac:dyDescent="0.2">
      <c r="D20" s="14" t="s">
        <v>1326</v>
      </c>
      <c r="E20" s="12" t="s">
        <v>1327</v>
      </c>
    </row>
    <row r="23" spans="4:11" x14ac:dyDescent="0.2">
      <c r="J23" s="13" t="s">
        <v>1409</v>
      </c>
    </row>
    <row r="24" spans="4:11" x14ac:dyDescent="0.2">
      <c r="J24" s="14" t="s">
        <v>1373</v>
      </c>
      <c r="K24" s="12" t="s">
        <v>1374</v>
      </c>
    </row>
    <row r="25" spans="4:11" x14ac:dyDescent="0.2">
      <c r="J25" s="14" t="s">
        <v>1375</v>
      </c>
      <c r="K25" s="12" t="s">
        <v>1376</v>
      </c>
    </row>
    <row r="26" spans="4:11" x14ac:dyDescent="0.2">
      <c r="J26" s="14" t="s">
        <v>1314</v>
      </c>
      <c r="K26" s="12" t="s">
        <v>1315</v>
      </c>
    </row>
    <row r="27" spans="4:11" x14ac:dyDescent="0.2">
      <c r="J27" s="14" t="s">
        <v>1377</v>
      </c>
      <c r="K27" s="12" t="s">
        <v>1378</v>
      </c>
    </row>
    <row r="28" spans="4:11" x14ac:dyDescent="0.2">
      <c r="J28" s="14" t="s">
        <v>1379</v>
      </c>
      <c r="K28" s="12" t="s">
        <v>1381</v>
      </c>
    </row>
    <row r="29" spans="4:11" x14ac:dyDescent="0.2">
      <c r="J29" s="14" t="s">
        <v>1382</v>
      </c>
      <c r="K29" s="12" t="s">
        <v>1383</v>
      </c>
    </row>
    <row r="30" spans="4:11" x14ac:dyDescent="0.2">
      <c r="J30" s="14" t="s">
        <v>1384</v>
      </c>
      <c r="K30" s="12" t="s">
        <v>1385</v>
      </c>
    </row>
    <row r="31" spans="4:11" x14ac:dyDescent="0.2">
      <c r="J31" s="14" t="s">
        <v>1321</v>
      </c>
      <c r="K31" s="12" t="s">
        <v>1380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1429-7BC7-B543-8CEC-6064DAE55887}">
  <dimension ref="A1:CT425"/>
  <sheetViews>
    <sheetView zoomScaleNormal="100" workbookViewId="0">
      <selection activeCell="B10" sqref="B10"/>
    </sheetView>
  </sheetViews>
  <sheetFormatPr baseColWidth="10" defaultRowHeight="16" x14ac:dyDescent="0.2"/>
  <cols>
    <col min="2" max="2" width="33.5" bestFit="1" customWidth="1"/>
    <col min="3" max="3" width="33.5" customWidth="1"/>
    <col min="14" max="14" width="45.1640625" bestFit="1" customWidth="1"/>
    <col min="15" max="15" width="23.6640625" bestFit="1" customWidth="1"/>
    <col min="16" max="16" width="23.5" bestFit="1" customWidth="1"/>
    <col min="17" max="17" width="27.83203125" bestFit="1" customWidth="1"/>
    <col min="18" max="18" width="24.6640625" bestFit="1" customWidth="1"/>
    <col min="19" max="19" width="22" bestFit="1" customWidth="1"/>
    <col min="20" max="20" width="19" bestFit="1" customWidth="1"/>
    <col min="21" max="21" width="15" bestFit="1" customWidth="1"/>
    <col min="22" max="22" width="15.6640625" bestFit="1" customWidth="1"/>
    <col min="23" max="23" width="16.6640625" bestFit="1" customWidth="1"/>
    <col min="24" max="24" width="16.1640625" bestFit="1" customWidth="1"/>
    <col min="25" max="25" width="16.33203125" bestFit="1" customWidth="1"/>
    <col min="26" max="26" width="24.1640625" bestFit="1" customWidth="1"/>
    <col min="27" max="27" width="17.83203125" bestFit="1" customWidth="1"/>
    <col min="28" max="28" width="38.33203125" bestFit="1" customWidth="1"/>
    <col min="29" max="29" width="20.5" bestFit="1" customWidth="1"/>
    <col min="30" max="30" width="31.5" bestFit="1" customWidth="1"/>
    <col min="31" max="31" width="24.5" bestFit="1" customWidth="1"/>
    <col min="32" max="32" width="35.33203125" bestFit="1" customWidth="1"/>
    <col min="33" max="33" width="23.6640625" bestFit="1" customWidth="1"/>
    <col min="34" max="34" width="20.33203125" bestFit="1" customWidth="1"/>
    <col min="35" max="35" width="31.33203125" bestFit="1" customWidth="1"/>
    <col min="36" max="36" width="27.1640625" bestFit="1" customWidth="1"/>
    <col min="37" max="37" width="25.5" bestFit="1" customWidth="1"/>
    <col min="38" max="38" width="35.5" bestFit="1" customWidth="1"/>
    <col min="39" max="39" width="23" bestFit="1" customWidth="1"/>
    <col min="40" max="40" width="31.1640625" bestFit="1" customWidth="1"/>
    <col min="41" max="41" width="22.6640625" bestFit="1" customWidth="1"/>
    <col min="42" max="42" width="23.5" bestFit="1" customWidth="1"/>
    <col min="43" max="43" width="17.6640625" bestFit="1" customWidth="1"/>
    <col min="44" max="44" width="16" bestFit="1" customWidth="1"/>
    <col min="45" max="45" width="23" bestFit="1" customWidth="1"/>
    <col min="46" max="46" width="17" bestFit="1" customWidth="1"/>
    <col min="47" max="47" width="31" bestFit="1" customWidth="1"/>
    <col min="48" max="48" width="37.83203125" bestFit="1" customWidth="1"/>
    <col min="49" max="49" width="21.6640625" bestFit="1" customWidth="1"/>
    <col min="50" max="50" width="34.83203125" bestFit="1" customWidth="1"/>
    <col min="51" max="51" width="24" bestFit="1" customWidth="1"/>
    <col min="52" max="52" width="23.1640625" bestFit="1" customWidth="1"/>
    <col min="53" max="53" width="23.5" bestFit="1" customWidth="1"/>
    <col min="54" max="54" width="16" bestFit="1" customWidth="1"/>
    <col min="55" max="55" width="20.1640625" bestFit="1" customWidth="1"/>
    <col min="56" max="56" width="17.83203125" bestFit="1" customWidth="1"/>
    <col min="57" max="57" width="15.33203125" bestFit="1" customWidth="1"/>
    <col min="58" max="58" width="27.33203125" bestFit="1" customWidth="1"/>
    <col min="59" max="59" width="25.5" bestFit="1" customWidth="1"/>
    <col min="60" max="60" width="17.1640625" bestFit="1" customWidth="1"/>
    <col min="61" max="61" width="22.83203125" bestFit="1" customWidth="1"/>
    <col min="62" max="62" width="25.33203125" bestFit="1" customWidth="1"/>
    <col min="63" max="63" width="32.1640625" bestFit="1" customWidth="1"/>
    <col min="64" max="64" width="26.6640625" bestFit="1" customWidth="1"/>
    <col min="65" max="65" width="29.83203125" bestFit="1" customWidth="1"/>
    <col min="66" max="66" width="46.5" bestFit="1" customWidth="1"/>
    <col min="67" max="67" width="34" bestFit="1" customWidth="1"/>
    <col min="68" max="68" width="48.5" bestFit="1" customWidth="1"/>
    <col min="69" max="69" width="26.33203125" bestFit="1" customWidth="1"/>
    <col min="70" max="70" width="22.83203125" bestFit="1" customWidth="1"/>
    <col min="71" max="71" width="16.6640625" bestFit="1" customWidth="1"/>
    <col min="72" max="72" width="22.33203125" bestFit="1" customWidth="1"/>
    <col min="73" max="73" width="24.83203125" bestFit="1" customWidth="1"/>
    <col min="74" max="74" width="26.1640625" bestFit="1" customWidth="1"/>
    <col min="75" max="75" width="18.5" bestFit="1" customWidth="1"/>
    <col min="76" max="76" width="18.33203125" bestFit="1" customWidth="1"/>
    <col min="77" max="77" width="15" bestFit="1" customWidth="1"/>
    <col min="78" max="78" width="30.1640625" bestFit="1" customWidth="1"/>
    <col min="79" max="79" width="23.1640625" bestFit="1" customWidth="1"/>
    <col min="80" max="80" width="29.33203125" bestFit="1" customWidth="1"/>
    <col min="81" max="81" width="33.5" bestFit="1" customWidth="1"/>
    <col min="82" max="82" width="46" bestFit="1" customWidth="1"/>
    <col min="83" max="83" width="48" bestFit="1" customWidth="1"/>
    <col min="84" max="84" width="25.83203125" bestFit="1" customWidth="1"/>
    <col min="85" max="85" width="26.1640625" bestFit="1" customWidth="1"/>
    <col min="86" max="86" width="16.1640625" bestFit="1" customWidth="1"/>
    <col min="87" max="87" width="16.83203125" bestFit="1" customWidth="1"/>
    <col min="88" max="88" width="38.1640625" bestFit="1" customWidth="1"/>
    <col min="89" max="89" width="15.83203125" bestFit="1" customWidth="1"/>
    <col min="90" max="90" width="24.5" bestFit="1" customWidth="1"/>
    <col min="91" max="91" width="19.83203125" bestFit="1" customWidth="1"/>
    <col min="92" max="92" width="16" bestFit="1" customWidth="1"/>
    <col min="93" max="93" width="18.5" bestFit="1" customWidth="1"/>
    <col min="94" max="94" width="15" bestFit="1" customWidth="1"/>
    <col min="95" max="95" width="29.33203125" bestFit="1" customWidth="1"/>
    <col min="96" max="96" width="17.33203125" bestFit="1" customWidth="1"/>
    <col min="97" max="97" width="16" bestFit="1" customWidth="1"/>
    <col min="98" max="98" width="23.6640625" bestFit="1" customWidth="1"/>
  </cols>
  <sheetData>
    <row r="1" spans="1:9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1410</v>
      </c>
      <c r="L1" t="s">
        <v>1411</v>
      </c>
      <c r="M1" t="s">
        <v>12</v>
      </c>
      <c r="N1" s="45" t="s">
        <v>1412</v>
      </c>
      <c r="O1" s="41" t="s">
        <v>1413</v>
      </c>
      <c r="P1" s="42" t="s">
        <v>1414</v>
      </c>
      <c r="Q1" s="45" t="s">
        <v>1415</v>
      </c>
      <c r="R1" s="41" t="s">
        <v>1416</v>
      </c>
      <c r="S1" s="42" t="s">
        <v>1417</v>
      </c>
      <c r="T1" s="57" t="s">
        <v>1418</v>
      </c>
      <c r="U1" s="45" t="s">
        <v>1419</v>
      </c>
      <c r="V1" s="41" t="s">
        <v>1420</v>
      </c>
      <c r="W1" s="41" t="s">
        <v>1421</v>
      </c>
      <c r="X1" s="41" t="s">
        <v>1422</v>
      </c>
      <c r="Y1" s="42" t="s">
        <v>1423</v>
      </c>
      <c r="Z1" s="57" t="s">
        <v>1424</v>
      </c>
      <c r="AA1" s="57" t="s">
        <v>1425</v>
      </c>
      <c r="AB1" s="57" t="s">
        <v>1426</v>
      </c>
      <c r="AC1" s="57" t="s">
        <v>1427</v>
      </c>
      <c r="AD1" s="57" t="s">
        <v>1428</v>
      </c>
      <c r="AE1" s="57" t="s">
        <v>1429</v>
      </c>
      <c r="AF1" s="57" t="s">
        <v>1430</v>
      </c>
      <c r="AG1" s="57" t="s">
        <v>1431</v>
      </c>
      <c r="AH1" s="57" t="s">
        <v>1432</v>
      </c>
      <c r="AI1" s="45" t="s">
        <v>1433</v>
      </c>
      <c r="AJ1" s="41" t="s">
        <v>1434</v>
      </c>
      <c r="AK1" s="42" t="s">
        <v>1435</v>
      </c>
      <c r="AL1" s="45" t="s">
        <v>1436</v>
      </c>
      <c r="AM1" s="41" t="s">
        <v>1437</v>
      </c>
      <c r="AN1" s="41" t="s">
        <v>1438</v>
      </c>
      <c r="AO1" s="42" t="s">
        <v>1439</v>
      </c>
      <c r="AP1" s="45" t="s">
        <v>1440</v>
      </c>
      <c r="AQ1" s="41" t="s">
        <v>1441</v>
      </c>
      <c r="AR1" s="41" t="s">
        <v>1442</v>
      </c>
      <c r="AS1" s="41" t="s">
        <v>1443</v>
      </c>
      <c r="AT1" s="41" t="s">
        <v>1444</v>
      </c>
      <c r="AU1" s="41" t="s">
        <v>1445</v>
      </c>
      <c r="AV1" s="41" t="s">
        <v>1446</v>
      </c>
      <c r="AW1" s="41" t="s">
        <v>1447</v>
      </c>
      <c r="AX1" s="41" t="s">
        <v>1448</v>
      </c>
      <c r="AY1" s="41" t="s">
        <v>1449</v>
      </c>
      <c r="AZ1" s="42" t="s">
        <v>1450</v>
      </c>
      <c r="BA1" s="57" t="s">
        <v>1451</v>
      </c>
      <c r="BB1" s="57" t="s">
        <v>1452</v>
      </c>
      <c r="BC1" s="45" t="s">
        <v>1453</v>
      </c>
      <c r="BD1" s="41" t="s">
        <v>1454</v>
      </c>
      <c r="BE1" s="41" t="s">
        <v>1455</v>
      </c>
      <c r="BF1" s="41" t="s">
        <v>1456</v>
      </c>
      <c r="BG1" s="42" t="s">
        <v>1457</v>
      </c>
      <c r="BH1" s="45" t="s">
        <v>1458</v>
      </c>
      <c r="BI1" s="41" t="s">
        <v>1459</v>
      </c>
      <c r="BJ1" s="41" t="s">
        <v>1460</v>
      </c>
      <c r="BK1" s="42" t="s">
        <v>1461</v>
      </c>
      <c r="BL1" s="45" t="s">
        <v>1462</v>
      </c>
      <c r="BM1" s="41" t="s">
        <v>1463</v>
      </c>
      <c r="BN1" s="41" t="s">
        <v>1464</v>
      </c>
      <c r="BO1" s="41" t="s">
        <v>1465</v>
      </c>
      <c r="BP1" s="41" t="s">
        <v>1466</v>
      </c>
      <c r="BQ1" s="42" t="s">
        <v>1467</v>
      </c>
      <c r="BR1" s="57" t="s">
        <v>1468</v>
      </c>
      <c r="BS1" s="45" t="s">
        <v>1469</v>
      </c>
      <c r="BT1" s="41" t="s">
        <v>1470</v>
      </c>
      <c r="BU1" s="42" t="s">
        <v>1471</v>
      </c>
      <c r="BV1" s="45" t="s">
        <v>1472</v>
      </c>
      <c r="BW1" s="41" t="s">
        <v>1473</v>
      </c>
      <c r="BX1" s="41" t="s">
        <v>1474</v>
      </c>
      <c r="BY1" s="41" t="s">
        <v>1475</v>
      </c>
      <c r="BZ1" s="41" t="s">
        <v>1476</v>
      </c>
      <c r="CA1" s="41" t="s">
        <v>1477</v>
      </c>
      <c r="CB1" s="41" t="s">
        <v>1478</v>
      </c>
      <c r="CC1" s="41" t="s">
        <v>1479</v>
      </c>
      <c r="CD1" s="41" t="s">
        <v>1480</v>
      </c>
      <c r="CE1" s="41" t="s">
        <v>1481</v>
      </c>
      <c r="CF1" s="42" t="s">
        <v>1482</v>
      </c>
      <c r="CG1" s="57" t="s">
        <v>1483</v>
      </c>
      <c r="CH1" s="57" t="s">
        <v>1484</v>
      </c>
      <c r="CI1" s="57" t="s">
        <v>1485</v>
      </c>
      <c r="CJ1" s="45" t="s">
        <v>1486</v>
      </c>
      <c r="CK1" s="41" t="s">
        <v>1487</v>
      </c>
      <c r="CL1" s="41" t="s">
        <v>1488</v>
      </c>
      <c r="CM1" s="42" t="s">
        <v>1489</v>
      </c>
      <c r="CN1" s="45" t="s">
        <v>1490</v>
      </c>
      <c r="CO1" s="41" t="s">
        <v>1491</v>
      </c>
      <c r="CP1" s="42" t="s">
        <v>1492</v>
      </c>
      <c r="CQ1" s="45" t="s">
        <v>1493</v>
      </c>
      <c r="CR1" s="41" t="s">
        <v>1494</v>
      </c>
      <c r="CS1" s="42" t="s">
        <v>1495</v>
      </c>
      <c r="CT1" s="57" t="s">
        <v>1496</v>
      </c>
    </row>
    <row r="2" spans="1:98" x14ac:dyDescent="0.2">
      <c r="A2" s="47" t="s">
        <v>54</v>
      </c>
      <c r="B2" s="47" t="s">
        <v>55</v>
      </c>
      <c r="C2" s="47" t="str">
        <f>VLOOKUP(A2,'[1]S&amp;P 500 Wikipedia'!A:D,3,FALSE)</f>
        <v>Health Care</v>
      </c>
      <c r="D2" s="47">
        <v>45846</v>
      </c>
      <c r="E2" s="47" t="s">
        <v>16</v>
      </c>
      <c r="F2" s="47">
        <v>2018</v>
      </c>
      <c r="G2" s="47" t="s">
        <v>17</v>
      </c>
      <c r="H2" s="48">
        <v>43404</v>
      </c>
      <c r="I2" s="48">
        <v>43454</v>
      </c>
      <c r="J2" s="48">
        <v>43454</v>
      </c>
      <c r="K2" s="47">
        <v>319000000</v>
      </c>
      <c r="L2" s="47">
        <v>327000000</v>
      </c>
      <c r="M2" s="47" t="s">
        <v>1602</v>
      </c>
      <c r="N2" s="49">
        <v>2247000000</v>
      </c>
      <c r="O2" s="50">
        <v>2247000000</v>
      </c>
      <c r="P2" s="51"/>
      <c r="Q2" s="49">
        <v>776000000</v>
      </c>
      <c r="R2" s="50">
        <v>776000000</v>
      </c>
      <c r="S2" s="51"/>
      <c r="T2" s="52"/>
      <c r="U2" s="49">
        <v>638000000</v>
      </c>
      <c r="V2" s="50"/>
      <c r="W2" s="50"/>
      <c r="X2" s="50"/>
      <c r="Y2" s="51"/>
      <c r="Z2" s="52">
        <v>187000000</v>
      </c>
      <c r="AA2" s="52"/>
      <c r="AB2" s="52"/>
      <c r="AC2" s="52"/>
      <c r="AD2" s="52"/>
      <c r="AE2" s="52"/>
      <c r="AF2" s="52"/>
      <c r="AG2" s="52">
        <v>187000000</v>
      </c>
      <c r="AH2" s="52">
        <v>3848000000</v>
      </c>
      <c r="AI2" s="49">
        <v>822000000</v>
      </c>
      <c r="AJ2" s="50"/>
      <c r="AK2" s="51"/>
      <c r="AL2" s="49">
        <v>68000000</v>
      </c>
      <c r="AM2" s="50"/>
      <c r="AN2" s="50"/>
      <c r="AO2" s="51"/>
      <c r="AP2" s="49">
        <v>3803000000</v>
      </c>
      <c r="AQ2" s="50"/>
      <c r="AR2" s="50">
        <v>2973000000</v>
      </c>
      <c r="AS2" s="50">
        <v>491000000</v>
      </c>
      <c r="AT2" s="50"/>
      <c r="AU2" s="50"/>
      <c r="AV2" s="50"/>
      <c r="AW2" s="50"/>
      <c r="AX2" s="50"/>
      <c r="AY2" s="50"/>
      <c r="AZ2" s="51">
        <v>339000000</v>
      </c>
      <c r="BA2" s="52">
        <v>4693000000</v>
      </c>
      <c r="BB2" s="52">
        <v>8541000000</v>
      </c>
      <c r="BC2" s="49">
        <v>340000000</v>
      </c>
      <c r="BD2" s="50">
        <v>340000000</v>
      </c>
      <c r="BE2" s="50"/>
      <c r="BF2" s="50"/>
      <c r="BG2" s="51"/>
      <c r="BH2" s="49">
        <v>0</v>
      </c>
      <c r="BI2" s="50"/>
      <c r="BJ2" s="50"/>
      <c r="BK2" s="51"/>
      <c r="BL2" s="49">
        <v>831000000</v>
      </c>
      <c r="BM2" s="50">
        <v>324000000</v>
      </c>
      <c r="BN2" s="50"/>
      <c r="BO2" s="50"/>
      <c r="BP2" s="50"/>
      <c r="BQ2" s="51">
        <v>507000000</v>
      </c>
      <c r="BR2" s="52">
        <v>1171000000</v>
      </c>
      <c r="BS2" s="49">
        <v>1799000000</v>
      </c>
      <c r="BT2" s="50"/>
      <c r="BU2" s="51"/>
      <c r="BV2" s="49">
        <v>1000000000</v>
      </c>
      <c r="BW2" s="50"/>
      <c r="BX2" s="50">
        <v>239000000</v>
      </c>
      <c r="BY2" s="50"/>
      <c r="BZ2" s="50">
        <v>239000000</v>
      </c>
      <c r="CA2" s="50"/>
      <c r="CB2" s="50"/>
      <c r="CC2" s="50"/>
      <c r="CD2" s="50"/>
      <c r="CE2" s="50"/>
      <c r="CF2" s="51">
        <v>761000000</v>
      </c>
      <c r="CG2" s="52">
        <v>2799000000</v>
      </c>
      <c r="CH2" s="60">
        <v>3970000000</v>
      </c>
      <c r="CI2" s="52">
        <v>0</v>
      </c>
      <c r="CJ2" s="49">
        <v>5311000000</v>
      </c>
      <c r="CK2" s="50">
        <v>3000000</v>
      </c>
      <c r="CL2" s="50">
        <v>5308000000</v>
      </c>
      <c r="CM2" s="51"/>
      <c r="CN2" s="54"/>
      <c r="CO2" s="50">
        <v>-336000000</v>
      </c>
      <c r="CP2" s="51">
        <v>-408000000</v>
      </c>
      <c r="CQ2" s="54">
        <v>4567000000</v>
      </c>
      <c r="CR2" s="50">
        <v>4000000</v>
      </c>
      <c r="CS2" s="56">
        <v>4571000000</v>
      </c>
      <c r="CT2" s="52">
        <v>8541000000</v>
      </c>
    </row>
    <row r="3" spans="1:98" x14ac:dyDescent="0.2">
      <c r="A3" s="47" t="s">
        <v>99</v>
      </c>
      <c r="B3" s="47" t="s">
        <v>100</v>
      </c>
      <c r="C3" s="47" t="str">
        <f>VLOOKUP(A3,'[1]S&amp;P 500 Wikipedia'!A:D,3,FALSE)</f>
        <v>Industrials</v>
      </c>
      <c r="D3" s="47">
        <v>68568</v>
      </c>
      <c r="E3" s="47" t="s">
        <v>16</v>
      </c>
      <c r="F3" s="47">
        <v>2018</v>
      </c>
      <c r="G3" s="47" t="s">
        <v>17</v>
      </c>
      <c r="H3" s="48">
        <v>43465</v>
      </c>
      <c r="I3" s="48">
        <v>43521</v>
      </c>
      <c r="J3" s="48">
        <v>43521</v>
      </c>
      <c r="K3" s="47">
        <v>460588000</v>
      </c>
      <c r="L3" s="47">
        <v>461917000</v>
      </c>
      <c r="M3" s="47" t="s">
        <v>1603</v>
      </c>
      <c r="N3" s="49">
        <v>4760000000</v>
      </c>
      <c r="O3" s="50">
        <v>275000000</v>
      </c>
      <c r="P3" s="51">
        <v>4485000000</v>
      </c>
      <c r="Q3" s="49">
        <v>1706000000</v>
      </c>
      <c r="R3" s="50">
        <v>1706000000</v>
      </c>
      <c r="S3" s="51"/>
      <c r="T3" s="52"/>
      <c r="U3" s="49">
        <v>1522000000</v>
      </c>
      <c r="V3" s="50"/>
      <c r="W3" s="50"/>
      <c r="X3" s="50"/>
      <c r="Y3" s="51"/>
      <c r="Z3" s="52">
        <v>649000000</v>
      </c>
      <c r="AA3" s="52">
        <v>495000000</v>
      </c>
      <c r="AB3" s="52"/>
      <c r="AC3" s="52"/>
      <c r="AD3" s="52"/>
      <c r="AE3" s="52"/>
      <c r="AF3" s="52"/>
      <c r="AG3" s="52">
        <v>154000000</v>
      </c>
      <c r="AH3" s="52">
        <v>8637000000</v>
      </c>
      <c r="AI3" s="49">
        <v>34098000000</v>
      </c>
      <c r="AJ3" s="50">
        <v>51541000000</v>
      </c>
      <c r="AK3" s="51">
        <v>-17443000000</v>
      </c>
      <c r="AL3" s="49"/>
      <c r="AM3" s="50"/>
      <c r="AN3" s="50"/>
      <c r="AO3" s="51"/>
      <c r="AP3" s="49">
        <v>17845000000</v>
      </c>
      <c r="AQ3" s="50">
        <v>2137000000</v>
      </c>
      <c r="AR3" s="50">
        <v>4091000000</v>
      </c>
      <c r="AS3" s="50"/>
      <c r="AT3" s="50"/>
      <c r="AU3" s="50">
        <v>1145000000</v>
      </c>
      <c r="AV3" s="50"/>
      <c r="AW3" s="50"/>
      <c r="AX3" s="50"/>
      <c r="AY3" s="50"/>
      <c r="AZ3" s="51">
        <v>10472000000</v>
      </c>
      <c r="BA3" s="52">
        <v>51943000000</v>
      </c>
      <c r="BB3" s="52">
        <v>60580000000</v>
      </c>
      <c r="BC3" s="49">
        <v>5542000000</v>
      </c>
      <c r="BD3" s="50">
        <v>1773000000</v>
      </c>
      <c r="BE3" s="50"/>
      <c r="BF3" s="50"/>
      <c r="BG3" s="51">
        <v>3769000000</v>
      </c>
      <c r="BH3" s="49">
        <v>3294000000</v>
      </c>
      <c r="BI3" s="50"/>
      <c r="BJ3" s="50"/>
      <c r="BK3" s="51"/>
      <c r="BL3" s="49">
        <v>9260000000</v>
      </c>
      <c r="BM3" s="50"/>
      <c r="BN3" s="50"/>
      <c r="BO3" s="50"/>
      <c r="BP3" s="50"/>
      <c r="BQ3" s="51">
        <v>9260000000</v>
      </c>
      <c r="BR3" s="52">
        <v>18096000000</v>
      </c>
      <c r="BS3" s="49">
        <v>21179000000</v>
      </c>
      <c r="BT3" s="50"/>
      <c r="BU3" s="51"/>
      <c r="BV3" s="49">
        <v>21474000000</v>
      </c>
      <c r="BW3" s="50"/>
      <c r="BX3" s="50">
        <v>6907000000</v>
      </c>
      <c r="BY3" s="50"/>
      <c r="BZ3" s="50"/>
      <c r="CA3" s="50"/>
      <c r="CB3" s="50"/>
      <c r="CC3" s="50"/>
      <c r="CD3" s="50"/>
      <c r="CE3" s="50"/>
      <c r="CF3" s="51">
        <v>14567000000</v>
      </c>
      <c r="CG3" s="52">
        <v>42653000000</v>
      </c>
      <c r="CH3" s="60">
        <v>60749000000</v>
      </c>
      <c r="CI3" s="52"/>
      <c r="CJ3" s="49">
        <v>4969000000</v>
      </c>
      <c r="CK3" s="50"/>
      <c r="CL3" s="50"/>
      <c r="CM3" s="51"/>
      <c r="CN3" s="54"/>
      <c r="CO3" s="50">
        <v>136000000</v>
      </c>
      <c r="CP3" s="51">
        <v>-5274000000</v>
      </c>
      <c r="CQ3" s="54">
        <v>-169000000</v>
      </c>
      <c r="CR3" s="50"/>
      <c r="CS3" s="56">
        <v>-169000000</v>
      </c>
      <c r="CT3" s="52">
        <v>60580000000</v>
      </c>
    </row>
    <row r="4" spans="1:98" x14ac:dyDescent="0.2">
      <c r="A4" s="47" t="s">
        <v>43</v>
      </c>
      <c r="B4" s="47" t="s">
        <v>44</v>
      </c>
      <c r="C4" s="47" t="str">
        <f>VLOOKUP(A4,'[1]S&amp;P 500 Wikipedia'!A:D,3,FALSE)</f>
        <v>Consumer Discretionary</v>
      </c>
      <c r="D4" s="47">
        <v>184955</v>
      </c>
      <c r="E4" s="47" t="s">
        <v>16</v>
      </c>
      <c r="F4" s="47">
        <v>2018</v>
      </c>
      <c r="G4" s="47" t="s">
        <v>17</v>
      </c>
      <c r="H4" s="48">
        <v>43465</v>
      </c>
      <c r="I4" s="48">
        <v>43515</v>
      </c>
      <c r="J4" s="48">
        <v>43690</v>
      </c>
      <c r="K4" s="47">
        <v>72991000</v>
      </c>
      <c r="L4" s="47">
        <v>73325000</v>
      </c>
      <c r="M4" s="47" t="s">
        <v>2014</v>
      </c>
      <c r="N4" s="49">
        <v>896527000</v>
      </c>
      <c r="O4" s="50">
        <v>896527000</v>
      </c>
      <c r="P4" s="51"/>
      <c r="Q4" s="49">
        <v>624972000</v>
      </c>
      <c r="R4" s="50">
        <v>624972000</v>
      </c>
      <c r="S4" s="51"/>
      <c r="T4" s="52"/>
      <c r="U4" s="49">
        <v>4362547000</v>
      </c>
      <c r="V4" s="50"/>
      <c r="W4" s="50"/>
      <c r="X4" s="50"/>
      <c r="Y4" s="51"/>
      <c r="Z4" s="52">
        <v>198408000</v>
      </c>
      <c r="AA4" s="52"/>
      <c r="AB4" s="52"/>
      <c r="AC4" s="52"/>
      <c r="AD4" s="52"/>
      <c r="AE4" s="52"/>
      <c r="AF4" s="52"/>
      <c r="AG4" s="52">
        <v>198408000</v>
      </c>
      <c r="AH4" s="52">
        <v>6082454000</v>
      </c>
      <c r="AI4" s="49">
        <v>1368985000</v>
      </c>
      <c r="AJ4" s="50"/>
      <c r="AK4" s="51"/>
      <c r="AL4" s="49"/>
      <c r="AM4" s="50"/>
      <c r="AN4" s="50"/>
      <c r="AO4" s="51"/>
      <c r="AP4" s="49">
        <v>1589209000</v>
      </c>
      <c r="AQ4" s="50">
        <v>550593000</v>
      </c>
      <c r="AR4" s="50">
        <v>990237000</v>
      </c>
      <c r="AS4" s="50"/>
      <c r="AT4" s="50"/>
      <c r="AU4" s="50"/>
      <c r="AV4" s="50"/>
      <c r="AW4" s="50"/>
      <c r="AX4" s="50"/>
      <c r="AY4" s="50"/>
      <c r="AZ4" s="51">
        <v>48379000</v>
      </c>
      <c r="BA4" s="52">
        <v>2958194000</v>
      </c>
      <c r="BB4" s="52">
        <v>9040648000</v>
      </c>
      <c r="BC4" s="49">
        <v>3795931000</v>
      </c>
      <c r="BD4" s="50">
        <v>3172790000</v>
      </c>
      <c r="BE4" s="50"/>
      <c r="BF4" s="50"/>
      <c r="BG4" s="51">
        <v>623141000</v>
      </c>
      <c r="BH4" s="49"/>
      <c r="BI4" s="50"/>
      <c r="BJ4" s="50"/>
      <c r="BK4" s="51"/>
      <c r="BL4" s="49">
        <v>90019000</v>
      </c>
      <c r="BM4" s="50"/>
      <c r="BN4" s="50"/>
      <c r="BO4" s="50"/>
      <c r="BP4" s="50"/>
      <c r="BQ4" s="51"/>
      <c r="BR4" s="52">
        <v>3885950000</v>
      </c>
      <c r="BS4" s="49">
        <v>1045720000</v>
      </c>
      <c r="BT4" s="50"/>
      <c r="BU4" s="51"/>
      <c r="BV4" s="49">
        <v>558165000</v>
      </c>
      <c r="BW4" s="50"/>
      <c r="BX4" s="50"/>
      <c r="BY4" s="50"/>
      <c r="BZ4" s="50"/>
      <c r="CA4" s="50"/>
      <c r="CB4" s="50"/>
      <c r="CC4" s="50">
        <v>318353000</v>
      </c>
      <c r="CD4" s="50"/>
      <c r="CE4" s="50"/>
      <c r="CF4" s="51">
        <v>239812000</v>
      </c>
      <c r="CG4" s="52">
        <v>1603885000</v>
      </c>
      <c r="CH4" s="60">
        <v>5489835000</v>
      </c>
      <c r="CI4" s="52">
        <v>0</v>
      </c>
      <c r="CJ4" s="49">
        <v>694805000</v>
      </c>
      <c r="CK4" s="50"/>
      <c r="CL4" s="50"/>
      <c r="CM4" s="51"/>
      <c r="CN4" s="54">
        <v>-425954000</v>
      </c>
      <c r="CO4" s="50">
        <v>3326155000</v>
      </c>
      <c r="CP4" s="51">
        <v>-44193000</v>
      </c>
      <c r="CQ4" s="54">
        <v>3550813000</v>
      </c>
      <c r="CR4" s="50"/>
      <c r="CS4" s="56">
        <v>3550813000</v>
      </c>
      <c r="CT4" s="52">
        <v>9040648000</v>
      </c>
    </row>
    <row r="5" spans="1:98" x14ac:dyDescent="0.2">
      <c r="A5" s="47" t="s">
        <v>140</v>
      </c>
      <c r="B5" s="47" t="s">
        <v>141</v>
      </c>
      <c r="C5" s="47" t="str">
        <f>VLOOKUP(A5,'[1]S&amp;P 500 Wikipedia'!A:D,3,FALSE)</f>
        <v>Information Technology</v>
      </c>
      <c r="D5" s="47">
        <v>111052</v>
      </c>
      <c r="E5" s="47" t="s">
        <v>16</v>
      </c>
      <c r="F5" s="47">
        <v>2018</v>
      </c>
      <c r="G5" s="47" t="s">
        <v>17</v>
      </c>
      <c r="H5" s="48">
        <v>43373</v>
      </c>
      <c r="I5" s="48">
        <v>43409</v>
      </c>
      <c r="J5" s="48">
        <v>43495</v>
      </c>
      <c r="K5" s="47">
        <v>19206348000</v>
      </c>
      <c r="L5" s="47">
        <v>19390188000</v>
      </c>
      <c r="M5" s="47" t="s">
        <v>2015</v>
      </c>
      <c r="N5" s="49">
        <v>66301000000</v>
      </c>
      <c r="O5" s="50">
        <v>25913000000</v>
      </c>
      <c r="P5" s="51">
        <v>40388000000</v>
      </c>
      <c r="Q5" s="49">
        <v>23186000000</v>
      </c>
      <c r="R5" s="50">
        <v>23186000000</v>
      </c>
      <c r="S5" s="51"/>
      <c r="T5" s="52"/>
      <c r="U5" s="49">
        <v>3956000000</v>
      </c>
      <c r="V5" s="50"/>
      <c r="W5" s="50"/>
      <c r="X5" s="50"/>
      <c r="Y5" s="51"/>
      <c r="Z5" s="52">
        <v>37896000000</v>
      </c>
      <c r="AA5" s="52"/>
      <c r="AB5" s="52"/>
      <c r="AC5" s="52"/>
      <c r="AD5" s="52"/>
      <c r="AE5" s="52"/>
      <c r="AF5" s="52"/>
      <c r="AG5" s="52">
        <v>37896000000</v>
      </c>
      <c r="AH5" s="52">
        <v>131339000000</v>
      </c>
      <c r="AI5" s="49">
        <v>41304000000</v>
      </c>
      <c r="AJ5" s="50"/>
      <c r="AK5" s="51"/>
      <c r="AL5" s="49">
        <v>170799000000</v>
      </c>
      <c r="AM5" s="50"/>
      <c r="AN5" s="50">
        <v>170799000000</v>
      </c>
      <c r="AO5" s="51"/>
      <c r="AP5" s="49">
        <v>22283000000</v>
      </c>
      <c r="AQ5" s="50"/>
      <c r="AR5" s="50"/>
      <c r="AS5" s="50"/>
      <c r="AT5" s="50"/>
      <c r="AU5" s="50"/>
      <c r="AV5" s="50"/>
      <c r="AW5" s="50"/>
      <c r="AX5" s="50"/>
      <c r="AY5" s="50"/>
      <c r="AZ5" s="51">
        <v>22283000000</v>
      </c>
      <c r="BA5" s="52">
        <v>234386000000</v>
      </c>
      <c r="BB5" s="52">
        <v>365725000000</v>
      </c>
      <c r="BC5" s="49">
        <v>55888000000</v>
      </c>
      <c r="BD5" s="50">
        <v>55888000000</v>
      </c>
      <c r="BE5" s="50"/>
      <c r="BF5" s="50"/>
      <c r="BG5" s="51"/>
      <c r="BH5" s="49">
        <v>20748000000</v>
      </c>
      <c r="BI5" s="50">
        <v>11964000000</v>
      </c>
      <c r="BJ5" s="50"/>
      <c r="BK5" s="51">
        <v>8784000000</v>
      </c>
      <c r="BL5" s="49">
        <v>39293000000</v>
      </c>
      <c r="BM5" s="50">
        <v>5966000000</v>
      </c>
      <c r="BN5" s="50"/>
      <c r="BO5" s="50"/>
      <c r="BP5" s="50"/>
      <c r="BQ5" s="51">
        <v>33327000000</v>
      </c>
      <c r="BR5" s="52">
        <v>115929000000</v>
      </c>
      <c r="BS5" s="49">
        <v>93735000000</v>
      </c>
      <c r="BT5" s="50"/>
      <c r="BU5" s="51"/>
      <c r="BV5" s="49">
        <v>48914000000</v>
      </c>
      <c r="BW5" s="50"/>
      <c r="BX5" s="50"/>
      <c r="BY5" s="50"/>
      <c r="BZ5" s="50"/>
      <c r="CA5" s="50"/>
      <c r="CB5" s="50"/>
      <c r="CC5" s="50"/>
      <c r="CD5" s="50"/>
      <c r="CE5" s="50"/>
      <c r="CF5" s="51">
        <v>48914000000</v>
      </c>
      <c r="CG5" s="52">
        <v>142649000000</v>
      </c>
      <c r="CH5" s="60">
        <v>258578000000</v>
      </c>
      <c r="CI5" s="52"/>
      <c r="CJ5" s="49">
        <v>40201000000</v>
      </c>
      <c r="CK5" s="50">
        <v>40201000000</v>
      </c>
      <c r="CL5" s="50"/>
      <c r="CM5" s="51"/>
      <c r="CN5" s="54"/>
      <c r="CO5" s="50">
        <v>70400000000</v>
      </c>
      <c r="CP5" s="51">
        <v>-3454000000</v>
      </c>
      <c r="CQ5" s="54">
        <v>107147000000</v>
      </c>
      <c r="CR5" s="50"/>
      <c r="CS5" s="56">
        <v>107147000000</v>
      </c>
      <c r="CT5" s="52">
        <v>365725000000</v>
      </c>
    </row>
    <row r="6" spans="1:98" x14ac:dyDescent="0.2">
      <c r="A6" s="47" t="s">
        <v>26</v>
      </c>
      <c r="B6" s="47" t="s">
        <v>27</v>
      </c>
      <c r="C6" s="47" t="str">
        <f>VLOOKUP(A6,'[1]S&amp;P 500 Wikipedia'!A:D,3,FALSE)</f>
        <v>Health Care</v>
      </c>
      <c r="D6" s="47">
        <v>61199</v>
      </c>
      <c r="E6" s="47" t="s">
        <v>16</v>
      </c>
      <c r="F6" s="47">
        <v>2018</v>
      </c>
      <c r="G6" s="47" t="s">
        <v>17</v>
      </c>
      <c r="H6" s="48">
        <v>43465</v>
      </c>
      <c r="I6" s="48">
        <v>43523</v>
      </c>
      <c r="J6" s="48">
        <v>43588</v>
      </c>
      <c r="K6" s="47">
        <v>1494000000</v>
      </c>
      <c r="L6" s="47">
        <v>1501000000</v>
      </c>
      <c r="M6" s="47" t="s">
        <v>2016</v>
      </c>
      <c r="N6" s="49">
        <v>8061000000</v>
      </c>
      <c r="O6" s="50">
        <v>7289000000</v>
      </c>
      <c r="P6" s="51">
        <v>772000000</v>
      </c>
      <c r="Q6" s="49">
        <v>5384000000</v>
      </c>
      <c r="R6" s="50">
        <v>5384000000</v>
      </c>
      <c r="S6" s="51"/>
      <c r="T6" s="52"/>
      <c r="U6" s="49">
        <v>1605000000</v>
      </c>
      <c r="V6" s="50"/>
      <c r="W6" s="50"/>
      <c r="X6" s="50"/>
      <c r="Y6" s="51"/>
      <c r="Z6" s="52">
        <v>1895000000</v>
      </c>
      <c r="AA6" s="52">
        <v>1895000000</v>
      </c>
      <c r="AB6" s="52"/>
      <c r="AC6" s="52"/>
      <c r="AD6" s="52"/>
      <c r="AE6" s="52"/>
      <c r="AF6" s="52"/>
      <c r="AG6" s="52"/>
      <c r="AH6" s="52">
        <v>16945000000</v>
      </c>
      <c r="AI6" s="49">
        <v>2883000000</v>
      </c>
      <c r="AJ6" s="50"/>
      <c r="AK6" s="51"/>
      <c r="AL6" s="49">
        <v>1420000000</v>
      </c>
      <c r="AM6" s="50"/>
      <c r="AN6" s="50"/>
      <c r="AO6" s="51"/>
      <c r="AP6" s="49">
        <v>38104000000</v>
      </c>
      <c r="AQ6" s="50">
        <v>21233000000</v>
      </c>
      <c r="AR6" s="50">
        <v>15663000000</v>
      </c>
      <c r="AS6" s="50"/>
      <c r="AT6" s="50"/>
      <c r="AU6" s="50"/>
      <c r="AV6" s="50"/>
      <c r="AW6" s="50"/>
      <c r="AX6" s="50"/>
      <c r="AY6" s="50"/>
      <c r="AZ6" s="51">
        <v>1208000000</v>
      </c>
      <c r="BA6" s="52">
        <v>42407000000</v>
      </c>
      <c r="BB6" s="52">
        <v>59352000000</v>
      </c>
      <c r="BC6" s="49">
        <v>11931000000</v>
      </c>
      <c r="BD6" s="50"/>
      <c r="BE6" s="50"/>
      <c r="BF6" s="50"/>
      <c r="BG6" s="51"/>
      <c r="BH6" s="49">
        <v>5308000000</v>
      </c>
      <c r="BI6" s="50"/>
      <c r="BJ6" s="50"/>
      <c r="BK6" s="51"/>
      <c r="BL6" s="49"/>
      <c r="BM6" s="50"/>
      <c r="BN6" s="50"/>
      <c r="BO6" s="50"/>
      <c r="BP6" s="50"/>
      <c r="BQ6" s="51"/>
      <c r="BR6" s="52">
        <v>17239000000</v>
      </c>
      <c r="BS6" s="49">
        <v>35002000000</v>
      </c>
      <c r="BT6" s="50"/>
      <c r="BU6" s="51"/>
      <c r="BV6" s="49">
        <v>15557000000</v>
      </c>
      <c r="BW6" s="50"/>
      <c r="BX6" s="50"/>
      <c r="BY6" s="50"/>
      <c r="BZ6" s="50"/>
      <c r="CA6" s="50"/>
      <c r="CB6" s="50"/>
      <c r="CC6" s="50">
        <v>1067000000</v>
      </c>
      <c r="CD6" s="50"/>
      <c r="CE6" s="50"/>
      <c r="CF6" s="51">
        <v>14490000000</v>
      </c>
      <c r="CG6" s="52">
        <v>50559000000</v>
      </c>
      <c r="CH6" s="60">
        <v>67798000000</v>
      </c>
      <c r="CI6" s="52"/>
      <c r="CJ6" s="49">
        <v>14774000000</v>
      </c>
      <c r="CK6" s="50"/>
      <c r="CL6" s="50"/>
      <c r="CM6" s="51"/>
      <c r="CN6" s="54">
        <v>-24108000000</v>
      </c>
      <c r="CO6" s="50">
        <v>3368000000</v>
      </c>
      <c r="CP6" s="51">
        <v>-2480000000</v>
      </c>
      <c r="CQ6" s="54">
        <v>-8446000000</v>
      </c>
      <c r="CR6" s="50"/>
      <c r="CS6" s="56">
        <v>-8446000000</v>
      </c>
      <c r="CT6" s="52">
        <v>59352000000</v>
      </c>
    </row>
    <row r="7" spans="1:98" x14ac:dyDescent="0.2">
      <c r="A7" s="47" t="s">
        <v>115</v>
      </c>
      <c r="B7" s="47" t="s">
        <v>116</v>
      </c>
      <c r="C7" s="47" t="str">
        <f>VLOOKUP(A7,'[1]S&amp;P 500 Wikipedia'!A:D,3,FALSE)</f>
        <v>Health Care</v>
      </c>
      <c r="D7" s="47">
        <v>187024</v>
      </c>
      <c r="E7" s="47" t="s">
        <v>16</v>
      </c>
      <c r="F7" s="47">
        <v>2018</v>
      </c>
      <c r="G7" s="47" t="s">
        <v>17</v>
      </c>
      <c r="H7" s="48">
        <v>43373</v>
      </c>
      <c r="I7" s="48">
        <v>43424</v>
      </c>
      <c r="J7" s="48">
        <v>43424</v>
      </c>
      <c r="K7" s="47">
        <v>215396000</v>
      </c>
      <c r="L7" s="47">
        <v>217459000</v>
      </c>
      <c r="M7" s="47" t="s">
        <v>1607</v>
      </c>
      <c r="N7" s="49">
        <v>2492516000</v>
      </c>
      <c r="O7" s="50">
        <v>2492516000</v>
      </c>
      <c r="P7" s="51"/>
      <c r="Q7" s="49">
        <v>11314226000</v>
      </c>
      <c r="R7" s="50">
        <v>11314226000</v>
      </c>
      <c r="S7" s="51"/>
      <c r="T7" s="52"/>
      <c r="U7" s="49">
        <v>11918508000</v>
      </c>
      <c r="V7" s="50"/>
      <c r="W7" s="50"/>
      <c r="X7" s="50"/>
      <c r="Y7" s="51"/>
      <c r="Z7" s="52">
        <v>169122000</v>
      </c>
      <c r="AA7" s="52">
        <v>169122000</v>
      </c>
      <c r="AB7" s="52"/>
      <c r="AC7" s="52"/>
      <c r="AD7" s="52"/>
      <c r="AE7" s="52"/>
      <c r="AF7" s="52"/>
      <c r="AG7" s="52"/>
      <c r="AH7" s="52">
        <v>25894372000</v>
      </c>
      <c r="AI7" s="49">
        <v>1892424000</v>
      </c>
      <c r="AJ7" s="50">
        <v>3407908000</v>
      </c>
      <c r="AK7" s="51">
        <v>-1515484000</v>
      </c>
      <c r="AL7" s="49"/>
      <c r="AM7" s="50"/>
      <c r="AN7" s="50"/>
      <c r="AO7" s="51"/>
      <c r="AP7" s="49">
        <v>9883042000</v>
      </c>
      <c r="AQ7" s="50"/>
      <c r="AR7" s="50">
        <v>6664272000</v>
      </c>
      <c r="AS7" s="50">
        <v>2947828000</v>
      </c>
      <c r="AT7" s="50"/>
      <c r="AU7" s="50"/>
      <c r="AV7" s="50"/>
      <c r="AW7" s="50"/>
      <c r="AX7" s="50"/>
      <c r="AY7" s="50"/>
      <c r="AZ7" s="51">
        <v>270942000</v>
      </c>
      <c r="BA7" s="52">
        <v>11775466000</v>
      </c>
      <c r="BB7" s="52">
        <v>37669838000</v>
      </c>
      <c r="BC7" s="49">
        <v>27718030000</v>
      </c>
      <c r="BD7" s="50">
        <v>26836873000</v>
      </c>
      <c r="BE7" s="50"/>
      <c r="BF7" s="50"/>
      <c r="BG7" s="51">
        <v>881157000</v>
      </c>
      <c r="BH7" s="49">
        <v>151657000</v>
      </c>
      <c r="BI7" s="50"/>
      <c r="BJ7" s="50"/>
      <c r="BK7" s="51"/>
      <c r="BL7" s="49"/>
      <c r="BM7" s="50"/>
      <c r="BN7" s="50"/>
      <c r="BO7" s="50"/>
      <c r="BP7" s="50"/>
      <c r="BQ7" s="51"/>
      <c r="BR7" s="52">
        <v>27869687000</v>
      </c>
      <c r="BS7" s="49">
        <v>4510828000</v>
      </c>
      <c r="BT7" s="50"/>
      <c r="BU7" s="51"/>
      <c r="BV7" s="49">
        <v>2239362000</v>
      </c>
      <c r="BW7" s="50"/>
      <c r="BX7" s="50"/>
      <c r="BY7" s="50"/>
      <c r="BZ7" s="50"/>
      <c r="CA7" s="50"/>
      <c r="CB7" s="50"/>
      <c r="CC7" s="50">
        <v>1829410000</v>
      </c>
      <c r="CD7" s="50"/>
      <c r="CE7" s="50"/>
      <c r="CF7" s="51">
        <v>409952000</v>
      </c>
      <c r="CG7" s="52">
        <v>6750190000</v>
      </c>
      <c r="CH7" s="60">
        <v>34619877000</v>
      </c>
      <c r="CI7" s="52"/>
      <c r="CJ7" s="49">
        <v>4718309000</v>
      </c>
      <c r="CK7" s="50"/>
      <c r="CL7" s="50"/>
      <c r="CM7" s="51"/>
      <c r="CN7" s="54">
        <v>-5426814000</v>
      </c>
      <c r="CO7" s="50">
        <v>3720582000</v>
      </c>
      <c r="CP7" s="51">
        <v>-79253000</v>
      </c>
      <c r="CQ7" s="54">
        <v>2932824000</v>
      </c>
      <c r="CR7" s="50">
        <v>117137000</v>
      </c>
      <c r="CS7" s="56">
        <v>3049961000</v>
      </c>
      <c r="CT7" s="52">
        <v>37669838000</v>
      </c>
    </row>
    <row r="8" spans="1:98" x14ac:dyDescent="0.2">
      <c r="A8" s="47" t="s">
        <v>29</v>
      </c>
      <c r="B8" s="47" t="s">
        <v>30</v>
      </c>
      <c r="C8" s="47" t="str">
        <f>VLOOKUP(A8,'[1]S&amp;P 500 Wikipedia'!A:D,3,FALSE)</f>
        <v>Health Care</v>
      </c>
      <c r="D8" s="47">
        <v>445587</v>
      </c>
      <c r="E8" s="47" t="s">
        <v>16</v>
      </c>
      <c r="F8" s="47">
        <v>2018</v>
      </c>
      <c r="G8" s="47" t="s">
        <v>17</v>
      </c>
      <c r="H8" s="48">
        <v>43555</v>
      </c>
      <c r="I8" s="48">
        <v>43608</v>
      </c>
      <c r="J8" s="48">
        <v>43769</v>
      </c>
      <c r="K8" s="47">
        <v>45091000</v>
      </c>
      <c r="L8" s="47">
        <v>46146000</v>
      </c>
      <c r="M8" s="47" t="s">
        <v>2017</v>
      </c>
      <c r="N8" s="49">
        <v>491698000</v>
      </c>
      <c r="O8" s="50">
        <v>121021000</v>
      </c>
      <c r="P8" s="51">
        <v>370677000</v>
      </c>
      <c r="Q8" s="49">
        <v>90809000</v>
      </c>
      <c r="R8" s="50">
        <v>90809000</v>
      </c>
      <c r="S8" s="51"/>
      <c r="T8" s="52"/>
      <c r="U8" s="49">
        <v>80942000</v>
      </c>
      <c r="V8" s="50"/>
      <c r="W8" s="50"/>
      <c r="X8" s="50"/>
      <c r="Y8" s="51"/>
      <c r="Z8" s="52">
        <v>13748000</v>
      </c>
      <c r="AA8" s="52">
        <v>13748000</v>
      </c>
      <c r="AB8" s="52"/>
      <c r="AC8" s="52"/>
      <c r="AD8" s="52"/>
      <c r="AE8" s="52"/>
      <c r="AF8" s="52"/>
      <c r="AG8" s="52"/>
      <c r="AH8" s="52">
        <v>677197000</v>
      </c>
      <c r="AI8" s="49">
        <v>145005000</v>
      </c>
      <c r="AJ8" s="50"/>
      <c r="AK8" s="51"/>
      <c r="AL8" s="49">
        <v>21718000</v>
      </c>
      <c r="AM8" s="50"/>
      <c r="AN8" s="50"/>
      <c r="AO8" s="51"/>
      <c r="AP8" s="49">
        <v>210426000</v>
      </c>
      <c r="AQ8" s="50">
        <v>15208000</v>
      </c>
      <c r="AR8" s="50">
        <v>32601000</v>
      </c>
      <c r="AS8" s="50"/>
      <c r="AT8" s="50"/>
      <c r="AU8" s="50">
        <v>77502000</v>
      </c>
      <c r="AV8" s="50"/>
      <c r="AW8" s="50"/>
      <c r="AX8" s="50"/>
      <c r="AY8" s="50"/>
      <c r="AZ8" s="51">
        <v>85115000</v>
      </c>
      <c r="BA8" s="52">
        <v>377149000</v>
      </c>
      <c r="BB8" s="52">
        <v>1054346000</v>
      </c>
      <c r="BC8" s="49">
        <v>89605000</v>
      </c>
      <c r="BD8" s="50">
        <v>32185000</v>
      </c>
      <c r="BE8" s="50"/>
      <c r="BF8" s="50"/>
      <c r="BG8" s="51">
        <v>57420000</v>
      </c>
      <c r="BH8" s="49"/>
      <c r="BI8" s="50"/>
      <c r="BJ8" s="50"/>
      <c r="BK8" s="51"/>
      <c r="BL8" s="49">
        <v>16393000</v>
      </c>
      <c r="BM8" s="50">
        <v>16393000</v>
      </c>
      <c r="BN8" s="50"/>
      <c r="BO8" s="50"/>
      <c r="BP8" s="50"/>
      <c r="BQ8" s="51"/>
      <c r="BR8" s="52">
        <v>105998000</v>
      </c>
      <c r="BS8" s="49"/>
      <c r="BT8" s="50"/>
      <c r="BU8" s="51"/>
      <c r="BV8" s="49">
        <v>11458000</v>
      </c>
      <c r="BW8" s="50"/>
      <c r="BX8" s="50"/>
      <c r="BY8" s="50"/>
      <c r="BZ8" s="50"/>
      <c r="CA8" s="50"/>
      <c r="CB8" s="50"/>
      <c r="CC8" s="50">
        <v>822000</v>
      </c>
      <c r="CD8" s="50"/>
      <c r="CE8" s="50"/>
      <c r="CF8" s="51">
        <v>10636000</v>
      </c>
      <c r="CG8" s="52">
        <v>11458000</v>
      </c>
      <c r="CH8" s="60">
        <v>117456000</v>
      </c>
      <c r="CI8" s="52">
        <v>0</v>
      </c>
      <c r="CJ8" s="49">
        <v>690958000</v>
      </c>
      <c r="CK8" s="50"/>
      <c r="CL8" s="50"/>
      <c r="CM8" s="51"/>
      <c r="CN8" s="54">
        <v>-138852000</v>
      </c>
      <c r="CO8" s="50">
        <v>399473000</v>
      </c>
      <c r="CP8" s="51">
        <v>-14689000</v>
      </c>
      <c r="CQ8" s="54">
        <v>936890000</v>
      </c>
      <c r="CR8" s="50"/>
      <c r="CS8" s="56">
        <v>936890000</v>
      </c>
      <c r="CT8" s="52">
        <v>1054346000</v>
      </c>
    </row>
    <row r="9" spans="1:98" x14ac:dyDescent="0.2">
      <c r="A9" s="47" t="s">
        <v>22</v>
      </c>
      <c r="B9" s="47" t="s">
        <v>23</v>
      </c>
      <c r="C9" s="47" t="str">
        <f>VLOOKUP(A9,'[1]S&amp;P 500 Wikipedia'!A:D,3,FALSE)</f>
        <v>Health Care</v>
      </c>
      <c r="D9" s="47">
        <v>63877</v>
      </c>
      <c r="E9" s="47" t="s">
        <v>16</v>
      </c>
      <c r="F9" s="47">
        <v>2018</v>
      </c>
      <c r="G9" s="47" t="s">
        <v>17</v>
      </c>
      <c r="H9" s="48">
        <v>43465</v>
      </c>
      <c r="I9" s="48">
        <v>43518</v>
      </c>
      <c r="J9" s="48">
        <v>43518</v>
      </c>
      <c r="K9" s="47">
        <v>1761167000</v>
      </c>
      <c r="L9" s="47">
        <v>1774092000</v>
      </c>
      <c r="M9" s="47" t="s">
        <v>1609</v>
      </c>
      <c r="N9" s="49">
        <v>4086000000</v>
      </c>
      <c r="O9" s="50">
        <v>3844000000</v>
      </c>
      <c r="P9" s="51">
        <v>242000000</v>
      </c>
      <c r="Q9" s="49">
        <v>5182000000</v>
      </c>
      <c r="R9" s="50">
        <v>5182000000</v>
      </c>
      <c r="S9" s="51"/>
      <c r="T9" s="52"/>
      <c r="U9" s="49">
        <v>3796000000</v>
      </c>
      <c r="V9" s="50"/>
      <c r="W9" s="50"/>
      <c r="X9" s="50"/>
      <c r="Y9" s="51"/>
      <c r="Z9" s="52">
        <v>1568000000</v>
      </c>
      <c r="AA9" s="52">
        <v>1559000000</v>
      </c>
      <c r="AB9" s="52"/>
      <c r="AC9" s="52">
        <v>9000000</v>
      </c>
      <c r="AD9" s="52"/>
      <c r="AE9" s="52"/>
      <c r="AF9" s="52"/>
      <c r="AG9" s="52"/>
      <c r="AH9" s="52">
        <v>14632000000</v>
      </c>
      <c r="AI9" s="49">
        <v>7563000000</v>
      </c>
      <c r="AJ9" s="50">
        <v>15706000000</v>
      </c>
      <c r="AK9" s="51">
        <v>-8143000000</v>
      </c>
      <c r="AL9" s="49">
        <v>897000000</v>
      </c>
      <c r="AM9" s="50"/>
      <c r="AN9" s="50"/>
      <c r="AO9" s="51"/>
      <c r="AP9" s="49">
        <v>44081000000</v>
      </c>
      <c r="AQ9" s="50">
        <v>18942000000</v>
      </c>
      <c r="AR9" s="50">
        <v>23254000000</v>
      </c>
      <c r="AS9" s="50"/>
      <c r="AT9" s="50"/>
      <c r="AU9" s="50"/>
      <c r="AV9" s="50"/>
      <c r="AW9" s="50"/>
      <c r="AX9" s="50"/>
      <c r="AY9" s="50"/>
      <c r="AZ9" s="51">
        <v>1885000000</v>
      </c>
      <c r="BA9" s="52">
        <v>52541000000</v>
      </c>
      <c r="BB9" s="52">
        <v>67173000000</v>
      </c>
      <c r="BC9" s="49">
        <v>8805000000</v>
      </c>
      <c r="BD9" s="50">
        <v>2975000000</v>
      </c>
      <c r="BE9" s="50"/>
      <c r="BF9" s="50"/>
      <c r="BG9" s="51">
        <v>5830000000</v>
      </c>
      <c r="BH9" s="49">
        <v>207000000</v>
      </c>
      <c r="BI9" s="50">
        <v>200000000</v>
      </c>
      <c r="BJ9" s="50"/>
      <c r="BK9" s="51">
        <v>7000000</v>
      </c>
      <c r="BL9" s="49"/>
      <c r="BM9" s="50"/>
      <c r="BN9" s="50"/>
      <c r="BO9" s="50"/>
      <c r="BP9" s="50"/>
      <c r="BQ9" s="51"/>
      <c r="BR9" s="52">
        <v>9012000000</v>
      </c>
      <c r="BS9" s="49">
        <v>19359000000</v>
      </c>
      <c r="BT9" s="50"/>
      <c r="BU9" s="51"/>
      <c r="BV9" s="49">
        <v>8080000000</v>
      </c>
      <c r="BW9" s="50"/>
      <c r="BX9" s="50"/>
      <c r="BY9" s="50"/>
      <c r="BZ9" s="50"/>
      <c r="CA9" s="50"/>
      <c r="CB9" s="50"/>
      <c r="CC9" s="50"/>
      <c r="CD9" s="50"/>
      <c r="CE9" s="50"/>
      <c r="CF9" s="51">
        <v>8080000000</v>
      </c>
      <c r="CG9" s="52">
        <v>27439000000</v>
      </c>
      <c r="CH9" s="60">
        <v>36451000000</v>
      </c>
      <c r="CI9" s="52">
        <v>0</v>
      </c>
      <c r="CJ9" s="49">
        <v>23512000000</v>
      </c>
      <c r="CK9" s="50"/>
      <c r="CL9" s="50"/>
      <c r="CM9" s="51"/>
      <c r="CN9" s="54">
        <v>-9962000000</v>
      </c>
      <c r="CO9" s="50">
        <v>24560000000</v>
      </c>
      <c r="CP9" s="51">
        <v>-7586000000</v>
      </c>
      <c r="CQ9" s="54">
        <v>30524000000</v>
      </c>
      <c r="CR9" s="50">
        <v>198000000</v>
      </c>
      <c r="CS9" s="56">
        <v>30722000000</v>
      </c>
      <c r="CT9" s="52">
        <v>67173000000</v>
      </c>
    </row>
    <row r="10" spans="1:98" x14ac:dyDescent="0.2">
      <c r="A10" s="47" t="s">
        <v>32</v>
      </c>
      <c r="B10" s="47" t="s">
        <v>33</v>
      </c>
      <c r="C10" s="47" t="str">
        <f>VLOOKUP(A10,'[1]S&amp;P 500 Wikipedia'!A:D,3,FALSE)</f>
        <v>Information Technology</v>
      </c>
      <c r="D10" s="47">
        <v>61372</v>
      </c>
      <c r="E10" s="47" t="s">
        <v>16</v>
      </c>
      <c r="F10" s="47">
        <v>2018</v>
      </c>
      <c r="G10" s="47" t="s">
        <v>17</v>
      </c>
      <c r="H10" s="48">
        <v>43343</v>
      </c>
      <c r="I10" s="48">
        <v>43397</v>
      </c>
      <c r="J10" s="48">
        <v>43397</v>
      </c>
      <c r="K10" s="47">
        <v>640899432</v>
      </c>
      <c r="L10" s="47">
        <v>653794361</v>
      </c>
      <c r="M10" s="59" t="s">
        <v>1610</v>
      </c>
      <c r="N10" s="49">
        <v>5064552000</v>
      </c>
      <c r="O10" s="50">
        <v>5061360000</v>
      </c>
      <c r="P10" s="51">
        <v>3192000</v>
      </c>
      <c r="Q10" s="36">
        <v>0</v>
      </c>
      <c r="R10" s="37">
        <v>0</v>
      </c>
      <c r="S10" s="51"/>
      <c r="T10" s="52"/>
      <c r="U10" s="49"/>
      <c r="V10" s="50"/>
      <c r="W10" s="50"/>
      <c r="X10" s="50"/>
      <c r="Y10" s="51"/>
      <c r="Z10" s="38">
        <f>7496368000+1024639000</f>
        <v>8521007000</v>
      </c>
      <c r="AA10" s="52"/>
      <c r="AB10" s="52"/>
      <c r="AC10" s="52"/>
      <c r="AD10" s="52"/>
      <c r="AE10" s="52"/>
      <c r="AF10" s="52"/>
      <c r="AG10" s="38">
        <f>7496368000+1024639000</f>
        <v>8521007000</v>
      </c>
      <c r="AH10" s="52">
        <v>13585559000</v>
      </c>
      <c r="AI10" s="49">
        <v>1264020000</v>
      </c>
      <c r="AJ10" s="50"/>
      <c r="AK10" s="51"/>
      <c r="AL10" s="49">
        <v>215532000</v>
      </c>
      <c r="AM10" s="50"/>
      <c r="AN10" s="50"/>
      <c r="AO10" s="51"/>
      <c r="AP10" s="49">
        <v>9383972000</v>
      </c>
      <c r="AQ10" s="50"/>
      <c r="AR10" s="50">
        <v>5383012000</v>
      </c>
      <c r="AS10" s="50"/>
      <c r="AT10" s="50"/>
      <c r="AU10" s="50">
        <v>2086807000</v>
      </c>
      <c r="AV10" s="50"/>
      <c r="AW10" s="50"/>
      <c r="AX10" s="50"/>
      <c r="AY10" s="50"/>
      <c r="AZ10" s="51">
        <v>1914153000</v>
      </c>
      <c r="BA10" s="52">
        <v>10863524000</v>
      </c>
      <c r="BB10" s="52">
        <v>24449083000</v>
      </c>
      <c r="BC10" s="49">
        <v>6415859000</v>
      </c>
      <c r="BD10" s="50">
        <v>1348802000</v>
      </c>
      <c r="BE10" s="50"/>
      <c r="BF10" s="50"/>
      <c r="BG10" s="51">
        <v>5067057000</v>
      </c>
      <c r="BH10" s="49">
        <v>5337000</v>
      </c>
      <c r="BI10" s="50"/>
      <c r="BJ10" s="50"/>
      <c r="BK10" s="51"/>
      <c r="BL10" s="49">
        <v>3730555000</v>
      </c>
      <c r="BM10" s="50">
        <v>2837682000</v>
      </c>
      <c r="BN10" s="50"/>
      <c r="BO10" s="50"/>
      <c r="BP10" s="50"/>
      <c r="BQ10" s="51">
        <v>892873000</v>
      </c>
      <c r="BR10" s="52">
        <v>10151751000</v>
      </c>
      <c r="BS10" s="49">
        <v>19676000</v>
      </c>
      <c r="BT10" s="50"/>
      <c r="BU10" s="51"/>
      <c r="BV10" s="49">
        <v>3553068000</v>
      </c>
      <c r="BW10" s="50">
        <v>618124000</v>
      </c>
      <c r="BX10" s="50">
        <v>1410656000</v>
      </c>
      <c r="BY10" s="50"/>
      <c r="BZ10" s="50"/>
      <c r="CA10" s="50"/>
      <c r="CB10" s="50"/>
      <c r="CC10" s="50">
        <v>1082565000</v>
      </c>
      <c r="CD10" s="50"/>
      <c r="CE10" s="50"/>
      <c r="CF10" s="51">
        <v>441723000</v>
      </c>
      <c r="CG10" s="52">
        <v>3572744000</v>
      </c>
      <c r="CH10" s="60">
        <v>13724495000</v>
      </c>
      <c r="CI10" s="52"/>
      <c r="CJ10" s="49">
        <v>4870836000</v>
      </c>
      <c r="CK10" s="50">
        <v>72000</v>
      </c>
      <c r="CL10" s="50">
        <v>4870764000</v>
      </c>
      <c r="CM10" s="51"/>
      <c r="CN10" s="54">
        <v>-2116948000</v>
      </c>
      <c r="CO10" s="50">
        <v>7952413000</v>
      </c>
      <c r="CP10" s="51">
        <v>-341548000</v>
      </c>
      <c r="CQ10" s="54">
        <v>10364753000</v>
      </c>
      <c r="CR10" s="50">
        <v>359835000</v>
      </c>
      <c r="CS10" s="56">
        <v>10724588000</v>
      </c>
      <c r="CT10" s="52">
        <v>24449083000</v>
      </c>
    </row>
    <row r="11" spans="1:98" x14ac:dyDescent="0.2">
      <c r="A11" s="47" t="s">
        <v>40</v>
      </c>
      <c r="B11" s="47" t="s">
        <v>41</v>
      </c>
      <c r="C11" s="47" t="str">
        <f>VLOOKUP(A11,'[1]S&amp;P 500 Wikipedia'!A:D,3,FALSE)</f>
        <v>Information Technology</v>
      </c>
      <c r="D11" s="47">
        <v>14099</v>
      </c>
      <c r="E11" s="47" t="s">
        <v>16</v>
      </c>
      <c r="F11" s="47">
        <v>2018</v>
      </c>
      <c r="G11" s="47" t="s">
        <v>17</v>
      </c>
      <c r="H11" s="48">
        <v>43465</v>
      </c>
      <c r="I11" s="48">
        <v>43490</v>
      </c>
      <c r="J11" s="48">
        <v>43490</v>
      </c>
      <c r="K11" s="47">
        <v>488256000</v>
      </c>
      <c r="L11" s="47">
        <v>496821000</v>
      </c>
      <c r="M11" s="47" t="s">
        <v>1611</v>
      </c>
      <c r="N11" s="49">
        <v>3228962000</v>
      </c>
      <c r="O11" s="50">
        <v>1642775000</v>
      </c>
      <c r="P11" s="51">
        <v>1586187000</v>
      </c>
      <c r="Q11" s="49">
        <v>1315578000</v>
      </c>
      <c r="R11" s="50">
        <v>1315578000</v>
      </c>
      <c r="S11" s="51"/>
      <c r="T11" s="52"/>
      <c r="U11" s="49"/>
      <c r="V11" s="50"/>
      <c r="W11" s="50"/>
      <c r="X11" s="50"/>
      <c r="Y11" s="51"/>
      <c r="Z11" s="52">
        <v>312499000</v>
      </c>
      <c r="AA11" s="52">
        <v>312499000</v>
      </c>
      <c r="AB11" s="52"/>
      <c r="AC11" s="52"/>
      <c r="AD11" s="52"/>
      <c r="AE11" s="52"/>
      <c r="AF11" s="52"/>
      <c r="AG11" s="52"/>
      <c r="AH11" s="52">
        <v>4857039000</v>
      </c>
      <c r="AI11" s="49">
        <v>1075072000</v>
      </c>
      <c r="AJ11" s="50"/>
      <c r="AK11" s="51"/>
      <c r="AL11" s="49"/>
      <c r="AM11" s="50"/>
      <c r="AN11" s="50"/>
      <c r="AO11" s="51"/>
      <c r="AP11" s="49">
        <v>12836571000</v>
      </c>
      <c r="AQ11" s="50">
        <v>2069001000</v>
      </c>
      <c r="AR11" s="50">
        <v>10581048000</v>
      </c>
      <c r="AS11" s="50"/>
      <c r="AT11" s="50"/>
      <c r="AU11" s="50"/>
      <c r="AV11" s="50"/>
      <c r="AW11" s="50"/>
      <c r="AX11" s="50"/>
      <c r="AY11" s="50"/>
      <c r="AZ11" s="51">
        <v>186522000</v>
      </c>
      <c r="BA11" s="52">
        <v>13911643000</v>
      </c>
      <c r="BB11" s="52">
        <v>18768682000</v>
      </c>
      <c r="BC11" s="49">
        <v>1385152000</v>
      </c>
      <c r="BD11" s="50">
        <v>186258000</v>
      </c>
      <c r="BE11" s="50"/>
      <c r="BF11" s="50"/>
      <c r="BG11" s="51">
        <v>1198894000</v>
      </c>
      <c r="BH11" s="49"/>
      <c r="BI11" s="50"/>
      <c r="BJ11" s="50"/>
      <c r="BK11" s="51"/>
      <c r="BL11" s="49">
        <v>2915974000</v>
      </c>
      <c r="BM11" s="50">
        <v>2915974000</v>
      </c>
      <c r="BN11" s="50"/>
      <c r="BO11" s="50"/>
      <c r="BP11" s="50"/>
      <c r="BQ11" s="51"/>
      <c r="BR11" s="52">
        <v>4301126000</v>
      </c>
      <c r="BS11" s="49">
        <v>4124800000</v>
      </c>
      <c r="BT11" s="50"/>
      <c r="BU11" s="51"/>
      <c r="BV11" s="49">
        <v>980642000</v>
      </c>
      <c r="BW11" s="50"/>
      <c r="BX11" s="50"/>
      <c r="BY11" s="50"/>
      <c r="BZ11" s="50"/>
      <c r="CA11" s="50"/>
      <c r="CB11" s="50">
        <v>137630000</v>
      </c>
      <c r="CC11" s="50">
        <v>46702000</v>
      </c>
      <c r="CD11" s="50"/>
      <c r="CE11" s="50"/>
      <c r="CF11" s="51">
        <v>796310000</v>
      </c>
      <c r="CG11" s="52">
        <v>5105442000</v>
      </c>
      <c r="CH11" s="60">
        <v>9406568000</v>
      </c>
      <c r="CI11" s="52">
        <v>0</v>
      </c>
      <c r="CJ11" s="49">
        <v>5685398000</v>
      </c>
      <c r="CK11" s="50">
        <v>61000</v>
      </c>
      <c r="CL11" s="50">
        <v>5685337000</v>
      </c>
      <c r="CM11" s="51"/>
      <c r="CN11" s="54">
        <v>-7990751000</v>
      </c>
      <c r="CO11" s="50">
        <v>11815597000</v>
      </c>
      <c r="CP11" s="51">
        <v>-148130000</v>
      </c>
      <c r="CQ11" s="54">
        <v>9362114000</v>
      </c>
      <c r="CR11" s="50"/>
      <c r="CS11" s="56">
        <v>9362114000</v>
      </c>
      <c r="CT11" s="52">
        <v>18768682000</v>
      </c>
    </row>
    <row r="12" spans="1:98" x14ac:dyDescent="0.2">
      <c r="A12" s="47" t="s">
        <v>127</v>
      </c>
      <c r="B12" s="47" t="s">
        <v>128</v>
      </c>
      <c r="C12" s="47" t="str">
        <f>VLOOKUP(A12,'[1]S&amp;P 500 Wikipedia'!A:D,3,FALSE)</f>
        <v>Information Technology</v>
      </c>
      <c r="D12" s="47">
        <v>65917</v>
      </c>
      <c r="E12" s="47" t="s">
        <v>16</v>
      </c>
      <c r="F12" s="47">
        <v>2018</v>
      </c>
      <c r="G12" s="47" t="s">
        <v>17</v>
      </c>
      <c r="H12" s="48">
        <v>43404</v>
      </c>
      <c r="I12" s="48">
        <v>43431</v>
      </c>
      <c r="J12" s="48">
        <v>43431</v>
      </c>
      <c r="K12" s="47">
        <v>370928000</v>
      </c>
      <c r="L12" s="47">
        <v>374970000</v>
      </c>
      <c r="M12" s="47" t="s">
        <v>1612</v>
      </c>
      <c r="N12" s="49">
        <v>816591000</v>
      </c>
      <c r="O12" s="50">
        <v>816591000</v>
      </c>
      <c r="P12" s="51"/>
      <c r="Q12" s="49">
        <v>639717000</v>
      </c>
      <c r="R12" s="50">
        <v>639717000</v>
      </c>
      <c r="S12" s="51"/>
      <c r="T12" s="52"/>
      <c r="U12" s="49">
        <v>586760000</v>
      </c>
      <c r="V12" s="50"/>
      <c r="W12" s="50"/>
      <c r="X12" s="50"/>
      <c r="Y12" s="51"/>
      <c r="Z12" s="52">
        <v>69058000</v>
      </c>
      <c r="AA12" s="52">
        <v>65862000</v>
      </c>
      <c r="AB12" s="52"/>
      <c r="AC12" s="52"/>
      <c r="AD12" s="52"/>
      <c r="AE12" s="52">
        <v>3196000</v>
      </c>
      <c r="AF12" s="52"/>
      <c r="AG12" s="52"/>
      <c r="AH12" s="52">
        <v>2112126000</v>
      </c>
      <c r="AI12" s="49">
        <v>1154328000</v>
      </c>
      <c r="AJ12" s="50">
        <v>3527825000</v>
      </c>
      <c r="AK12" s="51">
        <v>-2373497000</v>
      </c>
      <c r="AL12" s="49">
        <v>28730000</v>
      </c>
      <c r="AM12" s="50"/>
      <c r="AN12" s="50"/>
      <c r="AO12" s="51"/>
      <c r="AP12" s="49">
        <v>17154595000</v>
      </c>
      <c r="AQ12" s="50">
        <v>4778192000</v>
      </c>
      <c r="AR12" s="50">
        <v>12252604000</v>
      </c>
      <c r="AS12" s="50"/>
      <c r="AT12" s="50"/>
      <c r="AU12" s="50">
        <v>21078000</v>
      </c>
      <c r="AV12" s="50"/>
      <c r="AW12" s="50"/>
      <c r="AX12" s="50"/>
      <c r="AY12" s="50"/>
      <c r="AZ12" s="51">
        <v>102721000</v>
      </c>
      <c r="BA12" s="52">
        <v>18337653000</v>
      </c>
      <c r="BB12" s="52">
        <v>20449779000</v>
      </c>
      <c r="BC12" s="49">
        <v>851721000</v>
      </c>
      <c r="BD12" s="50">
        <v>260919000</v>
      </c>
      <c r="BE12" s="50">
        <v>93722000</v>
      </c>
      <c r="BF12" s="50"/>
      <c r="BG12" s="51">
        <v>497080000</v>
      </c>
      <c r="BH12" s="49">
        <v>67000000</v>
      </c>
      <c r="BI12" s="50"/>
      <c r="BJ12" s="50"/>
      <c r="BK12" s="51"/>
      <c r="BL12" s="49">
        <v>487417000</v>
      </c>
      <c r="BM12" s="50">
        <v>487417000</v>
      </c>
      <c r="BN12" s="50"/>
      <c r="BO12" s="50"/>
      <c r="BP12" s="50"/>
      <c r="BQ12" s="51"/>
      <c r="BR12" s="52">
        <v>1406138000</v>
      </c>
      <c r="BS12" s="49">
        <v>6265674000</v>
      </c>
      <c r="BT12" s="50"/>
      <c r="BU12" s="51"/>
      <c r="BV12" s="49">
        <v>1789427000</v>
      </c>
      <c r="BW12" s="50"/>
      <c r="BX12" s="50"/>
      <c r="BY12" s="50"/>
      <c r="BZ12" s="50"/>
      <c r="CA12" s="50">
        <v>39846000</v>
      </c>
      <c r="CB12" s="50"/>
      <c r="CC12" s="50">
        <v>927065000</v>
      </c>
      <c r="CD12" s="50"/>
      <c r="CE12" s="50"/>
      <c r="CF12" s="51">
        <v>822516000</v>
      </c>
      <c r="CG12" s="52">
        <v>8055101000</v>
      </c>
      <c r="CH12" s="60">
        <v>9461239000</v>
      </c>
      <c r="CI12" s="52">
        <v>0</v>
      </c>
      <c r="CJ12" s="49">
        <v>5343916000</v>
      </c>
      <c r="CK12" s="50">
        <v>61694000</v>
      </c>
      <c r="CL12" s="50">
        <v>5282222000</v>
      </c>
      <c r="CM12" s="51"/>
      <c r="CN12" s="54"/>
      <c r="CO12" s="50">
        <v>5703064000</v>
      </c>
      <c r="CP12" s="51">
        <v>-58440000</v>
      </c>
      <c r="CQ12" s="54">
        <v>10988540000</v>
      </c>
      <c r="CR12" s="50"/>
      <c r="CS12" s="56">
        <v>10988540000</v>
      </c>
      <c r="CT12" s="52">
        <v>20449779000</v>
      </c>
    </row>
    <row r="13" spans="1:98" x14ac:dyDescent="0.2">
      <c r="A13" s="47" t="s">
        <v>149</v>
      </c>
      <c r="B13" s="47" t="s">
        <v>150</v>
      </c>
      <c r="C13" s="47" t="str">
        <f>VLOOKUP(A13,'[1]S&amp;P 500 Wikipedia'!A:D,3,FALSE)</f>
        <v>Consumer Staples</v>
      </c>
      <c r="D13" s="47">
        <v>66997</v>
      </c>
      <c r="E13" s="47" t="s">
        <v>16</v>
      </c>
      <c r="F13" s="47">
        <v>2018</v>
      </c>
      <c r="G13" s="47" t="s">
        <v>17</v>
      </c>
      <c r="H13" s="48">
        <v>43465</v>
      </c>
      <c r="I13" s="48">
        <v>43515</v>
      </c>
      <c r="J13" s="48">
        <v>43581</v>
      </c>
      <c r="K13" s="47">
        <v>564000000</v>
      </c>
      <c r="L13" s="47">
        <v>568000000</v>
      </c>
      <c r="M13" s="47" t="s">
        <v>2018</v>
      </c>
      <c r="N13" s="49">
        <v>2003000000</v>
      </c>
      <c r="O13" s="50">
        <v>1997000000</v>
      </c>
      <c r="P13" s="51">
        <v>6000000</v>
      </c>
      <c r="Q13" s="49">
        <v>2233000000</v>
      </c>
      <c r="R13" s="50">
        <v>2233000000</v>
      </c>
      <c r="S13" s="51"/>
      <c r="T13" s="52"/>
      <c r="U13" s="49">
        <v>8813000000</v>
      </c>
      <c r="V13" s="50"/>
      <c r="W13" s="50"/>
      <c r="X13" s="50"/>
      <c r="Y13" s="51"/>
      <c r="Z13" s="52">
        <v>7539000000</v>
      </c>
      <c r="AA13" s="52"/>
      <c r="AB13" s="52"/>
      <c r="AC13" s="52"/>
      <c r="AD13" s="52"/>
      <c r="AE13" s="52"/>
      <c r="AF13" s="52"/>
      <c r="AG13" s="52">
        <v>7539000000</v>
      </c>
      <c r="AH13" s="52">
        <v>20588000000</v>
      </c>
      <c r="AI13" s="49">
        <v>9953000000</v>
      </c>
      <c r="AJ13" s="50">
        <v>25102000000</v>
      </c>
      <c r="AK13" s="51">
        <v>-15149000000</v>
      </c>
      <c r="AL13" s="49">
        <v>5324000000</v>
      </c>
      <c r="AM13" s="50">
        <v>5317000000</v>
      </c>
      <c r="AN13" s="50">
        <v>7000000</v>
      </c>
      <c r="AO13" s="51"/>
      <c r="AP13" s="49">
        <v>4968000000</v>
      </c>
      <c r="AQ13" s="50"/>
      <c r="AR13" s="50">
        <v>4041000000</v>
      </c>
      <c r="AS13" s="50"/>
      <c r="AT13" s="50"/>
      <c r="AU13" s="50"/>
      <c r="AV13" s="50"/>
      <c r="AW13" s="50"/>
      <c r="AX13" s="50"/>
      <c r="AY13" s="50"/>
      <c r="AZ13" s="51">
        <v>927000000</v>
      </c>
      <c r="BA13" s="52">
        <v>20245000000</v>
      </c>
      <c r="BB13" s="52">
        <v>40833000000</v>
      </c>
      <c r="BC13" s="49">
        <v>8173000000</v>
      </c>
      <c r="BD13" s="50">
        <v>3545000000</v>
      </c>
      <c r="BE13" s="50"/>
      <c r="BF13" s="50"/>
      <c r="BG13" s="51">
        <v>4628000000</v>
      </c>
      <c r="BH13" s="49">
        <v>690000000</v>
      </c>
      <c r="BI13" s="50">
        <v>108000000</v>
      </c>
      <c r="BJ13" s="50"/>
      <c r="BK13" s="51">
        <v>582000000</v>
      </c>
      <c r="BL13" s="49">
        <v>2913000000</v>
      </c>
      <c r="BM13" s="50"/>
      <c r="BN13" s="50"/>
      <c r="BO13" s="50"/>
      <c r="BP13" s="50"/>
      <c r="BQ13" s="51">
        <v>2913000000</v>
      </c>
      <c r="BR13" s="52">
        <v>11776000000</v>
      </c>
      <c r="BS13" s="49">
        <v>7698000000</v>
      </c>
      <c r="BT13" s="50">
        <v>7698000000</v>
      </c>
      <c r="BU13" s="51"/>
      <c r="BV13" s="49">
        <v>2314000000</v>
      </c>
      <c r="BW13" s="50"/>
      <c r="BX13" s="50"/>
      <c r="BY13" s="50"/>
      <c r="BZ13" s="50"/>
      <c r="CA13" s="50"/>
      <c r="CB13" s="50"/>
      <c r="CC13" s="50">
        <v>1067000000</v>
      </c>
      <c r="CD13" s="50"/>
      <c r="CE13" s="50"/>
      <c r="CF13" s="51">
        <v>1247000000</v>
      </c>
      <c r="CG13" s="52">
        <v>10012000000</v>
      </c>
      <c r="CH13" s="60">
        <v>21788000000</v>
      </c>
      <c r="CI13" s="52"/>
      <c r="CJ13" s="49">
        <v>2560000000</v>
      </c>
      <c r="CK13" s="50">
        <v>2560000000</v>
      </c>
      <c r="CL13" s="50"/>
      <c r="CM13" s="51"/>
      <c r="CN13" s="54"/>
      <c r="CO13" s="50">
        <v>18527000000</v>
      </c>
      <c r="CP13" s="51">
        <v>-2106000000</v>
      </c>
      <c r="CQ13" s="54">
        <v>18981000000</v>
      </c>
      <c r="CR13" s="50">
        <v>64000000</v>
      </c>
      <c r="CS13" s="56">
        <v>19045000000</v>
      </c>
      <c r="CT13" s="52">
        <v>40833000000</v>
      </c>
    </row>
    <row r="14" spans="1:98" x14ac:dyDescent="0.2">
      <c r="A14" s="47" t="s">
        <v>167</v>
      </c>
      <c r="B14" s="47" t="s">
        <v>168</v>
      </c>
      <c r="C14" s="47" t="str">
        <f>VLOOKUP(A14,'[1]S&amp;P 500 Wikipedia'!A:D,3,FALSE)</f>
        <v>Information Technology</v>
      </c>
      <c r="D14" s="47">
        <v>591496</v>
      </c>
      <c r="E14" s="47" t="s">
        <v>16</v>
      </c>
      <c r="F14" s="47">
        <v>2019</v>
      </c>
      <c r="G14" s="47" t="s">
        <v>17</v>
      </c>
      <c r="H14" s="48">
        <v>43646</v>
      </c>
      <c r="I14" s="48">
        <v>43686</v>
      </c>
      <c r="J14" s="48">
        <v>43773</v>
      </c>
      <c r="K14" s="47">
        <v>433400000</v>
      </c>
      <c r="L14" s="47">
        <v>435900000</v>
      </c>
      <c r="M14" s="47" t="s">
        <v>2019</v>
      </c>
      <c r="N14" s="49">
        <v>1959700000</v>
      </c>
      <c r="O14" s="50">
        <v>1949200000</v>
      </c>
      <c r="P14" s="51">
        <v>10500000</v>
      </c>
      <c r="Q14" s="49">
        <v>2439300000</v>
      </c>
      <c r="R14" s="50">
        <v>2439300000</v>
      </c>
      <c r="S14" s="51"/>
      <c r="T14" s="52"/>
      <c r="U14" s="49"/>
      <c r="V14" s="50"/>
      <c r="W14" s="50"/>
      <c r="X14" s="50"/>
      <c r="Y14" s="51"/>
      <c r="Z14" s="52">
        <v>29943300000</v>
      </c>
      <c r="AA14" s="52"/>
      <c r="AB14" s="52"/>
      <c r="AC14" s="52"/>
      <c r="AD14" s="52"/>
      <c r="AE14" s="52"/>
      <c r="AF14" s="52"/>
      <c r="AG14" s="52">
        <v>29943300000</v>
      </c>
      <c r="AH14" s="52">
        <v>34342300000</v>
      </c>
      <c r="AI14" s="49">
        <v>764200000</v>
      </c>
      <c r="AJ14" s="50"/>
      <c r="AK14" s="51"/>
      <c r="AL14" s="49">
        <v>23800000</v>
      </c>
      <c r="AM14" s="50"/>
      <c r="AN14" s="50"/>
      <c r="AO14" s="51"/>
      <c r="AP14" s="49">
        <v>6757400000</v>
      </c>
      <c r="AQ14" s="50">
        <v>1071500000</v>
      </c>
      <c r="AR14" s="50">
        <v>2323000000</v>
      </c>
      <c r="AS14" s="50"/>
      <c r="AT14" s="50"/>
      <c r="AU14" s="50"/>
      <c r="AV14" s="50"/>
      <c r="AW14" s="50"/>
      <c r="AX14" s="50"/>
      <c r="AY14" s="50"/>
      <c r="AZ14" s="51">
        <v>3362900000</v>
      </c>
      <c r="BA14" s="52">
        <v>7545400000</v>
      </c>
      <c r="BB14" s="52">
        <v>41887700000</v>
      </c>
      <c r="BC14" s="49">
        <v>3000500000</v>
      </c>
      <c r="BD14" s="50">
        <v>125500000</v>
      </c>
      <c r="BE14" s="50">
        <v>54800000</v>
      </c>
      <c r="BF14" s="50">
        <v>340100000</v>
      </c>
      <c r="BG14" s="51">
        <v>2480100000</v>
      </c>
      <c r="BH14" s="49">
        <v>0</v>
      </c>
      <c r="BI14" s="50"/>
      <c r="BJ14" s="50"/>
      <c r="BK14" s="51"/>
      <c r="BL14" s="49">
        <v>29627200000</v>
      </c>
      <c r="BM14" s="50">
        <v>220700000</v>
      </c>
      <c r="BN14" s="50"/>
      <c r="BO14" s="50"/>
      <c r="BP14" s="50"/>
      <c r="BQ14" s="51">
        <v>29406500000</v>
      </c>
      <c r="BR14" s="52">
        <v>32627700000</v>
      </c>
      <c r="BS14" s="49">
        <v>2002200000</v>
      </c>
      <c r="BT14" s="50"/>
      <c r="BU14" s="51"/>
      <c r="BV14" s="49">
        <v>1857900000</v>
      </c>
      <c r="BW14" s="50"/>
      <c r="BX14" s="50"/>
      <c r="BY14" s="50"/>
      <c r="BZ14" s="50"/>
      <c r="CA14" s="50"/>
      <c r="CB14" s="50">
        <v>399300000</v>
      </c>
      <c r="CC14" s="50">
        <v>659900000</v>
      </c>
      <c r="CD14" s="50"/>
      <c r="CE14" s="50"/>
      <c r="CF14" s="51">
        <v>798700000</v>
      </c>
      <c r="CG14" s="52">
        <v>3860100000</v>
      </c>
      <c r="CH14" s="60">
        <v>36487800000</v>
      </c>
      <c r="CI14" s="52">
        <v>0</v>
      </c>
      <c r="CJ14" s="49">
        <v>1247100000</v>
      </c>
      <c r="CK14" s="50"/>
      <c r="CL14" s="50"/>
      <c r="CM14" s="51"/>
      <c r="CN14" s="54">
        <v>-13090500000</v>
      </c>
      <c r="CO14" s="50">
        <v>17500600000</v>
      </c>
      <c r="CP14" s="51">
        <v>-257300000</v>
      </c>
      <c r="CQ14" s="54">
        <v>5399900000</v>
      </c>
      <c r="CR14" s="50"/>
      <c r="CS14" s="56">
        <v>5399900000</v>
      </c>
      <c r="CT14" s="52">
        <v>41887700000</v>
      </c>
    </row>
    <row r="15" spans="1:98" x14ac:dyDescent="0.2">
      <c r="A15" s="47" t="s">
        <v>164</v>
      </c>
      <c r="B15" s="47" t="s">
        <v>165</v>
      </c>
      <c r="C15" s="47" t="str">
        <f>VLOOKUP(A15,'[1]S&amp;P 500 Wikipedia'!A:D,3,FALSE)</f>
        <v>Information Technology</v>
      </c>
      <c r="D15" s="47">
        <v>185035</v>
      </c>
      <c r="E15" s="47" t="s">
        <v>16</v>
      </c>
      <c r="F15" s="47">
        <v>2018</v>
      </c>
      <c r="G15" s="47" t="s">
        <v>17</v>
      </c>
      <c r="H15" s="48">
        <v>43496</v>
      </c>
      <c r="I15" s="48">
        <v>43549</v>
      </c>
      <c r="J15" s="48">
        <v>43712</v>
      </c>
      <c r="K15" s="47">
        <v>219100000</v>
      </c>
      <c r="L15" s="47">
        <v>219100000</v>
      </c>
      <c r="M15" s="47" t="s">
        <v>2020</v>
      </c>
      <c r="N15" s="49">
        <v>953600000</v>
      </c>
      <c r="O15" s="50">
        <v>886000000</v>
      </c>
      <c r="P15" s="51">
        <v>67600000</v>
      </c>
      <c r="Q15" s="49">
        <v>474300000</v>
      </c>
      <c r="R15" s="50">
        <v>474300000</v>
      </c>
      <c r="S15" s="51"/>
      <c r="T15" s="52"/>
      <c r="U15" s="49"/>
      <c r="V15" s="50"/>
      <c r="W15" s="50"/>
      <c r="X15" s="50"/>
      <c r="Y15" s="51"/>
      <c r="Z15" s="52">
        <v>192100000</v>
      </c>
      <c r="AA15" s="52">
        <v>192100000</v>
      </c>
      <c r="AB15" s="52"/>
      <c r="AC15" s="52"/>
      <c r="AD15" s="52"/>
      <c r="AE15" s="52"/>
      <c r="AF15" s="52"/>
      <c r="AG15" s="52"/>
      <c r="AH15" s="52">
        <v>1620000000</v>
      </c>
      <c r="AI15" s="49">
        <v>149700000</v>
      </c>
      <c r="AJ15" s="50">
        <v>149700000</v>
      </c>
      <c r="AK15" s="51"/>
      <c r="AL15" s="49"/>
      <c r="AM15" s="50"/>
      <c r="AN15" s="50"/>
      <c r="AO15" s="51"/>
      <c r="AP15" s="49">
        <v>2959500000</v>
      </c>
      <c r="AQ15" s="50">
        <v>105600000</v>
      </c>
      <c r="AR15" s="50">
        <v>2450800000</v>
      </c>
      <c r="AS15" s="50"/>
      <c r="AT15" s="50"/>
      <c r="AU15" s="50">
        <v>65300000</v>
      </c>
      <c r="AV15" s="50"/>
      <c r="AW15" s="50"/>
      <c r="AX15" s="50"/>
      <c r="AY15" s="50"/>
      <c r="AZ15" s="51">
        <v>337800000</v>
      </c>
      <c r="BA15" s="52">
        <v>3109200000</v>
      </c>
      <c r="BB15" s="52">
        <v>4729200000</v>
      </c>
      <c r="BC15" s="49">
        <v>537900000</v>
      </c>
      <c r="BD15" s="50">
        <v>101600000</v>
      </c>
      <c r="BE15" s="50">
        <v>13200000</v>
      </c>
      <c r="BF15" s="50"/>
      <c r="BG15" s="51">
        <v>423100000</v>
      </c>
      <c r="BH15" s="49">
        <v>0</v>
      </c>
      <c r="BI15" s="50"/>
      <c r="BJ15" s="50"/>
      <c r="BK15" s="51"/>
      <c r="BL15" s="49">
        <v>1763300000</v>
      </c>
      <c r="BM15" s="50">
        <v>1763300000</v>
      </c>
      <c r="BN15" s="50"/>
      <c r="BO15" s="50"/>
      <c r="BP15" s="50"/>
      <c r="BQ15" s="51"/>
      <c r="BR15" s="52">
        <v>2301200000</v>
      </c>
      <c r="BS15" s="49">
        <v>2087700000</v>
      </c>
      <c r="BT15" s="50"/>
      <c r="BU15" s="51"/>
      <c r="BV15" s="49">
        <v>551200000</v>
      </c>
      <c r="BW15" s="50">
        <v>328100000</v>
      </c>
      <c r="BX15" s="50"/>
      <c r="BY15" s="50"/>
      <c r="BZ15" s="50"/>
      <c r="CA15" s="50"/>
      <c r="CB15" s="50"/>
      <c r="CC15" s="50">
        <v>101300000</v>
      </c>
      <c r="CD15" s="50"/>
      <c r="CE15" s="50"/>
      <c r="CF15" s="51">
        <v>121800000</v>
      </c>
      <c r="CG15" s="52">
        <v>2638900000</v>
      </c>
      <c r="CH15" s="60">
        <v>4940100000</v>
      </c>
      <c r="CI15" s="52"/>
      <c r="CJ15" s="49">
        <v>2071500000</v>
      </c>
      <c r="CK15" s="50"/>
      <c r="CL15" s="50"/>
      <c r="CM15" s="51"/>
      <c r="CN15" s="54"/>
      <c r="CO15" s="50">
        <v>-2147400000</v>
      </c>
      <c r="CP15" s="51">
        <v>-135000000</v>
      </c>
      <c r="CQ15" s="54">
        <v>-210900000</v>
      </c>
      <c r="CR15" s="50"/>
      <c r="CS15" s="56">
        <v>-210900000</v>
      </c>
      <c r="CT15" s="52">
        <v>4729200000</v>
      </c>
    </row>
    <row r="16" spans="1:98" x14ac:dyDescent="0.2">
      <c r="A16" s="47" t="s">
        <v>96</v>
      </c>
      <c r="B16" s="47" t="s">
        <v>97</v>
      </c>
      <c r="C16" s="47" t="str">
        <f>VLOOKUP(A16,'[1]S&amp;P 500 Wikipedia'!A:D,3,FALSE)</f>
        <v>Utilities</v>
      </c>
      <c r="D16" s="47">
        <v>68703</v>
      </c>
      <c r="E16" s="47" t="s">
        <v>16</v>
      </c>
      <c r="F16" s="47">
        <v>2018</v>
      </c>
      <c r="G16" s="47" t="s">
        <v>17</v>
      </c>
      <c r="H16" s="48">
        <v>43465</v>
      </c>
      <c r="I16" s="48">
        <v>43522</v>
      </c>
      <c r="J16" s="48">
        <v>43522</v>
      </c>
      <c r="K16" s="47">
        <v>244500000</v>
      </c>
      <c r="L16" s="47">
        <v>246700000</v>
      </c>
      <c r="M16" s="47" t="s">
        <v>1616</v>
      </c>
      <c r="N16" s="49">
        <v>16000000</v>
      </c>
      <c r="O16" s="50">
        <v>16000000</v>
      </c>
      <c r="P16" s="51"/>
      <c r="Q16" s="49">
        <v>542000000</v>
      </c>
      <c r="R16" s="50">
        <v>463000000</v>
      </c>
      <c r="S16" s="51">
        <v>79000000</v>
      </c>
      <c r="T16" s="52"/>
      <c r="U16" s="49">
        <v>483000000</v>
      </c>
      <c r="V16" s="50"/>
      <c r="W16" s="50"/>
      <c r="X16" s="50"/>
      <c r="Y16" s="51"/>
      <c r="Z16" s="52">
        <v>492000000</v>
      </c>
      <c r="AA16" s="52"/>
      <c r="AB16" s="52"/>
      <c r="AC16" s="52"/>
      <c r="AD16" s="52"/>
      <c r="AE16" s="52"/>
      <c r="AF16" s="52"/>
      <c r="AG16" s="52">
        <v>492000000</v>
      </c>
      <c r="AH16" s="52">
        <v>1533000000</v>
      </c>
      <c r="AI16" s="49">
        <v>22810000000</v>
      </c>
      <c r="AJ16" s="50">
        <v>22810000000</v>
      </c>
      <c r="AK16" s="51"/>
      <c r="AL16" s="49"/>
      <c r="AM16" s="50"/>
      <c r="AN16" s="50"/>
      <c r="AO16" s="51"/>
      <c r="AP16" s="49">
        <v>2872000000</v>
      </c>
      <c r="AQ16" s="50"/>
      <c r="AR16" s="50">
        <v>411000000</v>
      </c>
      <c r="AS16" s="50"/>
      <c r="AT16" s="50"/>
      <c r="AU16" s="50"/>
      <c r="AV16" s="50"/>
      <c r="AW16" s="50"/>
      <c r="AX16" s="50"/>
      <c r="AY16" s="50"/>
      <c r="AZ16" s="51">
        <v>2461000000</v>
      </c>
      <c r="BA16" s="52">
        <v>25682000000</v>
      </c>
      <c r="BB16" s="52">
        <v>27215000000</v>
      </c>
      <c r="BC16" s="49">
        <v>910000000</v>
      </c>
      <c r="BD16" s="50">
        <v>817000000</v>
      </c>
      <c r="BE16" s="50"/>
      <c r="BF16" s="50">
        <v>93000000</v>
      </c>
      <c r="BG16" s="51"/>
      <c r="BH16" s="49">
        <v>1177000000</v>
      </c>
      <c r="BI16" s="50">
        <v>597000000</v>
      </c>
      <c r="BJ16" s="50"/>
      <c r="BK16" s="51">
        <v>580000000</v>
      </c>
      <c r="BL16" s="49">
        <v>600000000</v>
      </c>
      <c r="BM16" s="50"/>
      <c r="BN16" s="50"/>
      <c r="BO16" s="50">
        <v>53000000</v>
      </c>
      <c r="BP16" s="50"/>
      <c r="BQ16" s="51">
        <v>547000000</v>
      </c>
      <c r="BR16" s="52">
        <v>2687000000</v>
      </c>
      <c r="BS16" s="49">
        <v>7859000000</v>
      </c>
      <c r="BT16" s="50">
        <v>7859000000</v>
      </c>
      <c r="BU16" s="51"/>
      <c r="BV16" s="49">
        <v>8896000000</v>
      </c>
      <c r="BW16" s="50"/>
      <c r="BX16" s="50">
        <v>558000000</v>
      </c>
      <c r="BY16" s="50"/>
      <c r="BZ16" s="50"/>
      <c r="CA16" s="50"/>
      <c r="CB16" s="50"/>
      <c r="CC16" s="50">
        <v>2666000000</v>
      </c>
      <c r="CD16" s="50"/>
      <c r="CE16" s="50"/>
      <c r="CF16" s="51">
        <v>5672000000</v>
      </c>
      <c r="CG16" s="52">
        <v>16755000000</v>
      </c>
      <c r="CH16" s="60">
        <v>19442000000</v>
      </c>
      <c r="CI16" s="52"/>
      <c r="CJ16" s="49">
        <v>5629000000</v>
      </c>
      <c r="CK16" s="50"/>
      <c r="CL16" s="50"/>
      <c r="CM16" s="51"/>
      <c r="CN16" s="54"/>
      <c r="CO16" s="50">
        <v>2024000000</v>
      </c>
      <c r="CP16" s="51">
        <v>-22000000</v>
      </c>
      <c r="CQ16" s="54">
        <v>7631000000</v>
      </c>
      <c r="CR16" s="50">
        <v>142000000</v>
      </c>
      <c r="CS16" s="56">
        <v>7773000000</v>
      </c>
      <c r="CT16" s="52">
        <v>27215000000</v>
      </c>
    </row>
    <row r="17" spans="1:98" x14ac:dyDescent="0.2">
      <c r="A17" s="47" t="s">
        <v>102</v>
      </c>
      <c r="B17" s="47" t="s">
        <v>103</v>
      </c>
      <c r="C17" s="47" t="str">
        <f>VLOOKUP(A17,'[1]S&amp;P 500 Wikipedia'!A:D,3,FALSE)</f>
        <v>Utilities</v>
      </c>
      <c r="D17" s="47">
        <v>66050</v>
      </c>
      <c r="E17" s="47" t="s">
        <v>16</v>
      </c>
      <c r="F17" s="47">
        <v>2018</v>
      </c>
      <c r="G17" s="47" t="s">
        <v>17</v>
      </c>
      <c r="H17" s="48">
        <v>43465</v>
      </c>
      <c r="I17" s="48">
        <v>43517</v>
      </c>
      <c r="J17" s="48">
        <v>43517</v>
      </c>
      <c r="K17" s="47">
        <v>493130998</v>
      </c>
      <c r="L17" s="47">
        <v>494465265</v>
      </c>
      <c r="M17" s="47" t="s">
        <v>1617</v>
      </c>
      <c r="N17" s="49">
        <v>393200000</v>
      </c>
      <c r="O17" s="50">
        <v>234100000</v>
      </c>
      <c r="P17" s="51">
        <v>159100000</v>
      </c>
      <c r="Q17" s="49">
        <v>1926500000</v>
      </c>
      <c r="R17" s="50">
        <v>1926500000</v>
      </c>
      <c r="S17" s="51"/>
      <c r="T17" s="52"/>
      <c r="U17" s="49">
        <v>921100000</v>
      </c>
      <c r="V17" s="50"/>
      <c r="W17" s="50"/>
      <c r="X17" s="50"/>
      <c r="Y17" s="51"/>
      <c r="Z17" s="52">
        <v>873100000</v>
      </c>
      <c r="AA17" s="52">
        <v>208800000</v>
      </c>
      <c r="AB17" s="52">
        <v>162800000</v>
      </c>
      <c r="AC17" s="52"/>
      <c r="AD17" s="52"/>
      <c r="AE17" s="52"/>
      <c r="AF17" s="52"/>
      <c r="AG17" s="52">
        <v>501500000</v>
      </c>
      <c r="AH17" s="52">
        <v>4113900000</v>
      </c>
      <c r="AI17" s="49">
        <v>55099100000</v>
      </c>
      <c r="AJ17" s="50">
        <v>73085200000</v>
      </c>
      <c r="AK17" s="51">
        <v>-17986100000</v>
      </c>
      <c r="AL17" s="49"/>
      <c r="AM17" s="50"/>
      <c r="AN17" s="50"/>
      <c r="AO17" s="51"/>
      <c r="AP17" s="49">
        <v>9589800000</v>
      </c>
      <c r="AQ17" s="50"/>
      <c r="AR17" s="50">
        <v>52500000</v>
      </c>
      <c r="AS17" s="50"/>
      <c r="AT17" s="50"/>
      <c r="AU17" s="50"/>
      <c r="AV17" s="50"/>
      <c r="AW17" s="50"/>
      <c r="AX17" s="50"/>
      <c r="AY17" s="50"/>
      <c r="AZ17" s="51">
        <v>9537300000</v>
      </c>
      <c r="BA17" s="52">
        <v>64688900000</v>
      </c>
      <c r="BB17" s="52">
        <v>68802800000</v>
      </c>
      <c r="BC17" s="49">
        <v>2106000000</v>
      </c>
      <c r="BD17" s="50">
        <v>1874300000</v>
      </c>
      <c r="BE17" s="50"/>
      <c r="BF17" s="50">
        <v>231700000</v>
      </c>
      <c r="BG17" s="51"/>
      <c r="BH17" s="49">
        <v>3608500000</v>
      </c>
      <c r="BI17" s="50">
        <v>1910000000</v>
      </c>
      <c r="BJ17" s="50"/>
      <c r="BK17" s="51">
        <v>1698500000</v>
      </c>
      <c r="BL17" s="49">
        <v>2934300000</v>
      </c>
      <c r="BM17" s="50"/>
      <c r="BN17" s="50">
        <v>55000000</v>
      </c>
      <c r="BO17" s="50">
        <v>1218000000</v>
      </c>
      <c r="BP17" s="50"/>
      <c r="BQ17" s="51">
        <v>1661300000</v>
      </c>
      <c r="BR17" s="52">
        <v>8648800000</v>
      </c>
      <c r="BS17" s="49">
        <v>21648200000</v>
      </c>
      <c r="BT17" s="50"/>
      <c r="BU17" s="51"/>
      <c r="BV17" s="49">
        <v>19337600000</v>
      </c>
      <c r="BW17" s="50"/>
      <c r="BX17" s="50"/>
      <c r="BY17" s="50"/>
      <c r="BZ17" s="50"/>
      <c r="CA17" s="50"/>
      <c r="CB17" s="50"/>
      <c r="CC17" s="50">
        <v>7086500000</v>
      </c>
      <c r="CD17" s="50"/>
      <c r="CE17" s="50"/>
      <c r="CF17" s="51">
        <v>12251100000</v>
      </c>
      <c r="CG17" s="52">
        <v>40985800000</v>
      </c>
      <c r="CH17" s="60">
        <v>49634600000</v>
      </c>
      <c r="CI17" s="52"/>
      <c r="CJ17" s="49">
        <v>9823500000</v>
      </c>
      <c r="CK17" s="50"/>
      <c r="CL17" s="50"/>
      <c r="CM17" s="51"/>
      <c r="CN17" s="54"/>
      <c r="CO17" s="50">
        <v>9325300000</v>
      </c>
      <c r="CP17" s="51">
        <v>-81000000</v>
      </c>
      <c r="CQ17" s="54">
        <v>19067800000</v>
      </c>
      <c r="CR17" s="50">
        <v>100400000</v>
      </c>
      <c r="CS17" s="56">
        <v>19168200000</v>
      </c>
      <c r="CT17" s="52">
        <v>68802800000</v>
      </c>
    </row>
    <row r="18" spans="1:98" x14ac:dyDescent="0.2">
      <c r="A18" s="47" t="s">
        <v>50</v>
      </c>
      <c r="B18" s="47" t="s">
        <v>51</v>
      </c>
      <c r="C18" s="47" t="str">
        <f>VLOOKUP(A18,'[1]S&amp;P 500 Wikipedia'!A:D,3,FALSE)</f>
        <v>Utilities</v>
      </c>
      <c r="D18" s="47">
        <v>62329</v>
      </c>
      <c r="E18" s="47" t="s">
        <v>16</v>
      </c>
      <c r="F18" s="47">
        <v>2018</v>
      </c>
      <c r="G18" s="47" t="s">
        <v>17</v>
      </c>
      <c r="H18" s="48">
        <v>43465</v>
      </c>
      <c r="I18" s="48">
        <v>43523</v>
      </c>
      <c r="J18" s="48">
        <v>43592</v>
      </c>
      <c r="K18" s="47">
        <v>664000000</v>
      </c>
      <c r="L18" s="47">
        <v>668000000</v>
      </c>
      <c r="M18" s="47" t="s">
        <v>2021</v>
      </c>
      <c r="N18" s="49">
        <v>1479000000</v>
      </c>
      <c r="O18" s="50">
        <v>1166000000</v>
      </c>
      <c r="P18" s="51">
        <v>313000000</v>
      </c>
      <c r="Q18" s="49">
        <v>1595000000</v>
      </c>
      <c r="R18" s="50">
        <v>1595000000</v>
      </c>
      <c r="S18" s="51"/>
      <c r="T18" s="52"/>
      <c r="U18" s="49">
        <v>577000000</v>
      </c>
      <c r="V18" s="50"/>
      <c r="W18" s="50"/>
      <c r="X18" s="50"/>
      <c r="Y18" s="51"/>
      <c r="Z18" s="52">
        <v>1364000000</v>
      </c>
      <c r="AA18" s="52">
        <v>130000000</v>
      </c>
      <c r="AB18" s="52"/>
      <c r="AC18" s="52">
        <v>57000000</v>
      </c>
      <c r="AD18" s="52"/>
      <c r="AE18" s="52"/>
      <c r="AF18" s="52"/>
      <c r="AG18" s="52">
        <v>1177000000</v>
      </c>
      <c r="AH18" s="52">
        <v>5015000000</v>
      </c>
      <c r="AI18" s="49">
        <v>21396000000</v>
      </c>
      <c r="AJ18" s="50">
        <v>29623000000</v>
      </c>
      <c r="AK18" s="51">
        <v>-8227000000</v>
      </c>
      <c r="AL18" s="49"/>
      <c r="AM18" s="50"/>
      <c r="AN18" s="50"/>
      <c r="AO18" s="51"/>
      <c r="AP18" s="49">
        <v>6110000000</v>
      </c>
      <c r="AQ18" s="50"/>
      <c r="AR18" s="50">
        <v>1059000000</v>
      </c>
      <c r="AS18" s="50">
        <v>436000000</v>
      </c>
      <c r="AT18" s="50"/>
      <c r="AU18" s="50">
        <v>97000000</v>
      </c>
      <c r="AV18" s="50"/>
      <c r="AW18" s="50"/>
      <c r="AX18" s="50"/>
      <c r="AY18" s="50">
        <v>1114000000</v>
      </c>
      <c r="AZ18" s="51">
        <v>3404000000</v>
      </c>
      <c r="BA18" s="52">
        <v>27506000000</v>
      </c>
      <c r="BB18" s="52">
        <v>32521000000</v>
      </c>
      <c r="BC18" s="49">
        <v>2732000000</v>
      </c>
      <c r="BD18" s="50">
        <v>1329000000</v>
      </c>
      <c r="BE18" s="50"/>
      <c r="BF18" s="50">
        <v>191000000</v>
      </c>
      <c r="BG18" s="51">
        <v>1212000000</v>
      </c>
      <c r="BH18" s="49">
        <v>1659000000</v>
      </c>
      <c r="BI18" s="50">
        <v>1659000000</v>
      </c>
      <c r="BJ18" s="50"/>
      <c r="BK18" s="51"/>
      <c r="BL18" s="49">
        <v>8000000</v>
      </c>
      <c r="BM18" s="50"/>
      <c r="BN18" s="50"/>
      <c r="BO18" s="50"/>
      <c r="BP18" s="50"/>
      <c r="BQ18" s="51">
        <v>8000000</v>
      </c>
      <c r="BR18" s="52">
        <v>4399000000</v>
      </c>
      <c r="BS18" s="49">
        <v>17636000000</v>
      </c>
      <c r="BT18" s="50">
        <v>17636000000</v>
      </c>
      <c r="BU18" s="51"/>
      <c r="BV18" s="49">
        <v>4003000000</v>
      </c>
      <c r="BW18" s="50"/>
      <c r="BX18" s="50"/>
      <c r="BY18" s="50"/>
      <c r="BZ18" s="50"/>
      <c r="CA18" s="50"/>
      <c r="CB18" s="50"/>
      <c r="CC18" s="50">
        <v>1280000000</v>
      </c>
      <c r="CD18" s="50"/>
      <c r="CE18" s="50"/>
      <c r="CF18" s="51">
        <v>2723000000</v>
      </c>
      <c r="CG18" s="52">
        <v>21639000000</v>
      </c>
      <c r="CH18" s="60">
        <v>26038000000</v>
      </c>
      <c r="CI18" s="52"/>
      <c r="CJ18" s="49">
        <v>8162000000</v>
      </c>
      <c r="CK18" s="50">
        <v>8000000</v>
      </c>
      <c r="CL18" s="50">
        <v>8154000000</v>
      </c>
      <c r="CM18" s="51"/>
      <c r="CN18" s="54">
        <v>-1878000000</v>
      </c>
      <c r="CO18" s="50">
        <v>-1005000000</v>
      </c>
      <c r="CP18" s="51">
        <v>-2071000000</v>
      </c>
      <c r="CQ18" s="54">
        <v>3208000000</v>
      </c>
      <c r="CR18" s="50">
        <v>3275000000</v>
      </c>
      <c r="CS18" s="56">
        <v>6483000000</v>
      </c>
      <c r="CT18" s="52">
        <v>32521000000</v>
      </c>
    </row>
    <row r="19" spans="1:98" x14ac:dyDescent="0.2">
      <c r="A19" s="47" t="s">
        <v>155</v>
      </c>
      <c r="B19" s="47" t="s">
        <v>156</v>
      </c>
      <c r="C19" s="47" t="str">
        <f>VLOOKUP(A19,'[1]S&amp;P 500 Wikipedia'!A:D,3,FALSE)</f>
        <v>Financials</v>
      </c>
      <c r="D19" s="47">
        <v>66898</v>
      </c>
      <c r="E19" s="47" t="s">
        <v>16</v>
      </c>
      <c r="F19" s="47">
        <v>2018</v>
      </c>
      <c r="G19" s="47" t="s">
        <v>17</v>
      </c>
      <c r="H19" s="48">
        <v>43465</v>
      </c>
      <c r="I19" s="48">
        <v>43504</v>
      </c>
      <c r="J19" s="48">
        <v>43504</v>
      </c>
      <c r="K19" s="47">
        <v>183600000</v>
      </c>
      <c r="L19" s="47">
        <v>183600000</v>
      </c>
      <c r="M19" s="47" t="s">
        <v>1619</v>
      </c>
      <c r="N19" s="49">
        <v>607200000</v>
      </c>
      <c r="O19" s="50">
        <v>607200000</v>
      </c>
      <c r="P19" s="51"/>
      <c r="Q19" s="49"/>
      <c r="R19" s="50"/>
      <c r="S19" s="51"/>
      <c r="T19" s="52"/>
      <c r="U19" s="49"/>
      <c r="V19" s="50"/>
      <c r="W19" s="50"/>
      <c r="X19" s="50"/>
      <c r="Y19" s="51"/>
      <c r="Z19" s="52">
        <v>7511500000</v>
      </c>
      <c r="AA19" s="52"/>
      <c r="AB19" s="52"/>
      <c r="AC19" s="52"/>
      <c r="AD19" s="52"/>
      <c r="AE19" s="52"/>
      <c r="AF19" s="52"/>
      <c r="AG19" s="52">
        <v>7511500000</v>
      </c>
      <c r="AH19" s="52">
        <v>8118700000</v>
      </c>
      <c r="AI19" s="49">
        <v>436900000</v>
      </c>
      <c r="AJ19" s="50"/>
      <c r="AK19" s="51"/>
      <c r="AL19" s="49"/>
      <c r="AM19" s="50"/>
      <c r="AN19" s="50"/>
      <c r="AO19" s="51"/>
      <c r="AP19" s="49">
        <v>7778400000</v>
      </c>
      <c r="AQ19" s="50">
        <v>1773000000</v>
      </c>
      <c r="AR19" s="50">
        <v>4625600000</v>
      </c>
      <c r="AS19" s="50"/>
      <c r="AT19" s="50"/>
      <c r="AU19" s="50">
        <v>806200000</v>
      </c>
      <c r="AV19" s="50"/>
      <c r="AW19" s="50"/>
      <c r="AX19" s="50"/>
      <c r="AY19" s="50"/>
      <c r="AZ19" s="51">
        <v>573600000</v>
      </c>
      <c r="BA19" s="52">
        <v>8215300000</v>
      </c>
      <c r="BB19" s="52">
        <v>16334000000</v>
      </c>
      <c r="BC19" s="49">
        <v>6795300000</v>
      </c>
      <c r="BD19" s="50"/>
      <c r="BE19" s="50"/>
      <c r="BF19" s="50"/>
      <c r="BG19" s="51">
        <v>6795300000</v>
      </c>
      <c r="BH19" s="49">
        <v>365000000</v>
      </c>
      <c r="BI19" s="50"/>
      <c r="BJ19" s="50"/>
      <c r="BK19" s="51"/>
      <c r="BL19" s="49">
        <v>533300000</v>
      </c>
      <c r="BM19" s="50">
        <v>379300000</v>
      </c>
      <c r="BN19" s="50"/>
      <c r="BO19" s="50"/>
      <c r="BP19" s="50"/>
      <c r="BQ19" s="51">
        <v>154000000</v>
      </c>
      <c r="BR19" s="52">
        <v>7693600000</v>
      </c>
      <c r="BS19" s="49">
        <v>3091400000</v>
      </c>
      <c r="BT19" s="50"/>
      <c r="BU19" s="51"/>
      <c r="BV19" s="49">
        <v>979300000</v>
      </c>
      <c r="BW19" s="50"/>
      <c r="BX19" s="50"/>
      <c r="BY19" s="50"/>
      <c r="BZ19" s="50"/>
      <c r="CA19" s="50"/>
      <c r="CB19" s="50">
        <v>78400000</v>
      </c>
      <c r="CC19" s="50"/>
      <c r="CD19" s="50"/>
      <c r="CE19" s="50"/>
      <c r="CF19" s="51">
        <v>900900000</v>
      </c>
      <c r="CG19" s="52">
        <v>4070700000</v>
      </c>
      <c r="CH19" s="60">
        <v>11764300000</v>
      </c>
      <c r="CI19" s="52"/>
      <c r="CJ19" s="49">
        <v>3725900000</v>
      </c>
      <c r="CK19" s="50">
        <v>184000000</v>
      </c>
      <c r="CL19" s="50">
        <v>3541900000</v>
      </c>
      <c r="CM19" s="51"/>
      <c r="CN19" s="54"/>
      <c r="CO19" s="50">
        <v>1558600000</v>
      </c>
      <c r="CP19" s="51">
        <v>-785600000</v>
      </c>
      <c r="CQ19" s="54">
        <v>4498900000</v>
      </c>
      <c r="CR19" s="50">
        <v>70800000</v>
      </c>
      <c r="CS19" s="56">
        <v>4569700000</v>
      </c>
      <c r="CT19" s="52">
        <v>16334000000</v>
      </c>
    </row>
    <row r="20" spans="1:98" x14ac:dyDescent="0.2">
      <c r="A20" s="47" t="s">
        <v>61</v>
      </c>
      <c r="B20" s="47" t="s">
        <v>62</v>
      </c>
      <c r="C20" s="47" t="str">
        <f>VLOOKUP(A20,'[1]S&amp;P 500 Wikipedia'!A:D,3,FALSE)</f>
        <v>Information Technology</v>
      </c>
      <c r="D20" s="47">
        <v>69211</v>
      </c>
      <c r="E20" s="47" t="s">
        <v>16</v>
      </c>
      <c r="F20" s="47">
        <v>2018</v>
      </c>
      <c r="G20" s="47" t="s">
        <v>17</v>
      </c>
      <c r="H20" s="48">
        <v>43465</v>
      </c>
      <c r="I20" s="48">
        <v>43524</v>
      </c>
      <c r="J20" s="48">
        <v>43594</v>
      </c>
      <c r="K20" s="47">
        <v>162958000</v>
      </c>
      <c r="L20" s="47">
        <v>164541000</v>
      </c>
      <c r="M20" s="47" t="s">
        <v>2022</v>
      </c>
      <c r="N20" s="49">
        <v>1892105000</v>
      </c>
      <c r="O20" s="50">
        <v>1036455000</v>
      </c>
      <c r="P20" s="51">
        <v>855650000</v>
      </c>
      <c r="Q20" s="49">
        <v>479889000</v>
      </c>
      <c r="R20" s="50">
        <v>479889000</v>
      </c>
      <c r="S20" s="51"/>
      <c r="T20" s="52"/>
      <c r="U20" s="49"/>
      <c r="V20" s="50"/>
      <c r="W20" s="50"/>
      <c r="X20" s="50"/>
      <c r="Y20" s="51"/>
      <c r="Z20" s="52">
        <v>163360000</v>
      </c>
      <c r="AA20" s="52">
        <v>163360000</v>
      </c>
      <c r="AB20" s="52"/>
      <c r="AC20" s="52"/>
      <c r="AD20" s="52"/>
      <c r="AE20" s="52"/>
      <c r="AF20" s="52"/>
      <c r="AG20" s="52"/>
      <c r="AH20" s="52">
        <v>2535354000</v>
      </c>
      <c r="AI20" s="49">
        <v>910618000</v>
      </c>
      <c r="AJ20" s="50">
        <v>910618000</v>
      </c>
      <c r="AK20" s="51"/>
      <c r="AL20" s="49">
        <v>209066000</v>
      </c>
      <c r="AM20" s="50"/>
      <c r="AN20" s="50">
        <v>209066000</v>
      </c>
      <c r="AO20" s="51"/>
      <c r="AP20" s="49">
        <v>1806732000</v>
      </c>
      <c r="AQ20" s="50">
        <v>168348000</v>
      </c>
      <c r="AR20" s="50">
        <v>1487404000</v>
      </c>
      <c r="AS20" s="50"/>
      <c r="AT20" s="50"/>
      <c r="AU20" s="50">
        <v>34913000</v>
      </c>
      <c r="AV20" s="50"/>
      <c r="AW20" s="50"/>
      <c r="AX20" s="50"/>
      <c r="AY20" s="50"/>
      <c r="AZ20" s="51">
        <v>116067000</v>
      </c>
      <c r="BA20" s="52">
        <v>2926416000</v>
      </c>
      <c r="BB20" s="52">
        <v>5461770000</v>
      </c>
      <c r="BC20" s="49">
        <v>427393000</v>
      </c>
      <c r="BD20" s="50">
        <v>99089000</v>
      </c>
      <c r="BE20" s="50"/>
      <c r="BF20" s="50"/>
      <c r="BG20" s="51">
        <v>328304000</v>
      </c>
      <c r="BH20" s="49">
        <v>686552000</v>
      </c>
      <c r="BI20" s="50"/>
      <c r="BJ20" s="50"/>
      <c r="BK20" s="51"/>
      <c r="BL20" s="49">
        <v>96764000</v>
      </c>
      <c r="BM20" s="50">
        <v>69083000</v>
      </c>
      <c r="BN20" s="50"/>
      <c r="BO20" s="50"/>
      <c r="BP20" s="50"/>
      <c r="BQ20" s="51">
        <v>27681000</v>
      </c>
      <c r="BR20" s="52">
        <v>1210709000</v>
      </c>
      <c r="BS20" s="49">
        <v>874080000</v>
      </c>
      <c r="BT20" s="50"/>
      <c r="BU20" s="51"/>
      <c r="BV20" s="49">
        <v>185121000</v>
      </c>
      <c r="BW20" s="50">
        <v>4557000</v>
      </c>
      <c r="BX20" s="50"/>
      <c r="BY20" s="50"/>
      <c r="BZ20" s="50"/>
      <c r="CA20" s="50"/>
      <c r="CB20" s="50"/>
      <c r="CC20" s="50">
        <v>19624000</v>
      </c>
      <c r="CD20" s="50"/>
      <c r="CE20" s="50"/>
      <c r="CF20" s="51">
        <v>160940000</v>
      </c>
      <c r="CG20" s="52">
        <v>1059201000</v>
      </c>
      <c r="CH20" s="60">
        <v>2269910000</v>
      </c>
      <c r="CI20" s="52">
        <v>0</v>
      </c>
      <c r="CJ20" s="49">
        <v>3671662000</v>
      </c>
      <c r="CK20" s="50">
        <v>1629000</v>
      </c>
      <c r="CL20" s="50">
        <v>3670033000</v>
      </c>
      <c r="CM20" s="51"/>
      <c r="CN20" s="54">
        <v>0</v>
      </c>
      <c r="CO20" s="50">
        <v>-430890000</v>
      </c>
      <c r="CP20" s="51">
        <v>-48912000</v>
      </c>
      <c r="CQ20" s="54">
        <v>3191860000</v>
      </c>
      <c r="CR20" s="50"/>
      <c r="CS20" s="56">
        <v>3191860000</v>
      </c>
      <c r="CT20" s="52">
        <v>5461770000</v>
      </c>
    </row>
    <row r="21" spans="1:98" x14ac:dyDescent="0.2">
      <c r="A21" s="47" t="s">
        <v>67</v>
      </c>
      <c r="B21" s="47" t="s">
        <v>68</v>
      </c>
      <c r="C21" s="47" t="str">
        <f>VLOOKUP(A21,'[1]S&amp;P 500 Wikipedia'!A:D,3,FALSE)</f>
        <v>Materials</v>
      </c>
      <c r="D21" s="47">
        <v>132877</v>
      </c>
      <c r="E21" s="47" t="s">
        <v>16</v>
      </c>
      <c r="F21" s="47">
        <v>2018</v>
      </c>
      <c r="G21" s="47" t="s">
        <v>17</v>
      </c>
      <c r="H21" s="48">
        <v>43465</v>
      </c>
      <c r="I21" s="48">
        <v>43523</v>
      </c>
      <c r="J21" s="48">
        <v>43593</v>
      </c>
      <c r="K21" s="47">
        <v>106041000</v>
      </c>
      <c r="L21" s="47">
        <v>107004000</v>
      </c>
      <c r="M21" s="47" t="s">
        <v>2023</v>
      </c>
      <c r="N21" s="49">
        <v>555320000</v>
      </c>
      <c r="O21" s="50">
        <v>555320000</v>
      </c>
      <c r="P21" s="51"/>
      <c r="Q21" s="49">
        <v>605712000</v>
      </c>
      <c r="R21" s="50">
        <v>605712000</v>
      </c>
      <c r="S21" s="51"/>
      <c r="T21" s="52"/>
      <c r="U21" s="49">
        <v>700540000</v>
      </c>
      <c r="V21" s="50"/>
      <c r="W21" s="50"/>
      <c r="X21" s="50"/>
      <c r="Y21" s="51"/>
      <c r="Z21" s="52">
        <v>136849000</v>
      </c>
      <c r="AA21" s="52"/>
      <c r="AB21" s="52"/>
      <c r="AC21" s="52"/>
      <c r="AD21" s="52"/>
      <c r="AE21" s="52"/>
      <c r="AF21" s="52"/>
      <c r="AG21" s="52">
        <v>136849000</v>
      </c>
      <c r="AH21" s="52">
        <v>1998421000</v>
      </c>
      <c r="AI21" s="49">
        <v>3021084000</v>
      </c>
      <c r="AJ21" s="50">
        <v>4799063000</v>
      </c>
      <c r="AK21" s="51">
        <v>-1777979000</v>
      </c>
      <c r="AL21" s="49">
        <v>528722000</v>
      </c>
      <c r="AM21" s="50"/>
      <c r="AN21" s="50"/>
      <c r="AO21" s="51"/>
      <c r="AP21" s="49">
        <v>2033447000</v>
      </c>
      <c r="AQ21" s="50">
        <v>386143000</v>
      </c>
      <c r="AR21" s="50">
        <v>1567169000</v>
      </c>
      <c r="AS21" s="50"/>
      <c r="AT21" s="50"/>
      <c r="AU21" s="50"/>
      <c r="AV21" s="50"/>
      <c r="AW21" s="50"/>
      <c r="AX21" s="50"/>
      <c r="AY21" s="50"/>
      <c r="AZ21" s="51">
        <v>80135000</v>
      </c>
      <c r="BA21" s="52">
        <v>5583253000</v>
      </c>
      <c r="BB21" s="52">
        <v>7581674000</v>
      </c>
      <c r="BC21" s="49">
        <v>875879000</v>
      </c>
      <c r="BD21" s="50">
        <v>522516000</v>
      </c>
      <c r="BE21" s="50">
        <v>60871000</v>
      </c>
      <c r="BF21" s="50">
        <v>35169000</v>
      </c>
      <c r="BG21" s="51">
        <v>257323000</v>
      </c>
      <c r="BH21" s="49">
        <v>307294000</v>
      </c>
      <c r="BI21" s="50"/>
      <c r="BJ21" s="50"/>
      <c r="BK21" s="51"/>
      <c r="BL21" s="49"/>
      <c r="BM21" s="50"/>
      <c r="BN21" s="50"/>
      <c r="BO21" s="50"/>
      <c r="BP21" s="50"/>
      <c r="BQ21" s="51"/>
      <c r="BR21" s="52">
        <v>1183173000</v>
      </c>
      <c r="BS21" s="49">
        <v>1397916000</v>
      </c>
      <c r="BT21" s="50"/>
      <c r="BU21" s="51"/>
      <c r="BV21" s="49">
        <v>1241477000</v>
      </c>
      <c r="BW21" s="50"/>
      <c r="BX21" s="50">
        <v>331553000</v>
      </c>
      <c r="BY21" s="50">
        <v>285396000</v>
      </c>
      <c r="BZ21" s="50">
        <v>46157000</v>
      </c>
      <c r="CA21" s="50"/>
      <c r="CB21" s="50"/>
      <c r="CC21" s="50">
        <v>382982000</v>
      </c>
      <c r="CD21" s="50"/>
      <c r="CE21" s="50"/>
      <c r="CF21" s="51">
        <v>526942000</v>
      </c>
      <c r="CG21" s="52">
        <v>2639393000</v>
      </c>
      <c r="CH21" s="60">
        <v>3822566000</v>
      </c>
      <c r="CI21" s="52"/>
      <c r="CJ21" s="49">
        <v>1369953000</v>
      </c>
      <c r="CK21" s="50">
        <v>1056000</v>
      </c>
      <c r="CL21" s="50">
        <v>1368897000</v>
      </c>
      <c r="CM21" s="51"/>
      <c r="CN21" s="54"/>
      <c r="CO21" s="50">
        <v>2566050000</v>
      </c>
      <c r="CP21" s="51">
        <v>-350682000</v>
      </c>
      <c r="CQ21" s="54">
        <v>3585321000</v>
      </c>
      <c r="CR21" s="50">
        <v>173787000</v>
      </c>
      <c r="CS21" s="56">
        <v>3759108000</v>
      </c>
      <c r="CT21" s="52">
        <v>7581674000</v>
      </c>
    </row>
    <row r="22" spans="1:98" x14ac:dyDescent="0.2">
      <c r="A22" s="47" t="s">
        <v>77</v>
      </c>
      <c r="B22" s="47" t="s">
        <v>78</v>
      </c>
      <c r="C22" s="47" t="str">
        <f>VLOOKUP(A22,'[1]S&amp;P 500 Wikipedia'!A:D,3,FALSE)</f>
        <v>Health Care</v>
      </c>
      <c r="D22" s="47">
        <v>445691</v>
      </c>
      <c r="E22" s="47" t="s">
        <v>16</v>
      </c>
      <c r="F22" s="47">
        <v>2018</v>
      </c>
      <c r="G22" s="47" t="s">
        <v>17</v>
      </c>
      <c r="H22" s="48">
        <v>43465</v>
      </c>
      <c r="I22" s="48">
        <v>43524</v>
      </c>
      <c r="J22" s="48">
        <v>43524</v>
      </c>
      <c r="K22" s="47">
        <v>79893000</v>
      </c>
      <c r="L22" s="47">
        <v>80970000</v>
      </c>
      <c r="M22" s="47" t="s">
        <v>1622</v>
      </c>
      <c r="N22" s="49">
        <v>735359000</v>
      </c>
      <c r="O22" s="50">
        <v>636899000</v>
      </c>
      <c r="P22" s="51">
        <v>98460000</v>
      </c>
      <c r="Q22" s="49">
        <v>439009000</v>
      </c>
      <c r="R22" s="50">
        <v>439009000</v>
      </c>
      <c r="S22" s="51"/>
      <c r="T22" s="52"/>
      <c r="U22" s="49">
        <v>55641000</v>
      </c>
      <c r="V22" s="50"/>
      <c r="W22" s="50"/>
      <c r="X22" s="50"/>
      <c r="Y22" s="51"/>
      <c r="Z22" s="52">
        <v>72470000</v>
      </c>
      <c r="AA22" s="52">
        <v>72470000</v>
      </c>
      <c r="AB22" s="52"/>
      <c r="AC22" s="52"/>
      <c r="AD22" s="52"/>
      <c r="AE22" s="52"/>
      <c r="AF22" s="52"/>
      <c r="AG22" s="52"/>
      <c r="AH22" s="52">
        <v>1302479000</v>
      </c>
      <c r="AI22" s="49">
        <v>521329000</v>
      </c>
      <c r="AJ22" s="50"/>
      <c r="AK22" s="51"/>
      <c r="AL22" s="49">
        <v>55025000</v>
      </c>
      <c r="AM22" s="50"/>
      <c r="AN22" s="50"/>
      <c r="AO22" s="51"/>
      <c r="AP22" s="49">
        <v>173625000</v>
      </c>
      <c r="AQ22" s="50">
        <v>81949000</v>
      </c>
      <c r="AR22" s="50"/>
      <c r="AS22" s="50"/>
      <c r="AT22" s="50"/>
      <c r="AU22" s="50">
        <v>64689000</v>
      </c>
      <c r="AV22" s="50"/>
      <c r="AW22" s="50"/>
      <c r="AX22" s="50"/>
      <c r="AY22" s="50"/>
      <c r="AZ22" s="51">
        <v>26987000</v>
      </c>
      <c r="BA22" s="52">
        <v>749979000</v>
      </c>
      <c r="BB22" s="52">
        <v>2052458000</v>
      </c>
      <c r="BC22" s="49">
        <v>298935000</v>
      </c>
      <c r="BD22" s="50">
        <v>64256000</v>
      </c>
      <c r="BE22" s="50"/>
      <c r="BF22" s="50"/>
      <c r="BG22" s="51">
        <v>234679000</v>
      </c>
      <c r="BH22" s="49"/>
      <c r="BI22" s="50"/>
      <c r="BJ22" s="50"/>
      <c r="BK22" s="51"/>
      <c r="BL22" s="49">
        <v>393138000</v>
      </c>
      <c r="BM22" s="50">
        <v>393138000</v>
      </c>
      <c r="BN22" s="50"/>
      <c r="BO22" s="50"/>
      <c r="BP22" s="50"/>
      <c r="BQ22" s="51"/>
      <c r="BR22" s="52">
        <v>692073000</v>
      </c>
      <c r="BS22" s="49"/>
      <c r="BT22" s="50"/>
      <c r="BU22" s="51"/>
      <c r="BV22" s="49">
        <v>107494000</v>
      </c>
      <c r="BW22" s="50"/>
      <c r="BX22" s="50"/>
      <c r="BY22" s="50"/>
      <c r="BZ22" s="50"/>
      <c r="CA22" s="50"/>
      <c r="CB22" s="50"/>
      <c r="CC22" s="50"/>
      <c r="CD22" s="50"/>
      <c r="CE22" s="50"/>
      <c r="CF22" s="51">
        <v>107494000</v>
      </c>
      <c r="CG22" s="52">
        <v>107494000</v>
      </c>
      <c r="CH22" s="60">
        <v>799567000</v>
      </c>
      <c r="CI22" s="52">
        <v>0</v>
      </c>
      <c r="CJ22" s="49">
        <v>877522000</v>
      </c>
      <c r="CK22" s="50"/>
      <c r="CL22" s="50"/>
      <c r="CM22" s="51"/>
      <c r="CN22" s="54"/>
      <c r="CO22" s="50">
        <v>378143000</v>
      </c>
      <c r="CP22" s="51">
        <v>-2774000</v>
      </c>
      <c r="CQ22" s="54">
        <v>1252891000</v>
      </c>
      <c r="CR22" s="50"/>
      <c r="CS22" s="56">
        <v>1252891000</v>
      </c>
      <c r="CT22" s="52">
        <v>2052458000</v>
      </c>
    </row>
    <row r="23" spans="1:98" x14ac:dyDescent="0.2">
      <c r="A23" s="47" t="s">
        <v>64</v>
      </c>
      <c r="B23" s="47" t="s">
        <v>65</v>
      </c>
      <c r="C23" s="47" t="str">
        <f>VLOOKUP(A23,'[1]S&amp;P 500 Wikipedia'!A:D,3,FALSE)</f>
        <v>Industrials</v>
      </c>
      <c r="D23" s="47">
        <v>65470</v>
      </c>
      <c r="E23" s="47" t="s">
        <v>16</v>
      </c>
      <c r="F23" s="47">
        <v>2018</v>
      </c>
      <c r="G23" s="47" t="s">
        <v>17</v>
      </c>
      <c r="H23" s="48">
        <v>43465</v>
      </c>
      <c r="I23" s="48">
        <v>43511</v>
      </c>
      <c r="J23" s="48">
        <v>43511</v>
      </c>
      <c r="K23" s="47">
        <v>123273000</v>
      </c>
      <c r="L23" s="47">
        <v>124370000</v>
      </c>
      <c r="M23" s="47" t="s">
        <v>1623</v>
      </c>
      <c r="N23" s="49">
        <v>1236000000</v>
      </c>
      <c r="O23" s="50">
        <v>105000000</v>
      </c>
      <c r="P23" s="51">
        <v>1131000000</v>
      </c>
      <c r="Q23" s="49">
        <v>366000000</v>
      </c>
      <c r="R23" s="50">
        <v>366000000</v>
      </c>
      <c r="S23" s="51"/>
      <c r="T23" s="52"/>
      <c r="U23" s="49">
        <v>60000000</v>
      </c>
      <c r="V23" s="50"/>
      <c r="W23" s="50"/>
      <c r="X23" s="50"/>
      <c r="Y23" s="51"/>
      <c r="Z23" s="52">
        <v>125000000</v>
      </c>
      <c r="AA23" s="52">
        <v>125000000</v>
      </c>
      <c r="AB23" s="52"/>
      <c r="AC23" s="52"/>
      <c r="AD23" s="52"/>
      <c r="AE23" s="52"/>
      <c r="AF23" s="52"/>
      <c r="AG23" s="52"/>
      <c r="AH23" s="52">
        <v>1787000000</v>
      </c>
      <c r="AI23" s="49">
        <v>6781000000</v>
      </c>
      <c r="AJ23" s="50">
        <v>10023000000</v>
      </c>
      <c r="AK23" s="51">
        <v>-3242000000</v>
      </c>
      <c r="AL23" s="49"/>
      <c r="AM23" s="50"/>
      <c r="AN23" s="50"/>
      <c r="AO23" s="51"/>
      <c r="AP23" s="49">
        <v>2344000000</v>
      </c>
      <c r="AQ23" s="50">
        <v>127000000</v>
      </c>
      <c r="AR23" s="50">
        <v>1943000000</v>
      </c>
      <c r="AS23" s="50"/>
      <c r="AT23" s="50"/>
      <c r="AU23" s="50"/>
      <c r="AV23" s="50"/>
      <c r="AW23" s="50"/>
      <c r="AX23" s="50"/>
      <c r="AY23" s="50"/>
      <c r="AZ23" s="51">
        <v>274000000</v>
      </c>
      <c r="BA23" s="52">
        <v>9125000000</v>
      </c>
      <c r="BB23" s="52">
        <v>10912000000</v>
      </c>
      <c r="BC23" s="49">
        <v>963000000</v>
      </c>
      <c r="BD23" s="50">
        <v>132000000</v>
      </c>
      <c r="BE23" s="50"/>
      <c r="BF23" s="50"/>
      <c r="BG23" s="51">
        <v>831000000</v>
      </c>
      <c r="BH23" s="49">
        <v>486000000</v>
      </c>
      <c r="BI23" s="50"/>
      <c r="BJ23" s="50"/>
      <c r="BK23" s="51">
        <v>486000000</v>
      </c>
      <c r="BL23" s="49">
        <v>1493000000</v>
      </c>
      <c r="BM23" s="50">
        <v>705000000</v>
      </c>
      <c r="BN23" s="50"/>
      <c r="BO23" s="50"/>
      <c r="BP23" s="50"/>
      <c r="BQ23" s="51">
        <v>788000000</v>
      </c>
      <c r="BR23" s="52">
        <v>2942000000</v>
      </c>
      <c r="BS23" s="49">
        <v>1617000000</v>
      </c>
      <c r="BT23" s="50"/>
      <c r="BU23" s="51"/>
      <c r="BV23" s="49">
        <v>2602000000</v>
      </c>
      <c r="BW23" s="50"/>
      <c r="BX23" s="50">
        <v>503000000</v>
      </c>
      <c r="BY23" s="50"/>
      <c r="BZ23" s="50"/>
      <c r="CA23" s="50"/>
      <c r="CB23" s="50">
        <v>1169000000</v>
      </c>
      <c r="CC23" s="50">
        <v>512000000</v>
      </c>
      <c r="CD23" s="50"/>
      <c r="CE23" s="50"/>
      <c r="CF23" s="51">
        <v>418000000</v>
      </c>
      <c r="CG23" s="52">
        <v>4219000000</v>
      </c>
      <c r="CH23" s="60">
        <v>7161000000</v>
      </c>
      <c r="CI23" s="52">
        <v>0</v>
      </c>
      <c r="CJ23" s="49">
        <v>233000000</v>
      </c>
      <c r="CK23" s="50">
        <v>1000000</v>
      </c>
      <c r="CL23" s="50">
        <v>232000000</v>
      </c>
      <c r="CM23" s="51"/>
      <c r="CN23" s="54">
        <v>-568000000</v>
      </c>
      <c r="CO23" s="50">
        <v>4534000000</v>
      </c>
      <c r="CP23" s="51">
        <v>-448000000</v>
      </c>
      <c r="CQ23" s="54">
        <v>3751000000</v>
      </c>
      <c r="CR23" s="50"/>
      <c r="CS23" s="56">
        <v>3751000000</v>
      </c>
      <c r="CT23" s="52">
        <v>10912000000</v>
      </c>
    </row>
    <row r="24" spans="1:98" x14ac:dyDescent="0.2">
      <c r="A24" s="47" t="s">
        <v>80</v>
      </c>
      <c r="B24" s="47" t="s">
        <v>81</v>
      </c>
      <c r="C24" s="47" t="str">
        <f>VLOOKUP(A24,'[1]S&amp;P 500 Wikipedia'!A:D,3,FALSE)</f>
        <v>Industrials</v>
      </c>
      <c r="D24" s="47">
        <v>69109</v>
      </c>
      <c r="E24" s="47" t="s">
        <v>16</v>
      </c>
      <c r="F24" s="47">
        <v>2018</v>
      </c>
      <c r="G24" s="47" t="s">
        <v>17</v>
      </c>
      <c r="H24" s="48">
        <v>43465</v>
      </c>
      <c r="I24" s="48">
        <v>43515</v>
      </c>
      <c r="J24" s="48">
        <v>43515</v>
      </c>
      <c r="K24" s="47">
        <v>94800000</v>
      </c>
      <c r="L24" s="47">
        <v>95600000</v>
      </c>
      <c r="M24" s="47" t="s">
        <v>1624</v>
      </c>
      <c r="N24" s="49">
        <v>283800000</v>
      </c>
      <c r="O24" s="50">
        <v>283800000</v>
      </c>
      <c r="P24" s="51"/>
      <c r="Q24" s="49">
        <v>324900000</v>
      </c>
      <c r="R24" s="50"/>
      <c r="S24" s="51"/>
      <c r="T24" s="52"/>
      <c r="U24" s="49">
        <v>280300000</v>
      </c>
      <c r="V24" s="50"/>
      <c r="W24" s="50"/>
      <c r="X24" s="50"/>
      <c r="Y24" s="51"/>
      <c r="Z24" s="52">
        <v>27200000</v>
      </c>
      <c r="AA24" s="52"/>
      <c r="AB24" s="52"/>
      <c r="AC24" s="52">
        <v>800000</v>
      </c>
      <c r="AD24" s="52"/>
      <c r="AE24" s="52"/>
      <c r="AF24" s="52"/>
      <c r="AG24" s="52">
        <v>26400000</v>
      </c>
      <c r="AH24" s="52">
        <v>916200000</v>
      </c>
      <c r="AI24" s="49">
        <v>276700000</v>
      </c>
      <c r="AJ24" s="50"/>
      <c r="AK24" s="51"/>
      <c r="AL24" s="49"/>
      <c r="AM24" s="50"/>
      <c r="AN24" s="50"/>
      <c r="AO24" s="51"/>
      <c r="AP24" s="49">
        <v>1617300000</v>
      </c>
      <c r="AQ24" s="50">
        <v>547100000</v>
      </c>
      <c r="AR24" s="50">
        <v>883000000</v>
      </c>
      <c r="AS24" s="50"/>
      <c r="AT24" s="50"/>
      <c r="AU24" s="50">
        <v>100000000</v>
      </c>
      <c r="AV24" s="50"/>
      <c r="AW24" s="50"/>
      <c r="AX24" s="50"/>
      <c r="AY24" s="50"/>
      <c r="AZ24" s="51">
        <v>87200000</v>
      </c>
      <c r="BA24" s="52">
        <v>1894000000</v>
      </c>
      <c r="BB24" s="52">
        <v>2810200000</v>
      </c>
      <c r="BC24" s="49">
        <v>370000000</v>
      </c>
      <c r="BD24" s="50">
        <v>235000000</v>
      </c>
      <c r="BE24" s="50"/>
      <c r="BF24" s="50"/>
      <c r="BG24" s="51">
        <v>135000000</v>
      </c>
      <c r="BH24" s="49">
        <v>35300000</v>
      </c>
      <c r="BI24" s="50">
        <v>35300000</v>
      </c>
      <c r="BJ24" s="50"/>
      <c r="BK24" s="51"/>
      <c r="BL24" s="49">
        <v>20200000</v>
      </c>
      <c r="BM24" s="50"/>
      <c r="BN24" s="50"/>
      <c r="BO24" s="50">
        <v>20200000</v>
      </c>
      <c r="BP24" s="50"/>
      <c r="BQ24" s="51"/>
      <c r="BR24" s="52">
        <v>425500000</v>
      </c>
      <c r="BS24" s="49">
        <v>1409500000</v>
      </c>
      <c r="BT24" s="50"/>
      <c r="BU24" s="51"/>
      <c r="BV24" s="49">
        <v>321200000</v>
      </c>
      <c r="BW24" s="50"/>
      <c r="BX24" s="50">
        <v>81200000</v>
      </c>
      <c r="BY24" s="50"/>
      <c r="BZ24" s="50"/>
      <c r="CA24" s="50">
        <v>95300000</v>
      </c>
      <c r="CB24" s="50"/>
      <c r="CC24" s="50">
        <v>115900000</v>
      </c>
      <c r="CD24" s="50"/>
      <c r="CE24" s="50"/>
      <c r="CF24" s="51">
        <v>28800000</v>
      </c>
      <c r="CG24" s="52">
        <v>1730700000</v>
      </c>
      <c r="CH24" s="60">
        <v>2156200000</v>
      </c>
      <c r="CI24" s="52"/>
      <c r="CJ24" s="49">
        <v>900000</v>
      </c>
      <c r="CK24" s="50">
        <v>900000</v>
      </c>
      <c r="CL24" s="50">
        <v>0</v>
      </c>
      <c r="CM24" s="51"/>
      <c r="CN24" s="54"/>
      <c r="CO24" s="50">
        <v>650100000</v>
      </c>
      <c r="CP24" s="51"/>
      <c r="CQ24" s="54">
        <v>651000000</v>
      </c>
      <c r="CR24" s="50">
        <v>3000000</v>
      </c>
      <c r="CS24" s="56">
        <v>654000000</v>
      </c>
      <c r="CT24" s="52">
        <v>2810200000</v>
      </c>
    </row>
    <row r="25" spans="1:98" x14ac:dyDescent="0.2">
      <c r="A25" s="47" t="s">
        <v>74</v>
      </c>
      <c r="B25" s="47" t="s">
        <v>75</v>
      </c>
      <c r="C25" s="47" t="str">
        <f>VLOOKUP(A25,'[1]S&amp;P 500 Wikipedia'!A:D,3,FALSE)</f>
        <v>Health Care</v>
      </c>
      <c r="D25" s="47">
        <v>65359</v>
      </c>
      <c r="E25" s="47" t="s">
        <v>16</v>
      </c>
      <c r="F25" s="47">
        <v>2018</v>
      </c>
      <c r="G25" s="47" t="s">
        <v>17</v>
      </c>
      <c r="H25" s="48">
        <v>43465</v>
      </c>
      <c r="I25" s="48">
        <v>43502</v>
      </c>
      <c r="J25" s="48">
        <v>43502</v>
      </c>
      <c r="K25" s="47">
        <v>223200000</v>
      </c>
      <c r="L25" s="47">
        <v>227100000</v>
      </c>
      <c r="M25" s="47" t="s">
        <v>1625</v>
      </c>
      <c r="N25" s="49">
        <v>1563800000</v>
      </c>
      <c r="O25" s="50">
        <v>1365500000</v>
      </c>
      <c r="P25" s="51">
        <v>198300000</v>
      </c>
      <c r="Q25" s="49">
        <v>922300000</v>
      </c>
      <c r="R25" s="50">
        <v>922300000</v>
      </c>
      <c r="S25" s="51"/>
      <c r="T25" s="52"/>
      <c r="U25" s="49">
        <v>472500000</v>
      </c>
      <c r="V25" s="50"/>
      <c r="W25" s="50"/>
      <c r="X25" s="50"/>
      <c r="Y25" s="51"/>
      <c r="Z25" s="52">
        <v>426400000</v>
      </c>
      <c r="AA25" s="52">
        <v>426400000</v>
      </c>
      <c r="AB25" s="52"/>
      <c r="AC25" s="52"/>
      <c r="AD25" s="52"/>
      <c r="AE25" s="52"/>
      <c r="AF25" s="52"/>
      <c r="AG25" s="52"/>
      <c r="AH25" s="52">
        <v>3385000000</v>
      </c>
      <c r="AI25" s="49">
        <v>1471500000</v>
      </c>
      <c r="AJ25" s="50"/>
      <c r="AK25" s="51"/>
      <c r="AL25" s="49"/>
      <c r="AM25" s="50"/>
      <c r="AN25" s="50"/>
      <c r="AO25" s="51"/>
      <c r="AP25" s="49">
        <v>9075400000</v>
      </c>
      <c r="AQ25" s="50">
        <v>3641300000</v>
      </c>
      <c r="AR25" s="50">
        <v>5037400000</v>
      </c>
      <c r="AS25" s="50"/>
      <c r="AT25" s="50"/>
      <c r="AU25" s="50"/>
      <c r="AV25" s="50"/>
      <c r="AW25" s="50"/>
      <c r="AX25" s="50"/>
      <c r="AY25" s="50"/>
      <c r="AZ25" s="51">
        <v>396700000</v>
      </c>
      <c r="BA25" s="52">
        <v>10546900000</v>
      </c>
      <c r="BB25" s="52">
        <v>13931900000</v>
      </c>
      <c r="BC25" s="49">
        <v>698200000</v>
      </c>
      <c r="BD25" s="50">
        <v>698200000</v>
      </c>
      <c r="BE25" s="50"/>
      <c r="BF25" s="50"/>
      <c r="BG25" s="51"/>
      <c r="BH25" s="49">
        <v>93800000</v>
      </c>
      <c r="BI25" s="50"/>
      <c r="BJ25" s="50"/>
      <c r="BK25" s="51">
        <v>93800000</v>
      </c>
      <c r="BL25" s="49">
        <v>382000000</v>
      </c>
      <c r="BM25" s="50"/>
      <c r="BN25" s="50"/>
      <c r="BO25" s="50"/>
      <c r="BP25" s="50"/>
      <c r="BQ25" s="51">
        <v>382000000</v>
      </c>
      <c r="BR25" s="52">
        <v>1174000000</v>
      </c>
      <c r="BS25" s="49">
        <v>2862700000</v>
      </c>
      <c r="BT25" s="50"/>
      <c r="BU25" s="51"/>
      <c r="BV25" s="49">
        <v>729900000</v>
      </c>
      <c r="BW25" s="50"/>
      <c r="BX25" s="50"/>
      <c r="BY25" s="50"/>
      <c r="BZ25" s="50"/>
      <c r="CA25" s="50"/>
      <c r="CB25" s="50"/>
      <c r="CC25" s="50">
        <v>391100000</v>
      </c>
      <c r="CD25" s="50"/>
      <c r="CE25" s="50"/>
      <c r="CF25" s="51">
        <v>338800000</v>
      </c>
      <c r="CG25" s="52">
        <v>3592600000</v>
      </c>
      <c r="CH25" s="60">
        <v>4766600000</v>
      </c>
      <c r="CI25" s="52"/>
      <c r="CJ25" s="49">
        <v>8539100000</v>
      </c>
      <c r="CK25" s="50">
        <v>0</v>
      </c>
      <c r="CL25" s="50">
        <v>8539100000</v>
      </c>
      <c r="CM25" s="51"/>
      <c r="CN25" s="54">
        <v>-1689900000</v>
      </c>
      <c r="CO25" s="50">
        <v>2325800000</v>
      </c>
      <c r="CP25" s="51">
        <v>-9700000</v>
      </c>
      <c r="CQ25" s="54">
        <v>9165300000</v>
      </c>
      <c r="CR25" s="50"/>
      <c r="CS25" s="56">
        <v>9165300000</v>
      </c>
      <c r="CT25" s="52">
        <v>13931900000</v>
      </c>
    </row>
    <row r="26" spans="1:98" x14ac:dyDescent="0.2">
      <c r="A26" s="47" t="s">
        <v>143</v>
      </c>
      <c r="B26" s="47" t="s">
        <v>144</v>
      </c>
      <c r="C26" s="47" t="str">
        <f>VLOOKUP(A26,'[1]S&amp;P 500 Wikipedia'!A:D,3,FALSE)</f>
        <v>Information Technology</v>
      </c>
      <c r="D26" s="47">
        <v>67102</v>
      </c>
      <c r="E26" s="47" t="s">
        <v>16</v>
      </c>
      <c r="F26" s="47">
        <v>2018</v>
      </c>
      <c r="G26" s="47" t="s">
        <v>17</v>
      </c>
      <c r="H26" s="48">
        <v>43404</v>
      </c>
      <c r="I26" s="48">
        <v>43447</v>
      </c>
      <c r="J26" s="48">
        <v>43447</v>
      </c>
      <c r="K26" s="47">
        <v>973000000</v>
      </c>
      <c r="L26" s="47">
        <v>988000000</v>
      </c>
      <c r="M26" s="47" t="s">
        <v>1626</v>
      </c>
      <c r="N26" s="49">
        <v>4030000000</v>
      </c>
      <c r="O26" s="50">
        <v>3440000000</v>
      </c>
      <c r="P26" s="51">
        <v>590000000</v>
      </c>
      <c r="Q26" s="49">
        <v>2565000000</v>
      </c>
      <c r="R26" s="50">
        <v>2565000000</v>
      </c>
      <c r="S26" s="51"/>
      <c r="T26" s="52"/>
      <c r="U26" s="49">
        <v>3722000000</v>
      </c>
      <c r="V26" s="50"/>
      <c r="W26" s="50"/>
      <c r="X26" s="50"/>
      <c r="Y26" s="51"/>
      <c r="Z26" s="52">
        <v>430000000</v>
      </c>
      <c r="AA26" s="52"/>
      <c r="AB26" s="52"/>
      <c r="AC26" s="52"/>
      <c r="AD26" s="52"/>
      <c r="AE26" s="52"/>
      <c r="AF26" s="52"/>
      <c r="AG26" s="52">
        <v>430000000</v>
      </c>
      <c r="AH26" s="52">
        <v>10747000000</v>
      </c>
      <c r="AI26" s="49">
        <v>1407000000</v>
      </c>
      <c r="AJ26" s="50"/>
      <c r="AK26" s="51"/>
      <c r="AL26" s="49">
        <v>1568000000</v>
      </c>
      <c r="AM26" s="50">
        <v>1568000000</v>
      </c>
      <c r="AN26" s="50"/>
      <c r="AO26" s="51"/>
      <c r="AP26" s="49">
        <v>4051000000</v>
      </c>
      <c r="AQ26" s="50">
        <v>213000000</v>
      </c>
      <c r="AR26" s="50">
        <v>3368000000</v>
      </c>
      <c r="AS26" s="50"/>
      <c r="AT26" s="50"/>
      <c r="AU26" s="50">
        <v>470000000</v>
      </c>
      <c r="AV26" s="50"/>
      <c r="AW26" s="50"/>
      <c r="AX26" s="50"/>
      <c r="AY26" s="50"/>
      <c r="AZ26" s="51"/>
      <c r="BA26" s="52">
        <v>7026000000</v>
      </c>
      <c r="BB26" s="52">
        <v>17773000000</v>
      </c>
      <c r="BC26" s="49">
        <v>3975000000</v>
      </c>
      <c r="BD26" s="50">
        <v>2721000000</v>
      </c>
      <c r="BE26" s="50">
        <v>1254000000</v>
      </c>
      <c r="BF26" s="50"/>
      <c r="BG26" s="51"/>
      <c r="BH26" s="49"/>
      <c r="BI26" s="50"/>
      <c r="BJ26" s="50"/>
      <c r="BK26" s="51"/>
      <c r="BL26" s="49">
        <v>1347000000</v>
      </c>
      <c r="BM26" s="50">
        <v>1347000000</v>
      </c>
      <c r="BN26" s="50"/>
      <c r="BO26" s="50"/>
      <c r="BP26" s="50"/>
      <c r="BQ26" s="51"/>
      <c r="BR26" s="52">
        <v>5322000000</v>
      </c>
      <c r="BS26" s="49">
        <v>5309000000</v>
      </c>
      <c r="BT26" s="50"/>
      <c r="BU26" s="51"/>
      <c r="BV26" s="49">
        <v>303000000</v>
      </c>
      <c r="BW26" s="50"/>
      <c r="BX26" s="50"/>
      <c r="BY26" s="50"/>
      <c r="BZ26" s="50"/>
      <c r="CA26" s="50"/>
      <c r="CB26" s="50"/>
      <c r="CC26" s="50"/>
      <c r="CD26" s="50"/>
      <c r="CE26" s="50"/>
      <c r="CF26" s="51">
        <v>303000000</v>
      </c>
      <c r="CG26" s="52">
        <v>5612000000</v>
      </c>
      <c r="CH26" s="60">
        <v>10934000000</v>
      </c>
      <c r="CI26" s="52">
        <v>0</v>
      </c>
      <c r="CJ26" s="49">
        <v>7284000000</v>
      </c>
      <c r="CK26" s="50">
        <v>10000000</v>
      </c>
      <c r="CL26" s="50">
        <v>7274000000</v>
      </c>
      <c r="CM26" s="51"/>
      <c r="CN26" s="54">
        <v>-21194000000</v>
      </c>
      <c r="CO26" s="50">
        <v>20874000000</v>
      </c>
      <c r="CP26" s="51">
        <v>-125000000</v>
      </c>
      <c r="CQ26" s="54">
        <v>6839000000</v>
      </c>
      <c r="CR26" s="50"/>
      <c r="CS26" s="56">
        <v>6839000000</v>
      </c>
      <c r="CT26" s="52">
        <v>17773000000</v>
      </c>
    </row>
    <row r="27" spans="1:98" x14ac:dyDescent="0.2">
      <c r="A27" s="47" t="s">
        <v>47</v>
      </c>
      <c r="B27" s="47" t="s">
        <v>48</v>
      </c>
      <c r="C27" s="47" t="str">
        <f>VLOOKUP(A27,'[1]S&amp;P 500 Wikipedia'!A:D,3,FALSE)</f>
        <v>Information Technology</v>
      </c>
      <c r="D27" s="47">
        <v>191397</v>
      </c>
      <c r="E27" s="47" t="s">
        <v>16</v>
      </c>
      <c r="F27" s="47">
        <v>2018</v>
      </c>
      <c r="G27" s="47" t="s">
        <v>17</v>
      </c>
      <c r="H27" s="48">
        <v>43465</v>
      </c>
      <c r="I27" s="48">
        <v>43504</v>
      </c>
      <c r="J27" s="48">
        <v>43504</v>
      </c>
      <c r="K27" s="47">
        <v>1001000000</v>
      </c>
      <c r="L27" s="47">
        <v>994000000</v>
      </c>
      <c r="M27" s="47" t="s">
        <v>1627</v>
      </c>
      <c r="N27" s="49">
        <v>1156000000</v>
      </c>
      <c r="O27" s="50">
        <v>1078000000</v>
      </c>
      <c r="P27" s="51">
        <v>78000000</v>
      </c>
      <c r="Q27" s="49">
        <v>1235000000</v>
      </c>
      <c r="R27" s="50">
        <v>1235000000</v>
      </c>
      <c r="S27" s="51"/>
      <c r="T27" s="52"/>
      <c r="U27" s="49">
        <v>845000000</v>
      </c>
      <c r="V27" s="50"/>
      <c r="W27" s="50"/>
      <c r="X27" s="50"/>
      <c r="Y27" s="51"/>
      <c r="Z27" s="52">
        <v>304000000</v>
      </c>
      <c r="AA27" s="52">
        <v>57000000</v>
      </c>
      <c r="AB27" s="52"/>
      <c r="AC27" s="52"/>
      <c r="AD27" s="52"/>
      <c r="AE27" s="52"/>
      <c r="AF27" s="52"/>
      <c r="AG27" s="52">
        <v>247000000</v>
      </c>
      <c r="AH27" s="52">
        <v>3540000000</v>
      </c>
      <c r="AI27" s="49">
        <v>348000000</v>
      </c>
      <c r="AJ27" s="50"/>
      <c r="AK27" s="51"/>
      <c r="AL27" s="49">
        <v>58000000</v>
      </c>
      <c r="AM27" s="50"/>
      <c r="AN27" s="50"/>
      <c r="AO27" s="51"/>
      <c r="AP27" s="49">
        <v>610000000</v>
      </c>
      <c r="AQ27" s="50"/>
      <c r="AR27" s="50">
        <v>289000000</v>
      </c>
      <c r="AS27" s="50"/>
      <c r="AT27" s="50"/>
      <c r="AU27" s="50"/>
      <c r="AV27" s="50"/>
      <c r="AW27" s="50"/>
      <c r="AX27" s="50"/>
      <c r="AY27" s="50"/>
      <c r="AZ27" s="51">
        <v>321000000</v>
      </c>
      <c r="BA27" s="52">
        <v>1016000000</v>
      </c>
      <c r="BB27" s="52">
        <v>4556000000</v>
      </c>
      <c r="BC27" s="49">
        <v>1824000000</v>
      </c>
      <c r="BD27" s="50">
        <v>528000000</v>
      </c>
      <c r="BE27" s="50"/>
      <c r="BF27" s="50"/>
      <c r="BG27" s="51">
        <v>1296000000</v>
      </c>
      <c r="BH27" s="49">
        <v>136000000</v>
      </c>
      <c r="BI27" s="50"/>
      <c r="BJ27" s="50"/>
      <c r="BK27" s="51"/>
      <c r="BL27" s="49">
        <v>24000000</v>
      </c>
      <c r="BM27" s="50"/>
      <c r="BN27" s="50"/>
      <c r="BO27" s="50"/>
      <c r="BP27" s="50"/>
      <c r="BQ27" s="51">
        <v>24000000</v>
      </c>
      <c r="BR27" s="52">
        <v>1984000000</v>
      </c>
      <c r="BS27" s="49">
        <v>1114000000</v>
      </c>
      <c r="BT27" s="50"/>
      <c r="BU27" s="51"/>
      <c r="BV27" s="49">
        <v>192000000</v>
      </c>
      <c r="BW27" s="50"/>
      <c r="BX27" s="50"/>
      <c r="BY27" s="50"/>
      <c r="BZ27" s="50"/>
      <c r="CA27" s="50"/>
      <c r="CB27" s="50"/>
      <c r="CC27" s="50"/>
      <c r="CD27" s="50"/>
      <c r="CE27" s="50"/>
      <c r="CF27" s="51">
        <v>192000000</v>
      </c>
      <c r="CG27" s="52">
        <v>1306000000</v>
      </c>
      <c r="CH27" s="60">
        <v>3290000000</v>
      </c>
      <c r="CI27" s="52"/>
      <c r="CJ27" s="49">
        <v>8760000000</v>
      </c>
      <c r="CK27" s="50"/>
      <c r="CL27" s="50"/>
      <c r="CM27" s="51"/>
      <c r="CN27" s="54">
        <v>-50000000</v>
      </c>
      <c r="CO27" s="50">
        <v>-7436000000</v>
      </c>
      <c r="CP27" s="51">
        <v>-8000000</v>
      </c>
      <c r="CQ27" s="54">
        <v>1266000000</v>
      </c>
      <c r="CR27" s="50"/>
      <c r="CS27" s="56">
        <v>1266000000</v>
      </c>
      <c r="CT27" s="52">
        <v>4556000000</v>
      </c>
    </row>
    <row r="28" spans="1:98" x14ac:dyDescent="0.2">
      <c r="A28" s="47" t="s">
        <v>118</v>
      </c>
      <c r="B28" s="47" t="s">
        <v>119</v>
      </c>
      <c r="C28" s="47" t="str">
        <f>VLOOKUP(A28,'[1]S&amp;P 500 Wikipedia'!A:D,3,FALSE)</f>
        <v>Industrials</v>
      </c>
      <c r="D28" s="47">
        <v>67669</v>
      </c>
      <c r="E28" s="47" t="s">
        <v>16</v>
      </c>
      <c r="F28" s="47">
        <v>2018</v>
      </c>
      <c r="G28" s="47" t="s">
        <v>17</v>
      </c>
      <c r="H28" s="48">
        <v>43465</v>
      </c>
      <c r="I28" s="48">
        <v>43517</v>
      </c>
      <c r="J28" s="48">
        <v>43517</v>
      </c>
      <c r="K28" s="47">
        <v>229610000</v>
      </c>
      <c r="L28" s="47">
        <v>231336000</v>
      </c>
      <c r="M28" s="47" t="s">
        <v>1628</v>
      </c>
      <c r="N28" s="49">
        <v>353975000</v>
      </c>
      <c r="O28" s="50">
        <v>353975000</v>
      </c>
      <c r="P28" s="51"/>
      <c r="Q28" s="49">
        <v>732839000</v>
      </c>
      <c r="R28" s="50">
        <v>732839000</v>
      </c>
      <c r="S28" s="51"/>
      <c r="T28" s="52"/>
      <c r="U28" s="49">
        <v>624744000</v>
      </c>
      <c r="V28" s="50"/>
      <c r="W28" s="50"/>
      <c r="X28" s="50"/>
      <c r="Y28" s="51"/>
      <c r="Z28" s="52">
        <v>124586000</v>
      </c>
      <c r="AA28" s="52"/>
      <c r="AB28" s="52"/>
      <c r="AC28" s="52"/>
      <c r="AD28" s="52"/>
      <c r="AE28" s="52"/>
      <c r="AF28" s="52"/>
      <c r="AG28" s="52">
        <v>124586000</v>
      </c>
      <c r="AH28" s="52">
        <v>1836144000</v>
      </c>
      <c r="AI28" s="49">
        <v>554130000</v>
      </c>
      <c r="AJ28" s="50"/>
      <c r="AK28" s="51"/>
      <c r="AL28" s="49">
        <v>256210000</v>
      </c>
      <c r="AM28" s="50"/>
      <c r="AN28" s="50"/>
      <c r="AO28" s="51"/>
      <c r="AP28" s="49">
        <v>6015804000</v>
      </c>
      <c r="AQ28" s="50"/>
      <c r="AR28" s="50">
        <v>3612033000</v>
      </c>
      <c r="AS28" s="50">
        <v>2403771000</v>
      </c>
      <c r="AT28" s="50"/>
      <c r="AU28" s="50"/>
      <c r="AV28" s="50"/>
      <c r="AW28" s="50"/>
      <c r="AX28" s="50"/>
      <c r="AY28" s="50"/>
      <c r="AZ28" s="51"/>
      <c r="BA28" s="52">
        <v>6826144000</v>
      </c>
      <c r="BB28" s="52">
        <v>8662288000</v>
      </c>
      <c r="BC28" s="49">
        <v>762599000</v>
      </c>
      <c r="BD28" s="50">
        <v>399571000</v>
      </c>
      <c r="BE28" s="50"/>
      <c r="BF28" s="50"/>
      <c r="BG28" s="51">
        <v>363028000</v>
      </c>
      <c r="BH28" s="49">
        <v>358876000</v>
      </c>
      <c r="BI28" s="50"/>
      <c r="BJ28" s="50"/>
      <c r="BK28" s="51"/>
      <c r="BL28" s="49">
        <v>137229000</v>
      </c>
      <c r="BM28" s="50"/>
      <c r="BN28" s="50"/>
      <c r="BO28" s="50"/>
      <c r="BP28" s="50"/>
      <c r="BQ28" s="51">
        <v>137229000</v>
      </c>
      <c r="BR28" s="52">
        <v>1258704000</v>
      </c>
      <c r="BS28" s="49">
        <v>2273837000</v>
      </c>
      <c r="BT28" s="50"/>
      <c r="BU28" s="51"/>
      <c r="BV28" s="49">
        <v>887825000</v>
      </c>
      <c r="BW28" s="50"/>
      <c r="BX28" s="50"/>
      <c r="BY28" s="50"/>
      <c r="BZ28" s="50"/>
      <c r="CA28" s="50"/>
      <c r="CB28" s="50"/>
      <c r="CC28" s="50">
        <v>528336000</v>
      </c>
      <c r="CD28" s="50"/>
      <c r="CE28" s="50"/>
      <c r="CF28" s="51">
        <v>359489000</v>
      </c>
      <c r="CG28" s="52">
        <v>3161662000</v>
      </c>
      <c r="CH28" s="60">
        <v>4420366000</v>
      </c>
      <c r="CI28" s="52">
        <v>0</v>
      </c>
      <c r="CJ28" s="49">
        <v>709383000</v>
      </c>
      <c r="CK28" s="50"/>
      <c r="CL28" s="50"/>
      <c r="CM28" s="51"/>
      <c r="CN28" s="54">
        <v>-1570184000</v>
      </c>
      <c r="CO28" s="50">
        <v>5653811000</v>
      </c>
      <c r="CP28" s="51">
        <v>-551088000</v>
      </c>
      <c r="CQ28" s="54">
        <v>4241922000</v>
      </c>
      <c r="CR28" s="50"/>
      <c r="CS28" s="56">
        <v>4241922000</v>
      </c>
      <c r="CT28" s="52">
        <v>8662288000</v>
      </c>
    </row>
    <row r="29" spans="1:98" x14ac:dyDescent="0.2">
      <c r="A29" s="47" t="s">
        <v>121</v>
      </c>
      <c r="B29" s="47" t="s">
        <v>122</v>
      </c>
      <c r="C29" s="47" t="str">
        <f>VLOOKUP(A29,'[1]S&amp;P 500 Wikipedia'!A:D,3,FALSE)</f>
        <v>Health Care</v>
      </c>
      <c r="D29" s="47">
        <v>65735</v>
      </c>
      <c r="E29" s="47" t="s">
        <v>16</v>
      </c>
      <c r="F29" s="47">
        <v>2018</v>
      </c>
      <c r="G29" s="47" t="s">
        <v>17</v>
      </c>
      <c r="H29" s="48">
        <v>43465</v>
      </c>
      <c r="I29" s="48">
        <v>43509</v>
      </c>
      <c r="J29" s="48">
        <v>43509</v>
      </c>
      <c r="K29" s="47">
        <v>636000000</v>
      </c>
      <c r="L29" s="47">
        <v>640000000</v>
      </c>
      <c r="M29" s="47" t="s">
        <v>1629</v>
      </c>
      <c r="N29" s="49">
        <v>29304000000</v>
      </c>
      <c r="O29" s="50">
        <v>6945000000</v>
      </c>
      <c r="P29" s="51">
        <v>22359000000</v>
      </c>
      <c r="Q29" s="49">
        <v>3580000000</v>
      </c>
      <c r="R29" s="50">
        <v>3580000000</v>
      </c>
      <c r="S29" s="51"/>
      <c r="T29" s="52"/>
      <c r="U29" s="49">
        <v>2940000000</v>
      </c>
      <c r="V29" s="50"/>
      <c r="W29" s="50"/>
      <c r="X29" s="50"/>
      <c r="Y29" s="51"/>
      <c r="Z29" s="52">
        <v>1794000000</v>
      </c>
      <c r="AA29" s="52"/>
      <c r="AB29" s="52"/>
      <c r="AC29" s="52"/>
      <c r="AD29" s="52"/>
      <c r="AE29" s="52"/>
      <c r="AF29" s="52"/>
      <c r="AG29" s="52">
        <v>1794000000</v>
      </c>
      <c r="AH29" s="52">
        <v>37618000000</v>
      </c>
      <c r="AI29" s="49">
        <v>4958000000</v>
      </c>
      <c r="AJ29" s="50"/>
      <c r="AK29" s="51"/>
      <c r="AL29" s="49"/>
      <c r="AM29" s="50"/>
      <c r="AN29" s="50"/>
      <c r="AO29" s="51"/>
      <c r="AP29" s="49">
        <v>23840000000</v>
      </c>
      <c r="AQ29" s="50">
        <v>7443000000</v>
      </c>
      <c r="AR29" s="50">
        <v>14699000000</v>
      </c>
      <c r="AS29" s="50"/>
      <c r="AT29" s="50"/>
      <c r="AU29" s="50"/>
      <c r="AV29" s="50"/>
      <c r="AW29" s="50"/>
      <c r="AX29" s="50"/>
      <c r="AY29" s="50"/>
      <c r="AZ29" s="51">
        <v>1698000000</v>
      </c>
      <c r="BA29" s="52">
        <v>28798000000</v>
      </c>
      <c r="BB29" s="52">
        <v>66416000000</v>
      </c>
      <c r="BC29" s="49">
        <v>9069000000</v>
      </c>
      <c r="BD29" s="50">
        <v>1207000000</v>
      </c>
      <c r="BE29" s="50"/>
      <c r="BF29" s="50"/>
      <c r="BG29" s="51">
        <v>7862000000</v>
      </c>
      <c r="BH29" s="49">
        <v>4419000000</v>
      </c>
      <c r="BI29" s="50"/>
      <c r="BJ29" s="50"/>
      <c r="BK29" s="51"/>
      <c r="BL29" s="49"/>
      <c r="BM29" s="50"/>
      <c r="BN29" s="50"/>
      <c r="BO29" s="50"/>
      <c r="BP29" s="50"/>
      <c r="BQ29" s="51"/>
      <c r="BR29" s="52">
        <v>13488000000</v>
      </c>
      <c r="BS29" s="49">
        <v>29510000000</v>
      </c>
      <c r="BT29" s="50"/>
      <c r="BU29" s="51"/>
      <c r="BV29" s="49">
        <v>10918000000</v>
      </c>
      <c r="BW29" s="50"/>
      <c r="BX29" s="50"/>
      <c r="BY29" s="50"/>
      <c r="BZ29" s="50"/>
      <c r="CA29" s="50"/>
      <c r="CB29" s="50"/>
      <c r="CC29" s="50">
        <v>864000000</v>
      </c>
      <c r="CD29" s="50"/>
      <c r="CE29" s="50"/>
      <c r="CF29" s="51">
        <v>10054000000</v>
      </c>
      <c r="CG29" s="52">
        <v>40428000000</v>
      </c>
      <c r="CH29" s="60">
        <v>53916000000</v>
      </c>
      <c r="CI29" s="52"/>
      <c r="CJ29" s="49">
        <v>31246000000</v>
      </c>
      <c r="CK29" s="50"/>
      <c r="CL29" s="50"/>
      <c r="CM29" s="51"/>
      <c r="CN29" s="54"/>
      <c r="CO29" s="50">
        <v>-17977000000</v>
      </c>
      <c r="CP29" s="51">
        <v>-769000000</v>
      </c>
      <c r="CQ29" s="54">
        <v>12500000000</v>
      </c>
      <c r="CR29" s="50"/>
      <c r="CS29" s="56">
        <v>12500000000</v>
      </c>
      <c r="CT29" s="52">
        <v>66416000000</v>
      </c>
    </row>
    <row r="30" spans="1:98" x14ac:dyDescent="0.2">
      <c r="A30" s="47" t="s">
        <v>111</v>
      </c>
      <c r="B30" s="47" t="s">
        <v>112</v>
      </c>
      <c r="C30" s="47" t="str">
        <f>VLOOKUP(A30,'[1]S&amp;P 500 Wikipedia'!A:D,3,FALSE)</f>
        <v>Financials</v>
      </c>
      <c r="D30" s="47">
        <v>67872</v>
      </c>
      <c r="E30" s="47" t="s">
        <v>16</v>
      </c>
      <c r="F30" s="47">
        <v>2018</v>
      </c>
      <c r="G30" s="47" t="s">
        <v>17</v>
      </c>
      <c r="H30" s="48">
        <v>43465</v>
      </c>
      <c r="I30" s="48">
        <v>43523</v>
      </c>
      <c r="J30" s="48">
        <v>43523</v>
      </c>
      <c r="K30" s="47">
        <v>141500000</v>
      </c>
      <c r="L30" s="47">
        <v>143200000</v>
      </c>
      <c r="M30" s="47" t="s">
        <v>1630</v>
      </c>
      <c r="N30" s="49">
        <v>40628000000</v>
      </c>
      <c r="O30" s="50">
        <v>3097000000</v>
      </c>
      <c r="P30" s="51">
        <v>37531000000</v>
      </c>
      <c r="Q30" s="49">
        <v>6185000000</v>
      </c>
      <c r="R30" s="50">
        <v>6185000000</v>
      </c>
      <c r="S30" s="51"/>
      <c r="T30" s="52"/>
      <c r="U30" s="49"/>
      <c r="V30" s="50"/>
      <c r="W30" s="50"/>
      <c r="X30" s="50"/>
      <c r="Y30" s="51"/>
      <c r="Z30" s="52">
        <v>9568000000</v>
      </c>
      <c r="AA30" s="52"/>
      <c r="AB30" s="52"/>
      <c r="AC30" s="52"/>
      <c r="AD30" s="52"/>
      <c r="AE30" s="52"/>
      <c r="AF30" s="52"/>
      <c r="AG30" s="52">
        <v>9568000000</v>
      </c>
      <c r="AH30" s="52">
        <v>56381000000</v>
      </c>
      <c r="AI30" s="49"/>
      <c r="AJ30" s="50"/>
      <c r="AK30" s="51"/>
      <c r="AL30" s="49"/>
      <c r="AM30" s="50"/>
      <c r="AN30" s="50"/>
      <c r="AO30" s="51"/>
      <c r="AP30" s="49">
        <v>80835000000</v>
      </c>
      <c r="AQ30" s="50"/>
      <c r="AR30" s="50"/>
      <c r="AS30" s="50"/>
      <c r="AT30" s="50"/>
      <c r="AU30" s="50"/>
      <c r="AV30" s="50"/>
      <c r="AW30" s="50"/>
      <c r="AX30" s="50"/>
      <c r="AY30" s="50"/>
      <c r="AZ30" s="51">
        <v>80835000000</v>
      </c>
      <c r="BA30" s="52">
        <v>80835000000</v>
      </c>
      <c r="BB30" s="52">
        <v>137216000000</v>
      </c>
      <c r="BC30" s="49">
        <v>126817000000</v>
      </c>
      <c r="BD30" s="50">
        <v>1862000000</v>
      </c>
      <c r="BE30" s="50"/>
      <c r="BF30" s="50"/>
      <c r="BG30" s="51">
        <v>124955000000</v>
      </c>
      <c r="BH30" s="49">
        <v>201000000</v>
      </c>
      <c r="BI30" s="50"/>
      <c r="BJ30" s="50"/>
      <c r="BK30" s="51"/>
      <c r="BL30" s="49"/>
      <c r="BM30" s="50"/>
      <c r="BN30" s="50"/>
      <c r="BO30" s="50"/>
      <c r="BP30" s="50"/>
      <c r="BQ30" s="51"/>
      <c r="BR30" s="52">
        <v>127018000000</v>
      </c>
      <c r="BS30" s="49">
        <v>4610000000</v>
      </c>
      <c r="BT30" s="50"/>
      <c r="BU30" s="51"/>
      <c r="BV30" s="49"/>
      <c r="BW30" s="50"/>
      <c r="BX30" s="50"/>
      <c r="BY30" s="50"/>
      <c r="BZ30" s="50"/>
      <c r="CA30" s="50"/>
      <c r="CB30" s="50"/>
      <c r="CC30" s="50"/>
      <c r="CD30" s="50"/>
      <c r="CE30" s="50"/>
      <c r="CF30" s="51"/>
      <c r="CG30" s="52">
        <v>4610000000</v>
      </c>
      <c r="CH30" s="60">
        <v>131628000000</v>
      </c>
      <c r="CI30" s="52"/>
      <c r="CJ30" s="49">
        <v>8263000000</v>
      </c>
      <c r="CK30" s="50"/>
      <c r="CL30" s="50"/>
      <c r="CM30" s="51"/>
      <c r="CN30" s="54">
        <v>-15293000000</v>
      </c>
      <c r="CO30" s="50">
        <v>12909000000</v>
      </c>
      <c r="CP30" s="51">
        <v>-291000000</v>
      </c>
      <c r="CQ30" s="54">
        <v>5588000000</v>
      </c>
      <c r="CR30" s="50"/>
      <c r="CS30" s="56">
        <v>5588000000</v>
      </c>
      <c r="CT30" s="52">
        <v>137216000000</v>
      </c>
    </row>
    <row r="31" spans="1:98" x14ac:dyDescent="0.2">
      <c r="A31" s="47" t="s">
        <v>105</v>
      </c>
      <c r="B31" s="47" t="s">
        <v>106</v>
      </c>
      <c r="C31" s="47" t="str">
        <f>VLOOKUP(A31,'[1]S&amp;P 500 Wikipedia'!A:D,3,FALSE)</f>
        <v>Real Estate</v>
      </c>
      <c r="D31" s="47">
        <v>68339</v>
      </c>
      <c r="E31" s="47" t="s">
        <v>16</v>
      </c>
      <c r="F31" s="47">
        <v>2018</v>
      </c>
      <c r="G31" s="47" t="s">
        <v>17</v>
      </c>
      <c r="H31" s="48">
        <v>43465</v>
      </c>
      <c r="I31" s="48">
        <v>43523</v>
      </c>
      <c r="J31" s="48">
        <v>43588</v>
      </c>
      <c r="K31" s="47">
        <v>440914000</v>
      </c>
      <c r="L31" s="47">
        <v>444837000</v>
      </c>
      <c r="M31" s="47" t="s">
        <v>2024</v>
      </c>
      <c r="N31" s="49">
        <v>1208700000</v>
      </c>
      <c r="O31" s="50">
        <v>1208700000</v>
      </c>
      <c r="P31" s="51">
        <v>0</v>
      </c>
      <c r="Q31" s="49">
        <v>459000000</v>
      </c>
      <c r="R31" s="50">
        <v>459000000</v>
      </c>
      <c r="S31" s="51"/>
      <c r="T31" s="52"/>
      <c r="U31" s="49"/>
      <c r="V31" s="50"/>
      <c r="W31" s="50"/>
      <c r="X31" s="50"/>
      <c r="Y31" s="51"/>
      <c r="Z31" s="52">
        <v>717400000</v>
      </c>
      <c r="AA31" s="52">
        <v>621200000</v>
      </c>
      <c r="AB31" s="52"/>
      <c r="AC31" s="52"/>
      <c r="AD31" s="52"/>
      <c r="AE31" s="52"/>
      <c r="AF31" s="52"/>
      <c r="AG31" s="52">
        <v>96200000</v>
      </c>
      <c r="AH31" s="52">
        <v>2385100000</v>
      </c>
      <c r="AI31" s="49">
        <v>11247100000</v>
      </c>
      <c r="AJ31" s="50"/>
      <c r="AK31" s="51"/>
      <c r="AL31" s="49"/>
      <c r="AM31" s="50"/>
      <c r="AN31" s="50"/>
      <c r="AO31" s="51"/>
      <c r="AP31" s="49">
        <v>19378200000</v>
      </c>
      <c r="AQ31" s="50"/>
      <c r="AR31" s="50">
        <v>5501900000</v>
      </c>
      <c r="AS31" s="50">
        <v>11174300000</v>
      </c>
      <c r="AT31" s="50"/>
      <c r="AU31" s="50">
        <v>157700000</v>
      </c>
      <c r="AV31" s="50"/>
      <c r="AW31" s="50"/>
      <c r="AX31" s="50"/>
      <c r="AY31" s="50"/>
      <c r="AZ31" s="51">
        <v>2544300000</v>
      </c>
      <c r="BA31" s="52">
        <v>30625300000</v>
      </c>
      <c r="BB31" s="52">
        <v>33010400000</v>
      </c>
      <c r="BC31" s="49">
        <v>1631000000</v>
      </c>
      <c r="BD31" s="50">
        <v>130800000</v>
      </c>
      <c r="BE31" s="50"/>
      <c r="BF31" s="50">
        <v>174500000</v>
      </c>
      <c r="BG31" s="51">
        <v>1325700000</v>
      </c>
      <c r="BH31" s="49">
        <v>2754800000</v>
      </c>
      <c r="BI31" s="50"/>
      <c r="BJ31" s="50"/>
      <c r="BK31" s="51">
        <v>2754800000</v>
      </c>
      <c r="BL31" s="49">
        <v>304100000</v>
      </c>
      <c r="BM31" s="50">
        <v>304100000</v>
      </c>
      <c r="BN31" s="50"/>
      <c r="BO31" s="50"/>
      <c r="BP31" s="50"/>
      <c r="BQ31" s="51">
        <v>0</v>
      </c>
      <c r="BR31" s="52">
        <v>4689900000</v>
      </c>
      <c r="BS31" s="49">
        <v>18405100000</v>
      </c>
      <c r="BT31" s="50">
        <v>18405100000</v>
      </c>
      <c r="BU31" s="51"/>
      <c r="BV31" s="49">
        <v>3011000000</v>
      </c>
      <c r="BW31" s="50"/>
      <c r="BX31" s="50"/>
      <c r="BY31" s="50"/>
      <c r="BZ31" s="50"/>
      <c r="CA31" s="50"/>
      <c r="CB31" s="50"/>
      <c r="CC31" s="50">
        <v>535900000</v>
      </c>
      <c r="CD31" s="50"/>
      <c r="CE31" s="50"/>
      <c r="CF31" s="51">
        <v>2475100000</v>
      </c>
      <c r="CG31" s="52">
        <v>21416100000</v>
      </c>
      <c r="CH31" s="60">
        <v>26106000000</v>
      </c>
      <c r="CI31" s="52"/>
      <c r="CJ31" s="49">
        <v>10385300000</v>
      </c>
      <c r="CK31" s="50">
        <v>4500000</v>
      </c>
      <c r="CL31" s="50">
        <v>10380800000</v>
      </c>
      <c r="CM31" s="51"/>
      <c r="CN31" s="54">
        <v>-1206800000</v>
      </c>
      <c r="CO31" s="50">
        <v>-1199500000</v>
      </c>
      <c r="CP31" s="51">
        <v>-2642900000</v>
      </c>
      <c r="CQ31" s="54">
        <v>5336100000</v>
      </c>
      <c r="CR31" s="50">
        <v>1568300000</v>
      </c>
      <c r="CS31" s="56">
        <v>6904400000</v>
      </c>
      <c r="CT31" s="52">
        <v>33010400000</v>
      </c>
    </row>
    <row r="32" spans="1:98" x14ac:dyDescent="0.2">
      <c r="A32" s="47" t="s">
        <v>93</v>
      </c>
      <c r="B32" s="47" t="s">
        <v>94</v>
      </c>
      <c r="C32" s="47" t="str">
        <f>VLOOKUP(A32,'[1]S&amp;P 500 Wikipedia'!A:D,3,FALSE)</f>
        <v>Consumer Discretionary</v>
      </c>
      <c r="D32" s="47">
        <v>62747</v>
      </c>
      <c r="E32" s="47" t="s">
        <v>16</v>
      </c>
      <c r="F32" s="47">
        <v>2018</v>
      </c>
      <c r="G32" s="47" t="s">
        <v>17</v>
      </c>
      <c r="H32" s="48">
        <v>43465</v>
      </c>
      <c r="I32" s="48">
        <v>43497</v>
      </c>
      <c r="J32" s="48">
        <v>43497</v>
      </c>
      <c r="K32" s="47">
        <v>490000000</v>
      </c>
      <c r="L32" s="47">
        <v>501000000</v>
      </c>
      <c r="M32" s="47" t="s">
        <v>1632</v>
      </c>
      <c r="N32" s="49">
        <v>41250000000</v>
      </c>
      <c r="O32" s="50">
        <v>31750000000</v>
      </c>
      <c r="P32" s="51">
        <v>9500000000</v>
      </c>
      <c r="Q32" s="49">
        <v>16677000000</v>
      </c>
      <c r="R32" s="50"/>
      <c r="S32" s="51"/>
      <c r="T32" s="52"/>
      <c r="U32" s="49">
        <v>17174000000</v>
      </c>
      <c r="V32" s="50"/>
      <c r="W32" s="50"/>
      <c r="X32" s="50"/>
      <c r="Y32" s="51"/>
      <c r="Z32" s="52"/>
      <c r="AA32" s="52"/>
      <c r="AB32" s="52"/>
      <c r="AC32" s="52"/>
      <c r="AD32" s="52"/>
      <c r="AE32" s="52"/>
      <c r="AF32" s="52"/>
      <c r="AG32" s="52"/>
      <c r="AH32" s="52">
        <v>75101000000</v>
      </c>
      <c r="AI32" s="49">
        <v>61797000000</v>
      </c>
      <c r="AJ32" s="50"/>
      <c r="AK32" s="51"/>
      <c r="AL32" s="49"/>
      <c r="AM32" s="50"/>
      <c r="AN32" s="50"/>
      <c r="AO32" s="51"/>
      <c r="AP32" s="49">
        <v>25750000000</v>
      </c>
      <c r="AQ32" s="50"/>
      <c r="AR32" s="50">
        <v>14548000000</v>
      </c>
      <c r="AS32" s="50"/>
      <c r="AT32" s="50"/>
      <c r="AU32" s="50"/>
      <c r="AV32" s="50"/>
      <c r="AW32" s="50"/>
      <c r="AX32" s="50"/>
      <c r="AY32" s="50"/>
      <c r="AZ32" s="51">
        <v>11202000000</v>
      </c>
      <c r="BA32" s="52">
        <v>87547000000</v>
      </c>
      <c r="BB32" s="52">
        <v>162648000000</v>
      </c>
      <c r="BC32" s="49">
        <v>61855000000</v>
      </c>
      <c r="BD32" s="50">
        <v>38192000000</v>
      </c>
      <c r="BE32" s="50"/>
      <c r="BF32" s="50"/>
      <c r="BG32" s="51">
        <v>23663000000</v>
      </c>
      <c r="BH32" s="49"/>
      <c r="BI32" s="50"/>
      <c r="BJ32" s="50"/>
      <c r="BK32" s="51"/>
      <c r="BL32" s="49">
        <v>6536000000</v>
      </c>
      <c r="BM32" s="50">
        <v>6536000000</v>
      </c>
      <c r="BN32" s="50"/>
      <c r="BO32" s="50"/>
      <c r="BP32" s="50"/>
      <c r="BQ32" s="51"/>
      <c r="BR32" s="52">
        <v>68391000000</v>
      </c>
      <c r="BS32" s="49">
        <v>23495000000</v>
      </c>
      <c r="BT32" s="50"/>
      <c r="BU32" s="51"/>
      <c r="BV32" s="49">
        <v>27213000000</v>
      </c>
      <c r="BW32" s="50"/>
      <c r="BX32" s="50"/>
      <c r="BY32" s="50"/>
      <c r="BZ32" s="50"/>
      <c r="CA32" s="50"/>
      <c r="CB32" s="50"/>
      <c r="CC32" s="50"/>
      <c r="CD32" s="50"/>
      <c r="CE32" s="50"/>
      <c r="CF32" s="51">
        <v>27213000000</v>
      </c>
      <c r="CG32" s="52">
        <v>50708000000</v>
      </c>
      <c r="CH32" s="60">
        <v>119099000000</v>
      </c>
      <c r="CI32" s="52">
        <v>0</v>
      </c>
      <c r="CJ32" s="49">
        <v>26796000000</v>
      </c>
      <c r="CK32" s="50">
        <v>5000000</v>
      </c>
      <c r="CL32" s="50">
        <v>26791000000</v>
      </c>
      <c r="CM32" s="51"/>
      <c r="CN32" s="54">
        <v>-1837000000</v>
      </c>
      <c r="CO32" s="50">
        <v>19625000000</v>
      </c>
      <c r="CP32" s="51">
        <v>-1035000000</v>
      </c>
      <c r="CQ32" s="54">
        <v>43549000000</v>
      </c>
      <c r="CR32" s="50"/>
      <c r="CS32" s="56">
        <v>43549000000</v>
      </c>
      <c r="CT32" s="52">
        <v>162648000000</v>
      </c>
    </row>
    <row r="33" spans="1:98" x14ac:dyDescent="0.2">
      <c r="A33" s="47" t="s">
        <v>152</v>
      </c>
      <c r="B33" s="47" t="s">
        <v>153</v>
      </c>
      <c r="C33" s="47" t="str">
        <f>VLOOKUP(A33,'[1]S&amp;P 500 Wikipedia'!A:D,3,FALSE)</f>
        <v>Information Technology</v>
      </c>
      <c r="D33" s="47">
        <v>536189</v>
      </c>
      <c r="E33" s="47" t="s">
        <v>16</v>
      </c>
      <c r="F33" s="47">
        <v>2018</v>
      </c>
      <c r="G33" s="47" t="s">
        <v>17</v>
      </c>
      <c r="H33" s="48">
        <v>43465</v>
      </c>
      <c r="I33" s="48">
        <v>43511</v>
      </c>
      <c r="J33" s="48">
        <v>43511</v>
      </c>
      <c r="K33" s="47">
        <v>75492000</v>
      </c>
      <c r="L33" s="47">
        <v>87134000</v>
      </c>
      <c r="M33" s="47" t="s">
        <v>1633</v>
      </c>
      <c r="N33" s="49">
        <v>1956147000</v>
      </c>
      <c r="O33" s="50">
        <v>649950000</v>
      </c>
      <c r="P33" s="51">
        <v>1306197000</v>
      </c>
      <c r="Q33" s="49">
        <v>331777000</v>
      </c>
      <c r="R33" s="50">
        <v>331777000</v>
      </c>
      <c r="S33" s="51"/>
      <c r="T33" s="52"/>
      <c r="U33" s="49">
        <v>264557000</v>
      </c>
      <c r="V33" s="50"/>
      <c r="W33" s="50"/>
      <c r="X33" s="50"/>
      <c r="Y33" s="51"/>
      <c r="Z33" s="52">
        <v>162321000</v>
      </c>
      <c r="AA33" s="52">
        <v>162321000</v>
      </c>
      <c r="AB33" s="52"/>
      <c r="AC33" s="52"/>
      <c r="AD33" s="52"/>
      <c r="AE33" s="52"/>
      <c r="AF33" s="52"/>
      <c r="AG33" s="52"/>
      <c r="AH33" s="52">
        <v>2714802000</v>
      </c>
      <c r="AI33" s="49">
        <v>75355000</v>
      </c>
      <c r="AJ33" s="50"/>
      <c r="AK33" s="51"/>
      <c r="AL33" s="49">
        <v>30336000</v>
      </c>
      <c r="AM33" s="50"/>
      <c r="AN33" s="50"/>
      <c r="AO33" s="51"/>
      <c r="AP33" s="49">
        <v>261490000</v>
      </c>
      <c r="AQ33" s="50">
        <v>58610000</v>
      </c>
      <c r="AR33" s="50">
        <v>53684000</v>
      </c>
      <c r="AS33" s="50"/>
      <c r="AT33" s="50"/>
      <c r="AU33" s="50">
        <v>126492000</v>
      </c>
      <c r="AV33" s="50"/>
      <c r="AW33" s="50"/>
      <c r="AX33" s="50"/>
      <c r="AY33" s="50"/>
      <c r="AZ33" s="51">
        <v>22704000</v>
      </c>
      <c r="BA33" s="52">
        <v>367181000</v>
      </c>
      <c r="BB33" s="52">
        <v>3081983000</v>
      </c>
      <c r="BC33" s="49">
        <v>217011000</v>
      </c>
      <c r="BD33" s="50">
        <v>93757000</v>
      </c>
      <c r="BE33" s="50"/>
      <c r="BF33" s="50"/>
      <c r="BG33" s="51">
        <v>123254000</v>
      </c>
      <c r="BH33" s="49"/>
      <c r="BI33" s="50"/>
      <c r="BJ33" s="50"/>
      <c r="BK33" s="51"/>
      <c r="BL33" s="49">
        <v>389493000</v>
      </c>
      <c r="BM33" s="50">
        <v>358586000</v>
      </c>
      <c r="BN33" s="50"/>
      <c r="BO33" s="50"/>
      <c r="BP33" s="50"/>
      <c r="BQ33" s="51">
        <v>30907000</v>
      </c>
      <c r="BR33" s="52">
        <v>606504000</v>
      </c>
      <c r="BS33" s="49"/>
      <c r="BT33" s="50"/>
      <c r="BU33" s="51"/>
      <c r="BV33" s="49">
        <v>332090000</v>
      </c>
      <c r="BW33" s="50"/>
      <c r="BX33" s="50"/>
      <c r="BY33" s="50"/>
      <c r="BZ33" s="50"/>
      <c r="CA33" s="50"/>
      <c r="CB33" s="50">
        <v>228641000</v>
      </c>
      <c r="CC33" s="50">
        <v>36167000</v>
      </c>
      <c r="CD33" s="50"/>
      <c r="CE33" s="50"/>
      <c r="CF33" s="51">
        <v>67282000</v>
      </c>
      <c r="CG33" s="52">
        <v>332090000</v>
      </c>
      <c r="CH33" s="60">
        <v>938594000</v>
      </c>
      <c r="CI33" s="52">
        <v>0</v>
      </c>
      <c r="CJ33" s="49">
        <v>956580000</v>
      </c>
      <c r="CK33" s="50"/>
      <c r="CL33" s="50"/>
      <c r="CM33" s="51"/>
      <c r="CN33" s="54"/>
      <c r="CO33" s="50">
        <v>1190803000</v>
      </c>
      <c r="CP33" s="51">
        <v>-3994000</v>
      </c>
      <c r="CQ33" s="54">
        <v>2143389000</v>
      </c>
      <c r="CR33" s="50"/>
      <c r="CS33" s="56">
        <v>2143389000</v>
      </c>
      <c r="CT33" s="52">
        <v>3081983000</v>
      </c>
    </row>
    <row r="34" spans="1:98" x14ac:dyDescent="0.2">
      <c r="A34" s="47" t="s">
        <v>130</v>
      </c>
      <c r="B34" s="47" t="s">
        <v>131</v>
      </c>
      <c r="C34" s="47" t="str">
        <f>VLOOKUP(A34,'[1]S&amp;P 500 Wikipedia'!A:D,3,FALSE)</f>
        <v>Information Technology</v>
      </c>
      <c r="D34" s="47">
        <v>126145</v>
      </c>
      <c r="E34" s="47" t="s">
        <v>16</v>
      </c>
      <c r="F34" s="47">
        <v>2018</v>
      </c>
      <c r="G34" s="47" t="s">
        <v>17</v>
      </c>
      <c r="H34" s="48">
        <v>43465</v>
      </c>
      <c r="I34" s="48">
        <v>43524</v>
      </c>
      <c r="J34" s="48">
        <v>43587</v>
      </c>
      <c r="K34" s="47">
        <v>83698000</v>
      </c>
      <c r="L34" s="47">
        <v>85471000</v>
      </c>
      <c r="M34" s="47" t="s">
        <v>2025</v>
      </c>
      <c r="N34" s="49">
        <v>777364000</v>
      </c>
      <c r="O34" s="50">
        <v>777139000</v>
      </c>
      <c r="P34" s="51">
        <v>225000</v>
      </c>
      <c r="Q34" s="49">
        <v>317700000</v>
      </c>
      <c r="R34" s="50">
        <v>317700000</v>
      </c>
      <c r="S34" s="51"/>
      <c r="T34" s="52"/>
      <c r="U34" s="49"/>
      <c r="V34" s="50"/>
      <c r="W34" s="50"/>
      <c r="X34" s="50"/>
      <c r="Y34" s="51"/>
      <c r="Z34" s="52">
        <v>216113000</v>
      </c>
      <c r="AA34" s="52"/>
      <c r="AB34" s="52"/>
      <c r="AC34" s="52"/>
      <c r="AD34" s="52"/>
      <c r="AE34" s="52"/>
      <c r="AF34" s="52"/>
      <c r="AG34" s="52">
        <v>216113000</v>
      </c>
      <c r="AH34" s="52">
        <v>1311177000</v>
      </c>
      <c r="AI34" s="49">
        <v>61655000</v>
      </c>
      <c r="AJ34" s="50"/>
      <c r="AK34" s="51"/>
      <c r="AL34" s="49"/>
      <c r="AM34" s="50"/>
      <c r="AN34" s="50"/>
      <c r="AO34" s="51"/>
      <c r="AP34" s="49">
        <v>1893132000</v>
      </c>
      <c r="AQ34" s="50"/>
      <c r="AR34" s="50">
        <v>1572455000</v>
      </c>
      <c r="AS34" s="50">
        <v>211272000</v>
      </c>
      <c r="AT34" s="50"/>
      <c r="AU34" s="50">
        <v>26630000</v>
      </c>
      <c r="AV34" s="50"/>
      <c r="AW34" s="50"/>
      <c r="AX34" s="50"/>
      <c r="AY34" s="50"/>
      <c r="AZ34" s="51">
        <v>82775000</v>
      </c>
      <c r="BA34" s="52">
        <v>1954787000</v>
      </c>
      <c r="BB34" s="52">
        <v>3265964000</v>
      </c>
      <c r="BC34" s="49">
        <v>196183000</v>
      </c>
      <c r="BD34" s="50">
        <v>7953000</v>
      </c>
      <c r="BE34" s="50">
        <v>8726000</v>
      </c>
      <c r="BF34" s="50"/>
      <c r="BG34" s="51">
        <v>179504000</v>
      </c>
      <c r="BH34" s="49"/>
      <c r="BI34" s="50"/>
      <c r="BJ34" s="50"/>
      <c r="BK34" s="51"/>
      <c r="BL34" s="49">
        <v>328584000</v>
      </c>
      <c r="BM34" s="50">
        <v>328584000</v>
      </c>
      <c r="BN34" s="50"/>
      <c r="BO34" s="50"/>
      <c r="BP34" s="50"/>
      <c r="BQ34" s="51"/>
      <c r="BR34" s="52">
        <v>524767000</v>
      </c>
      <c r="BS34" s="49"/>
      <c r="BT34" s="50"/>
      <c r="BU34" s="51"/>
      <c r="BV34" s="49">
        <v>91650000</v>
      </c>
      <c r="BW34" s="50"/>
      <c r="BX34" s="50"/>
      <c r="BY34" s="50"/>
      <c r="BZ34" s="50"/>
      <c r="CA34" s="50"/>
      <c r="CB34" s="50"/>
      <c r="CC34" s="50">
        <v>30077000</v>
      </c>
      <c r="CD34" s="50"/>
      <c r="CE34" s="50"/>
      <c r="CF34" s="51">
        <v>61573000</v>
      </c>
      <c r="CG34" s="52">
        <v>91650000</v>
      </c>
      <c r="CH34" s="60">
        <v>616417000</v>
      </c>
      <c r="CI34" s="52">
        <v>0</v>
      </c>
      <c r="CJ34" s="49">
        <v>868394000</v>
      </c>
      <c r="CK34" s="50"/>
      <c r="CL34" s="50"/>
      <c r="CM34" s="51"/>
      <c r="CN34" s="54">
        <v>-1075879000</v>
      </c>
      <c r="CO34" s="50">
        <v>2919411000</v>
      </c>
      <c r="CP34" s="51">
        <v>-62379000</v>
      </c>
      <c r="CQ34" s="54">
        <v>2649547000</v>
      </c>
      <c r="CR34" s="50"/>
      <c r="CS34" s="56">
        <v>2649547000</v>
      </c>
      <c r="CT34" s="52">
        <v>3265964000</v>
      </c>
    </row>
    <row r="35" spans="1:98" x14ac:dyDescent="0.2">
      <c r="A35" s="47" t="s">
        <v>133</v>
      </c>
      <c r="B35" s="47" t="s">
        <v>134</v>
      </c>
      <c r="C35" s="47" t="str">
        <f>VLOOKUP(A35,'[1]S&amp;P 500 Wikipedia'!A:D,3,FALSE)</f>
        <v>Financials</v>
      </c>
      <c r="D35" s="47">
        <v>67471</v>
      </c>
      <c r="E35" s="47" t="s">
        <v>16</v>
      </c>
      <c r="F35" s="47">
        <v>2018</v>
      </c>
      <c r="G35" s="47" t="s">
        <v>17</v>
      </c>
      <c r="H35" s="48">
        <v>43465</v>
      </c>
      <c r="I35" s="48">
        <v>43515</v>
      </c>
      <c r="J35" s="48">
        <v>43515</v>
      </c>
      <c r="K35" s="47">
        <v>242300000</v>
      </c>
      <c r="L35" s="47">
        <v>244800000</v>
      </c>
      <c r="M35" s="47" t="s">
        <v>1635</v>
      </c>
      <c r="N35" s="49">
        <v>828000000</v>
      </c>
      <c r="O35" s="50">
        <v>656000000</v>
      </c>
      <c r="P35" s="51">
        <v>172000000</v>
      </c>
      <c r="Q35" s="49">
        <v>2760000000</v>
      </c>
      <c r="R35" s="50">
        <v>2760000000</v>
      </c>
      <c r="S35" s="51"/>
      <c r="T35" s="52"/>
      <c r="U35" s="49"/>
      <c r="V35" s="50"/>
      <c r="W35" s="50"/>
      <c r="X35" s="50"/>
      <c r="Y35" s="51"/>
      <c r="Z35" s="52">
        <v>10784000000</v>
      </c>
      <c r="AA35" s="52"/>
      <c r="AB35" s="52"/>
      <c r="AC35" s="52"/>
      <c r="AD35" s="52"/>
      <c r="AE35" s="52"/>
      <c r="AF35" s="52"/>
      <c r="AG35" s="52">
        <v>10784000000</v>
      </c>
      <c r="AH35" s="52">
        <v>14372000000</v>
      </c>
      <c r="AI35" s="49">
        <v>588000000</v>
      </c>
      <c r="AJ35" s="50">
        <v>588000000</v>
      </c>
      <c r="AK35" s="51"/>
      <c r="AL35" s="49"/>
      <c r="AM35" s="50"/>
      <c r="AN35" s="50"/>
      <c r="AO35" s="51"/>
      <c r="AP35" s="49">
        <v>11462000000</v>
      </c>
      <c r="AQ35" s="50">
        <v>1149000000</v>
      </c>
      <c r="AR35" s="50">
        <v>8171000000</v>
      </c>
      <c r="AS35" s="50"/>
      <c r="AT35" s="50"/>
      <c r="AU35" s="50">
        <v>561000000</v>
      </c>
      <c r="AV35" s="50"/>
      <c r="AW35" s="50"/>
      <c r="AX35" s="50"/>
      <c r="AY35" s="50"/>
      <c r="AZ35" s="51">
        <v>1581000000</v>
      </c>
      <c r="BA35" s="52">
        <v>12050000000</v>
      </c>
      <c r="BB35" s="52">
        <v>26422000000</v>
      </c>
      <c r="BC35" s="49">
        <v>12109000000</v>
      </c>
      <c r="BD35" s="50">
        <v>10166000000</v>
      </c>
      <c r="BE35" s="50"/>
      <c r="BF35" s="50"/>
      <c r="BG35" s="51">
        <v>1943000000</v>
      </c>
      <c r="BH35" s="49">
        <v>251000000</v>
      </c>
      <c r="BI35" s="50"/>
      <c r="BJ35" s="50"/>
      <c r="BK35" s="51"/>
      <c r="BL35" s="49">
        <v>936000000</v>
      </c>
      <c r="BM35" s="50"/>
      <c r="BN35" s="50"/>
      <c r="BO35" s="50"/>
      <c r="BP35" s="50"/>
      <c r="BQ35" s="51">
        <v>936000000</v>
      </c>
      <c r="BR35" s="52">
        <v>13296000000</v>
      </c>
      <c r="BS35" s="49">
        <v>5993000000</v>
      </c>
      <c r="BT35" s="50"/>
      <c r="BU35" s="51"/>
      <c r="BV35" s="49">
        <v>2914000000</v>
      </c>
      <c r="BW35" s="50"/>
      <c r="BX35" s="50">
        <v>1636000000</v>
      </c>
      <c r="BY35" s="50"/>
      <c r="BZ35" s="50"/>
      <c r="CA35" s="50"/>
      <c r="CB35" s="50"/>
      <c r="CC35" s="50">
        <v>181000000</v>
      </c>
      <c r="CD35" s="50"/>
      <c r="CE35" s="50"/>
      <c r="CF35" s="51">
        <v>1097000000</v>
      </c>
      <c r="CG35" s="52">
        <v>8907000000</v>
      </c>
      <c r="CH35" s="60">
        <v>22203000000</v>
      </c>
      <c r="CI35" s="52"/>
      <c r="CJ35" s="49">
        <v>5967000000</v>
      </c>
      <c r="CK35" s="50">
        <v>2000000</v>
      </c>
      <c r="CL35" s="50">
        <v>5965000000</v>
      </c>
      <c r="CM35" s="51"/>
      <c r="CN35" s="54"/>
      <c r="CO35" s="50">
        <v>2093000000</v>
      </c>
      <c r="CP35" s="51">
        <v>-3909000000</v>
      </c>
      <c r="CQ35" s="54">
        <v>4151000000</v>
      </c>
      <c r="CR35" s="50">
        <v>68000000</v>
      </c>
      <c r="CS35" s="56">
        <v>4219000000</v>
      </c>
      <c r="CT35" s="52">
        <v>26422000000</v>
      </c>
    </row>
    <row r="36" spans="1:98" x14ac:dyDescent="0.2">
      <c r="A36" s="47" t="s">
        <v>19</v>
      </c>
      <c r="B36" s="47" t="s">
        <v>20</v>
      </c>
      <c r="C36" s="47" t="str">
        <f>VLOOKUP(A36,'[1]S&amp;P 500 Wikipedia'!A:D,3,FALSE)</f>
        <v>Industrials</v>
      </c>
      <c r="D36" s="47">
        <v>445771</v>
      </c>
      <c r="E36" s="47" t="s">
        <v>16</v>
      </c>
      <c r="F36" s="47">
        <v>2018</v>
      </c>
      <c r="G36" s="47" t="s">
        <v>17</v>
      </c>
      <c r="H36" s="48">
        <v>43465</v>
      </c>
      <c r="I36" s="48">
        <v>43511</v>
      </c>
      <c r="J36" s="48">
        <v>43594</v>
      </c>
      <c r="K36" s="47">
        <v>169253885</v>
      </c>
      <c r="L36" s="47">
        <v>170610714</v>
      </c>
      <c r="M36" s="47" t="s">
        <v>2026</v>
      </c>
      <c r="N36" s="49">
        <v>645000000</v>
      </c>
      <c r="O36" s="50">
        <v>259700000</v>
      </c>
      <c r="P36" s="51">
        <v>385300000</v>
      </c>
      <c r="Q36" s="49">
        <v>647300000</v>
      </c>
      <c r="R36" s="50"/>
      <c r="S36" s="51"/>
      <c r="T36" s="52"/>
      <c r="U36" s="49">
        <v>304700000</v>
      </c>
      <c r="V36" s="50"/>
      <c r="W36" s="50"/>
      <c r="X36" s="50"/>
      <c r="Y36" s="51"/>
      <c r="Z36" s="52">
        <v>41500000</v>
      </c>
      <c r="AA36" s="52"/>
      <c r="AB36" s="52"/>
      <c r="AC36" s="52"/>
      <c r="AD36" s="52"/>
      <c r="AE36" s="52"/>
      <c r="AF36" s="52"/>
      <c r="AG36" s="52">
        <v>41500000</v>
      </c>
      <c r="AH36" s="52">
        <v>1638500000</v>
      </c>
      <c r="AI36" s="49">
        <v>540000000</v>
      </c>
      <c r="AJ36" s="50">
        <v>1096800000</v>
      </c>
      <c r="AK36" s="51">
        <v>-556800000</v>
      </c>
      <c r="AL36" s="49"/>
      <c r="AM36" s="50"/>
      <c r="AN36" s="50"/>
      <c r="AO36" s="51"/>
      <c r="AP36" s="49">
        <v>893000000</v>
      </c>
      <c r="AQ36" s="50"/>
      <c r="AR36" s="50">
        <v>513000000</v>
      </c>
      <c r="AS36" s="50">
        <v>293100000</v>
      </c>
      <c r="AT36" s="50"/>
      <c r="AU36" s="50"/>
      <c r="AV36" s="50"/>
      <c r="AW36" s="50"/>
      <c r="AX36" s="50"/>
      <c r="AY36" s="50"/>
      <c r="AZ36" s="51">
        <v>86900000</v>
      </c>
      <c r="BA36" s="52">
        <v>1433000000</v>
      </c>
      <c r="BB36" s="52">
        <v>3071500000</v>
      </c>
      <c r="BC36" s="49">
        <v>743600000</v>
      </c>
      <c r="BD36" s="50">
        <v>543800000</v>
      </c>
      <c r="BE36" s="50"/>
      <c r="BF36" s="50"/>
      <c r="BG36" s="51">
        <v>199800000</v>
      </c>
      <c r="BH36" s="49"/>
      <c r="BI36" s="50"/>
      <c r="BJ36" s="50"/>
      <c r="BK36" s="51"/>
      <c r="BL36" s="49">
        <v>41700000</v>
      </c>
      <c r="BM36" s="50"/>
      <c r="BN36" s="50"/>
      <c r="BO36" s="50"/>
      <c r="BP36" s="50"/>
      <c r="BQ36" s="51">
        <v>41700000</v>
      </c>
      <c r="BR36" s="52">
        <v>785300000</v>
      </c>
      <c r="BS36" s="49">
        <v>221400000</v>
      </c>
      <c r="BT36" s="50"/>
      <c r="BU36" s="51"/>
      <c r="BV36" s="49">
        <v>347800000</v>
      </c>
      <c r="BW36" s="50"/>
      <c r="BX36" s="50">
        <v>49400000</v>
      </c>
      <c r="BY36" s="50">
        <v>49400000</v>
      </c>
      <c r="BZ36" s="50"/>
      <c r="CA36" s="50"/>
      <c r="CB36" s="50"/>
      <c r="CC36" s="50"/>
      <c r="CD36" s="50"/>
      <c r="CE36" s="50"/>
      <c r="CF36" s="51">
        <v>298400000</v>
      </c>
      <c r="CG36" s="52">
        <v>569200000</v>
      </c>
      <c r="CH36" s="60">
        <v>1354500000</v>
      </c>
      <c r="CI36" s="52"/>
      <c r="CJ36" s="49">
        <v>792200000</v>
      </c>
      <c r="CK36" s="50"/>
      <c r="CL36" s="50"/>
      <c r="CM36" s="51"/>
      <c r="CN36" s="54">
        <v>-827200000</v>
      </c>
      <c r="CO36" s="50">
        <v>2102800000</v>
      </c>
      <c r="CP36" s="51">
        <v>-350800000</v>
      </c>
      <c r="CQ36" s="54">
        <v>1717000000</v>
      </c>
      <c r="CR36" s="50"/>
      <c r="CS36" s="56">
        <v>1717000000</v>
      </c>
      <c r="CT36" s="52">
        <v>3071500000</v>
      </c>
    </row>
    <row r="37" spans="1:98" x14ac:dyDescent="0.2">
      <c r="A37" s="47" t="s">
        <v>136</v>
      </c>
      <c r="B37" s="47" t="s">
        <v>137</v>
      </c>
      <c r="C37" s="47" t="str">
        <f>VLOOKUP(A37,'[1]S&amp;P 500 Wikipedia'!A:D,3,FALSE)</f>
        <v>Energy</v>
      </c>
      <c r="D37" s="47">
        <v>254576</v>
      </c>
      <c r="E37" s="47" t="s">
        <v>16</v>
      </c>
      <c r="F37" s="47">
        <v>2018</v>
      </c>
      <c r="G37" s="47" t="s">
        <v>17</v>
      </c>
      <c r="H37" s="48">
        <v>43465</v>
      </c>
      <c r="I37" s="48">
        <v>43525</v>
      </c>
      <c r="J37" s="48">
        <v>43525</v>
      </c>
      <c r="K37" s="47">
        <v>381000000</v>
      </c>
      <c r="L37" s="47">
        <v>382000000</v>
      </c>
      <c r="M37" s="47" t="s">
        <v>1637</v>
      </c>
      <c r="N37" s="49">
        <v>714000000</v>
      </c>
      <c r="O37" s="50">
        <v>714000000</v>
      </c>
      <c r="P37" s="51"/>
      <c r="Q37" s="49">
        <v>1194000000</v>
      </c>
      <c r="R37" s="50">
        <v>1194000000</v>
      </c>
      <c r="S37" s="51"/>
      <c r="T37" s="52"/>
      <c r="U37" s="49">
        <v>401000000</v>
      </c>
      <c r="V37" s="50"/>
      <c r="W37" s="50"/>
      <c r="X37" s="50"/>
      <c r="Y37" s="51"/>
      <c r="Z37" s="52">
        <v>378000000</v>
      </c>
      <c r="AA37" s="52">
        <v>160000000</v>
      </c>
      <c r="AB37" s="52"/>
      <c r="AC37" s="52"/>
      <c r="AD37" s="52"/>
      <c r="AE37" s="52"/>
      <c r="AF37" s="52"/>
      <c r="AG37" s="52">
        <v>218000000</v>
      </c>
      <c r="AH37" s="52">
        <v>2687000000</v>
      </c>
      <c r="AI37" s="49">
        <v>18421000000</v>
      </c>
      <c r="AJ37" s="50">
        <v>46756000000</v>
      </c>
      <c r="AK37" s="51">
        <v>-28335000000</v>
      </c>
      <c r="AL37" s="49"/>
      <c r="AM37" s="50"/>
      <c r="AN37" s="50"/>
      <c r="AO37" s="51"/>
      <c r="AP37" s="49">
        <v>474000000</v>
      </c>
      <c r="AQ37" s="50"/>
      <c r="AR37" s="50"/>
      <c r="AS37" s="50"/>
      <c r="AT37" s="50"/>
      <c r="AU37" s="50"/>
      <c r="AV37" s="50"/>
      <c r="AW37" s="50"/>
      <c r="AX37" s="50"/>
      <c r="AY37" s="50"/>
      <c r="AZ37" s="51">
        <v>474000000</v>
      </c>
      <c r="BA37" s="52">
        <v>18895000000</v>
      </c>
      <c r="BB37" s="52">
        <v>21582000000</v>
      </c>
      <c r="BC37" s="49">
        <v>709000000</v>
      </c>
      <c r="BD37" s="50">
        <v>709000000</v>
      </c>
      <c r="BE37" s="50"/>
      <c r="BF37" s="50"/>
      <c r="BG37" s="51"/>
      <c r="BH37" s="49">
        <v>150000000</v>
      </c>
      <c r="BI37" s="50"/>
      <c r="BJ37" s="50"/>
      <c r="BK37" s="51"/>
      <c r="BL37" s="49">
        <v>1342000000</v>
      </c>
      <c r="BM37" s="50"/>
      <c r="BN37" s="50"/>
      <c r="BO37" s="50"/>
      <c r="BP37" s="50"/>
      <c r="BQ37" s="51">
        <v>1342000000</v>
      </c>
      <c r="BR37" s="52">
        <v>2201000000</v>
      </c>
      <c r="BS37" s="49">
        <v>8054000000</v>
      </c>
      <c r="BT37" s="50"/>
      <c r="BU37" s="51"/>
      <c r="BV37" s="49">
        <v>2515000000</v>
      </c>
      <c r="BW37" s="50"/>
      <c r="BX37" s="50"/>
      <c r="BY37" s="50"/>
      <c r="BZ37" s="50"/>
      <c r="CA37" s="50"/>
      <c r="CB37" s="50"/>
      <c r="CC37" s="50">
        <v>391000000</v>
      </c>
      <c r="CD37" s="50"/>
      <c r="CE37" s="50"/>
      <c r="CF37" s="51">
        <v>2124000000</v>
      </c>
      <c r="CG37" s="52">
        <v>10569000000</v>
      </c>
      <c r="CH37" s="60">
        <v>12770000000</v>
      </c>
      <c r="CI37" s="52"/>
      <c r="CJ37" s="49">
        <v>12366000000</v>
      </c>
      <c r="CK37" s="50"/>
      <c r="CL37" s="50"/>
      <c r="CM37" s="51"/>
      <c r="CN37" s="54">
        <v>-3192000000</v>
      </c>
      <c r="CO37" s="50">
        <v>-2048000000</v>
      </c>
      <c r="CP37" s="51">
        <v>4000000</v>
      </c>
      <c r="CQ37" s="54">
        <v>7130000000</v>
      </c>
      <c r="CR37" s="50">
        <v>1682000000</v>
      </c>
      <c r="CS37" s="56">
        <v>8812000000</v>
      </c>
      <c r="CT37" s="52">
        <v>21582000000</v>
      </c>
    </row>
    <row r="38" spans="1:98" x14ac:dyDescent="0.2">
      <c r="A38" s="47" t="s">
        <v>57</v>
      </c>
      <c r="B38" s="47" t="s">
        <v>58</v>
      </c>
      <c r="C38" s="47" t="str">
        <f>VLOOKUP(A38,'[1]S&amp;P 500 Wikipedia'!A:D,3,FALSE)</f>
        <v>Materials</v>
      </c>
      <c r="D38" s="47">
        <v>185217</v>
      </c>
      <c r="E38" s="47" t="s">
        <v>16</v>
      </c>
      <c r="F38" s="47">
        <v>2018</v>
      </c>
      <c r="G38" s="47" t="s">
        <v>17</v>
      </c>
      <c r="H38" s="48">
        <v>43373</v>
      </c>
      <c r="I38" s="48">
        <v>43424</v>
      </c>
      <c r="J38" s="48">
        <v>43424</v>
      </c>
      <c r="K38" s="47">
        <v>219400000</v>
      </c>
      <c r="L38" s="47">
        <v>221100000</v>
      </c>
      <c r="M38" s="47" t="s">
        <v>1638</v>
      </c>
      <c r="N38" s="49">
        <v>2976000000</v>
      </c>
      <c r="O38" s="50">
        <v>2791300000</v>
      </c>
      <c r="P38" s="51">
        <v>184700000</v>
      </c>
      <c r="Q38" s="49">
        <v>1207200000</v>
      </c>
      <c r="R38" s="50">
        <v>1207200000</v>
      </c>
      <c r="S38" s="51"/>
      <c r="T38" s="52"/>
      <c r="U38" s="49">
        <v>396100000</v>
      </c>
      <c r="V38" s="50"/>
      <c r="W38" s="50"/>
      <c r="X38" s="50"/>
      <c r="Y38" s="51"/>
      <c r="Z38" s="52">
        <v>502900000</v>
      </c>
      <c r="AA38" s="52">
        <v>129600000</v>
      </c>
      <c r="AB38" s="52"/>
      <c r="AC38" s="52"/>
      <c r="AD38" s="52"/>
      <c r="AE38" s="52"/>
      <c r="AF38" s="52">
        <v>0</v>
      </c>
      <c r="AG38" s="52">
        <v>373300000</v>
      </c>
      <c r="AH38" s="52">
        <v>5082200000</v>
      </c>
      <c r="AI38" s="49">
        <v>9923700000</v>
      </c>
      <c r="AJ38" s="50"/>
      <c r="AK38" s="51"/>
      <c r="AL38" s="49">
        <v>2290500000</v>
      </c>
      <c r="AM38" s="50"/>
      <c r="AN38" s="50"/>
      <c r="AO38" s="51"/>
      <c r="AP38" s="49">
        <v>1881900000</v>
      </c>
      <c r="AQ38" s="50">
        <v>438500000</v>
      </c>
      <c r="AR38" s="50">
        <v>788900000</v>
      </c>
      <c r="AS38" s="50"/>
      <c r="AT38" s="50"/>
      <c r="AU38" s="50"/>
      <c r="AV38" s="50"/>
      <c r="AW38" s="50"/>
      <c r="AX38" s="50"/>
      <c r="AY38" s="50"/>
      <c r="AZ38" s="51">
        <v>654500000</v>
      </c>
      <c r="BA38" s="52">
        <v>14096100000</v>
      </c>
      <c r="BB38" s="52">
        <v>19178300000</v>
      </c>
      <c r="BC38" s="49">
        <v>1877400000</v>
      </c>
      <c r="BD38" s="50">
        <v>1817800000</v>
      </c>
      <c r="BE38" s="50">
        <v>59600000</v>
      </c>
      <c r="BF38" s="50"/>
      <c r="BG38" s="51"/>
      <c r="BH38" s="49">
        <v>460900000</v>
      </c>
      <c r="BI38" s="50">
        <v>54300000</v>
      </c>
      <c r="BJ38" s="50"/>
      <c r="BK38" s="51">
        <v>406600000</v>
      </c>
      <c r="BL38" s="49">
        <v>0</v>
      </c>
      <c r="BM38" s="50"/>
      <c r="BN38" s="50"/>
      <c r="BO38" s="50"/>
      <c r="BP38" s="50">
        <v>0</v>
      </c>
      <c r="BQ38" s="51"/>
      <c r="BR38" s="52">
        <v>2338300000</v>
      </c>
      <c r="BS38" s="49">
        <v>3351700000</v>
      </c>
      <c r="BT38" s="50"/>
      <c r="BU38" s="51"/>
      <c r="BV38" s="49">
        <v>2312000000</v>
      </c>
      <c r="BW38" s="50"/>
      <c r="BX38" s="50"/>
      <c r="BY38" s="50"/>
      <c r="BZ38" s="50"/>
      <c r="CA38" s="50"/>
      <c r="CB38" s="50"/>
      <c r="CC38" s="50">
        <v>775100000</v>
      </c>
      <c r="CD38" s="50"/>
      <c r="CE38" s="50"/>
      <c r="CF38" s="51">
        <v>1536900000</v>
      </c>
      <c r="CG38" s="52">
        <v>5663700000</v>
      </c>
      <c r="CH38" s="60">
        <v>8002000000</v>
      </c>
      <c r="CI38" s="52"/>
      <c r="CJ38" s="49">
        <v>1278700000</v>
      </c>
      <c r="CK38" s="50">
        <v>249400000</v>
      </c>
      <c r="CL38" s="50">
        <v>1029300000</v>
      </c>
      <c r="CM38" s="51"/>
      <c r="CN38" s="54">
        <v>-2089200000</v>
      </c>
      <c r="CO38" s="50">
        <v>13409900000</v>
      </c>
      <c r="CP38" s="51">
        <v>-1741900000</v>
      </c>
      <c r="CQ38" s="54">
        <v>10857500000</v>
      </c>
      <c r="CR38" s="50">
        <v>318800000</v>
      </c>
      <c r="CS38" s="56">
        <v>11176300000</v>
      </c>
      <c r="CT38" s="52">
        <v>19178300000</v>
      </c>
    </row>
    <row r="39" spans="1:98" x14ac:dyDescent="0.2">
      <c r="A39" s="47" t="s">
        <v>124</v>
      </c>
      <c r="B39" s="47" t="s">
        <v>125</v>
      </c>
      <c r="C39" s="47" t="str">
        <f>VLOOKUP(A39,'[1]S&amp;P 500 Wikipedia'!A:D,3,FALSE)</f>
        <v>Information Technology</v>
      </c>
      <c r="D39" s="47">
        <v>65820</v>
      </c>
      <c r="E39" s="47" t="s">
        <v>16</v>
      </c>
      <c r="F39" s="47">
        <v>2018</v>
      </c>
      <c r="G39" s="47" t="s">
        <v>17</v>
      </c>
      <c r="H39" s="48">
        <v>43465</v>
      </c>
      <c r="I39" s="48">
        <v>43509</v>
      </c>
      <c r="J39" s="48">
        <v>43509</v>
      </c>
      <c r="K39" s="47">
        <v>299800000</v>
      </c>
      <c r="L39" s="47">
        <v>309700000</v>
      </c>
      <c r="M39" s="47" t="s">
        <v>1639</v>
      </c>
      <c r="N39" s="49">
        <v>1291700000</v>
      </c>
      <c r="O39" s="50">
        <v>1279300000</v>
      </c>
      <c r="P39" s="51">
        <v>12400000</v>
      </c>
      <c r="Q39" s="49">
        <v>1791800000</v>
      </c>
      <c r="R39" s="50">
        <v>1791800000</v>
      </c>
      <c r="S39" s="51"/>
      <c r="T39" s="52"/>
      <c r="U39" s="49">
        <v>1233800000</v>
      </c>
      <c r="V39" s="50"/>
      <c r="W39" s="50"/>
      <c r="X39" s="50"/>
      <c r="Y39" s="51"/>
      <c r="Z39" s="52">
        <v>254300000</v>
      </c>
      <c r="AA39" s="52"/>
      <c r="AB39" s="52"/>
      <c r="AC39" s="52"/>
      <c r="AD39" s="52"/>
      <c r="AE39" s="52"/>
      <c r="AF39" s="52"/>
      <c r="AG39" s="52">
        <v>254300000</v>
      </c>
      <c r="AH39" s="52">
        <v>4571600000</v>
      </c>
      <c r="AI39" s="49">
        <v>875800000</v>
      </c>
      <c r="AJ39" s="50">
        <v>2190600000</v>
      </c>
      <c r="AK39" s="51">
        <v>-1314800000</v>
      </c>
      <c r="AL39" s="49"/>
      <c r="AM39" s="50"/>
      <c r="AN39" s="50"/>
      <c r="AO39" s="51"/>
      <c r="AP39" s="49">
        <v>4597500000</v>
      </c>
      <c r="AQ39" s="50">
        <v>494300000</v>
      </c>
      <c r="AR39" s="50">
        <v>4103200000</v>
      </c>
      <c r="AS39" s="50"/>
      <c r="AT39" s="50"/>
      <c r="AU39" s="50"/>
      <c r="AV39" s="50"/>
      <c r="AW39" s="50"/>
      <c r="AX39" s="50"/>
      <c r="AY39" s="50"/>
      <c r="AZ39" s="51"/>
      <c r="BA39" s="52">
        <v>5473300000</v>
      </c>
      <c r="BB39" s="52">
        <v>10044900000</v>
      </c>
      <c r="BC39" s="49">
        <v>1319900000</v>
      </c>
      <c r="BD39" s="50">
        <v>890500000</v>
      </c>
      <c r="BE39" s="50">
        <v>203500000</v>
      </c>
      <c r="BF39" s="50"/>
      <c r="BG39" s="51">
        <v>225900000</v>
      </c>
      <c r="BH39" s="49">
        <v>764300000</v>
      </c>
      <c r="BI39" s="50"/>
      <c r="BJ39" s="50"/>
      <c r="BK39" s="51"/>
      <c r="BL39" s="49">
        <v>367100000</v>
      </c>
      <c r="BM39" s="50"/>
      <c r="BN39" s="50"/>
      <c r="BO39" s="50"/>
      <c r="BP39" s="50"/>
      <c r="BQ39" s="51">
        <v>367100000</v>
      </c>
      <c r="BR39" s="52">
        <v>2451300000</v>
      </c>
      <c r="BS39" s="49">
        <v>2806400000</v>
      </c>
      <c r="BT39" s="50"/>
      <c r="BU39" s="51"/>
      <c r="BV39" s="49">
        <v>723000000</v>
      </c>
      <c r="BW39" s="50"/>
      <c r="BX39" s="50">
        <v>190200000</v>
      </c>
      <c r="BY39" s="50"/>
      <c r="BZ39" s="50"/>
      <c r="CA39" s="50"/>
      <c r="CB39" s="50"/>
      <c r="CC39" s="50">
        <v>255600000</v>
      </c>
      <c r="CD39" s="50"/>
      <c r="CE39" s="50"/>
      <c r="CF39" s="51">
        <v>277200000</v>
      </c>
      <c r="CG39" s="52">
        <v>3529400000</v>
      </c>
      <c r="CH39" s="60">
        <v>5980700000</v>
      </c>
      <c r="CI39" s="52"/>
      <c r="CJ39" s="49">
        <v>1433500000</v>
      </c>
      <c r="CK39" s="50"/>
      <c r="CL39" s="50"/>
      <c r="CM39" s="51"/>
      <c r="CN39" s="54">
        <v>-55000000</v>
      </c>
      <c r="CO39" s="50">
        <v>3028700000</v>
      </c>
      <c r="CP39" s="51">
        <v>-390200000</v>
      </c>
      <c r="CQ39" s="54">
        <v>4017000000</v>
      </c>
      <c r="CR39" s="50">
        <v>47200000</v>
      </c>
      <c r="CS39" s="56">
        <v>4064200000</v>
      </c>
      <c r="CT39" s="52">
        <v>10044900000</v>
      </c>
    </row>
    <row r="40" spans="1:98" x14ac:dyDescent="0.2">
      <c r="A40" s="47" t="s">
        <v>146</v>
      </c>
      <c r="B40" s="47" t="s">
        <v>147</v>
      </c>
      <c r="C40" s="47" t="str">
        <f>VLOOKUP(A40,'[1]S&amp;P 500 Wikipedia'!A:D,3,FALSE)</f>
        <v>Consumer Discretionary</v>
      </c>
      <c r="D40" s="47">
        <v>378125</v>
      </c>
      <c r="E40" s="47" t="s">
        <v>16</v>
      </c>
      <c r="F40" s="47">
        <v>2018</v>
      </c>
      <c r="G40" s="47" t="s">
        <v>17</v>
      </c>
      <c r="H40" s="48">
        <v>43465</v>
      </c>
      <c r="I40" s="48">
        <v>43500</v>
      </c>
      <c r="J40" s="48">
        <v>43587</v>
      </c>
      <c r="K40" s="47">
        <v>262580000</v>
      </c>
      <c r="L40" s="47">
        <v>263630000</v>
      </c>
      <c r="M40" s="47" t="s">
        <v>2027</v>
      </c>
      <c r="N40" s="49">
        <v>567000000</v>
      </c>
      <c r="O40" s="50">
        <v>567000000</v>
      </c>
      <c r="P40" s="51"/>
      <c r="Q40" s="49">
        <v>2487000000</v>
      </c>
      <c r="R40" s="50">
        <v>2487000000</v>
      </c>
      <c r="S40" s="51"/>
      <c r="T40" s="52"/>
      <c r="U40" s="49">
        <v>1277000000</v>
      </c>
      <c r="V40" s="50"/>
      <c r="W40" s="50"/>
      <c r="X40" s="50"/>
      <c r="Y40" s="51"/>
      <c r="Z40" s="52">
        <v>446000000</v>
      </c>
      <c r="AA40" s="52"/>
      <c r="AB40" s="52"/>
      <c r="AC40" s="52"/>
      <c r="AD40" s="52"/>
      <c r="AE40" s="52"/>
      <c r="AF40" s="52"/>
      <c r="AG40" s="52">
        <v>446000000</v>
      </c>
      <c r="AH40" s="52">
        <v>4777000000</v>
      </c>
      <c r="AI40" s="49">
        <v>3179000000</v>
      </c>
      <c r="AJ40" s="50">
        <v>3179000000</v>
      </c>
      <c r="AK40" s="51"/>
      <c r="AL40" s="49"/>
      <c r="AM40" s="50"/>
      <c r="AN40" s="50"/>
      <c r="AO40" s="51"/>
      <c r="AP40" s="49">
        <v>4524000000</v>
      </c>
      <c r="AQ40" s="50">
        <v>1380000000</v>
      </c>
      <c r="AR40" s="50">
        <v>2524000000</v>
      </c>
      <c r="AS40" s="50"/>
      <c r="AT40" s="50"/>
      <c r="AU40" s="50"/>
      <c r="AV40" s="50"/>
      <c r="AW40" s="50"/>
      <c r="AX40" s="50"/>
      <c r="AY40" s="50">
        <v>99000000</v>
      </c>
      <c r="AZ40" s="51">
        <v>521000000</v>
      </c>
      <c r="BA40" s="52">
        <v>7703000000</v>
      </c>
      <c r="BB40" s="52">
        <v>12480000000</v>
      </c>
      <c r="BC40" s="49">
        <v>3388000000</v>
      </c>
      <c r="BD40" s="50">
        <v>2334000000</v>
      </c>
      <c r="BE40" s="50"/>
      <c r="BF40" s="50"/>
      <c r="BG40" s="51">
        <v>1054000000</v>
      </c>
      <c r="BH40" s="49">
        <v>306000000</v>
      </c>
      <c r="BI40" s="50"/>
      <c r="BJ40" s="50"/>
      <c r="BK40" s="51"/>
      <c r="BL40" s="49"/>
      <c r="BM40" s="50"/>
      <c r="BN40" s="50"/>
      <c r="BO40" s="50"/>
      <c r="BP40" s="50"/>
      <c r="BQ40" s="51"/>
      <c r="BR40" s="52">
        <v>3694000000</v>
      </c>
      <c r="BS40" s="49">
        <v>4038000000</v>
      </c>
      <c r="BT40" s="50"/>
      <c r="BU40" s="51"/>
      <c r="BV40" s="49">
        <v>1078000000</v>
      </c>
      <c r="BW40" s="50"/>
      <c r="BX40" s="50">
        <v>445000000</v>
      </c>
      <c r="BY40" s="50"/>
      <c r="BZ40" s="50"/>
      <c r="CA40" s="50"/>
      <c r="CB40" s="50"/>
      <c r="CC40" s="50"/>
      <c r="CD40" s="50"/>
      <c r="CE40" s="50"/>
      <c r="CF40" s="51">
        <v>633000000</v>
      </c>
      <c r="CG40" s="52">
        <v>5116000000</v>
      </c>
      <c r="CH40" s="60">
        <v>8810000000</v>
      </c>
      <c r="CI40" s="52">
        <v>0</v>
      </c>
      <c r="CJ40" s="49">
        <v>1642000000</v>
      </c>
      <c r="CK40" s="50">
        <v>3000000</v>
      </c>
      <c r="CL40" s="50">
        <v>1639000000</v>
      </c>
      <c r="CM40" s="51"/>
      <c r="CN40" s="54"/>
      <c r="CO40" s="50">
        <v>2511000000</v>
      </c>
      <c r="CP40" s="51">
        <v>-694000000</v>
      </c>
      <c r="CQ40" s="54">
        <v>3459000000</v>
      </c>
      <c r="CR40" s="50">
        <v>211000000</v>
      </c>
      <c r="CS40" s="56">
        <v>3670000000</v>
      </c>
      <c r="CT40" s="52">
        <v>12480000000</v>
      </c>
    </row>
    <row r="41" spans="1:98" x14ac:dyDescent="0.2">
      <c r="A41" s="47" t="s">
        <v>70</v>
      </c>
      <c r="B41" s="47" t="s">
        <v>71</v>
      </c>
      <c r="C41" s="47" t="str">
        <f>VLOOKUP(A41,'[1]S&amp;P 500 Wikipedia'!A:D,3,FALSE)</f>
        <v>Real Estate</v>
      </c>
      <c r="D41" s="47">
        <v>445788</v>
      </c>
      <c r="E41" s="47" t="s">
        <v>16</v>
      </c>
      <c r="F41" s="47">
        <v>2018</v>
      </c>
      <c r="G41" s="47" t="s">
        <v>17</v>
      </c>
      <c r="H41" s="48">
        <v>43465</v>
      </c>
      <c r="I41" s="48">
        <v>43501</v>
      </c>
      <c r="J41" s="48">
        <v>43501</v>
      </c>
      <c r="K41" s="47">
        <v>106125000</v>
      </c>
      <c r="L41" s="47">
        <v>105538000</v>
      </c>
      <c r="M41" s="47" t="s">
        <v>1641</v>
      </c>
      <c r="N41" s="49">
        <v>234181000</v>
      </c>
      <c r="O41" s="50">
        <v>234181000</v>
      </c>
      <c r="P41" s="51"/>
      <c r="Q41" s="49">
        <v>9798000</v>
      </c>
      <c r="R41" s="50">
        <v>9798000</v>
      </c>
      <c r="S41" s="51"/>
      <c r="T41" s="52"/>
      <c r="U41" s="49"/>
      <c r="V41" s="50"/>
      <c r="W41" s="50"/>
      <c r="X41" s="50"/>
      <c r="Y41" s="51"/>
      <c r="Z41" s="52">
        <v>37949000</v>
      </c>
      <c r="AA41" s="52"/>
      <c r="AB41" s="52"/>
      <c r="AC41" s="52"/>
      <c r="AD41" s="52"/>
      <c r="AE41" s="52"/>
      <c r="AF41" s="52"/>
      <c r="AG41" s="52">
        <v>37949000</v>
      </c>
      <c r="AH41" s="52">
        <v>281928000</v>
      </c>
      <c r="AI41" s="49">
        <v>11913693000</v>
      </c>
      <c r="AJ41" s="50"/>
      <c r="AK41" s="51"/>
      <c r="AL41" s="49">
        <v>892264000</v>
      </c>
      <c r="AM41" s="50"/>
      <c r="AN41" s="50"/>
      <c r="AO41" s="51"/>
      <c r="AP41" s="49">
        <v>1377071000</v>
      </c>
      <c r="AQ41" s="50"/>
      <c r="AR41" s="50"/>
      <c r="AS41" s="50"/>
      <c r="AT41" s="50"/>
      <c r="AU41" s="50"/>
      <c r="AV41" s="50"/>
      <c r="AW41" s="50"/>
      <c r="AX41" s="50"/>
      <c r="AY41" s="50">
        <v>237507000</v>
      </c>
      <c r="AZ41" s="51">
        <v>1139564000</v>
      </c>
      <c r="BA41" s="52">
        <v>14183028000</v>
      </c>
      <c r="BB41" s="52">
        <v>14464956000</v>
      </c>
      <c r="BC41" s="49">
        <v>1091987000</v>
      </c>
      <c r="BD41" s="50">
        <v>981707000</v>
      </c>
      <c r="BE41" s="50"/>
      <c r="BF41" s="50">
        <v>110280000</v>
      </c>
      <c r="BG41" s="51"/>
      <c r="BH41" s="49">
        <v>630547000</v>
      </c>
      <c r="BI41" s="50"/>
      <c r="BJ41" s="50"/>
      <c r="BK41" s="51"/>
      <c r="BL41" s="49"/>
      <c r="BM41" s="50"/>
      <c r="BN41" s="50"/>
      <c r="BO41" s="50"/>
      <c r="BP41" s="50"/>
      <c r="BQ41" s="51"/>
      <c r="BR41" s="52">
        <v>1722534000</v>
      </c>
      <c r="BS41" s="49">
        <v>4847708000</v>
      </c>
      <c r="BT41" s="50"/>
      <c r="BU41" s="51"/>
      <c r="BV41" s="49">
        <v>0</v>
      </c>
      <c r="BW41" s="50"/>
      <c r="BX41" s="50"/>
      <c r="BY41" s="50"/>
      <c r="BZ41" s="50"/>
      <c r="CA41" s="50"/>
      <c r="CB41" s="50"/>
      <c r="CC41" s="50"/>
      <c r="CD41" s="50"/>
      <c r="CE41" s="50"/>
      <c r="CF41" s="51">
        <v>0</v>
      </c>
      <c r="CG41" s="52">
        <v>4847708000</v>
      </c>
      <c r="CH41" s="60">
        <v>6570242000</v>
      </c>
      <c r="CI41" s="52">
        <v>64336000</v>
      </c>
      <c r="CJ41" s="49">
        <v>7288064000</v>
      </c>
      <c r="CK41" s="50"/>
      <c r="CL41" s="50"/>
      <c r="CM41" s="51"/>
      <c r="CN41" s="54"/>
      <c r="CO41" s="50"/>
      <c r="CP41" s="51">
        <v>-10435000</v>
      </c>
      <c r="CQ41" s="54">
        <v>7341965000</v>
      </c>
      <c r="CR41" s="50">
        <v>552749000</v>
      </c>
      <c r="CS41" s="56">
        <v>7894714000</v>
      </c>
      <c r="CT41" s="52">
        <v>14464956000</v>
      </c>
    </row>
    <row r="42" spans="1:98" x14ac:dyDescent="0.2">
      <c r="A42" s="47" t="s">
        <v>161</v>
      </c>
      <c r="B42" s="47" t="s">
        <v>162</v>
      </c>
      <c r="C42" s="47" t="str">
        <f>VLOOKUP(A42,'[1]S&amp;P 500 Wikipedia'!A:D,3,FALSE)</f>
        <v>Utilities</v>
      </c>
      <c r="D42" s="47">
        <v>445830</v>
      </c>
      <c r="E42" s="47" t="s">
        <v>16</v>
      </c>
      <c r="F42" s="47">
        <v>2018</v>
      </c>
      <c r="G42" s="47" t="s">
        <v>17</v>
      </c>
      <c r="H42" s="48">
        <v>43373</v>
      </c>
      <c r="I42" s="48">
        <v>43417</v>
      </c>
      <c r="J42" s="48">
        <v>43417</v>
      </c>
      <c r="K42" s="47">
        <v>111927000</v>
      </c>
      <c r="L42" s="47">
        <v>111927000</v>
      </c>
      <c r="M42" s="47" t="s">
        <v>1642</v>
      </c>
      <c r="N42" s="49">
        <v>13771000</v>
      </c>
      <c r="O42" s="50">
        <v>13771000</v>
      </c>
      <c r="P42" s="51"/>
      <c r="Q42" s="49">
        <v>253295000</v>
      </c>
      <c r="R42" s="50">
        <v>253295000</v>
      </c>
      <c r="S42" s="51"/>
      <c r="T42" s="52"/>
      <c r="U42" s="49"/>
      <c r="V42" s="50"/>
      <c r="W42" s="50"/>
      <c r="X42" s="50"/>
      <c r="Y42" s="51"/>
      <c r="Z42" s="52">
        <v>211787000</v>
      </c>
      <c r="AA42" s="52"/>
      <c r="AB42" s="52"/>
      <c r="AC42" s="52"/>
      <c r="AD42" s="52"/>
      <c r="AE42" s="52"/>
      <c r="AF42" s="52"/>
      <c r="AG42" s="52">
        <v>211787000</v>
      </c>
      <c r="AH42" s="52">
        <v>478853000</v>
      </c>
      <c r="AI42" s="49">
        <v>10371147000</v>
      </c>
      <c r="AJ42" s="50">
        <v>12567373000</v>
      </c>
      <c r="AK42" s="51">
        <v>-2196226000</v>
      </c>
      <c r="AL42" s="49"/>
      <c r="AM42" s="50"/>
      <c r="AN42" s="50"/>
      <c r="AO42" s="51"/>
      <c r="AP42" s="49">
        <v>1024437000</v>
      </c>
      <c r="AQ42" s="50"/>
      <c r="AR42" s="50">
        <v>730419000</v>
      </c>
      <c r="AS42" s="50"/>
      <c r="AT42" s="50"/>
      <c r="AU42" s="50"/>
      <c r="AV42" s="50"/>
      <c r="AW42" s="50"/>
      <c r="AX42" s="50"/>
      <c r="AY42" s="50"/>
      <c r="AZ42" s="51">
        <v>294018000</v>
      </c>
      <c r="BA42" s="52">
        <v>11395584000</v>
      </c>
      <c r="BB42" s="52">
        <v>11874437000</v>
      </c>
      <c r="BC42" s="49">
        <v>217283000</v>
      </c>
      <c r="BD42" s="50"/>
      <c r="BE42" s="50"/>
      <c r="BF42" s="50"/>
      <c r="BG42" s="51"/>
      <c r="BH42" s="49">
        <v>1150780000</v>
      </c>
      <c r="BI42" s="50"/>
      <c r="BJ42" s="50"/>
      <c r="BK42" s="51"/>
      <c r="BL42" s="49">
        <v>547068000</v>
      </c>
      <c r="BM42" s="50"/>
      <c r="BN42" s="50"/>
      <c r="BO42" s="50"/>
      <c r="BP42" s="50"/>
      <c r="BQ42" s="51">
        <v>547068000</v>
      </c>
      <c r="BR42" s="52">
        <v>1915131000</v>
      </c>
      <c r="BS42" s="49">
        <v>2493665000</v>
      </c>
      <c r="BT42" s="50"/>
      <c r="BU42" s="51"/>
      <c r="BV42" s="49">
        <v>2695690000</v>
      </c>
      <c r="BW42" s="50"/>
      <c r="BX42" s="50">
        <v>177520000</v>
      </c>
      <c r="BY42" s="50"/>
      <c r="BZ42" s="50"/>
      <c r="CA42" s="50"/>
      <c r="CB42" s="50"/>
      <c r="CC42" s="50">
        <v>1154067000</v>
      </c>
      <c r="CD42" s="50"/>
      <c r="CE42" s="50"/>
      <c r="CF42" s="51">
        <v>1364103000</v>
      </c>
      <c r="CG42" s="52">
        <v>5189355000</v>
      </c>
      <c r="CH42" s="60">
        <v>7104486000</v>
      </c>
      <c r="CI42" s="52"/>
      <c r="CJ42" s="49">
        <v>2975482000</v>
      </c>
      <c r="CK42" s="50"/>
      <c r="CL42" s="50"/>
      <c r="CM42" s="51"/>
      <c r="CN42" s="54"/>
      <c r="CO42" s="50">
        <v>1878116000</v>
      </c>
      <c r="CP42" s="51">
        <v>-83647000</v>
      </c>
      <c r="CQ42" s="54">
        <v>4769951000</v>
      </c>
      <c r="CR42" s="50"/>
      <c r="CS42" s="56">
        <v>4769951000</v>
      </c>
      <c r="CT42" s="52">
        <v>11874437000</v>
      </c>
    </row>
    <row r="43" spans="1:98" x14ac:dyDescent="0.2">
      <c r="A43" s="47" t="s">
        <v>36</v>
      </c>
      <c r="B43" s="47" t="s">
        <v>37</v>
      </c>
      <c r="C43" s="47" t="str">
        <f>VLOOKUP(A43,'[1]S&amp;P 500 Wikipedia'!A:D,3,FALSE)</f>
        <v>Communication Services</v>
      </c>
      <c r="D43" s="47">
        <v>243</v>
      </c>
      <c r="E43" s="47" t="s">
        <v>16</v>
      </c>
      <c r="F43" s="47">
        <v>2018</v>
      </c>
      <c r="G43" s="47" t="s">
        <v>17</v>
      </c>
      <c r="H43" s="48">
        <v>43465</v>
      </c>
      <c r="I43" s="48">
        <v>43524</v>
      </c>
      <c r="J43" s="48">
        <v>43524</v>
      </c>
      <c r="K43" s="47">
        <v>765000000</v>
      </c>
      <c r="L43" s="47">
        <v>773000000</v>
      </c>
      <c r="M43" s="47" t="s">
        <v>1643</v>
      </c>
      <c r="N43" s="49">
        <v>4225000000</v>
      </c>
      <c r="O43" s="50">
        <v>4225000000</v>
      </c>
      <c r="P43" s="51"/>
      <c r="Q43" s="49">
        <v>1035000000</v>
      </c>
      <c r="R43" s="50">
        <v>1035000000</v>
      </c>
      <c r="S43" s="51"/>
      <c r="T43" s="52"/>
      <c r="U43" s="49">
        <v>43000000</v>
      </c>
      <c r="V43" s="50"/>
      <c r="W43" s="50"/>
      <c r="X43" s="50"/>
      <c r="Y43" s="51"/>
      <c r="Z43" s="52">
        <v>803000000</v>
      </c>
      <c r="AA43" s="52"/>
      <c r="AB43" s="52"/>
      <c r="AC43" s="52"/>
      <c r="AD43" s="52"/>
      <c r="AE43" s="52"/>
      <c r="AF43" s="52"/>
      <c r="AG43" s="52">
        <v>803000000</v>
      </c>
      <c r="AH43" s="52">
        <v>6106000000</v>
      </c>
      <c r="AI43" s="49">
        <v>282000000</v>
      </c>
      <c r="AJ43" s="50"/>
      <c r="AK43" s="51"/>
      <c r="AL43" s="49"/>
      <c r="AM43" s="50"/>
      <c r="AN43" s="50"/>
      <c r="AO43" s="51"/>
      <c r="AP43" s="49">
        <v>11447000000</v>
      </c>
      <c r="AQ43" s="50">
        <v>735000000</v>
      </c>
      <c r="AR43" s="50">
        <v>9762000000</v>
      </c>
      <c r="AS43" s="50"/>
      <c r="AT43" s="50"/>
      <c r="AU43" s="50">
        <v>403000000</v>
      </c>
      <c r="AV43" s="50"/>
      <c r="AW43" s="50"/>
      <c r="AX43" s="50"/>
      <c r="AY43" s="50"/>
      <c r="AZ43" s="51">
        <v>547000000</v>
      </c>
      <c r="BA43" s="52">
        <v>11729000000</v>
      </c>
      <c r="BB43" s="52">
        <v>17835000000</v>
      </c>
      <c r="BC43" s="49">
        <v>1149000000</v>
      </c>
      <c r="BD43" s="50">
        <v>253000000</v>
      </c>
      <c r="BE43" s="50"/>
      <c r="BF43" s="50"/>
      <c r="BG43" s="51">
        <v>896000000</v>
      </c>
      <c r="BH43" s="49"/>
      <c r="BI43" s="50"/>
      <c r="BJ43" s="50"/>
      <c r="BK43" s="51"/>
      <c r="BL43" s="49">
        <v>1493000000</v>
      </c>
      <c r="BM43" s="50"/>
      <c r="BN43" s="50"/>
      <c r="BO43" s="50"/>
      <c r="BP43" s="50"/>
      <c r="BQ43" s="51"/>
      <c r="BR43" s="52">
        <v>2642000000</v>
      </c>
      <c r="BS43" s="49">
        <v>2671000000</v>
      </c>
      <c r="BT43" s="50"/>
      <c r="BU43" s="51"/>
      <c r="BV43" s="49">
        <v>1165000000</v>
      </c>
      <c r="BW43" s="50"/>
      <c r="BX43" s="50"/>
      <c r="BY43" s="50"/>
      <c r="BZ43" s="50"/>
      <c r="CA43" s="50"/>
      <c r="CB43" s="50"/>
      <c r="CC43" s="50">
        <v>18000000</v>
      </c>
      <c r="CD43" s="50"/>
      <c r="CE43" s="50"/>
      <c r="CF43" s="51">
        <v>1147000000</v>
      </c>
      <c r="CG43" s="52">
        <v>3836000000</v>
      </c>
      <c r="CH43" s="60">
        <v>6478000000</v>
      </c>
      <c r="CI43" s="52"/>
      <c r="CJ43" s="49">
        <v>10963000000</v>
      </c>
      <c r="CK43" s="50">
        <v>0</v>
      </c>
      <c r="CL43" s="50">
        <v>10963000000</v>
      </c>
      <c r="CM43" s="51"/>
      <c r="CN43" s="54">
        <v>-5563000000</v>
      </c>
      <c r="CO43" s="50">
        <v>6558000000</v>
      </c>
      <c r="CP43" s="51">
        <v>-601000000</v>
      </c>
      <c r="CQ43" s="54">
        <v>11357000000</v>
      </c>
      <c r="CR43" s="50"/>
      <c r="CS43" s="56">
        <v>11357000000</v>
      </c>
      <c r="CT43" s="52">
        <v>17835000000</v>
      </c>
    </row>
    <row r="44" spans="1:98" x14ac:dyDescent="0.2">
      <c r="A44" s="47" t="s">
        <v>173</v>
      </c>
      <c r="B44" s="47" t="s">
        <v>174</v>
      </c>
      <c r="C44" s="47" t="str">
        <f>VLOOKUP(A44,'[1]S&amp;P 500 Wikipedia'!A:D,3,FALSE)</f>
        <v>Real Estate</v>
      </c>
      <c r="D44" s="47">
        <v>66223</v>
      </c>
      <c r="E44" s="47" t="s">
        <v>16</v>
      </c>
      <c r="F44" s="47">
        <v>2018</v>
      </c>
      <c r="G44" s="47" t="s">
        <v>17</v>
      </c>
      <c r="H44" s="48">
        <v>43465</v>
      </c>
      <c r="I44" s="48">
        <v>43518</v>
      </c>
      <c r="J44" s="48">
        <v>43518</v>
      </c>
      <c r="K44" s="47">
        <v>137925719</v>
      </c>
      <c r="L44" s="47">
        <v>138465720</v>
      </c>
      <c r="M44" s="47" t="s">
        <v>1644</v>
      </c>
      <c r="N44" s="49">
        <v>123475000</v>
      </c>
      <c r="O44" s="50">
        <v>123475000</v>
      </c>
      <c r="P44" s="51"/>
      <c r="Q44" s="49"/>
      <c r="R44" s="50"/>
      <c r="S44" s="51"/>
      <c r="T44" s="52"/>
      <c r="U44" s="49"/>
      <c r="V44" s="50"/>
      <c r="W44" s="50"/>
      <c r="X44" s="50"/>
      <c r="Y44" s="51"/>
      <c r="Z44" s="52">
        <v>126205000</v>
      </c>
      <c r="AA44" s="52"/>
      <c r="AB44" s="52"/>
      <c r="AC44" s="52"/>
      <c r="AD44" s="52"/>
      <c r="AE44" s="52"/>
      <c r="AF44" s="52"/>
      <c r="AG44" s="52">
        <v>126205000</v>
      </c>
      <c r="AH44" s="52">
        <v>249680000</v>
      </c>
      <c r="AI44" s="49">
        <v>1908052000</v>
      </c>
      <c r="AJ44" s="50">
        <v>1908052000</v>
      </c>
      <c r="AK44" s="51"/>
      <c r="AL44" s="49">
        <v>15822878000</v>
      </c>
      <c r="AM44" s="50">
        <v>15822878000</v>
      </c>
      <c r="AN44" s="50"/>
      <c r="AO44" s="51"/>
      <c r="AP44" s="49">
        <v>399590000</v>
      </c>
      <c r="AQ44" s="50"/>
      <c r="AR44" s="50"/>
      <c r="AS44" s="50"/>
      <c r="AT44" s="50"/>
      <c r="AU44" s="50"/>
      <c r="AV44" s="50"/>
      <c r="AW44" s="50"/>
      <c r="AX44" s="50"/>
      <c r="AY44" s="50">
        <v>217432000</v>
      </c>
      <c r="AZ44" s="51">
        <v>182158000</v>
      </c>
      <c r="BA44" s="52">
        <v>18130520000</v>
      </c>
      <c r="BB44" s="52">
        <v>18380200000</v>
      </c>
      <c r="BC44" s="49">
        <v>501891000</v>
      </c>
      <c r="BD44" s="50"/>
      <c r="BE44" s="50"/>
      <c r="BF44" s="50"/>
      <c r="BG44" s="51">
        <v>501891000</v>
      </c>
      <c r="BH44" s="49">
        <v>1134270000</v>
      </c>
      <c r="BI44" s="50"/>
      <c r="BJ44" s="50"/>
      <c r="BK44" s="51"/>
      <c r="BL44" s="49">
        <v>6003126000</v>
      </c>
      <c r="BM44" s="50"/>
      <c r="BN44" s="50"/>
      <c r="BO44" s="50"/>
      <c r="BP44" s="50"/>
      <c r="BQ44" s="51">
        <v>6003126000</v>
      </c>
      <c r="BR44" s="52">
        <v>7639287000</v>
      </c>
      <c r="BS44" s="49"/>
      <c r="BT44" s="50"/>
      <c r="BU44" s="51"/>
      <c r="BV44" s="49">
        <v>105063000</v>
      </c>
      <c r="BW44" s="50"/>
      <c r="BX44" s="50"/>
      <c r="BY44" s="50"/>
      <c r="BZ44" s="50"/>
      <c r="CA44" s="50"/>
      <c r="CB44" s="50"/>
      <c r="CC44" s="50"/>
      <c r="CD44" s="50"/>
      <c r="CE44" s="50"/>
      <c r="CF44" s="51"/>
      <c r="CG44" s="52">
        <v>105063000</v>
      </c>
      <c r="CH44" s="60">
        <v>7744350000</v>
      </c>
      <c r="CI44" s="52">
        <v>0</v>
      </c>
      <c r="CJ44" s="49">
        <v>10307973000</v>
      </c>
      <c r="CK44" s="50"/>
      <c r="CL44" s="50"/>
      <c r="CM44" s="51"/>
      <c r="CN44" s="54"/>
      <c r="CO44" s="50">
        <v>350777000</v>
      </c>
      <c r="CP44" s="51">
        <v>-26144000</v>
      </c>
      <c r="CQ44" s="54">
        <v>10632606000</v>
      </c>
      <c r="CR44" s="50">
        <v>3244000</v>
      </c>
      <c r="CS44" s="56">
        <v>10635850000</v>
      </c>
      <c r="CT44" s="52">
        <v>18380200000</v>
      </c>
    </row>
    <row r="45" spans="1:98" x14ac:dyDescent="0.2">
      <c r="A45" s="47" t="s">
        <v>224</v>
      </c>
      <c r="B45" s="47" t="s">
        <v>225</v>
      </c>
      <c r="C45" s="47" t="str">
        <f>VLOOKUP(A45,'[1]S&amp;P 500 Wikipedia'!A:D,3,FALSE)</f>
        <v>Information Technology</v>
      </c>
      <c r="D45" s="47">
        <v>686523</v>
      </c>
      <c r="E45" s="47" t="s">
        <v>16</v>
      </c>
      <c r="F45" s="47">
        <v>2018</v>
      </c>
      <c r="G45" s="47" t="s">
        <v>17</v>
      </c>
      <c r="H45" s="48">
        <v>43434</v>
      </c>
      <c r="I45" s="48">
        <v>43449</v>
      </c>
      <c r="J45" s="48">
        <v>43455</v>
      </c>
      <c r="K45" s="47">
        <v>411000000</v>
      </c>
      <c r="L45" s="47">
        <v>409000000</v>
      </c>
      <c r="M45" s="47" t="s">
        <v>1645</v>
      </c>
      <c r="N45" s="49">
        <v>4292000000</v>
      </c>
      <c r="O45" s="50">
        <v>4292000000</v>
      </c>
      <c r="P45" s="51"/>
      <c r="Q45" s="49">
        <v>3325000000</v>
      </c>
      <c r="R45" s="50">
        <v>3325000000</v>
      </c>
      <c r="S45" s="51"/>
      <c r="T45" s="52"/>
      <c r="U45" s="49">
        <v>1124000000</v>
      </c>
      <c r="V45" s="50"/>
      <c r="W45" s="50"/>
      <c r="X45" s="50"/>
      <c r="Y45" s="51"/>
      <c r="Z45" s="52">
        <v>366000000</v>
      </c>
      <c r="AA45" s="52"/>
      <c r="AB45" s="52"/>
      <c r="AC45" s="52"/>
      <c r="AD45" s="52"/>
      <c r="AE45" s="52"/>
      <c r="AF45" s="52"/>
      <c r="AG45" s="52">
        <v>366000000</v>
      </c>
      <c r="AH45" s="52">
        <v>9107000000</v>
      </c>
      <c r="AI45" s="49">
        <v>2635000000</v>
      </c>
      <c r="AJ45" s="50"/>
      <c r="AK45" s="51"/>
      <c r="AL45" s="49"/>
      <c r="AM45" s="50"/>
      <c r="AN45" s="50"/>
      <c r="AO45" s="51"/>
      <c r="AP45" s="49">
        <v>38382000000</v>
      </c>
      <c r="AQ45" s="50">
        <v>10762000000</v>
      </c>
      <c r="AR45" s="50">
        <v>26913000000</v>
      </c>
      <c r="AS45" s="50"/>
      <c r="AT45" s="50"/>
      <c r="AU45" s="50"/>
      <c r="AV45" s="50"/>
      <c r="AW45" s="50"/>
      <c r="AX45" s="50"/>
      <c r="AY45" s="50"/>
      <c r="AZ45" s="51">
        <v>707000000</v>
      </c>
      <c r="BA45" s="52">
        <v>41017000000</v>
      </c>
      <c r="BB45" s="52">
        <v>50124000000</v>
      </c>
      <c r="BC45" s="49">
        <v>1526000000</v>
      </c>
      <c r="BD45" s="50">
        <v>811000000</v>
      </c>
      <c r="BE45" s="50"/>
      <c r="BF45" s="50"/>
      <c r="BG45" s="51">
        <v>715000000</v>
      </c>
      <c r="BH45" s="49">
        <v>0</v>
      </c>
      <c r="BI45" s="50"/>
      <c r="BJ45" s="50"/>
      <c r="BK45" s="51"/>
      <c r="BL45" s="49">
        <v>812000000</v>
      </c>
      <c r="BM45" s="50"/>
      <c r="BN45" s="50"/>
      <c r="BO45" s="50"/>
      <c r="BP45" s="50"/>
      <c r="BQ45" s="51">
        <v>812000000</v>
      </c>
      <c r="BR45" s="52">
        <v>2338000000</v>
      </c>
      <c r="BS45" s="49">
        <v>17493000000</v>
      </c>
      <c r="BT45" s="50"/>
      <c r="BU45" s="51"/>
      <c r="BV45" s="49">
        <v>3636000000</v>
      </c>
      <c r="BW45" s="50"/>
      <c r="BX45" s="50"/>
      <c r="BY45" s="50"/>
      <c r="BZ45" s="50"/>
      <c r="CA45" s="50"/>
      <c r="CB45" s="50"/>
      <c r="CC45" s="50"/>
      <c r="CD45" s="50"/>
      <c r="CE45" s="50"/>
      <c r="CF45" s="51">
        <v>3636000000</v>
      </c>
      <c r="CG45" s="52">
        <v>21129000000</v>
      </c>
      <c r="CH45" s="60">
        <v>23467000000</v>
      </c>
      <c r="CI45" s="52">
        <v>0</v>
      </c>
      <c r="CJ45" s="49">
        <v>23285000000</v>
      </c>
      <c r="CK45" s="50"/>
      <c r="CL45" s="50"/>
      <c r="CM45" s="51"/>
      <c r="CN45" s="54"/>
      <c r="CO45" s="50">
        <v>3487000000</v>
      </c>
      <c r="CP45" s="51">
        <v>-115000000</v>
      </c>
      <c r="CQ45" s="54">
        <v>26657000000</v>
      </c>
      <c r="CR45" s="50">
        <v>0</v>
      </c>
      <c r="CS45" s="56">
        <v>26657000000</v>
      </c>
      <c r="CT45" s="52">
        <v>50124000000</v>
      </c>
    </row>
    <row r="46" spans="1:98" x14ac:dyDescent="0.2">
      <c r="A46" s="47" t="s">
        <v>176</v>
      </c>
      <c r="B46" s="47" t="s">
        <v>177</v>
      </c>
      <c r="C46" s="47" t="str">
        <f>VLOOKUP(A46,'[1]S&amp;P 500 Wikipedia'!A:D,3,FALSE)</f>
        <v>Materials</v>
      </c>
      <c r="D46" s="47">
        <v>66346</v>
      </c>
      <c r="E46" s="47" t="s">
        <v>16</v>
      </c>
      <c r="F46" s="47">
        <v>2018</v>
      </c>
      <c r="G46" s="47" t="s">
        <v>17</v>
      </c>
      <c r="H46" s="48">
        <v>43465</v>
      </c>
      <c r="I46" s="48">
        <v>43523</v>
      </c>
      <c r="J46" s="48">
        <v>43585</v>
      </c>
      <c r="K46" s="47">
        <v>86000000</v>
      </c>
      <c r="L46" s="47">
        <v>87300000</v>
      </c>
      <c r="M46" s="47" t="s">
        <v>2028</v>
      </c>
      <c r="N46" s="49">
        <v>232000000</v>
      </c>
      <c r="O46" s="50">
        <v>232000000</v>
      </c>
      <c r="P46" s="51"/>
      <c r="Q46" s="49">
        <v>1189700000</v>
      </c>
      <c r="R46" s="50">
        <v>1189700000</v>
      </c>
      <c r="S46" s="51"/>
      <c r="T46" s="52"/>
      <c r="U46" s="49">
        <v>651400000</v>
      </c>
      <c r="V46" s="50"/>
      <c r="W46" s="50"/>
      <c r="X46" s="50"/>
      <c r="Y46" s="51"/>
      <c r="Z46" s="52">
        <v>224900000</v>
      </c>
      <c r="AA46" s="52"/>
      <c r="AB46" s="52"/>
      <c r="AC46" s="52"/>
      <c r="AD46" s="52"/>
      <c r="AE46" s="52"/>
      <c r="AF46" s="52"/>
      <c r="AG46" s="52">
        <v>224900000</v>
      </c>
      <c r="AH46" s="52">
        <v>2298000000</v>
      </c>
      <c r="AI46" s="49">
        <v>1137400000</v>
      </c>
      <c r="AJ46" s="50"/>
      <c r="AK46" s="51"/>
      <c r="AL46" s="49"/>
      <c r="AM46" s="50"/>
      <c r="AN46" s="50"/>
      <c r="AO46" s="51"/>
      <c r="AP46" s="49">
        <v>1742100000</v>
      </c>
      <c r="AQ46" s="50"/>
      <c r="AR46" s="50">
        <v>941800000</v>
      </c>
      <c r="AS46" s="50">
        <v>144000000</v>
      </c>
      <c r="AT46" s="50"/>
      <c r="AU46" s="50">
        <v>205300000</v>
      </c>
      <c r="AV46" s="50"/>
      <c r="AW46" s="50"/>
      <c r="AX46" s="50"/>
      <c r="AY46" s="50"/>
      <c r="AZ46" s="51">
        <v>451000000</v>
      </c>
      <c r="BA46" s="52">
        <v>2879500000</v>
      </c>
      <c r="BB46" s="52">
        <v>5177500000</v>
      </c>
      <c r="BC46" s="49">
        <v>1799400000</v>
      </c>
      <c r="BD46" s="50">
        <v>1030500000</v>
      </c>
      <c r="BE46" s="50"/>
      <c r="BF46" s="50"/>
      <c r="BG46" s="51">
        <v>768900000</v>
      </c>
      <c r="BH46" s="49">
        <v>194600000</v>
      </c>
      <c r="BI46" s="50"/>
      <c r="BJ46" s="50"/>
      <c r="BK46" s="51">
        <v>194600000</v>
      </c>
      <c r="BL46" s="49"/>
      <c r="BM46" s="50"/>
      <c r="BN46" s="50"/>
      <c r="BO46" s="50"/>
      <c r="BP46" s="50"/>
      <c r="BQ46" s="51"/>
      <c r="BR46" s="52">
        <v>1994000000</v>
      </c>
      <c r="BS46" s="49">
        <v>1893700000</v>
      </c>
      <c r="BT46" s="50"/>
      <c r="BU46" s="51"/>
      <c r="BV46" s="49">
        <v>334700000</v>
      </c>
      <c r="BW46" s="50"/>
      <c r="BX46" s="50"/>
      <c r="BY46" s="50"/>
      <c r="BZ46" s="50"/>
      <c r="CA46" s="50"/>
      <c r="CB46" s="50"/>
      <c r="CC46" s="50"/>
      <c r="CD46" s="50"/>
      <c r="CE46" s="50"/>
      <c r="CF46" s="51"/>
      <c r="CG46" s="52">
        <v>2228400000</v>
      </c>
      <c r="CH46" s="60">
        <v>4222400000</v>
      </c>
      <c r="CI46" s="52"/>
      <c r="CJ46" s="49">
        <v>996100000</v>
      </c>
      <c r="CK46" s="50"/>
      <c r="CL46" s="50"/>
      <c r="CM46" s="51"/>
      <c r="CN46" s="54">
        <v>-2223900000</v>
      </c>
      <c r="CO46" s="50">
        <v>2864900000</v>
      </c>
      <c r="CP46" s="51">
        <v>-682000000</v>
      </c>
      <c r="CQ46" s="54">
        <v>955100000</v>
      </c>
      <c r="CR46" s="50"/>
      <c r="CS46" s="56">
        <v>955100000</v>
      </c>
      <c r="CT46" s="52">
        <v>5177500000</v>
      </c>
    </row>
    <row r="47" spans="1:98" x14ac:dyDescent="0.2">
      <c r="A47" s="47" t="s">
        <v>108</v>
      </c>
      <c r="B47" s="47" t="s">
        <v>109</v>
      </c>
      <c r="C47" s="47" t="str">
        <f>VLOOKUP(A47,'[1]S&amp;P 500 Wikipedia'!A:D,3,FALSE)</f>
        <v>Utilities</v>
      </c>
      <c r="D47" s="47">
        <v>168302</v>
      </c>
      <c r="E47" s="47" t="s">
        <v>16</v>
      </c>
      <c r="F47" s="47">
        <v>2018</v>
      </c>
      <c r="G47" s="47" t="s">
        <v>17</v>
      </c>
      <c r="H47" s="48">
        <v>43465</v>
      </c>
      <c r="I47" s="48">
        <v>43515</v>
      </c>
      <c r="J47" s="48">
        <v>43586</v>
      </c>
      <c r="K47" s="47">
        <v>182000000</v>
      </c>
      <c r="L47" s="47">
        <v>181000000</v>
      </c>
      <c r="M47" s="47" t="s">
        <v>2029</v>
      </c>
      <c r="N47" s="49">
        <v>130000000</v>
      </c>
      <c r="O47" s="50">
        <v>130000000</v>
      </c>
      <c r="P47" s="51"/>
      <c r="Q47" s="49">
        <v>301000000</v>
      </c>
      <c r="R47" s="50">
        <v>301000000</v>
      </c>
      <c r="S47" s="51"/>
      <c r="T47" s="52">
        <v>186000000</v>
      </c>
      <c r="U47" s="49">
        <v>41000000</v>
      </c>
      <c r="V47" s="50"/>
      <c r="W47" s="50"/>
      <c r="X47" s="50"/>
      <c r="Y47" s="51"/>
      <c r="Z47" s="52">
        <v>123000000</v>
      </c>
      <c r="AA47" s="52"/>
      <c r="AB47" s="52"/>
      <c r="AC47" s="52"/>
      <c r="AD47" s="52"/>
      <c r="AE47" s="52"/>
      <c r="AF47" s="52"/>
      <c r="AG47" s="52">
        <v>123000000</v>
      </c>
      <c r="AH47" s="52">
        <v>781000000</v>
      </c>
      <c r="AI47" s="49">
        <v>17409000000</v>
      </c>
      <c r="AJ47" s="50">
        <v>23204000000</v>
      </c>
      <c r="AK47" s="51">
        <v>-5795000000</v>
      </c>
      <c r="AL47" s="49"/>
      <c r="AM47" s="50"/>
      <c r="AN47" s="50"/>
      <c r="AO47" s="51"/>
      <c r="AP47" s="49">
        <v>3033000000</v>
      </c>
      <c r="AQ47" s="50"/>
      <c r="AR47" s="50">
        <v>1575000000</v>
      </c>
      <c r="AS47" s="50"/>
      <c r="AT47" s="50"/>
      <c r="AU47" s="50"/>
      <c r="AV47" s="50"/>
      <c r="AW47" s="50"/>
      <c r="AX47" s="50"/>
      <c r="AY47" s="50"/>
      <c r="AZ47" s="51">
        <v>1458000000</v>
      </c>
      <c r="BA47" s="52">
        <v>20442000000</v>
      </c>
      <c r="BB47" s="52">
        <v>21223000000</v>
      </c>
      <c r="BC47" s="49">
        <v>863000000</v>
      </c>
      <c r="BD47" s="50">
        <v>175000000</v>
      </c>
      <c r="BE47" s="50">
        <v>45000000</v>
      </c>
      <c r="BF47" s="50">
        <v>87000000</v>
      </c>
      <c r="BG47" s="51">
        <v>556000000</v>
      </c>
      <c r="BH47" s="49">
        <v>1035000000</v>
      </c>
      <c r="BI47" s="50">
        <v>964000000</v>
      </c>
      <c r="BJ47" s="50"/>
      <c r="BK47" s="51">
        <v>71000000</v>
      </c>
      <c r="BL47" s="49">
        <v>196000000</v>
      </c>
      <c r="BM47" s="50"/>
      <c r="BN47" s="50"/>
      <c r="BO47" s="50"/>
      <c r="BP47" s="50"/>
      <c r="BQ47" s="51">
        <v>196000000</v>
      </c>
      <c r="BR47" s="52">
        <v>2094000000</v>
      </c>
      <c r="BS47" s="49">
        <v>7569000000</v>
      </c>
      <c r="BT47" s="50"/>
      <c r="BU47" s="51"/>
      <c r="BV47" s="49">
        <v>5689000000</v>
      </c>
      <c r="BW47" s="50"/>
      <c r="BX47" s="50">
        <v>390000000</v>
      </c>
      <c r="BY47" s="50"/>
      <c r="BZ47" s="50"/>
      <c r="CA47" s="50"/>
      <c r="CB47" s="50"/>
      <c r="CC47" s="50">
        <v>1740000000</v>
      </c>
      <c r="CD47" s="50"/>
      <c r="CE47" s="50"/>
      <c r="CF47" s="51">
        <v>3559000000</v>
      </c>
      <c r="CG47" s="52">
        <v>13258000000</v>
      </c>
      <c r="CH47" s="60">
        <v>15352000000</v>
      </c>
      <c r="CI47" s="52">
        <v>7000000</v>
      </c>
      <c r="CJ47" s="49">
        <v>6659000000</v>
      </c>
      <c r="CK47" s="50"/>
      <c r="CL47" s="50"/>
      <c r="CM47" s="51"/>
      <c r="CN47" s="54">
        <v>-297000000</v>
      </c>
      <c r="CO47" s="50">
        <v>-464000000</v>
      </c>
      <c r="CP47" s="51">
        <v>-34000000</v>
      </c>
      <c r="CQ47" s="54">
        <v>5871000000</v>
      </c>
      <c r="CR47" s="50"/>
      <c r="CS47" s="56">
        <v>5871000000</v>
      </c>
      <c r="CT47" s="52">
        <v>21223000000</v>
      </c>
    </row>
    <row r="48" spans="1:98" x14ac:dyDescent="0.2">
      <c r="A48" s="47" t="s">
        <v>170</v>
      </c>
      <c r="B48" s="47" t="s">
        <v>171</v>
      </c>
      <c r="C48" s="47" t="str">
        <f>VLOOKUP(A48,'[1]S&amp;P 500 Wikipedia'!A:D,3,FALSE)</f>
        <v>Consumer Discretionary</v>
      </c>
      <c r="D48" s="47">
        <v>58197</v>
      </c>
      <c r="E48" s="47" t="s">
        <v>16</v>
      </c>
      <c r="F48" s="47">
        <v>2018</v>
      </c>
      <c r="G48" s="47" t="s">
        <v>17</v>
      </c>
      <c r="H48" s="48">
        <v>43343</v>
      </c>
      <c r="I48" s="48">
        <v>43397</v>
      </c>
      <c r="J48" s="48">
        <v>43766</v>
      </c>
      <c r="K48" s="47">
        <v>25961000</v>
      </c>
      <c r="L48" s="47">
        <v>26389000</v>
      </c>
      <c r="M48" s="47" t="s">
        <v>1293</v>
      </c>
      <c r="N48" s="49">
        <v>217824000</v>
      </c>
      <c r="O48" s="50">
        <v>217824000</v>
      </c>
      <c r="P48" s="51"/>
      <c r="Q48" s="49">
        <v>258136000</v>
      </c>
      <c r="R48" s="50">
        <v>258136000</v>
      </c>
      <c r="S48" s="51"/>
      <c r="T48" s="52"/>
      <c r="U48" s="49">
        <v>3943670000</v>
      </c>
      <c r="V48" s="50"/>
      <c r="W48" s="50"/>
      <c r="X48" s="50"/>
      <c r="Y48" s="51"/>
      <c r="Z48" s="52">
        <v>216239000</v>
      </c>
      <c r="AA48" s="52"/>
      <c r="AB48" s="52"/>
      <c r="AC48" s="52"/>
      <c r="AD48" s="52"/>
      <c r="AE48" s="52"/>
      <c r="AF48" s="52"/>
      <c r="AG48" s="52">
        <v>216239000</v>
      </c>
      <c r="AH48" s="52">
        <v>4635869000</v>
      </c>
      <c r="AI48" s="49">
        <v>4218400000</v>
      </c>
      <c r="AJ48" s="50">
        <v>7291623000</v>
      </c>
      <c r="AK48" s="51">
        <v>-3073223000</v>
      </c>
      <c r="AL48" s="49"/>
      <c r="AM48" s="50"/>
      <c r="AN48" s="50"/>
      <c r="AO48" s="51"/>
      <c r="AP48" s="49">
        <v>492711000</v>
      </c>
      <c r="AQ48" s="50"/>
      <c r="AR48" s="50">
        <v>302645000</v>
      </c>
      <c r="AS48" s="50"/>
      <c r="AT48" s="50"/>
      <c r="AU48" s="50">
        <v>34620000</v>
      </c>
      <c r="AV48" s="50"/>
      <c r="AW48" s="50"/>
      <c r="AX48" s="50"/>
      <c r="AY48" s="50"/>
      <c r="AZ48" s="51">
        <v>155446000</v>
      </c>
      <c r="BA48" s="52">
        <v>4711111000</v>
      </c>
      <c r="BB48" s="52">
        <v>9346980000</v>
      </c>
      <c r="BC48" s="49">
        <v>5028681000</v>
      </c>
      <c r="BD48" s="50">
        <v>4409372000</v>
      </c>
      <c r="BE48" s="50">
        <v>12415000</v>
      </c>
      <c r="BF48" s="50"/>
      <c r="BG48" s="51">
        <v>606894000</v>
      </c>
      <c r="BH48" s="49"/>
      <c r="BI48" s="50"/>
      <c r="BJ48" s="50"/>
      <c r="BK48" s="51"/>
      <c r="BL48" s="49"/>
      <c r="BM48" s="50"/>
      <c r="BN48" s="50"/>
      <c r="BO48" s="50"/>
      <c r="BP48" s="50"/>
      <c r="BQ48" s="51"/>
      <c r="BR48" s="52">
        <v>5028681000</v>
      </c>
      <c r="BS48" s="49">
        <v>5005930000</v>
      </c>
      <c r="BT48" s="50"/>
      <c r="BU48" s="51"/>
      <c r="BV48" s="49">
        <v>832724000</v>
      </c>
      <c r="BW48" s="50"/>
      <c r="BX48" s="50"/>
      <c r="BY48" s="50"/>
      <c r="BZ48" s="50"/>
      <c r="CA48" s="50"/>
      <c r="CB48" s="50"/>
      <c r="CC48" s="50">
        <v>285204000</v>
      </c>
      <c r="CD48" s="50"/>
      <c r="CE48" s="50"/>
      <c r="CF48" s="51">
        <v>547520000</v>
      </c>
      <c r="CG48" s="52">
        <v>5838654000</v>
      </c>
      <c r="CH48" s="60">
        <v>10867335000</v>
      </c>
      <c r="CI48" s="52">
        <v>0</v>
      </c>
      <c r="CJ48" s="49">
        <v>1155701000</v>
      </c>
      <c r="CK48" s="50"/>
      <c r="CL48" s="50"/>
      <c r="CM48" s="51"/>
      <c r="CN48" s="54">
        <v>-1231427000</v>
      </c>
      <c r="CO48" s="50">
        <v>-1208824000</v>
      </c>
      <c r="CP48" s="51">
        <v>-235805000</v>
      </c>
      <c r="CQ48" s="54">
        <v>-1520355000</v>
      </c>
      <c r="CR48" s="50"/>
      <c r="CS48" s="56">
        <v>-1520355000</v>
      </c>
      <c r="CT48" s="52">
        <v>9346980000</v>
      </c>
    </row>
    <row r="49" spans="1:98" x14ac:dyDescent="0.2">
      <c r="A49" s="47" t="s">
        <v>206</v>
      </c>
      <c r="B49" s="47" t="s">
        <v>207</v>
      </c>
      <c r="C49" s="47" t="str">
        <f>VLOOKUP(A49,'[1]S&amp;P 500 Wikipedia'!A:D,3,FALSE)</f>
        <v>Industrials</v>
      </c>
      <c r="D49" s="47">
        <v>70844</v>
      </c>
      <c r="E49" s="47" t="s">
        <v>16</v>
      </c>
      <c r="F49" s="47">
        <v>2018</v>
      </c>
      <c r="G49" s="47" t="s">
        <v>17</v>
      </c>
      <c r="H49" s="48">
        <v>43465</v>
      </c>
      <c r="I49" s="48">
        <v>43504</v>
      </c>
      <c r="J49" s="48">
        <v>43504</v>
      </c>
      <c r="K49" s="47">
        <v>571400000</v>
      </c>
      <c r="L49" s="47">
        <v>560300000</v>
      </c>
      <c r="M49" s="47" t="s">
        <v>1648</v>
      </c>
      <c r="N49" s="49">
        <v>8564000000</v>
      </c>
      <c r="O49" s="50">
        <v>7637000000</v>
      </c>
      <c r="P49" s="51">
        <v>927000000</v>
      </c>
      <c r="Q49" s="49">
        <v>3879000000</v>
      </c>
      <c r="R49" s="50">
        <v>3879000000</v>
      </c>
      <c r="S49" s="51"/>
      <c r="T49" s="52"/>
      <c r="U49" s="49">
        <v>62567000000</v>
      </c>
      <c r="V49" s="50"/>
      <c r="W49" s="50"/>
      <c r="X49" s="50"/>
      <c r="Y49" s="51"/>
      <c r="Z49" s="52">
        <v>12820000000</v>
      </c>
      <c r="AA49" s="52"/>
      <c r="AB49" s="52"/>
      <c r="AC49" s="52"/>
      <c r="AD49" s="52"/>
      <c r="AE49" s="52"/>
      <c r="AF49" s="52"/>
      <c r="AG49" s="52">
        <v>12820000000</v>
      </c>
      <c r="AH49" s="52">
        <v>87830000000</v>
      </c>
      <c r="AI49" s="49">
        <v>12645000000</v>
      </c>
      <c r="AJ49" s="50"/>
      <c r="AK49" s="51"/>
      <c r="AL49" s="49">
        <v>1087000000</v>
      </c>
      <c r="AM49" s="50"/>
      <c r="AN49" s="50"/>
      <c r="AO49" s="51"/>
      <c r="AP49" s="49">
        <v>15797000000</v>
      </c>
      <c r="AQ49" s="50">
        <v>3429000000</v>
      </c>
      <c r="AR49" s="50">
        <v>7840000000</v>
      </c>
      <c r="AS49" s="50"/>
      <c r="AT49" s="50"/>
      <c r="AU49" s="50">
        <v>284000000</v>
      </c>
      <c r="AV49" s="50"/>
      <c r="AW49" s="50"/>
      <c r="AX49" s="50"/>
      <c r="AY49" s="50"/>
      <c r="AZ49" s="51">
        <v>4244000000</v>
      </c>
      <c r="BA49" s="52">
        <v>29529000000</v>
      </c>
      <c r="BB49" s="52">
        <v>117359000000</v>
      </c>
      <c r="BC49" s="49">
        <v>27724000000</v>
      </c>
      <c r="BD49" s="50">
        <v>12916000000</v>
      </c>
      <c r="BE49" s="50"/>
      <c r="BF49" s="50"/>
      <c r="BG49" s="51">
        <v>14808000000</v>
      </c>
      <c r="BH49" s="49">
        <v>3190000000</v>
      </c>
      <c r="BI49" s="50"/>
      <c r="BJ49" s="50"/>
      <c r="BK49" s="51"/>
      <c r="BL49" s="49">
        <v>50676000000</v>
      </c>
      <c r="BM49" s="50"/>
      <c r="BN49" s="50"/>
      <c r="BO49" s="50"/>
      <c r="BP49" s="50"/>
      <c r="BQ49" s="51">
        <v>50676000000</v>
      </c>
      <c r="BR49" s="52">
        <v>81590000000</v>
      </c>
      <c r="BS49" s="49">
        <v>10657000000</v>
      </c>
      <c r="BT49" s="50"/>
      <c r="BU49" s="51"/>
      <c r="BV49" s="49">
        <v>24702000000</v>
      </c>
      <c r="BW49" s="50"/>
      <c r="BX49" s="50">
        <v>19907000000</v>
      </c>
      <c r="BY49" s="50">
        <v>15323000000</v>
      </c>
      <c r="BZ49" s="50">
        <v>4584000000</v>
      </c>
      <c r="CA49" s="50"/>
      <c r="CB49" s="50"/>
      <c r="CC49" s="50">
        <v>1736000000</v>
      </c>
      <c r="CD49" s="50"/>
      <c r="CE49" s="50"/>
      <c r="CF49" s="51">
        <v>3059000000</v>
      </c>
      <c r="CG49" s="52">
        <v>35359000000</v>
      </c>
      <c r="CH49" s="60">
        <v>116949000000</v>
      </c>
      <c r="CI49" s="52"/>
      <c r="CJ49" s="49">
        <v>11829000000</v>
      </c>
      <c r="CK49" s="50">
        <v>5061000000</v>
      </c>
      <c r="CL49" s="50">
        <v>6768000000</v>
      </c>
      <c r="CM49" s="51"/>
      <c r="CN49" s="54">
        <v>-52348000000</v>
      </c>
      <c r="CO49" s="50">
        <v>55941000000</v>
      </c>
      <c r="CP49" s="51">
        <v>-15083000000</v>
      </c>
      <c r="CQ49" s="54">
        <v>339000000</v>
      </c>
      <c r="CR49" s="50">
        <v>71000000</v>
      </c>
      <c r="CS49" s="56">
        <v>410000000</v>
      </c>
      <c r="CT49" s="52">
        <v>117359000000</v>
      </c>
    </row>
    <row r="50" spans="1:98" x14ac:dyDescent="0.2">
      <c r="A50" s="47" t="s">
        <v>185</v>
      </c>
      <c r="B50" s="47" t="s">
        <v>186</v>
      </c>
      <c r="C50" s="47" t="str">
        <f>VLOOKUP(A50,'[1]S&amp;P 500 Wikipedia'!A:D,3,FALSE)</f>
        <v>Health Care</v>
      </c>
      <c r="D50" s="47">
        <v>254808</v>
      </c>
      <c r="E50" s="47" t="s">
        <v>16</v>
      </c>
      <c r="F50" s="47">
        <v>2018</v>
      </c>
      <c r="G50" s="47" t="s">
        <v>17</v>
      </c>
      <c r="H50" s="48">
        <v>43465</v>
      </c>
      <c r="I50" s="48">
        <v>43517</v>
      </c>
      <c r="J50" s="48">
        <v>43517</v>
      </c>
      <c r="K50" s="47">
        <v>528000000</v>
      </c>
      <c r="L50" s="47">
        <v>540000000</v>
      </c>
      <c r="M50" s="47" t="s">
        <v>1649</v>
      </c>
      <c r="N50" s="49">
        <v>1832000000</v>
      </c>
      <c r="O50" s="50">
        <v>1832000000</v>
      </c>
      <c r="P50" s="51"/>
      <c r="Q50" s="49">
        <v>1812000000</v>
      </c>
      <c r="R50" s="50"/>
      <c r="S50" s="51"/>
      <c r="T50" s="52"/>
      <c r="U50" s="49">
        <v>1653000000</v>
      </c>
      <c r="V50" s="50"/>
      <c r="W50" s="50"/>
      <c r="X50" s="50"/>
      <c r="Y50" s="51"/>
      <c r="Z50" s="52">
        <v>622000000</v>
      </c>
      <c r="AA50" s="52">
        <v>622000000</v>
      </c>
      <c r="AB50" s="52"/>
      <c r="AC50" s="52"/>
      <c r="AD50" s="52"/>
      <c r="AE50" s="52"/>
      <c r="AF50" s="52"/>
      <c r="AG50" s="52"/>
      <c r="AH50" s="52">
        <v>5919000000</v>
      </c>
      <c r="AI50" s="49">
        <v>4542000000</v>
      </c>
      <c r="AJ50" s="50"/>
      <c r="AK50" s="51"/>
      <c r="AL50" s="49"/>
      <c r="AM50" s="50"/>
      <c r="AN50" s="50"/>
      <c r="AO50" s="51"/>
      <c r="AP50" s="49">
        <v>5180000000</v>
      </c>
      <c r="AQ50" s="50"/>
      <c r="AR50" s="50">
        <v>2958000000</v>
      </c>
      <c r="AS50" s="50">
        <v>1398000000</v>
      </c>
      <c r="AT50" s="50"/>
      <c r="AU50" s="50"/>
      <c r="AV50" s="50"/>
      <c r="AW50" s="50"/>
      <c r="AX50" s="50"/>
      <c r="AY50" s="50"/>
      <c r="AZ50" s="51">
        <v>824000000</v>
      </c>
      <c r="BA50" s="52">
        <v>9722000000</v>
      </c>
      <c r="BB50" s="52">
        <v>15641000000</v>
      </c>
      <c r="BC50" s="49">
        <v>2728000000</v>
      </c>
      <c r="BD50" s="50"/>
      <c r="BE50" s="50"/>
      <c r="BF50" s="50"/>
      <c r="BG50" s="51"/>
      <c r="BH50" s="49">
        <v>4000000</v>
      </c>
      <c r="BI50" s="50">
        <v>2000000</v>
      </c>
      <c r="BJ50" s="50"/>
      <c r="BK50" s="51">
        <v>2000000</v>
      </c>
      <c r="BL50" s="49">
        <v>104000000</v>
      </c>
      <c r="BM50" s="50"/>
      <c r="BN50" s="50"/>
      <c r="BO50" s="50">
        <v>104000000</v>
      </c>
      <c r="BP50" s="50"/>
      <c r="BQ50" s="51"/>
      <c r="BR50" s="52">
        <v>2836000000</v>
      </c>
      <c r="BS50" s="49">
        <v>3473000000</v>
      </c>
      <c r="BT50" s="50"/>
      <c r="BU50" s="51"/>
      <c r="BV50" s="49">
        <v>1516000000</v>
      </c>
      <c r="BW50" s="50"/>
      <c r="BX50" s="50"/>
      <c r="BY50" s="50"/>
      <c r="BZ50" s="50"/>
      <c r="CA50" s="50"/>
      <c r="CB50" s="50"/>
      <c r="CC50" s="50"/>
      <c r="CD50" s="50"/>
      <c r="CE50" s="50"/>
      <c r="CF50" s="51">
        <v>1516000000</v>
      </c>
      <c r="CG50" s="52">
        <v>4989000000</v>
      </c>
      <c r="CH50" s="60">
        <v>7825000000</v>
      </c>
      <c r="CI50" s="52"/>
      <c r="CJ50" s="49">
        <v>6581000000</v>
      </c>
      <c r="CK50" s="50">
        <v>683000000</v>
      </c>
      <c r="CL50" s="50">
        <v>5898000000</v>
      </c>
      <c r="CM50" s="51"/>
      <c r="CN50" s="54">
        <v>-9989000000</v>
      </c>
      <c r="CO50" s="50">
        <v>15626000000</v>
      </c>
      <c r="CP50" s="51">
        <v>-4424000000</v>
      </c>
      <c r="CQ50" s="54">
        <v>7794000000</v>
      </c>
      <c r="CR50" s="50">
        <v>22000000</v>
      </c>
      <c r="CS50" s="56">
        <v>7816000000</v>
      </c>
      <c r="CT50" s="52">
        <v>15641000000</v>
      </c>
    </row>
    <row r="51" spans="1:98" x14ac:dyDescent="0.2">
      <c r="A51" s="47" t="s">
        <v>194</v>
      </c>
      <c r="B51" s="47" t="s">
        <v>195</v>
      </c>
      <c r="C51" s="47" t="str">
        <f>VLOOKUP(A51,'[1]S&amp;P 500 Wikipedia'!A:D,3,FALSE)</f>
        <v>Consumer Discretionary</v>
      </c>
      <c r="D51" s="47">
        <v>71192</v>
      </c>
      <c r="E51" s="47" t="s">
        <v>16</v>
      </c>
      <c r="F51" s="47">
        <v>2018</v>
      </c>
      <c r="G51" s="47" t="s">
        <v>17</v>
      </c>
      <c r="H51" s="48">
        <v>43524</v>
      </c>
      <c r="I51" s="48">
        <v>43552</v>
      </c>
      <c r="J51" s="48">
        <v>43714</v>
      </c>
      <c r="K51" s="47">
        <v>269700000</v>
      </c>
      <c r="L51" s="47">
        <v>274300000</v>
      </c>
      <c r="M51" s="47" t="s">
        <v>2030</v>
      </c>
      <c r="N51" s="49">
        <v>1980000000</v>
      </c>
      <c r="O51" s="50">
        <v>1980000000</v>
      </c>
      <c r="P51" s="51"/>
      <c r="Q51" s="49">
        <v>1015000000</v>
      </c>
      <c r="R51" s="50">
        <v>1015000000</v>
      </c>
      <c r="S51" s="51"/>
      <c r="T51" s="52"/>
      <c r="U51" s="49">
        <v>5409000000</v>
      </c>
      <c r="V51" s="50"/>
      <c r="W51" s="50"/>
      <c r="X51" s="50"/>
      <c r="Y51" s="51"/>
      <c r="Z51" s="52">
        <v>466000000</v>
      </c>
      <c r="AA51" s="52"/>
      <c r="AB51" s="52"/>
      <c r="AC51" s="52"/>
      <c r="AD51" s="52"/>
      <c r="AE51" s="52"/>
      <c r="AF51" s="52"/>
      <c r="AG51" s="52">
        <v>466000000</v>
      </c>
      <c r="AH51" s="52">
        <v>8870000000</v>
      </c>
      <c r="AI51" s="49">
        <v>2510000000</v>
      </c>
      <c r="AJ51" s="50"/>
      <c r="AK51" s="51"/>
      <c r="AL51" s="49"/>
      <c r="AM51" s="50"/>
      <c r="AN51" s="50"/>
      <c r="AO51" s="51"/>
      <c r="AP51" s="49">
        <v>1521000000</v>
      </c>
      <c r="AQ51" s="50"/>
      <c r="AR51" s="50">
        <v>915000000</v>
      </c>
      <c r="AS51" s="50"/>
      <c r="AT51" s="50"/>
      <c r="AU51" s="50"/>
      <c r="AV51" s="50"/>
      <c r="AW51" s="50"/>
      <c r="AX51" s="50"/>
      <c r="AY51" s="50"/>
      <c r="AZ51" s="51">
        <v>606000000</v>
      </c>
      <c r="BA51" s="52">
        <v>4031000000</v>
      </c>
      <c r="BB51" s="52">
        <v>12901000000</v>
      </c>
      <c r="BC51" s="49">
        <v>6721000000</v>
      </c>
      <c r="BD51" s="50">
        <v>5257000000</v>
      </c>
      <c r="BE51" s="50"/>
      <c r="BF51" s="50"/>
      <c r="BG51" s="51">
        <v>1464000000</v>
      </c>
      <c r="BH51" s="49">
        <v>56000000</v>
      </c>
      <c r="BI51" s="50"/>
      <c r="BJ51" s="50"/>
      <c r="BK51" s="51">
        <v>56000000</v>
      </c>
      <c r="BL51" s="49">
        <v>736000000</v>
      </c>
      <c r="BM51" s="50"/>
      <c r="BN51" s="50"/>
      <c r="BO51" s="50"/>
      <c r="BP51" s="50"/>
      <c r="BQ51" s="51">
        <v>736000000</v>
      </c>
      <c r="BR51" s="52">
        <v>7513000000</v>
      </c>
      <c r="BS51" s="49">
        <v>1332000000</v>
      </c>
      <c r="BT51" s="50"/>
      <c r="BU51" s="51"/>
      <c r="BV51" s="49">
        <v>750000000</v>
      </c>
      <c r="BW51" s="50"/>
      <c r="BX51" s="50"/>
      <c r="BY51" s="50"/>
      <c r="BZ51" s="50"/>
      <c r="CA51" s="50"/>
      <c r="CB51" s="50"/>
      <c r="CC51" s="50"/>
      <c r="CD51" s="50"/>
      <c r="CE51" s="50"/>
      <c r="CF51" s="51">
        <v>750000000</v>
      </c>
      <c r="CG51" s="52">
        <v>2082000000</v>
      </c>
      <c r="CH51" s="60">
        <v>9595000000</v>
      </c>
      <c r="CI51" s="52">
        <v>0</v>
      </c>
      <c r="CJ51" s="49">
        <v>27000000</v>
      </c>
      <c r="CK51" s="50">
        <v>27000000</v>
      </c>
      <c r="CL51" s="50"/>
      <c r="CM51" s="51"/>
      <c r="CN51" s="54"/>
      <c r="CO51" s="50">
        <v>2985000000</v>
      </c>
      <c r="CP51" s="51">
        <v>294000000</v>
      </c>
      <c r="CQ51" s="54">
        <v>3306000000</v>
      </c>
      <c r="CR51" s="50"/>
      <c r="CS51" s="56">
        <v>3306000000</v>
      </c>
      <c r="CT51" s="52">
        <v>12901000000</v>
      </c>
    </row>
    <row r="52" spans="1:98" x14ac:dyDescent="0.2">
      <c r="A52" s="47" t="s">
        <v>188</v>
      </c>
      <c r="B52" s="47" t="s">
        <v>189</v>
      </c>
      <c r="C52" s="47" t="str">
        <f>VLOOKUP(A52,'[1]S&amp;P 500 Wikipedia'!A:D,3,FALSE)</f>
        <v>Health Care</v>
      </c>
      <c r="D52" s="47">
        <v>71373</v>
      </c>
      <c r="E52" s="47" t="s">
        <v>16</v>
      </c>
      <c r="F52" s="47">
        <v>2018</v>
      </c>
      <c r="G52" s="47" t="s">
        <v>17</v>
      </c>
      <c r="H52" s="48">
        <v>43373</v>
      </c>
      <c r="I52" s="48">
        <v>43425</v>
      </c>
      <c r="J52" s="48">
        <v>43425</v>
      </c>
      <c r="K52" s="47">
        <v>268201000</v>
      </c>
      <c r="L52" s="47">
        <v>287180000</v>
      </c>
      <c r="M52" s="47" t="s">
        <v>1651</v>
      </c>
      <c r="N52" s="49">
        <v>1157000000</v>
      </c>
      <c r="O52" s="50">
        <v>1140000000</v>
      </c>
      <c r="P52" s="51">
        <v>17000000</v>
      </c>
      <c r="Q52" s="49">
        <v>2319000000</v>
      </c>
      <c r="R52" s="50">
        <v>2319000000</v>
      </c>
      <c r="S52" s="51"/>
      <c r="T52" s="52"/>
      <c r="U52" s="49">
        <v>2451000000</v>
      </c>
      <c r="V52" s="50"/>
      <c r="W52" s="50"/>
      <c r="X52" s="50"/>
      <c r="Y52" s="51"/>
      <c r="Z52" s="52">
        <v>1484000000</v>
      </c>
      <c r="AA52" s="52">
        <v>1251000000</v>
      </c>
      <c r="AB52" s="52"/>
      <c r="AC52" s="52">
        <v>137000000</v>
      </c>
      <c r="AD52" s="52"/>
      <c r="AE52" s="52"/>
      <c r="AF52" s="52"/>
      <c r="AG52" s="52">
        <v>96000000</v>
      </c>
      <c r="AH52" s="52">
        <v>7411000000</v>
      </c>
      <c r="AI52" s="49">
        <v>5375000000</v>
      </c>
      <c r="AJ52" s="50"/>
      <c r="AK52" s="51"/>
      <c r="AL52" s="49"/>
      <c r="AM52" s="50"/>
      <c r="AN52" s="50"/>
      <c r="AO52" s="51"/>
      <c r="AP52" s="49">
        <v>41119000000</v>
      </c>
      <c r="AQ52" s="50">
        <v>15907000000</v>
      </c>
      <c r="AR52" s="50">
        <v>23600000000</v>
      </c>
      <c r="AS52" s="50">
        <v>534000000</v>
      </c>
      <c r="AT52" s="50"/>
      <c r="AU52" s="50"/>
      <c r="AV52" s="50"/>
      <c r="AW52" s="50"/>
      <c r="AX52" s="50"/>
      <c r="AY52" s="50"/>
      <c r="AZ52" s="51">
        <v>1078000000</v>
      </c>
      <c r="BA52" s="52">
        <v>46494000000</v>
      </c>
      <c r="BB52" s="52">
        <v>53905000000</v>
      </c>
      <c r="BC52" s="49">
        <v>4614000000</v>
      </c>
      <c r="BD52" s="50">
        <v>1106000000</v>
      </c>
      <c r="BE52" s="50">
        <v>343000000</v>
      </c>
      <c r="BF52" s="50"/>
      <c r="BG52" s="51">
        <v>3165000000</v>
      </c>
      <c r="BH52" s="49">
        <v>2601000000</v>
      </c>
      <c r="BI52" s="50"/>
      <c r="BJ52" s="50"/>
      <c r="BK52" s="51"/>
      <c r="BL52" s="49"/>
      <c r="BM52" s="50"/>
      <c r="BN52" s="50"/>
      <c r="BO52" s="50"/>
      <c r="BP52" s="50"/>
      <c r="BQ52" s="51"/>
      <c r="BR52" s="52">
        <v>7215000000</v>
      </c>
      <c r="BS52" s="49">
        <v>18894000000</v>
      </c>
      <c r="BT52" s="50"/>
      <c r="BU52" s="51"/>
      <c r="BV52" s="49">
        <v>6799000000</v>
      </c>
      <c r="BW52" s="50"/>
      <c r="BX52" s="50">
        <v>1056000000</v>
      </c>
      <c r="BY52" s="50"/>
      <c r="BZ52" s="50"/>
      <c r="CA52" s="50"/>
      <c r="CB52" s="50"/>
      <c r="CC52" s="50">
        <v>5743000000</v>
      </c>
      <c r="CD52" s="50"/>
      <c r="CE52" s="50"/>
      <c r="CF52" s="51">
        <v>0</v>
      </c>
      <c r="CG52" s="52">
        <v>25693000000</v>
      </c>
      <c r="CH52" s="60">
        <v>32908000000</v>
      </c>
      <c r="CI52" s="52">
        <v>2000000</v>
      </c>
      <c r="CJ52" s="49">
        <v>16548000000</v>
      </c>
      <c r="CK52" s="50">
        <v>347000000</v>
      </c>
      <c r="CL52" s="50">
        <v>16179000000</v>
      </c>
      <c r="CM52" s="51">
        <v>22000000</v>
      </c>
      <c r="CN52" s="54">
        <v>-6243000000</v>
      </c>
      <c r="CO52" s="50">
        <v>12596000000</v>
      </c>
      <c r="CP52" s="51">
        <v>-1909000000</v>
      </c>
      <c r="CQ52" s="54">
        <v>20994000000</v>
      </c>
      <c r="CR52" s="50"/>
      <c r="CS52" s="56">
        <v>20994000000</v>
      </c>
      <c r="CT52" s="52">
        <v>53902000000</v>
      </c>
    </row>
    <row r="53" spans="1:98" x14ac:dyDescent="0.2">
      <c r="A53" s="47" t="s">
        <v>230</v>
      </c>
      <c r="B53" s="47" t="s">
        <v>231</v>
      </c>
      <c r="C53" s="47" t="str">
        <f>VLOOKUP(A53,'[1]S&amp;P 500 Wikipedia'!A:D,3,FALSE)</f>
        <v>Consumer Staples</v>
      </c>
      <c r="D53" s="47">
        <v>185450</v>
      </c>
      <c r="E53" s="47" t="s">
        <v>16</v>
      </c>
      <c r="F53" s="47">
        <v>2019</v>
      </c>
      <c r="G53" s="47" t="s">
        <v>17</v>
      </c>
      <c r="H53" s="48">
        <v>43585</v>
      </c>
      <c r="I53" s="48">
        <v>43629</v>
      </c>
      <c r="J53" s="48">
        <v>43705</v>
      </c>
      <c r="K53" s="47">
        <v>477123000</v>
      </c>
      <c r="L53" s="47">
        <v>480137000</v>
      </c>
      <c r="M53" s="47" t="s">
        <v>2031</v>
      </c>
      <c r="N53" s="49">
        <v>307000000</v>
      </c>
      <c r="O53" s="50">
        <v>307000000</v>
      </c>
      <c r="P53" s="51"/>
      <c r="Q53" s="49">
        <v>609000000</v>
      </c>
      <c r="R53" s="50">
        <v>609000000</v>
      </c>
      <c r="S53" s="51"/>
      <c r="T53" s="52"/>
      <c r="U53" s="49">
        <v>516000000</v>
      </c>
      <c r="V53" s="50"/>
      <c r="W53" s="50"/>
      <c r="X53" s="50"/>
      <c r="Y53" s="51"/>
      <c r="Z53" s="52">
        <v>1287000000</v>
      </c>
      <c r="AA53" s="52"/>
      <c r="AB53" s="52"/>
      <c r="AC53" s="52"/>
      <c r="AD53" s="52"/>
      <c r="AE53" s="52"/>
      <c r="AF53" s="52"/>
      <c r="AG53" s="52">
        <v>1287000000</v>
      </c>
      <c r="AH53" s="52">
        <v>2719000000</v>
      </c>
      <c r="AI53" s="49">
        <v>816000000</v>
      </c>
      <c r="AJ53" s="50"/>
      <c r="AK53" s="51"/>
      <c r="AL53" s="49"/>
      <c r="AM53" s="50"/>
      <c r="AN53" s="50"/>
      <c r="AO53" s="51"/>
      <c r="AP53" s="49">
        <v>1604000000</v>
      </c>
      <c r="AQ53" s="50">
        <v>645000000</v>
      </c>
      <c r="AR53" s="50">
        <v>753000000</v>
      </c>
      <c r="AS53" s="50"/>
      <c r="AT53" s="50"/>
      <c r="AU53" s="50">
        <v>16000000</v>
      </c>
      <c r="AV53" s="50"/>
      <c r="AW53" s="50"/>
      <c r="AX53" s="50"/>
      <c r="AY53" s="50"/>
      <c r="AZ53" s="51">
        <v>190000000</v>
      </c>
      <c r="BA53" s="52">
        <v>2420000000</v>
      </c>
      <c r="BB53" s="52">
        <v>5139000000</v>
      </c>
      <c r="BC53" s="49">
        <v>553000000</v>
      </c>
      <c r="BD53" s="50">
        <v>544000000</v>
      </c>
      <c r="BE53" s="50">
        <v>9000000</v>
      </c>
      <c r="BF53" s="50">
        <v>0</v>
      </c>
      <c r="BG53" s="51"/>
      <c r="BH53" s="49">
        <v>150000000</v>
      </c>
      <c r="BI53" s="50"/>
      <c r="BJ53" s="50"/>
      <c r="BK53" s="51"/>
      <c r="BL53" s="49"/>
      <c r="BM53" s="50"/>
      <c r="BN53" s="50"/>
      <c r="BO53" s="50"/>
      <c r="BP53" s="50"/>
      <c r="BQ53" s="51"/>
      <c r="BR53" s="52">
        <v>703000000</v>
      </c>
      <c r="BS53" s="49">
        <v>2290000000</v>
      </c>
      <c r="BT53" s="50"/>
      <c r="BU53" s="51"/>
      <c r="BV53" s="49">
        <v>499000000</v>
      </c>
      <c r="BW53" s="50"/>
      <c r="BX53" s="50">
        <v>197000000</v>
      </c>
      <c r="BY53" s="50"/>
      <c r="BZ53" s="50"/>
      <c r="CA53" s="50"/>
      <c r="CB53" s="50"/>
      <c r="CC53" s="50">
        <v>145000000</v>
      </c>
      <c r="CD53" s="50"/>
      <c r="CE53" s="50"/>
      <c r="CF53" s="51">
        <v>157000000</v>
      </c>
      <c r="CG53" s="52">
        <v>2789000000</v>
      </c>
      <c r="CH53" s="60">
        <v>3492000000</v>
      </c>
      <c r="CI53" s="52"/>
      <c r="CJ53" s="49">
        <v>72000000</v>
      </c>
      <c r="CK53" s="50"/>
      <c r="CL53" s="50"/>
      <c r="CM53" s="51"/>
      <c r="CN53" s="54">
        <v>-300000000</v>
      </c>
      <c r="CO53" s="50">
        <v>2238000000</v>
      </c>
      <c r="CP53" s="51">
        <v>-363000000</v>
      </c>
      <c r="CQ53" s="54">
        <v>1647000000</v>
      </c>
      <c r="CR53" s="50"/>
      <c r="CS53" s="56">
        <v>1647000000</v>
      </c>
      <c r="CT53" s="52">
        <v>5139000000</v>
      </c>
    </row>
    <row r="54" spans="1:98" x14ac:dyDescent="0.2">
      <c r="A54" s="47" t="s">
        <v>179</v>
      </c>
      <c r="B54" s="47" t="s">
        <v>180</v>
      </c>
      <c r="C54" s="47" t="str">
        <f>VLOOKUP(A54,'[1]S&amp;P 500 Wikipedia'!A:D,3,FALSE)</f>
        <v>Energy</v>
      </c>
      <c r="D54" s="47">
        <v>679135</v>
      </c>
      <c r="E54" s="47" t="s">
        <v>16</v>
      </c>
      <c r="F54" s="47">
        <v>2018</v>
      </c>
      <c r="G54" s="47" t="s">
        <v>17</v>
      </c>
      <c r="H54" s="48">
        <v>43465</v>
      </c>
      <c r="I54" s="48">
        <v>43515</v>
      </c>
      <c r="J54" s="48">
        <v>43515</v>
      </c>
      <c r="K54" s="47">
        <v>461000000</v>
      </c>
      <c r="L54" s="47">
        <v>466000000</v>
      </c>
      <c r="M54" s="47" t="s">
        <v>1653</v>
      </c>
      <c r="N54" s="49">
        <v>3723000000</v>
      </c>
      <c r="O54" s="50">
        <v>3723000000</v>
      </c>
      <c r="P54" s="51"/>
      <c r="Q54" s="49">
        <v>5969000000</v>
      </c>
      <c r="R54" s="50">
        <v>5969000000</v>
      </c>
      <c r="S54" s="51"/>
      <c r="T54" s="52"/>
      <c r="U54" s="49">
        <v>4620000000</v>
      </c>
      <c r="V54" s="50"/>
      <c r="W54" s="50"/>
      <c r="X54" s="50"/>
      <c r="Y54" s="51"/>
      <c r="Z54" s="52">
        <v>659000000</v>
      </c>
      <c r="AA54" s="52"/>
      <c r="AB54" s="52"/>
      <c r="AC54" s="52"/>
      <c r="AD54" s="52"/>
      <c r="AE54" s="52"/>
      <c r="AF54" s="52"/>
      <c r="AG54" s="52">
        <v>659000000</v>
      </c>
      <c r="AH54" s="52">
        <v>14971000000</v>
      </c>
      <c r="AI54" s="49">
        <v>6228000000</v>
      </c>
      <c r="AJ54" s="50"/>
      <c r="AK54" s="51"/>
      <c r="AL54" s="49"/>
      <c r="AM54" s="50"/>
      <c r="AN54" s="50"/>
      <c r="AO54" s="51"/>
      <c r="AP54" s="49">
        <v>31240000000</v>
      </c>
      <c r="AQ54" s="50"/>
      <c r="AR54" s="50">
        <v>20717000000</v>
      </c>
      <c r="AS54" s="50">
        <v>5719000000</v>
      </c>
      <c r="AT54" s="50"/>
      <c r="AU54" s="50">
        <v>1072000000</v>
      </c>
      <c r="AV54" s="50"/>
      <c r="AW54" s="50"/>
      <c r="AX54" s="50"/>
      <c r="AY54" s="50"/>
      <c r="AZ54" s="51">
        <v>3732000000</v>
      </c>
      <c r="BA54" s="52">
        <v>37468000000</v>
      </c>
      <c r="BB54" s="52">
        <v>52439000000</v>
      </c>
      <c r="BC54" s="49">
        <v>4025000000</v>
      </c>
      <c r="BD54" s="50">
        <v>4025000000</v>
      </c>
      <c r="BE54" s="50"/>
      <c r="BF54" s="50"/>
      <c r="BG54" s="51"/>
      <c r="BH54" s="49">
        <v>942000000</v>
      </c>
      <c r="BI54" s="50"/>
      <c r="BJ54" s="50"/>
      <c r="BK54" s="51"/>
      <c r="BL54" s="49">
        <v>4053000000</v>
      </c>
      <c r="BM54" s="50"/>
      <c r="BN54" s="50"/>
      <c r="BO54" s="50"/>
      <c r="BP54" s="50"/>
      <c r="BQ54" s="51">
        <v>4053000000</v>
      </c>
      <c r="BR54" s="52">
        <v>9020000000</v>
      </c>
      <c r="BS54" s="49">
        <v>6285000000</v>
      </c>
      <c r="BT54" s="50"/>
      <c r="BU54" s="51"/>
      <c r="BV54" s="49">
        <v>2121000000</v>
      </c>
      <c r="BW54" s="50"/>
      <c r="BX54" s="50">
        <v>1018000000</v>
      </c>
      <c r="BY54" s="50"/>
      <c r="BZ54" s="50"/>
      <c r="CA54" s="50"/>
      <c r="CB54" s="50"/>
      <c r="CC54" s="50">
        <v>143000000</v>
      </c>
      <c r="CD54" s="50"/>
      <c r="CE54" s="50"/>
      <c r="CF54" s="51">
        <v>960000000</v>
      </c>
      <c r="CG54" s="52">
        <v>8406000000</v>
      </c>
      <c r="CH54" s="60">
        <v>17426000000</v>
      </c>
      <c r="CI54" s="52"/>
      <c r="CJ54" s="49">
        <v>18659000000</v>
      </c>
      <c r="CK54" s="50"/>
      <c r="CL54" s="50"/>
      <c r="CM54" s="51"/>
      <c r="CN54" s="54"/>
      <c r="CO54" s="50">
        <v>25000000</v>
      </c>
      <c r="CP54" s="51">
        <v>-1219000000</v>
      </c>
      <c r="CQ54" s="54">
        <v>17465000000</v>
      </c>
      <c r="CR54" s="50">
        <v>17548000000</v>
      </c>
      <c r="CS54" s="56">
        <v>35013000000</v>
      </c>
      <c r="CT54" s="52">
        <v>52439000000</v>
      </c>
    </row>
    <row r="55" spans="1:98" x14ac:dyDescent="0.2">
      <c r="A55" s="47" t="s">
        <v>200</v>
      </c>
      <c r="B55" s="47" t="s">
        <v>201</v>
      </c>
      <c r="C55" s="47" t="str">
        <f>VLOOKUP(A55,'[1]S&amp;P 500 Wikipedia'!A:D,3,FALSE)</f>
        <v>Health Care</v>
      </c>
      <c r="D55" s="47">
        <v>71079</v>
      </c>
      <c r="E55" s="47" t="s">
        <v>16</v>
      </c>
      <c r="F55" s="47">
        <v>2018</v>
      </c>
      <c r="G55" s="47" t="s">
        <v>17</v>
      </c>
      <c r="H55" s="48">
        <v>43465</v>
      </c>
      <c r="I55" s="48">
        <v>43502</v>
      </c>
      <c r="J55" s="48">
        <v>43502</v>
      </c>
      <c r="K55" s="47">
        <v>199700000</v>
      </c>
      <c r="L55" s="47">
        <v>200300000</v>
      </c>
      <c r="M55" s="47" t="s">
        <v>1654</v>
      </c>
      <c r="N55" s="49">
        <v>3538000000</v>
      </c>
      <c r="O55" s="50">
        <v>1224600000</v>
      </c>
      <c r="P55" s="51">
        <v>2313400000</v>
      </c>
      <c r="Q55" s="49">
        <v>1958500000</v>
      </c>
      <c r="R55" s="50">
        <v>1958500000</v>
      </c>
      <c r="S55" s="51"/>
      <c r="T55" s="52"/>
      <c r="U55" s="49">
        <v>929900000</v>
      </c>
      <c r="V55" s="50"/>
      <c r="W55" s="50"/>
      <c r="X55" s="50"/>
      <c r="Y55" s="51"/>
      <c r="Z55" s="52">
        <v>1214500000</v>
      </c>
      <c r="AA55" s="52"/>
      <c r="AB55" s="52"/>
      <c r="AC55" s="52"/>
      <c r="AD55" s="52"/>
      <c r="AE55" s="52"/>
      <c r="AF55" s="52"/>
      <c r="AG55" s="52">
        <v>1214500000</v>
      </c>
      <c r="AH55" s="52">
        <v>7640900000</v>
      </c>
      <c r="AI55" s="49">
        <v>3601200000</v>
      </c>
      <c r="AJ55" s="50"/>
      <c r="AK55" s="51"/>
      <c r="AL55" s="49">
        <v>1375900000</v>
      </c>
      <c r="AM55" s="50"/>
      <c r="AN55" s="50"/>
      <c r="AO55" s="51"/>
      <c r="AP55" s="49">
        <v>12670900000</v>
      </c>
      <c r="AQ55" s="50">
        <v>3120000000</v>
      </c>
      <c r="AR55" s="50">
        <v>5706400000</v>
      </c>
      <c r="AS55" s="50"/>
      <c r="AT55" s="50"/>
      <c r="AU55" s="50">
        <v>2153900000</v>
      </c>
      <c r="AV55" s="50"/>
      <c r="AW55" s="50"/>
      <c r="AX55" s="50"/>
      <c r="AY55" s="50"/>
      <c r="AZ55" s="51">
        <v>1690600000</v>
      </c>
      <c r="BA55" s="52">
        <v>17648000000</v>
      </c>
      <c r="BB55" s="52">
        <v>25288900000</v>
      </c>
      <c r="BC55" s="49">
        <v>370500000</v>
      </c>
      <c r="BD55" s="50">
        <v>370500000</v>
      </c>
      <c r="BE55" s="50"/>
      <c r="BF55" s="50"/>
      <c r="BG55" s="51"/>
      <c r="BH55" s="49">
        <v>0</v>
      </c>
      <c r="BI55" s="50"/>
      <c r="BJ55" s="50"/>
      <c r="BK55" s="51"/>
      <c r="BL55" s="49">
        <v>2924700000</v>
      </c>
      <c r="BM55" s="50"/>
      <c r="BN55" s="50"/>
      <c r="BO55" s="50"/>
      <c r="BP55" s="50"/>
      <c r="BQ55" s="51">
        <v>2924700000</v>
      </c>
      <c r="BR55" s="52">
        <v>3295200000</v>
      </c>
      <c r="BS55" s="49">
        <v>5936500000</v>
      </c>
      <c r="BT55" s="50"/>
      <c r="BU55" s="51"/>
      <c r="BV55" s="49">
        <v>3025600000</v>
      </c>
      <c r="BW55" s="50"/>
      <c r="BX55" s="50"/>
      <c r="BY55" s="50"/>
      <c r="BZ55" s="50"/>
      <c r="CA55" s="50"/>
      <c r="CB55" s="50"/>
      <c r="CC55" s="50">
        <v>1636200000</v>
      </c>
      <c r="CD55" s="50"/>
      <c r="CE55" s="50"/>
      <c r="CF55" s="51">
        <v>1389400000</v>
      </c>
      <c r="CG55" s="52">
        <v>8962100000</v>
      </c>
      <c r="CH55" s="60">
        <v>12257300000</v>
      </c>
      <c r="CI55" s="52">
        <v>0</v>
      </c>
      <c r="CJ55" s="49">
        <v>100000</v>
      </c>
      <c r="CK55" s="50"/>
      <c r="CL55" s="50"/>
      <c r="CM55" s="51"/>
      <c r="CN55" s="54">
        <v>-2977100000</v>
      </c>
      <c r="CO55" s="50">
        <v>16257000000</v>
      </c>
      <c r="CP55" s="51">
        <v>-240400000</v>
      </c>
      <c r="CQ55" s="54">
        <v>13039600000</v>
      </c>
      <c r="CR55" s="50">
        <v>-8000000</v>
      </c>
      <c r="CS55" s="56">
        <v>13031600000</v>
      </c>
      <c r="CT55" s="52">
        <v>25288900000</v>
      </c>
    </row>
    <row r="56" spans="1:98" x14ac:dyDescent="0.2">
      <c r="A56" s="47" t="s">
        <v>197</v>
      </c>
      <c r="B56" s="47" t="s">
        <v>198</v>
      </c>
      <c r="C56" s="47" t="str">
        <f>VLOOKUP(A56,'[1]S&amp;P 500 Wikipedia'!A:D,3,FALSE)</f>
        <v>Health Care</v>
      </c>
      <c r="D56" s="47">
        <v>130356</v>
      </c>
      <c r="E56" s="47" t="s">
        <v>16</v>
      </c>
      <c r="F56" s="47">
        <v>2018</v>
      </c>
      <c r="G56" s="47" t="s">
        <v>17</v>
      </c>
      <c r="H56" s="48">
        <v>43465</v>
      </c>
      <c r="I56" s="48">
        <v>43556</v>
      </c>
      <c r="J56" s="48">
        <v>43556</v>
      </c>
      <c r="K56" s="47">
        <v>29880000</v>
      </c>
      <c r="L56" s="47">
        <v>30230000</v>
      </c>
      <c r="M56" s="47" t="s">
        <v>1655</v>
      </c>
      <c r="N56" s="49">
        <v>844796000</v>
      </c>
      <c r="O56" s="50">
        <v>431526000</v>
      </c>
      <c r="P56" s="51">
        <v>413270000</v>
      </c>
      <c r="Q56" s="49">
        <v>392443000</v>
      </c>
      <c r="R56" s="50">
        <v>392443000</v>
      </c>
      <c r="S56" s="51"/>
      <c r="T56" s="52"/>
      <c r="U56" s="49">
        <v>583815000</v>
      </c>
      <c r="V56" s="50"/>
      <c r="W56" s="50"/>
      <c r="X56" s="50"/>
      <c r="Y56" s="51"/>
      <c r="Z56" s="52">
        <v>202424000</v>
      </c>
      <c r="AA56" s="52">
        <v>187249000</v>
      </c>
      <c r="AB56" s="52"/>
      <c r="AC56" s="52"/>
      <c r="AD56" s="52"/>
      <c r="AE56" s="52"/>
      <c r="AF56" s="52"/>
      <c r="AG56" s="52">
        <v>15175000</v>
      </c>
      <c r="AH56" s="52">
        <v>2023478000</v>
      </c>
      <c r="AI56" s="49">
        <v>508690000</v>
      </c>
      <c r="AJ56" s="50">
        <v>1326829000</v>
      </c>
      <c r="AK56" s="51">
        <v>-818139000</v>
      </c>
      <c r="AL56" s="49">
        <v>2655709000</v>
      </c>
      <c r="AM56" s="50"/>
      <c r="AN56" s="50"/>
      <c r="AO56" s="51"/>
      <c r="AP56" s="49">
        <v>423191000</v>
      </c>
      <c r="AQ56" s="50">
        <v>133123000</v>
      </c>
      <c r="AR56" s="50">
        <v>219770000</v>
      </c>
      <c r="AS56" s="50"/>
      <c r="AT56" s="50"/>
      <c r="AU56" s="50"/>
      <c r="AV56" s="50"/>
      <c r="AW56" s="50"/>
      <c r="AX56" s="50"/>
      <c r="AY56" s="50"/>
      <c r="AZ56" s="51">
        <v>70298000</v>
      </c>
      <c r="BA56" s="52">
        <v>3587590000</v>
      </c>
      <c r="BB56" s="52">
        <v>5611068000</v>
      </c>
      <c r="BC56" s="49">
        <v>322148000</v>
      </c>
      <c r="BD56" s="50">
        <v>122450000</v>
      </c>
      <c r="BE56" s="50">
        <v>27513000</v>
      </c>
      <c r="BF56" s="50"/>
      <c r="BG56" s="51">
        <v>172185000</v>
      </c>
      <c r="BH56" s="49"/>
      <c r="BI56" s="50"/>
      <c r="BJ56" s="50"/>
      <c r="BK56" s="51"/>
      <c r="BL56" s="49">
        <v>128647000</v>
      </c>
      <c r="BM56" s="50">
        <v>26936000</v>
      </c>
      <c r="BN56" s="50">
        <v>493000</v>
      </c>
      <c r="BO56" s="50"/>
      <c r="BP56" s="50"/>
      <c r="BQ56" s="51">
        <v>101218000</v>
      </c>
      <c r="BR56" s="52">
        <v>450795000</v>
      </c>
      <c r="BS56" s="49">
        <v>438937000</v>
      </c>
      <c r="BT56" s="50"/>
      <c r="BU56" s="51"/>
      <c r="BV56" s="49">
        <v>701005000</v>
      </c>
      <c r="BW56" s="50"/>
      <c r="BX56" s="50"/>
      <c r="BY56" s="50"/>
      <c r="BZ56" s="50"/>
      <c r="CA56" s="50"/>
      <c r="CB56" s="50"/>
      <c r="CC56" s="50">
        <v>553239000</v>
      </c>
      <c r="CD56" s="50"/>
      <c r="CE56" s="50"/>
      <c r="CF56" s="51">
        <v>147766000</v>
      </c>
      <c r="CG56" s="52">
        <v>1139942000</v>
      </c>
      <c r="CH56" s="60">
        <v>1590737000</v>
      </c>
      <c r="CI56" s="52">
        <v>0</v>
      </c>
      <c r="CJ56" s="49">
        <v>394345000</v>
      </c>
      <c r="CK56" s="50"/>
      <c r="CL56" s="50"/>
      <c r="CM56" s="51"/>
      <c r="CN56" s="54">
        <v>-49129000</v>
      </c>
      <c r="CO56" s="50">
        <v>3722073000</v>
      </c>
      <c r="CP56" s="51">
        <v>-46958000</v>
      </c>
      <c r="CQ56" s="54">
        <v>4020331000</v>
      </c>
      <c r="CR56" s="50"/>
      <c r="CS56" s="56">
        <v>4020331000</v>
      </c>
      <c r="CT56" s="52">
        <v>5611068000</v>
      </c>
    </row>
    <row r="57" spans="1:98" x14ac:dyDescent="0.2">
      <c r="A57" s="47" t="s">
        <v>209</v>
      </c>
      <c r="B57" s="47" t="s">
        <v>210</v>
      </c>
      <c r="C57" s="47" t="str">
        <f>VLOOKUP(A57,'[1]S&amp;P 500 Wikipedia'!A:D,3,FALSE)</f>
        <v>Consumer Discretionary</v>
      </c>
      <c r="D57" s="47">
        <v>261036</v>
      </c>
      <c r="E57" s="47" t="s">
        <v>16</v>
      </c>
      <c r="F57" s="47">
        <v>2018</v>
      </c>
      <c r="G57" s="47" t="s">
        <v>17</v>
      </c>
      <c r="H57" s="48">
        <v>43465</v>
      </c>
      <c r="I57" s="48">
        <v>43523</v>
      </c>
      <c r="J57" s="48">
        <v>43523</v>
      </c>
      <c r="K57" s="47">
        <v>46112000</v>
      </c>
      <c r="L57" s="47">
        <v>46562000</v>
      </c>
      <c r="M57" s="47" t="s">
        <v>1656</v>
      </c>
      <c r="N57" s="49">
        <v>6284000000</v>
      </c>
      <c r="O57" s="50">
        <v>2624000000</v>
      </c>
      <c r="P57" s="51">
        <v>3660000000</v>
      </c>
      <c r="Q57" s="49">
        <v>1523000000</v>
      </c>
      <c r="R57" s="50">
        <v>1523000000</v>
      </c>
      <c r="S57" s="51"/>
      <c r="T57" s="52"/>
      <c r="U57" s="49"/>
      <c r="V57" s="50"/>
      <c r="W57" s="50"/>
      <c r="X57" s="50"/>
      <c r="Y57" s="51"/>
      <c r="Z57" s="52">
        <v>600000000</v>
      </c>
      <c r="AA57" s="52">
        <v>600000000</v>
      </c>
      <c r="AB57" s="52"/>
      <c r="AC57" s="52"/>
      <c r="AD57" s="52"/>
      <c r="AE57" s="52"/>
      <c r="AF57" s="52"/>
      <c r="AG57" s="52"/>
      <c r="AH57" s="52">
        <v>8407000000</v>
      </c>
      <c r="AI57" s="49">
        <v>656000000</v>
      </c>
      <c r="AJ57" s="50"/>
      <c r="AK57" s="51"/>
      <c r="AL57" s="49">
        <v>8408000000</v>
      </c>
      <c r="AM57" s="50"/>
      <c r="AN57" s="50"/>
      <c r="AO57" s="51"/>
      <c r="AP57" s="49">
        <v>5216000000</v>
      </c>
      <c r="AQ57" s="50">
        <v>2125000000</v>
      </c>
      <c r="AR57" s="50">
        <v>2910000000</v>
      </c>
      <c r="AS57" s="50"/>
      <c r="AT57" s="50"/>
      <c r="AU57" s="50"/>
      <c r="AV57" s="50"/>
      <c r="AW57" s="50"/>
      <c r="AX57" s="50"/>
      <c r="AY57" s="50"/>
      <c r="AZ57" s="51">
        <v>181000000</v>
      </c>
      <c r="BA57" s="52">
        <v>14280000000</v>
      </c>
      <c r="BB57" s="52">
        <v>22687000000</v>
      </c>
      <c r="BC57" s="49">
        <v>2533000000</v>
      </c>
      <c r="BD57" s="50">
        <v>1134000000</v>
      </c>
      <c r="BE57" s="50"/>
      <c r="BF57" s="50"/>
      <c r="BG57" s="51">
        <v>1399000000</v>
      </c>
      <c r="BH57" s="49"/>
      <c r="BI57" s="50"/>
      <c r="BJ57" s="50"/>
      <c r="BK57" s="51"/>
      <c r="BL57" s="49">
        <v>1022000000</v>
      </c>
      <c r="BM57" s="50">
        <v>1022000000</v>
      </c>
      <c r="BN57" s="50"/>
      <c r="BO57" s="50"/>
      <c r="BP57" s="50"/>
      <c r="BQ57" s="51">
        <v>0</v>
      </c>
      <c r="BR57" s="52">
        <v>3555000000</v>
      </c>
      <c r="BS57" s="49">
        <v>9815000000</v>
      </c>
      <c r="BT57" s="50"/>
      <c r="BU57" s="51"/>
      <c r="BV57" s="49">
        <v>532000000</v>
      </c>
      <c r="BW57" s="50"/>
      <c r="BX57" s="50"/>
      <c r="BY57" s="50"/>
      <c r="BZ57" s="50"/>
      <c r="CA57" s="50"/>
      <c r="CB57" s="50"/>
      <c r="CC57" s="50">
        <v>370000000</v>
      </c>
      <c r="CD57" s="50"/>
      <c r="CE57" s="50"/>
      <c r="CF57" s="51">
        <v>162000000</v>
      </c>
      <c r="CG57" s="52">
        <v>10347000000</v>
      </c>
      <c r="CH57" s="60">
        <v>13902000000</v>
      </c>
      <c r="CI57" s="52"/>
      <c r="CJ57" s="49">
        <v>5445000000</v>
      </c>
      <c r="CK57" s="50"/>
      <c r="CL57" s="50"/>
      <c r="CM57" s="51"/>
      <c r="CN57" s="54">
        <v>-14711000000</v>
      </c>
      <c r="CO57" s="50">
        <v>18367000000</v>
      </c>
      <c r="CP57" s="51">
        <v>-316000000</v>
      </c>
      <c r="CQ57" s="54">
        <v>8785000000</v>
      </c>
      <c r="CR57" s="50"/>
      <c r="CS57" s="56">
        <v>8785000000</v>
      </c>
      <c r="CT57" s="52">
        <v>22687000000</v>
      </c>
    </row>
    <row r="58" spans="1:98" x14ac:dyDescent="0.2">
      <c r="A58" s="47" t="s">
        <v>203</v>
      </c>
      <c r="B58" s="47" t="s">
        <v>204</v>
      </c>
      <c r="C58" s="47" t="str">
        <f>VLOOKUP(A58,'[1]S&amp;P 500 Wikipedia'!A:D,3,FALSE)</f>
        <v>Financials</v>
      </c>
      <c r="D58" s="47">
        <v>914</v>
      </c>
      <c r="E58" s="47" t="s">
        <v>16</v>
      </c>
      <c r="F58" s="47">
        <v>2018</v>
      </c>
      <c r="G58" s="47" t="s">
        <v>17</v>
      </c>
      <c r="H58" s="48">
        <v>43524</v>
      </c>
      <c r="I58" s="48">
        <v>43524</v>
      </c>
      <c r="J58" s="48">
        <v>43685</v>
      </c>
      <c r="K58" s="47">
        <v>158831980</v>
      </c>
      <c r="L58" s="47">
        <v>161335813</v>
      </c>
      <c r="M58" s="47" t="s">
        <v>2032</v>
      </c>
      <c r="N58" s="49">
        <v>6488000000</v>
      </c>
      <c r="O58" s="50">
        <v>6488000000</v>
      </c>
      <c r="P58" s="51"/>
      <c r="Q58" s="49">
        <v>2657000000</v>
      </c>
      <c r="R58" s="50">
        <v>2657000000</v>
      </c>
      <c r="S58" s="51"/>
      <c r="T58" s="52"/>
      <c r="U58" s="49"/>
      <c r="V58" s="50"/>
      <c r="W58" s="50"/>
      <c r="X58" s="50"/>
      <c r="Y58" s="51"/>
      <c r="Z58" s="52">
        <v>110940000000</v>
      </c>
      <c r="AA58" s="52"/>
      <c r="AB58" s="52"/>
      <c r="AC58" s="52"/>
      <c r="AD58" s="52"/>
      <c r="AE58" s="52"/>
      <c r="AF58" s="52"/>
      <c r="AG58" s="52">
        <v>110940000000</v>
      </c>
      <c r="AH58" s="52">
        <v>120085000000</v>
      </c>
      <c r="AI58" s="49">
        <v>643000000</v>
      </c>
      <c r="AJ58" s="50"/>
      <c r="AK58" s="51"/>
      <c r="AL58" s="49">
        <v>4476000000</v>
      </c>
      <c r="AM58" s="50">
        <v>4476000000</v>
      </c>
      <c r="AN58" s="50"/>
      <c r="AO58" s="51"/>
      <c r="AP58" s="49">
        <v>34369000000</v>
      </c>
      <c r="AQ58" s="50">
        <v>17839000000</v>
      </c>
      <c r="AR58" s="50">
        <v>13526000000</v>
      </c>
      <c r="AS58" s="50"/>
      <c r="AT58" s="50"/>
      <c r="AU58" s="50"/>
      <c r="AV58" s="50"/>
      <c r="AW58" s="50"/>
      <c r="AX58" s="50"/>
      <c r="AY58" s="50"/>
      <c r="AZ58" s="51">
        <v>3004000000</v>
      </c>
      <c r="BA58" s="52">
        <v>39488000000</v>
      </c>
      <c r="BB58" s="52">
        <v>159573000000</v>
      </c>
      <c r="BC58" s="49">
        <v>3280000000</v>
      </c>
      <c r="BD58" s="50">
        <v>1292000000</v>
      </c>
      <c r="BE58" s="50"/>
      <c r="BF58" s="50"/>
      <c r="BG58" s="51">
        <v>1988000000</v>
      </c>
      <c r="BH58" s="49"/>
      <c r="BI58" s="50"/>
      <c r="BJ58" s="50"/>
      <c r="BK58" s="51"/>
      <c r="BL58" s="49">
        <v>95829000000</v>
      </c>
      <c r="BM58" s="50"/>
      <c r="BN58" s="50"/>
      <c r="BO58" s="50">
        <v>3571000000</v>
      </c>
      <c r="BP58" s="50"/>
      <c r="BQ58" s="51">
        <v>92258000000</v>
      </c>
      <c r="BR58" s="52">
        <v>99109000000</v>
      </c>
      <c r="BS58" s="49">
        <v>6269000000</v>
      </c>
      <c r="BT58" s="50">
        <v>6269000000</v>
      </c>
      <c r="BU58" s="51"/>
      <c r="BV58" s="49">
        <v>20655000000</v>
      </c>
      <c r="BW58" s="50"/>
      <c r="BX58" s="50"/>
      <c r="BY58" s="50"/>
      <c r="BZ58" s="50"/>
      <c r="CA58" s="50"/>
      <c r="CB58" s="50"/>
      <c r="CC58" s="50"/>
      <c r="CD58" s="50"/>
      <c r="CE58" s="50"/>
      <c r="CF58" s="51">
        <v>20655000000</v>
      </c>
      <c r="CG58" s="52">
        <v>26924000000</v>
      </c>
      <c r="CH58" s="60">
        <v>126033000000</v>
      </c>
      <c r="CI58" s="52">
        <v>0</v>
      </c>
      <c r="CJ58" s="49">
        <v>19170000000</v>
      </c>
      <c r="CK58" s="50">
        <v>2000000</v>
      </c>
      <c r="CL58" s="50">
        <v>19168000000</v>
      </c>
      <c r="CM58" s="51"/>
      <c r="CN58" s="54">
        <v>-5387000000</v>
      </c>
      <c r="CO58" s="50">
        <v>19282000000</v>
      </c>
      <c r="CP58" s="51">
        <v>-691000000</v>
      </c>
      <c r="CQ58" s="54">
        <v>32374000000</v>
      </c>
      <c r="CR58" s="50">
        <v>1166000000</v>
      </c>
      <c r="CS58" s="56">
        <v>33540000000</v>
      </c>
      <c r="CT58" s="52">
        <v>159573000000</v>
      </c>
    </row>
    <row r="59" spans="1:98" x14ac:dyDescent="0.2">
      <c r="A59" s="47" t="s">
        <v>182</v>
      </c>
      <c r="B59" s="47" t="s">
        <v>183</v>
      </c>
      <c r="C59" s="47" t="str">
        <f>VLOOKUP(A59,'[1]S&amp;P 500 Wikipedia'!A:D,3,FALSE)</f>
        <v>Materials</v>
      </c>
      <c r="D59" s="47">
        <v>247618</v>
      </c>
      <c r="E59" s="47" t="s">
        <v>16</v>
      </c>
      <c r="F59" s="47">
        <v>2018</v>
      </c>
      <c r="G59" s="47" t="s">
        <v>17</v>
      </c>
      <c r="H59" s="48">
        <v>43465</v>
      </c>
      <c r="I59" s="48">
        <v>43518</v>
      </c>
      <c r="J59" s="48">
        <v>43518</v>
      </c>
      <c r="K59" s="47">
        <v>337766000</v>
      </c>
      <c r="L59" s="47">
        <v>347119000</v>
      </c>
      <c r="M59" s="47" t="s">
        <v>1658</v>
      </c>
      <c r="N59" s="49">
        <v>721000000</v>
      </c>
      <c r="O59" s="50">
        <v>721000000</v>
      </c>
      <c r="P59" s="51"/>
      <c r="Q59" s="49">
        <v>1802000000</v>
      </c>
      <c r="R59" s="50">
        <v>1802000000</v>
      </c>
      <c r="S59" s="51"/>
      <c r="T59" s="52"/>
      <c r="U59" s="49">
        <v>1271000000</v>
      </c>
      <c r="V59" s="50"/>
      <c r="W59" s="50"/>
      <c r="X59" s="50"/>
      <c r="Y59" s="51"/>
      <c r="Z59" s="52">
        <v>146000000</v>
      </c>
      <c r="AA59" s="52"/>
      <c r="AB59" s="52"/>
      <c r="AC59" s="52"/>
      <c r="AD59" s="52"/>
      <c r="AE59" s="52"/>
      <c r="AF59" s="52"/>
      <c r="AG59" s="52">
        <v>146000000</v>
      </c>
      <c r="AH59" s="52">
        <v>3940000000</v>
      </c>
      <c r="AI59" s="49">
        <v>4542000000</v>
      </c>
      <c r="AJ59" s="50"/>
      <c r="AK59" s="51"/>
      <c r="AL59" s="49"/>
      <c r="AM59" s="50"/>
      <c r="AN59" s="50"/>
      <c r="AO59" s="51"/>
      <c r="AP59" s="49">
        <v>8072000000</v>
      </c>
      <c r="AQ59" s="50">
        <v>2188000000</v>
      </c>
      <c r="AR59" s="50">
        <v>4475000000</v>
      </c>
      <c r="AS59" s="50">
        <v>1409000000</v>
      </c>
      <c r="AT59" s="50"/>
      <c r="AU59" s="50"/>
      <c r="AV59" s="50"/>
      <c r="AW59" s="50"/>
      <c r="AX59" s="50"/>
      <c r="AY59" s="50"/>
      <c r="AZ59" s="51"/>
      <c r="BA59" s="52">
        <v>12614000000</v>
      </c>
      <c r="BB59" s="52">
        <v>16554000000</v>
      </c>
      <c r="BC59" s="49">
        <v>3384000000</v>
      </c>
      <c r="BD59" s="50">
        <v>3095000000</v>
      </c>
      <c r="BE59" s="50"/>
      <c r="BF59" s="50"/>
      <c r="BG59" s="51">
        <v>289000000</v>
      </c>
      <c r="BH59" s="49">
        <v>219000000</v>
      </c>
      <c r="BI59" s="50"/>
      <c r="BJ59" s="50"/>
      <c r="BK59" s="51"/>
      <c r="BL59" s="49">
        <v>492000000</v>
      </c>
      <c r="BM59" s="50"/>
      <c r="BN59" s="50"/>
      <c r="BO59" s="50"/>
      <c r="BP59" s="50"/>
      <c r="BQ59" s="51">
        <v>492000000</v>
      </c>
      <c r="BR59" s="52">
        <v>4095000000</v>
      </c>
      <c r="BS59" s="49">
        <v>6510000000</v>
      </c>
      <c r="BT59" s="50"/>
      <c r="BU59" s="51"/>
      <c r="BV59" s="49">
        <v>2387000000</v>
      </c>
      <c r="BW59" s="50"/>
      <c r="BX59" s="50">
        <v>1455000000</v>
      </c>
      <c r="BY59" s="50"/>
      <c r="BZ59" s="50"/>
      <c r="CA59" s="50"/>
      <c r="CB59" s="50"/>
      <c r="CC59" s="50">
        <v>932000000</v>
      </c>
      <c r="CD59" s="50"/>
      <c r="CE59" s="50"/>
      <c r="CF59" s="51"/>
      <c r="CG59" s="52">
        <v>8897000000</v>
      </c>
      <c r="CH59" s="60">
        <v>12992000000</v>
      </c>
      <c r="CI59" s="52"/>
      <c r="CJ59" s="49">
        <v>1157000000</v>
      </c>
      <c r="CK59" s="50"/>
      <c r="CL59" s="50"/>
      <c r="CM59" s="51"/>
      <c r="CN59" s="54">
        <v>-2205000000</v>
      </c>
      <c r="CO59" s="50">
        <v>5341000000</v>
      </c>
      <c r="CP59" s="51">
        <v>-835000000</v>
      </c>
      <c r="CQ59" s="54">
        <v>3458000000</v>
      </c>
      <c r="CR59" s="50">
        <v>104000000</v>
      </c>
      <c r="CS59" s="56">
        <v>3562000000</v>
      </c>
      <c r="CT59" s="52">
        <v>16554000000</v>
      </c>
    </row>
    <row r="60" spans="1:98" x14ac:dyDescent="0.2">
      <c r="A60" s="47" t="s">
        <v>221</v>
      </c>
      <c r="B60" s="47" t="s">
        <v>222</v>
      </c>
      <c r="C60" s="47" t="str">
        <f>VLOOKUP(A60,'[1]S&amp;P 500 Wikipedia'!A:D,3,FALSE)</f>
        <v>Health Care</v>
      </c>
      <c r="D60" s="47">
        <v>255210</v>
      </c>
      <c r="E60" s="47" t="s">
        <v>16</v>
      </c>
      <c r="F60" s="47">
        <v>2018</v>
      </c>
      <c r="G60" s="47" t="s">
        <v>17</v>
      </c>
      <c r="H60" s="48">
        <v>43465</v>
      </c>
      <c r="I60" s="48">
        <v>43521</v>
      </c>
      <c r="J60" s="48">
        <v>43521</v>
      </c>
      <c r="K60" s="47">
        <v>1634000000</v>
      </c>
      <c r="L60" s="47">
        <v>1636000000</v>
      </c>
      <c r="M60" s="47" t="s">
        <v>1659</v>
      </c>
      <c r="N60" s="49">
        <v>8884000000</v>
      </c>
      <c r="O60" s="50">
        <v>6911000000</v>
      </c>
      <c r="P60" s="51">
        <v>1973000000</v>
      </c>
      <c r="Q60" s="49">
        <v>5965000000</v>
      </c>
      <c r="R60" s="50"/>
      <c r="S60" s="51"/>
      <c r="T60" s="52"/>
      <c r="U60" s="49">
        <v>1195000000</v>
      </c>
      <c r="V60" s="50"/>
      <c r="W60" s="50"/>
      <c r="X60" s="50"/>
      <c r="Y60" s="51"/>
      <c r="Z60" s="52">
        <v>1116000000</v>
      </c>
      <c r="AA60" s="52">
        <v>1116000000</v>
      </c>
      <c r="AB60" s="52"/>
      <c r="AC60" s="52"/>
      <c r="AD60" s="52"/>
      <c r="AE60" s="52"/>
      <c r="AF60" s="52"/>
      <c r="AG60" s="52"/>
      <c r="AH60" s="52">
        <v>17160000000</v>
      </c>
      <c r="AI60" s="49">
        <v>5027000000</v>
      </c>
      <c r="AJ60" s="50"/>
      <c r="AK60" s="51"/>
      <c r="AL60" s="49">
        <v>1775000000</v>
      </c>
      <c r="AM60" s="50"/>
      <c r="AN60" s="50">
        <v>1775000000</v>
      </c>
      <c r="AO60" s="51"/>
      <c r="AP60" s="49">
        <v>11024000000</v>
      </c>
      <c r="AQ60" s="50"/>
      <c r="AR60" s="50">
        <v>6538000000</v>
      </c>
      <c r="AS60" s="50">
        <v>1091000000</v>
      </c>
      <c r="AT60" s="50"/>
      <c r="AU60" s="50">
        <v>1371000000</v>
      </c>
      <c r="AV60" s="50"/>
      <c r="AW60" s="50"/>
      <c r="AX60" s="50"/>
      <c r="AY60" s="50"/>
      <c r="AZ60" s="51">
        <v>2024000000</v>
      </c>
      <c r="BA60" s="52">
        <v>17826000000</v>
      </c>
      <c r="BB60" s="52">
        <v>34986000000</v>
      </c>
      <c r="BC60" s="49">
        <v>8779000000</v>
      </c>
      <c r="BD60" s="50">
        <v>1892000000</v>
      </c>
      <c r="BE60" s="50">
        <v>398000000</v>
      </c>
      <c r="BF60" s="50"/>
      <c r="BG60" s="51">
        <v>6489000000</v>
      </c>
      <c r="BH60" s="49">
        <v>1703000000</v>
      </c>
      <c r="BI60" s="50">
        <v>1703000000</v>
      </c>
      <c r="BJ60" s="50"/>
      <c r="BK60" s="51"/>
      <c r="BL60" s="49">
        <v>172000000</v>
      </c>
      <c r="BM60" s="50">
        <v>172000000</v>
      </c>
      <c r="BN60" s="50"/>
      <c r="BO60" s="50"/>
      <c r="BP60" s="50"/>
      <c r="BQ60" s="51"/>
      <c r="BR60" s="52">
        <v>10654000000</v>
      </c>
      <c r="BS60" s="49">
        <v>5646000000</v>
      </c>
      <c r="BT60" s="50"/>
      <c r="BU60" s="51"/>
      <c r="BV60" s="49">
        <v>4559000000</v>
      </c>
      <c r="BW60" s="50"/>
      <c r="BX60" s="50"/>
      <c r="BY60" s="50"/>
      <c r="BZ60" s="50"/>
      <c r="CA60" s="50"/>
      <c r="CB60" s="50">
        <v>468000000</v>
      </c>
      <c r="CC60" s="50">
        <v>3043000000</v>
      </c>
      <c r="CD60" s="50"/>
      <c r="CE60" s="50"/>
      <c r="CF60" s="51">
        <v>1048000000</v>
      </c>
      <c r="CG60" s="52">
        <v>10205000000</v>
      </c>
      <c r="CH60" s="60">
        <v>20859000000</v>
      </c>
      <c r="CI60" s="52">
        <v>0</v>
      </c>
      <c r="CJ60" s="49">
        <v>2302000000</v>
      </c>
      <c r="CK60" s="50">
        <v>221000000</v>
      </c>
      <c r="CL60" s="50">
        <v>2081000000</v>
      </c>
      <c r="CM60" s="51"/>
      <c r="CN60" s="54">
        <v>-19574000000</v>
      </c>
      <c r="CO60" s="50">
        <v>34065000000</v>
      </c>
      <c r="CP60" s="51">
        <v>-2762000000</v>
      </c>
      <c r="CQ60" s="54">
        <v>14031000000</v>
      </c>
      <c r="CR60" s="50">
        <v>96000000</v>
      </c>
      <c r="CS60" s="56">
        <v>14127000000</v>
      </c>
      <c r="CT60" s="52">
        <v>34986000000</v>
      </c>
    </row>
    <row r="61" spans="1:98" x14ac:dyDescent="0.2">
      <c r="A61" s="47" t="s">
        <v>227</v>
      </c>
      <c r="B61" s="47" t="s">
        <v>228</v>
      </c>
      <c r="C61" s="47" t="str">
        <f>VLOOKUP(A61,'[1]S&amp;P 500 Wikipedia'!A:D,3,FALSE)</f>
        <v>Information Technology</v>
      </c>
      <c r="D61" s="47">
        <v>143497</v>
      </c>
      <c r="E61" s="47" t="s">
        <v>16</v>
      </c>
      <c r="F61" s="47">
        <v>2019</v>
      </c>
      <c r="G61" s="47" t="s">
        <v>17</v>
      </c>
      <c r="H61" s="48">
        <v>43646</v>
      </c>
      <c r="I61" s="48">
        <v>43683</v>
      </c>
      <c r="J61" s="48">
        <v>43775</v>
      </c>
      <c r="K61" s="47">
        <v>115200000</v>
      </c>
      <c r="L61" s="47">
        <v>117900000</v>
      </c>
      <c r="M61" s="47" t="s">
        <v>2033</v>
      </c>
      <c r="N61" s="49">
        <v>273200000</v>
      </c>
      <c r="O61" s="50">
        <v>273200000</v>
      </c>
      <c r="P61" s="51"/>
      <c r="Q61" s="49">
        <v>664000000</v>
      </c>
      <c r="R61" s="50">
        <v>664000000</v>
      </c>
      <c r="S61" s="51"/>
      <c r="T61" s="52"/>
      <c r="U61" s="49"/>
      <c r="V61" s="50"/>
      <c r="W61" s="50"/>
      <c r="X61" s="50"/>
      <c r="Y61" s="51"/>
      <c r="Z61" s="52">
        <v>105200000</v>
      </c>
      <c r="AA61" s="52"/>
      <c r="AB61" s="52"/>
      <c r="AC61" s="52"/>
      <c r="AD61" s="52"/>
      <c r="AE61" s="52"/>
      <c r="AF61" s="52"/>
      <c r="AG61" s="52">
        <v>105200000</v>
      </c>
      <c r="AH61" s="52">
        <v>1042400000</v>
      </c>
      <c r="AI61" s="49">
        <v>189000000</v>
      </c>
      <c r="AJ61" s="50"/>
      <c r="AK61" s="51"/>
      <c r="AL61" s="49"/>
      <c r="AM61" s="50"/>
      <c r="AN61" s="50"/>
      <c r="AO61" s="51"/>
      <c r="AP61" s="49">
        <v>2649300000</v>
      </c>
      <c r="AQ61" s="50">
        <v>556200000</v>
      </c>
      <c r="AR61" s="50">
        <v>1500000000</v>
      </c>
      <c r="AS61" s="50"/>
      <c r="AT61" s="50"/>
      <c r="AU61" s="50"/>
      <c r="AV61" s="50"/>
      <c r="AW61" s="50"/>
      <c r="AX61" s="50"/>
      <c r="AY61" s="50"/>
      <c r="AZ61" s="51">
        <v>593100000</v>
      </c>
      <c r="BA61" s="52">
        <v>2838300000</v>
      </c>
      <c r="BB61" s="52">
        <v>3880700000</v>
      </c>
      <c r="BC61" s="49">
        <v>711700000</v>
      </c>
      <c r="BD61" s="50"/>
      <c r="BE61" s="50"/>
      <c r="BF61" s="50"/>
      <c r="BG61" s="51">
        <v>711700000</v>
      </c>
      <c r="BH61" s="49">
        <v>0</v>
      </c>
      <c r="BI61" s="50"/>
      <c r="BJ61" s="50"/>
      <c r="BK61" s="51"/>
      <c r="BL61" s="49">
        <v>90900000</v>
      </c>
      <c r="BM61" s="50"/>
      <c r="BN61" s="50"/>
      <c r="BO61" s="50"/>
      <c r="BP61" s="50"/>
      <c r="BQ61" s="51">
        <v>90900000</v>
      </c>
      <c r="BR61" s="52">
        <v>802600000</v>
      </c>
      <c r="BS61" s="49">
        <v>1470400000</v>
      </c>
      <c r="BT61" s="50"/>
      <c r="BU61" s="51"/>
      <c r="BV61" s="49">
        <v>480200000</v>
      </c>
      <c r="BW61" s="50"/>
      <c r="BX61" s="50"/>
      <c r="BY61" s="50"/>
      <c r="BZ61" s="50"/>
      <c r="CA61" s="50"/>
      <c r="CB61" s="50"/>
      <c r="CC61" s="50">
        <v>86700000</v>
      </c>
      <c r="CD61" s="50"/>
      <c r="CE61" s="50"/>
      <c r="CF61" s="51">
        <v>393500000</v>
      </c>
      <c r="CG61" s="52">
        <v>1950600000</v>
      </c>
      <c r="CH61" s="60">
        <v>2753200000</v>
      </c>
      <c r="CI61" s="52">
        <v>0</v>
      </c>
      <c r="CJ61" s="49">
        <v>1110900000</v>
      </c>
      <c r="CK61" s="50"/>
      <c r="CL61" s="50"/>
      <c r="CM61" s="51"/>
      <c r="CN61" s="54">
        <v>-1999800000</v>
      </c>
      <c r="CO61" s="50">
        <v>2087700000</v>
      </c>
      <c r="CP61" s="51">
        <v>-71200000</v>
      </c>
      <c r="CQ61" s="54">
        <v>1127600000</v>
      </c>
      <c r="CR61" s="50"/>
      <c r="CS61" s="56">
        <v>1127600000</v>
      </c>
      <c r="CT61" s="52">
        <v>3880800000</v>
      </c>
    </row>
    <row r="62" spans="1:98" x14ac:dyDescent="0.2">
      <c r="A62" s="47" t="s">
        <v>191</v>
      </c>
      <c r="B62" s="47" t="s">
        <v>192</v>
      </c>
      <c r="C62" s="47" t="str">
        <f>VLOOKUP(A62,'[1]S&amp;P 500 Wikipedia'!A:D,3,FALSE)</f>
        <v>Financials</v>
      </c>
      <c r="D62" s="47">
        <v>71306</v>
      </c>
      <c r="E62" s="47" t="s">
        <v>16</v>
      </c>
      <c r="F62" s="47">
        <v>2018</v>
      </c>
      <c r="G62" s="47" t="s">
        <v>17</v>
      </c>
      <c r="H62" s="48">
        <v>43465</v>
      </c>
      <c r="I62" s="48">
        <v>43521</v>
      </c>
      <c r="J62" s="48">
        <v>43521</v>
      </c>
      <c r="K62" s="47">
        <v>4948912</v>
      </c>
      <c r="L62" s="47">
        <v>4948912</v>
      </c>
      <c r="M62" s="47" t="s">
        <v>1661</v>
      </c>
      <c r="N62" s="49">
        <v>111867000000</v>
      </c>
      <c r="O62" s="50">
        <v>30361000000</v>
      </c>
      <c r="P62" s="51">
        <v>81506000000</v>
      </c>
      <c r="Q62" s="49">
        <v>47844000000</v>
      </c>
      <c r="R62" s="50"/>
      <c r="S62" s="51"/>
      <c r="T62" s="52"/>
      <c r="U62" s="49">
        <v>19069000000</v>
      </c>
      <c r="V62" s="50"/>
      <c r="W62" s="50"/>
      <c r="X62" s="50"/>
      <c r="Y62" s="51"/>
      <c r="Z62" s="52">
        <v>3666000000</v>
      </c>
      <c r="AA62" s="52"/>
      <c r="AB62" s="52"/>
      <c r="AC62" s="52"/>
      <c r="AD62" s="52"/>
      <c r="AE62" s="52"/>
      <c r="AF62" s="52"/>
      <c r="AG62" s="52">
        <v>3666000000</v>
      </c>
      <c r="AH62" s="52">
        <v>182446000000</v>
      </c>
      <c r="AI62" s="49">
        <v>166706000000</v>
      </c>
      <c r="AJ62" s="50"/>
      <c r="AK62" s="51"/>
      <c r="AL62" s="49">
        <v>209980000000</v>
      </c>
      <c r="AM62" s="50">
        <v>209980000000</v>
      </c>
      <c r="AN62" s="50"/>
      <c r="AO62" s="51"/>
      <c r="AP62" s="49">
        <v>148662000000</v>
      </c>
      <c r="AQ62" s="50"/>
      <c r="AR62" s="50">
        <v>81025000000</v>
      </c>
      <c r="AS62" s="50">
        <v>31499000000</v>
      </c>
      <c r="AT62" s="50"/>
      <c r="AU62" s="50"/>
      <c r="AV62" s="50"/>
      <c r="AW62" s="50"/>
      <c r="AX62" s="50"/>
      <c r="AY62" s="50"/>
      <c r="AZ62" s="51">
        <v>36138000000</v>
      </c>
      <c r="BA62" s="52">
        <v>525348000000</v>
      </c>
      <c r="BB62" s="52">
        <v>707794000000</v>
      </c>
      <c r="BC62" s="49">
        <v>37186000000</v>
      </c>
      <c r="BD62" s="50"/>
      <c r="BE62" s="50"/>
      <c r="BF62" s="50"/>
      <c r="BG62" s="51"/>
      <c r="BH62" s="49"/>
      <c r="BI62" s="50"/>
      <c r="BJ62" s="50"/>
      <c r="BK62" s="51"/>
      <c r="BL62" s="49">
        <v>46427000000</v>
      </c>
      <c r="BM62" s="50"/>
      <c r="BN62" s="50"/>
      <c r="BO62" s="50"/>
      <c r="BP62" s="50"/>
      <c r="BQ62" s="51">
        <v>46427000000</v>
      </c>
      <c r="BR62" s="52">
        <v>83613000000</v>
      </c>
      <c r="BS62" s="49">
        <v>97490000000</v>
      </c>
      <c r="BT62" s="50"/>
      <c r="BU62" s="51"/>
      <c r="BV62" s="49">
        <v>174191000000</v>
      </c>
      <c r="BW62" s="50"/>
      <c r="BX62" s="50"/>
      <c r="BY62" s="50"/>
      <c r="BZ62" s="50"/>
      <c r="CA62" s="50"/>
      <c r="CB62" s="50"/>
      <c r="CC62" s="50">
        <v>51375000000</v>
      </c>
      <c r="CD62" s="50">
        <v>2452000000</v>
      </c>
      <c r="CE62" s="50"/>
      <c r="CF62" s="51">
        <v>120364000000</v>
      </c>
      <c r="CG62" s="52">
        <v>271681000000</v>
      </c>
      <c r="CH62" s="60">
        <v>355294000000</v>
      </c>
      <c r="CI62" s="52"/>
      <c r="CJ62" s="49">
        <v>35715000000</v>
      </c>
      <c r="CK62" s="50"/>
      <c r="CL62" s="50"/>
      <c r="CM62" s="51"/>
      <c r="CN62" s="54">
        <v>-3109000000</v>
      </c>
      <c r="CO62" s="50">
        <v>321112000000</v>
      </c>
      <c r="CP62" s="51">
        <v>-5015000000</v>
      </c>
      <c r="CQ62" s="54">
        <v>348703000000</v>
      </c>
      <c r="CR62" s="50">
        <v>3797000000</v>
      </c>
      <c r="CS62" s="56">
        <v>352500000000</v>
      </c>
      <c r="CT62" s="52">
        <v>707794000000</v>
      </c>
    </row>
    <row r="63" spans="1:98" x14ac:dyDescent="0.2">
      <c r="A63" s="47" t="s">
        <v>218</v>
      </c>
      <c r="B63" s="47" t="s">
        <v>219</v>
      </c>
      <c r="C63" s="47" t="str">
        <f>VLOOKUP(A63,'[1]S&amp;P 500 Wikipedia'!A:D,3,FALSE)</f>
        <v>Health Care</v>
      </c>
      <c r="D63" s="47">
        <v>239516</v>
      </c>
      <c r="E63" s="47" t="s">
        <v>16</v>
      </c>
      <c r="F63" s="47">
        <v>2018</v>
      </c>
      <c r="G63" s="47" t="s">
        <v>17</v>
      </c>
      <c r="H63" s="48">
        <v>43465</v>
      </c>
      <c r="I63" s="48">
        <v>43515</v>
      </c>
      <c r="J63" s="48">
        <v>43515</v>
      </c>
      <c r="K63" s="47">
        <v>1384200000</v>
      </c>
      <c r="L63" s="47">
        <v>1406000000</v>
      </c>
      <c r="M63" s="47" t="s">
        <v>1662</v>
      </c>
      <c r="N63" s="49">
        <v>146000000</v>
      </c>
      <c r="O63" s="50">
        <v>146000000</v>
      </c>
      <c r="P63" s="51"/>
      <c r="Q63" s="49">
        <v>1608000000</v>
      </c>
      <c r="R63" s="50">
        <v>1608000000</v>
      </c>
      <c r="S63" s="51"/>
      <c r="T63" s="52"/>
      <c r="U63" s="49">
        <v>1166000000</v>
      </c>
      <c r="V63" s="50"/>
      <c r="W63" s="50"/>
      <c r="X63" s="50"/>
      <c r="Y63" s="51"/>
      <c r="Z63" s="52">
        <v>1082000000</v>
      </c>
      <c r="AA63" s="52"/>
      <c r="AB63" s="52"/>
      <c r="AC63" s="52"/>
      <c r="AD63" s="52">
        <v>161000000</v>
      </c>
      <c r="AE63" s="52"/>
      <c r="AF63" s="52"/>
      <c r="AG63" s="52">
        <v>921000000</v>
      </c>
      <c r="AH63" s="52">
        <v>4002000000</v>
      </c>
      <c r="AI63" s="49">
        <v>1782000000</v>
      </c>
      <c r="AJ63" s="50"/>
      <c r="AK63" s="51"/>
      <c r="AL63" s="49"/>
      <c r="AM63" s="50"/>
      <c r="AN63" s="50"/>
      <c r="AO63" s="51"/>
      <c r="AP63" s="49">
        <v>15215000000</v>
      </c>
      <c r="AQ63" s="50"/>
      <c r="AR63" s="50">
        <v>7911000000</v>
      </c>
      <c r="AS63" s="50">
        <v>6372000000</v>
      </c>
      <c r="AT63" s="50"/>
      <c r="AU63" s="50"/>
      <c r="AV63" s="50"/>
      <c r="AW63" s="50"/>
      <c r="AX63" s="50"/>
      <c r="AY63" s="50"/>
      <c r="AZ63" s="51">
        <v>932000000</v>
      </c>
      <c r="BA63" s="52">
        <v>16997000000</v>
      </c>
      <c r="BB63" s="52">
        <v>20999000000</v>
      </c>
      <c r="BC63" s="49">
        <v>2595000000</v>
      </c>
      <c r="BD63" s="50">
        <v>349000000</v>
      </c>
      <c r="BE63" s="50"/>
      <c r="BF63" s="50"/>
      <c r="BG63" s="51">
        <v>2246000000</v>
      </c>
      <c r="BH63" s="49">
        <v>2253000000</v>
      </c>
      <c r="BI63" s="50"/>
      <c r="BJ63" s="50"/>
      <c r="BK63" s="51"/>
      <c r="BL63" s="49">
        <v>412000000</v>
      </c>
      <c r="BM63" s="50"/>
      <c r="BN63" s="50"/>
      <c r="BO63" s="50"/>
      <c r="BP63" s="50"/>
      <c r="BQ63" s="51">
        <v>412000000</v>
      </c>
      <c r="BR63" s="52">
        <v>5260000000</v>
      </c>
      <c r="BS63" s="49">
        <v>4803000000</v>
      </c>
      <c r="BT63" s="50"/>
      <c r="BU63" s="51"/>
      <c r="BV63" s="49">
        <v>2210000000</v>
      </c>
      <c r="BW63" s="50"/>
      <c r="BX63" s="50"/>
      <c r="BY63" s="50"/>
      <c r="BZ63" s="50"/>
      <c r="CA63" s="50"/>
      <c r="CB63" s="50"/>
      <c r="CC63" s="50">
        <v>328000000</v>
      </c>
      <c r="CD63" s="50"/>
      <c r="CE63" s="50"/>
      <c r="CF63" s="51">
        <v>1882000000</v>
      </c>
      <c r="CG63" s="52">
        <v>7013000000</v>
      </c>
      <c r="CH63" s="60">
        <v>12273000000</v>
      </c>
      <c r="CI63" s="52">
        <v>0</v>
      </c>
      <c r="CJ63" s="49">
        <v>17362000000</v>
      </c>
      <c r="CK63" s="50">
        <v>16000000</v>
      </c>
      <c r="CL63" s="50">
        <v>17346000000</v>
      </c>
      <c r="CM63" s="51"/>
      <c r="CN63" s="54">
        <v>-1717000000</v>
      </c>
      <c r="CO63" s="50">
        <v>-6953000000</v>
      </c>
      <c r="CP63" s="51">
        <v>33000000</v>
      </c>
      <c r="CQ63" s="54">
        <v>8725000000</v>
      </c>
      <c r="CR63" s="50"/>
      <c r="CS63" s="56">
        <v>8725000000</v>
      </c>
      <c r="CT63" s="52">
        <v>20998000000</v>
      </c>
    </row>
    <row r="64" spans="1:98" x14ac:dyDescent="0.2">
      <c r="A64" s="47" t="s">
        <v>212</v>
      </c>
      <c r="B64" s="47" t="s">
        <v>213</v>
      </c>
      <c r="C64" s="47" t="str">
        <f>VLOOKUP(A64,'[1]S&amp;P 500 Wikipedia'!A:D,3,FALSE)</f>
        <v>Consumer Discretionary</v>
      </c>
      <c r="D64" s="47">
        <v>70746</v>
      </c>
      <c r="E64" s="47" t="s">
        <v>16</v>
      </c>
      <c r="F64" s="47">
        <v>2018</v>
      </c>
      <c r="G64" s="47" t="s">
        <v>17</v>
      </c>
      <c r="H64" s="48">
        <v>43465</v>
      </c>
      <c r="I64" s="48">
        <v>43515</v>
      </c>
      <c r="J64" s="48">
        <v>43515</v>
      </c>
      <c r="K64" s="47">
        <v>207272000</v>
      </c>
      <c r="L64" s="47">
        <v>208623000</v>
      </c>
      <c r="M64" s="47" t="s">
        <v>1663</v>
      </c>
      <c r="N64" s="49">
        <v>739400000</v>
      </c>
      <c r="O64" s="50">
        <v>739400000</v>
      </c>
      <c r="P64" s="51"/>
      <c r="Q64" s="49">
        <v>1987400000</v>
      </c>
      <c r="R64" s="50">
        <v>1987400000</v>
      </c>
      <c r="S64" s="51"/>
      <c r="T64" s="52"/>
      <c r="U64" s="49">
        <v>780800000</v>
      </c>
      <c r="V64" s="50"/>
      <c r="W64" s="50"/>
      <c r="X64" s="50"/>
      <c r="Y64" s="51"/>
      <c r="Z64" s="52">
        <v>250000000</v>
      </c>
      <c r="AA64" s="52">
        <v>250000000</v>
      </c>
      <c r="AB64" s="52"/>
      <c r="AC64" s="52"/>
      <c r="AD64" s="52"/>
      <c r="AE64" s="52"/>
      <c r="AF64" s="52"/>
      <c r="AG64" s="52"/>
      <c r="AH64" s="52">
        <v>3757600000</v>
      </c>
      <c r="AI64" s="49">
        <v>2903800000</v>
      </c>
      <c r="AJ64" s="50"/>
      <c r="AK64" s="51"/>
      <c r="AL64" s="49">
        <v>591700000</v>
      </c>
      <c r="AM64" s="50"/>
      <c r="AN64" s="50"/>
      <c r="AO64" s="51"/>
      <c r="AP64" s="49">
        <v>2842200000</v>
      </c>
      <c r="AQ64" s="50"/>
      <c r="AR64" s="50">
        <v>1853400000</v>
      </c>
      <c r="AS64" s="50">
        <v>439500000</v>
      </c>
      <c r="AT64" s="50"/>
      <c r="AU64" s="50"/>
      <c r="AV64" s="50"/>
      <c r="AW64" s="50"/>
      <c r="AX64" s="50"/>
      <c r="AY64" s="50"/>
      <c r="AZ64" s="51">
        <v>549300000</v>
      </c>
      <c r="BA64" s="52">
        <v>6337700000</v>
      </c>
      <c r="BB64" s="52">
        <v>10095300000</v>
      </c>
      <c r="BC64" s="49">
        <v>2203200000</v>
      </c>
      <c r="BD64" s="50">
        <v>2144300000</v>
      </c>
      <c r="BE64" s="50">
        <v>58900000</v>
      </c>
      <c r="BF64" s="50"/>
      <c r="BG64" s="51"/>
      <c r="BH64" s="49">
        <v>172600000</v>
      </c>
      <c r="BI64" s="50">
        <v>172600000</v>
      </c>
      <c r="BJ64" s="50"/>
      <c r="BK64" s="51"/>
      <c r="BL64" s="49">
        <v>23100000</v>
      </c>
      <c r="BM64" s="50"/>
      <c r="BN64" s="50"/>
      <c r="BO64" s="50"/>
      <c r="BP64" s="50"/>
      <c r="BQ64" s="51">
        <v>23100000</v>
      </c>
      <c r="BR64" s="52">
        <v>2398900000</v>
      </c>
      <c r="BS64" s="49">
        <v>1940700000</v>
      </c>
      <c r="BT64" s="50"/>
      <c r="BU64" s="51"/>
      <c r="BV64" s="49">
        <v>1410900000</v>
      </c>
      <c r="BW64" s="50"/>
      <c r="BX64" s="50">
        <v>298300000</v>
      </c>
      <c r="BY64" s="50"/>
      <c r="BZ64" s="50"/>
      <c r="CA64" s="50"/>
      <c r="CB64" s="50"/>
      <c r="CC64" s="50"/>
      <c r="CD64" s="50"/>
      <c r="CE64" s="50"/>
      <c r="CF64" s="51">
        <v>1112600000</v>
      </c>
      <c r="CG64" s="52">
        <v>3351600000</v>
      </c>
      <c r="CH64" s="60">
        <v>5750500000</v>
      </c>
      <c r="CI64" s="52"/>
      <c r="CJ64" s="49">
        <v>1148300000</v>
      </c>
      <c r="CK64" s="50">
        <v>2500000</v>
      </c>
      <c r="CL64" s="50">
        <v>1145800000</v>
      </c>
      <c r="CM64" s="51"/>
      <c r="CN64" s="54">
        <v>-1584800000</v>
      </c>
      <c r="CO64" s="50">
        <v>5336100000</v>
      </c>
      <c r="CP64" s="51">
        <v>-674100000</v>
      </c>
      <c r="CQ64" s="54">
        <v>4225500000</v>
      </c>
      <c r="CR64" s="50">
        <v>119300000</v>
      </c>
      <c r="CS64" s="56">
        <v>4344800000</v>
      </c>
      <c r="CT64" s="52">
        <v>10095300000</v>
      </c>
    </row>
    <row r="65" spans="1:98" x14ac:dyDescent="0.2">
      <c r="A65" s="47" t="s">
        <v>215</v>
      </c>
      <c r="B65" s="47" t="s">
        <v>216</v>
      </c>
      <c r="C65" s="47" t="str">
        <f>VLOOKUP(A65,'[1]S&amp;P 500 Wikipedia'!A:D,3,FALSE)</f>
        <v>Real Estate</v>
      </c>
      <c r="D65" s="47">
        <v>70579</v>
      </c>
      <c r="E65" s="47" t="s">
        <v>16</v>
      </c>
      <c r="F65" s="47">
        <v>2018</v>
      </c>
      <c r="G65" s="47" t="s">
        <v>17</v>
      </c>
      <c r="H65" s="48">
        <v>43465</v>
      </c>
      <c r="I65" s="48">
        <v>43524</v>
      </c>
      <c r="J65" s="48">
        <v>43593</v>
      </c>
      <c r="K65" s="47">
        <v>154468000</v>
      </c>
      <c r="L65" s="47">
        <v>154774000</v>
      </c>
      <c r="M65" s="47" t="s">
        <v>2034</v>
      </c>
      <c r="N65" s="49">
        <v>543359000</v>
      </c>
      <c r="O65" s="50">
        <v>543359000</v>
      </c>
      <c r="P65" s="51"/>
      <c r="Q65" s="49">
        <v>86626000</v>
      </c>
      <c r="R65" s="50"/>
      <c r="S65" s="51"/>
      <c r="T65" s="52"/>
      <c r="U65" s="49"/>
      <c r="V65" s="50"/>
      <c r="W65" s="50"/>
      <c r="X65" s="50"/>
      <c r="Y65" s="51"/>
      <c r="Z65" s="52">
        <v>95832000</v>
      </c>
      <c r="AA65" s="52"/>
      <c r="AB65" s="52"/>
      <c r="AC65" s="52"/>
      <c r="AD65" s="52"/>
      <c r="AE65" s="52"/>
      <c r="AF65" s="52"/>
      <c r="AG65" s="52">
        <v>95832000</v>
      </c>
      <c r="AH65" s="52">
        <v>725817000</v>
      </c>
      <c r="AI65" s="49">
        <v>16752119000</v>
      </c>
      <c r="AJ65" s="50">
        <v>21649896000</v>
      </c>
      <c r="AK65" s="51">
        <v>-4897777000</v>
      </c>
      <c r="AL65" s="49">
        <v>28198000</v>
      </c>
      <c r="AM65" s="50"/>
      <c r="AN65" s="50"/>
      <c r="AO65" s="51"/>
      <c r="AP65" s="49">
        <v>2750340000</v>
      </c>
      <c r="AQ65" s="50"/>
      <c r="AR65" s="50"/>
      <c r="AS65" s="50"/>
      <c r="AT65" s="50">
        <v>80943000</v>
      </c>
      <c r="AU65" s="50"/>
      <c r="AV65" s="50"/>
      <c r="AW65" s="50"/>
      <c r="AX65" s="50"/>
      <c r="AY65" s="50">
        <v>956309000</v>
      </c>
      <c r="AZ65" s="51">
        <v>1713088000</v>
      </c>
      <c r="BA65" s="52">
        <v>19530657000</v>
      </c>
      <c r="BB65" s="52">
        <v>20256474000</v>
      </c>
      <c r="BC65" s="49">
        <v>531026000</v>
      </c>
      <c r="BD65" s="50">
        <v>276645000</v>
      </c>
      <c r="BE65" s="50"/>
      <c r="BF65" s="50">
        <v>254381000</v>
      </c>
      <c r="BG65" s="51"/>
      <c r="BH65" s="49">
        <v>10509269000</v>
      </c>
      <c r="BI65" s="50">
        <v>10509269000</v>
      </c>
      <c r="BJ65" s="50"/>
      <c r="BK65" s="51"/>
      <c r="BL65" s="49">
        <v>0</v>
      </c>
      <c r="BM65" s="50"/>
      <c r="BN65" s="50"/>
      <c r="BO65" s="50"/>
      <c r="BP65" s="50"/>
      <c r="BQ65" s="51">
        <v>0</v>
      </c>
      <c r="BR65" s="52">
        <v>11040295000</v>
      </c>
      <c r="BS65" s="49">
        <v>498488000</v>
      </c>
      <c r="BT65" s="50"/>
      <c r="BU65" s="51"/>
      <c r="BV65" s="49">
        <v>503726000</v>
      </c>
      <c r="BW65" s="50"/>
      <c r="BX65" s="50"/>
      <c r="BY65" s="50"/>
      <c r="BZ65" s="50"/>
      <c r="CA65" s="50"/>
      <c r="CB65" s="50"/>
      <c r="CC65" s="50"/>
      <c r="CD65" s="50"/>
      <c r="CE65" s="50"/>
      <c r="CF65" s="51">
        <v>503726000</v>
      </c>
      <c r="CG65" s="52">
        <v>1002214000</v>
      </c>
      <c r="CH65" s="60">
        <v>12042509000</v>
      </c>
      <c r="CI65" s="52">
        <v>200000000</v>
      </c>
      <c r="CJ65" s="49">
        <v>6409168000</v>
      </c>
      <c r="CK65" s="50">
        <v>1545000</v>
      </c>
      <c r="CL65" s="50">
        <v>6407623000</v>
      </c>
      <c r="CM65" s="51"/>
      <c r="CN65" s="54">
        <v>-2722000</v>
      </c>
      <c r="CO65" s="50">
        <v>-675534000</v>
      </c>
      <c r="CP65" s="51">
        <v>-47741000</v>
      </c>
      <c r="CQ65" s="54">
        <v>5883171000</v>
      </c>
      <c r="CR65" s="50">
        <v>2330797000</v>
      </c>
      <c r="CS65" s="56">
        <v>8213968000</v>
      </c>
      <c r="CT65" s="52">
        <v>20256477000</v>
      </c>
    </row>
    <row r="66" spans="1:98" x14ac:dyDescent="0.2">
      <c r="A66" s="47" t="s">
        <v>322</v>
      </c>
      <c r="B66" s="47" t="s">
        <v>323</v>
      </c>
      <c r="C66" s="47" t="str">
        <f>VLOOKUP(A66,'[1]S&amp;P 500 Wikipedia'!A:D,3,FALSE)</f>
        <v>Consumer Staples</v>
      </c>
      <c r="D66" s="47">
        <v>326285</v>
      </c>
      <c r="E66" s="47" t="s">
        <v>16</v>
      </c>
      <c r="F66" s="47">
        <v>2019</v>
      </c>
      <c r="G66" s="47" t="s">
        <v>17</v>
      </c>
      <c r="H66" s="48">
        <v>43616</v>
      </c>
      <c r="I66" s="48">
        <v>43665</v>
      </c>
      <c r="J66" s="48">
        <v>43739</v>
      </c>
      <c r="K66" s="47">
        <v>478200000</v>
      </c>
      <c r="L66" s="47">
        <v>479100000</v>
      </c>
      <c r="M66" s="47" t="s">
        <v>2035</v>
      </c>
      <c r="N66" s="49">
        <v>236600000</v>
      </c>
      <c r="O66" s="50">
        <v>236600000</v>
      </c>
      <c r="P66" s="51"/>
      <c r="Q66" s="49">
        <v>818200000</v>
      </c>
      <c r="R66" s="50">
        <v>818200000</v>
      </c>
      <c r="S66" s="51"/>
      <c r="T66" s="52"/>
      <c r="U66" s="49">
        <v>1563300000</v>
      </c>
      <c r="V66" s="50"/>
      <c r="W66" s="50"/>
      <c r="X66" s="50"/>
      <c r="Y66" s="51"/>
      <c r="Z66" s="52">
        <v>115700000</v>
      </c>
      <c r="AA66" s="52">
        <v>93400000</v>
      </c>
      <c r="AB66" s="52"/>
      <c r="AC66" s="52">
        <v>22300000</v>
      </c>
      <c r="AD66" s="52"/>
      <c r="AE66" s="52"/>
      <c r="AF66" s="52"/>
      <c r="AG66" s="52"/>
      <c r="AH66" s="52">
        <v>2733800000</v>
      </c>
      <c r="AI66" s="49">
        <v>2356300000</v>
      </c>
      <c r="AJ66" s="50">
        <v>4952100000</v>
      </c>
      <c r="AK66" s="51">
        <v>-2595800000</v>
      </c>
      <c r="AL66" s="49"/>
      <c r="AM66" s="50"/>
      <c r="AN66" s="50"/>
      <c r="AO66" s="51"/>
      <c r="AP66" s="49">
        <v>17123700000</v>
      </c>
      <c r="AQ66" s="50">
        <v>4559500000</v>
      </c>
      <c r="AR66" s="50">
        <v>11460100000</v>
      </c>
      <c r="AS66" s="50"/>
      <c r="AT66" s="50"/>
      <c r="AU66" s="50"/>
      <c r="AV66" s="50"/>
      <c r="AW66" s="50"/>
      <c r="AX66" s="50"/>
      <c r="AY66" s="50"/>
      <c r="AZ66" s="51">
        <v>1104100000</v>
      </c>
      <c r="BA66" s="52">
        <v>19480000000</v>
      </c>
      <c r="BB66" s="52">
        <v>22213800000</v>
      </c>
      <c r="BC66" s="49">
        <v>2116400000</v>
      </c>
      <c r="BD66" s="50">
        <v>1252100000</v>
      </c>
      <c r="BE66" s="50"/>
      <c r="BF66" s="50"/>
      <c r="BG66" s="51">
        <v>864300000</v>
      </c>
      <c r="BH66" s="49">
        <v>21600000</v>
      </c>
      <c r="BI66" s="50">
        <v>1000000</v>
      </c>
      <c r="BJ66" s="50"/>
      <c r="BK66" s="51">
        <v>20600000</v>
      </c>
      <c r="BL66" s="49">
        <v>4600000</v>
      </c>
      <c r="BM66" s="50"/>
      <c r="BN66" s="50"/>
      <c r="BO66" s="50"/>
      <c r="BP66" s="50"/>
      <c r="BQ66" s="51">
        <v>4600000</v>
      </c>
      <c r="BR66" s="52">
        <v>2142600000</v>
      </c>
      <c r="BS66" s="49">
        <v>10655700000</v>
      </c>
      <c r="BT66" s="50">
        <v>10655700000</v>
      </c>
      <c r="BU66" s="51"/>
      <c r="BV66" s="49">
        <v>1951800000</v>
      </c>
      <c r="BW66" s="50"/>
      <c r="BX66" s="50"/>
      <c r="BY66" s="50"/>
      <c r="BZ66" s="50"/>
      <c r="CA66" s="50"/>
      <c r="CB66" s="50"/>
      <c r="CC66" s="50"/>
      <c r="CD66" s="50"/>
      <c r="CE66" s="50"/>
      <c r="CF66" s="51">
        <v>1951800000</v>
      </c>
      <c r="CG66" s="52">
        <v>12607500000</v>
      </c>
      <c r="CH66" s="60">
        <v>14750100000</v>
      </c>
      <c r="CI66" s="52"/>
      <c r="CJ66" s="49">
        <v>5207200000</v>
      </c>
      <c r="CK66" s="50">
        <v>2921200000</v>
      </c>
      <c r="CL66" s="50">
        <v>2286000000</v>
      </c>
      <c r="CM66" s="51"/>
      <c r="CN66" s="54">
        <v>-2760200000</v>
      </c>
      <c r="CO66" s="50">
        <v>5047900000</v>
      </c>
      <c r="CP66" s="51">
        <v>-110300000</v>
      </c>
      <c r="CQ66" s="54">
        <v>7384600000</v>
      </c>
      <c r="CR66" s="50">
        <v>79100000</v>
      </c>
      <c r="CS66" s="56">
        <v>7463700000</v>
      </c>
      <c r="CT66" s="52">
        <v>22213800000</v>
      </c>
    </row>
    <row r="67" spans="1:98" x14ac:dyDescent="0.2">
      <c r="A67" s="47" t="s">
        <v>245</v>
      </c>
      <c r="B67" s="47" t="s">
        <v>246</v>
      </c>
      <c r="C67" s="47" t="str">
        <f>VLOOKUP(A67,'[1]S&amp;P 500 Wikipedia'!A:D,3,FALSE)</f>
        <v>Health Care</v>
      </c>
      <c r="D67" s="47">
        <v>159950</v>
      </c>
      <c r="E67" s="47" t="s">
        <v>16</v>
      </c>
      <c r="F67" s="47">
        <v>2019</v>
      </c>
      <c r="G67" s="47" t="s">
        <v>17</v>
      </c>
      <c r="H67" s="48">
        <v>43646</v>
      </c>
      <c r="I67" s="48">
        <v>43697</v>
      </c>
      <c r="J67" s="48">
        <v>43776</v>
      </c>
      <c r="K67" s="47">
        <v>298000000</v>
      </c>
      <c r="L67" s="47">
        <v>299000000</v>
      </c>
      <c r="M67" s="47" t="s">
        <v>2036</v>
      </c>
      <c r="N67" s="49">
        <v>2531000000</v>
      </c>
      <c r="O67" s="50">
        <v>2531000000</v>
      </c>
      <c r="P67" s="51"/>
      <c r="Q67" s="49">
        <v>8448000000</v>
      </c>
      <c r="R67" s="50">
        <v>8448000000</v>
      </c>
      <c r="S67" s="51"/>
      <c r="T67" s="52"/>
      <c r="U67" s="49">
        <v>12822000000</v>
      </c>
      <c r="V67" s="50"/>
      <c r="W67" s="50"/>
      <c r="X67" s="50"/>
      <c r="Y67" s="51"/>
      <c r="Z67" s="52">
        <v>1946000000</v>
      </c>
      <c r="AA67" s="52">
        <v>1946000000</v>
      </c>
      <c r="AB67" s="52"/>
      <c r="AC67" s="52"/>
      <c r="AD67" s="52"/>
      <c r="AE67" s="52"/>
      <c r="AF67" s="52"/>
      <c r="AG67" s="52"/>
      <c r="AH67" s="52">
        <v>25747000000</v>
      </c>
      <c r="AI67" s="49">
        <v>2356000000</v>
      </c>
      <c r="AJ67" s="50"/>
      <c r="AK67" s="51"/>
      <c r="AL67" s="49"/>
      <c r="AM67" s="50"/>
      <c r="AN67" s="50"/>
      <c r="AO67" s="51"/>
      <c r="AP67" s="49">
        <v>12860000000</v>
      </c>
      <c r="AQ67" s="50"/>
      <c r="AR67" s="50">
        <v>11808000000</v>
      </c>
      <c r="AS67" s="50"/>
      <c r="AT67" s="50"/>
      <c r="AU67" s="50"/>
      <c r="AV67" s="50"/>
      <c r="AW67" s="50"/>
      <c r="AX67" s="50"/>
      <c r="AY67" s="50"/>
      <c r="AZ67" s="51">
        <v>1052000000</v>
      </c>
      <c r="BA67" s="52">
        <v>15216000000</v>
      </c>
      <c r="BB67" s="52">
        <v>40963000000</v>
      </c>
      <c r="BC67" s="49">
        <v>23657000000</v>
      </c>
      <c r="BD67" s="50">
        <v>21535000000</v>
      </c>
      <c r="BE67" s="50"/>
      <c r="BF67" s="50"/>
      <c r="BG67" s="51">
        <v>2122000000</v>
      </c>
      <c r="BH67" s="49">
        <v>452000000</v>
      </c>
      <c r="BI67" s="50"/>
      <c r="BJ67" s="50"/>
      <c r="BK67" s="51"/>
      <c r="BL67" s="49"/>
      <c r="BM67" s="50"/>
      <c r="BN67" s="50"/>
      <c r="BO67" s="50"/>
      <c r="BP67" s="50"/>
      <c r="BQ67" s="51"/>
      <c r="BR67" s="52">
        <v>24109000000</v>
      </c>
      <c r="BS67" s="49">
        <v>7579000000</v>
      </c>
      <c r="BT67" s="50"/>
      <c r="BU67" s="51"/>
      <c r="BV67" s="49">
        <v>2945000000</v>
      </c>
      <c r="BW67" s="50"/>
      <c r="BX67" s="50"/>
      <c r="BY67" s="50"/>
      <c r="BZ67" s="50"/>
      <c r="CA67" s="50"/>
      <c r="CB67" s="50"/>
      <c r="CC67" s="50"/>
      <c r="CD67" s="50"/>
      <c r="CE67" s="50"/>
      <c r="CF67" s="51"/>
      <c r="CG67" s="52">
        <v>10524000000</v>
      </c>
      <c r="CH67" s="60">
        <v>34633000000</v>
      </c>
      <c r="CI67" s="52">
        <v>0</v>
      </c>
      <c r="CJ67" s="49">
        <v>2763000000</v>
      </c>
      <c r="CK67" s="50"/>
      <c r="CL67" s="50"/>
      <c r="CM67" s="51"/>
      <c r="CN67" s="54">
        <v>-1790000000</v>
      </c>
      <c r="CO67" s="50">
        <v>5434000000</v>
      </c>
      <c r="CP67" s="51">
        <v>-79000000</v>
      </c>
      <c r="CQ67" s="54">
        <v>6328000000</v>
      </c>
      <c r="CR67" s="50">
        <v>2000000</v>
      </c>
      <c r="CS67" s="56">
        <v>6330000000</v>
      </c>
      <c r="CT67" s="52">
        <v>40963000000</v>
      </c>
    </row>
    <row r="68" spans="1:98" x14ac:dyDescent="0.2">
      <c r="A68" s="47" t="s">
        <v>254</v>
      </c>
      <c r="B68" s="47" t="s">
        <v>255</v>
      </c>
      <c r="C68" s="47" t="str">
        <f>VLOOKUP(A68,'[1]S&amp;P 500 Wikipedia'!A:D,3,FALSE)</f>
        <v>Industrials</v>
      </c>
      <c r="D68" s="47">
        <v>253953</v>
      </c>
      <c r="E68" s="47" t="s">
        <v>16</v>
      </c>
      <c r="F68" s="47">
        <v>2018</v>
      </c>
      <c r="G68" s="47" t="s">
        <v>17</v>
      </c>
      <c r="H68" s="48">
        <v>43465</v>
      </c>
      <c r="I68" s="48">
        <v>43510</v>
      </c>
      <c r="J68" s="48">
        <v>43510</v>
      </c>
      <c r="K68" s="47">
        <v>579300000</v>
      </c>
      <c r="L68" s="47">
        <v>586000000</v>
      </c>
      <c r="M68" s="47" t="s">
        <v>1667</v>
      </c>
      <c r="N68" s="49">
        <v>7857000000</v>
      </c>
      <c r="O68" s="50">
        <v>7857000000</v>
      </c>
      <c r="P68" s="51"/>
      <c r="Q68" s="49">
        <v>8802000000</v>
      </c>
      <c r="R68" s="50">
        <v>8802000000</v>
      </c>
      <c r="S68" s="51"/>
      <c r="T68" s="52"/>
      <c r="U68" s="49">
        <v>11529000000</v>
      </c>
      <c r="V68" s="50"/>
      <c r="W68" s="50"/>
      <c r="X68" s="50"/>
      <c r="Y68" s="51"/>
      <c r="Z68" s="52">
        <v>10415000000</v>
      </c>
      <c r="AA68" s="52">
        <v>1765000000</v>
      </c>
      <c r="AB68" s="52"/>
      <c r="AC68" s="52"/>
      <c r="AD68" s="52"/>
      <c r="AE68" s="52"/>
      <c r="AF68" s="52"/>
      <c r="AG68" s="52">
        <v>8650000000</v>
      </c>
      <c r="AH68" s="52">
        <v>38603000000</v>
      </c>
      <c r="AI68" s="49">
        <v>13574000000</v>
      </c>
      <c r="AJ68" s="50"/>
      <c r="AK68" s="51"/>
      <c r="AL68" s="49">
        <v>1161000000</v>
      </c>
      <c r="AM68" s="50"/>
      <c r="AN68" s="50"/>
      <c r="AO68" s="51"/>
      <c r="AP68" s="49">
        <v>25171000000</v>
      </c>
      <c r="AQ68" s="50">
        <v>1897000000</v>
      </c>
      <c r="AR68" s="50">
        <v>6217000000</v>
      </c>
      <c r="AS68" s="50"/>
      <c r="AT68" s="50"/>
      <c r="AU68" s="50">
        <v>1439000000</v>
      </c>
      <c r="AV68" s="50"/>
      <c r="AW68" s="50"/>
      <c r="AX68" s="50"/>
      <c r="AY68" s="50"/>
      <c r="AZ68" s="51">
        <v>15618000000</v>
      </c>
      <c r="BA68" s="52">
        <v>39906000000</v>
      </c>
      <c r="BB68" s="52">
        <v>78509000000</v>
      </c>
      <c r="BC68" s="49">
        <v>13513000000</v>
      </c>
      <c r="BD68" s="50">
        <v>7051000000</v>
      </c>
      <c r="BE68" s="50"/>
      <c r="BF68" s="50">
        <v>495000000</v>
      </c>
      <c r="BG68" s="51">
        <v>5967000000</v>
      </c>
      <c r="BH68" s="49">
        <v>11543000000</v>
      </c>
      <c r="BI68" s="50"/>
      <c r="BJ68" s="50"/>
      <c r="BK68" s="51"/>
      <c r="BL68" s="49">
        <v>3162000000</v>
      </c>
      <c r="BM68" s="50">
        <v>1243000000</v>
      </c>
      <c r="BN68" s="50"/>
      <c r="BO68" s="50"/>
      <c r="BP68" s="50"/>
      <c r="BQ68" s="51">
        <v>1919000000</v>
      </c>
      <c r="BR68" s="52">
        <v>28218000000</v>
      </c>
      <c r="BS68" s="49">
        <v>16995000000</v>
      </c>
      <c r="BT68" s="50"/>
      <c r="BU68" s="51"/>
      <c r="BV68" s="49">
        <v>19216000000</v>
      </c>
      <c r="BW68" s="50"/>
      <c r="BX68" s="50">
        <v>7455000000</v>
      </c>
      <c r="BY68" s="50"/>
      <c r="BZ68" s="50"/>
      <c r="CA68" s="50"/>
      <c r="CB68" s="50"/>
      <c r="CC68" s="50"/>
      <c r="CD68" s="50"/>
      <c r="CE68" s="50"/>
      <c r="CF68" s="51">
        <v>11761000000</v>
      </c>
      <c r="CG68" s="52">
        <v>36211000000</v>
      </c>
      <c r="CH68" s="60">
        <v>64429000000</v>
      </c>
      <c r="CI68" s="52"/>
      <c r="CJ68" s="49">
        <v>5827000000</v>
      </c>
      <c r="CK68" s="50"/>
      <c r="CL68" s="50"/>
      <c r="CM68" s="51"/>
      <c r="CN68" s="54">
        <v>-20531000000</v>
      </c>
      <c r="CO68" s="50">
        <v>30427000000</v>
      </c>
      <c r="CP68" s="51">
        <v>-1684000000</v>
      </c>
      <c r="CQ68" s="54">
        <v>14039000000</v>
      </c>
      <c r="CR68" s="50">
        <v>41000000</v>
      </c>
      <c r="CS68" s="56">
        <v>14080000000</v>
      </c>
      <c r="CT68" s="52">
        <v>78509000000</v>
      </c>
    </row>
    <row r="69" spans="1:98" x14ac:dyDescent="0.2">
      <c r="A69" s="47" t="s">
        <v>260</v>
      </c>
      <c r="B69" s="47" t="s">
        <v>261</v>
      </c>
      <c r="C69" s="47" t="str">
        <f>VLOOKUP(A69,'[1]S&amp;P 500 Wikipedia'!A:D,3,FALSE)</f>
        <v>Real Estate</v>
      </c>
      <c r="D69" s="47">
        <v>378105</v>
      </c>
      <c r="E69" s="47" t="s">
        <v>16</v>
      </c>
      <c r="F69" s="47">
        <v>2018</v>
      </c>
      <c r="G69" s="47" t="s">
        <v>17</v>
      </c>
      <c r="H69" s="48">
        <v>43465</v>
      </c>
      <c r="I69" s="48">
        <v>43525</v>
      </c>
      <c r="J69" s="48">
        <v>43686</v>
      </c>
      <c r="K69" s="47">
        <v>339835254</v>
      </c>
      <c r="L69" s="47">
        <v>342695694</v>
      </c>
      <c r="M69" s="47" t="s">
        <v>2037</v>
      </c>
      <c r="N69" s="49">
        <v>777219000</v>
      </c>
      <c r="O69" s="50">
        <v>777219000</v>
      </c>
      <c r="P69" s="51"/>
      <c r="Q69" s="49">
        <v>3668591000</v>
      </c>
      <c r="R69" s="50">
        <v>3668591000</v>
      </c>
      <c r="S69" s="51"/>
      <c r="T69" s="52"/>
      <c r="U69" s="49"/>
      <c r="V69" s="50"/>
      <c r="W69" s="50"/>
      <c r="X69" s="50"/>
      <c r="Y69" s="51"/>
      <c r="Z69" s="52">
        <v>2308400000</v>
      </c>
      <c r="AA69" s="52">
        <v>254892000</v>
      </c>
      <c r="AB69" s="52"/>
      <c r="AC69" s="52"/>
      <c r="AD69" s="52"/>
      <c r="AE69" s="52">
        <v>71684000</v>
      </c>
      <c r="AF69" s="52"/>
      <c r="AG69" s="52">
        <v>1981824000</v>
      </c>
      <c r="AH69" s="52">
        <v>6754210000</v>
      </c>
      <c r="AI69" s="49">
        <v>721692000</v>
      </c>
      <c r="AJ69" s="50"/>
      <c r="AK69" s="51"/>
      <c r="AL69" s="49"/>
      <c r="AM69" s="50"/>
      <c r="AN69" s="50"/>
      <c r="AO69" s="51"/>
      <c r="AP69" s="49">
        <v>5980891000</v>
      </c>
      <c r="AQ69" s="50"/>
      <c r="AR69" s="50">
        <v>3652309000</v>
      </c>
      <c r="AS69" s="50">
        <v>1441308000</v>
      </c>
      <c r="AT69" s="50"/>
      <c r="AU69" s="50">
        <v>51703000</v>
      </c>
      <c r="AV69" s="50"/>
      <c r="AW69" s="50"/>
      <c r="AX69" s="50"/>
      <c r="AY69" s="50">
        <v>216174000</v>
      </c>
      <c r="AZ69" s="51">
        <v>619397000</v>
      </c>
      <c r="BA69" s="52">
        <v>6702583000</v>
      </c>
      <c r="BB69" s="52">
        <v>13456793000</v>
      </c>
      <c r="BC69" s="49">
        <v>4298501000</v>
      </c>
      <c r="BD69" s="50">
        <v>1919827000</v>
      </c>
      <c r="BE69" s="50">
        <v>68100000</v>
      </c>
      <c r="BF69" s="50"/>
      <c r="BG69" s="51">
        <v>2310574000</v>
      </c>
      <c r="BH69" s="49">
        <v>1331907000</v>
      </c>
      <c r="BI69" s="50">
        <v>1328761000</v>
      </c>
      <c r="BJ69" s="50"/>
      <c r="BK69" s="51">
        <v>3146000</v>
      </c>
      <c r="BL69" s="49">
        <v>172972000</v>
      </c>
      <c r="BM69" s="50"/>
      <c r="BN69" s="50"/>
      <c r="BO69" s="50"/>
      <c r="BP69" s="50"/>
      <c r="BQ69" s="51">
        <v>172972000</v>
      </c>
      <c r="BR69" s="52">
        <v>5803380000</v>
      </c>
      <c r="BS69" s="49">
        <v>1767260000</v>
      </c>
      <c r="BT69" s="50">
        <v>1767260000</v>
      </c>
      <c r="BU69" s="51"/>
      <c r="BV69" s="49">
        <v>876251000</v>
      </c>
      <c r="BW69" s="50"/>
      <c r="BX69" s="50"/>
      <c r="BY69" s="50"/>
      <c r="BZ69" s="50"/>
      <c r="CA69" s="50"/>
      <c r="CB69" s="50"/>
      <c r="CC69" s="50">
        <v>280051000</v>
      </c>
      <c r="CD69" s="50"/>
      <c r="CE69" s="50"/>
      <c r="CF69" s="51">
        <v>596200000</v>
      </c>
      <c r="CG69" s="52">
        <v>2643511000</v>
      </c>
      <c r="CH69" s="60">
        <v>8446891000</v>
      </c>
      <c r="CI69" s="52"/>
      <c r="CJ69" s="49">
        <v>1152382000</v>
      </c>
      <c r="CK69" s="50">
        <v>3369000</v>
      </c>
      <c r="CL69" s="50">
        <v>1149013000</v>
      </c>
      <c r="CM69" s="51"/>
      <c r="CN69" s="54"/>
      <c r="CO69" s="50">
        <v>4504684000</v>
      </c>
      <c r="CP69" s="51">
        <v>-718269000</v>
      </c>
      <c r="CQ69" s="54">
        <v>4938797000</v>
      </c>
      <c r="CR69" s="50">
        <v>71105000</v>
      </c>
      <c r="CS69" s="56">
        <v>5009902000</v>
      </c>
      <c r="CT69" s="52">
        <v>13456793000</v>
      </c>
    </row>
    <row r="70" spans="1:98" x14ac:dyDescent="0.2">
      <c r="A70" s="47" t="s">
        <v>257</v>
      </c>
      <c r="B70" s="47" t="s">
        <v>258</v>
      </c>
      <c r="C70" s="47" t="str">
        <f>VLOOKUP(A70,'[1]S&amp;P 500 Wikipedia'!A:D,3,FALSE)</f>
        <v>Financials</v>
      </c>
      <c r="D70" s="47">
        <v>120616</v>
      </c>
      <c r="E70" s="47" t="s">
        <v>16</v>
      </c>
      <c r="F70" s="47">
        <v>2018</v>
      </c>
      <c r="G70" s="47" t="s">
        <v>17</v>
      </c>
      <c r="H70" s="48">
        <v>43465</v>
      </c>
      <c r="I70" s="48">
        <v>43518</v>
      </c>
      <c r="J70" s="48">
        <v>43518</v>
      </c>
      <c r="K70" s="47">
        <v>111400000</v>
      </c>
      <c r="L70" s="47">
        <v>112000000</v>
      </c>
      <c r="M70" s="47" t="s">
        <v>1669</v>
      </c>
      <c r="N70" s="49">
        <v>310800000</v>
      </c>
      <c r="O70" s="50">
        <v>275100000</v>
      </c>
      <c r="P70" s="51">
        <v>35700000</v>
      </c>
      <c r="Q70" s="49">
        <v>287300000</v>
      </c>
      <c r="R70" s="50">
        <v>287300000</v>
      </c>
      <c r="S70" s="51"/>
      <c r="T70" s="52"/>
      <c r="U70" s="49"/>
      <c r="V70" s="50"/>
      <c r="W70" s="50"/>
      <c r="X70" s="50"/>
      <c r="Y70" s="51"/>
      <c r="Z70" s="52">
        <v>85600000</v>
      </c>
      <c r="AA70" s="52"/>
      <c r="AB70" s="52"/>
      <c r="AC70" s="52"/>
      <c r="AD70" s="52"/>
      <c r="AE70" s="52">
        <v>70400000</v>
      </c>
      <c r="AF70" s="52"/>
      <c r="AG70" s="52">
        <v>15200000</v>
      </c>
      <c r="AH70" s="52">
        <v>683700000</v>
      </c>
      <c r="AI70" s="49">
        <v>71700000</v>
      </c>
      <c r="AJ70" s="50">
        <v>71700000</v>
      </c>
      <c r="AK70" s="51"/>
      <c r="AL70" s="49"/>
      <c r="AM70" s="50"/>
      <c r="AN70" s="50"/>
      <c r="AO70" s="51"/>
      <c r="AP70" s="49">
        <v>4565600000</v>
      </c>
      <c r="AQ70" s="50">
        <v>1720200000</v>
      </c>
      <c r="AR70" s="50">
        <v>2691400000</v>
      </c>
      <c r="AS70" s="50"/>
      <c r="AT70" s="50"/>
      <c r="AU70" s="50"/>
      <c r="AV70" s="50"/>
      <c r="AW70" s="50"/>
      <c r="AX70" s="50"/>
      <c r="AY70" s="50">
        <v>86200000</v>
      </c>
      <c r="AZ70" s="51">
        <v>67800000</v>
      </c>
      <c r="BA70" s="52">
        <v>4637300000</v>
      </c>
      <c r="BB70" s="52">
        <v>5321000000</v>
      </c>
      <c r="BC70" s="49">
        <v>202600000</v>
      </c>
      <c r="BD70" s="50">
        <v>198500000</v>
      </c>
      <c r="BE70" s="50">
        <v>4100000</v>
      </c>
      <c r="BF70" s="50"/>
      <c r="BG70" s="51"/>
      <c r="BH70" s="49">
        <v>299800000</v>
      </c>
      <c r="BI70" s="50"/>
      <c r="BJ70" s="50"/>
      <c r="BK70" s="51"/>
      <c r="BL70" s="49">
        <v>93500000</v>
      </c>
      <c r="BM70" s="50">
        <v>8500000</v>
      </c>
      <c r="BN70" s="50"/>
      <c r="BO70" s="50"/>
      <c r="BP70" s="50"/>
      <c r="BQ70" s="51">
        <v>85000000</v>
      </c>
      <c r="BR70" s="52">
        <v>595900000</v>
      </c>
      <c r="BS70" s="49">
        <v>915600000</v>
      </c>
      <c r="BT70" s="50"/>
      <c r="BU70" s="51"/>
      <c r="BV70" s="49">
        <v>559100000</v>
      </c>
      <c r="BW70" s="50"/>
      <c r="BX70" s="50"/>
      <c r="BY70" s="50"/>
      <c r="BZ70" s="50"/>
      <c r="CA70" s="50"/>
      <c r="CB70" s="50"/>
      <c r="CC70" s="50">
        <v>551700000</v>
      </c>
      <c r="CD70" s="50"/>
      <c r="CE70" s="50"/>
      <c r="CF70" s="51">
        <v>7400000</v>
      </c>
      <c r="CG70" s="52">
        <v>1474700000</v>
      </c>
      <c r="CH70" s="60">
        <v>2070600000</v>
      </c>
      <c r="CI70" s="52">
        <v>0</v>
      </c>
      <c r="CJ70" s="49">
        <v>2661400000</v>
      </c>
      <c r="CK70" s="50"/>
      <c r="CL70" s="50"/>
      <c r="CM70" s="51"/>
      <c r="CN70" s="54">
        <v>-720100000</v>
      </c>
      <c r="CO70" s="50">
        <v>1288200000</v>
      </c>
      <c r="CP70" s="51">
        <v>11500000</v>
      </c>
      <c r="CQ70" s="54">
        <v>3241000000</v>
      </c>
      <c r="CR70" s="50">
        <v>9400000</v>
      </c>
      <c r="CS70" s="56">
        <v>3250400000</v>
      </c>
      <c r="CT70" s="52">
        <v>5321000000</v>
      </c>
    </row>
    <row r="71" spans="1:98" x14ac:dyDescent="0.2">
      <c r="A71" s="47" t="s">
        <v>349</v>
      </c>
      <c r="B71" s="47" t="s">
        <v>350</v>
      </c>
      <c r="C71" s="47" t="str">
        <f>VLOOKUP(A71,'[1]S&amp;P 500 Wikipedia'!A:D,3,FALSE)</f>
        <v>Real Estate</v>
      </c>
      <c r="D71" s="47">
        <v>378122</v>
      </c>
      <c r="E71" s="47" t="s">
        <v>16</v>
      </c>
      <c r="F71" s="47">
        <v>2018</v>
      </c>
      <c r="G71" s="47" t="s">
        <v>17</v>
      </c>
      <c r="H71" s="48">
        <v>43465</v>
      </c>
      <c r="I71" s="48">
        <v>43521</v>
      </c>
      <c r="J71" s="48">
        <v>43521</v>
      </c>
      <c r="K71" s="47">
        <v>413000000</v>
      </c>
      <c r="L71" s="47">
        <v>418000000</v>
      </c>
      <c r="M71" s="47" t="s">
        <v>1670</v>
      </c>
      <c r="N71" s="49">
        <v>277000000</v>
      </c>
      <c r="O71" s="50">
        <v>277000000</v>
      </c>
      <c r="P71" s="51"/>
      <c r="Q71" s="49">
        <v>501000000</v>
      </c>
      <c r="R71" s="50">
        <v>501000000</v>
      </c>
      <c r="S71" s="51"/>
      <c r="T71" s="52"/>
      <c r="U71" s="49"/>
      <c r="V71" s="50"/>
      <c r="W71" s="50"/>
      <c r="X71" s="50"/>
      <c r="Y71" s="51"/>
      <c r="Z71" s="52">
        <v>451000000</v>
      </c>
      <c r="AA71" s="52">
        <v>172000000</v>
      </c>
      <c r="AB71" s="52"/>
      <c r="AC71" s="52"/>
      <c r="AD71" s="52"/>
      <c r="AE71" s="52"/>
      <c r="AF71" s="52"/>
      <c r="AG71" s="52">
        <v>279000000</v>
      </c>
      <c r="AH71" s="52">
        <v>1229000000</v>
      </c>
      <c r="AI71" s="49">
        <v>13676000000</v>
      </c>
      <c r="AJ71" s="50"/>
      <c r="AK71" s="51"/>
      <c r="AL71" s="49"/>
      <c r="AM71" s="50"/>
      <c r="AN71" s="50"/>
      <c r="AO71" s="51"/>
      <c r="AP71" s="49">
        <v>17880000000</v>
      </c>
      <c r="AQ71" s="50"/>
      <c r="AR71" s="50">
        <v>10078000000</v>
      </c>
      <c r="AS71" s="50">
        <v>307000000</v>
      </c>
      <c r="AT71" s="50"/>
      <c r="AU71" s="50"/>
      <c r="AV71" s="50"/>
      <c r="AW71" s="50"/>
      <c r="AX71" s="50"/>
      <c r="AY71" s="50"/>
      <c r="AZ71" s="51">
        <v>7495000000</v>
      </c>
      <c r="BA71" s="52">
        <v>31556000000</v>
      </c>
      <c r="BB71" s="52">
        <v>32785000000</v>
      </c>
      <c r="BC71" s="49">
        <v>461000000</v>
      </c>
      <c r="BD71" s="50">
        <v>313000000</v>
      </c>
      <c r="BE71" s="50"/>
      <c r="BF71" s="50"/>
      <c r="BG71" s="51">
        <v>148000000</v>
      </c>
      <c r="BH71" s="49">
        <v>107000000</v>
      </c>
      <c r="BI71" s="50"/>
      <c r="BJ71" s="50"/>
      <c r="BK71" s="51"/>
      <c r="BL71" s="49">
        <v>849000000</v>
      </c>
      <c r="BM71" s="50">
        <v>498000000</v>
      </c>
      <c r="BN71" s="50"/>
      <c r="BO71" s="50"/>
      <c r="BP71" s="50"/>
      <c r="BQ71" s="51">
        <v>351000000</v>
      </c>
      <c r="BR71" s="52">
        <v>1417000000</v>
      </c>
      <c r="BS71" s="49">
        <v>16575000000</v>
      </c>
      <c r="BT71" s="50">
        <v>16575000000</v>
      </c>
      <c r="BU71" s="51"/>
      <c r="BV71" s="49">
        <v>2759000000</v>
      </c>
      <c r="BW71" s="50"/>
      <c r="BX71" s="50"/>
      <c r="BY71" s="50"/>
      <c r="BZ71" s="50"/>
      <c r="CA71" s="50"/>
      <c r="CB71" s="50"/>
      <c r="CC71" s="50"/>
      <c r="CD71" s="50"/>
      <c r="CE71" s="50"/>
      <c r="CF71" s="51">
        <v>2759000000</v>
      </c>
      <c r="CG71" s="52">
        <v>19334000000</v>
      </c>
      <c r="CH71" s="60">
        <v>20751000000</v>
      </c>
      <c r="CI71" s="52">
        <v>0</v>
      </c>
      <c r="CJ71" s="49">
        <v>17771000000</v>
      </c>
      <c r="CK71" s="50">
        <v>4000000</v>
      </c>
      <c r="CL71" s="50">
        <v>17767000000</v>
      </c>
      <c r="CM71" s="51"/>
      <c r="CN71" s="54"/>
      <c r="CO71" s="50">
        <v>-5732000000</v>
      </c>
      <c r="CP71" s="51">
        <v>-5000000</v>
      </c>
      <c r="CQ71" s="54">
        <v>12034000000</v>
      </c>
      <c r="CR71" s="50"/>
      <c r="CS71" s="56">
        <v>12034000000</v>
      </c>
      <c r="CT71" s="52">
        <v>32785000000</v>
      </c>
    </row>
    <row r="72" spans="1:98" x14ac:dyDescent="0.2">
      <c r="A72" s="47" t="s">
        <v>251</v>
      </c>
      <c r="B72" s="47" t="s">
        <v>252</v>
      </c>
      <c r="C72" s="47" t="str">
        <f>VLOOKUP(A72,'[1]S&amp;P 500 Wikipedia'!A:D,3,FALSE)</f>
        <v>Consumer Discretionary</v>
      </c>
      <c r="D72" s="47">
        <v>288836</v>
      </c>
      <c r="E72" s="47" t="s">
        <v>16</v>
      </c>
      <c r="F72" s="47">
        <v>2018</v>
      </c>
      <c r="G72" s="47" t="s">
        <v>17</v>
      </c>
      <c r="H72" s="48">
        <v>43434</v>
      </c>
      <c r="I72" s="48">
        <v>43493</v>
      </c>
      <c r="J72" s="48">
        <v>43493</v>
      </c>
      <c r="K72" s="47">
        <v>699000000</v>
      </c>
      <c r="L72" s="47">
        <v>699000000</v>
      </c>
      <c r="M72" s="47" t="s">
        <v>1671</v>
      </c>
      <c r="N72" s="49">
        <v>982000000</v>
      </c>
      <c r="O72" s="50">
        <v>982000000</v>
      </c>
      <c r="P72" s="51"/>
      <c r="Q72" s="49">
        <v>358000000</v>
      </c>
      <c r="R72" s="50">
        <v>358000000</v>
      </c>
      <c r="S72" s="51"/>
      <c r="T72" s="52"/>
      <c r="U72" s="49">
        <v>450000000</v>
      </c>
      <c r="V72" s="50"/>
      <c r="W72" s="50"/>
      <c r="X72" s="50"/>
      <c r="Y72" s="51"/>
      <c r="Z72" s="52">
        <v>436000000</v>
      </c>
      <c r="AA72" s="52">
        <v>436000000</v>
      </c>
      <c r="AB72" s="52"/>
      <c r="AC72" s="52"/>
      <c r="AD72" s="52"/>
      <c r="AE72" s="52"/>
      <c r="AF72" s="52"/>
      <c r="AG72" s="52"/>
      <c r="AH72" s="52">
        <v>2226000000</v>
      </c>
      <c r="AI72" s="49">
        <v>35336000000</v>
      </c>
      <c r="AJ72" s="50"/>
      <c r="AK72" s="51"/>
      <c r="AL72" s="49"/>
      <c r="AM72" s="50"/>
      <c r="AN72" s="50"/>
      <c r="AO72" s="51"/>
      <c r="AP72" s="49">
        <v>4839000000</v>
      </c>
      <c r="AQ72" s="50"/>
      <c r="AR72" s="50">
        <v>2925000000</v>
      </c>
      <c r="AS72" s="50">
        <v>1176000000</v>
      </c>
      <c r="AT72" s="50"/>
      <c r="AU72" s="50"/>
      <c r="AV72" s="50"/>
      <c r="AW72" s="50"/>
      <c r="AX72" s="50"/>
      <c r="AY72" s="50"/>
      <c r="AZ72" s="51">
        <v>738000000</v>
      </c>
      <c r="BA72" s="52">
        <v>40175000000</v>
      </c>
      <c r="BB72" s="52">
        <v>42401000000</v>
      </c>
      <c r="BC72" s="49">
        <v>2384000000</v>
      </c>
      <c r="BD72" s="50">
        <v>730000000</v>
      </c>
      <c r="BE72" s="50"/>
      <c r="BF72" s="50"/>
      <c r="BG72" s="51">
        <v>1654000000</v>
      </c>
      <c r="BH72" s="49">
        <v>2426000000</v>
      </c>
      <c r="BI72" s="50">
        <v>848000000</v>
      </c>
      <c r="BJ72" s="50"/>
      <c r="BK72" s="51">
        <v>1578000000</v>
      </c>
      <c r="BL72" s="49">
        <v>4395000000</v>
      </c>
      <c r="BM72" s="50"/>
      <c r="BN72" s="50"/>
      <c r="BO72" s="50"/>
      <c r="BP72" s="50"/>
      <c r="BQ72" s="51">
        <v>4395000000</v>
      </c>
      <c r="BR72" s="52">
        <v>9205000000</v>
      </c>
      <c r="BS72" s="49">
        <v>7897000000</v>
      </c>
      <c r="BT72" s="50"/>
      <c r="BU72" s="51"/>
      <c r="BV72" s="49">
        <v>856000000</v>
      </c>
      <c r="BW72" s="50"/>
      <c r="BX72" s="50"/>
      <c r="BY72" s="50"/>
      <c r="BZ72" s="50"/>
      <c r="CA72" s="50"/>
      <c r="CB72" s="50"/>
      <c r="CC72" s="50"/>
      <c r="CD72" s="50"/>
      <c r="CE72" s="50"/>
      <c r="CF72" s="51">
        <v>856000000</v>
      </c>
      <c r="CG72" s="52">
        <v>8753000000</v>
      </c>
      <c r="CH72" s="60">
        <v>17958000000</v>
      </c>
      <c r="CI72" s="52"/>
      <c r="CJ72" s="49">
        <v>9121000000</v>
      </c>
      <c r="CK72" s="50">
        <v>365000000</v>
      </c>
      <c r="CL72" s="50">
        <v>8756000000</v>
      </c>
      <c r="CM72" s="51"/>
      <c r="CN72" s="54">
        <v>-7795000000</v>
      </c>
      <c r="CO72" s="50">
        <v>25066000000</v>
      </c>
      <c r="CP72" s="51">
        <v>-1949000000</v>
      </c>
      <c r="CQ72" s="54">
        <v>24443000000</v>
      </c>
      <c r="CR72" s="50"/>
      <c r="CS72" s="56">
        <v>24443000000</v>
      </c>
      <c r="CT72" s="52">
        <v>42401000000</v>
      </c>
    </row>
    <row r="73" spans="1:98" x14ac:dyDescent="0.2">
      <c r="A73" s="47" t="s">
        <v>239</v>
      </c>
      <c r="B73" s="47" t="s">
        <v>240</v>
      </c>
      <c r="C73" s="47" t="str">
        <f>VLOOKUP(A73,'[1]S&amp;P 500 Wikipedia'!A:D,3,FALSE)</f>
        <v>Information Technology</v>
      </c>
      <c r="D73" s="47">
        <v>107614</v>
      </c>
      <c r="E73" s="47" t="s">
        <v>16</v>
      </c>
      <c r="F73" s="47">
        <v>2018</v>
      </c>
      <c r="G73" s="47" t="s">
        <v>17</v>
      </c>
      <c r="H73" s="48">
        <v>43465</v>
      </c>
      <c r="I73" s="48">
        <v>43523</v>
      </c>
      <c r="J73" s="48">
        <v>43577</v>
      </c>
      <c r="K73" s="47">
        <v>273863000</v>
      </c>
      <c r="L73" s="47">
        <v>280505000</v>
      </c>
      <c r="M73" s="47" t="s">
        <v>2038</v>
      </c>
      <c r="N73" s="49">
        <v>533298000</v>
      </c>
      <c r="O73" s="50">
        <v>533298000</v>
      </c>
      <c r="P73" s="51"/>
      <c r="Q73" s="49">
        <v>297082000</v>
      </c>
      <c r="R73" s="50">
        <v>297082000</v>
      </c>
      <c r="S73" s="51"/>
      <c r="T73" s="52"/>
      <c r="U73" s="49">
        <v>28162000</v>
      </c>
      <c r="V73" s="50"/>
      <c r="W73" s="50"/>
      <c r="X73" s="50"/>
      <c r="Y73" s="51"/>
      <c r="Z73" s="52">
        <v>92550000</v>
      </c>
      <c r="AA73" s="52">
        <v>92550000</v>
      </c>
      <c r="AB73" s="52"/>
      <c r="AC73" s="52"/>
      <c r="AD73" s="52"/>
      <c r="AE73" s="52"/>
      <c r="AF73" s="52"/>
      <c r="AG73" s="52"/>
      <c r="AH73" s="52">
        <v>951092000</v>
      </c>
      <c r="AI73" s="49">
        <v>252630000</v>
      </c>
      <c r="AJ73" s="50"/>
      <c r="AK73" s="51"/>
      <c r="AL73" s="49">
        <v>5972000</v>
      </c>
      <c r="AM73" s="50"/>
      <c r="AN73" s="50"/>
      <c r="AO73" s="51"/>
      <c r="AP73" s="49">
        <v>1258960000</v>
      </c>
      <c r="AQ73" s="50">
        <v>225457000</v>
      </c>
      <c r="AR73" s="50">
        <v>662272000</v>
      </c>
      <c r="AS73" s="50"/>
      <c r="AT73" s="50"/>
      <c r="AU73" s="50"/>
      <c r="AV73" s="50"/>
      <c r="AW73" s="50"/>
      <c r="AX73" s="50"/>
      <c r="AY73" s="50"/>
      <c r="AZ73" s="51">
        <v>371231000</v>
      </c>
      <c r="BA73" s="52">
        <v>1517562000</v>
      </c>
      <c r="BB73" s="52">
        <v>2468654000</v>
      </c>
      <c r="BC73" s="49">
        <v>256526000</v>
      </c>
      <c r="BD73" s="50"/>
      <c r="BE73" s="50"/>
      <c r="BF73" s="50"/>
      <c r="BG73" s="51"/>
      <c r="BH73" s="49"/>
      <c r="BI73" s="50"/>
      <c r="BJ73" s="50"/>
      <c r="BK73" s="51"/>
      <c r="BL73" s="49">
        <v>452456000</v>
      </c>
      <c r="BM73" s="50">
        <v>352456000</v>
      </c>
      <c r="BN73" s="50"/>
      <c r="BO73" s="50"/>
      <c r="BP73" s="50"/>
      <c r="BQ73" s="51">
        <v>100000000</v>
      </c>
      <c r="BR73" s="52">
        <v>708982000</v>
      </c>
      <c r="BS73" s="49">
        <v>345291000</v>
      </c>
      <c r="BT73" s="50"/>
      <c r="BU73" s="51"/>
      <c r="BV73" s="49">
        <v>125980000</v>
      </c>
      <c r="BW73" s="50"/>
      <c r="BX73" s="50"/>
      <c r="BY73" s="50"/>
      <c r="BZ73" s="50"/>
      <c r="CA73" s="50"/>
      <c r="CB73" s="50">
        <v>48718000</v>
      </c>
      <c r="CC73" s="50"/>
      <c r="CD73" s="50"/>
      <c r="CE73" s="50"/>
      <c r="CF73" s="51">
        <v>77262000</v>
      </c>
      <c r="CG73" s="52">
        <v>471271000</v>
      </c>
      <c r="CH73" s="60">
        <v>1180253000</v>
      </c>
      <c r="CI73" s="52"/>
      <c r="CJ73" s="49">
        <v>1936124000</v>
      </c>
      <c r="CK73" s="50"/>
      <c r="CL73" s="50"/>
      <c r="CM73" s="51"/>
      <c r="CN73" s="54">
        <v>-1395652000</v>
      </c>
      <c r="CO73" s="50">
        <v>772709000</v>
      </c>
      <c r="CP73" s="51">
        <v>-24780000</v>
      </c>
      <c r="CQ73" s="54">
        <v>1288401000</v>
      </c>
      <c r="CR73" s="50"/>
      <c r="CS73" s="56">
        <v>1288401000</v>
      </c>
      <c r="CT73" s="52">
        <v>2468654000</v>
      </c>
    </row>
    <row r="74" spans="1:98" x14ac:dyDescent="0.2">
      <c r="A74" s="47" t="s">
        <v>263</v>
      </c>
      <c r="B74" s="47" t="s">
        <v>263</v>
      </c>
      <c r="C74" s="47" t="str">
        <f>VLOOKUP(A74,'[1]S&amp;P 500 Wikipedia'!A:D,3,FALSE)</f>
        <v>Information Technology</v>
      </c>
      <c r="D74" s="47">
        <v>683318</v>
      </c>
      <c r="E74" s="47" t="s">
        <v>16</v>
      </c>
      <c r="F74" s="47">
        <v>2018</v>
      </c>
      <c r="G74" s="47" t="s">
        <v>17</v>
      </c>
      <c r="H74" s="48">
        <v>43465</v>
      </c>
      <c r="I74" s="48">
        <v>43523</v>
      </c>
      <c r="J74" s="48">
        <v>43586</v>
      </c>
      <c r="K74" s="47">
        <v>148900000</v>
      </c>
      <c r="L74" s="47">
        <v>152000000</v>
      </c>
      <c r="M74" s="47" t="s">
        <v>2039</v>
      </c>
      <c r="N74" s="49">
        <v>205800000</v>
      </c>
      <c r="O74" s="50">
        <v>205800000</v>
      </c>
      <c r="P74" s="51"/>
      <c r="Q74" s="49">
        <v>2671200000</v>
      </c>
      <c r="R74" s="50">
        <v>2671200000</v>
      </c>
      <c r="S74" s="51"/>
      <c r="T74" s="52"/>
      <c r="U74" s="49">
        <v>454300000</v>
      </c>
      <c r="V74" s="50"/>
      <c r="W74" s="50"/>
      <c r="X74" s="50"/>
      <c r="Y74" s="51"/>
      <c r="Z74" s="52">
        <v>465500000</v>
      </c>
      <c r="AA74" s="52">
        <v>149100000</v>
      </c>
      <c r="AB74" s="52"/>
      <c r="AC74" s="52"/>
      <c r="AD74" s="52"/>
      <c r="AE74" s="52"/>
      <c r="AF74" s="52"/>
      <c r="AG74" s="52">
        <v>316400000</v>
      </c>
      <c r="AH74" s="52">
        <v>3796800000</v>
      </c>
      <c r="AI74" s="49">
        <v>156100000</v>
      </c>
      <c r="AJ74" s="50"/>
      <c r="AK74" s="51"/>
      <c r="AL74" s="49"/>
      <c r="AM74" s="50"/>
      <c r="AN74" s="50"/>
      <c r="AO74" s="51"/>
      <c r="AP74" s="49">
        <v>3214800000</v>
      </c>
      <c r="AQ74" s="50"/>
      <c r="AR74" s="50">
        <v>2462800000</v>
      </c>
      <c r="AS74" s="50">
        <v>712200000</v>
      </c>
      <c r="AT74" s="50"/>
      <c r="AU74" s="50"/>
      <c r="AV74" s="50"/>
      <c r="AW74" s="50"/>
      <c r="AX74" s="50"/>
      <c r="AY74" s="50"/>
      <c r="AZ74" s="51">
        <v>39800000</v>
      </c>
      <c r="BA74" s="52">
        <v>3370900000</v>
      </c>
      <c r="BB74" s="52">
        <v>7167700000</v>
      </c>
      <c r="BC74" s="49">
        <v>2248300000</v>
      </c>
      <c r="BD74" s="50">
        <v>1577100000</v>
      </c>
      <c r="BE74" s="50">
        <v>55500000</v>
      </c>
      <c r="BF74" s="50"/>
      <c r="BG74" s="51">
        <v>615700000</v>
      </c>
      <c r="BH74" s="49">
        <v>25300000</v>
      </c>
      <c r="BI74" s="50"/>
      <c r="BJ74" s="50"/>
      <c r="BK74" s="51"/>
      <c r="BL74" s="49">
        <v>529500000</v>
      </c>
      <c r="BM74" s="50"/>
      <c r="BN74" s="50"/>
      <c r="BO74" s="50"/>
      <c r="BP74" s="50"/>
      <c r="BQ74" s="51">
        <v>529500000</v>
      </c>
      <c r="BR74" s="52">
        <v>2803100000</v>
      </c>
      <c r="BS74" s="49">
        <v>3183300000</v>
      </c>
      <c r="BT74" s="50"/>
      <c r="BU74" s="51"/>
      <c r="BV74" s="49">
        <v>206100000</v>
      </c>
      <c r="BW74" s="50"/>
      <c r="BX74" s="50"/>
      <c r="BY74" s="50"/>
      <c r="BZ74" s="50"/>
      <c r="CA74" s="50"/>
      <c r="CB74" s="50"/>
      <c r="CC74" s="50">
        <v>141900000</v>
      </c>
      <c r="CD74" s="50"/>
      <c r="CE74" s="50"/>
      <c r="CF74" s="51">
        <v>64200000</v>
      </c>
      <c r="CG74" s="52">
        <v>3389400000</v>
      </c>
      <c r="CH74" s="60">
        <v>6192500000</v>
      </c>
      <c r="CI74" s="52">
        <v>0</v>
      </c>
      <c r="CJ74" s="49">
        <v>2998400000</v>
      </c>
      <c r="CK74" s="50"/>
      <c r="CL74" s="50"/>
      <c r="CM74" s="51"/>
      <c r="CN74" s="54"/>
      <c r="CO74" s="50">
        <v>-1892600000</v>
      </c>
      <c r="CP74" s="51">
        <v>-130600000</v>
      </c>
      <c r="CQ74" s="54">
        <v>975200000</v>
      </c>
      <c r="CR74" s="50"/>
      <c r="CS74" s="56">
        <v>975200000</v>
      </c>
      <c r="CT74" s="52">
        <v>7167700000</v>
      </c>
    </row>
    <row r="75" spans="1:98" x14ac:dyDescent="0.2">
      <c r="A75" s="47" t="s">
        <v>265</v>
      </c>
      <c r="B75" s="47" t="s">
        <v>266</v>
      </c>
      <c r="C75" s="47" t="str">
        <f>VLOOKUP(A75,'[1]S&amp;P 500 Wikipedia'!A:D,3,FALSE)</f>
        <v>Materials</v>
      </c>
      <c r="D75" s="47">
        <v>109593</v>
      </c>
      <c r="E75" s="47" t="s">
        <v>16</v>
      </c>
      <c r="F75" s="47">
        <v>2018</v>
      </c>
      <c r="G75" s="47" t="s">
        <v>17</v>
      </c>
      <c r="H75" s="48">
        <v>43465</v>
      </c>
      <c r="I75" s="48">
        <v>43503</v>
      </c>
      <c r="J75" s="48">
        <v>43503</v>
      </c>
      <c r="K75" s="47">
        <v>131195612</v>
      </c>
      <c r="L75" s="47">
        <v>133475149</v>
      </c>
      <c r="M75" s="47" t="s">
        <v>1674</v>
      </c>
      <c r="N75" s="49">
        <v>470000000</v>
      </c>
      <c r="O75" s="50">
        <v>439000000</v>
      </c>
      <c r="P75" s="51">
        <v>31000000</v>
      </c>
      <c r="Q75" s="49">
        <v>1017000000</v>
      </c>
      <c r="R75" s="50">
        <v>1017000000</v>
      </c>
      <c r="S75" s="51"/>
      <c r="T75" s="52"/>
      <c r="U75" s="49">
        <v>1046000000</v>
      </c>
      <c r="V75" s="50"/>
      <c r="W75" s="50"/>
      <c r="X75" s="50"/>
      <c r="Y75" s="51"/>
      <c r="Z75" s="52">
        <v>341000000</v>
      </c>
      <c r="AA75" s="52"/>
      <c r="AB75" s="52"/>
      <c r="AC75" s="52"/>
      <c r="AD75" s="52"/>
      <c r="AE75" s="52"/>
      <c r="AF75" s="52"/>
      <c r="AG75" s="52">
        <v>341000000</v>
      </c>
      <c r="AH75" s="52">
        <v>2874000000</v>
      </c>
      <c r="AI75" s="49">
        <v>3719000000</v>
      </c>
      <c r="AJ75" s="50"/>
      <c r="AK75" s="51"/>
      <c r="AL75" s="49"/>
      <c r="AM75" s="50"/>
      <c r="AN75" s="50"/>
      <c r="AO75" s="51"/>
      <c r="AP75" s="49">
        <v>2720000000</v>
      </c>
      <c r="AQ75" s="50">
        <v>310000000</v>
      </c>
      <c r="AR75" s="50">
        <v>1057000000</v>
      </c>
      <c r="AS75" s="50"/>
      <c r="AT75" s="50"/>
      <c r="AU75" s="50">
        <v>84000000</v>
      </c>
      <c r="AV75" s="50"/>
      <c r="AW75" s="50"/>
      <c r="AX75" s="50"/>
      <c r="AY75" s="50">
        <v>979000000</v>
      </c>
      <c r="AZ75" s="51">
        <v>290000000</v>
      </c>
      <c r="BA75" s="52">
        <v>6439000000</v>
      </c>
      <c r="BB75" s="52">
        <v>9313000000</v>
      </c>
      <c r="BC75" s="49">
        <v>875000000</v>
      </c>
      <c r="BD75" s="50">
        <v>819000000</v>
      </c>
      <c r="BE75" s="50">
        <v>56000000</v>
      </c>
      <c r="BF75" s="50"/>
      <c r="BG75" s="51"/>
      <c r="BH75" s="49">
        <v>561000000</v>
      </c>
      <c r="BI75" s="50"/>
      <c r="BJ75" s="50"/>
      <c r="BK75" s="51"/>
      <c r="BL75" s="49">
        <v>343000000</v>
      </c>
      <c r="BM75" s="50"/>
      <c r="BN75" s="50"/>
      <c r="BO75" s="50"/>
      <c r="BP75" s="50"/>
      <c r="BQ75" s="51">
        <v>343000000</v>
      </c>
      <c r="BR75" s="52">
        <v>1779000000</v>
      </c>
      <c r="BS75" s="49">
        <v>2970000000</v>
      </c>
      <c r="BT75" s="50"/>
      <c r="BU75" s="51"/>
      <c r="BV75" s="49">
        <v>1185000000</v>
      </c>
      <c r="BW75" s="50"/>
      <c r="BX75" s="50">
        <v>564000000</v>
      </c>
      <c r="BY75" s="50"/>
      <c r="BZ75" s="50"/>
      <c r="CA75" s="50"/>
      <c r="CB75" s="50"/>
      <c r="CC75" s="50">
        <v>255000000</v>
      </c>
      <c r="CD75" s="50"/>
      <c r="CE75" s="50"/>
      <c r="CF75" s="51">
        <v>366000000</v>
      </c>
      <c r="CG75" s="52">
        <v>4155000000</v>
      </c>
      <c r="CH75" s="60">
        <v>5934000000</v>
      </c>
      <c r="CI75" s="52">
        <v>0</v>
      </c>
      <c r="CJ75" s="49">
        <v>233000000</v>
      </c>
      <c r="CK75" s="50"/>
      <c r="CL75" s="50"/>
      <c r="CM75" s="51"/>
      <c r="CN75" s="54">
        <v>-2849000000</v>
      </c>
      <c r="CO75" s="50">
        <v>5847000000</v>
      </c>
      <c r="CP75" s="51">
        <v>-247000000</v>
      </c>
      <c r="CQ75" s="54">
        <v>2984000000</v>
      </c>
      <c r="CR75" s="50">
        <v>395000000</v>
      </c>
      <c r="CS75" s="56">
        <v>3379000000</v>
      </c>
      <c r="CT75" s="52">
        <v>9313000000</v>
      </c>
    </row>
    <row r="76" spans="1:98" x14ac:dyDescent="0.2">
      <c r="A76" s="47" t="s">
        <v>277</v>
      </c>
      <c r="B76" s="47" t="s">
        <v>278</v>
      </c>
      <c r="C76" s="47" t="str">
        <f>VLOOKUP(A76,'[1]S&amp;P 500 Wikipedia'!A:D,3,FALSE)</f>
        <v>Health Care</v>
      </c>
      <c r="D76" s="47">
        <v>259186</v>
      </c>
      <c r="E76" s="47" t="s">
        <v>16</v>
      </c>
      <c r="F76" s="47">
        <v>2018</v>
      </c>
      <c r="G76" s="47" t="s">
        <v>17</v>
      </c>
      <c r="H76" s="48">
        <v>43465</v>
      </c>
      <c r="I76" s="48">
        <v>43504</v>
      </c>
      <c r="J76" s="48">
        <v>43504</v>
      </c>
      <c r="K76" s="47">
        <v>328393000</v>
      </c>
      <c r="L76" s="47">
        <v>331255000</v>
      </c>
      <c r="M76" s="47" t="s">
        <v>1675</v>
      </c>
      <c r="N76" s="49">
        <v>775411000</v>
      </c>
      <c r="O76" s="50">
        <v>374126000</v>
      </c>
      <c r="P76" s="51">
        <v>401285000</v>
      </c>
      <c r="Q76" s="49">
        <v>1183494000</v>
      </c>
      <c r="R76" s="50">
        <v>1183494000</v>
      </c>
      <c r="S76" s="51"/>
      <c r="T76" s="52"/>
      <c r="U76" s="49">
        <v>25029000</v>
      </c>
      <c r="V76" s="50"/>
      <c r="W76" s="50"/>
      <c r="X76" s="50"/>
      <c r="Y76" s="51"/>
      <c r="Z76" s="52">
        <v>334870000</v>
      </c>
      <c r="AA76" s="52">
        <v>334870000</v>
      </c>
      <c r="AB76" s="52"/>
      <c r="AC76" s="52"/>
      <c r="AD76" s="52"/>
      <c r="AE76" s="52"/>
      <c r="AF76" s="52"/>
      <c r="AG76" s="52"/>
      <c r="AH76" s="52">
        <v>2318804000</v>
      </c>
      <c r="AI76" s="49">
        <v>1743575000</v>
      </c>
      <c r="AJ76" s="50"/>
      <c r="AK76" s="51"/>
      <c r="AL76" s="49">
        <v>300046000</v>
      </c>
      <c r="AM76" s="50"/>
      <c r="AN76" s="50"/>
      <c r="AO76" s="51"/>
      <c r="AP76" s="49">
        <v>2346211000</v>
      </c>
      <c r="AQ76" s="50">
        <v>405305000</v>
      </c>
      <c r="AR76" s="50">
        <v>847544000</v>
      </c>
      <c r="AS76" s="50"/>
      <c r="AT76" s="50"/>
      <c r="AU76" s="50"/>
      <c r="AV76" s="50"/>
      <c r="AW76" s="50"/>
      <c r="AX76" s="50"/>
      <c r="AY76" s="50"/>
      <c r="AZ76" s="51">
        <v>1093362000</v>
      </c>
      <c r="BA76" s="52">
        <v>4389832000</v>
      </c>
      <c r="BB76" s="52">
        <v>6708636000</v>
      </c>
      <c r="BC76" s="49">
        <v>558587000</v>
      </c>
      <c r="BD76" s="50">
        <v>293534000</v>
      </c>
      <c r="BE76" s="50"/>
      <c r="BF76" s="50"/>
      <c r="BG76" s="51">
        <v>265053000</v>
      </c>
      <c r="BH76" s="49">
        <v>4914000</v>
      </c>
      <c r="BI76" s="50"/>
      <c r="BJ76" s="50"/>
      <c r="BK76" s="51"/>
      <c r="BL76" s="49">
        <v>399189000</v>
      </c>
      <c r="BM76" s="50">
        <v>399189000</v>
      </c>
      <c r="BN76" s="50"/>
      <c r="BO76" s="50"/>
      <c r="BP76" s="50"/>
      <c r="BQ76" s="51"/>
      <c r="BR76" s="52">
        <v>962690000</v>
      </c>
      <c r="BS76" s="49">
        <v>438802000</v>
      </c>
      <c r="BT76" s="50"/>
      <c r="BU76" s="51"/>
      <c r="BV76" s="49">
        <v>378755000</v>
      </c>
      <c r="BW76" s="50"/>
      <c r="BX76" s="50"/>
      <c r="BY76" s="50"/>
      <c r="BZ76" s="50"/>
      <c r="CA76" s="50"/>
      <c r="CB76" s="50"/>
      <c r="CC76" s="50">
        <v>336379000</v>
      </c>
      <c r="CD76" s="50"/>
      <c r="CE76" s="50"/>
      <c r="CF76" s="51">
        <v>42376000</v>
      </c>
      <c r="CG76" s="52">
        <v>817557000</v>
      </c>
      <c r="CH76" s="60">
        <v>1780247000</v>
      </c>
      <c r="CI76" s="52"/>
      <c r="CJ76" s="49">
        <v>1563184000</v>
      </c>
      <c r="CK76" s="50"/>
      <c r="CL76" s="50"/>
      <c r="CM76" s="51"/>
      <c r="CN76" s="54">
        <v>-2107768000</v>
      </c>
      <c r="CO76" s="50">
        <v>5576525000</v>
      </c>
      <c r="CP76" s="51">
        <v>-103552000</v>
      </c>
      <c r="CQ76" s="54">
        <v>4928389000</v>
      </c>
      <c r="CR76" s="50"/>
      <c r="CS76" s="56">
        <v>4928389000</v>
      </c>
      <c r="CT76" s="52">
        <v>6708636000</v>
      </c>
    </row>
    <row r="77" spans="1:98" x14ac:dyDescent="0.2">
      <c r="A77" s="47" t="s">
        <v>280</v>
      </c>
      <c r="B77" s="47" t="s">
        <v>281</v>
      </c>
      <c r="C77" s="47" t="str">
        <f>VLOOKUP(A77,'[1]S&amp;P 500 Wikipedia'!A:D,3,FALSE)</f>
        <v>Materials</v>
      </c>
      <c r="D77" s="47">
        <v>119051</v>
      </c>
      <c r="E77" s="47" t="s">
        <v>16</v>
      </c>
      <c r="F77" s="47">
        <v>2018</v>
      </c>
      <c r="G77" s="47" t="s">
        <v>17</v>
      </c>
      <c r="H77" s="48">
        <v>43465</v>
      </c>
      <c r="I77" s="48">
        <v>43518</v>
      </c>
      <c r="J77" s="48">
        <v>43518</v>
      </c>
      <c r="K77" s="47">
        <v>229000000</v>
      </c>
      <c r="L77" s="47">
        <v>230300000</v>
      </c>
      <c r="M77" s="47" t="s">
        <v>1676</v>
      </c>
      <c r="N77" s="49">
        <v>682000000</v>
      </c>
      <c r="O77" s="50">
        <v>682000000</v>
      </c>
      <c r="P77" s="51"/>
      <c r="Q77" s="49">
        <v>235000000</v>
      </c>
      <c r="R77" s="50">
        <v>235000000</v>
      </c>
      <c r="S77" s="51"/>
      <c r="T77" s="52"/>
      <c r="U77" s="49">
        <v>309000000</v>
      </c>
      <c r="V77" s="50"/>
      <c r="W77" s="50"/>
      <c r="X77" s="50"/>
      <c r="Y77" s="51"/>
      <c r="Z77" s="52">
        <v>48000000</v>
      </c>
      <c r="AA77" s="52"/>
      <c r="AB77" s="52"/>
      <c r="AC77" s="52"/>
      <c r="AD77" s="52"/>
      <c r="AE77" s="52">
        <v>28000000</v>
      </c>
      <c r="AF77" s="52"/>
      <c r="AG77" s="52">
        <v>20000000</v>
      </c>
      <c r="AH77" s="52">
        <v>1274000000</v>
      </c>
      <c r="AI77" s="49">
        <v>8623000000</v>
      </c>
      <c r="AJ77" s="50"/>
      <c r="AK77" s="51"/>
      <c r="AL77" s="49"/>
      <c r="AM77" s="50"/>
      <c r="AN77" s="50"/>
      <c r="AO77" s="51"/>
      <c r="AP77" s="49">
        <v>2764000000</v>
      </c>
      <c r="AQ77" s="50"/>
      <c r="AR77" s="50">
        <v>2353000000</v>
      </c>
      <c r="AS77" s="50"/>
      <c r="AT77" s="50"/>
      <c r="AU77" s="50"/>
      <c r="AV77" s="50"/>
      <c r="AW77" s="50"/>
      <c r="AX77" s="50"/>
      <c r="AY77" s="50">
        <v>93000000</v>
      </c>
      <c r="AZ77" s="51">
        <v>318000000</v>
      </c>
      <c r="BA77" s="52">
        <v>11387000000</v>
      </c>
      <c r="BB77" s="52">
        <v>12661000000</v>
      </c>
      <c r="BC77" s="49">
        <v>699000000</v>
      </c>
      <c r="BD77" s="50">
        <v>545000000</v>
      </c>
      <c r="BE77" s="50">
        <v>5000000</v>
      </c>
      <c r="BF77" s="50"/>
      <c r="BG77" s="51">
        <v>149000000</v>
      </c>
      <c r="BH77" s="49"/>
      <c r="BI77" s="50"/>
      <c r="BJ77" s="50"/>
      <c r="BK77" s="51"/>
      <c r="BL77" s="49">
        <v>6000000</v>
      </c>
      <c r="BM77" s="50"/>
      <c r="BN77" s="50"/>
      <c r="BO77" s="50"/>
      <c r="BP77" s="50"/>
      <c r="BQ77" s="51">
        <v>6000000</v>
      </c>
      <c r="BR77" s="52">
        <v>705000000</v>
      </c>
      <c r="BS77" s="49">
        <v>4698000000</v>
      </c>
      <c r="BT77" s="50">
        <v>4698000000</v>
      </c>
      <c r="BU77" s="51"/>
      <c r="BV77" s="49">
        <v>1527000000</v>
      </c>
      <c r="BW77" s="50"/>
      <c r="BX77" s="50"/>
      <c r="BY77" s="50"/>
      <c r="BZ77" s="50"/>
      <c r="CA77" s="50"/>
      <c r="CB77" s="50"/>
      <c r="CC77" s="50">
        <v>1117000000</v>
      </c>
      <c r="CD77" s="50"/>
      <c r="CE77" s="50"/>
      <c r="CF77" s="51">
        <v>410000000</v>
      </c>
      <c r="CG77" s="52">
        <v>6225000000</v>
      </c>
      <c r="CH77" s="60">
        <v>6930000000</v>
      </c>
      <c r="CI77" s="52">
        <v>0</v>
      </c>
      <c r="CJ77" s="49">
        <v>1370000000</v>
      </c>
      <c r="CK77" s="50">
        <v>2000000</v>
      </c>
      <c r="CL77" s="50">
        <v>1368000000</v>
      </c>
      <c r="CM77" s="51"/>
      <c r="CN77" s="54">
        <v>-504000000</v>
      </c>
      <c r="CO77" s="50">
        <v>2463000000</v>
      </c>
      <c r="CP77" s="51">
        <v>-371000000</v>
      </c>
      <c r="CQ77" s="54">
        <v>2958000000</v>
      </c>
      <c r="CR77" s="50">
        <v>2773000000</v>
      </c>
      <c r="CS77" s="56">
        <v>5731000000</v>
      </c>
      <c r="CT77" s="52">
        <v>12661000000</v>
      </c>
    </row>
    <row r="78" spans="1:98" x14ac:dyDescent="0.2">
      <c r="A78" s="47" t="s">
        <v>292</v>
      </c>
      <c r="B78" s="47" t="s">
        <v>293</v>
      </c>
      <c r="C78" s="47" t="str">
        <f>VLOOKUP(A78,'[1]S&amp;P 500 Wikipedia'!A:D,3,FALSE)</f>
        <v>Consumer Staples</v>
      </c>
      <c r="D78" s="47">
        <v>378113</v>
      </c>
      <c r="E78" s="47" t="s">
        <v>16</v>
      </c>
      <c r="F78" s="47">
        <v>2018</v>
      </c>
      <c r="G78" s="47" t="s">
        <v>17</v>
      </c>
      <c r="H78" s="48">
        <v>43465</v>
      </c>
      <c r="I78" s="48">
        <v>43517</v>
      </c>
      <c r="J78" s="48">
        <v>43517</v>
      </c>
      <c r="K78" s="47">
        <v>246600000</v>
      </c>
      <c r="L78" s="47">
        <v>252400000</v>
      </c>
      <c r="M78" s="47" t="s">
        <v>1677</v>
      </c>
      <c r="N78" s="49">
        <v>316700000</v>
      </c>
      <c r="O78" s="50">
        <v>316700000</v>
      </c>
      <c r="P78" s="51"/>
      <c r="Q78" s="49">
        <v>345300000</v>
      </c>
      <c r="R78" s="50">
        <v>345300000</v>
      </c>
      <c r="S78" s="51"/>
      <c r="T78" s="52"/>
      <c r="U78" s="49">
        <v>382800000</v>
      </c>
      <c r="V78" s="50"/>
      <c r="W78" s="50"/>
      <c r="X78" s="50"/>
      <c r="Y78" s="51"/>
      <c r="Z78" s="52">
        <v>33400000</v>
      </c>
      <c r="AA78" s="52"/>
      <c r="AB78" s="52"/>
      <c r="AC78" s="52"/>
      <c r="AD78" s="52"/>
      <c r="AE78" s="52"/>
      <c r="AF78" s="52"/>
      <c r="AG78" s="52">
        <v>33400000</v>
      </c>
      <c r="AH78" s="52">
        <v>1078200000</v>
      </c>
      <c r="AI78" s="49">
        <v>598200000</v>
      </c>
      <c r="AJ78" s="50"/>
      <c r="AK78" s="51"/>
      <c r="AL78" s="49"/>
      <c r="AM78" s="50"/>
      <c r="AN78" s="50"/>
      <c r="AO78" s="51"/>
      <c r="AP78" s="49">
        <v>4392800000</v>
      </c>
      <c r="AQ78" s="50"/>
      <c r="AR78" s="50">
        <v>1992900000</v>
      </c>
      <c r="AS78" s="50">
        <v>2274000000</v>
      </c>
      <c r="AT78" s="50"/>
      <c r="AU78" s="50"/>
      <c r="AV78" s="50"/>
      <c r="AW78" s="50"/>
      <c r="AX78" s="50"/>
      <c r="AY78" s="50">
        <v>8500000</v>
      </c>
      <c r="AZ78" s="51">
        <v>117400000</v>
      </c>
      <c r="BA78" s="52">
        <v>4991000000</v>
      </c>
      <c r="BB78" s="52">
        <v>6069200000</v>
      </c>
      <c r="BC78" s="49">
        <v>728000000</v>
      </c>
      <c r="BD78" s="50"/>
      <c r="BE78" s="50"/>
      <c r="BF78" s="50"/>
      <c r="BG78" s="51">
        <v>728000000</v>
      </c>
      <c r="BH78" s="49">
        <v>598300000</v>
      </c>
      <c r="BI78" s="50"/>
      <c r="BJ78" s="50"/>
      <c r="BK78" s="51"/>
      <c r="BL78" s="49"/>
      <c r="BM78" s="50"/>
      <c r="BN78" s="50"/>
      <c r="BO78" s="50"/>
      <c r="BP78" s="50"/>
      <c r="BQ78" s="51"/>
      <c r="BR78" s="52">
        <v>1326300000</v>
      </c>
      <c r="BS78" s="49">
        <v>1508800000</v>
      </c>
      <c r="BT78" s="50"/>
      <c r="BU78" s="51"/>
      <c r="BV78" s="49">
        <v>780300000</v>
      </c>
      <c r="BW78" s="50"/>
      <c r="BX78" s="50"/>
      <c r="BY78" s="50"/>
      <c r="BZ78" s="50"/>
      <c r="CA78" s="50"/>
      <c r="CB78" s="50"/>
      <c r="CC78" s="50">
        <v>576400000</v>
      </c>
      <c r="CD78" s="50"/>
      <c r="CE78" s="50"/>
      <c r="CF78" s="51">
        <v>203900000</v>
      </c>
      <c r="CG78" s="52">
        <v>2289100000</v>
      </c>
      <c r="CH78" s="60">
        <v>3615400000</v>
      </c>
      <c r="CI78" s="52">
        <v>0</v>
      </c>
      <c r="CJ78" s="49">
        <v>573600000</v>
      </c>
      <c r="CK78" s="50"/>
      <c r="CL78" s="50"/>
      <c r="CM78" s="51"/>
      <c r="CN78" s="54">
        <v>-1898800000</v>
      </c>
      <c r="CO78" s="50">
        <v>3832600000</v>
      </c>
      <c r="CP78" s="51">
        <v>-53600000</v>
      </c>
      <c r="CQ78" s="54">
        <v>2453800000</v>
      </c>
      <c r="CR78" s="50"/>
      <c r="CS78" s="56">
        <v>2453800000</v>
      </c>
      <c r="CT78" s="52">
        <v>6069200000</v>
      </c>
    </row>
    <row r="79" spans="1:98" x14ac:dyDescent="0.2">
      <c r="A79" s="47" t="s">
        <v>233</v>
      </c>
      <c r="B79" s="47" t="s">
        <v>234</v>
      </c>
      <c r="C79" s="47" t="str">
        <f>VLOOKUP(A79,'[1]S&amp;P 500 Wikipedia'!A:D,3,FALSE)</f>
        <v>Industrials</v>
      </c>
      <c r="D79" s="47">
        <v>378101</v>
      </c>
      <c r="E79" s="47" t="s">
        <v>16</v>
      </c>
      <c r="F79" s="47">
        <v>2018</v>
      </c>
      <c r="G79" s="47" t="s">
        <v>17</v>
      </c>
      <c r="H79" s="48">
        <v>43465</v>
      </c>
      <c r="I79" s="48">
        <v>43521</v>
      </c>
      <c r="J79" s="48">
        <v>43593</v>
      </c>
      <c r="K79" s="47">
        <v>137747000</v>
      </c>
      <c r="L79" s="47">
        <v>139579000</v>
      </c>
      <c r="M79" s="47" t="s">
        <v>2040</v>
      </c>
      <c r="N79" s="49">
        <v>378615000</v>
      </c>
      <c r="O79" s="50">
        <v>378615000</v>
      </c>
      <c r="P79" s="51"/>
      <c r="Q79" s="49">
        <v>2162438000</v>
      </c>
      <c r="R79" s="50">
        <v>2162438000</v>
      </c>
      <c r="S79" s="51"/>
      <c r="T79" s="52"/>
      <c r="U79" s="49"/>
      <c r="V79" s="50"/>
      <c r="W79" s="50"/>
      <c r="X79" s="50"/>
      <c r="Y79" s="51"/>
      <c r="Z79" s="52">
        <v>212021000</v>
      </c>
      <c r="AA79" s="52">
        <v>52386000</v>
      </c>
      <c r="AB79" s="52"/>
      <c r="AC79" s="52"/>
      <c r="AD79" s="52"/>
      <c r="AE79" s="52"/>
      <c r="AF79" s="52"/>
      <c r="AG79" s="52">
        <v>159635000</v>
      </c>
      <c r="AH79" s="52">
        <v>2753074000</v>
      </c>
      <c r="AI79" s="49">
        <v>228301000</v>
      </c>
      <c r="AJ79" s="50"/>
      <c r="AK79" s="51"/>
      <c r="AL79" s="49"/>
      <c r="AM79" s="50"/>
      <c r="AN79" s="50"/>
      <c r="AO79" s="51"/>
      <c r="AP79" s="49">
        <v>1446037000</v>
      </c>
      <c r="AQ79" s="50"/>
      <c r="AR79" s="50">
        <v>1258922000</v>
      </c>
      <c r="AS79" s="50">
        <v>108822000</v>
      </c>
      <c r="AT79" s="50"/>
      <c r="AU79" s="50">
        <v>9993000</v>
      </c>
      <c r="AV79" s="50"/>
      <c r="AW79" s="50"/>
      <c r="AX79" s="50"/>
      <c r="AY79" s="50"/>
      <c r="AZ79" s="51">
        <v>68300000</v>
      </c>
      <c r="BA79" s="52">
        <v>1674338000</v>
      </c>
      <c r="BB79" s="52">
        <v>4427412000</v>
      </c>
      <c r="BC79" s="49">
        <v>1062793000</v>
      </c>
      <c r="BD79" s="50">
        <v>971023000</v>
      </c>
      <c r="BE79" s="50">
        <v>28360000</v>
      </c>
      <c r="BF79" s="50"/>
      <c r="BG79" s="51">
        <v>63410000</v>
      </c>
      <c r="BH79" s="49">
        <v>5000000</v>
      </c>
      <c r="BI79" s="50"/>
      <c r="BJ79" s="50"/>
      <c r="BK79" s="51"/>
      <c r="BL79" s="49">
        <v>365530000</v>
      </c>
      <c r="BM79" s="50"/>
      <c r="BN79" s="50"/>
      <c r="BO79" s="50"/>
      <c r="BP79" s="50"/>
      <c r="BQ79" s="51">
        <v>365530000</v>
      </c>
      <c r="BR79" s="52">
        <v>1433323000</v>
      </c>
      <c r="BS79" s="49">
        <v>1341352000</v>
      </c>
      <c r="BT79" s="50"/>
      <c r="BU79" s="51"/>
      <c r="BV79" s="49">
        <v>57650000</v>
      </c>
      <c r="BW79" s="50"/>
      <c r="BX79" s="50"/>
      <c r="BY79" s="50"/>
      <c r="BZ79" s="50"/>
      <c r="CA79" s="50"/>
      <c r="CB79" s="50"/>
      <c r="CC79" s="50">
        <v>57220000</v>
      </c>
      <c r="CD79" s="50"/>
      <c r="CE79" s="50"/>
      <c r="CF79" s="51">
        <v>430000</v>
      </c>
      <c r="CG79" s="52">
        <v>1399002000</v>
      </c>
      <c r="CH79" s="60">
        <v>2832325000</v>
      </c>
      <c r="CI79" s="52">
        <v>0</v>
      </c>
      <c r="CJ79" s="49">
        <v>535214000</v>
      </c>
      <c r="CK79" s="50">
        <v>13728000</v>
      </c>
      <c r="CL79" s="50">
        <v>521486000</v>
      </c>
      <c r="CM79" s="51"/>
      <c r="CN79" s="54">
        <v>-2713785000</v>
      </c>
      <c r="CO79" s="50">
        <v>3845593000</v>
      </c>
      <c r="CP79" s="51">
        <v>-71935000</v>
      </c>
      <c r="CQ79" s="54">
        <v>1595087000</v>
      </c>
      <c r="CR79" s="50"/>
      <c r="CS79" s="56">
        <v>1595087000</v>
      </c>
      <c r="CT79" s="52">
        <v>4427412000</v>
      </c>
    </row>
    <row r="80" spans="1:98" x14ac:dyDescent="0.2">
      <c r="A80" s="47" t="s">
        <v>283</v>
      </c>
      <c r="B80" s="47" t="s">
        <v>284</v>
      </c>
      <c r="C80" s="47" t="str">
        <f>VLOOKUP(A80,'[1]S&amp;P 500 Wikipedia'!A:D,3,FALSE)</f>
        <v>Communication Services</v>
      </c>
      <c r="D80" s="47">
        <v>378110</v>
      </c>
      <c r="E80" s="47" t="s">
        <v>16</v>
      </c>
      <c r="F80" s="47">
        <v>2018</v>
      </c>
      <c r="G80" s="47" t="s">
        <v>17</v>
      </c>
      <c r="H80" s="48">
        <v>43465</v>
      </c>
      <c r="I80" s="48">
        <v>43496</v>
      </c>
      <c r="J80" s="48">
        <v>43496</v>
      </c>
      <c r="K80" s="47">
        <v>226867963</v>
      </c>
      <c r="L80" s="47">
        <v>229999202</v>
      </c>
      <c r="M80" s="47" t="s">
        <v>1679</v>
      </c>
      <c r="N80" s="49">
        <v>551000000</v>
      </c>
      <c r="O80" s="50">
        <v>551000000</v>
      </c>
      <c r="P80" s="51"/>
      <c r="Q80" s="49">
        <v>1733000000</v>
      </c>
      <c r="R80" s="50">
        <v>1733000000</v>
      </c>
      <c r="S80" s="51"/>
      <c r="T80" s="52"/>
      <c r="U80" s="49"/>
      <c r="V80" s="50"/>
      <c r="W80" s="50"/>
      <c r="X80" s="50"/>
      <c r="Y80" s="51"/>
      <c r="Z80" s="52">
        <v>446000000</v>
      </c>
      <c r="AA80" s="52">
        <v>446000000</v>
      </c>
      <c r="AB80" s="52"/>
      <c r="AC80" s="52"/>
      <c r="AD80" s="52"/>
      <c r="AE80" s="52"/>
      <c r="AF80" s="52"/>
      <c r="AG80" s="52"/>
      <c r="AH80" s="52">
        <v>2730000000</v>
      </c>
      <c r="AI80" s="49">
        <v>35126000000</v>
      </c>
      <c r="AJ80" s="50"/>
      <c r="AK80" s="51"/>
      <c r="AL80" s="49"/>
      <c r="AM80" s="50"/>
      <c r="AN80" s="50"/>
      <c r="AO80" s="51"/>
      <c r="AP80" s="49">
        <v>108274000000</v>
      </c>
      <c r="AQ80" s="50">
        <v>9565000000</v>
      </c>
      <c r="AR80" s="50">
        <v>29554000000</v>
      </c>
      <c r="AS80" s="50"/>
      <c r="AT80" s="50"/>
      <c r="AU80" s="50"/>
      <c r="AV80" s="50"/>
      <c r="AW80" s="50"/>
      <c r="AX80" s="50"/>
      <c r="AY80" s="50"/>
      <c r="AZ80" s="51">
        <v>69155000000</v>
      </c>
      <c r="BA80" s="52">
        <v>143400000000</v>
      </c>
      <c r="BB80" s="52">
        <v>146130000000</v>
      </c>
      <c r="BC80" s="49">
        <v>8805000000</v>
      </c>
      <c r="BD80" s="50"/>
      <c r="BE80" s="50"/>
      <c r="BF80" s="50"/>
      <c r="BG80" s="51"/>
      <c r="BH80" s="49">
        <v>3290000000</v>
      </c>
      <c r="BI80" s="50"/>
      <c r="BJ80" s="50"/>
      <c r="BK80" s="51"/>
      <c r="BL80" s="49"/>
      <c r="BM80" s="50"/>
      <c r="BN80" s="50"/>
      <c r="BO80" s="50"/>
      <c r="BP80" s="50"/>
      <c r="BQ80" s="51"/>
      <c r="BR80" s="52">
        <v>12095000000</v>
      </c>
      <c r="BS80" s="49">
        <v>69537000000</v>
      </c>
      <c r="BT80" s="50"/>
      <c r="BU80" s="51"/>
      <c r="BV80" s="49">
        <v>20226000000</v>
      </c>
      <c r="BW80" s="50"/>
      <c r="BX80" s="50"/>
      <c r="BY80" s="50"/>
      <c r="BZ80" s="50"/>
      <c r="CA80" s="50"/>
      <c r="CB80" s="50"/>
      <c r="CC80" s="50">
        <v>17389000000</v>
      </c>
      <c r="CD80" s="50"/>
      <c r="CE80" s="50"/>
      <c r="CF80" s="51">
        <v>2837000000</v>
      </c>
      <c r="CG80" s="52">
        <v>89763000000</v>
      </c>
      <c r="CH80" s="60">
        <v>101858000000</v>
      </c>
      <c r="CI80" s="52">
        <v>0</v>
      </c>
      <c r="CJ80" s="49">
        <v>33507000000</v>
      </c>
      <c r="CK80" s="50"/>
      <c r="CL80" s="50">
        <v>33507000000</v>
      </c>
      <c r="CM80" s="51"/>
      <c r="CN80" s="54"/>
      <c r="CO80" s="50">
        <v>2780000000</v>
      </c>
      <c r="CP80" s="51">
        <v>-2000000</v>
      </c>
      <c r="CQ80" s="54">
        <v>36285000000</v>
      </c>
      <c r="CR80" s="50">
        <v>7987000000</v>
      </c>
      <c r="CS80" s="56">
        <v>44272000000</v>
      </c>
      <c r="CT80" s="52">
        <v>146130000000</v>
      </c>
    </row>
    <row r="81" spans="1:98" x14ac:dyDescent="0.2">
      <c r="A81" s="47" t="s">
        <v>316</v>
      </c>
      <c r="B81" s="47" t="s">
        <v>317</v>
      </c>
      <c r="C81" s="47" t="str">
        <f>VLOOKUP(A81,'[1]S&amp;P 500 Wikipedia'!A:D,3,FALSE)</f>
        <v>Consumer Staples</v>
      </c>
      <c r="D81" s="47">
        <v>255327</v>
      </c>
      <c r="E81" s="47" t="s">
        <v>16</v>
      </c>
      <c r="F81" s="47">
        <v>2018</v>
      </c>
      <c r="G81" s="47" t="s">
        <v>17</v>
      </c>
      <c r="H81" s="48">
        <v>43465</v>
      </c>
      <c r="I81" s="48">
        <v>43517</v>
      </c>
      <c r="J81" s="48">
        <v>43517</v>
      </c>
      <c r="K81" s="47">
        <v>866500000</v>
      </c>
      <c r="L81" s="47">
        <v>867000000</v>
      </c>
      <c r="M81" s="47" t="s">
        <v>1680</v>
      </c>
      <c r="N81" s="49">
        <v>726000000</v>
      </c>
      <c r="O81" s="50">
        <v>726000000</v>
      </c>
      <c r="P81" s="51"/>
      <c r="Q81" s="49">
        <v>1400000000</v>
      </c>
      <c r="R81" s="50">
        <v>1400000000</v>
      </c>
      <c r="S81" s="51"/>
      <c r="T81" s="52"/>
      <c r="U81" s="49">
        <v>1250000000</v>
      </c>
      <c r="V81" s="50"/>
      <c r="W81" s="50"/>
      <c r="X81" s="50"/>
      <c r="Y81" s="51"/>
      <c r="Z81" s="52">
        <v>417000000</v>
      </c>
      <c r="AA81" s="52"/>
      <c r="AB81" s="52"/>
      <c r="AC81" s="52"/>
      <c r="AD81" s="52"/>
      <c r="AE81" s="52"/>
      <c r="AF81" s="52"/>
      <c r="AG81" s="52"/>
      <c r="AH81" s="52">
        <v>3793000000</v>
      </c>
      <c r="AI81" s="49">
        <v>3881000000</v>
      </c>
      <c r="AJ81" s="50"/>
      <c r="AK81" s="51"/>
      <c r="AL81" s="49"/>
      <c r="AM81" s="50"/>
      <c r="AN81" s="50"/>
      <c r="AO81" s="51"/>
      <c r="AP81" s="49">
        <v>4487000000</v>
      </c>
      <c r="AQ81" s="50"/>
      <c r="AR81" s="50">
        <v>2530000000</v>
      </c>
      <c r="AS81" s="50">
        <v>1637000000</v>
      </c>
      <c r="AT81" s="50"/>
      <c r="AU81" s="50">
        <v>152000000</v>
      </c>
      <c r="AV81" s="50"/>
      <c r="AW81" s="50"/>
      <c r="AX81" s="50"/>
      <c r="AY81" s="50"/>
      <c r="AZ81" s="51">
        <v>168000000</v>
      </c>
      <c r="BA81" s="52">
        <v>8368000000</v>
      </c>
      <c r="BB81" s="52">
        <v>12161000000</v>
      </c>
      <c r="BC81" s="49">
        <v>1633000000</v>
      </c>
      <c r="BD81" s="50">
        <v>1222000000</v>
      </c>
      <c r="BE81" s="50">
        <v>411000000</v>
      </c>
      <c r="BF81" s="50"/>
      <c r="BG81" s="51"/>
      <c r="BH81" s="49">
        <v>12000000</v>
      </c>
      <c r="BI81" s="50">
        <v>12000000</v>
      </c>
      <c r="BJ81" s="50"/>
      <c r="BK81" s="51">
        <v>0</v>
      </c>
      <c r="BL81" s="49">
        <v>1696000000</v>
      </c>
      <c r="BM81" s="50"/>
      <c r="BN81" s="50"/>
      <c r="BO81" s="50"/>
      <c r="BP81" s="50"/>
      <c r="BQ81" s="51"/>
      <c r="BR81" s="52">
        <v>3341000000</v>
      </c>
      <c r="BS81" s="49">
        <v>6354000000</v>
      </c>
      <c r="BT81" s="50"/>
      <c r="BU81" s="51"/>
      <c r="BV81" s="49">
        <v>2269000000</v>
      </c>
      <c r="BW81" s="50"/>
      <c r="BX81" s="50"/>
      <c r="BY81" s="50"/>
      <c r="BZ81" s="50"/>
      <c r="CA81" s="50"/>
      <c r="CB81" s="50"/>
      <c r="CC81" s="50">
        <v>235000000</v>
      </c>
      <c r="CD81" s="50"/>
      <c r="CE81" s="50"/>
      <c r="CF81" s="51">
        <v>2034000000</v>
      </c>
      <c r="CG81" s="52">
        <v>8623000000</v>
      </c>
      <c r="CH81" s="60">
        <v>11964000000</v>
      </c>
      <c r="CI81" s="52"/>
      <c r="CJ81" s="49">
        <v>3670000000</v>
      </c>
      <c r="CK81" s="50">
        <v>1466000000</v>
      </c>
      <c r="CL81" s="50">
        <v>2204000000</v>
      </c>
      <c r="CM81" s="51"/>
      <c r="CN81" s="54">
        <v>-21196000000</v>
      </c>
      <c r="CO81" s="50">
        <v>21615000000</v>
      </c>
      <c r="CP81" s="51">
        <v>-4191000000</v>
      </c>
      <c r="CQ81" s="54">
        <v>-102000000</v>
      </c>
      <c r="CR81" s="50">
        <v>299000000</v>
      </c>
      <c r="CS81" s="56">
        <v>197000000</v>
      </c>
      <c r="CT81" s="52">
        <v>12161000000</v>
      </c>
    </row>
    <row r="82" spans="1:98" x14ac:dyDescent="0.2">
      <c r="A82" s="47" t="s">
        <v>1126</v>
      </c>
      <c r="B82" s="47" t="s">
        <v>1127</v>
      </c>
      <c r="C82" s="47" t="str">
        <f>VLOOKUP(A82,'[1]S&amp;P 500 Wikipedia'!A:D,3,FALSE)</f>
        <v>Consumer Staples</v>
      </c>
      <c r="D82" s="47">
        <v>218764</v>
      </c>
      <c r="E82" s="47" t="s">
        <v>16</v>
      </c>
      <c r="F82" s="47">
        <v>2019</v>
      </c>
      <c r="G82" s="47" t="s">
        <v>17</v>
      </c>
      <c r="H82" s="48">
        <v>43646</v>
      </c>
      <c r="I82" s="48">
        <v>43691</v>
      </c>
      <c r="J82" s="48">
        <v>43769</v>
      </c>
      <c r="K82" s="47">
        <v>126661000</v>
      </c>
      <c r="L82" s="47">
        <v>128862000</v>
      </c>
      <c r="M82" s="47" t="s">
        <v>2041</v>
      </c>
      <c r="N82" s="49">
        <v>111000000</v>
      </c>
      <c r="O82" s="50">
        <v>111000000</v>
      </c>
      <c r="P82" s="51"/>
      <c r="Q82" s="49">
        <v>631000000</v>
      </c>
      <c r="R82" s="50">
        <v>631000000</v>
      </c>
      <c r="S82" s="51"/>
      <c r="T82" s="52"/>
      <c r="U82" s="49">
        <v>512000000</v>
      </c>
      <c r="V82" s="50"/>
      <c r="W82" s="50"/>
      <c r="X82" s="50"/>
      <c r="Y82" s="51"/>
      <c r="Z82" s="52">
        <v>51000000</v>
      </c>
      <c r="AA82" s="52">
        <v>51000000</v>
      </c>
      <c r="AB82" s="52"/>
      <c r="AC82" s="52"/>
      <c r="AD82" s="52"/>
      <c r="AE82" s="52"/>
      <c r="AF82" s="52"/>
      <c r="AG82" s="52"/>
      <c r="AH82" s="52">
        <v>1305000000</v>
      </c>
      <c r="AI82" s="49">
        <v>1034000000</v>
      </c>
      <c r="AJ82" s="50"/>
      <c r="AK82" s="51"/>
      <c r="AL82" s="49"/>
      <c r="AM82" s="50"/>
      <c r="AN82" s="50"/>
      <c r="AO82" s="51"/>
      <c r="AP82" s="49">
        <v>2777000000</v>
      </c>
      <c r="AQ82" s="50">
        <v>791000000</v>
      </c>
      <c r="AR82" s="50">
        <v>1591000000</v>
      </c>
      <c r="AS82" s="50">
        <v>121000000</v>
      </c>
      <c r="AT82" s="50"/>
      <c r="AU82" s="50"/>
      <c r="AV82" s="50"/>
      <c r="AW82" s="50"/>
      <c r="AX82" s="50"/>
      <c r="AY82" s="50"/>
      <c r="AZ82" s="51">
        <v>274000000</v>
      </c>
      <c r="BA82" s="52">
        <v>3811000000</v>
      </c>
      <c r="BB82" s="52">
        <v>5116000000</v>
      </c>
      <c r="BC82" s="49">
        <v>1035000000</v>
      </c>
      <c r="BD82" s="50"/>
      <c r="BE82" s="50"/>
      <c r="BF82" s="50"/>
      <c r="BG82" s="51">
        <v>1035000000</v>
      </c>
      <c r="BH82" s="49">
        <v>396000000</v>
      </c>
      <c r="BI82" s="50">
        <v>396000000</v>
      </c>
      <c r="BJ82" s="50"/>
      <c r="BK82" s="51"/>
      <c r="BL82" s="49">
        <v>9000000</v>
      </c>
      <c r="BM82" s="50"/>
      <c r="BN82" s="50"/>
      <c r="BO82" s="50">
        <v>9000000</v>
      </c>
      <c r="BP82" s="50"/>
      <c r="BQ82" s="51"/>
      <c r="BR82" s="52">
        <v>1440000000</v>
      </c>
      <c r="BS82" s="49">
        <v>2287000000</v>
      </c>
      <c r="BT82" s="50"/>
      <c r="BU82" s="51"/>
      <c r="BV82" s="49">
        <v>830000000</v>
      </c>
      <c r="BW82" s="50"/>
      <c r="BX82" s="50"/>
      <c r="BY82" s="50"/>
      <c r="BZ82" s="50"/>
      <c r="CA82" s="50"/>
      <c r="CB82" s="50"/>
      <c r="CC82" s="50">
        <v>50000000</v>
      </c>
      <c r="CD82" s="50"/>
      <c r="CE82" s="50"/>
      <c r="CF82" s="51">
        <v>780000000</v>
      </c>
      <c r="CG82" s="52">
        <v>3117000000</v>
      </c>
      <c r="CH82" s="60">
        <v>4557000000</v>
      </c>
      <c r="CI82" s="52">
        <v>0</v>
      </c>
      <c r="CJ82" s="49">
        <v>1205000000</v>
      </c>
      <c r="CK82" s="50">
        <v>159000000</v>
      </c>
      <c r="CL82" s="50">
        <v>1046000000</v>
      </c>
      <c r="CM82" s="51"/>
      <c r="CN82" s="54">
        <v>-3194000000</v>
      </c>
      <c r="CO82" s="50">
        <v>3150000000</v>
      </c>
      <c r="CP82" s="51">
        <v>-602000000</v>
      </c>
      <c r="CQ82" s="54">
        <v>559000000</v>
      </c>
      <c r="CR82" s="50"/>
      <c r="CS82" s="56">
        <v>559000000</v>
      </c>
      <c r="CT82" s="52">
        <v>5116000000</v>
      </c>
    </row>
    <row r="83" spans="1:98" x14ac:dyDescent="0.2">
      <c r="A83" s="47" t="s">
        <v>319</v>
      </c>
      <c r="B83" s="47" t="s">
        <v>320</v>
      </c>
      <c r="C83" s="47" t="str">
        <f>VLOOKUP(A83,'[1]S&amp;P 500 Wikipedia'!A:D,3,FALSE)</f>
        <v>Communication Services</v>
      </c>
      <c r="D83" s="47">
        <v>106366</v>
      </c>
      <c r="E83" s="47" t="s">
        <v>16</v>
      </c>
      <c r="F83" s="47">
        <v>2018</v>
      </c>
      <c r="G83" s="47" t="s">
        <v>17</v>
      </c>
      <c r="H83" s="48">
        <v>43465</v>
      </c>
      <c r="I83" s="48">
        <v>43496</v>
      </c>
      <c r="J83" s="48">
        <v>43496</v>
      </c>
      <c r="K83" s="47">
        <v>4541000000</v>
      </c>
      <c r="L83" s="47">
        <v>4593000000</v>
      </c>
      <c r="M83" s="47" t="s">
        <v>1682</v>
      </c>
      <c r="N83" s="49">
        <v>3814000000</v>
      </c>
      <c r="O83" s="50">
        <v>3814000000</v>
      </c>
      <c r="P83" s="51"/>
      <c r="Q83" s="49">
        <v>11104000000</v>
      </c>
      <c r="R83" s="50">
        <v>11104000000</v>
      </c>
      <c r="S83" s="51"/>
      <c r="T83" s="52"/>
      <c r="U83" s="49"/>
      <c r="V83" s="50"/>
      <c r="W83" s="50"/>
      <c r="X83" s="50"/>
      <c r="Y83" s="51"/>
      <c r="Z83" s="52">
        <v>6930000000</v>
      </c>
      <c r="AA83" s="52"/>
      <c r="AB83" s="52"/>
      <c r="AC83" s="52"/>
      <c r="AD83" s="52"/>
      <c r="AE83" s="52"/>
      <c r="AF83" s="52"/>
      <c r="AG83" s="52">
        <v>6930000000</v>
      </c>
      <c r="AH83" s="52">
        <v>21848000000</v>
      </c>
      <c r="AI83" s="49">
        <v>44437000000</v>
      </c>
      <c r="AJ83" s="50"/>
      <c r="AK83" s="51"/>
      <c r="AL83" s="49">
        <v>7883000000</v>
      </c>
      <c r="AM83" s="50"/>
      <c r="AN83" s="50"/>
      <c r="AO83" s="51"/>
      <c r="AP83" s="49">
        <v>177516000000</v>
      </c>
      <c r="AQ83" s="50">
        <v>59365000000</v>
      </c>
      <c r="AR83" s="50">
        <v>66154000000</v>
      </c>
      <c r="AS83" s="50">
        <v>38358000000</v>
      </c>
      <c r="AT83" s="50"/>
      <c r="AU83" s="50"/>
      <c r="AV83" s="50"/>
      <c r="AW83" s="50"/>
      <c r="AX83" s="50"/>
      <c r="AY83" s="50"/>
      <c r="AZ83" s="51">
        <v>13639000000</v>
      </c>
      <c r="BA83" s="52">
        <v>229836000000</v>
      </c>
      <c r="BB83" s="52">
        <v>251684000000</v>
      </c>
      <c r="BC83" s="49">
        <v>21023000000</v>
      </c>
      <c r="BD83" s="50">
        <v>8494000000</v>
      </c>
      <c r="BE83" s="50"/>
      <c r="BF83" s="50"/>
      <c r="BG83" s="51">
        <v>12529000000</v>
      </c>
      <c r="BH83" s="49">
        <v>4398000000</v>
      </c>
      <c r="BI83" s="50"/>
      <c r="BJ83" s="50"/>
      <c r="BK83" s="51"/>
      <c r="BL83" s="49">
        <v>2182000000</v>
      </c>
      <c r="BM83" s="50">
        <v>2182000000</v>
      </c>
      <c r="BN83" s="50"/>
      <c r="BO83" s="50"/>
      <c r="BP83" s="50"/>
      <c r="BQ83" s="51"/>
      <c r="BR83" s="52">
        <v>27603000000</v>
      </c>
      <c r="BS83" s="49">
        <v>107345000000</v>
      </c>
      <c r="BT83" s="50"/>
      <c r="BU83" s="51"/>
      <c r="BV83" s="49">
        <v>42918000000</v>
      </c>
      <c r="BW83" s="50"/>
      <c r="BX83" s="50"/>
      <c r="BY83" s="50"/>
      <c r="BZ83" s="50"/>
      <c r="CA83" s="50"/>
      <c r="CB83" s="50"/>
      <c r="CC83" s="50">
        <v>27589000000</v>
      </c>
      <c r="CD83" s="50"/>
      <c r="CE83" s="50"/>
      <c r="CF83" s="51">
        <v>15329000000</v>
      </c>
      <c r="CG83" s="52">
        <v>150263000000</v>
      </c>
      <c r="CH83" s="60">
        <v>177866000000</v>
      </c>
      <c r="CI83" s="52">
        <v>0</v>
      </c>
      <c r="CJ83" s="49">
        <v>37515000000</v>
      </c>
      <c r="CK83" s="50"/>
      <c r="CL83" s="50"/>
      <c r="CM83" s="51"/>
      <c r="CN83" s="54">
        <v>-7517000000</v>
      </c>
      <c r="CO83" s="50">
        <v>41983000000</v>
      </c>
      <c r="CP83" s="51">
        <v>-368000000</v>
      </c>
      <c r="CQ83" s="54">
        <v>71613000000</v>
      </c>
      <c r="CR83" s="50">
        <v>2205000000</v>
      </c>
      <c r="CS83" s="56">
        <v>73818000000</v>
      </c>
      <c r="CT83" s="52">
        <v>251684000000</v>
      </c>
    </row>
    <row r="84" spans="1:98" x14ac:dyDescent="0.2">
      <c r="A84" s="47" t="s">
        <v>304</v>
      </c>
      <c r="B84" s="47" t="s">
        <v>305</v>
      </c>
      <c r="C84" s="47" t="str">
        <f>VLOOKUP(A84,'[1]S&amp;P 500 Wikipedia'!A:D,3,FALSE)</f>
        <v>Financials</v>
      </c>
      <c r="D84" s="47">
        <v>378116</v>
      </c>
      <c r="E84" s="47" t="s">
        <v>16</v>
      </c>
      <c r="F84" s="47">
        <v>2018</v>
      </c>
      <c r="G84" s="47" t="s">
        <v>17</v>
      </c>
      <c r="H84" s="48">
        <v>43465</v>
      </c>
      <c r="I84" s="48">
        <v>43524</v>
      </c>
      <c r="J84" s="48">
        <v>43524</v>
      </c>
      <c r="K84" s="47">
        <v>351020000</v>
      </c>
      <c r="L84" s="47">
        <v>352294000</v>
      </c>
      <c r="M84" s="47" t="s">
        <v>1683</v>
      </c>
      <c r="N84" s="49">
        <v>1447400000</v>
      </c>
      <c r="O84" s="50">
        <v>1374500000</v>
      </c>
      <c r="P84" s="51">
        <v>72900000</v>
      </c>
      <c r="Q84" s="49">
        <v>553300000</v>
      </c>
      <c r="R84" s="50">
        <v>553300000</v>
      </c>
      <c r="S84" s="51"/>
      <c r="T84" s="52"/>
      <c r="U84" s="49"/>
      <c r="V84" s="50"/>
      <c r="W84" s="50"/>
      <c r="X84" s="50"/>
      <c r="Y84" s="51"/>
      <c r="Z84" s="52">
        <v>39886000000</v>
      </c>
      <c r="AA84" s="52"/>
      <c r="AB84" s="52"/>
      <c r="AC84" s="52"/>
      <c r="AD84" s="52"/>
      <c r="AE84" s="52"/>
      <c r="AF84" s="52"/>
      <c r="AG84" s="52">
        <v>39886000000</v>
      </c>
      <c r="AH84" s="52">
        <v>41886700000</v>
      </c>
      <c r="AI84" s="49">
        <v>448700000</v>
      </c>
      <c r="AJ84" s="50">
        <v>448700000</v>
      </c>
      <c r="AK84" s="51"/>
      <c r="AL84" s="49"/>
      <c r="AM84" s="50"/>
      <c r="AN84" s="50"/>
      <c r="AO84" s="51"/>
      <c r="AP84" s="49">
        <v>35140300000</v>
      </c>
      <c r="AQ84" s="50">
        <v>22675400000</v>
      </c>
      <c r="AR84" s="50">
        <v>10805300000</v>
      </c>
      <c r="AS84" s="50"/>
      <c r="AT84" s="50"/>
      <c r="AU84" s="50"/>
      <c r="AV84" s="50"/>
      <c r="AW84" s="50"/>
      <c r="AX84" s="50"/>
      <c r="AY84" s="50"/>
      <c r="AZ84" s="51">
        <v>1659600000</v>
      </c>
      <c r="BA84" s="52">
        <v>35589000000</v>
      </c>
      <c r="BB84" s="52">
        <v>77475700000</v>
      </c>
      <c r="BC84" s="49">
        <v>116000000</v>
      </c>
      <c r="BD84" s="50">
        <v>116000000</v>
      </c>
      <c r="BE84" s="50"/>
      <c r="BF84" s="50"/>
      <c r="BG84" s="51"/>
      <c r="BH84" s="49">
        <v>574200000</v>
      </c>
      <c r="BI84" s="50">
        <v>574200000</v>
      </c>
      <c r="BJ84" s="50"/>
      <c r="BK84" s="51"/>
      <c r="BL84" s="49">
        <v>1126900000</v>
      </c>
      <c r="BM84" s="50"/>
      <c r="BN84" s="50"/>
      <c r="BO84" s="50"/>
      <c r="BP84" s="50"/>
      <c r="BQ84" s="51">
        <v>1126900000</v>
      </c>
      <c r="BR84" s="52">
        <v>1817100000</v>
      </c>
      <c r="BS84" s="49">
        <v>3826800000</v>
      </c>
      <c r="BT84" s="50"/>
      <c r="BU84" s="51"/>
      <c r="BV84" s="49">
        <v>45866500000</v>
      </c>
      <c r="BW84" s="50"/>
      <c r="BX84" s="50"/>
      <c r="BY84" s="50"/>
      <c r="BZ84" s="50"/>
      <c r="CA84" s="50"/>
      <c r="CB84" s="50"/>
      <c r="CC84" s="50">
        <v>5665900000</v>
      </c>
      <c r="CD84" s="50"/>
      <c r="CE84" s="50"/>
      <c r="CF84" s="51">
        <v>40200600000</v>
      </c>
      <c r="CG84" s="52">
        <v>49693300000</v>
      </c>
      <c r="CH84" s="60">
        <v>51510400000</v>
      </c>
      <c r="CI84" s="52">
        <v>0</v>
      </c>
      <c r="CJ84" s="49">
        <v>21057900000</v>
      </c>
      <c r="CK84" s="50">
        <v>3600000</v>
      </c>
      <c r="CL84" s="50">
        <v>21054300000</v>
      </c>
      <c r="CM84" s="51"/>
      <c r="CN84" s="54"/>
      <c r="CO84" s="50">
        <v>4855300000</v>
      </c>
      <c r="CP84" s="51">
        <v>5300000</v>
      </c>
      <c r="CQ84" s="54">
        <v>25918500000</v>
      </c>
      <c r="CR84" s="50">
        <v>46800000</v>
      </c>
      <c r="CS84" s="56">
        <v>25965300000</v>
      </c>
      <c r="CT84" s="52">
        <v>77475700000</v>
      </c>
    </row>
    <row r="85" spans="1:98" x14ac:dyDescent="0.2">
      <c r="A85" s="47" t="s">
        <v>289</v>
      </c>
      <c r="B85" s="47" t="s">
        <v>290</v>
      </c>
      <c r="C85" s="47" t="str">
        <f>VLOOKUP(A85,'[1]S&amp;P 500 Wikipedia'!A:D,3,FALSE)</f>
        <v>Consumer Discretionary</v>
      </c>
      <c r="D85" s="47">
        <v>80874</v>
      </c>
      <c r="E85" s="47" t="s">
        <v>16</v>
      </c>
      <c r="F85" s="47">
        <v>2018</v>
      </c>
      <c r="G85" s="47" t="s">
        <v>17</v>
      </c>
      <c r="H85" s="48">
        <v>43465</v>
      </c>
      <c r="I85" s="48">
        <v>43504</v>
      </c>
      <c r="J85" s="48">
        <v>43504</v>
      </c>
      <c r="K85" s="47">
        <v>27760000</v>
      </c>
      <c r="L85" s="47">
        <v>27946000</v>
      </c>
      <c r="M85" s="47" t="s">
        <v>1684</v>
      </c>
      <c r="N85" s="49">
        <v>676798000</v>
      </c>
      <c r="O85" s="50">
        <v>249953000</v>
      </c>
      <c r="P85" s="51">
        <v>426845000</v>
      </c>
      <c r="Q85" s="49">
        <v>62312000</v>
      </c>
      <c r="R85" s="50">
        <v>62312000</v>
      </c>
      <c r="S85" s="51"/>
      <c r="T85" s="52"/>
      <c r="U85" s="49">
        <v>21555000</v>
      </c>
      <c r="V85" s="50"/>
      <c r="W85" s="50"/>
      <c r="X85" s="50"/>
      <c r="Y85" s="51"/>
      <c r="Z85" s="52">
        <v>54129000</v>
      </c>
      <c r="AA85" s="52">
        <v>54129000</v>
      </c>
      <c r="AB85" s="52"/>
      <c r="AC85" s="52"/>
      <c r="AD85" s="52"/>
      <c r="AE85" s="52"/>
      <c r="AF85" s="52"/>
      <c r="AG85" s="52"/>
      <c r="AH85" s="52">
        <v>814794000</v>
      </c>
      <c r="AI85" s="49">
        <v>1379254000</v>
      </c>
      <c r="AJ85" s="50">
        <v>1379254000</v>
      </c>
      <c r="AK85" s="51"/>
      <c r="AL85" s="49"/>
      <c r="AM85" s="50"/>
      <c r="AN85" s="50"/>
      <c r="AO85" s="51"/>
      <c r="AP85" s="49">
        <v>71470000</v>
      </c>
      <c r="AQ85" s="50"/>
      <c r="AR85" s="50">
        <v>21939000</v>
      </c>
      <c r="AS85" s="50"/>
      <c r="AT85" s="50"/>
      <c r="AU85" s="50"/>
      <c r="AV85" s="50"/>
      <c r="AW85" s="50"/>
      <c r="AX85" s="50"/>
      <c r="AY85" s="50"/>
      <c r="AZ85" s="51">
        <v>49531000</v>
      </c>
      <c r="BA85" s="52">
        <v>1450724000</v>
      </c>
      <c r="BB85" s="52">
        <v>2265518000</v>
      </c>
      <c r="BC85" s="49">
        <v>379516000</v>
      </c>
      <c r="BD85" s="50">
        <v>113071000</v>
      </c>
      <c r="BE85" s="50">
        <v>5129000</v>
      </c>
      <c r="BF85" s="50"/>
      <c r="BG85" s="51">
        <v>261316000</v>
      </c>
      <c r="BH85" s="49"/>
      <c r="BI85" s="50"/>
      <c r="BJ85" s="50"/>
      <c r="BK85" s="51"/>
      <c r="BL85" s="49">
        <v>70474000</v>
      </c>
      <c r="BM85" s="50">
        <v>70474000</v>
      </c>
      <c r="BN85" s="50"/>
      <c r="BO85" s="50"/>
      <c r="BP85" s="50"/>
      <c r="BQ85" s="51"/>
      <c r="BR85" s="52">
        <v>449990000</v>
      </c>
      <c r="BS85" s="49"/>
      <c r="BT85" s="50"/>
      <c r="BU85" s="51"/>
      <c r="BV85" s="49">
        <v>374189000</v>
      </c>
      <c r="BW85" s="50"/>
      <c r="BX85" s="50"/>
      <c r="BY85" s="50"/>
      <c r="BZ85" s="50"/>
      <c r="CA85" s="50"/>
      <c r="CB85" s="50"/>
      <c r="CC85" s="50">
        <v>11566000</v>
      </c>
      <c r="CD85" s="50"/>
      <c r="CE85" s="50"/>
      <c r="CF85" s="51">
        <v>362623000</v>
      </c>
      <c r="CG85" s="52">
        <v>374189000</v>
      </c>
      <c r="CH85" s="60">
        <v>824179000</v>
      </c>
      <c r="CI85" s="52">
        <v>0</v>
      </c>
      <c r="CJ85" s="49">
        <v>1374514000</v>
      </c>
      <c r="CK85" s="50">
        <v>360000</v>
      </c>
      <c r="CL85" s="50">
        <v>1374154000</v>
      </c>
      <c r="CM85" s="51"/>
      <c r="CN85" s="54">
        <v>-2500556000</v>
      </c>
      <c r="CO85" s="50">
        <v>2573617000</v>
      </c>
      <c r="CP85" s="51">
        <v>-6236000</v>
      </c>
      <c r="CQ85" s="54">
        <v>1441339000</v>
      </c>
      <c r="CR85" s="50"/>
      <c r="CS85" s="56">
        <v>1441339000</v>
      </c>
      <c r="CT85" s="52">
        <v>2265518000</v>
      </c>
    </row>
    <row r="86" spans="1:98" x14ac:dyDescent="0.2">
      <c r="A86" s="47" t="s">
        <v>355</v>
      </c>
      <c r="B86" s="47" t="s">
        <v>356</v>
      </c>
      <c r="C86" s="47" t="str">
        <f>VLOOKUP(A86,'[1]S&amp;P 500 Wikipedia'!A:D,3,FALSE)</f>
        <v>Industrials</v>
      </c>
      <c r="D86" s="47">
        <v>120498</v>
      </c>
      <c r="E86" s="47" t="s">
        <v>16</v>
      </c>
      <c r="F86" s="47">
        <v>2018</v>
      </c>
      <c r="G86" s="47" t="s">
        <v>17</v>
      </c>
      <c r="H86" s="48">
        <v>43465</v>
      </c>
      <c r="I86" s="48">
        <v>43507</v>
      </c>
      <c r="J86" s="48">
        <v>43507</v>
      </c>
      <c r="K86" s="47">
        <v>158691324</v>
      </c>
      <c r="L86" s="47">
        <v>159293388</v>
      </c>
      <c r="M86" s="59" t="s">
        <v>1685</v>
      </c>
      <c r="N86" s="49">
        <v>1525000000</v>
      </c>
      <c r="O86" s="50">
        <v>1303000000</v>
      </c>
      <c r="P86" s="51">
        <v>222000000</v>
      </c>
      <c r="Q86" s="36">
        <v>3635000000</v>
      </c>
      <c r="R86" s="37">
        <v>3635000000</v>
      </c>
      <c r="S86" s="51"/>
      <c r="T86" s="52"/>
      <c r="U86" s="49">
        <v>3759000000</v>
      </c>
      <c r="V86" s="50"/>
      <c r="W86" s="50"/>
      <c r="X86" s="50"/>
      <c r="Y86" s="51"/>
      <c r="Z86" s="38">
        <f>AA86+AG86</f>
        <v>899000000</v>
      </c>
      <c r="AA86" s="52">
        <v>668000000</v>
      </c>
      <c r="AB86" s="52"/>
      <c r="AC86" s="52"/>
      <c r="AD86" s="52"/>
      <c r="AE86" s="52"/>
      <c r="AF86" s="52"/>
      <c r="AG86" s="38">
        <v>231000000</v>
      </c>
      <c r="AH86" s="52">
        <v>9818000000</v>
      </c>
      <c r="AI86" s="49">
        <v>4096000000</v>
      </c>
      <c r="AJ86" s="50"/>
      <c r="AK86" s="51"/>
      <c r="AL86" s="49"/>
      <c r="AM86" s="50"/>
      <c r="AN86" s="50"/>
      <c r="AO86" s="51"/>
      <c r="AP86" s="49">
        <v>5148000000</v>
      </c>
      <c r="AQ86" s="50"/>
      <c r="AR86" s="50">
        <v>1126000000</v>
      </c>
      <c r="AS86" s="50">
        <v>909000000</v>
      </c>
      <c r="AT86" s="50"/>
      <c r="AU86" s="50"/>
      <c r="AV86" s="50"/>
      <c r="AW86" s="50">
        <v>929000000</v>
      </c>
      <c r="AX86" s="50"/>
      <c r="AY86" s="50">
        <v>1222000000</v>
      </c>
      <c r="AZ86" s="51">
        <v>962000000</v>
      </c>
      <c r="BA86" s="52">
        <v>9244000000</v>
      </c>
      <c r="BB86" s="52">
        <v>19062000000</v>
      </c>
      <c r="BC86" s="49">
        <v>4353000000</v>
      </c>
      <c r="BD86" s="50">
        <v>2822000000</v>
      </c>
      <c r="BE86" s="50"/>
      <c r="BF86" s="50"/>
      <c r="BG86" s="51">
        <v>1531000000</v>
      </c>
      <c r="BH86" s="49">
        <v>879000000</v>
      </c>
      <c r="BI86" s="50">
        <v>834000000</v>
      </c>
      <c r="BJ86" s="50"/>
      <c r="BK86" s="51">
        <v>45000000</v>
      </c>
      <c r="BL86" s="49">
        <v>1152000000</v>
      </c>
      <c r="BM86" s="50">
        <v>498000000</v>
      </c>
      <c r="BN86" s="50"/>
      <c r="BO86" s="50"/>
      <c r="BP86" s="50"/>
      <c r="BQ86" s="51">
        <v>654000000</v>
      </c>
      <c r="BR86" s="52">
        <v>6384000000</v>
      </c>
      <c r="BS86" s="49">
        <v>1597000000</v>
      </c>
      <c r="BT86" s="50"/>
      <c r="BU86" s="51"/>
      <c r="BV86" s="49">
        <v>2822000000</v>
      </c>
      <c r="BW86" s="50"/>
      <c r="BX86" s="50">
        <v>532000000</v>
      </c>
      <c r="BY86" s="50">
        <v>532000000</v>
      </c>
      <c r="BZ86" s="50"/>
      <c r="CA86" s="50"/>
      <c r="CB86" s="50">
        <v>658000000</v>
      </c>
      <c r="CC86" s="50"/>
      <c r="CD86" s="50"/>
      <c r="CE86" s="50"/>
      <c r="CF86" s="51">
        <v>1632000000</v>
      </c>
      <c r="CG86" s="52">
        <v>4419000000</v>
      </c>
      <c r="CH86" s="60">
        <v>10803000000</v>
      </c>
      <c r="CI86" s="52"/>
      <c r="CJ86" s="49">
        <v>2266000000</v>
      </c>
      <c r="CK86" s="50">
        <v>2266000000</v>
      </c>
      <c r="CL86" s="50"/>
      <c r="CM86" s="51"/>
      <c r="CN86" s="54">
        <v>-6028000000</v>
      </c>
      <c r="CO86" s="50">
        <v>12917000000</v>
      </c>
      <c r="CP86" s="51">
        <v>-1807000000</v>
      </c>
      <c r="CQ86" s="54">
        <v>7348000000</v>
      </c>
      <c r="CR86" s="50">
        <v>911000000</v>
      </c>
      <c r="CS86" s="56">
        <v>8259000000</v>
      </c>
      <c r="CT86" s="52">
        <v>19062000000</v>
      </c>
    </row>
    <row r="87" spans="1:98" x14ac:dyDescent="0.2">
      <c r="A87" s="47" t="s">
        <v>307</v>
      </c>
      <c r="B87" s="47" t="s">
        <v>308</v>
      </c>
      <c r="C87" s="47" t="str">
        <f>VLOOKUP(A87,'[1]S&amp;P 500 Wikipedia'!A:D,3,FALSE)</f>
        <v>Utilities</v>
      </c>
      <c r="D87" s="47">
        <v>378117</v>
      </c>
      <c r="E87" s="47" t="s">
        <v>16</v>
      </c>
      <c r="F87" s="47">
        <v>2018</v>
      </c>
      <c r="G87" s="47" t="s">
        <v>17</v>
      </c>
      <c r="H87" s="48">
        <v>43465</v>
      </c>
      <c r="I87" s="48">
        <v>43501</v>
      </c>
      <c r="J87" s="48">
        <v>43501</v>
      </c>
      <c r="K87" s="47">
        <v>283600000</v>
      </c>
      <c r="L87" s="47">
        <v>283600000</v>
      </c>
      <c r="M87" s="47" t="s">
        <v>1686</v>
      </c>
      <c r="N87" s="49">
        <v>153000000</v>
      </c>
      <c r="O87" s="50">
        <v>153000000</v>
      </c>
      <c r="P87" s="51"/>
      <c r="Q87" s="49">
        <v>1197000000</v>
      </c>
      <c r="R87" s="50">
        <v>964000000</v>
      </c>
      <c r="S87" s="51">
        <v>233000000</v>
      </c>
      <c r="T87" s="52"/>
      <c r="U87" s="49">
        <v>143000000</v>
      </c>
      <c r="V87" s="50"/>
      <c r="W87" s="50"/>
      <c r="X87" s="50"/>
      <c r="Y87" s="51"/>
      <c r="Z87" s="52">
        <v>975000000</v>
      </c>
      <c r="AA87" s="52">
        <v>101000000</v>
      </c>
      <c r="AB87" s="52"/>
      <c r="AC87" s="52">
        <v>0</v>
      </c>
      <c r="AD87" s="52">
        <v>279000000</v>
      </c>
      <c r="AE87" s="52"/>
      <c r="AF87" s="52"/>
      <c r="AG87" s="52">
        <v>595000000</v>
      </c>
      <c r="AH87" s="52">
        <v>2468000000</v>
      </c>
      <c r="AI87" s="49">
        <v>18126000000</v>
      </c>
      <c r="AJ87" s="50">
        <v>25163000000</v>
      </c>
      <c r="AK87" s="51">
        <v>-7037000000</v>
      </c>
      <c r="AL87" s="49">
        <v>69000000</v>
      </c>
      <c r="AM87" s="50">
        <v>69000000</v>
      </c>
      <c r="AN87" s="50"/>
      <c r="AO87" s="51"/>
      <c r="AP87" s="49">
        <v>3866000000</v>
      </c>
      <c r="AQ87" s="50"/>
      <c r="AR87" s="50"/>
      <c r="AS87" s="50"/>
      <c r="AT87" s="50"/>
      <c r="AU87" s="50"/>
      <c r="AV87" s="50"/>
      <c r="AW87" s="50"/>
      <c r="AX87" s="50"/>
      <c r="AY87" s="50"/>
      <c r="AZ87" s="51">
        <v>3866000000</v>
      </c>
      <c r="BA87" s="52">
        <v>22061000000</v>
      </c>
      <c r="BB87" s="52">
        <v>24529000000</v>
      </c>
      <c r="BC87" s="49">
        <v>986000000</v>
      </c>
      <c r="BD87" s="50">
        <v>723000000</v>
      </c>
      <c r="BE87" s="50"/>
      <c r="BF87" s="50"/>
      <c r="BG87" s="51">
        <v>263000000</v>
      </c>
      <c r="BH87" s="49">
        <v>996000000</v>
      </c>
      <c r="BI87" s="50"/>
      <c r="BJ87" s="50"/>
      <c r="BK87" s="51"/>
      <c r="BL87" s="49">
        <v>642000000</v>
      </c>
      <c r="BM87" s="50"/>
      <c r="BN87" s="50"/>
      <c r="BO87" s="50">
        <v>398000000</v>
      </c>
      <c r="BP87" s="50"/>
      <c r="BQ87" s="51">
        <v>244000000</v>
      </c>
      <c r="BR87" s="52">
        <v>2624000000</v>
      </c>
      <c r="BS87" s="49">
        <v>10684000000</v>
      </c>
      <c r="BT87" s="50">
        <v>10615000000</v>
      </c>
      <c r="BU87" s="51">
        <v>69000000</v>
      </c>
      <c r="BV87" s="49">
        <v>6429000000</v>
      </c>
      <c r="BW87" s="50"/>
      <c r="BX87" s="50"/>
      <c r="BY87" s="50"/>
      <c r="BZ87" s="50"/>
      <c r="CA87" s="50"/>
      <c r="CB87" s="50"/>
      <c r="CC87" s="50">
        <v>1586000000</v>
      </c>
      <c r="CD87" s="50"/>
      <c r="CE87" s="50"/>
      <c r="CF87" s="51">
        <v>4843000000</v>
      </c>
      <c r="CG87" s="52">
        <v>17113000000</v>
      </c>
      <c r="CH87" s="60">
        <v>19737000000</v>
      </c>
      <c r="CI87" s="52"/>
      <c r="CJ87" s="49">
        <v>5091000000</v>
      </c>
      <c r="CK87" s="50">
        <v>3000000</v>
      </c>
      <c r="CL87" s="50">
        <v>5088000000</v>
      </c>
      <c r="CM87" s="51"/>
      <c r="CN87" s="54"/>
      <c r="CO87" s="50">
        <v>-271000000</v>
      </c>
      <c r="CP87" s="51">
        <v>-65000000</v>
      </c>
      <c r="CQ87" s="54">
        <v>4755000000</v>
      </c>
      <c r="CR87" s="50">
        <v>37000000</v>
      </c>
      <c r="CS87" s="56">
        <v>4792000000</v>
      </c>
      <c r="CT87" s="52">
        <v>24529000000</v>
      </c>
    </row>
    <row r="88" spans="1:98" x14ac:dyDescent="0.2">
      <c r="A88" s="47" t="s">
        <v>268</v>
      </c>
      <c r="B88" s="47" t="s">
        <v>269</v>
      </c>
      <c r="C88" s="47" t="str">
        <f>VLOOKUP(A88,'[1]S&amp;P 500 Wikipedia'!A:D,3,FALSE)</f>
        <v>Health Care</v>
      </c>
      <c r="D88" s="47">
        <v>378107</v>
      </c>
      <c r="E88" s="47" t="s">
        <v>16</v>
      </c>
      <c r="F88" s="47">
        <v>2018</v>
      </c>
      <c r="G88" s="47" t="s">
        <v>17</v>
      </c>
      <c r="H88" s="48">
        <v>43465</v>
      </c>
      <c r="I88" s="48">
        <v>43515</v>
      </c>
      <c r="J88" s="48">
        <v>43515</v>
      </c>
      <c r="K88" s="47">
        <v>411524000</v>
      </c>
      <c r="L88" s="47">
        <v>420698000</v>
      </c>
      <c r="M88" s="59" t="s">
        <v>1687</v>
      </c>
      <c r="N88" s="49">
        <v>6064000000</v>
      </c>
      <c r="O88" s="50">
        <v>5342000000</v>
      </c>
      <c r="P88" s="51">
        <v>722000000</v>
      </c>
      <c r="Q88" s="36">
        <v>5150000000</v>
      </c>
      <c r="R88" s="37">
        <v>5150000000</v>
      </c>
      <c r="S88" s="51"/>
      <c r="T88" s="52"/>
      <c r="U88" s="49"/>
      <c r="V88" s="50"/>
      <c r="W88" s="50"/>
      <c r="X88" s="50"/>
      <c r="Y88" s="51"/>
      <c r="Z88" s="38">
        <v>784000000</v>
      </c>
      <c r="AA88" s="52"/>
      <c r="AB88" s="52"/>
      <c r="AC88" s="52"/>
      <c r="AD88" s="52"/>
      <c r="AE88" s="52"/>
      <c r="AF88" s="52"/>
      <c r="AG88" s="38">
        <v>784000000</v>
      </c>
      <c r="AH88" s="52">
        <v>11998000000</v>
      </c>
      <c r="AI88" s="49">
        <v>1706000000</v>
      </c>
      <c r="AJ88" s="50">
        <v>1706000000</v>
      </c>
      <c r="AK88" s="51"/>
      <c r="AL88" s="49">
        <v>6861000000</v>
      </c>
      <c r="AM88" s="50"/>
      <c r="AN88" s="50"/>
      <c r="AO88" s="51"/>
      <c r="AP88" s="49">
        <v>10336000000</v>
      </c>
      <c r="AQ88" s="50">
        <v>2239000000</v>
      </c>
      <c r="AR88" s="50">
        <v>7015000000</v>
      </c>
      <c r="AS88" s="50"/>
      <c r="AT88" s="50"/>
      <c r="AU88" s="50"/>
      <c r="AV88" s="50"/>
      <c r="AW88" s="50"/>
      <c r="AX88" s="50"/>
      <c r="AY88" s="50"/>
      <c r="AZ88" s="51">
        <v>1082000000</v>
      </c>
      <c r="BA88" s="52">
        <v>18903000000</v>
      </c>
      <c r="BB88" s="52">
        <v>30901000000</v>
      </c>
      <c r="BC88" s="49">
        <v>4717000000</v>
      </c>
      <c r="BD88" s="50">
        <v>4051000000</v>
      </c>
      <c r="BE88" s="50"/>
      <c r="BF88" s="50"/>
      <c r="BG88" s="51">
        <v>666000000</v>
      </c>
      <c r="BH88" s="49">
        <v>38000000</v>
      </c>
      <c r="BI88" s="50"/>
      <c r="BJ88" s="50"/>
      <c r="BK88" s="51">
        <v>38000000</v>
      </c>
      <c r="BL88" s="49">
        <v>7216000000</v>
      </c>
      <c r="BM88" s="50">
        <v>385000000</v>
      </c>
      <c r="BN88" s="50"/>
      <c r="BO88" s="50"/>
      <c r="BP88" s="50"/>
      <c r="BQ88" s="51">
        <v>6831000000</v>
      </c>
      <c r="BR88" s="52">
        <v>11971000000</v>
      </c>
      <c r="BS88" s="49">
        <v>6648000000</v>
      </c>
      <c r="BT88" s="50"/>
      <c r="BU88" s="51"/>
      <c r="BV88" s="49">
        <v>1259000000</v>
      </c>
      <c r="BW88" s="50"/>
      <c r="BX88" s="50"/>
      <c r="BY88" s="50"/>
      <c r="BZ88" s="50"/>
      <c r="CA88" s="50"/>
      <c r="CB88" s="50"/>
      <c r="CC88" s="50"/>
      <c r="CD88" s="50"/>
      <c r="CE88" s="50"/>
      <c r="CF88" s="51">
        <v>1259000000</v>
      </c>
      <c r="CG88" s="52">
        <v>7907000000</v>
      </c>
      <c r="CH88" s="60">
        <v>19878000000</v>
      </c>
      <c r="CI88" s="52">
        <v>0</v>
      </c>
      <c r="CJ88" s="49">
        <v>7449000000</v>
      </c>
      <c r="CK88" s="50">
        <v>0</v>
      </c>
      <c r="CL88" s="50">
        <v>7449000000</v>
      </c>
      <c r="CM88" s="51"/>
      <c r="CN88" s="54">
        <v>-139000000</v>
      </c>
      <c r="CO88" s="50">
        <v>3663000000</v>
      </c>
      <c r="CP88" s="51">
        <v>-56000000</v>
      </c>
      <c r="CQ88" s="54">
        <v>10917000000</v>
      </c>
      <c r="CR88" s="50">
        <v>106000000</v>
      </c>
      <c r="CS88" s="56">
        <v>11023000000</v>
      </c>
      <c r="CT88" s="52">
        <v>30901000000</v>
      </c>
    </row>
    <row r="89" spans="1:98" x14ac:dyDescent="0.2">
      <c r="A89" s="47" t="s">
        <v>271</v>
      </c>
      <c r="B89" s="47" t="s">
        <v>272</v>
      </c>
      <c r="C89" s="47" t="str">
        <f>VLOOKUP(A89,'[1]S&amp;P 500 Wikipedia'!A:D,3,FALSE)</f>
        <v>Utilities</v>
      </c>
      <c r="D89" s="47">
        <v>378108</v>
      </c>
      <c r="E89" s="47" t="s">
        <v>16</v>
      </c>
      <c r="F89" s="47">
        <v>2018</v>
      </c>
      <c r="G89" s="47" t="s">
        <v>17</v>
      </c>
      <c r="H89" s="48">
        <v>43465</v>
      </c>
      <c r="I89" s="48">
        <v>43524</v>
      </c>
      <c r="J89" s="48">
        <v>43684</v>
      </c>
      <c r="K89" s="47">
        <v>501008000</v>
      </c>
      <c r="L89" s="47">
        <v>509438000</v>
      </c>
      <c r="M89" s="47" t="s">
        <v>2042</v>
      </c>
      <c r="N89" s="49">
        <v>4771000000</v>
      </c>
      <c r="O89" s="50">
        <v>4231000000</v>
      </c>
      <c r="P89" s="51">
        <v>540000000</v>
      </c>
      <c r="Q89" s="49">
        <v>1190000000</v>
      </c>
      <c r="R89" s="50">
        <v>1190000000</v>
      </c>
      <c r="S89" s="51"/>
      <c r="T89" s="52"/>
      <c r="U89" s="49">
        <v>394000000</v>
      </c>
      <c r="V89" s="50">
        <v>200000000</v>
      </c>
      <c r="W89" s="50"/>
      <c r="X89" s="50"/>
      <c r="Y89" s="51">
        <v>194000000</v>
      </c>
      <c r="Z89" s="52">
        <v>670000000</v>
      </c>
      <c r="AA89" s="52">
        <v>192000000</v>
      </c>
      <c r="AB89" s="52">
        <v>100000000</v>
      </c>
      <c r="AC89" s="52"/>
      <c r="AD89" s="52"/>
      <c r="AE89" s="52">
        <v>0</v>
      </c>
      <c r="AF89" s="52"/>
      <c r="AG89" s="52">
        <v>378000000</v>
      </c>
      <c r="AH89" s="52">
        <v>7025000000</v>
      </c>
      <c r="AI89" s="49">
        <v>14044000000</v>
      </c>
      <c r="AJ89" s="50">
        <v>20267000000</v>
      </c>
      <c r="AK89" s="51">
        <v>-6223000000</v>
      </c>
      <c r="AL89" s="49"/>
      <c r="AM89" s="50"/>
      <c r="AN89" s="50"/>
      <c r="AO89" s="51"/>
      <c r="AP89" s="49">
        <v>5940000000</v>
      </c>
      <c r="AQ89" s="50">
        <v>65000000</v>
      </c>
      <c r="AR89" s="50">
        <v>867000000</v>
      </c>
      <c r="AS89" s="50"/>
      <c r="AT89" s="50"/>
      <c r="AU89" s="50"/>
      <c r="AV89" s="50"/>
      <c r="AW89" s="50"/>
      <c r="AX89" s="50"/>
      <c r="AY89" s="50">
        <v>2845000000</v>
      </c>
      <c r="AZ89" s="51">
        <v>2163000000</v>
      </c>
      <c r="BA89" s="52">
        <v>19984000000</v>
      </c>
      <c r="BB89" s="52">
        <v>27009000000</v>
      </c>
      <c r="BC89" s="49">
        <v>1631000000</v>
      </c>
      <c r="BD89" s="50">
        <v>1240000000</v>
      </c>
      <c r="BE89" s="50"/>
      <c r="BF89" s="50">
        <v>187000000</v>
      </c>
      <c r="BG89" s="51">
        <v>204000000</v>
      </c>
      <c r="BH89" s="49">
        <v>482000000</v>
      </c>
      <c r="BI89" s="50"/>
      <c r="BJ89" s="50"/>
      <c r="BK89" s="51">
        <v>482000000</v>
      </c>
      <c r="BL89" s="49">
        <v>1189000000</v>
      </c>
      <c r="BM89" s="50"/>
      <c r="BN89" s="50">
        <v>727000000</v>
      </c>
      <c r="BO89" s="50"/>
      <c r="BP89" s="50"/>
      <c r="BQ89" s="51">
        <v>462000000</v>
      </c>
      <c r="BR89" s="52">
        <v>3302000000</v>
      </c>
      <c r="BS89" s="49">
        <v>7705000000</v>
      </c>
      <c r="BT89" s="50"/>
      <c r="BU89" s="51"/>
      <c r="BV89" s="49">
        <v>7944000000</v>
      </c>
      <c r="BW89" s="50"/>
      <c r="BX89" s="50">
        <v>796000000</v>
      </c>
      <c r="BY89" s="50"/>
      <c r="BZ89" s="50"/>
      <c r="CA89" s="50"/>
      <c r="CB89" s="50"/>
      <c r="CC89" s="50">
        <v>3239000000</v>
      </c>
      <c r="CD89" s="50">
        <v>5000000</v>
      </c>
      <c r="CE89" s="50"/>
      <c r="CF89" s="51">
        <v>3904000000</v>
      </c>
      <c r="CG89" s="52">
        <v>15649000000</v>
      </c>
      <c r="CH89" s="60">
        <v>18951000000</v>
      </c>
      <c r="CI89" s="52">
        <v>1740000000</v>
      </c>
      <c r="CJ89" s="49">
        <v>6077000000</v>
      </c>
      <c r="CK89" s="50">
        <v>5000000</v>
      </c>
      <c r="CL89" s="50">
        <v>6072000000</v>
      </c>
      <c r="CM89" s="51"/>
      <c r="CN89" s="54"/>
      <c r="CO89" s="50">
        <v>349000000</v>
      </c>
      <c r="CP89" s="51">
        <v>-108000000</v>
      </c>
      <c r="CQ89" s="54">
        <v>8058000000</v>
      </c>
      <c r="CR89" s="50"/>
      <c r="CS89" s="56">
        <v>8058000000</v>
      </c>
      <c r="CT89" s="52">
        <v>27009000000</v>
      </c>
    </row>
    <row r="90" spans="1:98" x14ac:dyDescent="0.2">
      <c r="A90" s="47" t="s">
        <v>236</v>
      </c>
      <c r="B90" s="47" t="s">
        <v>237</v>
      </c>
      <c r="C90" s="47" t="str">
        <f>VLOOKUP(A90,'[1]S&amp;P 500 Wikipedia'!A:D,3,FALSE)</f>
        <v>Energy</v>
      </c>
      <c r="D90" s="47">
        <v>378102</v>
      </c>
      <c r="E90" s="47" t="s">
        <v>16</v>
      </c>
      <c r="F90" s="47">
        <v>2018</v>
      </c>
      <c r="G90" s="47" t="s">
        <v>17</v>
      </c>
      <c r="H90" s="48">
        <v>43465</v>
      </c>
      <c r="I90" s="48">
        <v>43522</v>
      </c>
      <c r="J90" s="48">
        <v>43522</v>
      </c>
      <c r="K90" s="47">
        <v>430610000</v>
      </c>
      <c r="L90" s="47">
        <v>432499000</v>
      </c>
      <c r="M90" s="47" t="s">
        <v>1689</v>
      </c>
      <c r="N90" s="49">
        <v>2287000</v>
      </c>
      <c r="O90" s="50">
        <v>2287000</v>
      </c>
      <c r="P90" s="51"/>
      <c r="Q90" s="49">
        <v>362403000</v>
      </c>
      <c r="R90" s="50">
        <v>362403000</v>
      </c>
      <c r="S90" s="51"/>
      <c r="T90" s="52"/>
      <c r="U90" s="49">
        <v>11076000</v>
      </c>
      <c r="V90" s="50"/>
      <c r="W90" s="50"/>
      <c r="X90" s="50"/>
      <c r="Y90" s="51"/>
      <c r="Z90" s="52">
        <v>168779000</v>
      </c>
      <c r="AA90" s="52"/>
      <c r="AB90" s="52">
        <v>57665000</v>
      </c>
      <c r="AC90" s="52">
        <v>0</v>
      </c>
      <c r="AD90" s="52"/>
      <c r="AE90" s="52">
        <v>109251000</v>
      </c>
      <c r="AF90" s="52"/>
      <c r="AG90" s="52">
        <v>1863000</v>
      </c>
      <c r="AH90" s="52">
        <v>544545000</v>
      </c>
      <c r="AI90" s="49">
        <v>3463606000</v>
      </c>
      <c r="AJ90" s="50"/>
      <c r="AK90" s="51"/>
      <c r="AL90" s="49"/>
      <c r="AM90" s="50"/>
      <c r="AN90" s="50"/>
      <c r="AO90" s="51"/>
      <c r="AP90" s="49">
        <v>190678000</v>
      </c>
      <c r="AQ90" s="50"/>
      <c r="AR90" s="50"/>
      <c r="AS90" s="50"/>
      <c r="AT90" s="50"/>
      <c r="AU90" s="50"/>
      <c r="AV90" s="50">
        <v>0</v>
      </c>
      <c r="AW90" s="50"/>
      <c r="AX90" s="50">
        <v>0</v>
      </c>
      <c r="AY90" s="50">
        <v>163181000</v>
      </c>
      <c r="AZ90" s="51">
        <v>27497000</v>
      </c>
      <c r="BA90" s="52">
        <v>3654284000</v>
      </c>
      <c r="BB90" s="52">
        <v>4198829000</v>
      </c>
      <c r="BC90" s="49">
        <v>287264000</v>
      </c>
      <c r="BD90" s="50">
        <v>241939000</v>
      </c>
      <c r="BE90" s="50"/>
      <c r="BF90" s="50">
        <v>20098000</v>
      </c>
      <c r="BG90" s="51">
        <v>25227000</v>
      </c>
      <c r="BH90" s="49">
        <v>0</v>
      </c>
      <c r="BI90" s="50"/>
      <c r="BJ90" s="50"/>
      <c r="BK90" s="51">
        <v>0</v>
      </c>
      <c r="BL90" s="49">
        <v>0</v>
      </c>
      <c r="BM90" s="50"/>
      <c r="BN90" s="50">
        <v>0</v>
      </c>
      <c r="BO90" s="50"/>
      <c r="BP90" s="50"/>
      <c r="BQ90" s="51"/>
      <c r="BR90" s="52">
        <v>287264000</v>
      </c>
      <c r="BS90" s="49">
        <v>1226104000</v>
      </c>
      <c r="BT90" s="50"/>
      <c r="BU90" s="51"/>
      <c r="BV90" s="49">
        <v>597302000</v>
      </c>
      <c r="BW90" s="50"/>
      <c r="BX90" s="50">
        <v>27912000</v>
      </c>
      <c r="BY90" s="50"/>
      <c r="BZ90" s="50"/>
      <c r="CA90" s="50"/>
      <c r="CB90" s="50"/>
      <c r="CC90" s="50">
        <v>458597000</v>
      </c>
      <c r="CD90" s="50"/>
      <c r="CE90" s="50"/>
      <c r="CF90" s="51">
        <v>110793000</v>
      </c>
      <c r="CG90" s="52">
        <v>1823406000</v>
      </c>
      <c r="CH90" s="60">
        <v>2110670000</v>
      </c>
      <c r="CI90" s="52"/>
      <c r="CJ90" s="49">
        <v>1810752000</v>
      </c>
      <c r="CK90" s="50">
        <v>47610000</v>
      </c>
      <c r="CL90" s="50">
        <v>1763142000</v>
      </c>
      <c r="CM90" s="51"/>
      <c r="CN90" s="54">
        <v>-1334688000</v>
      </c>
      <c r="CO90" s="50">
        <v>1607658000</v>
      </c>
      <c r="CP90" s="51">
        <v>4437000</v>
      </c>
      <c r="CQ90" s="54">
        <v>2088159000</v>
      </c>
      <c r="CR90" s="50"/>
      <c r="CS90" s="56">
        <v>2088159000</v>
      </c>
      <c r="CT90" s="52">
        <v>4198829000</v>
      </c>
    </row>
    <row r="91" spans="1:98" x14ac:dyDescent="0.2">
      <c r="A91" s="47" t="s">
        <v>1129</v>
      </c>
      <c r="B91" s="47" t="s">
        <v>1130</v>
      </c>
      <c r="C91" s="47" t="str">
        <f>VLOOKUP(A91,'[1]S&amp;P 500 Wikipedia'!A:D,3,FALSE)</f>
        <v>Health Care</v>
      </c>
      <c r="D91" s="47">
        <v>186450</v>
      </c>
      <c r="E91" s="47" t="s">
        <v>16</v>
      </c>
      <c r="F91" s="47">
        <v>2018</v>
      </c>
      <c r="G91" s="47" t="s">
        <v>17</v>
      </c>
      <c r="H91" s="48">
        <v>43404</v>
      </c>
      <c r="I91" s="48">
        <v>43455</v>
      </c>
      <c r="J91" s="48">
        <v>43455</v>
      </c>
      <c r="K91" s="47">
        <v>49300000</v>
      </c>
      <c r="L91" s="47">
        <v>50600000</v>
      </c>
      <c r="M91" s="47" t="s">
        <v>1690</v>
      </c>
      <c r="N91" s="49">
        <v>77700000</v>
      </c>
      <c r="O91" s="50">
        <v>77700000</v>
      </c>
      <c r="P91" s="51"/>
      <c r="Q91" s="49">
        <v>374700000</v>
      </c>
      <c r="R91" s="50">
        <v>374700000</v>
      </c>
      <c r="S91" s="51"/>
      <c r="T91" s="52"/>
      <c r="U91" s="49">
        <v>468800000</v>
      </c>
      <c r="V91" s="50"/>
      <c r="W91" s="50"/>
      <c r="X91" s="50"/>
      <c r="Y91" s="51"/>
      <c r="Z91" s="52">
        <v>169700000</v>
      </c>
      <c r="AA91" s="52">
        <v>169700000</v>
      </c>
      <c r="AB91" s="52"/>
      <c r="AC91" s="52"/>
      <c r="AD91" s="52"/>
      <c r="AE91" s="52"/>
      <c r="AF91" s="52"/>
      <c r="AG91" s="52"/>
      <c r="AH91" s="52">
        <v>1090900000</v>
      </c>
      <c r="AI91" s="49">
        <v>976000000</v>
      </c>
      <c r="AJ91" s="50">
        <v>1930300000</v>
      </c>
      <c r="AK91" s="51">
        <v>-954300000</v>
      </c>
      <c r="AL91" s="49"/>
      <c r="AM91" s="50"/>
      <c r="AN91" s="50"/>
      <c r="AO91" s="51"/>
      <c r="AP91" s="49">
        <v>4045900000</v>
      </c>
      <c r="AQ91" s="50"/>
      <c r="AR91" s="50">
        <v>2392100000</v>
      </c>
      <c r="AS91" s="50">
        <v>1521300000</v>
      </c>
      <c r="AT91" s="50"/>
      <c r="AU91" s="50">
        <v>58400000</v>
      </c>
      <c r="AV91" s="50"/>
      <c r="AW91" s="50"/>
      <c r="AX91" s="50"/>
      <c r="AY91" s="50"/>
      <c r="AZ91" s="51">
        <v>74100000</v>
      </c>
      <c r="BA91" s="52">
        <v>5021900000</v>
      </c>
      <c r="BB91" s="52">
        <v>6112800000</v>
      </c>
      <c r="BC91" s="49">
        <v>146400000</v>
      </c>
      <c r="BD91" s="50">
        <v>146400000</v>
      </c>
      <c r="BE91" s="50"/>
      <c r="BF91" s="50"/>
      <c r="BG91" s="51"/>
      <c r="BH91" s="49">
        <v>37100000</v>
      </c>
      <c r="BI91" s="50">
        <v>37100000</v>
      </c>
      <c r="BJ91" s="50"/>
      <c r="BK91" s="51"/>
      <c r="BL91" s="49">
        <v>353000000</v>
      </c>
      <c r="BM91" s="50"/>
      <c r="BN91" s="50"/>
      <c r="BO91" s="50"/>
      <c r="BP91" s="50"/>
      <c r="BQ91" s="51">
        <v>353000000</v>
      </c>
      <c r="BR91" s="52">
        <v>536500000</v>
      </c>
      <c r="BS91" s="49">
        <v>1985700000</v>
      </c>
      <c r="BT91" s="50"/>
      <c r="BU91" s="51"/>
      <c r="BV91" s="49">
        <v>282800000</v>
      </c>
      <c r="BW91" s="50"/>
      <c r="BX91" s="50"/>
      <c r="BY91" s="50"/>
      <c r="BZ91" s="50"/>
      <c r="CA91" s="50"/>
      <c r="CB91" s="50"/>
      <c r="CC91" s="50">
        <v>31000000</v>
      </c>
      <c r="CD91" s="50"/>
      <c r="CE91" s="50"/>
      <c r="CF91" s="51">
        <v>251800000</v>
      </c>
      <c r="CG91" s="52">
        <v>2268500000</v>
      </c>
      <c r="CH91" s="60">
        <v>2805000000</v>
      </c>
      <c r="CI91" s="52">
        <v>0</v>
      </c>
      <c r="CJ91" s="49">
        <v>1577400000</v>
      </c>
      <c r="CK91" s="50">
        <v>5300000</v>
      </c>
      <c r="CL91" s="50">
        <v>1572100000</v>
      </c>
      <c r="CM91" s="51"/>
      <c r="CN91" s="54">
        <v>-415100000</v>
      </c>
      <c r="CO91" s="50">
        <v>2576000000</v>
      </c>
      <c r="CP91" s="51">
        <v>-430700000</v>
      </c>
      <c r="CQ91" s="54">
        <v>3307600000</v>
      </c>
      <c r="CR91" s="50">
        <v>200000</v>
      </c>
      <c r="CS91" s="56">
        <v>3307800000</v>
      </c>
      <c r="CT91" s="52">
        <v>6112800000</v>
      </c>
    </row>
    <row r="92" spans="1:98" x14ac:dyDescent="0.2">
      <c r="A92" s="47" t="s">
        <v>328</v>
      </c>
      <c r="B92" s="47" t="s">
        <v>329</v>
      </c>
      <c r="C92" s="47" t="str">
        <f>VLOOKUP(A92,'[1]S&amp;P 500 Wikipedia'!A:D,3,FALSE)</f>
        <v>Energy</v>
      </c>
      <c r="D92" s="47">
        <v>378120</v>
      </c>
      <c r="E92" s="47" t="s">
        <v>16</v>
      </c>
      <c r="F92" s="47">
        <v>2018</v>
      </c>
      <c r="G92" s="47" t="s">
        <v>17</v>
      </c>
      <c r="H92" s="48">
        <v>43465</v>
      </c>
      <c r="I92" s="48">
        <v>43515</v>
      </c>
      <c r="J92" s="48">
        <v>43515</v>
      </c>
      <c r="K92" s="47">
        <v>1150793000</v>
      </c>
      <c r="L92" s="47">
        <v>1161837000</v>
      </c>
      <c r="M92" s="47" t="s">
        <v>1691</v>
      </c>
      <c r="N92" s="49">
        <v>7625000000</v>
      </c>
      <c r="O92" s="50">
        <v>5915000000</v>
      </c>
      <c r="P92" s="51">
        <v>1710000000</v>
      </c>
      <c r="Q92" s="49">
        <v>3920000000</v>
      </c>
      <c r="R92" s="50"/>
      <c r="S92" s="51"/>
      <c r="T92" s="52"/>
      <c r="U92" s="49">
        <v>1007000000</v>
      </c>
      <c r="V92" s="50"/>
      <c r="W92" s="50"/>
      <c r="X92" s="50"/>
      <c r="Y92" s="51"/>
      <c r="Z92" s="52">
        <v>722000000</v>
      </c>
      <c r="AA92" s="52">
        <v>575000000</v>
      </c>
      <c r="AB92" s="52"/>
      <c r="AC92" s="52"/>
      <c r="AD92" s="52"/>
      <c r="AE92" s="52"/>
      <c r="AF92" s="52"/>
      <c r="AG92" s="52">
        <v>147000000</v>
      </c>
      <c r="AH92" s="52">
        <v>13274000000</v>
      </c>
      <c r="AI92" s="49">
        <v>45698000000</v>
      </c>
      <c r="AJ92" s="50"/>
      <c r="AK92" s="51"/>
      <c r="AL92" s="49">
        <v>9329000000</v>
      </c>
      <c r="AM92" s="50"/>
      <c r="AN92" s="50"/>
      <c r="AO92" s="51"/>
      <c r="AP92" s="49">
        <v>1679000000</v>
      </c>
      <c r="AQ92" s="50"/>
      <c r="AR92" s="50"/>
      <c r="AS92" s="50"/>
      <c r="AT92" s="50"/>
      <c r="AU92" s="50"/>
      <c r="AV92" s="50"/>
      <c r="AW92" s="50"/>
      <c r="AX92" s="50"/>
      <c r="AY92" s="50">
        <v>335000000</v>
      </c>
      <c r="AZ92" s="51">
        <v>1344000000</v>
      </c>
      <c r="BA92" s="52">
        <v>56706000000</v>
      </c>
      <c r="BB92" s="52">
        <v>69980000000</v>
      </c>
      <c r="BC92" s="49">
        <v>5215000000</v>
      </c>
      <c r="BD92" s="50">
        <v>3863000000</v>
      </c>
      <c r="BE92" s="50">
        <v>1320000000</v>
      </c>
      <c r="BF92" s="50"/>
      <c r="BG92" s="51">
        <v>32000000</v>
      </c>
      <c r="BH92" s="49">
        <v>112000000</v>
      </c>
      <c r="BI92" s="50"/>
      <c r="BJ92" s="50"/>
      <c r="BK92" s="51"/>
      <c r="BL92" s="49">
        <v>2068000000</v>
      </c>
      <c r="BM92" s="50"/>
      <c r="BN92" s="50"/>
      <c r="BO92" s="50"/>
      <c r="BP92" s="50"/>
      <c r="BQ92" s="51">
        <v>2068000000</v>
      </c>
      <c r="BR92" s="52">
        <v>7395000000</v>
      </c>
      <c r="BS92" s="49">
        <v>14856000000</v>
      </c>
      <c r="BT92" s="50"/>
      <c r="BU92" s="51"/>
      <c r="BV92" s="49">
        <v>15665000000</v>
      </c>
      <c r="BW92" s="50"/>
      <c r="BX92" s="50">
        <v>1764000000</v>
      </c>
      <c r="BY92" s="50"/>
      <c r="BZ92" s="50"/>
      <c r="CA92" s="50"/>
      <c r="CB92" s="50"/>
      <c r="CC92" s="50">
        <v>5021000000</v>
      </c>
      <c r="CD92" s="50"/>
      <c r="CE92" s="50"/>
      <c r="CF92" s="51">
        <v>8880000000</v>
      </c>
      <c r="CG92" s="52">
        <v>30521000000</v>
      </c>
      <c r="CH92" s="60">
        <v>37916000000</v>
      </c>
      <c r="CI92" s="52"/>
      <c r="CJ92" s="49">
        <v>46897000000</v>
      </c>
      <c r="CK92" s="50">
        <v>18000000</v>
      </c>
      <c r="CL92" s="50"/>
      <c r="CM92" s="51">
        <v>46879000000</v>
      </c>
      <c r="CN92" s="54">
        <v>-42905000000</v>
      </c>
      <c r="CO92" s="50">
        <v>34010000000</v>
      </c>
      <c r="CP92" s="51">
        <v>-6063000000</v>
      </c>
      <c r="CQ92" s="54">
        <v>31939000000</v>
      </c>
      <c r="CR92" s="50">
        <v>125000000</v>
      </c>
      <c r="CS92" s="56">
        <v>32064000000</v>
      </c>
      <c r="CT92" s="52">
        <v>69980000000</v>
      </c>
    </row>
    <row r="93" spans="1:98" x14ac:dyDescent="0.2">
      <c r="A93" s="47" t="s">
        <v>343</v>
      </c>
      <c r="B93" s="47" t="s">
        <v>344</v>
      </c>
      <c r="C93" s="47" t="str">
        <f>VLOOKUP(A93,'[1]S&amp;P 500 Wikipedia'!A:D,3,FALSE)</f>
        <v>Consumer Staples</v>
      </c>
      <c r="D93" s="47">
        <v>217867</v>
      </c>
      <c r="E93" s="47" t="s">
        <v>16</v>
      </c>
      <c r="F93" s="47">
        <v>2018</v>
      </c>
      <c r="G93" s="47" t="s">
        <v>17</v>
      </c>
      <c r="H93" s="48">
        <v>43373</v>
      </c>
      <c r="I93" s="48">
        <v>43399</v>
      </c>
      <c r="J93" s="48">
        <v>43399</v>
      </c>
      <c r="K93" s="47">
        <v>438333000</v>
      </c>
      <c r="L93" s="47">
        <v>443202000</v>
      </c>
      <c r="M93" s="47" t="s">
        <v>1692</v>
      </c>
      <c r="N93" s="49">
        <v>7259000000</v>
      </c>
      <c r="O93" s="50">
        <v>6055000000</v>
      </c>
      <c r="P93" s="51">
        <v>1204000000</v>
      </c>
      <c r="Q93" s="49">
        <v>1669000000</v>
      </c>
      <c r="R93" s="50">
        <v>1669000000</v>
      </c>
      <c r="S93" s="51"/>
      <c r="T93" s="52"/>
      <c r="U93" s="49">
        <v>11040000000</v>
      </c>
      <c r="V93" s="50"/>
      <c r="W93" s="50"/>
      <c r="X93" s="50"/>
      <c r="Y93" s="51"/>
      <c r="Z93" s="52">
        <v>321000000</v>
      </c>
      <c r="AA93" s="52"/>
      <c r="AB93" s="52"/>
      <c r="AC93" s="52"/>
      <c r="AD93" s="52"/>
      <c r="AE93" s="52"/>
      <c r="AF93" s="52"/>
      <c r="AG93" s="52"/>
      <c r="AH93" s="52">
        <v>20289000000</v>
      </c>
      <c r="AI93" s="49">
        <v>19681000000</v>
      </c>
      <c r="AJ93" s="50">
        <v>30714000000</v>
      </c>
      <c r="AK93" s="51">
        <v>-11033000000</v>
      </c>
      <c r="AL93" s="49"/>
      <c r="AM93" s="50"/>
      <c r="AN93" s="50"/>
      <c r="AO93" s="51"/>
      <c r="AP93" s="49">
        <v>860000000</v>
      </c>
      <c r="AQ93" s="50"/>
      <c r="AR93" s="50"/>
      <c r="AS93" s="50"/>
      <c r="AT93" s="50"/>
      <c r="AU93" s="50"/>
      <c r="AV93" s="50"/>
      <c r="AW93" s="50"/>
      <c r="AX93" s="50"/>
      <c r="AY93" s="50"/>
      <c r="AZ93" s="51"/>
      <c r="BA93" s="52">
        <v>20541000000</v>
      </c>
      <c r="BB93" s="52">
        <v>40830000000</v>
      </c>
      <c r="BC93" s="49">
        <v>14231000000</v>
      </c>
      <c r="BD93" s="50">
        <v>11237000000</v>
      </c>
      <c r="BE93" s="50"/>
      <c r="BF93" s="50"/>
      <c r="BG93" s="51">
        <v>2994000000</v>
      </c>
      <c r="BH93" s="49"/>
      <c r="BI93" s="50"/>
      <c r="BJ93" s="50"/>
      <c r="BK93" s="51"/>
      <c r="BL93" s="49">
        <v>5695000000</v>
      </c>
      <c r="BM93" s="50"/>
      <c r="BN93" s="50"/>
      <c r="BO93" s="50"/>
      <c r="BP93" s="50"/>
      <c r="BQ93" s="51">
        <v>5695000000</v>
      </c>
      <c r="BR93" s="52">
        <v>19926000000</v>
      </c>
      <c r="BS93" s="49">
        <v>6487000000</v>
      </c>
      <c r="BT93" s="50">
        <v>6487000000</v>
      </c>
      <c r="BU93" s="51"/>
      <c r="BV93" s="49">
        <v>1314000000</v>
      </c>
      <c r="BW93" s="50"/>
      <c r="BX93" s="50"/>
      <c r="BY93" s="50"/>
      <c r="BZ93" s="50"/>
      <c r="CA93" s="50"/>
      <c r="CB93" s="50"/>
      <c r="CC93" s="50"/>
      <c r="CD93" s="50"/>
      <c r="CE93" s="50"/>
      <c r="CF93" s="51">
        <v>1314000000</v>
      </c>
      <c r="CG93" s="52">
        <v>7801000000</v>
      </c>
      <c r="CH93" s="60">
        <v>27727000000</v>
      </c>
      <c r="CI93" s="52">
        <v>0</v>
      </c>
      <c r="CJ93" s="49">
        <v>6111000000</v>
      </c>
      <c r="CK93" s="50">
        <v>4000000</v>
      </c>
      <c r="CL93" s="50">
        <v>6107000000</v>
      </c>
      <c r="CM93" s="51"/>
      <c r="CN93" s="54"/>
      <c r="CO93" s="50">
        <v>7887000000</v>
      </c>
      <c r="CP93" s="51">
        <v>-1199000000</v>
      </c>
      <c r="CQ93" s="54">
        <v>12799000000</v>
      </c>
      <c r="CR93" s="50">
        <v>304000000</v>
      </c>
      <c r="CS93" s="56">
        <v>13103000000</v>
      </c>
      <c r="CT93" s="52">
        <v>40830000000</v>
      </c>
    </row>
    <row r="94" spans="1:98" x14ac:dyDescent="0.2">
      <c r="A94" s="47" t="s">
        <v>346</v>
      </c>
      <c r="B94" s="47" t="s">
        <v>347</v>
      </c>
      <c r="C94" s="47" t="str">
        <f>VLOOKUP(A94,'[1]S&amp;P 500 Wikipedia'!A:D,3,FALSE)</f>
        <v>Consumer Staples</v>
      </c>
      <c r="D94" s="47">
        <v>376164</v>
      </c>
      <c r="E94" s="47" t="s">
        <v>16</v>
      </c>
      <c r="F94" s="47">
        <v>2019</v>
      </c>
      <c r="G94" s="47" t="s">
        <v>17</v>
      </c>
      <c r="H94" s="48">
        <v>43646</v>
      </c>
      <c r="I94" s="48">
        <v>43705</v>
      </c>
      <c r="J94" s="48">
        <v>43705</v>
      </c>
      <c r="K94" s="47">
        <v>751500000</v>
      </c>
      <c r="L94" s="47">
        <v>751500000</v>
      </c>
      <c r="M94" s="47" t="s">
        <v>1693</v>
      </c>
      <c r="N94" s="49">
        <v>340400000</v>
      </c>
      <c r="O94" s="50">
        <v>340400000</v>
      </c>
      <c r="P94" s="51"/>
      <c r="Q94" s="49">
        <v>1161200000</v>
      </c>
      <c r="R94" s="50">
        <v>1161200000</v>
      </c>
      <c r="S94" s="51"/>
      <c r="T94" s="52"/>
      <c r="U94" s="49">
        <v>1153300000</v>
      </c>
      <c r="V94" s="50"/>
      <c r="W94" s="50"/>
      <c r="X94" s="50"/>
      <c r="Y94" s="51"/>
      <c r="Z94" s="52">
        <v>617800000</v>
      </c>
      <c r="AA94" s="52">
        <v>577800000</v>
      </c>
      <c r="AB94" s="52"/>
      <c r="AC94" s="52"/>
      <c r="AD94" s="52"/>
      <c r="AE94" s="52"/>
      <c r="AF94" s="52"/>
      <c r="AG94" s="52">
        <v>40000000</v>
      </c>
      <c r="AH94" s="52">
        <v>3272700000</v>
      </c>
      <c r="AI94" s="49">
        <v>1600600000</v>
      </c>
      <c r="AJ94" s="50"/>
      <c r="AK94" s="51"/>
      <c r="AL94" s="49"/>
      <c r="AM94" s="50"/>
      <c r="AN94" s="50"/>
      <c r="AO94" s="51"/>
      <c r="AP94" s="49">
        <v>12792100000</v>
      </c>
      <c r="AQ94" s="50"/>
      <c r="AR94" s="50">
        <v>5073800000</v>
      </c>
      <c r="AS94" s="50">
        <v>7422300000</v>
      </c>
      <c r="AT94" s="50"/>
      <c r="AU94" s="50">
        <v>146300000</v>
      </c>
      <c r="AV94" s="50"/>
      <c r="AW94" s="50"/>
      <c r="AX94" s="50"/>
      <c r="AY94" s="50"/>
      <c r="AZ94" s="51">
        <v>149700000</v>
      </c>
      <c r="BA94" s="52">
        <v>14392700000</v>
      </c>
      <c r="BB94" s="52">
        <v>17665400000</v>
      </c>
      <c r="BC94" s="49">
        <v>3283300000</v>
      </c>
      <c r="BD94" s="50">
        <v>1732700000</v>
      </c>
      <c r="BE94" s="50">
        <v>66900000</v>
      </c>
      <c r="BF94" s="50"/>
      <c r="BG94" s="51">
        <v>1483700000</v>
      </c>
      <c r="BH94" s="49">
        <v>193800000</v>
      </c>
      <c r="BI94" s="50"/>
      <c r="BJ94" s="50"/>
      <c r="BK94" s="51"/>
      <c r="BL94" s="49"/>
      <c r="BM94" s="50"/>
      <c r="BN94" s="50"/>
      <c r="BO94" s="50"/>
      <c r="BP94" s="50"/>
      <c r="BQ94" s="51"/>
      <c r="BR94" s="52">
        <v>3477100000</v>
      </c>
      <c r="BS94" s="49">
        <v>7469900000</v>
      </c>
      <c r="BT94" s="50"/>
      <c r="BU94" s="51"/>
      <c r="BV94" s="49">
        <v>1673200000</v>
      </c>
      <c r="BW94" s="50"/>
      <c r="BX94" s="50">
        <v>593500000</v>
      </c>
      <c r="BY94" s="50"/>
      <c r="BZ94" s="50"/>
      <c r="CA94" s="50"/>
      <c r="CB94" s="50"/>
      <c r="CC94" s="50">
        <v>652500000</v>
      </c>
      <c r="CD94" s="50"/>
      <c r="CE94" s="50"/>
      <c r="CF94" s="51">
        <v>427200000</v>
      </c>
      <c r="CG94" s="52">
        <v>9143100000</v>
      </c>
      <c r="CH94" s="60">
        <v>12620200000</v>
      </c>
      <c r="CI94" s="52">
        <v>100000</v>
      </c>
      <c r="CJ94" s="49">
        <v>10628600000</v>
      </c>
      <c r="CK94" s="50">
        <v>8100000</v>
      </c>
      <c r="CL94" s="50">
        <v>10620500000</v>
      </c>
      <c r="CM94" s="51"/>
      <c r="CN94" s="54">
        <v>-1441800000</v>
      </c>
      <c r="CO94" s="50">
        <v>-4541200000</v>
      </c>
      <c r="CP94" s="51">
        <v>-58800000</v>
      </c>
      <c r="CQ94" s="54">
        <v>4586900000</v>
      </c>
      <c r="CR94" s="50">
        <v>458300000</v>
      </c>
      <c r="CS94" s="56">
        <v>5045200000</v>
      </c>
      <c r="CT94" s="52">
        <v>17665400000</v>
      </c>
    </row>
    <row r="95" spans="1:98" x14ac:dyDescent="0.2">
      <c r="A95" s="47" t="s">
        <v>242</v>
      </c>
      <c r="B95" s="47" t="s">
        <v>243</v>
      </c>
      <c r="C95" s="47" t="str">
        <f>VLOOKUP(A95,'[1]S&amp;P 500 Wikipedia'!A:D,3,FALSE)</f>
        <v>Consumer Staples</v>
      </c>
      <c r="D95" s="47">
        <v>249099</v>
      </c>
      <c r="E95" s="47" t="s">
        <v>16</v>
      </c>
      <c r="F95" s="47">
        <v>2018</v>
      </c>
      <c r="G95" s="47" t="s">
        <v>17</v>
      </c>
      <c r="H95" s="48">
        <v>43312</v>
      </c>
      <c r="I95" s="48">
        <v>43370</v>
      </c>
      <c r="J95" s="48">
        <v>43734</v>
      </c>
      <c r="K95" s="47">
        <v>301000000</v>
      </c>
      <c r="L95" s="47">
        <v>304000000</v>
      </c>
      <c r="M95" s="47" t="s">
        <v>1294</v>
      </c>
      <c r="N95" s="49">
        <v>49000000</v>
      </c>
      <c r="O95" s="50">
        <v>49000000</v>
      </c>
      <c r="P95" s="51"/>
      <c r="Q95" s="49">
        <v>563000000</v>
      </c>
      <c r="R95" s="50">
        <v>563000000</v>
      </c>
      <c r="S95" s="51"/>
      <c r="T95" s="52"/>
      <c r="U95" s="49">
        <v>887000000</v>
      </c>
      <c r="V95" s="50"/>
      <c r="W95" s="50"/>
      <c r="X95" s="50"/>
      <c r="Y95" s="51"/>
      <c r="Z95" s="52">
        <v>797000000</v>
      </c>
      <c r="AA95" s="52"/>
      <c r="AB95" s="52"/>
      <c r="AC95" s="52">
        <v>726000000</v>
      </c>
      <c r="AD95" s="52"/>
      <c r="AE95" s="52"/>
      <c r="AF95" s="52"/>
      <c r="AG95" s="52">
        <v>71000000</v>
      </c>
      <c r="AH95" s="52">
        <v>2296000000</v>
      </c>
      <c r="AI95" s="49">
        <v>2466000000</v>
      </c>
      <c r="AJ95" s="50">
        <v>2466000000</v>
      </c>
      <c r="AK95" s="51"/>
      <c r="AL95" s="49"/>
      <c r="AM95" s="50"/>
      <c r="AN95" s="50"/>
      <c r="AO95" s="51"/>
      <c r="AP95" s="49">
        <v>9767000000</v>
      </c>
      <c r="AQ95" s="50"/>
      <c r="AR95" s="50">
        <v>3864000000</v>
      </c>
      <c r="AS95" s="50">
        <v>3664000000</v>
      </c>
      <c r="AT95" s="50"/>
      <c r="AU95" s="50"/>
      <c r="AV95" s="50"/>
      <c r="AW95" s="50"/>
      <c r="AX95" s="50"/>
      <c r="AY95" s="50"/>
      <c r="AZ95" s="51">
        <v>2239000000</v>
      </c>
      <c r="BA95" s="52">
        <v>12233000000</v>
      </c>
      <c r="BB95" s="52">
        <v>14529000000</v>
      </c>
      <c r="BC95" s="49">
        <v>1338000000</v>
      </c>
      <c r="BD95" s="50"/>
      <c r="BE95" s="50">
        <v>10000000</v>
      </c>
      <c r="BF95" s="50">
        <v>107000000</v>
      </c>
      <c r="BG95" s="51">
        <v>1221000000</v>
      </c>
      <c r="BH95" s="49">
        <v>1525000000</v>
      </c>
      <c r="BI95" s="50"/>
      <c r="BJ95" s="50"/>
      <c r="BK95" s="51"/>
      <c r="BL95" s="49">
        <v>731000000</v>
      </c>
      <c r="BM95" s="50"/>
      <c r="BN95" s="50"/>
      <c r="BO95" s="50"/>
      <c r="BP95" s="50"/>
      <c r="BQ95" s="51">
        <v>731000000</v>
      </c>
      <c r="BR95" s="52">
        <v>3594000000</v>
      </c>
      <c r="BS95" s="49">
        <v>7991000000</v>
      </c>
      <c r="BT95" s="50"/>
      <c r="BU95" s="51"/>
      <c r="BV95" s="49">
        <v>1571000000</v>
      </c>
      <c r="BW95" s="50"/>
      <c r="BX95" s="50"/>
      <c r="BY95" s="50"/>
      <c r="BZ95" s="50"/>
      <c r="CA95" s="50"/>
      <c r="CB95" s="50"/>
      <c r="CC95" s="50">
        <v>960000000</v>
      </c>
      <c r="CD95" s="50"/>
      <c r="CE95" s="50"/>
      <c r="CF95" s="51">
        <v>611000000</v>
      </c>
      <c r="CG95" s="52">
        <v>9562000000</v>
      </c>
      <c r="CH95" s="60">
        <v>13156000000</v>
      </c>
      <c r="CI95" s="52">
        <v>0</v>
      </c>
      <c r="CJ95" s="49">
        <v>361000000</v>
      </c>
      <c r="CK95" s="50"/>
      <c r="CL95" s="50"/>
      <c r="CM95" s="51"/>
      <c r="CN95" s="54">
        <v>-1103000000</v>
      </c>
      <c r="CO95" s="50">
        <v>2224000000</v>
      </c>
      <c r="CP95" s="51">
        <v>-118000000</v>
      </c>
      <c r="CQ95" s="54">
        <v>1364000000</v>
      </c>
      <c r="CR95" s="50">
        <v>9000000</v>
      </c>
      <c r="CS95" s="56">
        <v>1373000000</v>
      </c>
      <c r="CT95" s="52">
        <v>14529000000</v>
      </c>
    </row>
    <row r="96" spans="1:98" x14ac:dyDescent="0.2">
      <c r="A96" s="47" t="s">
        <v>337</v>
      </c>
      <c r="B96" s="47" t="s">
        <v>338</v>
      </c>
      <c r="C96" s="47" t="str">
        <f>VLOOKUP(A96,'[1]S&amp;P 500 Wikipedia'!A:D,3,FALSE)</f>
        <v>Industrials</v>
      </c>
      <c r="D96" s="47">
        <v>287342</v>
      </c>
      <c r="E96" s="47" t="s">
        <v>16</v>
      </c>
      <c r="F96" s="47">
        <v>2018</v>
      </c>
      <c r="G96" s="47" t="s">
        <v>17</v>
      </c>
      <c r="H96" s="48">
        <v>43312</v>
      </c>
      <c r="I96" s="48">
        <v>43374</v>
      </c>
      <c r="J96" s="48">
        <v>43374</v>
      </c>
      <c r="K96" s="47">
        <v>232990000</v>
      </c>
      <c r="L96" s="47">
        <v>244397000</v>
      </c>
      <c r="M96" s="47" t="s">
        <v>1694</v>
      </c>
      <c r="N96" s="49">
        <v>274520000</v>
      </c>
      <c r="O96" s="50">
        <v>274520000</v>
      </c>
      <c r="P96" s="51"/>
      <c r="Q96" s="49">
        <v>351601000</v>
      </c>
      <c r="R96" s="50">
        <v>351601000</v>
      </c>
      <c r="S96" s="51"/>
      <c r="T96" s="52"/>
      <c r="U96" s="49">
        <v>16734000</v>
      </c>
      <c r="V96" s="50"/>
      <c r="W96" s="50"/>
      <c r="X96" s="50"/>
      <c r="Y96" s="51"/>
      <c r="Z96" s="52">
        <v>66261000</v>
      </c>
      <c r="AA96" s="52">
        <v>16665000</v>
      </c>
      <c r="AB96" s="52"/>
      <c r="AC96" s="52"/>
      <c r="AD96" s="52"/>
      <c r="AE96" s="52">
        <v>15312000</v>
      </c>
      <c r="AF96" s="52"/>
      <c r="AG96" s="52">
        <v>34284000</v>
      </c>
      <c r="AH96" s="52">
        <v>709116000</v>
      </c>
      <c r="AI96" s="49">
        <v>1163425000</v>
      </c>
      <c r="AJ96" s="50"/>
      <c r="AK96" s="51"/>
      <c r="AL96" s="49"/>
      <c r="AM96" s="50"/>
      <c r="AN96" s="50"/>
      <c r="AO96" s="51"/>
      <c r="AP96" s="49">
        <v>435157000</v>
      </c>
      <c r="AQ96" s="50">
        <v>64892000</v>
      </c>
      <c r="AR96" s="50">
        <v>337235000</v>
      </c>
      <c r="AS96" s="50"/>
      <c r="AT96" s="50"/>
      <c r="AU96" s="50">
        <v>470000</v>
      </c>
      <c r="AV96" s="50"/>
      <c r="AW96" s="50"/>
      <c r="AX96" s="50"/>
      <c r="AY96" s="50"/>
      <c r="AZ96" s="51">
        <v>32560000</v>
      </c>
      <c r="BA96" s="52">
        <v>1598582000</v>
      </c>
      <c r="BB96" s="52">
        <v>2307698000</v>
      </c>
      <c r="BC96" s="49">
        <v>271617000</v>
      </c>
      <c r="BD96" s="50"/>
      <c r="BE96" s="50">
        <v>673000</v>
      </c>
      <c r="BF96" s="50"/>
      <c r="BG96" s="51">
        <v>270944000</v>
      </c>
      <c r="BH96" s="49">
        <v>1151000</v>
      </c>
      <c r="BI96" s="50"/>
      <c r="BJ96" s="50"/>
      <c r="BK96" s="51"/>
      <c r="BL96" s="49">
        <v>4488000</v>
      </c>
      <c r="BM96" s="50">
        <v>4488000</v>
      </c>
      <c r="BN96" s="50"/>
      <c r="BO96" s="50">
        <v>0</v>
      </c>
      <c r="BP96" s="50"/>
      <c r="BQ96" s="51"/>
      <c r="BR96" s="52">
        <v>277256000</v>
      </c>
      <c r="BS96" s="49">
        <v>398747000</v>
      </c>
      <c r="BT96" s="50"/>
      <c r="BU96" s="51"/>
      <c r="BV96" s="49">
        <v>50596000</v>
      </c>
      <c r="BW96" s="50"/>
      <c r="BX96" s="50"/>
      <c r="BY96" s="50"/>
      <c r="BZ96" s="50"/>
      <c r="CA96" s="50"/>
      <c r="CB96" s="50"/>
      <c r="CC96" s="50">
        <v>19733000</v>
      </c>
      <c r="CD96" s="50"/>
      <c r="CE96" s="50"/>
      <c r="CF96" s="51">
        <v>30863000</v>
      </c>
      <c r="CG96" s="52">
        <v>449343000</v>
      </c>
      <c r="CH96" s="60">
        <v>726599000</v>
      </c>
      <c r="CI96" s="52">
        <v>0</v>
      </c>
      <c r="CJ96" s="49">
        <v>526881000</v>
      </c>
      <c r="CK96" s="50"/>
      <c r="CL96" s="50"/>
      <c r="CM96" s="51"/>
      <c r="CN96" s="54"/>
      <c r="CO96" s="50">
        <v>1162146000</v>
      </c>
      <c r="CP96" s="51">
        <v>-107928000</v>
      </c>
      <c r="CQ96" s="54">
        <v>1581099000</v>
      </c>
      <c r="CR96" s="50">
        <v>0</v>
      </c>
      <c r="CS96" s="56">
        <v>1581099000</v>
      </c>
      <c r="CT96" s="52">
        <v>2307698000</v>
      </c>
    </row>
    <row r="97" spans="1:98" x14ac:dyDescent="0.2">
      <c r="A97" s="47" t="s">
        <v>1039</v>
      </c>
      <c r="B97" s="47" t="s">
        <v>1040</v>
      </c>
      <c r="C97" s="47" t="str">
        <f>VLOOKUP(A97,'[1]S&amp;P 500 Wikipedia'!A:D,3,FALSE)</f>
        <v>Information Technology</v>
      </c>
      <c r="D97" s="47">
        <v>85017</v>
      </c>
      <c r="E97" s="47" t="s">
        <v>16</v>
      </c>
      <c r="F97" s="47">
        <v>2018</v>
      </c>
      <c r="G97" s="47" t="s">
        <v>17</v>
      </c>
      <c r="H97" s="48">
        <v>43496</v>
      </c>
      <c r="I97" s="48">
        <v>43532</v>
      </c>
      <c r="J97" s="48">
        <v>43532</v>
      </c>
      <c r="K97" s="47">
        <v>768000000</v>
      </c>
      <c r="L97" s="47">
        <v>787000000</v>
      </c>
      <c r="M97" s="47" t="s">
        <v>1695</v>
      </c>
      <c r="N97" s="49">
        <v>4342000000</v>
      </c>
      <c r="O97" s="50">
        <v>2669000000</v>
      </c>
      <c r="P97" s="51">
        <v>1673000000</v>
      </c>
      <c r="Q97" s="49">
        <v>4924000000</v>
      </c>
      <c r="R97" s="50">
        <v>4924000000</v>
      </c>
      <c r="S97" s="51"/>
      <c r="T97" s="52"/>
      <c r="U97" s="49"/>
      <c r="V97" s="50"/>
      <c r="W97" s="50"/>
      <c r="X97" s="50"/>
      <c r="Y97" s="51"/>
      <c r="Z97" s="52">
        <v>1417000000</v>
      </c>
      <c r="AA97" s="52">
        <v>629000000</v>
      </c>
      <c r="AB97" s="52"/>
      <c r="AC97" s="52"/>
      <c r="AD97" s="52"/>
      <c r="AE97" s="52"/>
      <c r="AF97" s="52"/>
      <c r="AG97" s="52">
        <v>788000000</v>
      </c>
      <c r="AH97" s="52">
        <v>10683000000</v>
      </c>
      <c r="AI97" s="49">
        <v>2051000000</v>
      </c>
      <c r="AJ97" s="50"/>
      <c r="AK97" s="51"/>
      <c r="AL97" s="49">
        <v>1302000000</v>
      </c>
      <c r="AM97" s="50">
        <v>1302000000</v>
      </c>
      <c r="AN97" s="50"/>
      <c r="AO97" s="51"/>
      <c r="AP97" s="49">
        <v>16701000000</v>
      </c>
      <c r="AQ97" s="50">
        <v>2075000000</v>
      </c>
      <c r="AR97" s="50">
        <v>12851000000</v>
      </c>
      <c r="AS97" s="50"/>
      <c r="AT97" s="50"/>
      <c r="AU97" s="50"/>
      <c r="AV97" s="50"/>
      <c r="AW97" s="50"/>
      <c r="AX97" s="50"/>
      <c r="AY97" s="50"/>
      <c r="AZ97" s="51">
        <v>1775000000</v>
      </c>
      <c r="BA97" s="52">
        <v>20054000000</v>
      </c>
      <c r="BB97" s="52">
        <v>30737000000</v>
      </c>
      <c r="BC97" s="49">
        <v>2688000000</v>
      </c>
      <c r="BD97" s="50">
        <v>1521000000</v>
      </c>
      <c r="BE97" s="50"/>
      <c r="BF97" s="50"/>
      <c r="BG97" s="51">
        <v>1167000000</v>
      </c>
      <c r="BH97" s="49"/>
      <c r="BI97" s="50"/>
      <c r="BJ97" s="50"/>
      <c r="BK97" s="51"/>
      <c r="BL97" s="49">
        <v>8564000000</v>
      </c>
      <c r="BM97" s="50"/>
      <c r="BN97" s="50"/>
      <c r="BO97" s="50"/>
      <c r="BP97" s="50"/>
      <c r="BQ97" s="51">
        <v>8564000000</v>
      </c>
      <c r="BR97" s="52">
        <v>11252000000</v>
      </c>
      <c r="BS97" s="49">
        <v>3176000000</v>
      </c>
      <c r="BT97" s="50"/>
      <c r="BU97" s="51"/>
      <c r="BV97" s="49">
        <v>704000000</v>
      </c>
      <c r="BW97" s="50"/>
      <c r="BX97" s="50"/>
      <c r="BY97" s="50"/>
      <c r="BZ97" s="50"/>
      <c r="CA97" s="50"/>
      <c r="CB97" s="50"/>
      <c r="CC97" s="50"/>
      <c r="CD97" s="50"/>
      <c r="CE97" s="50"/>
      <c r="CF97" s="51">
        <v>704000000</v>
      </c>
      <c r="CG97" s="52">
        <v>3880000000</v>
      </c>
      <c r="CH97" s="60">
        <v>15132000000</v>
      </c>
      <c r="CI97" s="52">
        <v>0</v>
      </c>
      <c r="CJ97" s="49">
        <v>13928000000</v>
      </c>
      <c r="CK97" s="50"/>
      <c r="CL97" s="50"/>
      <c r="CM97" s="51"/>
      <c r="CN97" s="54"/>
      <c r="CO97" s="50">
        <v>1735000000</v>
      </c>
      <c r="CP97" s="51">
        <v>-58000000</v>
      </c>
      <c r="CQ97" s="54">
        <v>15605000000</v>
      </c>
      <c r="CR97" s="50"/>
      <c r="CS97" s="56">
        <v>15605000000</v>
      </c>
      <c r="CT97" s="52">
        <v>30737000000</v>
      </c>
    </row>
    <row r="98" spans="1:98" x14ac:dyDescent="0.2">
      <c r="A98" s="47" t="s">
        <v>298</v>
      </c>
      <c r="B98" s="47" t="s">
        <v>299</v>
      </c>
      <c r="C98" s="47" t="str">
        <f>VLOOKUP(A98,'[1]S&amp;P 500 Wikipedia'!A:D,3,FALSE)</f>
        <v>Information Technology</v>
      </c>
      <c r="D98" s="47">
        <v>82202</v>
      </c>
      <c r="E98" s="47" t="s">
        <v>16</v>
      </c>
      <c r="F98" s="47">
        <v>2019</v>
      </c>
      <c r="G98" s="47" t="s">
        <v>17</v>
      </c>
      <c r="H98" s="48">
        <v>43677</v>
      </c>
      <c r="I98" s="48">
        <v>43713</v>
      </c>
      <c r="J98" s="48">
        <v>43788</v>
      </c>
      <c r="K98" s="47">
        <v>4271000000</v>
      </c>
      <c r="L98" s="47">
        <v>4278000000</v>
      </c>
      <c r="M98" s="47" t="s">
        <v>2043</v>
      </c>
      <c r="N98" s="49">
        <v>33413000000</v>
      </c>
      <c r="O98" s="50">
        <v>11750000000</v>
      </c>
      <c r="P98" s="51">
        <v>21663000000</v>
      </c>
      <c r="Q98" s="49">
        <v>5491000000</v>
      </c>
      <c r="R98" s="50">
        <v>5491000000</v>
      </c>
      <c r="S98" s="51"/>
      <c r="T98" s="52"/>
      <c r="U98" s="49">
        <v>1383000000</v>
      </c>
      <c r="V98" s="50"/>
      <c r="W98" s="50"/>
      <c r="X98" s="50"/>
      <c r="Y98" s="51"/>
      <c r="Z98" s="52">
        <v>7468000000</v>
      </c>
      <c r="AA98" s="52"/>
      <c r="AB98" s="52"/>
      <c r="AC98" s="52"/>
      <c r="AD98" s="52"/>
      <c r="AE98" s="52"/>
      <c r="AF98" s="52"/>
      <c r="AG98" s="52">
        <v>7468000000</v>
      </c>
      <c r="AH98" s="52">
        <v>47755000000</v>
      </c>
      <c r="AI98" s="49">
        <v>2789000000</v>
      </c>
      <c r="AJ98" s="50"/>
      <c r="AK98" s="51"/>
      <c r="AL98" s="49"/>
      <c r="AM98" s="50"/>
      <c r="AN98" s="50"/>
      <c r="AO98" s="51"/>
      <c r="AP98" s="49">
        <v>47249000000</v>
      </c>
      <c r="AQ98" s="50">
        <v>2201000000</v>
      </c>
      <c r="AR98" s="50">
        <v>33529000000</v>
      </c>
      <c r="AS98" s="50"/>
      <c r="AT98" s="50"/>
      <c r="AU98" s="50">
        <v>4065000000</v>
      </c>
      <c r="AV98" s="50"/>
      <c r="AW98" s="50"/>
      <c r="AX98" s="50"/>
      <c r="AY98" s="50"/>
      <c r="AZ98" s="51">
        <v>7454000000</v>
      </c>
      <c r="BA98" s="52">
        <v>50038000000</v>
      </c>
      <c r="BB98" s="52">
        <v>97793000000</v>
      </c>
      <c r="BC98" s="49">
        <v>6429000000</v>
      </c>
      <c r="BD98" s="50">
        <v>2059000000</v>
      </c>
      <c r="BE98" s="50">
        <v>1149000000</v>
      </c>
      <c r="BF98" s="50"/>
      <c r="BG98" s="51">
        <v>3221000000</v>
      </c>
      <c r="BH98" s="49">
        <v>10191000000</v>
      </c>
      <c r="BI98" s="50"/>
      <c r="BJ98" s="50"/>
      <c r="BK98" s="51"/>
      <c r="BL98" s="49">
        <v>15092000000</v>
      </c>
      <c r="BM98" s="50">
        <v>10668000000</v>
      </c>
      <c r="BN98" s="50"/>
      <c r="BO98" s="50"/>
      <c r="BP98" s="50"/>
      <c r="BQ98" s="51">
        <v>4424000000</v>
      </c>
      <c r="BR98" s="52">
        <v>31712000000</v>
      </c>
      <c r="BS98" s="49">
        <v>14475000000</v>
      </c>
      <c r="BT98" s="50"/>
      <c r="BU98" s="51"/>
      <c r="BV98" s="49">
        <v>18035000000</v>
      </c>
      <c r="BW98" s="50"/>
      <c r="BX98" s="50"/>
      <c r="BY98" s="50"/>
      <c r="BZ98" s="50"/>
      <c r="CA98" s="50"/>
      <c r="CB98" s="50">
        <v>7799000000</v>
      </c>
      <c r="CC98" s="50">
        <v>8927000000</v>
      </c>
      <c r="CD98" s="50"/>
      <c r="CE98" s="50"/>
      <c r="CF98" s="51">
        <v>1309000000</v>
      </c>
      <c r="CG98" s="52">
        <v>32510000000</v>
      </c>
      <c r="CH98" s="60">
        <v>64222000000</v>
      </c>
      <c r="CI98" s="52">
        <v>0</v>
      </c>
      <c r="CJ98" s="49">
        <v>40266000000</v>
      </c>
      <c r="CK98" s="50"/>
      <c r="CL98" s="50"/>
      <c r="CM98" s="51"/>
      <c r="CN98" s="54"/>
      <c r="CO98" s="50">
        <v>-5903000000</v>
      </c>
      <c r="CP98" s="51">
        <v>-792000000</v>
      </c>
      <c r="CQ98" s="54">
        <v>33571000000</v>
      </c>
      <c r="CR98" s="50"/>
      <c r="CS98" s="56">
        <v>33571000000</v>
      </c>
      <c r="CT98" s="52">
        <v>97793000000</v>
      </c>
    </row>
    <row r="99" spans="1:98" x14ac:dyDescent="0.2">
      <c r="A99" s="47" t="s">
        <v>352</v>
      </c>
      <c r="B99" s="47" t="s">
        <v>353</v>
      </c>
      <c r="C99" s="47" t="str">
        <f>VLOOKUP(A99,'[1]S&amp;P 500 Wikipedia'!A:D,3,FALSE)</f>
        <v>Industrials</v>
      </c>
      <c r="D99" s="47">
        <v>248102</v>
      </c>
      <c r="E99" s="47" t="s">
        <v>16</v>
      </c>
      <c r="F99" s="47">
        <v>2018</v>
      </c>
      <c r="G99" s="47" t="s">
        <v>17</v>
      </c>
      <c r="H99" s="48">
        <v>43465</v>
      </c>
      <c r="I99" s="48">
        <v>43502</v>
      </c>
      <c r="J99" s="48">
        <v>43502</v>
      </c>
      <c r="K99" s="47">
        <v>829000000</v>
      </c>
      <c r="L99" s="47">
        <v>834000000</v>
      </c>
      <c r="M99" s="47" t="s">
        <v>1697</v>
      </c>
      <c r="N99" s="49">
        <v>1111000000</v>
      </c>
      <c r="O99" s="50">
        <v>858000000</v>
      </c>
      <c r="P99" s="51">
        <v>253000000</v>
      </c>
      <c r="Q99" s="49">
        <v>1010000000</v>
      </c>
      <c r="R99" s="50">
        <v>1010000000</v>
      </c>
      <c r="S99" s="51"/>
      <c r="T99" s="52"/>
      <c r="U99" s="49">
        <v>263000000</v>
      </c>
      <c r="V99" s="50"/>
      <c r="W99" s="50"/>
      <c r="X99" s="50"/>
      <c r="Y99" s="51"/>
      <c r="Z99" s="52">
        <v>181000000</v>
      </c>
      <c r="AA99" s="52"/>
      <c r="AB99" s="52"/>
      <c r="AC99" s="52"/>
      <c r="AD99" s="52"/>
      <c r="AE99" s="52"/>
      <c r="AF99" s="52"/>
      <c r="AG99" s="52">
        <v>181000000</v>
      </c>
      <c r="AH99" s="52">
        <v>2565000000</v>
      </c>
      <c r="AI99" s="49">
        <v>31998000000</v>
      </c>
      <c r="AJ99" s="50">
        <v>44805000000</v>
      </c>
      <c r="AK99" s="51">
        <v>-12807000000</v>
      </c>
      <c r="AL99" s="49"/>
      <c r="AM99" s="50"/>
      <c r="AN99" s="50"/>
      <c r="AO99" s="51"/>
      <c r="AP99" s="49">
        <v>2166000000</v>
      </c>
      <c r="AQ99" s="50"/>
      <c r="AR99" s="50"/>
      <c r="AS99" s="50"/>
      <c r="AT99" s="50"/>
      <c r="AU99" s="50"/>
      <c r="AV99" s="50"/>
      <c r="AW99" s="50"/>
      <c r="AX99" s="50"/>
      <c r="AY99" s="50">
        <v>1779000000</v>
      </c>
      <c r="AZ99" s="51">
        <v>387000000</v>
      </c>
      <c r="BA99" s="52">
        <v>34164000000</v>
      </c>
      <c r="BB99" s="52">
        <v>36729000000</v>
      </c>
      <c r="BC99" s="49">
        <v>1605000000</v>
      </c>
      <c r="BD99" s="50">
        <v>949000000</v>
      </c>
      <c r="BE99" s="50">
        <v>106000000</v>
      </c>
      <c r="BF99" s="50"/>
      <c r="BG99" s="51">
        <v>550000000</v>
      </c>
      <c r="BH99" s="49">
        <v>18000000</v>
      </c>
      <c r="BI99" s="50"/>
      <c r="BJ99" s="50"/>
      <c r="BK99" s="51"/>
      <c r="BL99" s="49">
        <v>292000000</v>
      </c>
      <c r="BM99" s="50"/>
      <c r="BN99" s="50"/>
      <c r="BO99" s="50"/>
      <c r="BP99" s="50"/>
      <c r="BQ99" s="51">
        <v>292000000</v>
      </c>
      <c r="BR99" s="52">
        <v>1915000000</v>
      </c>
      <c r="BS99" s="49">
        <v>14739000000</v>
      </c>
      <c r="BT99" s="50"/>
      <c r="BU99" s="51"/>
      <c r="BV99" s="49">
        <v>7495000000</v>
      </c>
      <c r="BW99" s="50"/>
      <c r="BX99" s="50"/>
      <c r="BY99" s="50"/>
      <c r="BZ99" s="50"/>
      <c r="CA99" s="50"/>
      <c r="CB99" s="50"/>
      <c r="CC99" s="50">
        <v>6690000000</v>
      </c>
      <c r="CD99" s="50"/>
      <c r="CE99" s="50"/>
      <c r="CF99" s="51">
        <v>805000000</v>
      </c>
      <c r="CG99" s="52">
        <v>22234000000</v>
      </c>
      <c r="CH99" s="60">
        <v>24149000000</v>
      </c>
      <c r="CI99" s="52"/>
      <c r="CJ99" s="49">
        <v>1067000000</v>
      </c>
      <c r="CK99" s="50">
        <v>818000000</v>
      </c>
      <c r="CL99" s="50"/>
      <c r="CM99" s="51">
        <v>249000000</v>
      </c>
      <c r="CN99" s="54"/>
      <c r="CO99" s="50">
        <v>12157000000</v>
      </c>
      <c r="CP99" s="51">
        <v>-661000000</v>
      </c>
      <c r="CQ99" s="54">
        <v>12563000000</v>
      </c>
      <c r="CR99" s="50">
        <v>17000000</v>
      </c>
      <c r="CS99" s="56">
        <v>12580000000</v>
      </c>
      <c r="CT99" s="52">
        <v>36729000000</v>
      </c>
    </row>
    <row r="100" spans="1:98" x14ac:dyDescent="0.2">
      <c r="A100" s="47" t="s">
        <v>295</v>
      </c>
      <c r="B100" s="47" t="s">
        <v>296</v>
      </c>
      <c r="C100" s="47" t="str">
        <f>VLOOKUP(A100,'[1]S&amp;P 500 Wikipedia'!A:D,3,FALSE)</f>
        <v>Industrials</v>
      </c>
      <c r="D100" s="47">
        <v>331923</v>
      </c>
      <c r="E100" s="47" t="s">
        <v>16</v>
      </c>
      <c r="F100" s="47">
        <v>2019</v>
      </c>
      <c r="G100" s="47" t="s">
        <v>17</v>
      </c>
      <c r="H100" s="48">
        <v>43616</v>
      </c>
      <c r="I100" s="48">
        <v>43672</v>
      </c>
      <c r="J100" s="48">
        <v>43746</v>
      </c>
      <c r="K100" s="47">
        <v>105930000</v>
      </c>
      <c r="L100" s="47">
        <v>109296000</v>
      </c>
      <c r="M100" s="47" t="s">
        <v>2044</v>
      </c>
      <c r="N100" s="49">
        <v>96645000</v>
      </c>
      <c r="O100" s="50">
        <v>96645000</v>
      </c>
      <c r="P100" s="51"/>
      <c r="Q100" s="49">
        <v>910120000</v>
      </c>
      <c r="R100" s="50">
        <v>910120000</v>
      </c>
      <c r="S100" s="51"/>
      <c r="T100" s="52"/>
      <c r="U100" s="49">
        <v>334589000</v>
      </c>
      <c r="V100" s="50"/>
      <c r="W100" s="50"/>
      <c r="X100" s="50"/>
      <c r="Y100" s="51"/>
      <c r="Z100" s="52">
        <v>894926000</v>
      </c>
      <c r="AA100" s="52">
        <v>103318000</v>
      </c>
      <c r="AB100" s="52"/>
      <c r="AC100" s="52"/>
      <c r="AD100" s="52"/>
      <c r="AE100" s="52">
        <v>7475000</v>
      </c>
      <c r="AF100" s="52"/>
      <c r="AG100" s="52">
        <v>784133000</v>
      </c>
      <c r="AH100" s="52">
        <v>2236280000</v>
      </c>
      <c r="AI100" s="49">
        <v>1430685000</v>
      </c>
      <c r="AJ100" s="50"/>
      <c r="AK100" s="51"/>
      <c r="AL100" s="49">
        <v>192346000</v>
      </c>
      <c r="AM100" s="50"/>
      <c r="AN100" s="50"/>
      <c r="AO100" s="51"/>
      <c r="AP100" s="49">
        <v>3577351000</v>
      </c>
      <c r="AQ100" s="50"/>
      <c r="AR100" s="50">
        <v>2842441000</v>
      </c>
      <c r="AS100" s="50"/>
      <c r="AT100" s="50"/>
      <c r="AU100" s="50"/>
      <c r="AV100" s="50"/>
      <c r="AW100" s="50"/>
      <c r="AX100" s="50"/>
      <c r="AY100" s="50"/>
      <c r="AZ100" s="51">
        <v>734910000</v>
      </c>
      <c r="BA100" s="52">
        <v>5200382000</v>
      </c>
      <c r="BB100" s="52">
        <v>7436662000</v>
      </c>
      <c r="BC100" s="49">
        <v>815469000</v>
      </c>
      <c r="BD100" s="50">
        <v>226020000</v>
      </c>
      <c r="BE100" s="50">
        <v>0</v>
      </c>
      <c r="BF100" s="50"/>
      <c r="BG100" s="51">
        <v>589449000</v>
      </c>
      <c r="BH100" s="49">
        <v>312264000</v>
      </c>
      <c r="BI100" s="50"/>
      <c r="BJ100" s="50"/>
      <c r="BK100" s="51"/>
      <c r="BL100" s="49"/>
      <c r="BM100" s="50"/>
      <c r="BN100" s="50"/>
      <c r="BO100" s="50"/>
      <c r="BP100" s="50"/>
      <c r="BQ100" s="51"/>
      <c r="BR100" s="52">
        <v>1127733000</v>
      </c>
      <c r="BS100" s="49">
        <v>2537507000</v>
      </c>
      <c r="BT100" s="50"/>
      <c r="BU100" s="51"/>
      <c r="BV100" s="49">
        <v>768701000</v>
      </c>
      <c r="BW100" s="50"/>
      <c r="BX100" s="50"/>
      <c r="BY100" s="50"/>
      <c r="BZ100" s="50"/>
      <c r="CA100" s="50"/>
      <c r="CB100" s="50"/>
      <c r="CC100" s="50">
        <v>438179000</v>
      </c>
      <c r="CD100" s="50"/>
      <c r="CE100" s="50"/>
      <c r="CF100" s="51">
        <v>330522000</v>
      </c>
      <c r="CG100" s="52">
        <v>3306208000</v>
      </c>
      <c r="CH100" s="60">
        <v>4433941000</v>
      </c>
      <c r="CI100" s="52">
        <v>0</v>
      </c>
      <c r="CJ100" s="49">
        <v>1068256000</v>
      </c>
      <c r="CK100" s="50"/>
      <c r="CL100" s="50">
        <v>227928000</v>
      </c>
      <c r="CM100" s="51">
        <v>840328000</v>
      </c>
      <c r="CN100" s="54">
        <v>-4717619000</v>
      </c>
      <c r="CO100" s="50">
        <v>6691236000</v>
      </c>
      <c r="CP100" s="51">
        <v>-39152000</v>
      </c>
      <c r="CQ100" s="54">
        <v>3002721000</v>
      </c>
      <c r="CR100" s="50"/>
      <c r="CS100" s="56">
        <v>3002721000</v>
      </c>
      <c r="CT100" s="52">
        <v>7436662000</v>
      </c>
    </row>
    <row r="101" spans="1:98" x14ac:dyDescent="0.2">
      <c r="A101" s="47" t="s">
        <v>274</v>
      </c>
      <c r="B101" s="47" t="s">
        <v>275</v>
      </c>
      <c r="C101" s="47" t="str">
        <f>VLOOKUP(A101,'[1]S&amp;P 500 Wikipedia'!A:D,3,FALSE)</f>
        <v>Communication Services</v>
      </c>
      <c r="D101" s="47">
        <v>373834</v>
      </c>
      <c r="E101" s="47" t="s">
        <v>16</v>
      </c>
      <c r="F101" s="47">
        <v>2018</v>
      </c>
      <c r="G101" s="47" t="s">
        <v>17</v>
      </c>
      <c r="H101" s="48">
        <v>43465</v>
      </c>
      <c r="I101" s="48">
        <v>43535</v>
      </c>
      <c r="J101" s="48">
        <v>43595</v>
      </c>
      <c r="K101" s="47">
        <v>1066053000</v>
      </c>
      <c r="L101" s="47">
        <v>1053111000</v>
      </c>
      <c r="M101" s="47" t="s">
        <v>2045</v>
      </c>
      <c r="N101" s="49">
        <v>488000000</v>
      </c>
      <c r="O101" s="50">
        <v>488000000</v>
      </c>
      <c r="P101" s="51"/>
      <c r="Q101" s="49">
        <v>2398000000</v>
      </c>
      <c r="R101" s="50">
        <v>2398000000</v>
      </c>
      <c r="S101" s="51"/>
      <c r="T101" s="52"/>
      <c r="U101" s="49"/>
      <c r="V101" s="50"/>
      <c r="W101" s="50"/>
      <c r="X101" s="50"/>
      <c r="Y101" s="51"/>
      <c r="Z101" s="52">
        <v>934000000</v>
      </c>
      <c r="AA101" s="52"/>
      <c r="AB101" s="52"/>
      <c r="AC101" s="52">
        <v>12000000</v>
      </c>
      <c r="AD101" s="52"/>
      <c r="AE101" s="52"/>
      <c r="AF101" s="52"/>
      <c r="AG101" s="52">
        <v>922000000</v>
      </c>
      <c r="AH101" s="52">
        <v>3820000000</v>
      </c>
      <c r="AI101" s="49">
        <v>26408000000</v>
      </c>
      <c r="AJ101" s="50"/>
      <c r="AK101" s="51"/>
      <c r="AL101" s="49"/>
      <c r="AM101" s="50"/>
      <c r="AN101" s="50"/>
      <c r="AO101" s="51"/>
      <c r="AP101" s="49">
        <v>40028000000</v>
      </c>
      <c r="AQ101" s="50">
        <v>8911000000</v>
      </c>
      <c r="AR101" s="50">
        <v>28031000000</v>
      </c>
      <c r="AS101" s="50">
        <v>1868000000</v>
      </c>
      <c r="AT101" s="50"/>
      <c r="AU101" s="50"/>
      <c r="AV101" s="50"/>
      <c r="AW101" s="50"/>
      <c r="AX101" s="50"/>
      <c r="AY101" s="50"/>
      <c r="AZ101" s="51">
        <v>1218000000</v>
      </c>
      <c r="BA101" s="52">
        <v>66436000000</v>
      </c>
      <c r="BB101" s="52">
        <v>70256000000</v>
      </c>
      <c r="BC101" s="49">
        <v>1933000000</v>
      </c>
      <c r="BD101" s="50">
        <v>1933000000</v>
      </c>
      <c r="BE101" s="50"/>
      <c r="BF101" s="50"/>
      <c r="BG101" s="51"/>
      <c r="BH101" s="49">
        <v>652000000</v>
      </c>
      <c r="BI101" s="50"/>
      <c r="BJ101" s="50"/>
      <c r="BK101" s="51">
        <v>652000000</v>
      </c>
      <c r="BL101" s="49">
        <v>2946000000</v>
      </c>
      <c r="BM101" s="50"/>
      <c r="BN101" s="50"/>
      <c r="BO101" s="50">
        <v>337000000</v>
      </c>
      <c r="BP101" s="50"/>
      <c r="BQ101" s="51">
        <v>2609000000</v>
      </c>
      <c r="BR101" s="52">
        <v>5531000000</v>
      </c>
      <c r="BS101" s="49">
        <v>35409000000</v>
      </c>
      <c r="BT101" s="50"/>
      <c r="BU101" s="51"/>
      <c r="BV101" s="49">
        <v>9488000000</v>
      </c>
      <c r="BW101" s="50"/>
      <c r="BX101" s="50">
        <v>4319000000</v>
      </c>
      <c r="BY101" s="50"/>
      <c r="BZ101" s="50"/>
      <c r="CA101" s="50"/>
      <c r="CB101" s="50"/>
      <c r="CC101" s="50">
        <v>2527000000</v>
      </c>
      <c r="CD101" s="50"/>
      <c r="CE101" s="50"/>
      <c r="CF101" s="51">
        <v>2642000000</v>
      </c>
      <c r="CG101" s="52">
        <v>44897000000</v>
      </c>
      <c r="CH101" s="60">
        <v>50428000000</v>
      </c>
      <c r="CI101" s="52">
        <v>0</v>
      </c>
      <c r="CJ101" s="49">
        <v>23932000000</v>
      </c>
      <c r="CK101" s="50">
        <v>1080000000</v>
      </c>
      <c r="CL101" s="50">
        <v>22852000000</v>
      </c>
      <c r="CM101" s="51"/>
      <c r="CN101" s="54"/>
      <c r="CO101" s="50">
        <v>-1643000000</v>
      </c>
      <c r="CP101" s="51">
        <v>-2461000000</v>
      </c>
      <c r="CQ101" s="54">
        <v>19828000000</v>
      </c>
      <c r="CR101" s="50"/>
      <c r="CS101" s="56">
        <v>19828000000</v>
      </c>
      <c r="CT101" s="52">
        <v>70256000000</v>
      </c>
    </row>
    <row r="102" spans="1:98" x14ac:dyDescent="0.2">
      <c r="A102" s="47" t="s">
        <v>313</v>
      </c>
      <c r="B102" s="47" t="s">
        <v>314</v>
      </c>
      <c r="C102" s="47" t="str">
        <f>VLOOKUP(A102,'[1]S&amp;P 500 Wikipedia'!A:D,3,FALSE)</f>
        <v>Information Technology</v>
      </c>
      <c r="D102" s="47">
        <v>128066</v>
      </c>
      <c r="E102" s="47" t="s">
        <v>16</v>
      </c>
      <c r="F102" s="47">
        <v>2018</v>
      </c>
      <c r="G102" s="47" t="s">
        <v>17</v>
      </c>
      <c r="H102" s="48">
        <v>43465</v>
      </c>
      <c r="I102" s="48">
        <v>43515</v>
      </c>
      <c r="J102" s="48">
        <v>43515</v>
      </c>
      <c r="K102" s="47">
        <v>577000000</v>
      </c>
      <c r="L102" s="47">
        <v>581000000</v>
      </c>
      <c r="M102" s="47" t="s">
        <v>1700</v>
      </c>
      <c r="N102" s="49">
        <v>4511000000</v>
      </c>
      <c r="O102" s="50">
        <v>1161000000</v>
      </c>
      <c r="P102" s="51">
        <v>3350000000</v>
      </c>
      <c r="Q102" s="49">
        <v>3257000000</v>
      </c>
      <c r="R102" s="50">
        <v>3257000000</v>
      </c>
      <c r="S102" s="51"/>
      <c r="T102" s="52"/>
      <c r="U102" s="49"/>
      <c r="V102" s="50"/>
      <c r="W102" s="50"/>
      <c r="X102" s="50"/>
      <c r="Y102" s="51"/>
      <c r="Z102" s="52">
        <v>909000000</v>
      </c>
      <c r="AA102" s="52"/>
      <c r="AB102" s="52"/>
      <c r="AC102" s="52"/>
      <c r="AD102" s="52"/>
      <c r="AE102" s="52"/>
      <c r="AF102" s="52"/>
      <c r="AG102" s="52">
        <v>909000000</v>
      </c>
      <c r="AH102" s="52">
        <v>8677000000</v>
      </c>
      <c r="AI102" s="49">
        <v>1394000000</v>
      </c>
      <c r="AJ102" s="50"/>
      <c r="AK102" s="51"/>
      <c r="AL102" s="49">
        <v>80000000</v>
      </c>
      <c r="AM102" s="50">
        <v>80000000</v>
      </c>
      <c r="AN102" s="50"/>
      <c r="AO102" s="51"/>
      <c r="AP102" s="49">
        <v>5762000000</v>
      </c>
      <c r="AQ102" s="50">
        <v>1150000000</v>
      </c>
      <c r="AR102" s="50">
        <v>3481000000</v>
      </c>
      <c r="AS102" s="50"/>
      <c r="AT102" s="50"/>
      <c r="AU102" s="50">
        <v>442000000</v>
      </c>
      <c r="AV102" s="50"/>
      <c r="AW102" s="50"/>
      <c r="AX102" s="50"/>
      <c r="AY102" s="50"/>
      <c r="AZ102" s="51">
        <v>689000000</v>
      </c>
      <c r="BA102" s="52">
        <v>7236000000</v>
      </c>
      <c r="BB102" s="52">
        <v>15913000000</v>
      </c>
      <c r="BC102" s="49">
        <v>2482000000</v>
      </c>
      <c r="BD102" s="50">
        <v>215000000</v>
      </c>
      <c r="BE102" s="50"/>
      <c r="BF102" s="50"/>
      <c r="BG102" s="51">
        <v>2267000000</v>
      </c>
      <c r="BH102" s="49">
        <v>9000000</v>
      </c>
      <c r="BI102" s="50">
        <v>9000000</v>
      </c>
      <c r="BJ102" s="50"/>
      <c r="BK102" s="51"/>
      <c r="BL102" s="49">
        <v>286000000</v>
      </c>
      <c r="BM102" s="50">
        <v>286000000</v>
      </c>
      <c r="BN102" s="50"/>
      <c r="BO102" s="50"/>
      <c r="BP102" s="50"/>
      <c r="BQ102" s="51"/>
      <c r="BR102" s="52">
        <v>2777000000</v>
      </c>
      <c r="BS102" s="49">
        <v>736000000</v>
      </c>
      <c r="BT102" s="50"/>
      <c r="BU102" s="51"/>
      <c r="BV102" s="49">
        <v>976000000</v>
      </c>
      <c r="BW102" s="50"/>
      <c r="BX102" s="50"/>
      <c r="BY102" s="50"/>
      <c r="BZ102" s="50"/>
      <c r="CA102" s="50"/>
      <c r="CB102" s="50">
        <v>62000000</v>
      </c>
      <c r="CC102" s="50">
        <v>183000000</v>
      </c>
      <c r="CD102" s="50"/>
      <c r="CE102" s="50"/>
      <c r="CF102" s="51">
        <v>731000000</v>
      </c>
      <c r="CG102" s="52">
        <v>1712000000</v>
      </c>
      <c r="CH102" s="60">
        <v>4489000000</v>
      </c>
      <c r="CI102" s="52">
        <v>0</v>
      </c>
      <c r="CJ102" s="49">
        <v>53000000</v>
      </c>
      <c r="CK102" s="50">
        <v>6000000</v>
      </c>
      <c r="CL102" s="50">
        <v>47000000</v>
      </c>
      <c r="CM102" s="51"/>
      <c r="CN102" s="54"/>
      <c r="CO102" s="50">
        <v>11485000000</v>
      </c>
      <c r="CP102" s="51">
        <v>-114000000</v>
      </c>
      <c r="CQ102" s="54">
        <v>11424000000</v>
      </c>
      <c r="CR102" s="50"/>
      <c r="CS102" s="56">
        <v>11424000000</v>
      </c>
      <c r="CT102" s="52">
        <v>15913000000</v>
      </c>
    </row>
    <row r="103" spans="1:98" x14ac:dyDescent="0.2">
      <c r="A103" s="47" t="s">
        <v>301</v>
      </c>
      <c r="B103" s="47" t="s">
        <v>302</v>
      </c>
      <c r="C103" s="47" t="str">
        <f>VLOOKUP(A103,'[1]S&amp;P 500 Wikipedia'!A:D,3,FALSE)</f>
        <v>Information Technology</v>
      </c>
      <c r="D103" s="47">
        <v>131663</v>
      </c>
      <c r="E103" s="47" t="s">
        <v>16</v>
      </c>
      <c r="F103" s="47">
        <v>2018</v>
      </c>
      <c r="G103" s="47" t="s">
        <v>17</v>
      </c>
      <c r="H103" s="48">
        <v>43465</v>
      </c>
      <c r="I103" s="48">
        <v>43511</v>
      </c>
      <c r="J103" s="48">
        <v>43511</v>
      </c>
      <c r="K103" s="47">
        <v>133824000</v>
      </c>
      <c r="L103" s="47">
        <v>144333000</v>
      </c>
      <c r="M103" s="47" t="s">
        <v>1701</v>
      </c>
      <c r="N103" s="49">
        <v>1202381000</v>
      </c>
      <c r="O103" s="50">
        <v>618766000</v>
      </c>
      <c r="P103" s="51">
        <v>583615000</v>
      </c>
      <c r="Q103" s="49">
        <v>688420000</v>
      </c>
      <c r="R103" s="50">
        <v>688420000</v>
      </c>
      <c r="S103" s="51"/>
      <c r="T103" s="52"/>
      <c r="U103" s="49">
        <v>21905000</v>
      </c>
      <c r="V103" s="50"/>
      <c r="W103" s="50"/>
      <c r="X103" s="50"/>
      <c r="Y103" s="51"/>
      <c r="Z103" s="52">
        <v>174195000</v>
      </c>
      <c r="AA103" s="52">
        <v>174195000</v>
      </c>
      <c r="AB103" s="52"/>
      <c r="AC103" s="52"/>
      <c r="AD103" s="52"/>
      <c r="AE103" s="52"/>
      <c r="AF103" s="52"/>
      <c r="AG103" s="52"/>
      <c r="AH103" s="52">
        <v>2086901000</v>
      </c>
      <c r="AI103" s="49">
        <v>243396000</v>
      </c>
      <c r="AJ103" s="50"/>
      <c r="AK103" s="51"/>
      <c r="AL103" s="49">
        <v>574319000</v>
      </c>
      <c r="AM103" s="50"/>
      <c r="AN103" s="50">
        <v>574319000</v>
      </c>
      <c r="AO103" s="51"/>
      <c r="AP103" s="49">
        <v>2231433000</v>
      </c>
      <c r="AQ103" s="50"/>
      <c r="AR103" s="50">
        <v>1802670000</v>
      </c>
      <c r="AS103" s="50">
        <v>167187000</v>
      </c>
      <c r="AT103" s="50"/>
      <c r="AU103" s="50">
        <v>136998000</v>
      </c>
      <c r="AV103" s="50"/>
      <c r="AW103" s="50"/>
      <c r="AX103" s="50"/>
      <c r="AY103" s="50"/>
      <c r="AZ103" s="51">
        <v>124578000</v>
      </c>
      <c r="BA103" s="52">
        <v>3049148000</v>
      </c>
      <c r="BB103" s="52">
        <v>5136049000</v>
      </c>
      <c r="BC103" s="49">
        <v>410452000</v>
      </c>
      <c r="BD103" s="50">
        <v>75551000</v>
      </c>
      <c r="BE103" s="50">
        <v>44409000</v>
      </c>
      <c r="BF103" s="50"/>
      <c r="BG103" s="51">
        <v>290492000</v>
      </c>
      <c r="BH103" s="49"/>
      <c r="BI103" s="50"/>
      <c r="BJ103" s="50"/>
      <c r="BK103" s="51"/>
      <c r="BL103" s="49">
        <v>1345243000</v>
      </c>
      <c r="BM103" s="50">
        <v>1345243000</v>
      </c>
      <c r="BN103" s="50"/>
      <c r="BO103" s="50"/>
      <c r="BP103" s="50"/>
      <c r="BQ103" s="51"/>
      <c r="BR103" s="52">
        <v>1755695000</v>
      </c>
      <c r="BS103" s="49">
        <v>1897270000</v>
      </c>
      <c r="BT103" s="50">
        <v>1897270000</v>
      </c>
      <c r="BU103" s="51"/>
      <c r="BV103" s="49">
        <v>931565000</v>
      </c>
      <c r="BW103" s="50"/>
      <c r="BX103" s="50"/>
      <c r="BY103" s="50"/>
      <c r="BZ103" s="50"/>
      <c r="CA103" s="50"/>
      <c r="CB103" s="50">
        <v>489329000</v>
      </c>
      <c r="CC103" s="50"/>
      <c r="CD103" s="50"/>
      <c r="CE103" s="50"/>
      <c r="CF103" s="51">
        <v>442236000</v>
      </c>
      <c r="CG103" s="52">
        <v>2828835000</v>
      </c>
      <c r="CH103" s="60">
        <v>4584530000</v>
      </c>
      <c r="CI103" s="52">
        <v>0</v>
      </c>
      <c r="CJ103" s="49">
        <v>5404810000</v>
      </c>
      <c r="CK103" s="50">
        <v>310000</v>
      </c>
      <c r="CL103" s="50">
        <v>5404500000</v>
      </c>
      <c r="CM103" s="51"/>
      <c r="CN103" s="54">
        <v>-9014156000</v>
      </c>
      <c r="CO103" s="50">
        <v>4169019000</v>
      </c>
      <c r="CP103" s="51">
        <v>-8154000</v>
      </c>
      <c r="CQ103" s="54">
        <v>551519000</v>
      </c>
      <c r="CR103" s="50"/>
      <c r="CS103" s="56">
        <v>551519000</v>
      </c>
      <c r="CT103" s="52">
        <v>5136049000</v>
      </c>
    </row>
    <row r="104" spans="1:98" x14ac:dyDescent="0.2">
      <c r="A104" s="47" t="s">
        <v>358</v>
      </c>
      <c r="B104" s="47" t="s">
        <v>359</v>
      </c>
      <c r="C104" s="47" t="str">
        <f>VLOOKUP(A104,'[1]S&amp;P 500 Wikipedia'!A:D,3,FALSE)</f>
        <v>Health Care</v>
      </c>
      <c r="D104" s="47">
        <v>256275</v>
      </c>
      <c r="E104" s="47" t="s">
        <v>16</v>
      </c>
      <c r="F104" s="47">
        <v>2018</v>
      </c>
      <c r="G104" s="47" t="s">
        <v>17</v>
      </c>
      <c r="H104" s="48">
        <v>43465</v>
      </c>
      <c r="I104" s="48">
        <v>43524</v>
      </c>
      <c r="J104" s="48">
        <v>43586</v>
      </c>
      <c r="K104" s="47">
        <v>1122000000</v>
      </c>
      <c r="L104" s="47">
        <v>1117000000</v>
      </c>
      <c r="M104" s="47" t="s">
        <v>2046</v>
      </c>
      <c r="N104" s="49">
        <v>6581000000</v>
      </c>
      <c r="O104" s="50">
        <v>4059000000</v>
      </c>
      <c r="P104" s="51">
        <v>2522000000</v>
      </c>
      <c r="Q104" s="49">
        <v>17631000000</v>
      </c>
      <c r="R104" s="50">
        <v>17631000000</v>
      </c>
      <c r="S104" s="51"/>
      <c r="T104" s="52"/>
      <c r="U104" s="49">
        <v>16450000000</v>
      </c>
      <c r="V104" s="50"/>
      <c r="W104" s="50"/>
      <c r="X104" s="50"/>
      <c r="Y104" s="51"/>
      <c r="Z104" s="52">
        <v>4581000000</v>
      </c>
      <c r="AA104" s="52"/>
      <c r="AB104" s="52"/>
      <c r="AC104" s="52"/>
      <c r="AD104" s="52"/>
      <c r="AE104" s="52"/>
      <c r="AF104" s="52"/>
      <c r="AG104" s="52">
        <v>4581000000</v>
      </c>
      <c r="AH104" s="52">
        <v>45243000000</v>
      </c>
      <c r="AI104" s="49">
        <v>11349000000</v>
      </c>
      <c r="AJ104" s="50"/>
      <c r="AK104" s="51"/>
      <c r="AL104" s="49">
        <v>15732000000</v>
      </c>
      <c r="AM104" s="50"/>
      <c r="AN104" s="50"/>
      <c r="AO104" s="51"/>
      <c r="AP104" s="49">
        <v>124132000000</v>
      </c>
      <c r="AQ104" s="50">
        <v>36524000000</v>
      </c>
      <c r="AR104" s="50">
        <v>78678000000</v>
      </c>
      <c r="AS104" s="50"/>
      <c r="AT104" s="50"/>
      <c r="AU104" s="50"/>
      <c r="AV104" s="50"/>
      <c r="AW104" s="50"/>
      <c r="AX104" s="50"/>
      <c r="AY104" s="50"/>
      <c r="AZ104" s="51">
        <v>8930000000</v>
      </c>
      <c r="BA104" s="52">
        <v>151213000000</v>
      </c>
      <c r="BB104" s="52">
        <v>196456000000</v>
      </c>
      <c r="BC104" s="49">
        <v>19636000000</v>
      </c>
      <c r="BD104" s="50">
        <v>8925000000</v>
      </c>
      <c r="BE104" s="50"/>
      <c r="BF104" s="50"/>
      <c r="BG104" s="51">
        <v>10711000000</v>
      </c>
      <c r="BH104" s="49">
        <v>4924000000</v>
      </c>
      <c r="BI104" s="50"/>
      <c r="BJ104" s="50"/>
      <c r="BK104" s="51"/>
      <c r="BL104" s="49">
        <v>19449000000</v>
      </c>
      <c r="BM104" s="50"/>
      <c r="BN104" s="50"/>
      <c r="BO104" s="50"/>
      <c r="BP104" s="50"/>
      <c r="BQ104" s="51">
        <v>19449000000</v>
      </c>
      <c r="BR104" s="52">
        <v>44009000000</v>
      </c>
      <c r="BS104" s="49">
        <v>71444000000</v>
      </c>
      <c r="BT104" s="50"/>
      <c r="BU104" s="51"/>
      <c r="BV104" s="49">
        <v>22460000000</v>
      </c>
      <c r="BW104" s="50"/>
      <c r="BX104" s="50"/>
      <c r="BY104" s="50"/>
      <c r="BZ104" s="50"/>
      <c r="CA104" s="50"/>
      <c r="CB104" s="50"/>
      <c r="CC104" s="50">
        <v>7677000000</v>
      </c>
      <c r="CD104" s="50"/>
      <c r="CE104" s="50"/>
      <c r="CF104" s="51">
        <v>14783000000</v>
      </c>
      <c r="CG104" s="52">
        <v>93904000000</v>
      </c>
      <c r="CH104" s="60">
        <v>137913000000</v>
      </c>
      <c r="CI104" s="52">
        <v>0</v>
      </c>
      <c r="CJ104" s="49">
        <v>45440000000</v>
      </c>
      <c r="CK104" s="50"/>
      <c r="CL104" s="50"/>
      <c r="CM104" s="51"/>
      <c r="CN104" s="54">
        <v>-28228000000</v>
      </c>
      <c r="CO104" s="50">
        <v>40911000000</v>
      </c>
      <c r="CP104" s="51">
        <v>102000000</v>
      </c>
      <c r="CQ104" s="54">
        <v>58225000000</v>
      </c>
      <c r="CR104" s="50">
        <v>318000000</v>
      </c>
      <c r="CS104" s="56">
        <v>58543000000</v>
      </c>
      <c r="CT104" s="52">
        <v>196456000000</v>
      </c>
    </row>
    <row r="105" spans="1:98" x14ac:dyDescent="0.2">
      <c r="A105" s="47" t="s">
        <v>286</v>
      </c>
      <c r="B105" s="47" t="s">
        <v>287</v>
      </c>
      <c r="C105" s="47" t="str">
        <f>VLOOKUP(A105,'[1]S&amp;P 500 Wikipedia'!A:D,3,FALSE)</f>
        <v>Energy</v>
      </c>
      <c r="D105" s="47">
        <v>248396</v>
      </c>
      <c r="E105" s="47" t="s">
        <v>16</v>
      </c>
      <c r="F105" s="47">
        <v>2018</v>
      </c>
      <c r="G105" s="47" t="s">
        <v>17</v>
      </c>
      <c r="H105" s="48">
        <v>43465</v>
      </c>
      <c r="I105" s="48">
        <v>43518</v>
      </c>
      <c r="J105" s="48">
        <v>43518</v>
      </c>
      <c r="K105" s="47">
        <v>1894918000</v>
      </c>
      <c r="L105" s="47">
        <v>1906359000</v>
      </c>
      <c r="M105" s="47" t="s">
        <v>1703</v>
      </c>
      <c r="N105" s="49">
        <v>9395000000</v>
      </c>
      <c r="O105" s="50">
        <v>9342000000</v>
      </c>
      <c r="P105" s="51">
        <v>53000000</v>
      </c>
      <c r="Q105" s="49">
        <v>15050000000</v>
      </c>
      <c r="R105" s="50"/>
      <c r="S105" s="51"/>
      <c r="T105" s="52"/>
      <c r="U105" s="49">
        <v>5704000000</v>
      </c>
      <c r="V105" s="50">
        <v>5704000000</v>
      </c>
      <c r="W105" s="50"/>
      <c r="X105" s="50"/>
      <c r="Y105" s="51"/>
      <c r="Z105" s="52">
        <v>3872000000</v>
      </c>
      <c r="AA105" s="52">
        <v>2922000000</v>
      </c>
      <c r="AB105" s="52"/>
      <c r="AC105" s="52"/>
      <c r="AD105" s="52"/>
      <c r="AE105" s="52"/>
      <c r="AF105" s="52"/>
      <c r="AG105" s="52">
        <v>950000000</v>
      </c>
      <c r="AH105" s="52">
        <v>34021000000</v>
      </c>
      <c r="AI105" s="49">
        <v>169207000000</v>
      </c>
      <c r="AJ105" s="50">
        <v>340244000000</v>
      </c>
      <c r="AK105" s="51">
        <v>-171037000000</v>
      </c>
      <c r="AL105" s="49">
        <v>37488000000</v>
      </c>
      <c r="AM105" s="50">
        <v>35546000000</v>
      </c>
      <c r="AN105" s="50"/>
      <c r="AO105" s="51">
        <v>1942000000</v>
      </c>
      <c r="AP105" s="49">
        <v>13147000000</v>
      </c>
      <c r="AQ105" s="50"/>
      <c r="AR105" s="50">
        <v>4518000000</v>
      </c>
      <c r="AS105" s="50"/>
      <c r="AT105" s="50"/>
      <c r="AU105" s="50"/>
      <c r="AV105" s="50"/>
      <c r="AW105" s="50"/>
      <c r="AX105" s="50"/>
      <c r="AY105" s="50"/>
      <c r="AZ105" s="51">
        <v>8629000000</v>
      </c>
      <c r="BA105" s="52">
        <v>219842000000</v>
      </c>
      <c r="BB105" s="52">
        <v>253863000000</v>
      </c>
      <c r="BC105" s="49">
        <v>19817000000</v>
      </c>
      <c r="BD105" s="50">
        <v>13953000000</v>
      </c>
      <c r="BE105" s="50">
        <v>937000000</v>
      </c>
      <c r="BF105" s="50"/>
      <c r="BG105" s="51">
        <v>4927000000</v>
      </c>
      <c r="BH105" s="49">
        <v>5726000000</v>
      </c>
      <c r="BI105" s="50"/>
      <c r="BJ105" s="50"/>
      <c r="BK105" s="51"/>
      <c r="BL105" s="49">
        <v>1628000000</v>
      </c>
      <c r="BM105" s="50"/>
      <c r="BN105" s="50"/>
      <c r="BO105" s="50">
        <v>1628000000</v>
      </c>
      <c r="BP105" s="50"/>
      <c r="BQ105" s="51"/>
      <c r="BR105" s="52">
        <v>27171000000</v>
      </c>
      <c r="BS105" s="49">
        <v>28733000000</v>
      </c>
      <c r="BT105" s="50">
        <v>28733000000</v>
      </c>
      <c r="BU105" s="51"/>
      <c r="BV105" s="49">
        <v>42317000000</v>
      </c>
      <c r="BW105" s="50"/>
      <c r="BX105" s="50"/>
      <c r="BY105" s="50"/>
      <c r="BZ105" s="50"/>
      <c r="CA105" s="50"/>
      <c r="CB105" s="50"/>
      <c r="CC105" s="50"/>
      <c r="CD105" s="50"/>
      <c r="CE105" s="50"/>
      <c r="CF105" s="51"/>
      <c r="CG105" s="52">
        <v>71050000000</v>
      </c>
      <c r="CH105" s="60">
        <v>98221000000</v>
      </c>
      <c r="CI105" s="52">
        <v>0</v>
      </c>
      <c r="CJ105" s="49">
        <v>18704000000</v>
      </c>
      <c r="CK105" s="50"/>
      <c r="CL105" s="50"/>
      <c r="CM105" s="51"/>
      <c r="CN105" s="54">
        <v>-41593000000</v>
      </c>
      <c r="CO105" s="50">
        <v>180987000000</v>
      </c>
      <c r="CP105" s="51">
        <v>-3544000000</v>
      </c>
      <c r="CQ105" s="54">
        <v>154554000000</v>
      </c>
      <c r="CR105" s="50">
        <v>1088000000</v>
      </c>
      <c r="CS105" s="56">
        <v>155642000000</v>
      </c>
      <c r="CT105" s="52">
        <v>253863000000</v>
      </c>
    </row>
    <row r="106" spans="1:98" x14ac:dyDescent="0.2">
      <c r="A106" s="47" t="s">
        <v>325</v>
      </c>
      <c r="B106" s="47" t="s">
        <v>326</v>
      </c>
      <c r="C106" s="47" t="str">
        <f>VLOOKUP(A106,'[1]S&amp;P 500 Wikipedia'!A:D,3,FALSE)</f>
        <v>Energy</v>
      </c>
      <c r="D106" s="47">
        <v>378119</v>
      </c>
      <c r="E106" s="47" t="s">
        <v>16</v>
      </c>
      <c r="F106" s="47">
        <v>2018</v>
      </c>
      <c r="G106" s="47" t="s">
        <v>17</v>
      </c>
      <c r="H106" s="48">
        <v>43465</v>
      </c>
      <c r="I106" s="48">
        <v>43516</v>
      </c>
      <c r="J106" s="48">
        <v>43516</v>
      </c>
      <c r="K106" s="47">
        <v>198884000</v>
      </c>
      <c r="L106" s="47">
        <v>199153000</v>
      </c>
      <c r="M106" s="47" t="s">
        <v>1704</v>
      </c>
      <c r="N106" s="49">
        <v>0</v>
      </c>
      <c r="O106" s="50">
        <v>0</v>
      </c>
      <c r="P106" s="51"/>
      <c r="Q106" s="49">
        <v>466000000</v>
      </c>
      <c r="R106" s="50">
        <v>466000000</v>
      </c>
      <c r="S106" s="51"/>
      <c r="T106" s="52"/>
      <c r="U106" s="49"/>
      <c r="V106" s="50"/>
      <c r="W106" s="50"/>
      <c r="X106" s="50"/>
      <c r="Y106" s="51"/>
      <c r="Z106" s="52">
        <v>908000000</v>
      </c>
      <c r="AA106" s="52">
        <v>59000000</v>
      </c>
      <c r="AB106" s="52">
        <v>484000000</v>
      </c>
      <c r="AC106" s="52"/>
      <c r="AD106" s="52"/>
      <c r="AE106" s="52"/>
      <c r="AF106" s="52"/>
      <c r="AG106" s="52">
        <v>365000000</v>
      </c>
      <c r="AH106" s="52">
        <v>1374000000</v>
      </c>
      <c r="AI106" s="49">
        <v>22313000000</v>
      </c>
      <c r="AJ106" s="50">
        <v>32014000000</v>
      </c>
      <c r="AK106" s="51">
        <v>-9701000000</v>
      </c>
      <c r="AL106" s="49"/>
      <c r="AM106" s="50"/>
      <c r="AN106" s="50"/>
      <c r="AO106" s="51"/>
      <c r="AP106" s="49">
        <v>2607000000</v>
      </c>
      <c r="AQ106" s="50">
        <v>19000000</v>
      </c>
      <c r="AR106" s="50">
        <v>2224000000</v>
      </c>
      <c r="AS106" s="50"/>
      <c r="AT106" s="50"/>
      <c r="AU106" s="50"/>
      <c r="AV106" s="50">
        <v>211000000</v>
      </c>
      <c r="AW106" s="50"/>
      <c r="AX106" s="50"/>
      <c r="AY106" s="50"/>
      <c r="AZ106" s="51">
        <v>153000000</v>
      </c>
      <c r="BA106" s="52">
        <v>24920000000</v>
      </c>
      <c r="BB106" s="52">
        <v>26294000000</v>
      </c>
      <c r="BC106" s="49">
        <v>783000000</v>
      </c>
      <c r="BD106" s="50">
        <v>50000000</v>
      </c>
      <c r="BE106" s="50"/>
      <c r="BF106" s="50"/>
      <c r="BG106" s="51">
        <v>733000000</v>
      </c>
      <c r="BH106" s="49"/>
      <c r="BI106" s="50"/>
      <c r="BJ106" s="50"/>
      <c r="BK106" s="51"/>
      <c r="BL106" s="49">
        <v>573000000</v>
      </c>
      <c r="BM106" s="50">
        <v>253000000</v>
      </c>
      <c r="BN106" s="50">
        <v>0</v>
      </c>
      <c r="BO106" s="50"/>
      <c r="BP106" s="50"/>
      <c r="BQ106" s="51">
        <v>320000000</v>
      </c>
      <c r="BR106" s="52">
        <v>1356000000</v>
      </c>
      <c r="BS106" s="49">
        <v>4194000000</v>
      </c>
      <c r="BT106" s="50"/>
      <c r="BU106" s="51"/>
      <c r="BV106" s="49">
        <v>1976000000</v>
      </c>
      <c r="BW106" s="50"/>
      <c r="BX106" s="50"/>
      <c r="BY106" s="50"/>
      <c r="BZ106" s="50"/>
      <c r="CA106" s="50"/>
      <c r="CB106" s="50"/>
      <c r="CC106" s="50">
        <v>1808000000</v>
      </c>
      <c r="CD106" s="50">
        <v>0</v>
      </c>
      <c r="CE106" s="50"/>
      <c r="CF106" s="51">
        <v>168000000</v>
      </c>
      <c r="CG106" s="52">
        <v>6170000000</v>
      </c>
      <c r="CH106" s="60">
        <v>7526000000</v>
      </c>
      <c r="CI106" s="52"/>
      <c r="CJ106" s="49">
        <v>14773000000</v>
      </c>
      <c r="CK106" s="50">
        <v>0</v>
      </c>
      <c r="CL106" s="50">
        <v>14773000000</v>
      </c>
      <c r="CM106" s="51"/>
      <c r="CN106" s="54">
        <v>-131000000</v>
      </c>
      <c r="CO106" s="50">
        <v>4126000000</v>
      </c>
      <c r="CP106" s="51"/>
      <c r="CQ106" s="54">
        <v>18768000000</v>
      </c>
      <c r="CR106" s="50"/>
      <c r="CS106" s="56">
        <v>18768000000</v>
      </c>
      <c r="CT106" s="52">
        <v>26294000000</v>
      </c>
    </row>
    <row r="107" spans="1:98" x14ac:dyDescent="0.2">
      <c r="A107" s="47" t="s">
        <v>397</v>
      </c>
      <c r="B107" s="47" t="s">
        <v>398</v>
      </c>
      <c r="C107" s="47" t="str">
        <f>VLOOKUP(A107,'[1]S&amp;P 500 Wikipedia'!A:D,3,FALSE)</f>
        <v>Utilities</v>
      </c>
      <c r="D107" s="47">
        <v>189087</v>
      </c>
      <c r="E107" s="47" t="s">
        <v>16</v>
      </c>
      <c r="F107" s="47">
        <v>2018</v>
      </c>
      <c r="G107" s="47" t="s">
        <v>17</v>
      </c>
      <c r="H107" s="48">
        <v>43465</v>
      </c>
      <c r="I107" s="48">
        <v>43497</v>
      </c>
      <c r="J107" s="48">
        <v>43524</v>
      </c>
      <c r="K107" s="47">
        <v>659600000</v>
      </c>
      <c r="L107" s="47">
        <v>661100000</v>
      </c>
      <c r="M107" s="47" t="s">
        <v>1705</v>
      </c>
      <c r="N107" s="49">
        <v>268000000</v>
      </c>
      <c r="O107" s="50">
        <v>268000000</v>
      </c>
      <c r="P107" s="51"/>
      <c r="Q107" s="49">
        <v>1749000000</v>
      </c>
      <c r="R107" s="50">
        <v>1749000000</v>
      </c>
      <c r="S107" s="51"/>
      <c r="T107" s="52"/>
      <c r="U107" s="49">
        <v>1418000000</v>
      </c>
      <c r="V107" s="50">
        <v>1418000000</v>
      </c>
      <c r="W107" s="50"/>
      <c r="X107" s="50"/>
      <c r="Y107" s="51"/>
      <c r="Z107" s="52">
        <v>1726000000</v>
      </c>
      <c r="AA107" s="52">
        <v>265000000</v>
      </c>
      <c r="AB107" s="52"/>
      <c r="AC107" s="52"/>
      <c r="AD107" s="52"/>
      <c r="AE107" s="52"/>
      <c r="AF107" s="52"/>
      <c r="AG107" s="52">
        <v>1461000000</v>
      </c>
      <c r="AH107" s="52">
        <v>5161000000</v>
      </c>
      <c r="AI107" s="49">
        <v>54560000000</v>
      </c>
      <c r="AJ107" s="50">
        <v>76578000000</v>
      </c>
      <c r="AK107" s="51">
        <v>-22018000000</v>
      </c>
      <c r="AL107" s="49"/>
      <c r="AM107" s="50"/>
      <c r="AN107" s="50"/>
      <c r="AO107" s="51"/>
      <c r="AP107" s="49">
        <v>18193000000</v>
      </c>
      <c r="AQ107" s="50">
        <v>670000000</v>
      </c>
      <c r="AR107" s="50">
        <v>6410000000</v>
      </c>
      <c r="AS107" s="50"/>
      <c r="AT107" s="50"/>
      <c r="AU107" s="50"/>
      <c r="AV107" s="50"/>
      <c r="AW107" s="50">
        <v>1279000000</v>
      </c>
      <c r="AX107" s="50"/>
      <c r="AY107" s="50">
        <v>1278000000</v>
      </c>
      <c r="AZ107" s="51">
        <v>8556000000</v>
      </c>
      <c r="BA107" s="52">
        <v>72753000000</v>
      </c>
      <c r="BB107" s="52">
        <v>77914000000</v>
      </c>
      <c r="BC107" s="49">
        <v>1750000000</v>
      </c>
      <c r="BD107" s="50">
        <v>914000000</v>
      </c>
      <c r="BE107" s="50"/>
      <c r="BF107" s="50">
        <v>836000000</v>
      </c>
      <c r="BG107" s="51"/>
      <c r="BH107" s="49">
        <v>3958000000</v>
      </c>
      <c r="BI107" s="50">
        <v>334000000</v>
      </c>
      <c r="BJ107" s="50"/>
      <c r="BK107" s="51">
        <v>3624000000</v>
      </c>
      <c r="BL107" s="49">
        <v>1939000000</v>
      </c>
      <c r="BM107" s="50"/>
      <c r="BN107" s="50"/>
      <c r="BO107" s="50"/>
      <c r="BP107" s="50"/>
      <c r="BQ107" s="51">
        <v>1939000000</v>
      </c>
      <c r="BR107" s="52">
        <v>7647000000</v>
      </c>
      <c r="BS107" s="49">
        <v>31144000000</v>
      </c>
      <c r="BT107" s="50">
        <v>31144000000</v>
      </c>
      <c r="BU107" s="51"/>
      <c r="BV107" s="49">
        <v>17075000000</v>
      </c>
      <c r="BW107" s="50"/>
      <c r="BX107" s="50">
        <v>2328000000</v>
      </c>
      <c r="BY107" s="50"/>
      <c r="BZ107" s="50"/>
      <c r="CA107" s="50"/>
      <c r="CB107" s="50"/>
      <c r="CC107" s="50">
        <v>5116000000</v>
      </c>
      <c r="CD107" s="50"/>
      <c r="CE107" s="50"/>
      <c r="CF107" s="51">
        <v>9631000000</v>
      </c>
      <c r="CG107" s="52">
        <v>48219000000</v>
      </c>
      <c r="CH107" s="60">
        <v>55866000000</v>
      </c>
      <c r="CI107" s="52"/>
      <c r="CJ107" s="49">
        <v>12588000000</v>
      </c>
      <c r="CK107" s="50">
        <v>12588000000</v>
      </c>
      <c r="CL107" s="50"/>
      <c r="CM107" s="51"/>
      <c r="CN107" s="54"/>
      <c r="CO107" s="50">
        <v>9219000000</v>
      </c>
      <c r="CP107" s="51">
        <v>-1700000000</v>
      </c>
      <c r="CQ107" s="54">
        <v>20107000000</v>
      </c>
      <c r="CR107" s="50">
        <v>1941000000</v>
      </c>
      <c r="CS107" s="56">
        <v>22048000000</v>
      </c>
      <c r="CT107" s="52">
        <v>77914000000</v>
      </c>
    </row>
    <row r="108" spans="1:98" x14ac:dyDescent="0.2">
      <c r="A108" s="47" t="s">
        <v>373</v>
      </c>
      <c r="B108" s="47" t="s">
        <v>374</v>
      </c>
      <c r="C108" s="47" t="str">
        <f>VLOOKUP(A108,'[1]S&amp;P 500 Wikipedia'!A:D,3,FALSE)</f>
        <v>Industrials</v>
      </c>
      <c r="D108" s="47">
        <v>231789</v>
      </c>
      <c r="E108" s="47" t="s">
        <v>16</v>
      </c>
      <c r="F108" s="47">
        <v>2018</v>
      </c>
      <c r="G108" s="47" t="s">
        <v>17</v>
      </c>
      <c r="H108" s="48">
        <v>43465</v>
      </c>
      <c r="I108" s="48">
        <v>43511</v>
      </c>
      <c r="J108" s="48">
        <v>43511</v>
      </c>
      <c r="K108" s="47">
        <v>679000000</v>
      </c>
      <c r="L108" s="47">
        <v>685000000</v>
      </c>
      <c r="M108" s="47" t="s">
        <v>1706</v>
      </c>
      <c r="N108" s="49">
        <v>1768000000</v>
      </c>
      <c r="O108" s="50">
        <v>1565000000</v>
      </c>
      <c r="P108" s="51">
        <v>203000000</v>
      </c>
      <c r="Q108" s="49">
        <v>2314000000</v>
      </c>
      <c r="R108" s="50">
        <v>2314000000</v>
      </c>
      <c r="S108" s="51"/>
      <c r="T108" s="52"/>
      <c r="U108" s="49">
        <v>1055000000</v>
      </c>
      <c r="V108" s="50"/>
      <c r="W108" s="50"/>
      <c r="X108" s="50"/>
      <c r="Y108" s="51"/>
      <c r="Z108" s="52">
        <v>1203000000</v>
      </c>
      <c r="AA108" s="52">
        <v>1203000000</v>
      </c>
      <c r="AB108" s="52"/>
      <c r="AC108" s="52"/>
      <c r="AD108" s="52"/>
      <c r="AE108" s="52"/>
      <c r="AF108" s="52"/>
      <c r="AG108" s="52"/>
      <c r="AH108" s="52">
        <v>6340000000</v>
      </c>
      <c r="AI108" s="49">
        <v>28335000000</v>
      </c>
      <c r="AJ108" s="50"/>
      <c r="AK108" s="51"/>
      <c r="AL108" s="49"/>
      <c r="AM108" s="50"/>
      <c r="AN108" s="50"/>
      <c r="AO108" s="51"/>
      <c r="AP108" s="49">
        <v>25591000000</v>
      </c>
      <c r="AQ108" s="50">
        <v>4830000000</v>
      </c>
      <c r="AR108" s="50">
        <v>9781000000</v>
      </c>
      <c r="AS108" s="50"/>
      <c r="AT108" s="50"/>
      <c r="AU108" s="50">
        <v>242000000</v>
      </c>
      <c r="AV108" s="50"/>
      <c r="AW108" s="50"/>
      <c r="AX108" s="50"/>
      <c r="AY108" s="50"/>
      <c r="AZ108" s="51">
        <v>10738000000</v>
      </c>
      <c r="BA108" s="52">
        <v>53926000000</v>
      </c>
      <c r="BB108" s="52">
        <v>60266000000</v>
      </c>
      <c r="BC108" s="49">
        <v>7380000000</v>
      </c>
      <c r="BD108" s="50">
        <v>2976000000</v>
      </c>
      <c r="BE108" s="50"/>
      <c r="BF108" s="50"/>
      <c r="BG108" s="51">
        <v>4404000000</v>
      </c>
      <c r="BH108" s="49">
        <v>3548000000</v>
      </c>
      <c r="BI108" s="50"/>
      <c r="BJ108" s="50"/>
      <c r="BK108" s="51"/>
      <c r="BL108" s="49">
        <v>7650000000</v>
      </c>
      <c r="BM108" s="50">
        <v>2989000000</v>
      </c>
      <c r="BN108" s="50"/>
      <c r="BO108" s="50"/>
      <c r="BP108" s="50"/>
      <c r="BQ108" s="51">
        <v>4661000000</v>
      </c>
      <c r="BR108" s="52">
        <v>18578000000</v>
      </c>
      <c r="BS108" s="49">
        <v>8253000000</v>
      </c>
      <c r="BT108" s="50"/>
      <c r="BU108" s="51"/>
      <c r="BV108" s="49">
        <v>19748000000</v>
      </c>
      <c r="BW108" s="50"/>
      <c r="BX108" s="50">
        <v>9163000000</v>
      </c>
      <c r="BY108" s="50"/>
      <c r="BZ108" s="50"/>
      <c r="CA108" s="50"/>
      <c r="CB108" s="50"/>
      <c r="CC108" s="50"/>
      <c r="CD108" s="50"/>
      <c r="CE108" s="50"/>
      <c r="CF108" s="51">
        <v>10585000000</v>
      </c>
      <c r="CG108" s="52">
        <v>28001000000</v>
      </c>
      <c r="CH108" s="60">
        <v>46579000000</v>
      </c>
      <c r="CI108" s="52"/>
      <c r="CJ108" s="49">
        <v>11671000000</v>
      </c>
      <c r="CK108" s="50">
        <v>0</v>
      </c>
      <c r="CL108" s="50">
        <v>11671000000</v>
      </c>
      <c r="CM108" s="51"/>
      <c r="CN108" s="54">
        <v>-198000000</v>
      </c>
      <c r="CO108" s="50">
        <v>10039000000</v>
      </c>
      <c r="CP108" s="51">
        <v>-7825000000</v>
      </c>
      <c r="CQ108" s="54">
        <v>13687000000</v>
      </c>
      <c r="CR108" s="50"/>
      <c r="CS108" s="56">
        <v>13687000000</v>
      </c>
      <c r="CT108" s="52">
        <v>60266000000</v>
      </c>
    </row>
    <row r="109" spans="1:98" x14ac:dyDescent="0.2">
      <c r="A109" s="47" t="s">
        <v>418</v>
      </c>
      <c r="B109" s="47" t="s">
        <v>419</v>
      </c>
      <c r="C109" s="47" t="str">
        <f>VLOOKUP(A109,'[1]S&amp;P 500 Wikipedia'!A:D,3,FALSE)</f>
        <v>Materials</v>
      </c>
      <c r="D109" s="47">
        <v>546332</v>
      </c>
      <c r="E109" s="47" t="s">
        <v>16</v>
      </c>
      <c r="F109" s="47">
        <v>2018</v>
      </c>
      <c r="G109" s="47" t="s">
        <v>17</v>
      </c>
      <c r="H109" s="48">
        <v>43465</v>
      </c>
      <c r="I109" s="48">
        <v>43507</v>
      </c>
      <c r="J109" s="48">
        <v>43507</v>
      </c>
      <c r="K109" s="47">
        <v>2281900000</v>
      </c>
      <c r="L109" s="47">
        <v>2292800000</v>
      </c>
      <c r="M109" s="47" t="s">
        <v>2009</v>
      </c>
      <c r="N109" s="49">
        <v>13616000000</v>
      </c>
      <c r="O109" s="50">
        <v>13482000000</v>
      </c>
      <c r="P109" s="51">
        <v>134000000</v>
      </c>
      <c r="Q109" s="49">
        <v>12376000000</v>
      </c>
      <c r="R109" s="50">
        <v>12376000000</v>
      </c>
      <c r="S109" s="51"/>
      <c r="T109" s="52"/>
      <c r="U109" s="49">
        <v>16621000000</v>
      </c>
      <c r="V109" s="50"/>
      <c r="W109" s="50"/>
      <c r="X109" s="50"/>
      <c r="Y109" s="51"/>
      <c r="Z109" s="52">
        <v>6990000000</v>
      </c>
      <c r="AA109" s="52"/>
      <c r="AB109" s="52"/>
      <c r="AC109" s="52"/>
      <c r="AD109" s="52"/>
      <c r="AE109" s="52"/>
      <c r="AF109" s="52"/>
      <c r="AG109" s="52">
        <v>6990000000</v>
      </c>
      <c r="AH109" s="52">
        <v>49603000000</v>
      </c>
      <c r="AI109" s="49">
        <v>35848000000</v>
      </c>
      <c r="AJ109" s="50">
        <v>75343000000</v>
      </c>
      <c r="AK109" s="51">
        <v>-39495000000</v>
      </c>
      <c r="AL109" s="49">
        <v>8382000000</v>
      </c>
      <c r="AM109" s="50"/>
      <c r="AN109" s="50"/>
      <c r="AO109" s="51"/>
      <c r="AP109" s="49">
        <v>94197000000</v>
      </c>
      <c r="AQ109" s="50"/>
      <c r="AR109" s="50">
        <v>59032000000</v>
      </c>
      <c r="AS109" s="50">
        <v>30965000000</v>
      </c>
      <c r="AT109" s="50"/>
      <c r="AU109" s="50">
        <v>1724000000</v>
      </c>
      <c r="AV109" s="50"/>
      <c r="AW109" s="50"/>
      <c r="AX109" s="50"/>
      <c r="AY109" s="50"/>
      <c r="AZ109" s="51">
        <v>2476000000</v>
      </c>
      <c r="BA109" s="52">
        <v>138427000000</v>
      </c>
      <c r="BB109" s="52">
        <v>188030000000</v>
      </c>
      <c r="BC109" s="49">
        <v>21913000000</v>
      </c>
      <c r="BD109" s="50">
        <v>9457000000</v>
      </c>
      <c r="BE109" s="50">
        <v>857000000</v>
      </c>
      <c r="BF109" s="50"/>
      <c r="BG109" s="51">
        <v>11599000000</v>
      </c>
      <c r="BH109" s="49">
        <v>2802000000</v>
      </c>
      <c r="BI109" s="50"/>
      <c r="BJ109" s="50"/>
      <c r="BK109" s="51"/>
      <c r="BL109" s="49"/>
      <c r="BM109" s="50"/>
      <c r="BN109" s="50"/>
      <c r="BO109" s="50"/>
      <c r="BP109" s="50"/>
      <c r="BQ109" s="51"/>
      <c r="BR109" s="52">
        <v>24715000000</v>
      </c>
      <c r="BS109" s="49">
        <v>37662000000</v>
      </c>
      <c r="BT109" s="50"/>
      <c r="BU109" s="51"/>
      <c r="BV109" s="49">
        <v>29474000000</v>
      </c>
      <c r="BW109" s="50"/>
      <c r="BX109" s="50">
        <v>15909000000</v>
      </c>
      <c r="BY109" s="50"/>
      <c r="BZ109" s="50"/>
      <c r="CA109" s="50"/>
      <c r="CB109" s="50"/>
      <c r="CC109" s="50">
        <v>5435000000</v>
      </c>
      <c r="CD109" s="50"/>
      <c r="CE109" s="50"/>
      <c r="CF109" s="51">
        <v>8130000000</v>
      </c>
      <c r="CG109" s="52">
        <v>67136000000</v>
      </c>
      <c r="CH109" s="60">
        <v>91851000000</v>
      </c>
      <c r="CI109" s="52"/>
      <c r="CJ109" s="49">
        <v>81984000000</v>
      </c>
      <c r="CK109" s="50"/>
      <c r="CL109" s="50"/>
      <c r="CM109" s="51"/>
      <c r="CN109" s="54">
        <v>-5421000000</v>
      </c>
      <c r="CO109" s="50">
        <v>30536000000</v>
      </c>
      <c r="CP109" s="51">
        <v>-12528000000</v>
      </c>
      <c r="CQ109" s="54">
        <v>94571000000</v>
      </c>
      <c r="CR109" s="50">
        <v>1608000000</v>
      </c>
      <c r="CS109" s="56">
        <v>96179000000</v>
      </c>
      <c r="CT109" s="52">
        <v>188030000000</v>
      </c>
    </row>
    <row r="110" spans="1:98" x14ac:dyDescent="0.2">
      <c r="A110" s="47" t="s">
        <v>370</v>
      </c>
      <c r="B110" s="47" t="s">
        <v>371</v>
      </c>
      <c r="C110" s="47" t="str">
        <f>VLOOKUP(A110,'[1]S&amp;P 500 Wikipedia'!A:D,3,FALSE)</f>
        <v>Industrials</v>
      </c>
      <c r="D110" s="47">
        <v>373449</v>
      </c>
      <c r="E110" s="47" t="s">
        <v>16</v>
      </c>
      <c r="F110" s="47">
        <v>2018</v>
      </c>
      <c r="G110" s="47" t="s">
        <v>17</v>
      </c>
      <c r="H110" s="48">
        <v>43404</v>
      </c>
      <c r="I110" s="48">
        <v>43451</v>
      </c>
      <c r="J110" s="48">
        <v>43451</v>
      </c>
      <c r="K110" s="47">
        <v>319900000</v>
      </c>
      <c r="L110" s="47">
        <v>329200000</v>
      </c>
      <c r="M110" s="47" t="s">
        <v>1707</v>
      </c>
      <c r="N110" s="49">
        <v>4394100000</v>
      </c>
      <c r="O110" s="50">
        <v>3904000000</v>
      </c>
      <c r="P110" s="51">
        <v>490100000</v>
      </c>
      <c r="Q110" s="49">
        <v>5004300000</v>
      </c>
      <c r="R110" s="50"/>
      <c r="S110" s="51"/>
      <c r="T110" s="52"/>
      <c r="U110" s="49">
        <v>6148900000</v>
      </c>
      <c r="V110" s="50"/>
      <c r="W110" s="50"/>
      <c r="X110" s="50"/>
      <c r="Y110" s="51"/>
      <c r="Z110" s="52">
        <v>32832700000</v>
      </c>
      <c r="AA110" s="52"/>
      <c r="AB110" s="52"/>
      <c r="AC110" s="52"/>
      <c r="AD110" s="52"/>
      <c r="AE110" s="52"/>
      <c r="AF110" s="52"/>
      <c r="AG110" s="52">
        <v>32832700000</v>
      </c>
      <c r="AH110" s="52">
        <v>48380000000</v>
      </c>
      <c r="AI110" s="49">
        <v>13032900000</v>
      </c>
      <c r="AJ110" s="50"/>
      <c r="AK110" s="51"/>
      <c r="AL110" s="49"/>
      <c r="AM110" s="50"/>
      <c r="AN110" s="50"/>
      <c r="AO110" s="51"/>
      <c r="AP110" s="49">
        <v>8695100000</v>
      </c>
      <c r="AQ110" s="50"/>
      <c r="AR110" s="50">
        <v>3100700000</v>
      </c>
      <c r="AS110" s="50">
        <v>1562400000</v>
      </c>
      <c r="AT110" s="50"/>
      <c r="AU110" s="50">
        <v>808000000</v>
      </c>
      <c r="AV110" s="50"/>
      <c r="AW110" s="50"/>
      <c r="AX110" s="50"/>
      <c r="AY110" s="50">
        <v>207300000</v>
      </c>
      <c r="AZ110" s="51">
        <v>3016700000</v>
      </c>
      <c r="BA110" s="52">
        <v>21728000000</v>
      </c>
      <c r="BB110" s="52">
        <v>70108000000</v>
      </c>
      <c r="BC110" s="49">
        <v>10111000000</v>
      </c>
      <c r="BD110" s="50"/>
      <c r="BE110" s="50"/>
      <c r="BF110" s="50"/>
      <c r="BG110" s="51"/>
      <c r="BH110" s="49">
        <v>15018700000</v>
      </c>
      <c r="BI110" s="50"/>
      <c r="BJ110" s="50"/>
      <c r="BK110" s="51"/>
      <c r="BL110" s="49">
        <v>6435700000</v>
      </c>
      <c r="BM110" s="50"/>
      <c r="BN110" s="50"/>
      <c r="BO110" s="50">
        <v>555800000</v>
      </c>
      <c r="BP110" s="50"/>
      <c r="BQ110" s="51">
        <v>5879900000</v>
      </c>
      <c r="BR110" s="52">
        <v>31565400000</v>
      </c>
      <c r="BS110" s="49">
        <v>27237400000</v>
      </c>
      <c r="BT110" s="50"/>
      <c r="BU110" s="51"/>
      <c r="BV110" s="49">
        <v>0</v>
      </c>
      <c r="BW110" s="50"/>
      <c r="BX110" s="50"/>
      <c r="BY110" s="50"/>
      <c r="BZ110" s="50"/>
      <c r="CA110" s="50"/>
      <c r="CB110" s="50"/>
      <c r="CC110" s="50"/>
      <c r="CD110" s="50"/>
      <c r="CE110" s="50"/>
      <c r="CF110" s="51">
        <v>0</v>
      </c>
      <c r="CG110" s="52">
        <v>27237400000</v>
      </c>
      <c r="CH110" s="60">
        <v>58802800000</v>
      </c>
      <c r="CI110" s="52"/>
      <c r="CJ110" s="49">
        <v>4474200000</v>
      </c>
      <c r="CK110" s="50">
        <v>4474200000</v>
      </c>
      <c r="CL110" s="50"/>
      <c r="CM110" s="51"/>
      <c r="CN110" s="54">
        <v>-16311800000</v>
      </c>
      <c r="CO110" s="50">
        <v>27553000000</v>
      </c>
      <c r="CP110" s="51">
        <v>-4427600000</v>
      </c>
      <c r="CQ110" s="54">
        <v>11287800000</v>
      </c>
      <c r="CR110" s="50">
        <v>17400000</v>
      </c>
      <c r="CS110" s="56">
        <v>11305200000</v>
      </c>
      <c r="CT110" s="52">
        <v>70108000000</v>
      </c>
    </row>
    <row r="111" spans="1:98" x14ac:dyDescent="0.2">
      <c r="A111" s="47" t="s">
        <v>391</v>
      </c>
      <c r="B111" s="47" t="s">
        <v>392</v>
      </c>
      <c r="C111" s="47" t="str">
        <f>VLOOKUP(A111,'[1]S&amp;P 500 Wikipedia'!A:D,3,FALSE)</f>
        <v>Consumer Discretionary</v>
      </c>
      <c r="D111" s="47">
        <v>80798</v>
      </c>
      <c r="E111" s="47" t="s">
        <v>16</v>
      </c>
      <c r="F111" s="47">
        <v>2018</v>
      </c>
      <c r="G111" s="47" t="s">
        <v>17</v>
      </c>
      <c r="H111" s="48">
        <v>43524</v>
      </c>
      <c r="I111" s="48">
        <v>43546</v>
      </c>
      <c r="J111" s="48">
        <v>43546</v>
      </c>
      <c r="K111" s="47">
        <v>261406000</v>
      </c>
      <c r="L111" s="47">
        <v>262537000</v>
      </c>
      <c r="M111" s="47" t="s">
        <v>1708</v>
      </c>
      <c r="N111" s="49">
        <v>235487000</v>
      </c>
      <c r="O111" s="50">
        <v>235487000</v>
      </c>
      <c r="P111" s="51"/>
      <c r="Q111" s="49"/>
      <c r="R111" s="50"/>
      <c r="S111" s="51"/>
      <c r="T111" s="52"/>
      <c r="U111" s="49">
        <v>4097004000</v>
      </c>
      <c r="V111" s="50"/>
      <c r="W111" s="50"/>
      <c r="X111" s="50"/>
      <c r="Y111" s="51"/>
      <c r="Z111" s="52">
        <v>330529000</v>
      </c>
      <c r="AA111" s="52">
        <v>272725000</v>
      </c>
      <c r="AB111" s="52"/>
      <c r="AC111" s="52"/>
      <c r="AD111" s="52"/>
      <c r="AE111" s="52">
        <v>57804000</v>
      </c>
      <c r="AF111" s="52"/>
      <c r="AG111" s="52"/>
      <c r="AH111" s="52">
        <v>4663020000</v>
      </c>
      <c r="AI111" s="49">
        <v>2970806000</v>
      </c>
      <c r="AJ111" s="50"/>
      <c r="AK111" s="51"/>
      <c r="AL111" s="49"/>
      <c r="AM111" s="50"/>
      <c r="AN111" s="50"/>
      <c r="AO111" s="51"/>
      <c r="AP111" s="49">
        <v>5570212000</v>
      </c>
      <c r="AQ111" s="50"/>
      <c r="AR111" s="50">
        <v>4338589000</v>
      </c>
      <c r="AS111" s="50">
        <v>1200217000</v>
      </c>
      <c r="AT111" s="50"/>
      <c r="AU111" s="50"/>
      <c r="AV111" s="50"/>
      <c r="AW111" s="50"/>
      <c r="AX111" s="50"/>
      <c r="AY111" s="50"/>
      <c r="AZ111" s="51">
        <v>31406000</v>
      </c>
      <c r="BA111" s="52">
        <v>8541018000</v>
      </c>
      <c r="BB111" s="52">
        <v>13204038000</v>
      </c>
      <c r="BC111" s="49">
        <v>3013907000</v>
      </c>
      <c r="BD111" s="50">
        <v>2385469000</v>
      </c>
      <c r="BE111" s="50">
        <v>10033000</v>
      </c>
      <c r="BF111" s="50"/>
      <c r="BG111" s="51">
        <v>618405000</v>
      </c>
      <c r="BH111" s="49">
        <v>1950000</v>
      </c>
      <c r="BI111" s="50"/>
      <c r="BJ111" s="50"/>
      <c r="BK111" s="51"/>
      <c r="BL111" s="49"/>
      <c r="BM111" s="50"/>
      <c r="BN111" s="50"/>
      <c r="BO111" s="50"/>
      <c r="BP111" s="50"/>
      <c r="BQ111" s="51"/>
      <c r="BR111" s="52">
        <v>3015857000</v>
      </c>
      <c r="BS111" s="49">
        <v>2862740000</v>
      </c>
      <c r="BT111" s="50"/>
      <c r="BU111" s="51"/>
      <c r="BV111" s="49">
        <v>908048000</v>
      </c>
      <c r="BW111" s="50"/>
      <c r="BX111" s="50"/>
      <c r="BY111" s="50"/>
      <c r="BZ111" s="50"/>
      <c r="CA111" s="50"/>
      <c r="CB111" s="50"/>
      <c r="CC111" s="50">
        <v>609687000</v>
      </c>
      <c r="CD111" s="50"/>
      <c r="CE111" s="50"/>
      <c r="CF111" s="51">
        <v>298361000</v>
      </c>
      <c r="CG111" s="52">
        <v>3770788000</v>
      </c>
      <c r="CH111" s="60">
        <v>6786645000</v>
      </c>
      <c r="CI111" s="52">
        <v>0</v>
      </c>
      <c r="CJ111" s="49">
        <v>3479493000</v>
      </c>
      <c r="CK111" s="50"/>
      <c r="CL111" s="50">
        <v>3252421000</v>
      </c>
      <c r="CM111" s="51">
        <v>227072000</v>
      </c>
      <c r="CN111" s="54"/>
      <c r="CO111" s="50">
        <v>2941107000</v>
      </c>
      <c r="CP111" s="51">
        <v>-3207000</v>
      </c>
      <c r="CQ111" s="54">
        <v>6417393000</v>
      </c>
      <c r="CR111" s="50"/>
      <c r="CS111" s="56">
        <v>6417393000</v>
      </c>
      <c r="CT111" s="52">
        <v>13204038000</v>
      </c>
    </row>
    <row r="112" spans="1:98" x14ac:dyDescent="0.2">
      <c r="A112" s="47" t="s">
        <v>1000</v>
      </c>
      <c r="B112" s="47" t="s">
        <v>1001</v>
      </c>
      <c r="C112" s="47" t="str">
        <f>VLOOKUP(A112,'[1]S&amp;P 500 Wikipedia'!A:D,3,FALSE)</f>
        <v>Health Care</v>
      </c>
      <c r="D112" s="47">
        <v>341807</v>
      </c>
      <c r="E112" s="47" t="s">
        <v>16</v>
      </c>
      <c r="F112" s="47">
        <v>2018</v>
      </c>
      <c r="G112" s="47" t="s">
        <v>17</v>
      </c>
      <c r="H112" s="48">
        <v>43465</v>
      </c>
      <c r="I112" s="48">
        <v>43517</v>
      </c>
      <c r="J112" s="48">
        <v>43517</v>
      </c>
      <c r="K112" s="47">
        <v>136000000</v>
      </c>
      <c r="L112" s="47">
        <v>139000000</v>
      </c>
      <c r="M112" s="47" t="s">
        <v>1709</v>
      </c>
      <c r="N112" s="49">
        <v>135000000</v>
      </c>
      <c r="O112" s="50">
        <v>135000000</v>
      </c>
      <c r="P112" s="51"/>
      <c r="Q112" s="49">
        <v>1012000000</v>
      </c>
      <c r="R112" s="50">
        <v>1012000000</v>
      </c>
      <c r="S112" s="51"/>
      <c r="T112" s="52"/>
      <c r="U112" s="49">
        <v>99000000</v>
      </c>
      <c r="V112" s="50"/>
      <c r="W112" s="50"/>
      <c r="X112" s="50"/>
      <c r="Y112" s="51"/>
      <c r="Z112" s="52">
        <v>144000000</v>
      </c>
      <c r="AA112" s="52">
        <v>144000000</v>
      </c>
      <c r="AB112" s="52"/>
      <c r="AC112" s="52"/>
      <c r="AD112" s="52"/>
      <c r="AE112" s="52"/>
      <c r="AF112" s="52"/>
      <c r="AG112" s="52"/>
      <c r="AH112" s="52">
        <v>1390000000</v>
      </c>
      <c r="AI112" s="49">
        <v>1288000000</v>
      </c>
      <c r="AJ112" s="50"/>
      <c r="AK112" s="51"/>
      <c r="AL112" s="49">
        <v>436000000</v>
      </c>
      <c r="AM112" s="50"/>
      <c r="AN112" s="50"/>
      <c r="AO112" s="51"/>
      <c r="AP112" s="49">
        <v>7889000000</v>
      </c>
      <c r="AQ112" s="50">
        <v>1207000000</v>
      </c>
      <c r="AR112" s="50">
        <v>6563000000</v>
      </c>
      <c r="AS112" s="50"/>
      <c r="AT112" s="50"/>
      <c r="AU112" s="50"/>
      <c r="AV112" s="50"/>
      <c r="AW112" s="50"/>
      <c r="AX112" s="50"/>
      <c r="AY112" s="50"/>
      <c r="AZ112" s="51">
        <v>119000000</v>
      </c>
      <c r="BA112" s="52">
        <v>9613000000</v>
      </c>
      <c r="BB112" s="52">
        <v>11003000000</v>
      </c>
      <c r="BC112" s="49">
        <v>1021000000</v>
      </c>
      <c r="BD112" s="50">
        <v>1021000000</v>
      </c>
      <c r="BE112" s="50"/>
      <c r="BF112" s="50"/>
      <c r="BG112" s="51"/>
      <c r="BH112" s="49">
        <v>464000000</v>
      </c>
      <c r="BI112" s="50"/>
      <c r="BJ112" s="50"/>
      <c r="BK112" s="51"/>
      <c r="BL112" s="49"/>
      <c r="BM112" s="50"/>
      <c r="BN112" s="50"/>
      <c r="BO112" s="50"/>
      <c r="BP112" s="50"/>
      <c r="BQ112" s="51"/>
      <c r="BR112" s="52">
        <v>1485000000</v>
      </c>
      <c r="BS112" s="49">
        <v>3429000000</v>
      </c>
      <c r="BT112" s="50"/>
      <c r="BU112" s="51"/>
      <c r="BV112" s="49">
        <v>745000000</v>
      </c>
      <c r="BW112" s="50"/>
      <c r="BX112" s="50"/>
      <c r="BY112" s="50"/>
      <c r="BZ112" s="50"/>
      <c r="CA112" s="50"/>
      <c r="CB112" s="50"/>
      <c r="CC112" s="50"/>
      <c r="CD112" s="50"/>
      <c r="CE112" s="50"/>
      <c r="CF112" s="51">
        <v>745000000</v>
      </c>
      <c r="CG112" s="52">
        <v>4174000000</v>
      </c>
      <c r="CH112" s="60">
        <v>5659000000</v>
      </c>
      <c r="CI112" s="52"/>
      <c r="CJ112" s="49">
        <v>2669000000</v>
      </c>
      <c r="CK112" s="50"/>
      <c r="CL112" s="50"/>
      <c r="CM112" s="51"/>
      <c r="CN112" s="54">
        <v>-4996000000</v>
      </c>
      <c r="CO112" s="50">
        <v>7602000000</v>
      </c>
      <c r="CP112" s="51">
        <v>-59000000</v>
      </c>
      <c r="CQ112" s="54">
        <v>5216000000</v>
      </c>
      <c r="CR112" s="50">
        <v>128000000</v>
      </c>
      <c r="CS112" s="56">
        <v>5344000000</v>
      </c>
      <c r="CT112" s="52">
        <v>11003000000</v>
      </c>
    </row>
    <row r="113" spans="1:98" x14ac:dyDescent="0.2">
      <c r="A113" s="47" t="s">
        <v>361</v>
      </c>
      <c r="B113" s="47" t="s">
        <v>362</v>
      </c>
      <c r="C113" s="47" t="str">
        <f>VLOOKUP(A113,'[1]S&amp;P 500 Wikipedia'!A:D,3,FALSE)</f>
        <v>Health Care</v>
      </c>
      <c r="D113" s="47">
        <v>89750</v>
      </c>
      <c r="E113" s="47" t="s">
        <v>16</v>
      </c>
      <c r="F113" s="47">
        <v>2018</v>
      </c>
      <c r="G113" s="47" t="s">
        <v>17</v>
      </c>
      <c r="H113" s="48">
        <v>43465</v>
      </c>
      <c r="I113" s="48">
        <v>43517</v>
      </c>
      <c r="J113" s="48">
        <v>43573</v>
      </c>
      <c r="K113" s="47">
        <v>702200000</v>
      </c>
      <c r="L113" s="47">
        <v>711200000</v>
      </c>
      <c r="M113" s="47" t="s">
        <v>2047</v>
      </c>
      <c r="N113" s="49">
        <v>787800000</v>
      </c>
      <c r="O113" s="50">
        <v>787800000</v>
      </c>
      <c r="P113" s="51"/>
      <c r="Q113" s="49">
        <v>3489600000</v>
      </c>
      <c r="R113" s="50">
        <v>3489600000</v>
      </c>
      <c r="S113" s="51"/>
      <c r="T113" s="52"/>
      <c r="U113" s="49">
        <v>1910100000</v>
      </c>
      <c r="V113" s="50">
        <v>565000000</v>
      </c>
      <c r="W113" s="50">
        <v>313900000</v>
      </c>
      <c r="X113" s="50">
        <v>1031200000</v>
      </c>
      <c r="Y113" s="51"/>
      <c r="Z113" s="52">
        <v>906300000</v>
      </c>
      <c r="AA113" s="52">
        <v>906300000</v>
      </c>
      <c r="AB113" s="52"/>
      <c r="AC113" s="52"/>
      <c r="AD113" s="52"/>
      <c r="AE113" s="52"/>
      <c r="AF113" s="52"/>
      <c r="AG113" s="52"/>
      <c r="AH113" s="52">
        <v>7093800000</v>
      </c>
      <c r="AI113" s="49">
        <v>2511200000</v>
      </c>
      <c r="AJ113" s="50"/>
      <c r="AK113" s="51"/>
      <c r="AL113" s="49"/>
      <c r="AM113" s="50"/>
      <c r="AN113" s="50"/>
      <c r="AO113" s="51"/>
      <c r="AP113" s="49">
        <v>38227500000</v>
      </c>
      <c r="AQ113" s="50"/>
      <c r="AR113" s="50">
        <v>25906000000</v>
      </c>
      <c r="AS113" s="50">
        <v>11673100000</v>
      </c>
      <c r="AT113" s="50"/>
      <c r="AU113" s="50"/>
      <c r="AV113" s="50"/>
      <c r="AW113" s="50"/>
      <c r="AX113" s="50"/>
      <c r="AY113" s="50"/>
      <c r="AZ113" s="51">
        <v>648400000</v>
      </c>
      <c r="BA113" s="52">
        <v>40738700000</v>
      </c>
      <c r="BB113" s="52">
        <v>47832500000</v>
      </c>
      <c r="BC113" s="49">
        <v>4789700000</v>
      </c>
      <c r="BD113" s="50">
        <v>1712800000</v>
      </c>
      <c r="BE113" s="50"/>
      <c r="BF113" s="50"/>
      <c r="BG113" s="51">
        <v>3076900000</v>
      </c>
      <c r="BH113" s="49">
        <v>51800000</v>
      </c>
      <c r="BI113" s="50"/>
      <c r="BJ113" s="50"/>
      <c r="BK113" s="51"/>
      <c r="BL113" s="49"/>
      <c r="BM113" s="50"/>
      <c r="BN113" s="50"/>
      <c r="BO113" s="50"/>
      <c r="BP113" s="50"/>
      <c r="BQ113" s="51"/>
      <c r="BR113" s="52">
        <v>4841500000</v>
      </c>
      <c r="BS113" s="49">
        <v>9688500000</v>
      </c>
      <c r="BT113" s="50"/>
      <c r="BU113" s="51"/>
      <c r="BV113" s="49">
        <v>5075800000</v>
      </c>
      <c r="BW113" s="50"/>
      <c r="BX113" s="50"/>
      <c r="BY113" s="50"/>
      <c r="BZ113" s="50"/>
      <c r="CA113" s="50"/>
      <c r="CB113" s="50"/>
      <c r="CC113" s="50"/>
      <c r="CD113" s="50"/>
      <c r="CE113" s="50"/>
      <c r="CF113" s="51">
        <v>5075800000</v>
      </c>
      <c r="CG113" s="52">
        <v>14764300000</v>
      </c>
      <c r="CH113" s="60">
        <v>19605800000</v>
      </c>
      <c r="CI113" s="52">
        <v>0</v>
      </c>
      <c r="CJ113" s="49">
        <v>5842500000</v>
      </c>
      <c r="CK113" s="50">
        <v>8200000</v>
      </c>
      <c r="CL113" s="50">
        <v>5834300000</v>
      </c>
      <c r="CM113" s="51"/>
      <c r="CN113" s="54"/>
      <c r="CO113" s="50">
        <v>25163000000</v>
      </c>
      <c r="CP113" s="51">
        <v>-2791100000</v>
      </c>
      <c r="CQ113" s="54">
        <v>28214400000</v>
      </c>
      <c r="CR113" s="50">
        <v>12300000</v>
      </c>
      <c r="CS113" s="56">
        <v>28226700000</v>
      </c>
      <c r="CT113" s="52">
        <v>47832500000</v>
      </c>
    </row>
    <row r="114" spans="1:98" x14ac:dyDescent="0.2">
      <c r="A114" s="47" t="s">
        <v>1138</v>
      </c>
      <c r="B114" s="47" t="s">
        <v>1139</v>
      </c>
      <c r="C114" s="47" t="str">
        <f>VLOOKUP(A114,'[1]S&amp;P 500 Wikipedia'!A:D,3,FALSE)</f>
        <v>Communication Services</v>
      </c>
      <c r="D114" s="47">
        <v>261356</v>
      </c>
      <c r="E114" s="47" t="s">
        <v>16</v>
      </c>
      <c r="F114" s="47">
        <v>2018</v>
      </c>
      <c r="G114" s="47" t="s">
        <v>17</v>
      </c>
      <c r="H114" s="48">
        <v>43404</v>
      </c>
      <c r="I114" s="48">
        <v>43425</v>
      </c>
      <c r="J114" s="48">
        <v>43425</v>
      </c>
      <c r="K114" s="47">
        <v>1490000000</v>
      </c>
      <c r="L114" s="47">
        <v>1499000000</v>
      </c>
      <c r="M114" s="47" t="s">
        <v>1711</v>
      </c>
      <c r="N114" s="49">
        <v>4150000000</v>
      </c>
      <c r="O114" s="50">
        <v>4150000000</v>
      </c>
      <c r="P114" s="51"/>
      <c r="Q114" s="49">
        <v>9334000000</v>
      </c>
      <c r="R114" s="50"/>
      <c r="S114" s="51"/>
      <c r="T114" s="52"/>
      <c r="U114" s="49">
        <v>1392000000</v>
      </c>
      <c r="V114" s="50"/>
      <c r="W114" s="50"/>
      <c r="X114" s="50"/>
      <c r="Y114" s="51"/>
      <c r="Z114" s="52">
        <v>1949000000</v>
      </c>
      <c r="AA114" s="52"/>
      <c r="AB114" s="52"/>
      <c r="AC114" s="52"/>
      <c r="AD114" s="52"/>
      <c r="AE114" s="52"/>
      <c r="AF114" s="52"/>
      <c r="AG114" s="52">
        <v>1949000000</v>
      </c>
      <c r="AH114" s="52">
        <v>16825000000</v>
      </c>
      <c r="AI114" s="49">
        <v>29540000000</v>
      </c>
      <c r="AJ114" s="50">
        <v>60304000000</v>
      </c>
      <c r="AK114" s="51">
        <v>-30764000000</v>
      </c>
      <c r="AL114" s="49">
        <v>2899000000</v>
      </c>
      <c r="AM114" s="50"/>
      <c r="AN114" s="50"/>
      <c r="AO114" s="51"/>
      <c r="AP114" s="49">
        <v>49334000000</v>
      </c>
      <c r="AQ114" s="50">
        <v>6812000000</v>
      </c>
      <c r="AR114" s="50">
        <v>31269000000</v>
      </c>
      <c r="AS114" s="50"/>
      <c r="AT114" s="50"/>
      <c r="AU114" s="50"/>
      <c r="AV114" s="50"/>
      <c r="AW114" s="50"/>
      <c r="AX114" s="50"/>
      <c r="AY114" s="50"/>
      <c r="AZ114" s="51">
        <v>11253000000</v>
      </c>
      <c r="BA114" s="52">
        <v>81773000000</v>
      </c>
      <c r="BB114" s="52">
        <v>98598000000</v>
      </c>
      <c r="BC114" s="49">
        <v>9479000000</v>
      </c>
      <c r="BD114" s="50">
        <v>9479000000</v>
      </c>
      <c r="BE114" s="50"/>
      <c r="BF114" s="50"/>
      <c r="BG114" s="51"/>
      <c r="BH114" s="49">
        <v>3790000000</v>
      </c>
      <c r="BI114" s="50"/>
      <c r="BJ114" s="50"/>
      <c r="BK114" s="51"/>
      <c r="BL114" s="49">
        <v>4591000000</v>
      </c>
      <c r="BM114" s="50">
        <v>4591000000</v>
      </c>
      <c r="BN114" s="50"/>
      <c r="BO114" s="50"/>
      <c r="BP114" s="50"/>
      <c r="BQ114" s="51"/>
      <c r="BR114" s="52">
        <v>17860000000</v>
      </c>
      <c r="BS114" s="49">
        <v>17084000000</v>
      </c>
      <c r="BT114" s="50"/>
      <c r="BU114" s="51"/>
      <c r="BV114" s="49">
        <v>9699000000</v>
      </c>
      <c r="BW114" s="50"/>
      <c r="BX114" s="50"/>
      <c r="BY114" s="50"/>
      <c r="BZ114" s="50"/>
      <c r="CA114" s="50"/>
      <c r="CB114" s="50"/>
      <c r="CC114" s="50">
        <v>3109000000</v>
      </c>
      <c r="CD114" s="50"/>
      <c r="CE114" s="50"/>
      <c r="CF114" s="51">
        <v>6590000000</v>
      </c>
      <c r="CG114" s="52">
        <v>26783000000</v>
      </c>
      <c r="CH114" s="60">
        <v>44643000000</v>
      </c>
      <c r="CI114" s="52">
        <v>0</v>
      </c>
      <c r="CJ114" s="49">
        <v>36779000000</v>
      </c>
      <c r="CK114" s="50"/>
      <c r="CL114" s="50"/>
      <c r="CM114" s="51"/>
      <c r="CN114" s="54">
        <v>-67588000000</v>
      </c>
      <c r="CO114" s="50">
        <v>82679000000</v>
      </c>
      <c r="CP114" s="51">
        <v>-3097000000</v>
      </c>
      <c r="CQ114" s="54">
        <v>48773000000</v>
      </c>
      <c r="CR114" s="50">
        <v>5182000000</v>
      </c>
      <c r="CS114" s="56">
        <v>53955000000</v>
      </c>
      <c r="CT114" s="52">
        <v>98598000000</v>
      </c>
    </row>
    <row r="115" spans="1:98" x14ac:dyDescent="0.2">
      <c r="A115" s="47" t="s">
        <v>385</v>
      </c>
      <c r="B115" s="47" t="s">
        <v>386</v>
      </c>
      <c r="C115" s="47" t="str">
        <f>VLOOKUP(A115,'[1]S&amp;P 500 Wikipedia'!A:D,3,FALSE)</f>
        <v>Communication Services</v>
      </c>
      <c r="D115" s="47">
        <v>120376</v>
      </c>
      <c r="E115" s="47" t="s">
        <v>16</v>
      </c>
      <c r="F115" s="47">
        <v>2018</v>
      </c>
      <c r="G115" s="47" t="s">
        <v>17</v>
      </c>
      <c r="H115" s="48">
        <v>43465</v>
      </c>
      <c r="I115" s="48">
        <v>43525</v>
      </c>
      <c r="J115" s="48">
        <v>43683</v>
      </c>
      <c r="K115" s="47">
        <v>25000000</v>
      </c>
      <c r="L115" s="47">
        <v>6000000</v>
      </c>
      <c r="M115" s="47" t="s">
        <v>2048</v>
      </c>
      <c r="N115" s="49">
        <v>986000000</v>
      </c>
      <c r="O115" s="50">
        <v>986000000</v>
      </c>
      <c r="P115" s="51"/>
      <c r="Q115" s="49">
        <v>2620000000</v>
      </c>
      <c r="R115" s="50">
        <v>2620000000</v>
      </c>
      <c r="S115" s="51"/>
      <c r="T115" s="52"/>
      <c r="U115" s="49"/>
      <c r="V115" s="50"/>
      <c r="W115" s="50"/>
      <c r="X115" s="50"/>
      <c r="Y115" s="51"/>
      <c r="Z115" s="52">
        <v>625000000</v>
      </c>
      <c r="AA115" s="52">
        <v>312000000</v>
      </c>
      <c r="AB115" s="52"/>
      <c r="AC115" s="52"/>
      <c r="AD115" s="52"/>
      <c r="AE115" s="52"/>
      <c r="AF115" s="52"/>
      <c r="AG115" s="52">
        <v>313000000</v>
      </c>
      <c r="AH115" s="52">
        <v>4231000000</v>
      </c>
      <c r="AI115" s="49">
        <v>800000000</v>
      </c>
      <c r="AJ115" s="50"/>
      <c r="AK115" s="51"/>
      <c r="AL115" s="49"/>
      <c r="AM115" s="50"/>
      <c r="AN115" s="50"/>
      <c r="AO115" s="51"/>
      <c r="AP115" s="49">
        <v>27519000000</v>
      </c>
      <c r="AQ115" s="50">
        <v>9674000000</v>
      </c>
      <c r="AR115" s="50">
        <v>13006000000</v>
      </c>
      <c r="AS115" s="50"/>
      <c r="AT115" s="50"/>
      <c r="AU115" s="50"/>
      <c r="AV115" s="50"/>
      <c r="AW115" s="50"/>
      <c r="AX115" s="50"/>
      <c r="AY115" s="50">
        <v>935000000</v>
      </c>
      <c r="AZ115" s="51">
        <v>3904000000</v>
      </c>
      <c r="BA115" s="52">
        <v>28319000000</v>
      </c>
      <c r="BB115" s="52">
        <v>32550000000</v>
      </c>
      <c r="BC115" s="49">
        <v>1929000000</v>
      </c>
      <c r="BD115" s="50">
        <v>325000000</v>
      </c>
      <c r="BE115" s="50"/>
      <c r="BF115" s="50"/>
      <c r="BG115" s="51">
        <v>1604000000</v>
      </c>
      <c r="BH115" s="49">
        <v>1819000000</v>
      </c>
      <c r="BI115" s="50"/>
      <c r="BJ115" s="50"/>
      <c r="BK115" s="51"/>
      <c r="BL115" s="49">
        <v>249000000</v>
      </c>
      <c r="BM115" s="50">
        <v>249000000</v>
      </c>
      <c r="BN115" s="50"/>
      <c r="BO115" s="50"/>
      <c r="BP115" s="50"/>
      <c r="BQ115" s="51"/>
      <c r="BR115" s="52">
        <v>3997000000</v>
      </c>
      <c r="BS115" s="49">
        <v>14974000000</v>
      </c>
      <c r="BT115" s="50"/>
      <c r="BU115" s="51"/>
      <c r="BV115" s="49">
        <v>3062000000</v>
      </c>
      <c r="BW115" s="50"/>
      <c r="BX115" s="50"/>
      <c r="BY115" s="50"/>
      <c r="BZ115" s="50"/>
      <c r="CA115" s="50"/>
      <c r="CB115" s="50"/>
      <c r="CC115" s="50">
        <v>1811000000</v>
      </c>
      <c r="CD115" s="50"/>
      <c r="CE115" s="50"/>
      <c r="CF115" s="51">
        <v>1251000000</v>
      </c>
      <c r="CG115" s="52">
        <v>18036000000</v>
      </c>
      <c r="CH115" s="60">
        <v>22033000000</v>
      </c>
      <c r="CI115" s="52"/>
      <c r="CJ115" s="49">
        <v>10654000000</v>
      </c>
      <c r="CK115" s="50">
        <v>7000000</v>
      </c>
      <c r="CL115" s="50">
        <v>10647000000</v>
      </c>
      <c r="CM115" s="51"/>
      <c r="CN115" s="54">
        <v>-6737000000</v>
      </c>
      <c r="CO115" s="50">
        <v>5254000000</v>
      </c>
      <c r="CP115" s="51">
        <v>-785000000</v>
      </c>
      <c r="CQ115" s="54">
        <v>8386000000</v>
      </c>
      <c r="CR115" s="50">
        <v>2131000000</v>
      </c>
      <c r="CS115" s="56">
        <v>10517000000</v>
      </c>
      <c r="CT115" s="52">
        <v>32550000000</v>
      </c>
    </row>
    <row r="116" spans="1:98" x14ac:dyDescent="0.2">
      <c r="A116" s="47" t="s">
        <v>388</v>
      </c>
      <c r="B116" s="47" t="s">
        <v>389</v>
      </c>
      <c r="C116" s="47" t="str">
        <f>VLOOKUP(A116,'[1]S&amp;P 500 Wikipedia'!A:D,3,FALSE)</f>
        <v>Communication Services</v>
      </c>
      <c r="D116" s="47">
        <v>741324</v>
      </c>
      <c r="E116" s="47" t="s">
        <v>16</v>
      </c>
      <c r="F116" s="47">
        <v>2018</v>
      </c>
      <c r="G116" s="47" t="s">
        <v>17</v>
      </c>
      <c r="H116" s="48">
        <v>43465</v>
      </c>
      <c r="I116" s="48">
        <v>43509</v>
      </c>
      <c r="J116" s="48">
        <v>43509</v>
      </c>
      <c r="K116" s="47">
        <v>467763000</v>
      </c>
      <c r="L116" s="47">
        <v>526175000</v>
      </c>
      <c r="M116" s="47" t="s">
        <v>1713</v>
      </c>
      <c r="N116" s="49">
        <v>2068817000</v>
      </c>
      <c r="O116" s="50">
        <v>887346000</v>
      </c>
      <c r="P116" s="51">
        <v>1181471000</v>
      </c>
      <c r="Q116" s="49">
        <v>639855000</v>
      </c>
      <c r="R116" s="50">
        <v>639855000</v>
      </c>
      <c r="S116" s="51"/>
      <c r="T116" s="52"/>
      <c r="U116" s="49">
        <v>290733000</v>
      </c>
      <c r="V116" s="50"/>
      <c r="W116" s="50"/>
      <c r="X116" s="50"/>
      <c r="Y116" s="51"/>
      <c r="Z116" s="52">
        <v>289800000</v>
      </c>
      <c r="AA116" s="52"/>
      <c r="AB116" s="52"/>
      <c r="AC116" s="52"/>
      <c r="AD116" s="52"/>
      <c r="AE116" s="52"/>
      <c r="AF116" s="52"/>
      <c r="AG116" s="52">
        <v>289800000</v>
      </c>
      <c r="AH116" s="52">
        <v>3289205000</v>
      </c>
      <c r="AI116" s="49">
        <v>1928180000</v>
      </c>
      <c r="AJ116" s="50"/>
      <c r="AK116" s="51"/>
      <c r="AL116" s="49">
        <v>118992000</v>
      </c>
      <c r="AM116" s="50"/>
      <c r="AN116" s="50"/>
      <c r="AO116" s="51"/>
      <c r="AP116" s="49">
        <v>25250635000</v>
      </c>
      <c r="AQ116" s="50"/>
      <c r="AR116" s="50"/>
      <c r="AS116" s="50"/>
      <c r="AT116" s="50"/>
      <c r="AU116" s="50"/>
      <c r="AV116" s="50"/>
      <c r="AW116" s="50"/>
      <c r="AX116" s="50"/>
      <c r="AY116" s="50"/>
      <c r="AZ116" s="51">
        <v>25250635000</v>
      </c>
      <c r="BA116" s="52">
        <v>27297807000</v>
      </c>
      <c r="BB116" s="52">
        <v>30587012000</v>
      </c>
      <c r="BC116" s="49">
        <v>2778827000</v>
      </c>
      <c r="BD116" s="50">
        <v>233753000</v>
      </c>
      <c r="BE116" s="50"/>
      <c r="BF116" s="50">
        <v>268479000</v>
      </c>
      <c r="BG116" s="51">
        <v>2276595000</v>
      </c>
      <c r="BH116" s="49">
        <v>1341993000</v>
      </c>
      <c r="BI116" s="50"/>
      <c r="BJ116" s="50"/>
      <c r="BK116" s="51"/>
      <c r="BL116" s="49">
        <v>655312000</v>
      </c>
      <c r="BM116" s="50">
        <v>655312000</v>
      </c>
      <c r="BN116" s="50"/>
      <c r="BO116" s="50"/>
      <c r="BP116" s="50"/>
      <c r="BQ116" s="51"/>
      <c r="BR116" s="52">
        <v>4776132000</v>
      </c>
      <c r="BS116" s="49">
        <v>13810784000</v>
      </c>
      <c r="BT116" s="50"/>
      <c r="BU116" s="51"/>
      <c r="BV116" s="49">
        <v>2945839000</v>
      </c>
      <c r="BW116" s="50"/>
      <c r="BX116" s="50"/>
      <c r="BY116" s="50"/>
      <c r="BZ116" s="50"/>
      <c r="CA116" s="50"/>
      <c r="CB116" s="50"/>
      <c r="CC116" s="50">
        <v>2474907000</v>
      </c>
      <c r="CD116" s="50"/>
      <c r="CE116" s="50"/>
      <c r="CF116" s="51">
        <v>470932000</v>
      </c>
      <c r="CG116" s="52">
        <v>16756623000</v>
      </c>
      <c r="CH116" s="60">
        <v>21532755000</v>
      </c>
      <c r="CI116" s="52"/>
      <c r="CJ116" s="49">
        <v>3383772000</v>
      </c>
      <c r="CK116" s="50"/>
      <c r="CL116" s="50"/>
      <c r="CM116" s="51"/>
      <c r="CN116" s="54"/>
      <c r="CO116" s="50">
        <v>5212790000</v>
      </c>
      <c r="CP116" s="51">
        <v>-874000</v>
      </c>
      <c r="CQ116" s="54">
        <v>8595688000</v>
      </c>
      <c r="CR116" s="50">
        <v>458569000</v>
      </c>
      <c r="CS116" s="56">
        <v>9054257000</v>
      </c>
      <c r="CT116" s="52">
        <v>30587012000</v>
      </c>
    </row>
    <row r="117" spans="1:98" x14ac:dyDescent="0.2">
      <c r="A117" s="47" t="s">
        <v>394</v>
      </c>
      <c r="B117" s="47" t="s">
        <v>395</v>
      </c>
      <c r="C117" s="47" t="str">
        <f>VLOOKUP(A117,'[1]S&amp;P 500 Wikipedia'!A:D,3,FALSE)</f>
        <v>Consumer Discretionary</v>
      </c>
      <c r="D117" s="47">
        <v>378128</v>
      </c>
      <c r="E117" s="47" t="s">
        <v>16</v>
      </c>
      <c r="F117" s="47">
        <v>2018</v>
      </c>
      <c r="G117" s="47" t="s">
        <v>17</v>
      </c>
      <c r="H117" s="48">
        <v>43524</v>
      </c>
      <c r="I117" s="48">
        <v>43551</v>
      </c>
      <c r="J117" s="48">
        <v>43706</v>
      </c>
      <c r="K117" s="47">
        <v>238300000</v>
      </c>
      <c r="L117" s="47">
        <v>239000000</v>
      </c>
      <c r="M117" s="47" t="s">
        <v>2049</v>
      </c>
      <c r="N117" s="49">
        <v>422100000</v>
      </c>
      <c r="O117" s="50">
        <v>422100000</v>
      </c>
      <c r="P117" s="51"/>
      <c r="Q117" s="49"/>
      <c r="R117" s="50"/>
      <c r="S117" s="51"/>
      <c r="T117" s="52"/>
      <c r="U117" s="49">
        <v>3536000000</v>
      </c>
      <c r="V117" s="50"/>
      <c r="W117" s="50"/>
      <c r="X117" s="50"/>
      <c r="Y117" s="51"/>
      <c r="Z117" s="52">
        <v>335200000</v>
      </c>
      <c r="AA117" s="52"/>
      <c r="AB117" s="52"/>
      <c r="AC117" s="52"/>
      <c r="AD117" s="52"/>
      <c r="AE117" s="52"/>
      <c r="AF117" s="52"/>
      <c r="AG117" s="52">
        <v>335200000</v>
      </c>
      <c r="AH117" s="52">
        <v>4293300000</v>
      </c>
      <c r="AI117" s="49">
        <v>3445300000</v>
      </c>
      <c r="AJ117" s="50"/>
      <c r="AK117" s="51"/>
      <c r="AL117" s="49"/>
      <c r="AM117" s="50"/>
      <c r="AN117" s="50"/>
      <c r="AO117" s="51"/>
      <c r="AP117" s="49">
        <v>5762600000</v>
      </c>
      <c r="AQ117" s="50">
        <v>3388700000</v>
      </c>
      <c r="AR117" s="50">
        <v>2296600000</v>
      </c>
      <c r="AS117" s="50"/>
      <c r="AT117" s="50"/>
      <c r="AU117" s="50"/>
      <c r="AV117" s="50"/>
      <c r="AW117" s="50"/>
      <c r="AX117" s="50"/>
      <c r="AY117" s="50"/>
      <c r="AZ117" s="51">
        <v>77300000</v>
      </c>
      <c r="BA117" s="52">
        <v>9207900000</v>
      </c>
      <c r="BB117" s="52">
        <v>13501200000</v>
      </c>
      <c r="BC117" s="49">
        <v>1476400000</v>
      </c>
      <c r="BD117" s="50">
        <v>1416400000</v>
      </c>
      <c r="BE117" s="50">
        <v>60000000</v>
      </c>
      <c r="BF117" s="50"/>
      <c r="BG117" s="51"/>
      <c r="BH117" s="49">
        <v>0</v>
      </c>
      <c r="BI117" s="50"/>
      <c r="BJ117" s="50"/>
      <c r="BK117" s="51">
        <v>0</v>
      </c>
      <c r="BL117" s="49">
        <v>619300000</v>
      </c>
      <c r="BM117" s="50"/>
      <c r="BN117" s="50"/>
      <c r="BO117" s="50"/>
      <c r="BP117" s="50"/>
      <c r="BQ117" s="51">
        <v>619300000</v>
      </c>
      <c r="BR117" s="52">
        <v>2095700000</v>
      </c>
      <c r="BS117" s="49">
        <v>4344100000</v>
      </c>
      <c r="BT117" s="50">
        <v>4265300000</v>
      </c>
      <c r="BU117" s="51">
        <v>78800000</v>
      </c>
      <c r="BV117" s="49">
        <v>1418500000</v>
      </c>
      <c r="BW117" s="50"/>
      <c r="BX117" s="50"/>
      <c r="BY117" s="50"/>
      <c r="BZ117" s="50"/>
      <c r="CA117" s="50"/>
      <c r="CB117" s="50"/>
      <c r="CC117" s="50">
        <v>1008600000</v>
      </c>
      <c r="CD117" s="50"/>
      <c r="CE117" s="50"/>
      <c r="CF117" s="51">
        <v>409900000</v>
      </c>
      <c r="CG117" s="52">
        <v>5762600000</v>
      </c>
      <c r="CH117" s="60">
        <v>7858300000</v>
      </c>
      <c r="CI117" s="52"/>
      <c r="CJ117" s="49"/>
      <c r="CK117" s="50"/>
      <c r="CL117" s="50"/>
      <c r="CM117" s="51"/>
      <c r="CN117" s="54"/>
      <c r="CO117" s="50"/>
      <c r="CP117" s="51"/>
      <c r="CQ117" s="54"/>
      <c r="CR117" s="50"/>
      <c r="CS117" s="56">
        <v>5642900000</v>
      </c>
      <c r="CT117" s="52">
        <v>13501200000</v>
      </c>
    </row>
    <row r="118" spans="1:98" x14ac:dyDescent="0.2">
      <c r="A118" s="47" t="s">
        <v>403</v>
      </c>
      <c r="B118" s="47" t="s">
        <v>404</v>
      </c>
      <c r="C118" s="47" t="str">
        <f>VLOOKUP(A118,'[1]S&amp;P 500 Wikipedia'!A:D,3,FALSE)</f>
        <v>Industrials</v>
      </c>
      <c r="D118" s="47">
        <v>336327</v>
      </c>
      <c r="E118" s="47" t="s">
        <v>16</v>
      </c>
      <c r="F118" s="47">
        <v>2018</v>
      </c>
      <c r="G118" s="47" t="s">
        <v>17</v>
      </c>
      <c r="H118" s="48">
        <v>43465</v>
      </c>
      <c r="I118" s="48">
        <v>43511</v>
      </c>
      <c r="J118" s="48">
        <v>43511</v>
      </c>
      <c r="K118" s="47">
        <v>109112240</v>
      </c>
      <c r="L118" s="47">
        <v>110659580</v>
      </c>
      <c r="M118" s="47" t="s">
        <v>1715</v>
      </c>
      <c r="N118" s="49">
        <v>396221000</v>
      </c>
      <c r="O118" s="50">
        <v>396221000</v>
      </c>
      <c r="P118" s="51"/>
      <c r="Q118" s="49">
        <v>1231859000</v>
      </c>
      <c r="R118" s="50">
        <v>1231859000</v>
      </c>
      <c r="S118" s="51"/>
      <c r="T118" s="52"/>
      <c r="U118" s="49">
        <v>748796000</v>
      </c>
      <c r="V118" s="50"/>
      <c r="W118" s="50"/>
      <c r="X118" s="50"/>
      <c r="Y118" s="51"/>
      <c r="Z118" s="52">
        <v>126878000</v>
      </c>
      <c r="AA118" s="52">
        <v>126878000</v>
      </c>
      <c r="AB118" s="52"/>
      <c r="AC118" s="52">
        <v>0</v>
      </c>
      <c r="AD118" s="52"/>
      <c r="AE118" s="52"/>
      <c r="AF118" s="52"/>
      <c r="AG118" s="52"/>
      <c r="AH118" s="52">
        <v>2503754000</v>
      </c>
      <c r="AI118" s="49">
        <v>806497000</v>
      </c>
      <c r="AJ118" s="50"/>
      <c r="AK118" s="51"/>
      <c r="AL118" s="49"/>
      <c r="AM118" s="50"/>
      <c r="AN118" s="50"/>
      <c r="AO118" s="51"/>
      <c r="AP118" s="49">
        <v>5055520000</v>
      </c>
      <c r="AQ118" s="50">
        <v>1134256000</v>
      </c>
      <c r="AR118" s="50">
        <v>3677328000</v>
      </c>
      <c r="AS118" s="50"/>
      <c r="AT118" s="50"/>
      <c r="AU118" s="50"/>
      <c r="AV118" s="50"/>
      <c r="AW118" s="50"/>
      <c r="AX118" s="50"/>
      <c r="AY118" s="50"/>
      <c r="AZ118" s="51">
        <v>243936000</v>
      </c>
      <c r="BA118" s="52">
        <v>5862017000</v>
      </c>
      <c r="BB118" s="52">
        <v>8365771000</v>
      </c>
      <c r="BC118" s="49">
        <v>1293651000</v>
      </c>
      <c r="BD118" s="50">
        <v>969531000</v>
      </c>
      <c r="BE118" s="50">
        <v>13854000</v>
      </c>
      <c r="BF118" s="50"/>
      <c r="BG118" s="51">
        <v>310266000</v>
      </c>
      <c r="BH118" s="49">
        <v>220318000</v>
      </c>
      <c r="BI118" s="50"/>
      <c r="BJ118" s="50"/>
      <c r="BK118" s="51"/>
      <c r="BL118" s="49">
        <v>313452000</v>
      </c>
      <c r="BM118" s="50"/>
      <c r="BN118" s="50"/>
      <c r="BO118" s="50"/>
      <c r="BP118" s="50"/>
      <c r="BQ118" s="51">
        <v>313452000</v>
      </c>
      <c r="BR118" s="52">
        <v>1827421000</v>
      </c>
      <c r="BS118" s="49">
        <v>2943660000</v>
      </c>
      <c r="BT118" s="50"/>
      <c r="BU118" s="51"/>
      <c r="BV118" s="49">
        <v>826024000</v>
      </c>
      <c r="BW118" s="50"/>
      <c r="BX118" s="50"/>
      <c r="BY118" s="50"/>
      <c r="BZ118" s="50"/>
      <c r="CA118" s="50"/>
      <c r="CB118" s="50"/>
      <c r="CC118" s="50">
        <v>393629000</v>
      </c>
      <c r="CD118" s="50"/>
      <c r="CE118" s="50"/>
      <c r="CF118" s="51">
        <v>432395000</v>
      </c>
      <c r="CG118" s="52">
        <v>3769684000</v>
      </c>
      <c r="CH118" s="60">
        <v>5597105000</v>
      </c>
      <c r="CI118" s="52">
        <v>0</v>
      </c>
      <c r="CJ118" s="49">
        <v>1143838000</v>
      </c>
      <c r="CK118" s="50"/>
      <c r="CL118" s="50"/>
      <c r="CM118" s="51"/>
      <c r="CN118" s="54">
        <v>-5947562000</v>
      </c>
      <c r="CO118" s="50">
        <v>7815486000</v>
      </c>
      <c r="CP118" s="51">
        <v>-243096000</v>
      </c>
      <c r="CQ118" s="54">
        <v>2768666000</v>
      </c>
      <c r="CR118" s="50"/>
      <c r="CS118" s="56">
        <v>2768666000</v>
      </c>
      <c r="CT118" s="52">
        <v>8365771000</v>
      </c>
    </row>
    <row r="119" spans="1:98" x14ac:dyDescent="0.2">
      <c r="A119" s="47" t="s">
        <v>406</v>
      </c>
      <c r="B119" s="47" t="s">
        <v>407</v>
      </c>
      <c r="C119" s="47" t="str">
        <f>VLOOKUP(A119,'[1]S&amp;P 500 Wikipedia'!A:D,3,FALSE)</f>
        <v>Materials</v>
      </c>
      <c r="D119" s="47">
        <v>378129</v>
      </c>
      <c r="E119" s="47" t="s">
        <v>16</v>
      </c>
      <c r="F119" s="47">
        <v>2018</v>
      </c>
      <c r="G119" s="47" t="s">
        <v>17</v>
      </c>
      <c r="H119" s="48">
        <v>43465</v>
      </c>
      <c r="I119" s="48">
        <v>43507</v>
      </c>
      <c r="J119" s="48">
        <v>43507</v>
      </c>
      <c r="K119" s="47">
        <v>747200000</v>
      </c>
      <c r="L119" s="47">
        <v>747200000</v>
      </c>
      <c r="M119" s="47" t="s">
        <v>1716</v>
      </c>
      <c r="N119" s="49">
        <v>2769000000</v>
      </c>
      <c r="O119" s="50">
        <v>2669000000</v>
      </c>
      <c r="P119" s="51">
        <v>100000000</v>
      </c>
      <c r="Q119" s="49">
        <v>8246000000</v>
      </c>
      <c r="R119" s="50">
        <v>8246000000</v>
      </c>
      <c r="S119" s="51"/>
      <c r="T119" s="52"/>
      <c r="U119" s="49">
        <v>9260000000</v>
      </c>
      <c r="V119" s="50"/>
      <c r="W119" s="50"/>
      <c r="X119" s="50"/>
      <c r="Y119" s="51"/>
      <c r="Z119" s="52">
        <v>4988000000</v>
      </c>
      <c r="AA119" s="52"/>
      <c r="AB119" s="52"/>
      <c r="AC119" s="52"/>
      <c r="AD119" s="52"/>
      <c r="AE119" s="52"/>
      <c r="AF119" s="52"/>
      <c r="AG119" s="52">
        <v>4988000000</v>
      </c>
      <c r="AH119" s="52">
        <v>25263000000</v>
      </c>
      <c r="AI119" s="49">
        <v>23662000000</v>
      </c>
      <c r="AJ119" s="50">
        <v>61437000000</v>
      </c>
      <c r="AK119" s="51">
        <v>-37775000000</v>
      </c>
      <c r="AL119" s="49">
        <v>6865000000</v>
      </c>
      <c r="AM119" s="50">
        <v>6471000000</v>
      </c>
      <c r="AN119" s="50"/>
      <c r="AO119" s="51">
        <v>394000000</v>
      </c>
      <c r="AP119" s="49">
        <v>21588000000</v>
      </c>
      <c r="AQ119" s="50"/>
      <c r="AR119" s="50">
        <v>13848000000</v>
      </c>
      <c r="AS119" s="50">
        <v>4913000000</v>
      </c>
      <c r="AT119" s="50"/>
      <c r="AU119" s="50">
        <v>2031000000</v>
      </c>
      <c r="AV119" s="50"/>
      <c r="AW119" s="50"/>
      <c r="AX119" s="50"/>
      <c r="AY119" s="50"/>
      <c r="AZ119" s="51">
        <v>796000000</v>
      </c>
      <c r="BA119" s="52">
        <v>52115000000</v>
      </c>
      <c r="BB119" s="52">
        <v>77378000000</v>
      </c>
      <c r="BC119" s="49">
        <v>13110000000</v>
      </c>
      <c r="BD119" s="50">
        <v>5378000000</v>
      </c>
      <c r="BE119" s="50">
        <v>791000000</v>
      </c>
      <c r="BF119" s="50"/>
      <c r="BG119" s="51">
        <v>6941000000</v>
      </c>
      <c r="BH119" s="49">
        <v>645000000</v>
      </c>
      <c r="BI119" s="50"/>
      <c r="BJ119" s="50"/>
      <c r="BK119" s="51"/>
      <c r="BL119" s="49"/>
      <c r="BM119" s="50"/>
      <c r="BN119" s="50"/>
      <c r="BO119" s="50"/>
      <c r="BP119" s="50"/>
      <c r="BQ119" s="51"/>
      <c r="BR119" s="52">
        <v>13755000000</v>
      </c>
      <c r="BS119" s="49">
        <v>19254000000</v>
      </c>
      <c r="BT119" s="50"/>
      <c r="BU119" s="51"/>
      <c r="BV119" s="49">
        <v>16400000000</v>
      </c>
      <c r="BW119" s="50"/>
      <c r="BX119" s="50">
        <v>9226000000</v>
      </c>
      <c r="BY119" s="50"/>
      <c r="BZ119" s="50"/>
      <c r="CA119" s="50"/>
      <c r="CB119" s="50"/>
      <c r="CC119" s="50">
        <v>664000000</v>
      </c>
      <c r="CD119" s="50"/>
      <c r="CE119" s="50"/>
      <c r="CF119" s="51">
        <v>6510000000</v>
      </c>
      <c r="CG119" s="52">
        <v>35654000000</v>
      </c>
      <c r="CH119" s="60">
        <v>49409000000</v>
      </c>
      <c r="CI119" s="52"/>
      <c r="CJ119" s="49">
        <v>7042000000</v>
      </c>
      <c r="CK119" s="50"/>
      <c r="CL119" s="50"/>
      <c r="CM119" s="51"/>
      <c r="CN119" s="54"/>
      <c r="CO119" s="50">
        <v>29808000000</v>
      </c>
      <c r="CP119" s="51">
        <v>-10019000000</v>
      </c>
      <c r="CQ119" s="54">
        <v>26831000000</v>
      </c>
      <c r="CR119" s="50">
        <v>1138000000</v>
      </c>
      <c r="CS119" s="56">
        <v>27969000000</v>
      </c>
      <c r="CT119" s="52">
        <v>77378000000</v>
      </c>
    </row>
    <row r="120" spans="1:98" x14ac:dyDescent="0.2">
      <c r="A120" s="47" t="s">
        <v>400</v>
      </c>
      <c r="B120" s="47" t="s">
        <v>401</v>
      </c>
      <c r="C120" s="47" t="str">
        <f>VLOOKUP(A120,'[1]S&amp;P 500 Wikipedia'!A:D,3,FALSE)</f>
        <v>Consumer Discretionary</v>
      </c>
      <c r="D120" s="47">
        <v>338660</v>
      </c>
      <c r="E120" s="47" t="s">
        <v>16</v>
      </c>
      <c r="F120" s="47">
        <v>2018</v>
      </c>
      <c r="G120" s="47" t="s">
        <v>17</v>
      </c>
      <c r="H120" s="48">
        <v>43465</v>
      </c>
      <c r="I120" s="48">
        <v>43517</v>
      </c>
      <c r="J120" s="48">
        <v>43579</v>
      </c>
      <c r="K120" s="47">
        <v>40971988</v>
      </c>
      <c r="L120" s="47">
        <v>42297416</v>
      </c>
      <c r="M120" s="47" t="s">
        <v>2050</v>
      </c>
      <c r="N120" s="49">
        <v>25438000</v>
      </c>
      <c r="O120" s="50">
        <v>25438000</v>
      </c>
      <c r="P120" s="51"/>
      <c r="Q120" s="49">
        <v>190091000</v>
      </c>
      <c r="R120" s="50">
        <v>190091000</v>
      </c>
      <c r="S120" s="51"/>
      <c r="T120" s="52"/>
      <c r="U120" s="49">
        <v>45975000</v>
      </c>
      <c r="V120" s="50"/>
      <c r="W120" s="50"/>
      <c r="X120" s="50"/>
      <c r="Y120" s="51"/>
      <c r="Z120" s="52">
        <v>305447000</v>
      </c>
      <c r="AA120" s="52">
        <v>25710000</v>
      </c>
      <c r="AB120" s="52"/>
      <c r="AC120" s="52"/>
      <c r="AD120" s="52"/>
      <c r="AE120" s="52"/>
      <c r="AF120" s="52"/>
      <c r="AG120" s="52">
        <v>279737000</v>
      </c>
      <c r="AH120" s="52">
        <v>566951000</v>
      </c>
      <c r="AI120" s="49">
        <v>234939000</v>
      </c>
      <c r="AJ120" s="50">
        <v>487121000</v>
      </c>
      <c r="AK120" s="51">
        <v>-252182000</v>
      </c>
      <c r="AL120" s="49"/>
      <c r="AM120" s="50"/>
      <c r="AN120" s="50"/>
      <c r="AO120" s="51"/>
      <c r="AP120" s="49">
        <v>105495000</v>
      </c>
      <c r="AQ120" s="50">
        <v>63809000</v>
      </c>
      <c r="AR120" s="50">
        <v>14919000</v>
      </c>
      <c r="AS120" s="50"/>
      <c r="AT120" s="50"/>
      <c r="AU120" s="50">
        <v>5526000</v>
      </c>
      <c r="AV120" s="50"/>
      <c r="AW120" s="50"/>
      <c r="AX120" s="50"/>
      <c r="AY120" s="50"/>
      <c r="AZ120" s="51">
        <v>21241000</v>
      </c>
      <c r="BA120" s="52">
        <v>340434000</v>
      </c>
      <c r="BB120" s="52">
        <v>907385000</v>
      </c>
      <c r="BC120" s="49">
        <v>214490000</v>
      </c>
      <c r="BD120" s="50">
        <v>92546000</v>
      </c>
      <c r="BE120" s="50"/>
      <c r="BF120" s="50">
        <v>581000</v>
      </c>
      <c r="BG120" s="51">
        <v>121363000</v>
      </c>
      <c r="BH120" s="49">
        <v>35893000</v>
      </c>
      <c r="BI120" s="50"/>
      <c r="BJ120" s="50"/>
      <c r="BK120" s="51"/>
      <c r="BL120" s="49">
        <v>129360000</v>
      </c>
      <c r="BM120" s="50"/>
      <c r="BN120" s="50"/>
      <c r="BO120" s="50"/>
      <c r="BP120" s="50"/>
      <c r="BQ120" s="51">
        <v>129360000</v>
      </c>
      <c r="BR120" s="52">
        <v>379743000</v>
      </c>
      <c r="BS120" s="49">
        <v>3495691000</v>
      </c>
      <c r="BT120" s="50"/>
      <c r="BU120" s="51"/>
      <c r="BV120" s="49">
        <v>71872000</v>
      </c>
      <c r="BW120" s="50"/>
      <c r="BX120" s="50"/>
      <c r="BY120" s="50"/>
      <c r="BZ120" s="50"/>
      <c r="CA120" s="50"/>
      <c r="CB120" s="50"/>
      <c r="CC120" s="50"/>
      <c r="CD120" s="50"/>
      <c r="CE120" s="50"/>
      <c r="CF120" s="51">
        <v>71872000</v>
      </c>
      <c r="CG120" s="52">
        <v>3567563000</v>
      </c>
      <c r="CH120" s="60">
        <v>3947306000</v>
      </c>
      <c r="CI120" s="52"/>
      <c r="CJ120" s="49">
        <v>979000</v>
      </c>
      <c r="CK120" s="50"/>
      <c r="CL120" s="50"/>
      <c r="CM120" s="51"/>
      <c r="CN120" s="54"/>
      <c r="CO120" s="50">
        <v>-3036471000</v>
      </c>
      <c r="CP120" s="51">
        <v>-4429000</v>
      </c>
      <c r="CQ120" s="54">
        <v>-3039921000</v>
      </c>
      <c r="CR120" s="50"/>
      <c r="CS120" s="56">
        <v>-3039921000</v>
      </c>
      <c r="CT120" s="52">
        <v>907385000</v>
      </c>
    </row>
    <row r="121" spans="1:98" x14ac:dyDescent="0.2">
      <c r="A121" s="47" t="s">
        <v>415</v>
      </c>
      <c r="B121" s="47" t="s">
        <v>416</v>
      </c>
      <c r="C121" s="47" t="str">
        <f>VLOOKUP(A121,'[1]S&amp;P 500 Wikipedia'!A:D,3,FALSE)</f>
        <v>Real Estate</v>
      </c>
      <c r="D121" s="47">
        <v>446513</v>
      </c>
      <c r="E121" s="47" t="s">
        <v>16</v>
      </c>
      <c r="F121" s="47">
        <v>2018</v>
      </c>
      <c r="G121" s="47" t="s">
        <v>17</v>
      </c>
      <c r="H121" s="48">
        <v>43465</v>
      </c>
      <c r="I121" s="48">
        <v>43518</v>
      </c>
      <c r="J121" s="48">
        <v>43581</v>
      </c>
      <c r="K121" s="47">
        <v>358584000</v>
      </c>
      <c r="L121" s="47">
        <v>368637000</v>
      </c>
      <c r="M121" s="47" t="s">
        <v>2051</v>
      </c>
      <c r="N121" s="49">
        <v>17901000</v>
      </c>
      <c r="O121" s="50">
        <v>17901000</v>
      </c>
      <c r="P121" s="51"/>
      <c r="Q121" s="49">
        <v>14254000</v>
      </c>
      <c r="R121" s="50">
        <v>14254000</v>
      </c>
      <c r="S121" s="51"/>
      <c r="T121" s="52"/>
      <c r="U121" s="49"/>
      <c r="V121" s="50"/>
      <c r="W121" s="50"/>
      <c r="X121" s="50"/>
      <c r="Y121" s="51"/>
      <c r="Z121" s="52">
        <v>41215000</v>
      </c>
      <c r="AA121" s="52"/>
      <c r="AB121" s="52"/>
      <c r="AC121" s="52"/>
      <c r="AD121" s="52"/>
      <c r="AE121" s="52"/>
      <c r="AF121" s="52"/>
      <c r="AG121" s="52">
        <v>41215000</v>
      </c>
      <c r="AH121" s="52">
        <v>73370000</v>
      </c>
      <c r="AI121" s="49">
        <v>6852943000</v>
      </c>
      <c r="AJ121" s="50">
        <v>8197119000</v>
      </c>
      <c r="AK121" s="51">
        <v>-1344176000</v>
      </c>
      <c r="AL121" s="49"/>
      <c r="AM121" s="50"/>
      <c r="AN121" s="50"/>
      <c r="AO121" s="51"/>
      <c r="AP121" s="49">
        <v>877711000</v>
      </c>
      <c r="AQ121" s="50"/>
      <c r="AR121" s="50"/>
      <c r="AS121" s="50"/>
      <c r="AT121" s="50"/>
      <c r="AU121" s="50"/>
      <c r="AV121" s="50"/>
      <c r="AW121" s="50"/>
      <c r="AX121" s="50"/>
      <c r="AY121" s="50"/>
      <c r="AZ121" s="51">
        <v>877711000</v>
      </c>
      <c r="BA121" s="52">
        <v>7730654000</v>
      </c>
      <c r="BB121" s="52">
        <v>7804024000</v>
      </c>
      <c r="BC121" s="49">
        <v>89511000</v>
      </c>
      <c r="BD121" s="50"/>
      <c r="BE121" s="50"/>
      <c r="BF121" s="50">
        <v>16153000</v>
      </c>
      <c r="BG121" s="51">
        <v>73358000</v>
      </c>
      <c r="BH121" s="49"/>
      <c r="BI121" s="50"/>
      <c r="BJ121" s="50"/>
      <c r="BK121" s="51"/>
      <c r="BL121" s="49">
        <v>342769000</v>
      </c>
      <c r="BM121" s="50"/>
      <c r="BN121" s="50"/>
      <c r="BO121" s="50"/>
      <c r="BP121" s="50"/>
      <c r="BQ121" s="51">
        <v>342769000</v>
      </c>
      <c r="BR121" s="52">
        <v>432280000</v>
      </c>
      <c r="BS121" s="49">
        <v>2658501000</v>
      </c>
      <c r="BT121" s="50"/>
      <c r="BU121" s="51"/>
      <c r="BV121" s="49"/>
      <c r="BW121" s="50"/>
      <c r="BX121" s="50"/>
      <c r="BY121" s="50"/>
      <c r="BZ121" s="50"/>
      <c r="CA121" s="50"/>
      <c r="CB121" s="50"/>
      <c r="CC121" s="50"/>
      <c r="CD121" s="50"/>
      <c r="CE121" s="50"/>
      <c r="CF121" s="51"/>
      <c r="CG121" s="52">
        <v>2658501000</v>
      </c>
      <c r="CH121" s="60">
        <v>3090781000</v>
      </c>
      <c r="CI121" s="52"/>
      <c r="CJ121" s="49">
        <v>5247964000</v>
      </c>
      <c r="CK121" s="50"/>
      <c r="CL121" s="50"/>
      <c r="CM121" s="51"/>
      <c r="CN121" s="54"/>
      <c r="CO121" s="50"/>
      <c r="CP121" s="51">
        <v>-589763000</v>
      </c>
      <c r="CQ121" s="54">
        <v>4658201000</v>
      </c>
      <c r="CR121" s="50">
        <v>55042000</v>
      </c>
      <c r="CS121" s="56">
        <v>4713243000</v>
      </c>
      <c r="CT121" s="52">
        <v>7804024000</v>
      </c>
    </row>
    <row r="122" spans="1:98" x14ac:dyDescent="0.2">
      <c r="A122" s="47" t="s">
        <v>364</v>
      </c>
      <c r="B122" s="47" t="s">
        <v>365</v>
      </c>
      <c r="C122" s="47" t="str">
        <f>VLOOKUP(A122,'[1]S&amp;P 500 Wikipedia'!A:D,3,FALSE)</f>
        <v>Consumer Discretionary</v>
      </c>
      <c r="D122" s="47">
        <v>108420</v>
      </c>
      <c r="E122" s="47" t="s">
        <v>16</v>
      </c>
      <c r="F122" s="47">
        <v>2019</v>
      </c>
      <c r="G122" s="47" t="s">
        <v>17</v>
      </c>
      <c r="H122" s="48">
        <v>43616</v>
      </c>
      <c r="I122" s="48">
        <v>43665</v>
      </c>
      <c r="J122" s="48">
        <v>43739</v>
      </c>
      <c r="K122" s="47">
        <v>123000000</v>
      </c>
      <c r="L122" s="47">
        <v>125000000</v>
      </c>
      <c r="M122" s="47" t="s">
        <v>2052</v>
      </c>
      <c r="N122" s="49">
        <v>457300000</v>
      </c>
      <c r="O122" s="50">
        <v>457300000</v>
      </c>
      <c r="P122" s="51"/>
      <c r="Q122" s="49">
        <v>88300000</v>
      </c>
      <c r="R122" s="50">
        <v>88300000</v>
      </c>
      <c r="S122" s="51"/>
      <c r="T122" s="52"/>
      <c r="U122" s="49">
        <v>207300000</v>
      </c>
      <c r="V122" s="50"/>
      <c r="W122" s="50"/>
      <c r="X122" s="50"/>
      <c r="Y122" s="51"/>
      <c r="Z122" s="52">
        <v>139700000</v>
      </c>
      <c r="AA122" s="52">
        <v>98100000</v>
      </c>
      <c r="AB122" s="52"/>
      <c r="AC122" s="52"/>
      <c r="AD122" s="52"/>
      <c r="AE122" s="52">
        <v>41600000</v>
      </c>
      <c r="AF122" s="52"/>
      <c r="AG122" s="52"/>
      <c r="AH122" s="52">
        <v>892600000</v>
      </c>
      <c r="AI122" s="49">
        <v>2552600000</v>
      </c>
      <c r="AJ122" s="50"/>
      <c r="AK122" s="51"/>
      <c r="AL122" s="49"/>
      <c r="AM122" s="50"/>
      <c r="AN122" s="50"/>
      <c r="AO122" s="51"/>
      <c r="AP122" s="49">
        <v>2447600000</v>
      </c>
      <c r="AQ122" s="50">
        <v>950800000</v>
      </c>
      <c r="AR122" s="50">
        <v>1183700000</v>
      </c>
      <c r="AS122" s="50"/>
      <c r="AT122" s="50"/>
      <c r="AU122" s="50"/>
      <c r="AV122" s="50"/>
      <c r="AW122" s="50"/>
      <c r="AX122" s="50"/>
      <c r="AY122" s="50"/>
      <c r="AZ122" s="51">
        <v>313100000</v>
      </c>
      <c r="BA122" s="52">
        <v>5000200000</v>
      </c>
      <c r="BB122" s="52">
        <v>5892800000</v>
      </c>
      <c r="BC122" s="49">
        <v>573700000</v>
      </c>
      <c r="BD122" s="50">
        <v>332600000</v>
      </c>
      <c r="BE122" s="50">
        <v>65800000</v>
      </c>
      <c r="BF122" s="50"/>
      <c r="BG122" s="51">
        <v>175300000</v>
      </c>
      <c r="BH122" s="49"/>
      <c r="BI122" s="50"/>
      <c r="BJ122" s="50"/>
      <c r="BK122" s="51"/>
      <c r="BL122" s="49">
        <v>900400000</v>
      </c>
      <c r="BM122" s="50">
        <v>428500000</v>
      </c>
      <c r="BN122" s="50"/>
      <c r="BO122" s="50"/>
      <c r="BP122" s="50"/>
      <c r="BQ122" s="51">
        <v>471900000</v>
      </c>
      <c r="BR122" s="52">
        <v>1474100000</v>
      </c>
      <c r="BS122" s="49">
        <v>927700000</v>
      </c>
      <c r="BT122" s="50">
        <v>927700000</v>
      </c>
      <c r="BU122" s="51"/>
      <c r="BV122" s="49">
        <v>1098400000</v>
      </c>
      <c r="BW122" s="50"/>
      <c r="BX122" s="50"/>
      <c r="BY122" s="50"/>
      <c r="BZ122" s="50"/>
      <c r="CA122" s="50"/>
      <c r="CB122" s="50"/>
      <c r="CC122" s="50">
        <v>156900000</v>
      </c>
      <c r="CD122" s="50"/>
      <c r="CE122" s="50"/>
      <c r="CF122" s="51">
        <v>941500000</v>
      </c>
      <c r="CG122" s="52">
        <v>2026100000</v>
      </c>
      <c r="CH122" s="60">
        <v>3500200000</v>
      </c>
      <c r="CI122" s="52"/>
      <c r="CJ122" s="49">
        <v>1685000000</v>
      </c>
      <c r="CK122" s="50"/>
      <c r="CL122" s="50"/>
      <c r="CM122" s="51"/>
      <c r="CN122" s="54"/>
      <c r="CO122" s="50">
        <v>806600000</v>
      </c>
      <c r="CP122" s="51">
        <v>-99000000</v>
      </c>
      <c r="CQ122" s="54">
        <v>2392600000</v>
      </c>
      <c r="CR122" s="50"/>
      <c r="CS122" s="56">
        <v>2392600000</v>
      </c>
      <c r="CT122" s="52">
        <v>5892800000</v>
      </c>
    </row>
    <row r="123" spans="1:98" x14ac:dyDescent="0.2">
      <c r="A123" s="47" t="s">
        <v>409</v>
      </c>
      <c r="B123" s="47" t="s">
        <v>410</v>
      </c>
      <c r="C123" s="47" t="str">
        <f>VLOOKUP(A123,'[1]S&amp;P 500 Wikipedia'!A:D,3,FALSE)</f>
        <v>Utilities</v>
      </c>
      <c r="D123" s="47">
        <v>378131</v>
      </c>
      <c r="E123" s="47" t="s">
        <v>16</v>
      </c>
      <c r="F123" s="47">
        <v>2018</v>
      </c>
      <c r="G123" s="47" t="s">
        <v>17</v>
      </c>
      <c r="H123" s="48">
        <v>43465</v>
      </c>
      <c r="I123" s="48">
        <v>43503</v>
      </c>
      <c r="J123" s="48">
        <v>43503</v>
      </c>
      <c r="K123" s="47">
        <v>181000000</v>
      </c>
      <c r="L123" s="47">
        <v>181000000</v>
      </c>
      <c r="M123" s="47" t="s">
        <v>1720</v>
      </c>
      <c r="N123" s="49">
        <v>71000000</v>
      </c>
      <c r="O123" s="50">
        <v>71000000</v>
      </c>
      <c r="P123" s="51"/>
      <c r="Q123" s="49">
        <v>1789000000</v>
      </c>
      <c r="R123" s="50">
        <v>1789000000</v>
      </c>
      <c r="S123" s="51"/>
      <c r="T123" s="52"/>
      <c r="U123" s="49">
        <v>405000000</v>
      </c>
      <c r="V123" s="50"/>
      <c r="W123" s="50"/>
      <c r="X123" s="50"/>
      <c r="Y123" s="51"/>
      <c r="Z123" s="52">
        <v>995000000</v>
      </c>
      <c r="AA123" s="52"/>
      <c r="AB123" s="52">
        <v>102000000</v>
      </c>
      <c r="AC123" s="52"/>
      <c r="AD123" s="52"/>
      <c r="AE123" s="52"/>
      <c r="AF123" s="52"/>
      <c r="AG123" s="52">
        <v>893000000</v>
      </c>
      <c r="AH123" s="52">
        <v>3260000000</v>
      </c>
      <c r="AI123" s="49">
        <v>21650000000</v>
      </c>
      <c r="AJ123" s="50">
        <v>31810000000</v>
      </c>
      <c r="AK123" s="51">
        <v>-10160000000</v>
      </c>
      <c r="AL123" s="49"/>
      <c r="AM123" s="50"/>
      <c r="AN123" s="50"/>
      <c r="AO123" s="51"/>
      <c r="AP123" s="49">
        <v>11378000000</v>
      </c>
      <c r="AQ123" s="50">
        <v>849000000</v>
      </c>
      <c r="AR123" s="50">
        <v>2293000000</v>
      </c>
      <c r="AS123" s="50"/>
      <c r="AT123" s="50"/>
      <c r="AU123" s="50"/>
      <c r="AV123" s="50">
        <v>31000000</v>
      </c>
      <c r="AW123" s="50">
        <v>45000000</v>
      </c>
      <c r="AX123" s="50"/>
      <c r="AY123" s="50"/>
      <c r="AZ123" s="51">
        <v>8160000000</v>
      </c>
      <c r="BA123" s="52">
        <v>33028000000</v>
      </c>
      <c r="BB123" s="52">
        <v>36288000000</v>
      </c>
      <c r="BC123" s="49">
        <v>1628000000</v>
      </c>
      <c r="BD123" s="50">
        <v>1329000000</v>
      </c>
      <c r="BE123" s="50"/>
      <c r="BF123" s="50">
        <v>172000000</v>
      </c>
      <c r="BG123" s="51">
        <v>127000000</v>
      </c>
      <c r="BH123" s="49">
        <v>2108000000</v>
      </c>
      <c r="BI123" s="50">
        <v>609000000</v>
      </c>
      <c r="BJ123" s="50"/>
      <c r="BK123" s="51">
        <v>1499000000</v>
      </c>
      <c r="BL123" s="49">
        <v>702000000</v>
      </c>
      <c r="BM123" s="50"/>
      <c r="BN123" s="50">
        <v>67000000</v>
      </c>
      <c r="BO123" s="50"/>
      <c r="BP123" s="50"/>
      <c r="BQ123" s="51">
        <v>635000000</v>
      </c>
      <c r="BR123" s="52">
        <v>4438000000</v>
      </c>
      <c r="BS123" s="49">
        <v>12134000000</v>
      </c>
      <c r="BT123" s="50">
        <v>12127000000</v>
      </c>
      <c r="BU123" s="51">
        <v>7000000</v>
      </c>
      <c r="BV123" s="49">
        <v>8999000000</v>
      </c>
      <c r="BW123" s="50"/>
      <c r="BX123" s="50">
        <v>837000000</v>
      </c>
      <c r="BY123" s="50">
        <v>837000000</v>
      </c>
      <c r="BZ123" s="50">
        <v>0</v>
      </c>
      <c r="CA123" s="50"/>
      <c r="CB123" s="50"/>
      <c r="CC123" s="50">
        <v>2113000000</v>
      </c>
      <c r="CD123" s="50">
        <v>89000000</v>
      </c>
      <c r="CE123" s="50"/>
      <c r="CF123" s="51">
        <v>5960000000</v>
      </c>
      <c r="CG123" s="52">
        <v>21133000000</v>
      </c>
      <c r="CH123" s="60">
        <v>25571000000</v>
      </c>
      <c r="CI123" s="52"/>
      <c r="CJ123" s="49">
        <v>4245000000</v>
      </c>
      <c r="CK123" s="50"/>
      <c r="CL123" s="50"/>
      <c r="CM123" s="51"/>
      <c r="CN123" s="54"/>
      <c r="CO123" s="50">
        <v>6112000000</v>
      </c>
      <c r="CP123" s="51">
        <v>-120000000</v>
      </c>
      <c r="CQ123" s="54">
        <v>10237000000</v>
      </c>
      <c r="CR123" s="50">
        <v>480000000</v>
      </c>
      <c r="CS123" s="56">
        <v>10717000000</v>
      </c>
      <c r="CT123" s="52">
        <v>36288000000</v>
      </c>
    </row>
    <row r="124" spans="1:98" x14ac:dyDescent="0.2">
      <c r="A124" s="47" t="s">
        <v>412</v>
      </c>
      <c r="B124" s="47" t="s">
        <v>413</v>
      </c>
      <c r="C124" s="47" t="str">
        <f>VLOOKUP(A124,'[1]S&amp;P 500 Wikipedia'!A:D,3,FALSE)</f>
        <v>Utilities</v>
      </c>
      <c r="D124" s="47">
        <v>191249</v>
      </c>
      <c r="E124" s="47" t="s">
        <v>16</v>
      </c>
      <c r="F124" s="47">
        <v>2018</v>
      </c>
      <c r="G124" s="47" t="s">
        <v>17</v>
      </c>
      <c r="H124" s="48">
        <v>43465</v>
      </c>
      <c r="I124" s="48">
        <v>43524</v>
      </c>
      <c r="J124" s="48">
        <v>43524</v>
      </c>
      <c r="K124" s="47">
        <v>715000000</v>
      </c>
      <c r="L124" s="47">
        <v>713000000</v>
      </c>
      <c r="M124" s="47" t="s">
        <v>1721</v>
      </c>
      <c r="N124" s="49">
        <v>442000000</v>
      </c>
      <c r="O124" s="50">
        <v>442000000</v>
      </c>
      <c r="P124" s="51"/>
      <c r="Q124" s="49">
        <v>962000000</v>
      </c>
      <c r="R124" s="50">
        <v>962000000</v>
      </c>
      <c r="S124" s="51"/>
      <c r="T124" s="52"/>
      <c r="U124" s="49">
        <v>3084000000</v>
      </c>
      <c r="V124" s="50"/>
      <c r="W124" s="50"/>
      <c r="X124" s="50"/>
      <c r="Y124" s="51"/>
      <c r="Z124" s="52">
        <v>5226000000</v>
      </c>
      <c r="AA124" s="52"/>
      <c r="AB124" s="52"/>
      <c r="AC124" s="52"/>
      <c r="AD124" s="52"/>
      <c r="AE124" s="52"/>
      <c r="AF124" s="52"/>
      <c r="AG124" s="52">
        <v>5226000000</v>
      </c>
      <c r="AH124" s="52">
        <v>9714000000</v>
      </c>
      <c r="AI124" s="49">
        <v>91694000000</v>
      </c>
      <c r="AJ124" s="50">
        <v>134820000000</v>
      </c>
      <c r="AK124" s="51">
        <v>-43126000000</v>
      </c>
      <c r="AL124" s="49">
        <v>30367000000</v>
      </c>
      <c r="AM124" s="50">
        <v>30367000000</v>
      </c>
      <c r="AN124" s="50"/>
      <c r="AO124" s="51"/>
      <c r="AP124" s="49">
        <v>13617000000</v>
      </c>
      <c r="AQ124" s="50"/>
      <c r="AR124" s="50"/>
      <c r="AS124" s="50"/>
      <c r="AT124" s="50"/>
      <c r="AU124" s="50"/>
      <c r="AV124" s="50"/>
      <c r="AW124" s="50"/>
      <c r="AX124" s="50"/>
      <c r="AY124" s="50"/>
      <c r="AZ124" s="51">
        <v>13617000000</v>
      </c>
      <c r="BA124" s="52">
        <v>135678000000</v>
      </c>
      <c r="BB124" s="52">
        <v>145392000000</v>
      </c>
      <c r="BC124" s="49">
        <v>4623000000</v>
      </c>
      <c r="BD124" s="50">
        <v>3487000000</v>
      </c>
      <c r="BE124" s="50"/>
      <c r="BF124" s="50">
        <v>559000000</v>
      </c>
      <c r="BG124" s="51">
        <v>577000000</v>
      </c>
      <c r="BH124" s="49">
        <v>6816000000</v>
      </c>
      <c r="BI124" s="50"/>
      <c r="BJ124" s="50"/>
      <c r="BK124" s="51"/>
      <c r="BL124" s="49">
        <v>3602000000</v>
      </c>
      <c r="BM124" s="50"/>
      <c r="BN124" s="50"/>
      <c r="BO124" s="50"/>
      <c r="BP124" s="50"/>
      <c r="BQ124" s="51">
        <v>3602000000</v>
      </c>
      <c r="BR124" s="52">
        <v>15041000000</v>
      </c>
      <c r="BS124" s="49">
        <v>51123000000</v>
      </c>
      <c r="BT124" s="50"/>
      <c r="BU124" s="51"/>
      <c r="BV124" s="49">
        <v>35394000000</v>
      </c>
      <c r="BW124" s="50"/>
      <c r="BX124" s="50">
        <v>988000000</v>
      </c>
      <c r="BY124" s="50"/>
      <c r="BZ124" s="50"/>
      <c r="CA124" s="50"/>
      <c r="CB124" s="50"/>
      <c r="CC124" s="50">
        <v>7806000000</v>
      </c>
      <c r="CD124" s="50"/>
      <c r="CE124" s="50"/>
      <c r="CF124" s="51">
        <v>26600000000</v>
      </c>
      <c r="CG124" s="52">
        <v>86517000000</v>
      </c>
      <c r="CH124" s="60">
        <v>101558000000</v>
      </c>
      <c r="CI124" s="52"/>
      <c r="CJ124" s="49">
        <v>40796000000</v>
      </c>
      <c r="CK124" s="50">
        <v>1000000</v>
      </c>
      <c r="CL124" s="50">
        <v>40795000000</v>
      </c>
      <c r="CM124" s="51"/>
      <c r="CN124" s="54"/>
      <c r="CO124" s="50">
        <v>3113000000</v>
      </c>
      <c r="CP124" s="51">
        <v>-92000000</v>
      </c>
      <c r="CQ124" s="54">
        <v>43817000000</v>
      </c>
      <c r="CR124" s="50">
        <v>17000000</v>
      </c>
      <c r="CS124" s="56">
        <v>43834000000</v>
      </c>
      <c r="CT124" s="52">
        <v>145392000000</v>
      </c>
    </row>
    <row r="125" spans="1:98" x14ac:dyDescent="0.2">
      <c r="A125" s="47" t="s">
        <v>367</v>
      </c>
      <c r="B125" s="47" t="s">
        <v>368</v>
      </c>
      <c r="C125" s="47" t="str">
        <f>VLOOKUP(A125,'[1]S&amp;P 500 Wikipedia'!A:D,3,FALSE)</f>
        <v>Health Care</v>
      </c>
      <c r="D125" s="47">
        <v>349826</v>
      </c>
      <c r="E125" s="47" t="s">
        <v>16</v>
      </c>
      <c r="F125" s="47">
        <v>2018</v>
      </c>
      <c r="G125" s="47" t="s">
        <v>17</v>
      </c>
      <c r="H125" s="48">
        <v>43465</v>
      </c>
      <c r="I125" s="48">
        <v>43518</v>
      </c>
      <c r="J125" s="48">
        <v>43518</v>
      </c>
      <c r="K125" s="47">
        <v>165798131</v>
      </c>
      <c r="L125" s="47">
        <v>166255893</v>
      </c>
      <c r="M125" s="47" t="s">
        <v>1722</v>
      </c>
      <c r="N125" s="49">
        <v>325973000</v>
      </c>
      <c r="O125" s="50">
        <v>323038000</v>
      </c>
      <c r="P125" s="51">
        <v>2935000</v>
      </c>
      <c r="Q125" s="49">
        <v>1858608000</v>
      </c>
      <c r="R125" s="50">
        <v>1858608000</v>
      </c>
      <c r="S125" s="51"/>
      <c r="T125" s="52"/>
      <c r="U125" s="49">
        <v>107381000</v>
      </c>
      <c r="V125" s="50"/>
      <c r="W125" s="50"/>
      <c r="X125" s="50"/>
      <c r="Y125" s="51"/>
      <c r="Z125" s="52">
        <v>6039815000</v>
      </c>
      <c r="AA125" s="52"/>
      <c r="AB125" s="52"/>
      <c r="AC125" s="52">
        <v>5389565000</v>
      </c>
      <c r="AD125" s="52"/>
      <c r="AE125" s="52">
        <v>68614000</v>
      </c>
      <c r="AF125" s="52"/>
      <c r="AG125" s="52">
        <v>581636000</v>
      </c>
      <c r="AH125" s="52">
        <v>8331777000</v>
      </c>
      <c r="AI125" s="49">
        <v>3393669000</v>
      </c>
      <c r="AJ125" s="50"/>
      <c r="AK125" s="51"/>
      <c r="AL125" s="49">
        <v>35424000</v>
      </c>
      <c r="AM125" s="50"/>
      <c r="AN125" s="50"/>
      <c r="AO125" s="51"/>
      <c r="AP125" s="49">
        <v>7349382000</v>
      </c>
      <c r="AQ125" s="50">
        <v>118846000</v>
      </c>
      <c r="AR125" s="50">
        <v>6841960000</v>
      </c>
      <c r="AS125" s="50"/>
      <c r="AT125" s="50"/>
      <c r="AU125" s="50"/>
      <c r="AV125" s="50"/>
      <c r="AW125" s="50"/>
      <c r="AX125" s="50"/>
      <c r="AY125" s="50">
        <v>224611000</v>
      </c>
      <c r="AZ125" s="51">
        <v>163965000</v>
      </c>
      <c r="BA125" s="52">
        <v>10778475000</v>
      </c>
      <c r="BB125" s="52">
        <v>19110252000</v>
      </c>
      <c r="BC125" s="49">
        <v>1122183000</v>
      </c>
      <c r="BD125" s="50">
        <v>463270000</v>
      </c>
      <c r="BE125" s="50"/>
      <c r="BF125" s="50"/>
      <c r="BG125" s="51">
        <v>658913000</v>
      </c>
      <c r="BH125" s="49">
        <v>1929369000</v>
      </c>
      <c r="BI125" s="50"/>
      <c r="BJ125" s="50"/>
      <c r="BK125" s="51">
        <v>1929369000</v>
      </c>
      <c r="BL125" s="49">
        <v>1839609000</v>
      </c>
      <c r="BM125" s="50"/>
      <c r="BN125" s="50"/>
      <c r="BO125" s="50"/>
      <c r="BP125" s="50"/>
      <c r="BQ125" s="51">
        <v>1839609000</v>
      </c>
      <c r="BR125" s="52">
        <v>4891161000</v>
      </c>
      <c r="BS125" s="49">
        <v>8172847000</v>
      </c>
      <c r="BT125" s="50"/>
      <c r="BU125" s="51"/>
      <c r="BV125" s="49">
        <v>1013205000</v>
      </c>
      <c r="BW125" s="50"/>
      <c r="BX125" s="50"/>
      <c r="BY125" s="50"/>
      <c r="BZ125" s="50"/>
      <c r="CA125" s="50"/>
      <c r="CB125" s="50"/>
      <c r="CC125" s="50">
        <v>562536000</v>
      </c>
      <c r="CD125" s="50"/>
      <c r="CE125" s="50"/>
      <c r="CF125" s="51">
        <v>450669000</v>
      </c>
      <c r="CG125" s="52">
        <v>9186052000</v>
      </c>
      <c r="CH125" s="60">
        <v>14077213000</v>
      </c>
      <c r="CI125" s="52">
        <v>0</v>
      </c>
      <c r="CJ125" s="49">
        <v>995172000</v>
      </c>
      <c r="CK125" s="50"/>
      <c r="CL125" s="50"/>
      <c r="CM125" s="51"/>
      <c r="CN125" s="54"/>
      <c r="CO125" s="50">
        <v>2743194000</v>
      </c>
      <c r="CP125" s="51">
        <v>-34924000</v>
      </c>
      <c r="CQ125" s="54">
        <v>3703442000</v>
      </c>
      <c r="CR125" s="50">
        <v>1329597000</v>
      </c>
      <c r="CS125" s="56">
        <v>5033039000</v>
      </c>
      <c r="CT125" s="52">
        <v>19110252000</v>
      </c>
    </row>
    <row r="126" spans="1:98" x14ac:dyDescent="0.2">
      <c r="A126" s="47" t="s">
        <v>379</v>
      </c>
      <c r="B126" s="47" t="s">
        <v>380</v>
      </c>
      <c r="C126" s="47" t="str">
        <f>VLOOKUP(A126,'[1]S&amp;P 500 Wikipedia'!A:D,3,FALSE)</f>
        <v>Energy</v>
      </c>
      <c r="D126" s="47">
        <v>122079</v>
      </c>
      <c r="E126" s="47" t="s">
        <v>16</v>
      </c>
      <c r="F126" s="47">
        <v>2018</v>
      </c>
      <c r="G126" s="47" t="s">
        <v>17</v>
      </c>
      <c r="H126" s="48">
        <v>43465</v>
      </c>
      <c r="I126" s="48">
        <v>43516</v>
      </c>
      <c r="J126" s="48">
        <v>43586</v>
      </c>
      <c r="K126" s="47">
        <v>455000000</v>
      </c>
      <c r="L126" s="47">
        <v>464000000</v>
      </c>
      <c r="M126" s="47" t="s">
        <v>2053</v>
      </c>
      <c r="N126" s="49">
        <v>2414000000</v>
      </c>
      <c r="O126" s="50">
        <v>2414000000</v>
      </c>
      <c r="P126" s="51"/>
      <c r="Q126" s="49">
        <v>885000000</v>
      </c>
      <c r="R126" s="50">
        <v>885000000</v>
      </c>
      <c r="S126" s="51"/>
      <c r="T126" s="52"/>
      <c r="U126" s="49"/>
      <c r="V126" s="50"/>
      <c r="W126" s="50"/>
      <c r="X126" s="50"/>
      <c r="Y126" s="51"/>
      <c r="Z126" s="52">
        <v>1138000000</v>
      </c>
      <c r="AA126" s="52"/>
      <c r="AB126" s="52"/>
      <c r="AC126" s="52">
        <v>197000000</v>
      </c>
      <c r="AD126" s="52"/>
      <c r="AE126" s="52"/>
      <c r="AF126" s="52"/>
      <c r="AG126" s="52">
        <v>941000000</v>
      </c>
      <c r="AH126" s="52">
        <v>4437000000</v>
      </c>
      <c r="AI126" s="49">
        <v>13935000000</v>
      </c>
      <c r="AJ126" s="50"/>
      <c r="AK126" s="51"/>
      <c r="AL126" s="49"/>
      <c r="AM126" s="50"/>
      <c r="AN126" s="50"/>
      <c r="AO126" s="51"/>
      <c r="AP126" s="49">
        <v>1194000000</v>
      </c>
      <c r="AQ126" s="50"/>
      <c r="AR126" s="50">
        <v>841000000</v>
      </c>
      <c r="AS126" s="50"/>
      <c r="AT126" s="50"/>
      <c r="AU126" s="50"/>
      <c r="AV126" s="50"/>
      <c r="AW126" s="50"/>
      <c r="AX126" s="50"/>
      <c r="AY126" s="50"/>
      <c r="AZ126" s="51">
        <v>353000000</v>
      </c>
      <c r="BA126" s="52">
        <v>15129000000</v>
      </c>
      <c r="BB126" s="52">
        <v>19566000000</v>
      </c>
      <c r="BC126" s="49">
        <v>662000000</v>
      </c>
      <c r="BD126" s="50">
        <v>662000000</v>
      </c>
      <c r="BE126" s="50"/>
      <c r="BF126" s="50"/>
      <c r="BG126" s="51"/>
      <c r="BH126" s="49">
        <v>162000000</v>
      </c>
      <c r="BI126" s="50"/>
      <c r="BJ126" s="50"/>
      <c r="BK126" s="51"/>
      <c r="BL126" s="49">
        <v>1402000000</v>
      </c>
      <c r="BM126" s="50"/>
      <c r="BN126" s="50"/>
      <c r="BO126" s="50"/>
      <c r="BP126" s="50"/>
      <c r="BQ126" s="51">
        <v>1402000000</v>
      </c>
      <c r="BR126" s="52">
        <v>2226000000</v>
      </c>
      <c r="BS126" s="49">
        <v>5785000000</v>
      </c>
      <c r="BT126" s="50"/>
      <c r="BU126" s="51"/>
      <c r="BV126" s="49">
        <v>2369000000</v>
      </c>
      <c r="BW126" s="50"/>
      <c r="BX126" s="50"/>
      <c r="BY126" s="50"/>
      <c r="BZ126" s="50"/>
      <c r="CA126" s="50"/>
      <c r="CB126" s="50"/>
      <c r="CC126" s="50">
        <v>877000000</v>
      </c>
      <c r="CD126" s="50"/>
      <c r="CE126" s="50"/>
      <c r="CF126" s="51">
        <v>1492000000</v>
      </c>
      <c r="CG126" s="52">
        <v>8154000000</v>
      </c>
      <c r="CH126" s="60">
        <v>10380000000</v>
      </c>
      <c r="CI126" s="52"/>
      <c r="CJ126" s="49">
        <v>4531000000</v>
      </c>
      <c r="CK126" s="50"/>
      <c r="CL126" s="50"/>
      <c r="CM126" s="51"/>
      <c r="CN126" s="54">
        <v>-22000000</v>
      </c>
      <c r="CO126" s="50">
        <v>3650000000</v>
      </c>
      <c r="CP126" s="51">
        <v>1027000000</v>
      </c>
      <c r="CQ126" s="54">
        <v>9186000000</v>
      </c>
      <c r="CR126" s="50"/>
      <c r="CS126" s="56">
        <v>9186000000</v>
      </c>
      <c r="CT126" s="52">
        <v>19566000000</v>
      </c>
    </row>
    <row r="127" spans="1:98" x14ac:dyDescent="0.2">
      <c r="A127" s="47" t="s">
        <v>421</v>
      </c>
      <c r="B127" s="47" t="s">
        <v>422</v>
      </c>
      <c r="C127" s="47" t="str">
        <f>VLOOKUP(A127,'[1]S&amp;P 500 Wikipedia'!A:D,3,FALSE)</f>
        <v>Information Technology</v>
      </c>
      <c r="D127" s="47">
        <v>740485</v>
      </c>
      <c r="E127" s="47" t="s">
        <v>16</v>
      </c>
      <c r="F127" s="47">
        <v>2018</v>
      </c>
      <c r="G127" s="47" t="s">
        <v>17</v>
      </c>
      <c r="H127" s="48">
        <v>43555</v>
      </c>
      <c r="I127" s="48">
        <v>43629</v>
      </c>
      <c r="J127" s="48">
        <v>43686</v>
      </c>
      <c r="K127" s="47">
        <v>268690000</v>
      </c>
      <c r="L127" s="47">
        <v>271650000</v>
      </c>
      <c r="M127" s="47" t="s">
        <v>2054</v>
      </c>
      <c r="N127" s="49">
        <v>2899000000</v>
      </c>
      <c r="O127" s="50">
        <v>2899000000</v>
      </c>
      <c r="P127" s="51"/>
      <c r="Q127" s="49">
        <v>5181000000</v>
      </c>
      <c r="R127" s="50">
        <v>5181000000</v>
      </c>
      <c r="S127" s="51"/>
      <c r="T127" s="52"/>
      <c r="U127" s="49"/>
      <c r="V127" s="50"/>
      <c r="W127" s="50"/>
      <c r="X127" s="50"/>
      <c r="Y127" s="51"/>
      <c r="Z127" s="52">
        <v>986000000</v>
      </c>
      <c r="AA127" s="52">
        <v>627000000</v>
      </c>
      <c r="AB127" s="52"/>
      <c r="AC127" s="52"/>
      <c r="AD127" s="52"/>
      <c r="AE127" s="52"/>
      <c r="AF127" s="52"/>
      <c r="AG127" s="52">
        <v>359000000</v>
      </c>
      <c r="AH127" s="52">
        <v>9066000000</v>
      </c>
      <c r="AI127" s="49">
        <v>3179000000</v>
      </c>
      <c r="AJ127" s="50">
        <v>3179000000</v>
      </c>
      <c r="AK127" s="51"/>
      <c r="AL127" s="49"/>
      <c r="AM127" s="50"/>
      <c r="AN127" s="50"/>
      <c r="AO127" s="51"/>
      <c r="AP127" s="49">
        <v>17329000000</v>
      </c>
      <c r="AQ127" s="50">
        <v>5939000000</v>
      </c>
      <c r="AR127" s="50">
        <v>7606000000</v>
      </c>
      <c r="AS127" s="50"/>
      <c r="AT127" s="50"/>
      <c r="AU127" s="50">
        <v>355000000</v>
      </c>
      <c r="AV127" s="50"/>
      <c r="AW127" s="50"/>
      <c r="AX127" s="50"/>
      <c r="AY127" s="50"/>
      <c r="AZ127" s="51">
        <v>3429000000</v>
      </c>
      <c r="BA127" s="52">
        <v>20508000000</v>
      </c>
      <c r="BB127" s="52">
        <v>29574000000</v>
      </c>
      <c r="BC127" s="49">
        <v>5881000000</v>
      </c>
      <c r="BD127" s="50">
        <v>1666000000</v>
      </c>
      <c r="BE127" s="50"/>
      <c r="BF127" s="50"/>
      <c r="BG127" s="51">
        <v>4215000000</v>
      </c>
      <c r="BH127" s="49">
        <v>1942000000</v>
      </c>
      <c r="BI127" s="50"/>
      <c r="BJ127" s="50"/>
      <c r="BK127" s="51"/>
      <c r="BL127" s="49">
        <v>1630000000</v>
      </c>
      <c r="BM127" s="50"/>
      <c r="BN127" s="50"/>
      <c r="BO127" s="50"/>
      <c r="BP127" s="50"/>
      <c r="BQ127" s="51">
        <v>1630000000</v>
      </c>
      <c r="BR127" s="52">
        <v>9453000000</v>
      </c>
      <c r="BS127" s="49">
        <v>5470000000</v>
      </c>
      <c r="BT127" s="50"/>
      <c r="BU127" s="51"/>
      <c r="BV127" s="49">
        <v>2926000000</v>
      </c>
      <c r="BW127" s="50"/>
      <c r="BX127" s="50"/>
      <c r="BY127" s="50"/>
      <c r="BZ127" s="50"/>
      <c r="CA127" s="50"/>
      <c r="CB127" s="50"/>
      <c r="CC127" s="50"/>
      <c r="CD127" s="50"/>
      <c r="CE127" s="50"/>
      <c r="CF127" s="51">
        <v>2926000000</v>
      </c>
      <c r="CG127" s="52">
        <v>8396000000</v>
      </c>
      <c r="CH127" s="60">
        <v>17849000000</v>
      </c>
      <c r="CI127" s="52">
        <v>0</v>
      </c>
      <c r="CJ127" s="49">
        <v>11304000000</v>
      </c>
      <c r="CK127" s="50"/>
      <c r="CL127" s="50"/>
      <c r="CM127" s="51"/>
      <c r="CN127" s="54">
        <v>-136000000</v>
      </c>
      <c r="CO127" s="50">
        <v>478000000</v>
      </c>
      <c r="CP127" s="51">
        <v>-244000000</v>
      </c>
      <c r="CQ127" s="54">
        <v>11402000000</v>
      </c>
      <c r="CR127" s="50">
        <v>323000000</v>
      </c>
      <c r="CS127" s="56">
        <v>11725000000</v>
      </c>
      <c r="CT127" s="52">
        <v>29574000000</v>
      </c>
    </row>
    <row r="128" spans="1:98" x14ac:dyDescent="0.2">
      <c r="A128" s="47" t="s">
        <v>382</v>
      </c>
      <c r="B128" s="47" t="s">
        <v>383</v>
      </c>
      <c r="C128" s="47" t="str">
        <f>VLOOKUP(A128,'[1]S&amp;P 500 Wikipedia'!A:D,3,FALSE)</f>
        <v>Health Care</v>
      </c>
      <c r="D128" s="47">
        <v>352596</v>
      </c>
      <c r="E128" s="47" t="s">
        <v>16</v>
      </c>
      <c r="F128" s="47">
        <v>2018</v>
      </c>
      <c r="G128" s="47" t="s">
        <v>17</v>
      </c>
      <c r="H128" s="48">
        <v>43465</v>
      </c>
      <c r="I128" s="48">
        <v>43517</v>
      </c>
      <c r="J128" s="48">
        <v>43586</v>
      </c>
      <c r="K128" s="47">
        <v>88800000</v>
      </c>
      <c r="L128" s="47">
        <v>85800000</v>
      </c>
      <c r="M128" s="47" t="s">
        <v>2055</v>
      </c>
      <c r="N128" s="49">
        <v>1385600000</v>
      </c>
      <c r="O128" s="50">
        <v>1137000000</v>
      </c>
      <c r="P128" s="51">
        <v>248600000</v>
      </c>
      <c r="Q128" s="49">
        <v>226700000</v>
      </c>
      <c r="R128" s="50">
        <v>226700000</v>
      </c>
      <c r="S128" s="51"/>
      <c r="T128" s="52"/>
      <c r="U128" s="49">
        <v>70700000</v>
      </c>
      <c r="V128" s="50"/>
      <c r="W128" s="50"/>
      <c r="X128" s="50"/>
      <c r="Y128" s="51"/>
      <c r="Z128" s="52">
        <v>16500000</v>
      </c>
      <c r="AA128" s="52">
        <v>16500000</v>
      </c>
      <c r="AB128" s="52"/>
      <c r="AC128" s="52"/>
      <c r="AD128" s="52"/>
      <c r="AE128" s="52"/>
      <c r="AF128" s="52"/>
      <c r="AG128" s="52"/>
      <c r="AH128" s="52">
        <v>1699500000</v>
      </c>
      <c r="AI128" s="49">
        <v>183100000</v>
      </c>
      <c r="AJ128" s="50"/>
      <c r="AK128" s="51"/>
      <c r="AL128" s="49"/>
      <c r="AM128" s="50"/>
      <c r="AN128" s="50"/>
      <c r="AO128" s="51"/>
      <c r="AP128" s="49">
        <v>33400000</v>
      </c>
      <c r="AQ128" s="50"/>
      <c r="AR128" s="50">
        <v>18700000</v>
      </c>
      <c r="AS128" s="50"/>
      <c r="AT128" s="50"/>
      <c r="AU128" s="50"/>
      <c r="AV128" s="50"/>
      <c r="AW128" s="50"/>
      <c r="AX128" s="50"/>
      <c r="AY128" s="50"/>
      <c r="AZ128" s="51">
        <v>14700000</v>
      </c>
      <c r="BA128" s="52">
        <v>216500000</v>
      </c>
      <c r="BB128" s="52">
        <v>1916000000</v>
      </c>
      <c r="BC128" s="49">
        <v>219500000</v>
      </c>
      <c r="BD128" s="50">
        <v>147100000</v>
      </c>
      <c r="BE128" s="50"/>
      <c r="BF128" s="50"/>
      <c r="BG128" s="51">
        <v>72400000</v>
      </c>
      <c r="BH128" s="49">
        <v>0</v>
      </c>
      <c r="BI128" s="50"/>
      <c r="BJ128" s="50"/>
      <c r="BK128" s="51"/>
      <c r="BL128" s="49">
        <v>2900000</v>
      </c>
      <c r="BM128" s="50">
        <v>2900000</v>
      </c>
      <c r="BN128" s="50"/>
      <c r="BO128" s="50"/>
      <c r="BP128" s="50"/>
      <c r="BQ128" s="51"/>
      <c r="BR128" s="52">
        <v>222400000</v>
      </c>
      <c r="BS128" s="49">
        <v>1010300000</v>
      </c>
      <c r="BT128" s="50"/>
      <c r="BU128" s="51"/>
      <c r="BV128" s="49">
        <v>20000000</v>
      </c>
      <c r="BW128" s="50"/>
      <c r="BX128" s="50"/>
      <c r="BY128" s="50"/>
      <c r="BZ128" s="50"/>
      <c r="CA128" s="50"/>
      <c r="CB128" s="50"/>
      <c r="CC128" s="50"/>
      <c r="CD128" s="50"/>
      <c r="CE128" s="50"/>
      <c r="CF128" s="51">
        <v>20000000</v>
      </c>
      <c r="CG128" s="52">
        <v>1030300000</v>
      </c>
      <c r="CH128" s="60">
        <v>1252700000</v>
      </c>
      <c r="CI128" s="52">
        <v>0</v>
      </c>
      <c r="CJ128" s="49">
        <v>1560700000</v>
      </c>
      <c r="CK128" s="50"/>
      <c r="CL128" s="50"/>
      <c r="CM128" s="51"/>
      <c r="CN128" s="54">
        <v>-100000000</v>
      </c>
      <c r="CO128" s="50">
        <v>-798900000</v>
      </c>
      <c r="CP128" s="51">
        <v>1500000</v>
      </c>
      <c r="CQ128" s="54">
        <v>663300000</v>
      </c>
      <c r="CR128" s="50"/>
      <c r="CS128" s="56">
        <v>663300000</v>
      </c>
      <c r="CT128" s="52">
        <v>1916000000</v>
      </c>
    </row>
    <row r="129" spans="1:98" x14ac:dyDescent="0.2">
      <c r="A129" s="47" t="s">
        <v>442</v>
      </c>
      <c r="B129" s="47" t="s">
        <v>443</v>
      </c>
      <c r="C129" s="47" t="str">
        <f>VLOOKUP(A129,'[1]S&amp;P 500 Wikipedia'!A:D,3,FALSE)</f>
        <v>Communication Services</v>
      </c>
      <c r="D129" s="47">
        <v>372651</v>
      </c>
      <c r="E129" s="47" t="s">
        <v>16</v>
      </c>
      <c r="F129" s="47">
        <v>2018</v>
      </c>
      <c r="G129" s="47" t="s">
        <v>17</v>
      </c>
      <c r="H129" s="48">
        <v>43555</v>
      </c>
      <c r="I129" s="48">
        <v>43609</v>
      </c>
      <c r="J129" s="48">
        <v>43775</v>
      </c>
      <c r="K129" s="47">
        <v>299000000</v>
      </c>
      <c r="L129" s="47">
        <v>303000000</v>
      </c>
      <c r="M129" s="47" t="s">
        <v>2056</v>
      </c>
      <c r="N129" s="49">
        <v>5445000000</v>
      </c>
      <c r="O129" s="50">
        <v>4708000000</v>
      </c>
      <c r="P129" s="51">
        <v>737000000</v>
      </c>
      <c r="Q129" s="49">
        <v>623000000</v>
      </c>
      <c r="R129" s="50">
        <v>623000000</v>
      </c>
      <c r="S129" s="51"/>
      <c r="T129" s="52"/>
      <c r="U129" s="49"/>
      <c r="V129" s="50"/>
      <c r="W129" s="50"/>
      <c r="X129" s="50"/>
      <c r="Y129" s="51"/>
      <c r="Z129" s="52">
        <v>313000000</v>
      </c>
      <c r="AA129" s="52"/>
      <c r="AB129" s="52"/>
      <c r="AC129" s="52"/>
      <c r="AD129" s="52"/>
      <c r="AE129" s="52"/>
      <c r="AF129" s="52"/>
      <c r="AG129" s="52">
        <v>313000000</v>
      </c>
      <c r="AH129" s="52">
        <v>6381000000</v>
      </c>
      <c r="AI129" s="49">
        <v>448000000</v>
      </c>
      <c r="AJ129" s="50"/>
      <c r="AK129" s="51"/>
      <c r="AL129" s="49"/>
      <c r="AM129" s="50"/>
      <c r="AN129" s="50"/>
      <c r="AO129" s="51"/>
      <c r="AP129" s="49">
        <v>2128000000</v>
      </c>
      <c r="AQ129" s="50">
        <v>87000000</v>
      </c>
      <c r="AR129" s="50">
        <v>1892000000</v>
      </c>
      <c r="AS129" s="50"/>
      <c r="AT129" s="50"/>
      <c r="AU129" s="50">
        <v>35000000</v>
      </c>
      <c r="AV129" s="50"/>
      <c r="AW129" s="50"/>
      <c r="AX129" s="50"/>
      <c r="AY129" s="50"/>
      <c r="AZ129" s="51">
        <v>114000000</v>
      </c>
      <c r="BA129" s="52">
        <v>2576000000</v>
      </c>
      <c r="BB129" s="52">
        <v>8957000000</v>
      </c>
      <c r="BC129" s="49">
        <v>1165000000</v>
      </c>
      <c r="BD129" s="50">
        <v>113000000</v>
      </c>
      <c r="BE129" s="50"/>
      <c r="BF129" s="50"/>
      <c r="BG129" s="51">
        <v>1052000000</v>
      </c>
      <c r="BH129" s="49"/>
      <c r="BI129" s="50"/>
      <c r="BJ129" s="50"/>
      <c r="BK129" s="51"/>
      <c r="BL129" s="49">
        <v>1100000000</v>
      </c>
      <c r="BM129" s="50">
        <v>1100000000</v>
      </c>
      <c r="BN129" s="50"/>
      <c r="BO129" s="50"/>
      <c r="BP129" s="50"/>
      <c r="BQ129" s="51"/>
      <c r="BR129" s="52">
        <v>2265000000</v>
      </c>
      <c r="BS129" s="49">
        <v>994000000</v>
      </c>
      <c r="BT129" s="50"/>
      <c r="BU129" s="51"/>
      <c r="BV129" s="49">
        <v>367000000</v>
      </c>
      <c r="BW129" s="50"/>
      <c r="BX129" s="50"/>
      <c r="BY129" s="50"/>
      <c r="BZ129" s="50"/>
      <c r="CA129" s="50"/>
      <c r="CB129" s="50"/>
      <c r="CC129" s="50">
        <v>2000000</v>
      </c>
      <c r="CD129" s="50"/>
      <c r="CE129" s="50"/>
      <c r="CF129" s="51">
        <v>365000000</v>
      </c>
      <c r="CG129" s="52">
        <v>1361000000</v>
      </c>
      <c r="CH129" s="60">
        <v>3626000000</v>
      </c>
      <c r="CI129" s="52"/>
      <c r="CJ129" s="49">
        <v>3000000</v>
      </c>
      <c r="CK129" s="50"/>
      <c r="CL129" s="50"/>
      <c r="CM129" s="51"/>
      <c r="CN129" s="54"/>
      <c r="CO129" s="50">
        <v>5358000000</v>
      </c>
      <c r="CP129" s="51">
        <v>-30000000</v>
      </c>
      <c r="CQ129" s="54">
        <v>5331000000</v>
      </c>
      <c r="CR129" s="50"/>
      <c r="CS129" s="56">
        <v>5331000000</v>
      </c>
      <c r="CT129" s="52">
        <v>8957000000</v>
      </c>
    </row>
    <row r="130" spans="1:98" x14ac:dyDescent="0.2">
      <c r="A130" s="47" t="s">
        <v>430</v>
      </c>
      <c r="B130" s="47" t="s">
        <v>431</v>
      </c>
      <c r="C130" s="47" t="str">
        <f>VLOOKUP(A130,'[1]S&amp;P 500 Wikipedia'!A:D,3,FALSE)</f>
        <v>Consumer Discretionary</v>
      </c>
      <c r="D130" s="47">
        <v>104109</v>
      </c>
      <c r="E130" s="47" t="s">
        <v>16</v>
      </c>
      <c r="F130" s="47">
        <v>2018</v>
      </c>
      <c r="G130" s="47" t="s">
        <v>17</v>
      </c>
      <c r="H130" s="48">
        <v>43465</v>
      </c>
      <c r="I130" s="48">
        <v>43495</v>
      </c>
      <c r="J130" s="48">
        <v>43495</v>
      </c>
      <c r="K130" s="47">
        <v>944000000</v>
      </c>
      <c r="L130" s="47">
        <v>948000000</v>
      </c>
      <c r="M130" s="47" t="s">
        <v>1727</v>
      </c>
      <c r="N130" s="49">
        <v>4915000000</v>
      </c>
      <c r="O130" s="50">
        <v>2202000000</v>
      </c>
      <c r="P130" s="51">
        <v>2713000000</v>
      </c>
      <c r="Q130" s="49">
        <v>712000000</v>
      </c>
      <c r="R130" s="50">
        <v>712000000</v>
      </c>
      <c r="S130" s="51"/>
      <c r="T130" s="52"/>
      <c r="U130" s="49"/>
      <c r="V130" s="50"/>
      <c r="W130" s="50"/>
      <c r="X130" s="50"/>
      <c r="Y130" s="51"/>
      <c r="Z130" s="52">
        <v>1499000000</v>
      </c>
      <c r="AA130" s="52"/>
      <c r="AB130" s="52"/>
      <c r="AC130" s="52"/>
      <c r="AD130" s="52"/>
      <c r="AE130" s="52"/>
      <c r="AF130" s="52"/>
      <c r="AG130" s="52">
        <v>1499000000</v>
      </c>
      <c r="AH130" s="52">
        <v>7126000000</v>
      </c>
      <c r="AI130" s="49">
        <v>1597000000</v>
      </c>
      <c r="AJ130" s="50"/>
      <c r="AK130" s="51"/>
      <c r="AL130" s="49">
        <v>3778000000</v>
      </c>
      <c r="AM130" s="50"/>
      <c r="AN130" s="50"/>
      <c r="AO130" s="51"/>
      <c r="AP130" s="49">
        <v>10318000000</v>
      </c>
      <c r="AQ130" s="50">
        <v>92000000</v>
      </c>
      <c r="AR130" s="50">
        <v>5160000000</v>
      </c>
      <c r="AS130" s="50"/>
      <c r="AT130" s="50"/>
      <c r="AU130" s="50">
        <v>4792000000</v>
      </c>
      <c r="AV130" s="50"/>
      <c r="AW130" s="50"/>
      <c r="AX130" s="50"/>
      <c r="AY130" s="50"/>
      <c r="AZ130" s="51">
        <v>274000000</v>
      </c>
      <c r="BA130" s="52">
        <v>15693000000</v>
      </c>
      <c r="BB130" s="52">
        <v>22819000000</v>
      </c>
      <c r="BC130" s="49">
        <v>403000000</v>
      </c>
      <c r="BD130" s="50">
        <v>286000000</v>
      </c>
      <c r="BE130" s="50"/>
      <c r="BF130" s="50"/>
      <c r="BG130" s="51">
        <v>117000000</v>
      </c>
      <c r="BH130" s="49">
        <v>1546000000</v>
      </c>
      <c r="BI130" s="50"/>
      <c r="BJ130" s="50"/>
      <c r="BK130" s="51"/>
      <c r="BL130" s="49">
        <v>2505000000</v>
      </c>
      <c r="BM130" s="50">
        <v>170000000</v>
      </c>
      <c r="BN130" s="50"/>
      <c r="BO130" s="50"/>
      <c r="BP130" s="50"/>
      <c r="BQ130" s="51">
        <v>2335000000</v>
      </c>
      <c r="BR130" s="52">
        <v>4454000000</v>
      </c>
      <c r="BS130" s="49">
        <v>7685000000</v>
      </c>
      <c r="BT130" s="50"/>
      <c r="BU130" s="51"/>
      <c r="BV130" s="49">
        <v>4399000000</v>
      </c>
      <c r="BW130" s="50"/>
      <c r="BX130" s="50"/>
      <c r="BY130" s="50"/>
      <c r="BZ130" s="50"/>
      <c r="CA130" s="50"/>
      <c r="CB130" s="50"/>
      <c r="CC130" s="50">
        <v>2925000000</v>
      </c>
      <c r="CD130" s="50"/>
      <c r="CE130" s="50"/>
      <c r="CF130" s="51">
        <v>1474000000</v>
      </c>
      <c r="CG130" s="52">
        <v>12084000000</v>
      </c>
      <c r="CH130" s="60">
        <v>16538000000</v>
      </c>
      <c r="CI130" s="52"/>
      <c r="CJ130" s="49">
        <v>15718000000</v>
      </c>
      <c r="CK130" s="50"/>
      <c r="CL130" s="50"/>
      <c r="CM130" s="51"/>
      <c r="CN130" s="54">
        <v>-26394000000</v>
      </c>
      <c r="CO130" s="50">
        <v>16459000000</v>
      </c>
      <c r="CP130" s="51">
        <v>498000000</v>
      </c>
      <c r="CQ130" s="54">
        <v>6281000000</v>
      </c>
      <c r="CR130" s="50"/>
      <c r="CS130" s="56">
        <v>6281000000</v>
      </c>
      <c r="CT130" s="52">
        <v>22819000000</v>
      </c>
    </row>
    <row r="131" spans="1:98" x14ac:dyDescent="0.2">
      <c r="A131" s="47" t="s">
        <v>433</v>
      </c>
      <c r="B131" s="47" t="s">
        <v>434</v>
      </c>
      <c r="C131" s="47" t="str">
        <f>VLOOKUP(A131,'[1]S&amp;P 500 Wikipedia'!A:D,3,FALSE)</f>
        <v>Materials</v>
      </c>
      <c r="D131" s="47">
        <v>378133</v>
      </c>
      <c r="E131" s="47" t="s">
        <v>16</v>
      </c>
      <c r="F131" s="47">
        <v>2018</v>
      </c>
      <c r="G131" s="47" t="s">
        <v>17</v>
      </c>
      <c r="H131" s="48">
        <v>43465</v>
      </c>
      <c r="I131" s="48">
        <v>43525</v>
      </c>
      <c r="J131" s="48">
        <v>43525</v>
      </c>
      <c r="K131" s="47">
        <v>288200000</v>
      </c>
      <c r="L131" s="47">
        <v>291800000</v>
      </c>
      <c r="M131" s="47" t="s">
        <v>1728</v>
      </c>
      <c r="N131" s="49">
        <v>114700000</v>
      </c>
      <c r="O131" s="50">
        <v>114700000</v>
      </c>
      <c r="P131" s="51"/>
      <c r="Q131" s="49">
        <v>2662500000</v>
      </c>
      <c r="R131" s="50">
        <v>2662500000</v>
      </c>
      <c r="S131" s="51"/>
      <c r="T131" s="52"/>
      <c r="U131" s="49">
        <v>1546400000</v>
      </c>
      <c r="V131" s="50"/>
      <c r="W131" s="50"/>
      <c r="X131" s="50"/>
      <c r="Y131" s="51"/>
      <c r="Z131" s="52">
        <v>354100000</v>
      </c>
      <c r="AA131" s="52"/>
      <c r="AB131" s="52"/>
      <c r="AC131" s="52"/>
      <c r="AD131" s="52"/>
      <c r="AE131" s="52"/>
      <c r="AF131" s="52"/>
      <c r="AG131" s="52">
        <v>354100000</v>
      </c>
      <c r="AH131" s="52">
        <v>4677700000</v>
      </c>
      <c r="AI131" s="49">
        <v>3836000000</v>
      </c>
      <c r="AJ131" s="50"/>
      <c r="AK131" s="51"/>
      <c r="AL131" s="49"/>
      <c r="AM131" s="50"/>
      <c r="AN131" s="50"/>
      <c r="AO131" s="51"/>
      <c r="AP131" s="49">
        <v>11560800000</v>
      </c>
      <c r="AQ131" s="50"/>
      <c r="AR131" s="50">
        <v>7078000000</v>
      </c>
      <c r="AS131" s="50">
        <v>3797700000</v>
      </c>
      <c r="AT131" s="50"/>
      <c r="AU131" s="50"/>
      <c r="AV131" s="50"/>
      <c r="AW131" s="50"/>
      <c r="AX131" s="50"/>
      <c r="AY131" s="50"/>
      <c r="AZ131" s="51">
        <v>685100000</v>
      </c>
      <c r="BA131" s="52">
        <v>15396800000</v>
      </c>
      <c r="BB131" s="52">
        <v>20074500000</v>
      </c>
      <c r="BC131" s="49">
        <v>1356200000</v>
      </c>
      <c r="BD131" s="50">
        <v>1255600000</v>
      </c>
      <c r="BE131" s="50">
        <v>100600000</v>
      </c>
      <c r="BF131" s="50"/>
      <c r="BG131" s="51"/>
      <c r="BH131" s="49">
        <v>743600000</v>
      </c>
      <c r="BI131" s="50"/>
      <c r="BJ131" s="50"/>
      <c r="BK131" s="51"/>
      <c r="BL131" s="49">
        <v>1585800000</v>
      </c>
      <c r="BM131" s="50"/>
      <c r="BN131" s="50"/>
      <c r="BO131" s="50"/>
      <c r="BP131" s="50"/>
      <c r="BQ131" s="51">
        <v>1585800000</v>
      </c>
      <c r="BR131" s="52">
        <v>3685600000</v>
      </c>
      <c r="BS131" s="49">
        <v>6301600000</v>
      </c>
      <c r="BT131" s="50"/>
      <c r="BU131" s="51"/>
      <c r="BV131" s="49">
        <v>2033700000</v>
      </c>
      <c r="BW131" s="50"/>
      <c r="BX131" s="50">
        <v>944300000</v>
      </c>
      <c r="BY131" s="50"/>
      <c r="BZ131" s="50"/>
      <c r="CA131" s="50"/>
      <c r="CB131" s="50"/>
      <c r="CC131" s="50">
        <v>764600000</v>
      </c>
      <c r="CD131" s="50"/>
      <c r="CE131" s="50"/>
      <c r="CF131" s="51">
        <v>324800000</v>
      </c>
      <c r="CG131" s="52">
        <v>8335300000</v>
      </c>
      <c r="CH131" s="60">
        <v>12020900000</v>
      </c>
      <c r="CI131" s="52"/>
      <c r="CJ131" s="49">
        <v>5990200000</v>
      </c>
      <c r="CK131" s="50"/>
      <c r="CL131" s="50"/>
      <c r="CM131" s="51"/>
      <c r="CN131" s="54">
        <v>-5134800000</v>
      </c>
      <c r="CO131" s="50">
        <v>8909500000</v>
      </c>
      <c r="CP131" s="51">
        <v>-1761700000</v>
      </c>
      <c r="CQ131" s="54">
        <v>8003200000</v>
      </c>
      <c r="CR131" s="50">
        <v>50400000</v>
      </c>
      <c r="CS131" s="56">
        <v>8053600000</v>
      </c>
      <c r="CT131" s="52">
        <v>20074500000</v>
      </c>
    </row>
    <row r="132" spans="1:98" x14ac:dyDescent="0.2">
      <c r="A132" s="47" t="s">
        <v>331</v>
      </c>
      <c r="B132" s="47" t="s">
        <v>332</v>
      </c>
      <c r="C132" s="47" t="str">
        <f>VLOOKUP(A132,'[1]S&amp;P 500 Wikipedia'!A:D,3,FALSE)</f>
        <v>Utilities</v>
      </c>
      <c r="D132" s="47">
        <v>378121</v>
      </c>
      <c r="E132" s="47" t="s">
        <v>16</v>
      </c>
      <c r="F132" s="47">
        <v>2018</v>
      </c>
      <c r="G132" s="47" t="s">
        <v>17</v>
      </c>
      <c r="H132" s="48">
        <v>43465</v>
      </c>
      <c r="I132" s="48">
        <v>43517</v>
      </c>
      <c r="J132" s="48">
        <v>43517</v>
      </c>
      <c r="K132" s="47">
        <v>314500000</v>
      </c>
      <c r="L132" s="47">
        <v>315800000</v>
      </c>
      <c r="M132" s="47" t="s">
        <v>1729</v>
      </c>
      <c r="N132" s="49">
        <v>895000000</v>
      </c>
      <c r="O132" s="50">
        <v>895000000</v>
      </c>
      <c r="P132" s="51"/>
      <c r="Q132" s="49">
        <v>1267000000</v>
      </c>
      <c r="R132" s="50">
        <v>1267000000</v>
      </c>
      <c r="S132" s="51"/>
      <c r="T132" s="52"/>
      <c r="U132" s="49"/>
      <c r="V132" s="50"/>
      <c r="W132" s="50"/>
      <c r="X132" s="50"/>
      <c r="Y132" s="51"/>
      <c r="Z132" s="52">
        <v>1702000000</v>
      </c>
      <c r="AA132" s="52">
        <v>187000000</v>
      </c>
      <c r="AB132" s="52"/>
      <c r="AC132" s="52"/>
      <c r="AD132" s="52"/>
      <c r="AE132" s="52">
        <v>49000000</v>
      </c>
      <c r="AF132" s="52"/>
      <c r="AG132" s="52">
        <v>1466000000</v>
      </c>
      <c r="AH132" s="52">
        <v>3864000000</v>
      </c>
      <c r="AI132" s="49">
        <v>41749000000</v>
      </c>
      <c r="AJ132" s="50">
        <v>51518000000</v>
      </c>
      <c r="AK132" s="51">
        <v>-9769000000</v>
      </c>
      <c r="AL132" s="49">
        <v>1766000000</v>
      </c>
      <c r="AM132" s="50"/>
      <c r="AN132" s="50"/>
      <c r="AO132" s="51"/>
      <c r="AP132" s="49">
        <v>6541000000</v>
      </c>
      <c r="AQ132" s="50">
        <v>1654000000</v>
      </c>
      <c r="AR132" s="50">
        <v>440000000</v>
      </c>
      <c r="AS132" s="50"/>
      <c r="AT132" s="50"/>
      <c r="AU132" s="50"/>
      <c r="AV132" s="50"/>
      <c r="AW132" s="50"/>
      <c r="AX132" s="50"/>
      <c r="AY132" s="50"/>
      <c r="AZ132" s="51">
        <v>4447000000</v>
      </c>
      <c r="BA132" s="52">
        <v>50056000000</v>
      </c>
      <c r="BB132" s="52">
        <v>53920000000</v>
      </c>
      <c r="BC132" s="49">
        <v>1425000000</v>
      </c>
      <c r="BD132" s="50">
        <v>1187000000</v>
      </c>
      <c r="BE132" s="50"/>
      <c r="BF132" s="50"/>
      <c r="BG132" s="51">
        <v>238000000</v>
      </c>
      <c r="BH132" s="49">
        <v>1475000000</v>
      </c>
      <c r="BI132" s="50">
        <v>825000000</v>
      </c>
      <c r="BJ132" s="50"/>
      <c r="BK132" s="51">
        <v>650000000</v>
      </c>
      <c r="BL132" s="49">
        <v>3307000000</v>
      </c>
      <c r="BM132" s="50">
        <v>351000000</v>
      </c>
      <c r="BN132" s="50">
        <v>50000000</v>
      </c>
      <c r="BO132" s="50">
        <v>61000000</v>
      </c>
      <c r="BP132" s="50"/>
      <c r="BQ132" s="51">
        <v>2845000000</v>
      </c>
      <c r="BR132" s="52">
        <v>6207000000</v>
      </c>
      <c r="BS132" s="49">
        <v>17495000000</v>
      </c>
      <c r="BT132" s="50">
        <v>17495000000</v>
      </c>
      <c r="BU132" s="51"/>
      <c r="BV132" s="49">
        <v>13379000000</v>
      </c>
      <c r="BW132" s="50"/>
      <c r="BX132" s="50">
        <v>1228000000</v>
      </c>
      <c r="BY132" s="50"/>
      <c r="BZ132" s="50"/>
      <c r="CA132" s="50"/>
      <c r="CB132" s="50"/>
      <c r="CC132" s="50">
        <v>5820000000</v>
      </c>
      <c r="CD132" s="50">
        <v>16000000</v>
      </c>
      <c r="CE132" s="50"/>
      <c r="CF132" s="51">
        <v>6315000000</v>
      </c>
      <c r="CG132" s="52">
        <v>30874000000</v>
      </c>
      <c r="CH132" s="60">
        <v>37081000000</v>
      </c>
      <c r="CI132" s="52"/>
      <c r="CJ132" s="49">
        <v>16726000000</v>
      </c>
      <c r="CK132" s="50">
        <v>16726000000</v>
      </c>
      <c r="CL132" s="50"/>
      <c r="CM132" s="51"/>
      <c r="CN132" s="54"/>
      <c r="CO132" s="50"/>
      <c r="CP132" s="51"/>
      <c r="CQ132" s="54">
        <v>16726000000</v>
      </c>
      <c r="CR132" s="50">
        <v>113000000</v>
      </c>
      <c r="CS132" s="56">
        <v>16839000000</v>
      </c>
      <c r="CT132" s="52">
        <v>53920000000</v>
      </c>
    </row>
    <row r="133" spans="1:98" x14ac:dyDescent="0.2">
      <c r="A133" s="47" t="s">
        <v>454</v>
      </c>
      <c r="B133" s="47" t="s">
        <v>455</v>
      </c>
      <c r="C133" s="47" t="str">
        <f>VLOOKUP(A133,'[1]S&amp;P 500 Wikipedia'!A:D,3,FALSE)</f>
        <v>Industrials</v>
      </c>
      <c r="D133" s="47">
        <v>378137</v>
      </c>
      <c r="E133" s="47" t="s">
        <v>16</v>
      </c>
      <c r="F133" s="47">
        <v>2018</v>
      </c>
      <c r="G133" s="47" t="s">
        <v>17</v>
      </c>
      <c r="H133" s="48">
        <v>43465</v>
      </c>
      <c r="I133" s="48">
        <v>43517</v>
      </c>
      <c r="J133" s="48">
        <v>43517</v>
      </c>
      <c r="K133" s="47">
        <v>120600000</v>
      </c>
      <c r="L133" s="47">
        <v>121300000</v>
      </c>
      <c r="M133" s="47" t="s">
        <v>1730</v>
      </c>
      <c r="N133" s="49">
        <v>223600000</v>
      </c>
      <c r="O133" s="50">
        <v>223600000</v>
      </c>
      <c r="P133" s="51"/>
      <c r="Q133" s="49">
        <v>469100000</v>
      </c>
      <c r="R133" s="50">
        <v>469100000</v>
      </c>
      <c r="S133" s="51"/>
      <c r="T133" s="52"/>
      <c r="U133" s="49"/>
      <c r="V133" s="50"/>
      <c r="W133" s="50"/>
      <c r="X133" s="50"/>
      <c r="Y133" s="51"/>
      <c r="Z133" s="52">
        <v>209600000</v>
      </c>
      <c r="AA133" s="52">
        <v>100000000</v>
      </c>
      <c r="AB133" s="52"/>
      <c r="AC133" s="52"/>
      <c r="AD133" s="52"/>
      <c r="AE133" s="52"/>
      <c r="AF133" s="52"/>
      <c r="AG133" s="52">
        <v>109600000</v>
      </c>
      <c r="AH133" s="52">
        <v>902300000</v>
      </c>
      <c r="AI133" s="49">
        <v>764800000</v>
      </c>
      <c r="AJ133" s="50">
        <v>1244800000</v>
      </c>
      <c r="AK133" s="51">
        <v>-480000000</v>
      </c>
      <c r="AL133" s="49"/>
      <c r="AM133" s="50"/>
      <c r="AN133" s="50"/>
      <c r="AO133" s="51"/>
      <c r="AP133" s="49">
        <v>5486100000</v>
      </c>
      <c r="AQ133" s="50">
        <v>1194000000</v>
      </c>
      <c r="AR133" s="50">
        <v>4129700000</v>
      </c>
      <c r="AS133" s="50"/>
      <c r="AT133" s="50"/>
      <c r="AU133" s="50"/>
      <c r="AV133" s="50"/>
      <c r="AW133" s="50"/>
      <c r="AX133" s="50"/>
      <c r="AY133" s="50"/>
      <c r="AZ133" s="51">
        <v>162400000</v>
      </c>
      <c r="BA133" s="52">
        <v>6250900000</v>
      </c>
      <c r="BB133" s="52">
        <v>7153200000</v>
      </c>
      <c r="BC133" s="49">
        <v>519900000</v>
      </c>
      <c r="BD133" s="50">
        <v>175700000</v>
      </c>
      <c r="BE133" s="50"/>
      <c r="BF133" s="50"/>
      <c r="BG133" s="51">
        <v>344200000</v>
      </c>
      <c r="BH133" s="49">
        <v>4900000</v>
      </c>
      <c r="BI133" s="50"/>
      <c r="BJ133" s="50"/>
      <c r="BK133" s="51"/>
      <c r="BL133" s="49">
        <v>302000000</v>
      </c>
      <c r="BM133" s="50">
        <v>98000000</v>
      </c>
      <c r="BN133" s="50"/>
      <c r="BO133" s="50"/>
      <c r="BP133" s="50"/>
      <c r="BQ133" s="51">
        <v>204000000</v>
      </c>
      <c r="BR133" s="52">
        <v>826800000</v>
      </c>
      <c r="BS133" s="49">
        <v>2630600000</v>
      </c>
      <c r="BT133" s="50"/>
      <c r="BU133" s="51"/>
      <c r="BV133" s="49">
        <v>540100000</v>
      </c>
      <c r="BW133" s="50"/>
      <c r="BX133" s="50">
        <v>139300000</v>
      </c>
      <c r="BY133" s="50"/>
      <c r="BZ133" s="50"/>
      <c r="CA133" s="50"/>
      <c r="CB133" s="50"/>
      <c r="CC133" s="50">
        <v>316200000</v>
      </c>
      <c r="CD133" s="50"/>
      <c r="CE133" s="50"/>
      <c r="CF133" s="51">
        <v>84600000</v>
      </c>
      <c r="CG133" s="52">
        <v>3170700000</v>
      </c>
      <c r="CH133" s="60">
        <v>3997500000</v>
      </c>
      <c r="CI133" s="52">
        <v>0</v>
      </c>
      <c r="CJ133" s="49">
        <v>1587300000</v>
      </c>
      <c r="CK133" s="50"/>
      <c r="CL133" s="50"/>
      <c r="CM133" s="51"/>
      <c r="CN133" s="54">
        <v>-2571000000</v>
      </c>
      <c r="CO133" s="50">
        <v>4717800000</v>
      </c>
      <c r="CP133" s="51">
        <v>-626300000</v>
      </c>
      <c r="CQ133" s="54">
        <v>3107800000</v>
      </c>
      <c r="CR133" s="50">
        <v>47900000</v>
      </c>
      <c r="CS133" s="56">
        <v>3155700000</v>
      </c>
      <c r="CT133" s="52">
        <v>7153200000</v>
      </c>
    </row>
    <row r="134" spans="1:98" x14ac:dyDescent="0.2">
      <c r="A134" s="47" t="s">
        <v>436</v>
      </c>
      <c r="B134" s="47" t="s">
        <v>437</v>
      </c>
      <c r="C134" s="47" t="str">
        <f>VLOOKUP(A134,'[1]S&amp;P 500 Wikipedia'!A:D,3,FALSE)</f>
        <v>Utilities</v>
      </c>
      <c r="D134" s="47">
        <v>378134</v>
      </c>
      <c r="E134" s="47" t="s">
        <v>16</v>
      </c>
      <c r="F134" s="47">
        <v>2018</v>
      </c>
      <c r="G134" s="47" t="s">
        <v>17</v>
      </c>
      <c r="H134" s="48">
        <v>43465</v>
      </c>
      <c r="I134" s="48">
        <v>43524</v>
      </c>
      <c r="J134" s="48">
        <v>43585</v>
      </c>
      <c r="K134" s="47">
        <v>326000000</v>
      </c>
      <c r="L134" s="47">
        <v>323000000</v>
      </c>
      <c r="M134" s="47" t="s">
        <v>2057</v>
      </c>
      <c r="N134" s="49">
        <v>144000000</v>
      </c>
      <c r="O134" s="50">
        <v>144000000</v>
      </c>
      <c r="P134" s="51"/>
      <c r="Q134" s="49">
        <v>730000000</v>
      </c>
      <c r="R134" s="50">
        <v>730000000</v>
      </c>
      <c r="S134" s="51"/>
      <c r="T134" s="52">
        <v>482000000</v>
      </c>
      <c r="U134" s="49">
        <v>282000000</v>
      </c>
      <c r="V134" s="50"/>
      <c r="W134" s="50"/>
      <c r="X134" s="50"/>
      <c r="Y134" s="51"/>
      <c r="Z134" s="52">
        <v>1721000000</v>
      </c>
      <c r="AA134" s="52">
        <v>148000000</v>
      </c>
      <c r="AB134" s="52">
        <v>171000000</v>
      </c>
      <c r="AC134" s="52"/>
      <c r="AD134" s="52"/>
      <c r="AE134" s="52">
        <v>191000000</v>
      </c>
      <c r="AF134" s="52"/>
      <c r="AG134" s="52">
        <v>1211000000</v>
      </c>
      <c r="AH134" s="52">
        <v>3359000000</v>
      </c>
      <c r="AI134" s="49">
        <v>41348000000</v>
      </c>
      <c r="AJ134" s="50"/>
      <c r="AK134" s="51"/>
      <c r="AL134" s="49"/>
      <c r="AM134" s="50"/>
      <c r="AN134" s="50"/>
      <c r="AO134" s="51"/>
      <c r="AP134" s="49">
        <v>12008000000</v>
      </c>
      <c r="AQ134" s="50"/>
      <c r="AR134" s="50"/>
      <c r="AS134" s="50"/>
      <c r="AT134" s="50"/>
      <c r="AU134" s="50"/>
      <c r="AV134" s="50"/>
      <c r="AW134" s="50"/>
      <c r="AX134" s="50"/>
      <c r="AY134" s="50"/>
      <c r="AZ134" s="51">
        <v>12008000000</v>
      </c>
      <c r="BA134" s="52">
        <v>53356000000</v>
      </c>
      <c r="BB134" s="52">
        <v>56715000000</v>
      </c>
      <c r="BC134" s="49">
        <v>1511000000</v>
      </c>
      <c r="BD134" s="50">
        <v>1511000000</v>
      </c>
      <c r="BE134" s="50"/>
      <c r="BF134" s="50"/>
      <c r="BG134" s="51"/>
      <c r="BH134" s="49">
        <v>799000000</v>
      </c>
      <c r="BI134" s="50"/>
      <c r="BJ134" s="50"/>
      <c r="BK134" s="51"/>
      <c r="BL134" s="49">
        <v>3085000000</v>
      </c>
      <c r="BM134" s="50"/>
      <c r="BN134" s="50"/>
      <c r="BO134" s="50">
        <v>21000000</v>
      </c>
      <c r="BP134" s="50"/>
      <c r="BQ134" s="51">
        <v>3064000000</v>
      </c>
      <c r="BR134" s="52">
        <v>5395000000</v>
      </c>
      <c r="BS134" s="49">
        <v>14632000000</v>
      </c>
      <c r="BT134" s="50"/>
      <c r="BU134" s="51"/>
      <c r="BV134" s="49">
        <v>24036000000</v>
      </c>
      <c r="BW134" s="50"/>
      <c r="BX134" s="50">
        <v>869000000</v>
      </c>
      <c r="BY134" s="50"/>
      <c r="BZ134" s="50"/>
      <c r="CA134" s="50"/>
      <c r="CB134" s="50"/>
      <c r="CC134" s="50">
        <v>4576000000</v>
      </c>
      <c r="CD134" s="50"/>
      <c r="CE134" s="50"/>
      <c r="CF134" s="51">
        <v>18591000000</v>
      </c>
      <c r="CG134" s="52">
        <v>38668000000</v>
      </c>
      <c r="CH134" s="60">
        <v>44063000000</v>
      </c>
      <c r="CI134" s="52"/>
      <c r="CJ134" s="49">
        <v>2545000000</v>
      </c>
      <c r="CK134" s="50"/>
      <c r="CL134" s="50"/>
      <c r="CM134" s="51"/>
      <c r="CN134" s="54"/>
      <c r="CO134" s="50">
        <v>7964000000</v>
      </c>
      <c r="CP134" s="51">
        <v>-50000000</v>
      </c>
      <c r="CQ134" s="54">
        <v>10459000000</v>
      </c>
      <c r="CR134" s="50">
        <v>2193000000</v>
      </c>
      <c r="CS134" s="56">
        <v>12652000000</v>
      </c>
      <c r="CT134" s="52">
        <v>56715000000</v>
      </c>
    </row>
    <row r="135" spans="1:98" x14ac:dyDescent="0.2">
      <c r="A135" s="47" t="s">
        <v>466</v>
      </c>
      <c r="B135" s="47" t="s">
        <v>467</v>
      </c>
      <c r="C135" s="47" t="str">
        <f>VLOOKUP(A135,'[1]S&amp;P 500 Wikipedia'!A:D,3,FALSE)</f>
        <v>Consumer Staples</v>
      </c>
      <c r="D135" s="47">
        <v>172930</v>
      </c>
      <c r="E135" s="47" t="s">
        <v>16</v>
      </c>
      <c r="F135" s="47">
        <v>2019</v>
      </c>
      <c r="G135" s="47" t="s">
        <v>17</v>
      </c>
      <c r="H135" s="48">
        <v>43646</v>
      </c>
      <c r="I135" s="48">
        <v>43700</v>
      </c>
      <c r="J135" s="48">
        <v>43769</v>
      </c>
      <c r="K135" s="47">
        <v>362000000</v>
      </c>
      <c r="L135" s="47">
        <v>369000000</v>
      </c>
      <c r="M135" s="47" t="s">
        <v>2058</v>
      </c>
      <c r="N135" s="49">
        <v>2987000000</v>
      </c>
      <c r="O135" s="50">
        <v>2987000000</v>
      </c>
      <c r="P135" s="51"/>
      <c r="Q135" s="49">
        <v>1831000000</v>
      </c>
      <c r="R135" s="50">
        <v>1831000000</v>
      </c>
      <c r="S135" s="51"/>
      <c r="T135" s="52"/>
      <c r="U135" s="49">
        <v>2006000000</v>
      </c>
      <c r="V135" s="50"/>
      <c r="W135" s="50"/>
      <c r="X135" s="50"/>
      <c r="Y135" s="51"/>
      <c r="Z135" s="52">
        <v>388000000</v>
      </c>
      <c r="AA135" s="52">
        <v>388000000</v>
      </c>
      <c r="AB135" s="52"/>
      <c r="AC135" s="52"/>
      <c r="AD135" s="52"/>
      <c r="AE135" s="52"/>
      <c r="AF135" s="52"/>
      <c r="AG135" s="52"/>
      <c r="AH135" s="52">
        <v>7212000000</v>
      </c>
      <c r="AI135" s="49">
        <v>2068000000</v>
      </c>
      <c r="AJ135" s="50"/>
      <c r="AK135" s="51"/>
      <c r="AL135" s="49"/>
      <c r="AM135" s="50"/>
      <c r="AN135" s="50"/>
      <c r="AO135" s="51"/>
      <c r="AP135" s="49">
        <v>3876000000</v>
      </c>
      <c r="AQ135" s="50"/>
      <c r="AR135" s="50">
        <v>1868000000</v>
      </c>
      <c r="AS135" s="50">
        <v>1203000000</v>
      </c>
      <c r="AT135" s="50"/>
      <c r="AU135" s="50"/>
      <c r="AV135" s="50"/>
      <c r="AW135" s="50"/>
      <c r="AX135" s="50"/>
      <c r="AY135" s="50"/>
      <c r="AZ135" s="51">
        <v>805000000</v>
      </c>
      <c r="BA135" s="52">
        <v>5944000000</v>
      </c>
      <c r="BB135" s="52">
        <v>13156000000</v>
      </c>
      <c r="BC135" s="49">
        <v>4089000000</v>
      </c>
      <c r="BD135" s="50">
        <v>1490000000</v>
      </c>
      <c r="BE135" s="50"/>
      <c r="BF135" s="50"/>
      <c r="BG135" s="51">
        <v>2599000000</v>
      </c>
      <c r="BH135" s="49">
        <v>516000000</v>
      </c>
      <c r="BI135" s="50"/>
      <c r="BJ135" s="50"/>
      <c r="BK135" s="51"/>
      <c r="BL135" s="49"/>
      <c r="BM135" s="50"/>
      <c r="BN135" s="50"/>
      <c r="BO135" s="50"/>
      <c r="BP135" s="50"/>
      <c r="BQ135" s="51"/>
      <c r="BR135" s="52">
        <v>4605000000</v>
      </c>
      <c r="BS135" s="49">
        <v>2896000000</v>
      </c>
      <c r="BT135" s="50"/>
      <c r="BU135" s="51"/>
      <c r="BV135" s="49">
        <v>1244000000</v>
      </c>
      <c r="BW135" s="50"/>
      <c r="BX135" s="50"/>
      <c r="BY135" s="50"/>
      <c r="BZ135" s="50"/>
      <c r="CA135" s="50"/>
      <c r="CB135" s="50"/>
      <c r="CC135" s="50"/>
      <c r="CD135" s="50"/>
      <c r="CE135" s="50"/>
      <c r="CF135" s="51">
        <v>1244000000</v>
      </c>
      <c r="CG135" s="52">
        <v>4140000000</v>
      </c>
      <c r="CH135" s="60">
        <v>8745000000</v>
      </c>
      <c r="CI135" s="52"/>
      <c r="CJ135" s="49">
        <v>4409000000</v>
      </c>
      <c r="CK135" s="50">
        <v>6000000</v>
      </c>
      <c r="CL135" s="50">
        <v>4403000000</v>
      </c>
      <c r="CM135" s="51"/>
      <c r="CN135" s="54">
        <v>-9444000000</v>
      </c>
      <c r="CO135" s="50">
        <v>9984000000</v>
      </c>
      <c r="CP135" s="51">
        <v>-563000000</v>
      </c>
      <c r="CQ135" s="54">
        <v>4386000000</v>
      </c>
      <c r="CR135" s="50">
        <v>25000000</v>
      </c>
      <c r="CS135" s="56">
        <v>4411000000</v>
      </c>
      <c r="CT135" s="52">
        <v>13156000000</v>
      </c>
    </row>
    <row r="136" spans="1:98" x14ac:dyDescent="0.2">
      <c r="A136" s="47" t="s">
        <v>424</v>
      </c>
      <c r="B136" s="47" t="s">
        <v>425</v>
      </c>
      <c r="C136" s="47" t="str">
        <f>VLOOKUP(A136,'[1]S&amp;P 500 Wikipedia'!A:D,3,FALSE)</f>
        <v>Materials</v>
      </c>
      <c r="D136" s="47">
        <v>122948</v>
      </c>
      <c r="E136" s="47" t="s">
        <v>16</v>
      </c>
      <c r="F136" s="47">
        <v>2018</v>
      </c>
      <c r="G136" s="47" t="s">
        <v>17</v>
      </c>
      <c r="H136" s="48">
        <v>43465</v>
      </c>
      <c r="I136" s="48">
        <v>43523</v>
      </c>
      <c r="J136" s="48">
        <v>43523</v>
      </c>
      <c r="K136" s="47">
        <v>139500000</v>
      </c>
      <c r="L136" s="47">
        <v>140400000</v>
      </c>
      <c r="M136" s="47" t="s">
        <v>1733</v>
      </c>
      <c r="N136" s="49">
        <v>226000000</v>
      </c>
      <c r="O136" s="50">
        <v>226000000</v>
      </c>
      <c r="P136" s="51"/>
      <c r="Q136" s="49">
        <v>1154000000</v>
      </c>
      <c r="R136" s="50">
        <v>1154000000</v>
      </c>
      <c r="S136" s="51"/>
      <c r="T136" s="52"/>
      <c r="U136" s="49">
        <v>1583000000</v>
      </c>
      <c r="V136" s="50"/>
      <c r="W136" s="50"/>
      <c r="X136" s="50"/>
      <c r="Y136" s="51"/>
      <c r="Z136" s="52">
        <v>402000000</v>
      </c>
      <c r="AA136" s="52"/>
      <c r="AB136" s="52"/>
      <c r="AC136" s="52"/>
      <c r="AD136" s="52"/>
      <c r="AE136" s="52"/>
      <c r="AF136" s="52"/>
      <c r="AG136" s="52">
        <v>402000000</v>
      </c>
      <c r="AH136" s="52">
        <v>3365000000</v>
      </c>
      <c r="AI136" s="49">
        <v>5600000000</v>
      </c>
      <c r="AJ136" s="50">
        <v>12731000000</v>
      </c>
      <c r="AK136" s="51">
        <v>-7131000000</v>
      </c>
      <c r="AL136" s="49"/>
      <c r="AM136" s="50"/>
      <c r="AN136" s="50"/>
      <c r="AO136" s="51"/>
      <c r="AP136" s="49">
        <v>7030000000</v>
      </c>
      <c r="AQ136" s="50">
        <v>2185000000</v>
      </c>
      <c r="AR136" s="50">
        <v>4467000000</v>
      </c>
      <c r="AS136" s="50"/>
      <c r="AT136" s="50"/>
      <c r="AU136" s="50"/>
      <c r="AV136" s="50"/>
      <c r="AW136" s="50"/>
      <c r="AX136" s="50"/>
      <c r="AY136" s="50"/>
      <c r="AZ136" s="51">
        <v>378000000</v>
      </c>
      <c r="BA136" s="52">
        <v>12630000000</v>
      </c>
      <c r="BB136" s="52">
        <v>15995000000</v>
      </c>
      <c r="BC136" s="49">
        <v>1608000000</v>
      </c>
      <c r="BD136" s="50"/>
      <c r="BE136" s="50"/>
      <c r="BF136" s="50"/>
      <c r="BG136" s="51">
        <v>1608000000</v>
      </c>
      <c r="BH136" s="49">
        <v>243000000</v>
      </c>
      <c r="BI136" s="50"/>
      <c r="BJ136" s="50"/>
      <c r="BK136" s="51"/>
      <c r="BL136" s="49"/>
      <c r="BM136" s="50"/>
      <c r="BN136" s="50"/>
      <c r="BO136" s="50"/>
      <c r="BP136" s="50"/>
      <c r="BQ136" s="51"/>
      <c r="BR136" s="52">
        <v>1851000000</v>
      </c>
      <c r="BS136" s="49">
        <v>5925000000</v>
      </c>
      <c r="BT136" s="50"/>
      <c r="BU136" s="51"/>
      <c r="BV136" s="49">
        <v>2341000000</v>
      </c>
      <c r="BW136" s="50"/>
      <c r="BX136" s="50"/>
      <c r="BY136" s="50"/>
      <c r="BZ136" s="50"/>
      <c r="CA136" s="50"/>
      <c r="CB136" s="50"/>
      <c r="CC136" s="50">
        <v>884000000</v>
      </c>
      <c r="CD136" s="50"/>
      <c r="CE136" s="50"/>
      <c r="CF136" s="51">
        <v>1457000000</v>
      </c>
      <c r="CG136" s="52">
        <v>8266000000</v>
      </c>
      <c r="CH136" s="60">
        <v>10117000000</v>
      </c>
      <c r="CI136" s="52"/>
      <c r="CJ136" s="49">
        <v>2050000000</v>
      </c>
      <c r="CK136" s="50"/>
      <c r="CL136" s="50"/>
      <c r="CM136" s="51"/>
      <c r="CN136" s="54">
        <v>-3575000000</v>
      </c>
      <c r="CO136" s="50">
        <v>7573000000</v>
      </c>
      <c r="CP136" s="51">
        <v>-245000000</v>
      </c>
      <c r="CQ136" s="54">
        <v>5803000000</v>
      </c>
      <c r="CR136" s="50">
        <v>75000000</v>
      </c>
      <c r="CS136" s="56">
        <v>5878000000</v>
      </c>
      <c r="CT136" s="52">
        <v>15995000000</v>
      </c>
    </row>
    <row r="137" spans="1:98" x14ac:dyDescent="0.2">
      <c r="A137" s="47" t="s">
        <v>445</v>
      </c>
      <c r="B137" s="47" t="s">
        <v>446</v>
      </c>
      <c r="C137" s="47" t="str">
        <f>VLOOKUP(A137,'[1]S&amp;P 500 Wikipedia'!A:D,3,FALSE)</f>
        <v>Industrials</v>
      </c>
      <c r="D137" s="47">
        <v>255983</v>
      </c>
      <c r="E137" s="47" t="s">
        <v>16</v>
      </c>
      <c r="F137" s="47">
        <v>2018</v>
      </c>
      <c r="G137" s="47" t="s">
        <v>17</v>
      </c>
      <c r="H137" s="48">
        <v>43373</v>
      </c>
      <c r="I137" s="48">
        <v>43423</v>
      </c>
      <c r="J137" s="48">
        <v>43423</v>
      </c>
      <c r="K137" s="47">
        <v>627800000</v>
      </c>
      <c r="L137" s="47">
        <v>631800000</v>
      </c>
      <c r="M137" s="47" t="s">
        <v>1734</v>
      </c>
      <c r="N137" s="49">
        <v>1093000000</v>
      </c>
      <c r="O137" s="50">
        <v>1093000000</v>
      </c>
      <c r="P137" s="51"/>
      <c r="Q137" s="49">
        <v>3344000000</v>
      </c>
      <c r="R137" s="50">
        <v>3344000000</v>
      </c>
      <c r="S137" s="51"/>
      <c r="T137" s="52"/>
      <c r="U137" s="49">
        <v>1813000000</v>
      </c>
      <c r="V137" s="50"/>
      <c r="W137" s="50"/>
      <c r="X137" s="50"/>
      <c r="Y137" s="51"/>
      <c r="Z137" s="52">
        <v>369000000</v>
      </c>
      <c r="AA137" s="52"/>
      <c r="AB137" s="52"/>
      <c r="AC137" s="52"/>
      <c r="AD137" s="52"/>
      <c r="AE137" s="52"/>
      <c r="AF137" s="52"/>
      <c r="AG137" s="52">
        <v>369000000</v>
      </c>
      <c r="AH137" s="52">
        <v>6619000000</v>
      </c>
      <c r="AI137" s="49">
        <v>3562000000</v>
      </c>
      <c r="AJ137" s="50"/>
      <c r="AK137" s="51"/>
      <c r="AL137" s="49"/>
      <c r="AM137" s="50"/>
      <c r="AN137" s="50"/>
      <c r="AO137" s="51"/>
      <c r="AP137" s="49">
        <v>10209000000</v>
      </c>
      <c r="AQ137" s="50"/>
      <c r="AR137" s="50">
        <v>6455000000</v>
      </c>
      <c r="AS137" s="50">
        <v>2751000000</v>
      </c>
      <c r="AT137" s="50"/>
      <c r="AU137" s="50"/>
      <c r="AV137" s="50"/>
      <c r="AW137" s="50"/>
      <c r="AX137" s="50"/>
      <c r="AY137" s="50"/>
      <c r="AZ137" s="51">
        <v>1003000000</v>
      </c>
      <c r="BA137" s="52">
        <v>13771000000</v>
      </c>
      <c r="BB137" s="52">
        <v>20390000000</v>
      </c>
      <c r="BC137" s="49">
        <v>4541000000</v>
      </c>
      <c r="BD137" s="50">
        <v>1943000000</v>
      </c>
      <c r="BE137" s="50">
        <v>64000000</v>
      </c>
      <c r="BF137" s="50"/>
      <c r="BG137" s="51">
        <v>2534000000</v>
      </c>
      <c r="BH137" s="49">
        <v>1623000000</v>
      </c>
      <c r="BI137" s="50"/>
      <c r="BJ137" s="50"/>
      <c r="BK137" s="51"/>
      <c r="BL137" s="49"/>
      <c r="BM137" s="50"/>
      <c r="BN137" s="50"/>
      <c r="BO137" s="50"/>
      <c r="BP137" s="50"/>
      <c r="BQ137" s="51"/>
      <c r="BR137" s="52">
        <v>6164000000</v>
      </c>
      <c r="BS137" s="49">
        <v>3137000000</v>
      </c>
      <c r="BT137" s="50"/>
      <c r="BU137" s="51"/>
      <c r="BV137" s="49">
        <v>2099000000</v>
      </c>
      <c r="BW137" s="50"/>
      <c r="BX137" s="50"/>
      <c r="BY137" s="50"/>
      <c r="BZ137" s="50"/>
      <c r="CA137" s="50"/>
      <c r="CB137" s="50"/>
      <c r="CC137" s="50"/>
      <c r="CD137" s="50"/>
      <c r="CE137" s="50"/>
      <c r="CF137" s="51">
        <v>2099000000</v>
      </c>
      <c r="CG137" s="52">
        <v>5236000000</v>
      </c>
      <c r="CH137" s="60">
        <v>11400000000</v>
      </c>
      <c r="CI137" s="52"/>
      <c r="CJ137" s="49">
        <v>825000000</v>
      </c>
      <c r="CK137" s="50">
        <v>477000000</v>
      </c>
      <c r="CL137" s="50">
        <v>348000000</v>
      </c>
      <c r="CM137" s="51"/>
      <c r="CN137" s="54">
        <v>-13935000000</v>
      </c>
      <c r="CO137" s="50">
        <v>23072000000</v>
      </c>
      <c r="CP137" s="51">
        <v>-1015000000</v>
      </c>
      <c r="CQ137" s="54">
        <v>8947000000</v>
      </c>
      <c r="CR137" s="50">
        <v>43000000</v>
      </c>
      <c r="CS137" s="56">
        <v>8990000000</v>
      </c>
      <c r="CT137" s="52">
        <v>20390000000</v>
      </c>
    </row>
    <row r="138" spans="1:98" x14ac:dyDescent="0.2">
      <c r="A138" s="47" t="s">
        <v>451</v>
      </c>
      <c r="B138" s="47" t="s">
        <v>452</v>
      </c>
      <c r="C138" s="47" t="str">
        <f>VLOOKUP(A138,'[1]S&amp;P 500 Wikipedia'!A:D,3,FALSE)</f>
        <v>Energy</v>
      </c>
      <c r="D138" s="47">
        <v>100699</v>
      </c>
      <c r="E138" s="47" t="s">
        <v>16</v>
      </c>
      <c r="F138" s="47">
        <v>2018</v>
      </c>
      <c r="G138" s="47" t="s">
        <v>17</v>
      </c>
      <c r="H138" s="48">
        <v>43465</v>
      </c>
      <c r="I138" s="48">
        <v>43522</v>
      </c>
      <c r="J138" s="48">
        <v>43522</v>
      </c>
      <c r="K138" s="47">
        <v>577148000</v>
      </c>
      <c r="L138" s="47">
        <v>580104000</v>
      </c>
      <c r="M138" s="47" t="s">
        <v>1735</v>
      </c>
      <c r="N138" s="49">
        <v>1555634000</v>
      </c>
      <c r="O138" s="50">
        <v>1555634000</v>
      </c>
      <c r="P138" s="51"/>
      <c r="Q138" s="49">
        <v>1915215000</v>
      </c>
      <c r="R138" s="50">
        <v>1915215000</v>
      </c>
      <c r="S138" s="51"/>
      <c r="T138" s="52"/>
      <c r="U138" s="49">
        <v>859359000</v>
      </c>
      <c r="V138" s="50"/>
      <c r="W138" s="50"/>
      <c r="X138" s="50"/>
      <c r="Y138" s="51"/>
      <c r="Z138" s="52">
        <v>727182000</v>
      </c>
      <c r="AA138" s="52"/>
      <c r="AB138" s="52">
        <v>23806000</v>
      </c>
      <c r="AC138" s="52"/>
      <c r="AD138" s="52"/>
      <c r="AE138" s="52">
        <v>427909000</v>
      </c>
      <c r="AF138" s="52"/>
      <c r="AG138" s="52">
        <v>275467000</v>
      </c>
      <c r="AH138" s="52">
        <v>5057390000</v>
      </c>
      <c r="AI138" s="49">
        <v>28075519000</v>
      </c>
      <c r="AJ138" s="50">
        <v>61550681000</v>
      </c>
      <c r="AK138" s="51">
        <v>-33475162000</v>
      </c>
      <c r="AL138" s="49"/>
      <c r="AM138" s="50"/>
      <c r="AN138" s="50"/>
      <c r="AO138" s="51"/>
      <c r="AP138" s="49">
        <v>801565000</v>
      </c>
      <c r="AQ138" s="50"/>
      <c r="AR138" s="50"/>
      <c r="AS138" s="50"/>
      <c r="AT138" s="50"/>
      <c r="AU138" s="50">
        <v>777000</v>
      </c>
      <c r="AV138" s="50"/>
      <c r="AW138" s="50"/>
      <c r="AX138" s="50"/>
      <c r="AY138" s="50"/>
      <c r="AZ138" s="51">
        <v>800788000</v>
      </c>
      <c r="BA138" s="52">
        <v>28877084000</v>
      </c>
      <c r="BB138" s="52">
        <v>33934474000</v>
      </c>
      <c r="BC138" s="49">
        <v>2581547000</v>
      </c>
      <c r="BD138" s="50">
        <v>2239850000</v>
      </c>
      <c r="BE138" s="50"/>
      <c r="BF138" s="50"/>
      <c r="BG138" s="51">
        <v>341697000</v>
      </c>
      <c r="BH138" s="49">
        <v>913093000</v>
      </c>
      <c r="BI138" s="50"/>
      <c r="BJ138" s="50"/>
      <c r="BK138" s="51"/>
      <c r="BL138" s="49">
        <v>233724000</v>
      </c>
      <c r="BM138" s="50"/>
      <c r="BN138" s="50">
        <v>0</v>
      </c>
      <c r="BO138" s="50"/>
      <c r="BP138" s="50"/>
      <c r="BQ138" s="51">
        <v>233724000</v>
      </c>
      <c r="BR138" s="52">
        <v>3728364000</v>
      </c>
      <c r="BS138" s="49">
        <v>5170169000</v>
      </c>
      <c r="BT138" s="50"/>
      <c r="BU138" s="51"/>
      <c r="BV138" s="49">
        <v>5671753000</v>
      </c>
      <c r="BW138" s="50"/>
      <c r="BX138" s="50"/>
      <c r="BY138" s="50"/>
      <c r="BZ138" s="50"/>
      <c r="CA138" s="50"/>
      <c r="CB138" s="50"/>
      <c r="CC138" s="50">
        <v>4413398000</v>
      </c>
      <c r="CD138" s="50"/>
      <c r="CE138" s="50"/>
      <c r="CF138" s="51">
        <v>1258355000</v>
      </c>
      <c r="CG138" s="52">
        <v>10841922000</v>
      </c>
      <c r="CH138" s="60">
        <v>14570286000</v>
      </c>
      <c r="CI138" s="52"/>
      <c r="CJ138" s="49">
        <v>5864598000</v>
      </c>
      <c r="CK138" s="50"/>
      <c r="CL138" s="50"/>
      <c r="CM138" s="51"/>
      <c r="CN138" s="54">
        <v>-42182000</v>
      </c>
      <c r="CO138" s="50">
        <v>13543130000</v>
      </c>
      <c r="CP138" s="51">
        <v>-1358000</v>
      </c>
      <c r="CQ138" s="54">
        <v>19364188000</v>
      </c>
      <c r="CR138" s="50"/>
      <c r="CS138" s="56">
        <v>19364188000</v>
      </c>
      <c r="CT138" s="52">
        <v>33934474000</v>
      </c>
    </row>
    <row r="139" spans="1:98" x14ac:dyDescent="0.2">
      <c r="A139" s="47" t="s">
        <v>457</v>
      </c>
      <c r="B139" s="47" t="s">
        <v>458</v>
      </c>
      <c r="C139" s="47" t="str">
        <f>VLOOKUP(A139,'[1]S&amp;P 500 Wikipedia'!A:D,3,FALSE)</f>
        <v>Real Estate</v>
      </c>
      <c r="D139" s="47">
        <v>378138</v>
      </c>
      <c r="E139" s="47" t="s">
        <v>16</v>
      </c>
      <c r="F139" s="47">
        <v>2018</v>
      </c>
      <c r="G139" s="47" t="s">
        <v>17</v>
      </c>
      <c r="H139" s="48">
        <v>43465</v>
      </c>
      <c r="I139" s="48">
        <v>43518</v>
      </c>
      <c r="J139" s="48">
        <v>43518</v>
      </c>
      <c r="K139" s="47">
        <v>80524000</v>
      </c>
      <c r="L139" s="47">
        <v>81104000</v>
      </c>
      <c r="M139" s="47" t="s">
        <v>1736</v>
      </c>
      <c r="N139" s="49">
        <v>610706000</v>
      </c>
      <c r="O139" s="50">
        <v>606166000</v>
      </c>
      <c r="P139" s="51">
        <v>4540000</v>
      </c>
      <c r="Q139" s="49">
        <v>630119000</v>
      </c>
      <c r="R139" s="50">
        <v>630119000</v>
      </c>
      <c r="S139" s="51"/>
      <c r="T139" s="52"/>
      <c r="U139" s="49"/>
      <c r="V139" s="50"/>
      <c r="W139" s="50"/>
      <c r="X139" s="50"/>
      <c r="Y139" s="51"/>
      <c r="Z139" s="52">
        <v>274857000</v>
      </c>
      <c r="AA139" s="52"/>
      <c r="AB139" s="52"/>
      <c r="AC139" s="52"/>
      <c r="AD139" s="52"/>
      <c r="AE139" s="52"/>
      <c r="AF139" s="52"/>
      <c r="AG139" s="52">
        <v>274857000</v>
      </c>
      <c r="AH139" s="52">
        <v>1515682000</v>
      </c>
      <c r="AI139" s="49">
        <v>11026020000</v>
      </c>
      <c r="AJ139" s="50"/>
      <c r="AK139" s="51"/>
      <c r="AL139" s="49">
        <v>0</v>
      </c>
      <c r="AM139" s="50"/>
      <c r="AN139" s="50"/>
      <c r="AO139" s="51"/>
      <c r="AP139" s="49">
        <v>7702936000</v>
      </c>
      <c r="AQ139" s="50">
        <v>2333296000</v>
      </c>
      <c r="AR139" s="50">
        <v>4836388000</v>
      </c>
      <c r="AS139" s="50"/>
      <c r="AT139" s="50"/>
      <c r="AU139" s="50"/>
      <c r="AV139" s="50"/>
      <c r="AW139" s="50"/>
      <c r="AX139" s="50"/>
      <c r="AY139" s="50"/>
      <c r="AZ139" s="51">
        <v>533252000</v>
      </c>
      <c r="BA139" s="52">
        <v>18728956000</v>
      </c>
      <c r="BB139" s="52">
        <v>20244638000</v>
      </c>
      <c r="BC139" s="49">
        <v>936104000</v>
      </c>
      <c r="BD139" s="50">
        <v>756692000</v>
      </c>
      <c r="BE139" s="50"/>
      <c r="BF139" s="50"/>
      <c r="BG139" s="51">
        <v>179412000</v>
      </c>
      <c r="BH139" s="49">
        <v>451972000</v>
      </c>
      <c r="BI139" s="50"/>
      <c r="BJ139" s="50"/>
      <c r="BK139" s="51"/>
      <c r="BL139" s="49">
        <v>126995000</v>
      </c>
      <c r="BM139" s="50"/>
      <c r="BN139" s="50"/>
      <c r="BO139" s="50"/>
      <c r="BP139" s="50"/>
      <c r="BQ139" s="51">
        <v>126995000</v>
      </c>
      <c r="BR139" s="52">
        <v>1515071000</v>
      </c>
      <c r="BS139" s="49">
        <v>10880525000</v>
      </c>
      <c r="BT139" s="50"/>
      <c r="BU139" s="51"/>
      <c r="BV139" s="49">
        <v>-2701437000</v>
      </c>
      <c r="BW139" s="50"/>
      <c r="BX139" s="50"/>
      <c r="BY139" s="50"/>
      <c r="BZ139" s="50"/>
      <c r="CA139" s="50"/>
      <c r="CB139" s="50"/>
      <c r="CC139" s="50"/>
      <c r="CD139" s="50"/>
      <c r="CE139" s="50"/>
      <c r="CF139" s="51">
        <v>-2701437000</v>
      </c>
      <c r="CG139" s="52">
        <v>8179088000</v>
      </c>
      <c r="CH139" s="60">
        <v>9694159000</v>
      </c>
      <c r="CI139" s="52">
        <v>0</v>
      </c>
      <c r="CJ139" s="49">
        <v>10751394000</v>
      </c>
      <c r="CK139" s="50"/>
      <c r="CL139" s="50"/>
      <c r="CM139" s="51"/>
      <c r="CN139" s="54">
        <v>-145161000</v>
      </c>
      <c r="CO139" s="50">
        <v>889948000</v>
      </c>
      <c r="CP139" s="51">
        <v>-945702000</v>
      </c>
      <c r="CQ139" s="54">
        <v>10550479000</v>
      </c>
      <c r="CR139" s="50"/>
      <c r="CS139" s="56">
        <v>10550479000</v>
      </c>
      <c r="CT139" s="52">
        <v>20244638000</v>
      </c>
    </row>
    <row r="140" spans="1:98" x14ac:dyDescent="0.2">
      <c r="A140" s="47" t="s">
        <v>460</v>
      </c>
      <c r="B140" s="47" t="s">
        <v>461</v>
      </c>
      <c r="C140" s="47" t="str">
        <f>VLOOKUP(A140,'[1]S&amp;P 500 Wikipedia'!A:D,3,FALSE)</f>
        <v>Real Estate</v>
      </c>
      <c r="D140" s="47">
        <v>421306</v>
      </c>
      <c r="E140" s="47" t="s">
        <v>16</v>
      </c>
      <c r="F140" s="47">
        <v>2017</v>
      </c>
      <c r="G140" s="47" t="s">
        <v>17</v>
      </c>
      <c r="H140" s="48">
        <v>43100</v>
      </c>
      <c r="I140" s="48">
        <v>43153</v>
      </c>
      <c r="J140" s="48">
        <v>43517</v>
      </c>
      <c r="K140" s="47">
        <v>367451000</v>
      </c>
      <c r="L140" s="47">
        <v>382795000</v>
      </c>
      <c r="M140" s="47" t="s">
        <v>1295</v>
      </c>
      <c r="N140" s="49">
        <v>50647000</v>
      </c>
      <c r="O140" s="50">
        <v>50647000</v>
      </c>
      <c r="P140" s="51"/>
      <c r="Q140" s="49"/>
      <c r="R140" s="50"/>
      <c r="S140" s="51"/>
      <c r="T140" s="52"/>
      <c r="U140" s="49"/>
      <c r="V140" s="50"/>
      <c r="W140" s="50"/>
      <c r="X140" s="50"/>
      <c r="Y140" s="51"/>
      <c r="Z140" s="52">
        <v>50115000</v>
      </c>
      <c r="AA140" s="52"/>
      <c r="AB140" s="52"/>
      <c r="AC140" s="52"/>
      <c r="AD140" s="52"/>
      <c r="AE140" s="52"/>
      <c r="AF140" s="52"/>
      <c r="AG140" s="52">
        <v>50115000</v>
      </c>
      <c r="AH140" s="52">
        <v>100762000</v>
      </c>
      <c r="AI140" s="49">
        <v>19986518000</v>
      </c>
      <c r="AJ140" s="50">
        <v>26026896000</v>
      </c>
      <c r="AK140" s="51">
        <v>-6040378000</v>
      </c>
      <c r="AL140" s="49"/>
      <c r="AM140" s="50"/>
      <c r="AN140" s="50"/>
      <c r="AO140" s="51"/>
      <c r="AP140" s="49">
        <v>483319000</v>
      </c>
      <c r="AQ140" s="50"/>
      <c r="AR140" s="50"/>
      <c r="AS140" s="50"/>
      <c r="AT140" s="50"/>
      <c r="AU140" s="50"/>
      <c r="AV140" s="50"/>
      <c r="AW140" s="50"/>
      <c r="AX140" s="50"/>
      <c r="AY140" s="50">
        <v>58254000</v>
      </c>
      <c r="AZ140" s="51">
        <v>425065000</v>
      </c>
      <c r="BA140" s="52">
        <v>20469837000</v>
      </c>
      <c r="BB140" s="52">
        <v>20570599000</v>
      </c>
      <c r="BC140" s="49">
        <v>365629000</v>
      </c>
      <c r="BD140" s="50">
        <v>114766000</v>
      </c>
      <c r="BE140" s="50"/>
      <c r="BF140" s="50">
        <v>58035000</v>
      </c>
      <c r="BG140" s="51">
        <v>192828000</v>
      </c>
      <c r="BH140" s="49">
        <v>3918479000</v>
      </c>
      <c r="BI140" s="50">
        <v>3918479000</v>
      </c>
      <c r="BJ140" s="50"/>
      <c r="BK140" s="51"/>
      <c r="BL140" s="49">
        <v>341852000</v>
      </c>
      <c r="BM140" s="50"/>
      <c r="BN140" s="50"/>
      <c r="BO140" s="50"/>
      <c r="BP140" s="50"/>
      <c r="BQ140" s="51">
        <v>341852000</v>
      </c>
      <c r="BR140" s="52">
        <v>4625960000</v>
      </c>
      <c r="BS140" s="49">
        <v>5038812000</v>
      </c>
      <c r="BT140" s="50"/>
      <c r="BU140" s="51"/>
      <c r="BV140" s="49">
        <v>65009000</v>
      </c>
      <c r="BW140" s="50"/>
      <c r="BX140" s="50"/>
      <c r="BY140" s="50"/>
      <c r="BZ140" s="50"/>
      <c r="CA140" s="50"/>
      <c r="CB140" s="50"/>
      <c r="CC140" s="50"/>
      <c r="CD140" s="50"/>
      <c r="CE140" s="50"/>
      <c r="CF140" s="51">
        <v>65009000</v>
      </c>
      <c r="CG140" s="52">
        <v>5103821000</v>
      </c>
      <c r="CH140" s="60">
        <v>9729781000</v>
      </c>
      <c r="CI140" s="52">
        <v>37280000</v>
      </c>
      <c r="CJ140" s="49">
        <v>8890266000</v>
      </c>
      <c r="CK140" s="50"/>
      <c r="CL140" s="50"/>
      <c r="CM140" s="51"/>
      <c r="CN140" s="54"/>
      <c r="CO140" s="50">
        <v>1403530000</v>
      </c>
      <c r="CP140" s="51">
        <v>-88612000</v>
      </c>
      <c r="CQ140" s="54">
        <v>10242464000</v>
      </c>
      <c r="CR140" s="50">
        <v>598354000</v>
      </c>
      <c r="CS140" s="56">
        <v>10840818000</v>
      </c>
      <c r="CT140" s="52">
        <v>20570599000</v>
      </c>
    </row>
    <row r="141" spans="1:98" x14ac:dyDescent="0.2">
      <c r="A141" s="47" t="s">
        <v>472</v>
      </c>
      <c r="B141" s="47" t="s">
        <v>473</v>
      </c>
      <c r="C141" s="47" t="str">
        <f>VLOOKUP(A141,'[1]S&amp;P 500 Wikipedia'!A:D,3,FALSE)</f>
        <v>Utilities</v>
      </c>
      <c r="D141" s="47">
        <v>378141</v>
      </c>
      <c r="E141" s="47" t="s">
        <v>16</v>
      </c>
      <c r="F141" s="47">
        <v>2018</v>
      </c>
      <c r="G141" s="47" t="s">
        <v>17</v>
      </c>
      <c r="H141" s="48">
        <v>43465</v>
      </c>
      <c r="I141" s="48">
        <v>43522</v>
      </c>
      <c r="J141" s="48">
        <v>43592</v>
      </c>
      <c r="K141" s="47">
        <v>317379718</v>
      </c>
      <c r="L141" s="47">
        <v>318130239</v>
      </c>
      <c r="M141" s="47" t="s">
        <v>2059</v>
      </c>
      <c r="N141" s="49">
        <v>108068000</v>
      </c>
      <c r="O141" s="50">
        <v>108068000</v>
      </c>
      <c r="P141" s="51"/>
      <c r="Q141" s="49">
        <v>994055000</v>
      </c>
      <c r="R141" s="50">
        <v>994055000</v>
      </c>
      <c r="S141" s="51"/>
      <c r="T141" s="52"/>
      <c r="U141" s="49">
        <v>238042000</v>
      </c>
      <c r="V141" s="50"/>
      <c r="W141" s="50"/>
      <c r="X141" s="50"/>
      <c r="Y141" s="51"/>
      <c r="Z141" s="52">
        <v>952059000</v>
      </c>
      <c r="AA141" s="52">
        <v>260995000</v>
      </c>
      <c r="AB141" s="52"/>
      <c r="AC141" s="52"/>
      <c r="AD141" s="52"/>
      <c r="AE141" s="52"/>
      <c r="AF141" s="52"/>
      <c r="AG141" s="52">
        <v>691064000</v>
      </c>
      <c r="AH141" s="52">
        <v>2292224000</v>
      </c>
      <c r="AI141" s="49">
        <v>25610428000</v>
      </c>
      <c r="AJ141" s="50"/>
      <c r="AK141" s="51"/>
      <c r="AL141" s="49">
        <v>881794000</v>
      </c>
      <c r="AM141" s="50">
        <v>464286000</v>
      </c>
      <c r="AN141" s="50">
        <v>417508000</v>
      </c>
      <c r="AO141" s="51"/>
      <c r="AP141" s="49">
        <v>9456810000</v>
      </c>
      <c r="AQ141" s="50"/>
      <c r="AR141" s="50">
        <v>4427266000</v>
      </c>
      <c r="AS141" s="50"/>
      <c r="AT141" s="50"/>
      <c r="AU141" s="50"/>
      <c r="AV141" s="50"/>
      <c r="AW141" s="50"/>
      <c r="AX141" s="50"/>
      <c r="AY141" s="50"/>
      <c r="AZ141" s="51">
        <v>5029544000</v>
      </c>
      <c r="BA141" s="52">
        <v>35949032000</v>
      </c>
      <c r="BB141" s="52">
        <v>38241256000</v>
      </c>
      <c r="BC141" s="49">
        <v>2029995000</v>
      </c>
      <c r="BD141" s="50">
        <v>1119995000</v>
      </c>
      <c r="BE141" s="50"/>
      <c r="BF141" s="50"/>
      <c r="BG141" s="51">
        <v>910000000</v>
      </c>
      <c r="BH141" s="49">
        <v>837319000</v>
      </c>
      <c r="BI141" s="50"/>
      <c r="BJ141" s="50"/>
      <c r="BK141" s="51">
        <v>837319000</v>
      </c>
      <c r="BL141" s="49">
        <v>1245568000</v>
      </c>
      <c r="BM141" s="50"/>
      <c r="BN141" s="50"/>
      <c r="BO141" s="50"/>
      <c r="BP141" s="50"/>
      <c r="BQ141" s="51">
        <v>1245568000</v>
      </c>
      <c r="BR141" s="52">
        <v>4112882000</v>
      </c>
      <c r="BS141" s="49">
        <v>12248743000</v>
      </c>
      <c r="BT141" s="50">
        <v>12248743000</v>
      </c>
      <c r="BU141" s="51"/>
      <c r="BV141" s="49">
        <v>10237244000</v>
      </c>
      <c r="BW141" s="50"/>
      <c r="BX141" s="50">
        <v>962510000</v>
      </c>
      <c r="BY141" s="50"/>
      <c r="BZ141" s="50"/>
      <c r="CA141" s="50"/>
      <c r="CB141" s="50"/>
      <c r="CC141" s="50">
        <v>3506030000</v>
      </c>
      <c r="CD141" s="50">
        <v>379562000</v>
      </c>
      <c r="CE141" s="50"/>
      <c r="CF141" s="51">
        <v>5389142000</v>
      </c>
      <c r="CG141" s="52">
        <v>22485987000</v>
      </c>
      <c r="CH141" s="60">
        <v>26598869000</v>
      </c>
      <c r="CI141" s="52"/>
      <c r="CJ141" s="49">
        <v>7910614000</v>
      </c>
      <c r="CK141" s="50">
        <v>1669392000</v>
      </c>
      <c r="CL141" s="50">
        <v>6241222000</v>
      </c>
      <c r="CM141" s="51"/>
      <c r="CN141" s="54">
        <v>-317771000</v>
      </c>
      <c r="CO141" s="50">
        <v>3953974000</v>
      </c>
      <c r="CP141" s="51">
        <v>-60000000</v>
      </c>
      <c r="CQ141" s="54">
        <v>11486817000</v>
      </c>
      <c r="CR141" s="50">
        <v>155570000</v>
      </c>
      <c r="CS141" s="56">
        <v>11642387000</v>
      </c>
      <c r="CT141" s="52">
        <v>38241256000</v>
      </c>
    </row>
    <row r="142" spans="1:98" x14ac:dyDescent="0.2">
      <c r="A142" s="47" t="s">
        <v>463</v>
      </c>
      <c r="B142" s="47" t="s">
        <v>464</v>
      </c>
      <c r="C142" s="47" t="str">
        <f>VLOOKUP(A142,'[1]S&amp;P 500 Wikipedia'!A:D,3,FALSE)</f>
        <v>Real Estate</v>
      </c>
      <c r="D142" s="47">
        <v>378140</v>
      </c>
      <c r="E142" s="47" t="s">
        <v>16</v>
      </c>
      <c r="F142" s="47">
        <v>2018</v>
      </c>
      <c r="G142" s="47" t="s">
        <v>17</v>
      </c>
      <c r="H142" s="48">
        <v>43465</v>
      </c>
      <c r="I142" s="48">
        <v>43517</v>
      </c>
      <c r="J142" s="48">
        <v>43581</v>
      </c>
      <c r="K142" s="47">
        <v>66020351</v>
      </c>
      <c r="L142" s="47">
        <v>66057678</v>
      </c>
      <c r="M142" s="59" t="s">
        <v>2060</v>
      </c>
      <c r="N142" s="49">
        <v>134465000</v>
      </c>
      <c r="O142" s="50">
        <v>134465000</v>
      </c>
      <c r="P142" s="51"/>
      <c r="Q142" s="49"/>
      <c r="R142" s="50"/>
      <c r="S142" s="51"/>
      <c r="T142" s="52"/>
      <c r="U142" s="49"/>
      <c r="V142" s="50"/>
      <c r="W142" s="50"/>
      <c r="X142" s="50"/>
      <c r="Y142" s="51"/>
      <c r="Z142" s="52">
        <v>16930000</v>
      </c>
      <c r="AA142" s="52"/>
      <c r="AB142" s="52"/>
      <c r="AC142" s="52"/>
      <c r="AD142" s="52"/>
      <c r="AE142" s="52"/>
      <c r="AF142" s="52"/>
      <c r="AG142" s="52">
        <v>16930000</v>
      </c>
      <c r="AH142" s="52">
        <v>151395000</v>
      </c>
      <c r="AI142" s="49">
        <v>10611182000</v>
      </c>
      <c r="AJ142" s="50">
        <v>13820730000</v>
      </c>
      <c r="AK142" s="51">
        <v>-3209548000</v>
      </c>
      <c r="AL142" s="49">
        <v>209545000</v>
      </c>
      <c r="AM142" s="50"/>
      <c r="AN142" s="50">
        <v>209545000</v>
      </c>
      <c r="AO142" s="51"/>
      <c r="AP142" s="49">
        <v>1411474000</v>
      </c>
      <c r="AQ142" s="50"/>
      <c r="AR142" s="50"/>
      <c r="AS142" s="50"/>
      <c r="AT142" s="50">
        <v>39439000</v>
      </c>
      <c r="AU142" s="50"/>
      <c r="AV142" s="50"/>
      <c r="AW142" s="50"/>
      <c r="AX142" s="50"/>
      <c r="AY142" s="50">
        <v>1300140000</v>
      </c>
      <c r="AZ142" s="51">
        <v>71895000</v>
      </c>
      <c r="BA142" s="52">
        <v>12232201000</v>
      </c>
      <c r="BB142" s="52">
        <v>12383596000</v>
      </c>
      <c r="BC142" s="49">
        <v>255615000</v>
      </c>
      <c r="BD142" s="50">
        <v>127086000</v>
      </c>
      <c r="BE142" s="50"/>
      <c r="BF142" s="50">
        <v>128529000</v>
      </c>
      <c r="BG142" s="51"/>
      <c r="BH142" s="49">
        <v>5605942000</v>
      </c>
      <c r="BI142" s="50">
        <v>5605942000</v>
      </c>
      <c r="BJ142" s="50"/>
      <c r="BK142" s="51"/>
      <c r="BL142" s="49">
        <v>92720000</v>
      </c>
      <c r="BM142" s="50"/>
      <c r="BN142" s="50"/>
      <c r="BO142" s="50"/>
      <c r="BP142" s="50"/>
      <c r="BQ142" s="51">
        <v>92720000</v>
      </c>
      <c r="BR142" s="52">
        <v>5954277000</v>
      </c>
      <c r="BS142" s="49"/>
      <c r="BT142" s="50"/>
      <c r="BU142" s="51"/>
      <c r="BV142" s="49">
        <v>0</v>
      </c>
      <c r="BW142" s="50"/>
      <c r="BX142" s="50"/>
      <c r="BY142" s="50"/>
      <c r="BZ142" s="50"/>
      <c r="CA142" s="50"/>
      <c r="CB142" s="50"/>
      <c r="CC142" s="50"/>
      <c r="CD142" s="50"/>
      <c r="CE142" s="50"/>
      <c r="CF142" s="51">
        <v>0</v>
      </c>
      <c r="CG142" s="52">
        <v>0</v>
      </c>
      <c r="CH142" s="60">
        <v>5954277000</v>
      </c>
      <c r="CI142" s="52"/>
      <c r="CJ142" s="49">
        <v>7093079000</v>
      </c>
      <c r="CK142" s="50"/>
      <c r="CL142" s="50">
        <v>7093079000</v>
      </c>
      <c r="CM142" s="51"/>
      <c r="CN142" s="54">
        <v>7000</v>
      </c>
      <c r="CO142" s="50"/>
      <c r="CP142" s="51">
        <v>-826013000</v>
      </c>
      <c r="CQ142" s="54">
        <v>6267073000</v>
      </c>
      <c r="CR142" s="50">
        <v>162246000</v>
      </c>
      <c r="CS142" s="56">
        <v>6429319000</v>
      </c>
      <c r="CT142" s="52">
        <v>12383596000</v>
      </c>
    </row>
    <row r="143" spans="1:98" x14ac:dyDescent="0.2">
      <c r="A143" s="47" t="s">
        <v>427</v>
      </c>
      <c r="B143" s="47" t="s">
        <v>428</v>
      </c>
      <c r="C143" s="47" t="str">
        <f>VLOOKUP(A143,'[1]S&amp;P 500 Wikipedia'!A:D,3,FALSE)</f>
        <v>Industrials</v>
      </c>
      <c r="D143" s="47">
        <v>124922</v>
      </c>
      <c r="E143" s="47" t="s">
        <v>16</v>
      </c>
      <c r="F143" s="47">
        <v>2018</v>
      </c>
      <c r="G143" s="47" t="s">
        <v>17</v>
      </c>
      <c r="H143" s="48">
        <v>43465</v>
      </c>
      <c r="I143" s="48">
        <v>43523</v>
      </c>
      <c r="J143" s="48">
        <v>43523</v>
      </c>
      <c r="K143" s="47">
        <v>429700000</v>
      </c>
      <c r="L143" s="47">
        <v>432300000</v>
      </c>
      <c r="M143" s="47" t="s">
        <v>1739</v>
      </c>
      <c r="N143" s="49">
        <v>440000000</v>
      </c>
      <c r="O143" s="50">
        <v>283000000</v>
      </c>
      <c r="P143" s="51">
        <v>157000000</v>
      </c>
      <c r="Q143" s="49">
        <v>3858000000</v>
      </c>
      <c r="R143" s="50">
        <v>3858000000</v>
      </c>
      <c r="S143" s="51"/>
      <c r="T143" s="52"/>
      <c r="U143" s="49">
        <v>2785000000</v>
      </c>
      <c r="V143" s="50"/>
      <c r="W143" s="50"/>
      <c r="X143" s="50"/>
      <c r="Y143" s="51"/>
      <c r="Z143" s="52">
        <v>507000000</v>
      </c>
      <c r="AA143" s="52">
        <v>507000000</v>
      </c>
      <c r="AB143" s="52"/>
      <c r="AC143" s="52"/>
      <c r="AD143" s="52"/>
      <c r="AE143" s="52"/>
      <c r="AF143" s="52"/>
      <c r="AG143" s="52"/>
      <c r="AH143" s="52">
        <v>7590000000</v>
      </c>
      <c r="AI143" s="49">
        <v>3467000000</v>
      </c>
      <c r="AJ143" s="50">
        <v>8572000000</v>
      </c>
      <c r="AK143" s="51">
        <v>-5105000000</v>
      </c>
      <c r="AL143" s="49"/>
      <c r="AM143" s="50"/>
      <c r="AN143" s="50"/>
      <c r="AO143" s="51"/>
      <c r="AP143" s="49">
        <v>20035000000</v>
      </c>
      <c r="AQ143" s="50"/>
      <c r="AR143" s="50">
        <v>13328000000</v>
      </c>
      <c r="AS143" s="50">
        <v>4846000000</v>
      </c>
      <c r="AT143" s="50"/>
      <c r="AU143" s="50">
        <v>293000000</v>
      </c>
      <c r="AV143" s="50"/>
      <c r="AW143" s="50"/>
      <c r="AX143" s="50"/>
      <c r="AY143" s="50"/>
      <c r="AZ143" s="51">
        <v>1568000000</v>
      </c>
      <c r="BA143" s="52">
        <v>23502000000</v>
      </c>
      <c r="BB143" s="52">
        <v>31092000000</v>
      </c>
      <c r="BC143" s="49">
        <v>2587000000</v>
      </c>
      <c r="BD143" s="50">
        <v>2130000000</v>
      </c>
      <c r="BE143" s="50"/>
      <c r="BF143" s="50"/>
      <c r="BG143" s="51">
        <v>457000000</v>
      </c>
      <c r="BH143" s="49">
        <v>753000000</v>
      </c>
      <c r="BI143" s="50">
        <v>414000000</v>
      </c>
      <c r="BJ143" s="50"/>
      <c r="BK143" s="51">
        <v>339000000</v>
      </c>
      <c r="BL143" s="49">
        <v>1814000000</v>
      </c>
      <c r="BM143" s="50"/>
      <c r="BN143" s="50"/>
      <c r="BO143" s="50"/>
      <c r="BP143" s="50"/>
      <c r="BQ143" s="51">
        <v>1814000000</v>
      </c>
      <c r="BR143" s="52">
        <v>5154000000</v>
      </c>
      <c r="BS143" s="49">
        <v>6768000000</v>
      </c>
      <c r="BT143" s="50"/>
      <c r="BU143" s="51"/>
      <c r="BV143" s="49">
        <v>3025000000</v>
      </c>
      <c r="BW143" s="50"/>
      <c r="BX143" s="50">
        <v>1625000000</v>
      </c>
      <c r="BY143" s="50">
        <v>1304000000</v>
      </c>
      <c r="BZ143" s="50">
        <v>321000000</v>
      </c>
      <c r="CA143" s="50"/>
      <c r="CB143" s="50"/>
      <c r="CC143" s="50">
        <v>349000000</v>
      </c>
      <c r="CD143" s="50"/>
      <c r="CE143" s="50"/>
      <c r="CF143" s="51">
        <v>1051000000</v>
      </c>
      <c r="CG143" s="52">
        <v>9793000000</v>
      </c>
      <c r="CH143" s="60">
        <v>14947000000</v>
      </c>
      <c r="CI143" s="52"/>
      <c r="CJ143" s="49">
        <v>12094000000</v>
      </c>
      <c r="CK143" s="50">
        <v>4000000</v>
      </c>
      <c r="CL143" s="50">
        <v>12090000000</v>
      </c>
      <c r="CM143" s="51"/>
      <c r="CN143" s="54"/>
      <c r="CO143" s="50">
        <v>8161000000</v>
      </c>
      <c r="CP143" s="51">
        <v>-4145000000</v>
      </c>
      <c r="CQ143" s="54">
        <v>16110000000</v>
      </c>
      <c r="CR143" s="50">
        <v>35000000</v>
      </c>
      <c r="CS143" s="56">
        <v>16145000000</v>
      </c>
      <c r="CT143" s="52">
        <v>31092000000</v>
      </c>
    </row>
    <row r="144" spans="1:98" x14ac:dyDescent="0.2">
      <c r="A144" s="47" t="s">
        <v>448</v>
      </c>
      <c r="B144" s="47" t="s">
        <v>449</v>
      </c>
      <c r="C144" s="47" t="str">
        <f>VLOOKUP(A144,'[1]S&amp;P 500 Wikipedia'!A:D,3,FALSE)</f>
        <v>Utilities</v>
      </c>
      <c r="D144" s="47">
        <v>354347</v>
      </c>
      <c r="E144" s="47" t="s">
        <v>16</v>
      </c>
      <c r="F144" s="47">
        <v>2018</v>
      </c>
      <c r="G144" s="47" t="s">
        <v>17</v>
      </c>
      <c r="H144" s="48">
        <v>43465</v>
      </c>
      <c r="I144" s="48">
        <v>43522</v>
      </c>
      <c r="J144" s="48">
        <v>43588</v>
      </c>
      <c r="K144" s="47">
        <v>183130813</v>
      </c>
      <c r="L144" s="47">
        <v>185485402</v>
      </c>
      <c r="M144" s="47" t="s">
        <v>2061</v>
      </c>
      <c r="N144" s="49">
        <v>480975000</v>
      </c>
      <c r="O144" s="50">
        <v>480975000</v>
      </c>
      <c r="P144" s="51"/>
      <c r="Q144" s="49">
        <v>1114405000</v>
      </c>
      <c r="R144" s="50">
        <v>1114405000</v>
      </c>
      <c r="S144" s="51"/>
      <c r="T144" s="52"/>
      <c r="U144" s="49">
        <v>870147000</v>
      </c>
      <c r="V144" s="50">
        <v>870147000</v>
      </c>
      <c r="W144" s="50"/>
      <c r="X144" s="50"/>
      <c r="Y144" s="51"/>
      <c r="Z144" s="52">
        <v>492537000</v>
      </c>
      <c r="AA144" s="52">
        <v>234326000</v>
      </c>
      <c r="AB144" s="52"/>
      <c r="AC144" s="52"/>
      <c r="AD144" s="52"/>
      <c r="AE144" s="52"/>
      <c r="AF144" s="52"/>
      <c r="AG144" s="52">
        <v>258211000</v>
      </c>
      <c r="AH144" s="52">
        <v>2958064000</v>
      </c>
      <c r="AI144" s="49">
        <v>31974446000</v>
      </c>
      <c r="AJ144" s="50">
        <v>54077547000</v>
      </c>
      <c r="AK144" s="51">
        <v>-22103101000</v>
      </c>
      <c r="AL144" s="49">
        <v>7661811000</v>
      </c>
      <c r="AM144" s="50">
        <v>7661811000</v>
      </c>
      <c r="AN144" s="50"/>
      <c r="AO144" s="51"/>
      <c r="AP144" s="49">
        <v>5680745000</v>
      </c>
      <c r="AQ144" s="50"/>
      <c r="AR144" s="50">
        <v>377172000</v>
      </c>
      <c r="AS144" s="50"/>
      <c r="AT144" s="50"/>
      <c r="AU144" s="50">
        <v>54593000</v>
      </c>
      <c r="AV144" s="50"/>
      <c r="AW144" s="50"/>
      <c r="AX144" s="50"/>
      <c r="AY144" s="50"/>
      <c r="AZ144" s="51">
        <v>5248980000</v>
      </c>
      <c r="BA144" s="52">
        <v>45317002000</v>
      </c>
      <c r="BB144" s="52">
        <v>48275066000</v>
      </c>
      <c r="BC144" s="49">
        <v>1943491000</v>
      </c>
      <c r="BD144" s="50">
        <v>1496058000</v>
      </c>
      <c r="BE144" s="50"/>
      <c r="BF144" s="50">
        <v>193192000</v>
      </c>
      <c r="BG144" s="51">
        <v>254241000</v>
      </c>
      <c r="BH144" s="49">
        <v>2592348000</v>
      </c>
      <c r="BI144" s="50">
        <v>1942339000</v>
      </c>
      <c r="BJ144" s="50"/>
      <c r="BK144" s="51">
        <v>650009000</v>
      </c>
      <c r="BL144" s="49">
        <v>907705000</v>
      </c>
      <c r="BM144" s="50"/>
      <c r="BN144" s="50"/>
      <c r="BO144" s="50"/>
      <c r="BP144" s="50"/>
      <c r="BQ144" s="51">
        <v>907705000</v>
      </c>
      <c r="BR144" s="52">
        <v>5443544000</v>
      </c>
      <c r="BS144" s="49">
        <v>15518303000</v>
      </c>
      <c r="BT144" s="50">
        <v>15518303000</v>
      </c>
      <c r="BU144" s="51"/>
      <c r="BV144" s="49">
        <v>18249512000</v>
      </c>
      <c r="BW144" s="50"/>
      <c r="BX144" s="50">
        <v>2616085000</v>
      </c>
      <c r="BY144" s="50"/>
      <c r="BZ144" s="50"/>
      <c r="CA144" s="50"/>
      <c r="CB144" s="50"/>
      <c r="CC144" s="50">
        <v>4320253000</v>
      </c>
      <c r="CD144" s="50"/>
      <c r="CE144" s="50"/>
      <c r="CF144" s="51">
        <v>11313174000</v>
      </c>
      <c r="CG144" s="52">
        <v>33767815000</v>
      </c>
      <c r="CH144" s="60">
        <v>39211359000</v>
      </c>
      <c r="CI144" s="52">
        <v>219402000</v>
      </c>
      <c r="CJ144" s="49">
        <v>5954047000</v>
      </c>
      <c r="CK144" s="50"/>
      <c r="CL144" s="50"/>
      <c r="CM144" s="51"/>
      <c r="CN144" s="54">
        <v>-5273719000</v>
      </c>
      <c r="CO144" s="50">
        <v>8721150000</v>
      </c>
      <c r="CP144" s="51">
        <v>-557173000</v>
      </c>
      <c r="CQ144" s="54">
        <v>9063707000</v>
      </c>
      <c r="CR144" s="50"/>
      <c r="CS144" s="56">
        <v>9063707000</v>
      </c>
      <c r="CT144" s="52">
        <v>48275066000</v>
      </c>
    </row>
    <row r="145" spans="1:98" x14ac:dyDescent="0.2">
      <c r="A145" s="47" t="s">
        <v>439</v>
      </c>
      <c r="B145" s="47" t="s">
        <v>440</v>
      </c>
      <c r="C145" s="47" t="str">
        <f>VLOOKUP(A145,'[1]S&amp;P 500 Wikipedia'!A:D,3,FALSE)</f>
        <v>Health Care</v>
      </c>
      <c r="D145" s="47">
        <v>108955</v>
      </c>
      <c r="E145" s="47" t="s">
        <v>16</v>
      </c>
      <c r="F145" s="47">
        <v>2018</v>
      </c>
      <c r="G145" s="47" t="s">
        <v>17</v>
      </c>
      <c r="H145" s="48">
        <v>43465</v>
      </c>
      <c r="I145" s="48">
        <v>43511</v>
      </c>
      <c r="J145" s="48">
        <v>43511</v>
      </c>
      <c r="K145" s="47">
        <v>624300000</v>
      </c>
      <c r="L145" s="47">
        <v>636300000</v>
      </c>
      <c r="M145" s="47" t="s">
        <v>1741</v>
      </c>
      <c r="N145" s="49">
        <v>956500000</v>
      </c>
      <c r="O145" s="50">
        <v>714100000</v>
      </c>
      <c r="P145" s="51">
        <v>242400000</v>
      </c>
      <c r="Q145" s="49">
        <v>456900000</v>
      </c>
      <c r="R145" s="50">
        <v>456900000</v>
      </c>
      <c r="S145" s="51"/>
      <c r="T145" s="52"/>
      <c r="U145" s="49">
        <v>607000000</v>
      </c>
      <c r="V145" s="50"/>
      <c r="W145" s="50"/>
      <c r="X145" s="50"/>
      <c r="Y145" s="51"/>
      <c r="Z145" s="52">
        <v>266500000</v>
      </c>
      <c r="AA145" s="52">
        <v>54300000</v>
      </c>
      <c r="AB145" s="52"/>
      <c r="AC145" s="52"/>
      <c r="AD145" s="52"/>
      <c r="AE145" s="52"/>
      <c r="AF145" s="52"/>
      <c r="AG145" s="52">
        <v>212200000</v>
      </c>
      <c r="AH145" s="52">
        <v>2286900000</v>
      </c>
      <c r="AI145" s="49">
        <v>867500000</v>
      </c>
      <c r="AJ145" s="50"/>
      <c r="AK145" s="51"/>
      <c r="AL145" s="49">
        <v>506300000</v>
      </c>
      <c r="AM145" s="50"/>
      <c r="AN145" s="50"/>
      <c r="AO145" s="51"/>
      <c r="AP145" s="49">
        <v>1663000000</v>
      </c>
      <c r="AQ145" s="50"/>
      <c r="AR145" s="50">
        <v>1112200000</v>
      </c>
      <c r="AS145" s="50">
        <v>343200000</v>
      </c>
      <c r="AT145" s="50"/>
      <c r="AU145" s="50">
        <v>174000000</v>
      </c>
      <c r="AV145" s="50"/>
      <c r="AW145" s="50"/>
      <c r="AX145" s="50"/>
      <c r="AY145" s="50"/>
      <c r="AZ145" s="51">
        <v>33600000</v>
      </c>
      <c r="BA145" s="52">
        <v>3036800000</v>
      </c>
      <c r="BB145" s="52">
        <v>5323700000</v>
      </c>
      <c r="BC145" s="49">
        <v>876600000</v>
      </c>
      <c r="BD145" s="50">
        <v>876600000</v>
      </c>
      <c r="BE145" s="50"/>
      <c r="BF145" s="50"/>
      <c r="BG145" s="51"/>
      <c r="BH145" s="49">
        <v>0</v>
      </c>
      <c r="BI145" s="50"/>
      <c r="BJ145" s="50"/>
      <c r="BK145" s="51"/>
      <c r="BL145" s="49">
        <v>0</v>
      </c>
      <c r="BM145" s="50"/>
      <c r="BN145" s="50"/>
      <c r="BO145" s="50"/>
      <c r="BP145" s="50"/>
      <c r="BQ145" s="51">
        <v>0</v>
      </c>
      <c r="BR145" s="52">
        <v>876600000</v>
      </c>
      <c r="BS145" s="49">
        <v>593800000</v>
      </c>
      <c r="BT145" s="50"/>
      <c r="BU145" s="51"/>
      <c r="BV145" s="49">
        <v>712900000</v>
      </c>
      <c r="BW145" s="50"/>
      <c r="BX145" s="50"/>
      <c r="BY145" s="50"/>
      <c r="BZ145" s="50"/>
      <c r="CA145" s="50"/>
      <c r="CB145" s="50"/>
      <c r="CC145" s="50"/>
      <c r="CD145" s="50"/>
      <c r="CE145" s="50"/>
      <c r="CF145" s="51">
        <v>712900000</v>
      </c>
      <c r="CG145" s="52">
        <v>1306700000</v>
      </c>
      <c r="CH145" s="60">
        <v>2183300000</v>
      </c>
      <c r="CI145" s="52">
        <v>0</v>
      </c>
      <c r="CJ145" s="49">
        <v>1599600000</v>
      </c>
      <c r="CK145" s="50"/>
      <c r="CL145" s="50"/>
      <c r="CM145" s="51"/>
      <c r="CN145" s="54">
        <v>-1015400000</v>
      </c>
      <c r="CO145" s="50">
        <v>2694700000</v>
      </c>
      <c r="CP145" s="51">
        <v>-138500000</v>
      </c>
      <c r="CQ145" s="54">
        <v>3140400000</v>
      </c>
      <c r="CR145" s="50"/>
      <c r="CS145" s="56">
        <v>3140400000</v>
      </c>
      <c r="CT145" s="52">
        <v>5323700000</v>
      </c>
    </row>
    <row r="146" spans="1:98" x14ac:dyDescent="0.2">
      <c r="A146" s="47" t="s">
        <v>475</v>
      </c>
      <c r="B146" s="47" t="s">
        <v>476</v>
      </c>
      <c r="C146" s="47" t="str">
        <f>VLOOKUP(A146,'[1]S&amp;P 500 Wikipedia'!A:D,3,FALSE)</f>
        <v>Utilities</v>
      </c>
      <c r="D146" s="47">
        <v>378142</v>
      </c>
      <c r="E146" s="47" t="s">
        <v>16</v>
      </c>
      <c r="F146" s="47">
        <v>2018</v>
      </c>
      <c r="G146" s="47" t="s">
        <v>17</v>
      </c>
      <c r="H146" s="48">
        <v>43465</v>
      </c>
      <c r="I146" s="48">
        <v>43504</v>
      </c>
      <c r="J146" s="48">
        <v>43504</v>
      </c>
      <c r="K146" s="47">
        <v>967000000</v>
      </c>
      <c r="L146" s="47">
        <v>969000000</v>
      </c>
      <c r="M146" s="59" t="s">
        <v>1742</v>
      </c>
      <c r="N146" s="49">
        <v>1349000000</v>
      </c>
      <c r="O146" s="50">
        <v>1349000000</v>
      </c>
      <c r="P146" s="51"/>
      <c r="Q146" s="36">
        <v>5863000000</v>
      </c>
      <c r="R146" s="37">
        <v>5863000000</v>
      </c>
      <c r="S146" s="51"/>
      <c r="T146" s="52"/>
      <c r="U146" s="49">
        <v>1685000000</v>
      </c>
      <c r="V146" s="50">
        <v>1351000000</v>
      </c>
      <c r="W146" s="50"/>
      <c r="X146" s="50"/>
      <c r="Y146" s="51">
        <v>334000000</v>
      </c>
      <c r="Z146" s="38">
        <v>4431000000</v>
      </c>
      <c r="AA146" s="52"/>
      <c r="AB146" s="52">
        <v>804000000</v>
      </c>
      <c r="AC146" s="52">
        <v>904000000</v>
      </c>
      <c r="AD146" s="52"/>
      <c r="AE146" s="52"/>
      <c r="AF146" s="52"/>
      <c r="AG146" s="38">
        <v>2723000000</v>
      </c>
      <c r="AH146" s="52">
        <v>13360000000</v>
      </c>
      <c r="AI146" s="49">
        <v>76707000000</v>
      </c>
      <c r="AJ146" s="50"/>
      <c r="AK146" s="51"/>
      <c r="AL146" s="49">
        <v>625000000</v>
      </c>
      <c r="AM146" s="50"/>
      <c r="AN146" s="50"/>
      <c r="AO146" s="51"/>
      <c r="AP146" s="49">
        <v>28974000000</v>
      </c>
      <c r="AQ146" s="50"/>
      <c r="AR146" s="50">
        <v>6677000000</v>
      </c>
      <c r="AS146" s="50"/>
      <c r="AT146" s="50"/>
      <c r="AU146" s="50"/>
      <c r="AV146" s="50">
        <v>452000000</v>
      </c>
      <c r="AW146" s="50"/>
      <c r="AX146" s="50"/>
      <c r="AY146" s="50"/>
      <c r="AZ146" s="51">
        <v>21845000000</v>
      </c>
      <c r="BA146" s="52">
        <v>106306000000</v>
      </c>
      <c r="BB146" s="52">
        <v>119666000000</v>
      </c>
      <c r="BC146" s="49">
        <v>5917000000</v>
      </c>
      <c r="BD146" s="50">
        <v>3800000000</v>
      </c>
      <c r="BE146" s="50"/>
      <c r="BF146" s="50"/>
      <c r="BG146" s="51">
        <v>2117000000</v>
      </c>
      <c r="BH146" s="49">
        <v>2063000000</v>
      </c>
      <c r="BI146" s="50">
        <v>714000000</v>
      </c>
      <c r="BJ146" s="50"/>
      <c r="BK146" s="51">
        <v>1349000000</v>
      </c>
      <c r="BL146" s="49">
        <v>3424000000</v>
      </c>
      <c r="BM146" s="50"/>
      <c r="BN146" s="50">
        <v>475000000</v>
      </c>
      <c r="BO146" s="50"/>
      <c r="BP146" s="50"/>
      <c r="BQ146" s="51">
        <v>2949000000</v>
      </c>
      <c r="BR146" s="52">
        <v>11404000000</v>
      </c>
      <c r="BS146" s="49">
        <v>34075000000</v>
      </c>
      <c r="BT146" s="50"/>
      <c r="BU146" s="51"/>
      <c r="BV146" s="49">
        <v>41117000000</v>
      </c>
      <c r="BW146" s="50"/>
      <c r="BX146" s="50">
        <v>5916000000</v>
      </c>
      <c r="BY146" s="50">
        <v>3988000000</v>
      </c>
      <c r="BZ146" s="50">
        <v>1928000000</v>
      </c>
      <c r="CA146" s="50"/>
      <c r="CB146" s="50"/>
      <c r="CC146" s="50">
        <v>11330000000</v>
      </c>
      <c r="CD146" s="50">
        <v>479000000</v>
      </c>
      <c r="CE146" s="50"/>
      <c r="CF146" s="51">
        <v>23392000000</v>
      </c>
      <c r="CG146" s="52">
        <v>75192000000</v>
      </c>
      <c r="CH146" s="60">
        <v>86596000000</v>
      </c>
      <c r="CI146" s="52"/>
      <c r="CJ146" s="49">
        <v>19116000000</v>
      </c>
      <c r="CK146" s="50"/>
      <c r="CL146" s="50"/>
      <c r="CM146" s="51"/>
      <c r="CN146" s="54">
        <v>-123000000</v>
      </c>
      <c r="CO146" s="50">
        <v>14766000000</v>
      </c>
      <c r="CP146" s="51">
        <v>-2995000000</v>
      </c>
      <c r="CQ146" s="54">
        <v>30764000000</v>
      </c>
      <c r="CR146" s="50">
        <v>2306000000</v>
      </c>
      <c r="CS146" s="56">
        <v>33070000000</v>
      </c>
      <c r="CT146" s="52">
        <v>119666000000</v>
      </c>
    </row>
    <row r="147" spans="1:98" x14ac:dyDescent="0.2">
      <c r="A147" s="47" t="s">
        <v>481</v>
      </c>
      <c r="B147" s="47" t="s">
        <v>482</v>
      </c>
      <c r="C147" s="47" t="str">
        <f>VLOOKUP(A147,'[1]S&amp;P 500 Wikipedia'!A:D,3,FALSE)</f>
        <v>Industrials</v>
      </c>
      <c r="D147" s="47">
        <v>378143</v>
      </c>
      <c r="E147" s="47" t="s">
        <v>16</v>
      </c>
      <c r="F147" s="47">
        <v>2018</v>
      </c>
      <c r="G147" s="47" t="s">
        <v>17</v>
      </c>
      <c r="H147" s="48">
        <v>43465</v>
      </c>
      <c r="I147" s="48">
        <v>43518</v>
      </c>
      <c r="J147" s="48">
        <v>43593</v>
      </c>
      <c r="K147" s="47">
        <v>172484000</v>
      </c>
      <c r="L147" s="47">
        <v>176140000</v>
      </c>
      <c r="M147" s="47" t="s">
        <v>2062</v>
      </c>
      <c r="N147" s="49">
        <v>923735000</v>
      </c>
      <c r="O147" s="50">
        <v>923735000</v>
      </c>
      <c r="P147" s="51"/>
      <c r="Q147" s="49">
        <v>1581530000</v>
      </c>
      <c r="R147" s="50">
        <v>1581530000</v>
      </c>
      <c r="S147" s="51"/>
      <c r="T147" s="52"/>
      <c r="U147" s="49"/>
      <c r="V147" s="50"/>
      <c r="W147" s="50"/>
      <c r="X147" s="50"/>
      <c r="Y147" s="51"/>
      <c r="Z147" s="52">
        <v>229551000</v>
      </c>
      <c r="AA147" s="52"/>
      <c r="AB147" s="52"/>
      <c r="AC147" s="52"/>
      <c r="AD147" s="52"/>
      <c r="AE147" s="52"/>
      <c r="AF147" s="52"/>
      <c r="AG147" s="52">
        <v>229551000</v>
      </c>
      <c r="AH147" s="52">
        <v>2734816000</v>
      </c>
      <c r="AI147" s="49">
        <v>504105000</v>
      </c>
      <c r="AJ147" s="50"/>
      <c r="AK147" s="51">
        <v>504105000</v>
      </c>
      <c r="AL147" s="49"/>
      <c r="AM147" s="50"/>
      <c r="AN147" s="50"/>
      <c r="AO147" s="51"/>
      <c r="AP147" s="49">
        <v>75638000</v>
      </c>
      <c r="AQ147" s="50"/>
      <c r="AR147" s="50">
        <v>7927000</v>
      </c>
      <c r="AS147" s="50"/>
      <c r="AT147" s="50"/>
      <c r="AU147" s="50">
        <v>40465000</v>
      </c>
      <c r="AV147" s="50"/>
      <c r="AW147" s="50"/>
      <c r="AX147" s="50"/>
      <c r="AY147" s="50"/>
      <c r="AZ147" s="51">
        <v>27246000</v>
      </c>
      <c r="BA147" s="52">
        <v>579743000</v>
      </c>
      <c r="BB147" s="52">
        <v>3314559000</v>
      </c>
      <c r="BC147" s="49">
        <v>1136496000</v>
      </c>
      <c r="BD147" s="50">
        <v>902259000</v>
      </c>
      <c r="BE147" s="50"/>
      <c r="BF147" s="50"/>
      <c r="BG147" s="51">
        <v>234237000</v>
      </c>
      <c r="BH147" s="49"/>
      <c r="BI147" s="50"/>
      <c r="BJ147" s="50"/>
      <c r="BK147" s="51"/>
      <c r="BL147" s="49">
        <v>190343000</v>
      </c>
      <c r="BM147" s="50"/>
      <c r="BN147" s="50"/>
      <c r="BO147" s="50"/>
      <c r="BP147" s="50"/>
      <c r="BQ147" s="51">
        <v>190343000</v>
      </c>
      <c r="BR147" s="52">
        <v>1326839000</v>
      </c>
      <c r="BS147" s="49"/>
      <c r="BT147" s="50"/>
      <c r="BU147" s="51"/>
      <c r="BV147" s="49">
        <v>0</v>
      </c>
      <c r="BW147" s="50"/>
      <c r="BX147" s="50"/>
      <c r="BY147" s="50"/>
      <c r="BZ147" s="50"/>
      <c r="CA147" s="50"/>
      <c r="CB147" s="50"/>
      <c r="CC147" s="50"/>
      <c r="CD147" s="50"/>
      <c r="CE147" s="50"/>
      <c r="CF147" s="51">
        <v>0</v>
      </c>
      <c r="CG147" s="52">
        <v>0</v>
      </c>
      <c r="CH147" s="60">
        <v>1326839000</v>
      </c>
      <c r="CI147" s="52">
        <v>0</v>
      </c>
      <c r="CJ147" s="49">
        <v>3612000</v>
      </c>
      <c r="CK147" s="50"/>
      <c r="CL147" s="50"/>
      <c r="CM147" s="51"/>
      <c r="CN147" s="54"/>
      <c r="CO147" s="50">
        <v>2088707000</v>
      </c>
      <c r="CP147" s="51">
        <v>-105481000</v>
      </c>
      <c r="CQ147" s="54">
        <v>1986838000</v>
      </c>
      <c r="CR147" s="50">
        <v>882000</v>
      </c>
      <c r="CS147" s="56">
        <v>1987720000</v>
      </c>
      <c r="CT147" s="52">
        <v>3314559000</v>
      </c>
    </row>
    <row r="148" spans="1:98" x14ac:dyDescent="0.2">
      <c r="A148" s="47" t="s">
        <v>478</v>
      </c>
      <c r="B148" s="47" t="s">
        <v>479</v>
      </c>
      <c r="C148" s="47" t="str">
        <f>VLOOKUP(A148,'[1]S&amp;P 500 Wikipedia'!A:D,3,FALSE)</f>
        <v>Consumer Discretionary</v>
      </c>
      <c r="D148" s="47">
        <v>112653</v>
      </c>
      <c r="E148" s="47" t="s">
        <v>16</v>
      </c>
      <c r="F148" s="47">
        <v>2018</v>
      </c>
      <c r="G148" s="47" t="s">
        <v>17</v>
      </c>
      <c r="H148" s="48">
        <v>43465</v>
      </c>
      <c r="I148" s="48">
        <v>43504</v>
      </c>
      <c r="J148" s="48">
        <v>43504</v>
      </c>
      <c r="K148" s="47">
        <v>148469000</v>
      </c>
      <c r="L148" s="47">
        <v>153969000</v>
      </c>
      <c r="M148" s="47" t="s">
        <v>1744</v>
      </c>
      <c r="N148" s="49">
        <v>2471000000</v>
      </c>
      <c r="O148" s="50">
        <v>2443000000</v>
      </c>
      <c r="P148" s="51">
        <v>28000000</v>
      </c>
      <c r="Q148" s="49">
        <v>2151000000</v>
      </c>
      <c r="R148" s="50">
        <v>2151000000</v>
      </c>
      <c r="S148" s="51"/>
      <c r="T148" s="52"/>
      <c r="U148" s="49"/>
      <c r="V148" s="50"/>
      <c r="W148" s="50"/>
      <c r="X148" s="50"/>
      <c r="Y148" s="51"/>
      <c r="Z148" s="52">
        <v>575000000</v>
      </c>
      <c r="AA148" s="52">
        <v>292000000</v>
      </c>
      <c r="AB148" s="52"/>
      <c r="AC148" s="52"/>
      <c r="AD148" s="52"/>
      <c r="AE148" s="52">
        <v>24000000</v>
      </c>
      <c r="AF148" s="52"/>
      <c r="AG148" s="52">
        <v>259000000</v>
      </c>
      <c r="AH148" s="52">
        <v>5197000000</v>
      </c>
      <c r="AI148" s="49">
        <v>1877000000</v>
      </c>
      <c r="AJ148" s="50"/>
      <c r="AK148" s="51"/>
      <c r="AL148" s="49">
        <v>778000000</v>
      </c>
      <c r="AM148" s="50"/>
      <c r="AN148" s="50"/>
      <c r="AO148" s="51"/>
      <c r="AP148" s="49">
        <v>10181000000</v>
      </c>
      <c r="AQ148" s="50">
        <v>1992000000</v>
      </c>
      <c r="AR148" s="50">
        <v>8120000000</v>
      </c>
      <c r="AS148" s="50"/>
      <c r="AT148" s="50"/>
      <c r="AU148" s="50">
        <v>69000000</v>
      </c>
      <c r="AV148" s="50"/>
      <c r="AW148" s="50"/>
      <c r="AX148" s="50"/>
      <c r="AY148" s="50"/>
      <c r="AZ148" s="51"/>
      <c r="BA148" s="52">
        <v>12836000000</v>
      </c>
      <c r="BB148" s="52">
        <v>18033000000</v>
      </c>
      <c r="BC148" s="49">
        <v>3369000000</v>
      </c>
      <c r="BD148" s="50">
        <v>788000000</v>
      </c>
      <c r="BE148" s="50">
        <v>74000000</v>
      </c>
      <c r="BF148" s="50"/>
      <c r="BG148" s="51">
        <v>2507000000</v>
      </c>
      <c r="BH148" s="49">
        <v>0</v>
      </c>
      <c r="BI148" s="50"/>
      <c r="BJ148" s="50"/>
      <c r="BK148" s="51"/>
      <c r="BL148" s="49">
        <v>4691000000</v>
      </c>
      <c r="BM148" s="50">
        <v>4691000000</v>
      </c>
      <c r="BN148" s="50"/>
      <c r="BO148" s="50"/>
      <c r="BP148" s="50"/>
      <c r="BQ148" s="51"/>
      <c r="BR148" s="52">
        <v>8060000000</v>
      </c>
      <c r="BS148" s="49">
        <v>3717000000</v>
      </c>
      <c r="BT148" s="50"/>
      <c r="BU148" s="51"/>
      <c r="BV148" s="49">
        <v>575000000</v>
      </c>
      <c r="BW148" s="50"/>
      <c r="BX148" s="50"/>
      <c r="BY148" s="50"/>
      <c r="BZ148" s="50"/>
      <c r="CA148" s="50"/>
      <c r="CB148" s="50"/>
      <c r="CC148" s="50">
        <v>69000000</v>
      </c>
      <c r="CD148" s="50"/>
      <c r="CE148" s="50"/>
      <c r="CF148" s="51">
        <v>506000000</v>
      </c>
      <c r="CG148" s="52">
        <v>4292000000</v>
      </c>
      <c r="CH148" s="60">
        <v>12352000000</v>
      </c>
      <c r="CI148" s="52"/>
      <c r="CJ148" s="49">
        <v>9549000000</v>
      </c>
      <c r="CK148" s="50"/>
      <c r="CL148" s="50">
        <v>9549000000</v>
      </c>
      <c r="CM148" s="51"/>
      <c r="CN148" s="54">
        <v>-5742000000</v>
      </c>
      <c r="CO148" s="50">
        <v>517000000</v>
      </c>
      <c r="CP148" s="51">
        <v>-220000000</v>
      </c>
      <c r="CQ148" s="54">
        <v>4104000000</v>
      </c>
      <c r="CR148" s="50">
        <v>1577000000</v>
      </c>
      <c r="CS148" s="56">
        <v>5681000000</v>
      </c>
      <c r="CT148" s="52">
        <v>18033000000</v>
      </c>
    </row>
    <row r="149" spans="1:98" x14ac:dyDescent="0.2">
      <c r="A149" s="47" t="s">
        <v>484</v>
      </c>
      <c r="B149" s="47" t="s">
        <v>485</v>
      </c>
      <c r="C149" s="47" t="str">
        <f>VLOOKUP(A149,'[1]S&amp;P 500 Wikipedia'!A:D,3,FALSE)</f>
        <v>Real Estate</v>
      </c>
      <c r="D149" s="47">
        <v>130051</v>
      </c>
      <c r="E149" s="47" t="s">
        <v>16</v>
      </c>
      <c r="F149" s="47">
        <v>2018</v>
      </c>
      <c r="G149" s="47" t="s">
        <v>17</v>
      </c>
      <c r="H149" s="48">
        <v>43465</v>
      </c>
      <c r="I149" s="48">
        <v>43522</v>
      </c>
      <c r="J149" s="48">
        <v>43592</v>
      </c>
      <c r="K149" s="47">
        <v>126236542</v>
      </c>
      <c r="L149" s="47">
        <v>132940070</v>
      </c>
      <c r="M149" s="47" t="s">
        <v>2063</v>
      </c>
      <c r="N149" s="49">
        <v>57496000</v>
      </c>
      <c r="O149" s="50">
        <v>57496000</v>
      </c>
      <c r="P149" s="51"/>
      <c r="Q149" s="49"/>
      <c r="R149" s="50"/>
      <c r="S149" s="51"/>
      <c r="T149" s="52"/>
      <c r="U149" s="49"/>
      <c r="V149" s="50"/>
      <c r="W149" s="50"/>
      <c r="X149" s="50"/>
      <c r="Y149" s="51"/>
      <c r="Z149" s="52">
        <v>15194000</v>
      </c>
      <c r="AA149" s="52"/>
      <c r="AB149" s="52"/>
      <c r="AC149" s="52"/>
      <c r="AD149" s="52"/>
      <c r="AE149" s="52"/>
      <c r="AF149" s="52"/>
      <c r="AG149" s="52">
        <v>15194000</v>
      </c>
      <c r="AH149" s="52">
        <v>72690000</v>
      </c>
      <c r="AI149" s="49">
        <v>7491831000</v>
      </c>
      <c r="AJ149" s="50">
        <v>7491831000</v>
      </c>
      <c r="AK149" s="51"/>
      <c r="AL149" s="49"/>
      <c r="AM149" s="50"/>
      <c r="AN149" s="50"/>
      <c r="AO149" s="51"/>
      <c r="AP149" s="49">
        <v>283457000</v>
      </c>
      <c r="AQ149" s="50"/>
      <c r="AR149" s="50"/>
      <c r="AS149" s="50"/>
      <c r="AT149" s="50"/>
      <c r="AU149" s="50"/>
      <c r="AV149" s="50"/>
      <c r="AW149" s="50"/>
      <c r="AX149" s="50"/>
      <c r="AY149" s="50">
        <v>125326000</v>
      </c>
      <c r="AZ149" s="51">
        <v>158131000</v>
      </c>
      <c r="BA149" s="52">
        <v>7775288000</v>
      </c>
      <c r="BB149" s="52">
        <v>7847978000</v>
      </c>
      <c r="BC149" s="49">
        <v>4269602000</v>
      </c>
      <c r="BD149" s="50">
        <v>101461000</v>
      </c>
      <c r="BE149" s="50"/>
      <c r="BF149" s="50"/>
      <c r="BG149" s="51">
        <v>4168141000</v>
      </c>
      <c r="BH149" s="49">
        <v>81000000</v>
      </c>
      <c r="BI149" s="50">
        <v>81000000</v>
      </c>
      <c r="BJ149" s="50"/>
      <c r="BK149" s="51"/>
      <c r="BL149" s="49">
        <v>104383000</v>
      </c>
      <c r="BM149" s="50"/>
      <c r="BN149" s="50"/>
      <c r="BO149" s="50"/>
      <c r="BP149" s="50"/>
      <c r="BQ149" s="51">
        <v>104383000</v>
      </c>
      <c r="BR149" s="52">
        <v>4454985000</v>
      </c>
      <c r="BS149" s="49">
        <v>562374000</v>
      </c>
      <c r="BT149" s="50"/>
      <c r="BU149" s="51"/>
      <c r="BV149" s="49">
        <v>45197000</v>
      </c>
      <c r="BW149" s="50"/>
      <c r="BX149" s="50"/>
      <c r="BY149" s="50"/>
      <c r="BZ149" s="50"/>
      <c r="CA149" s="50"/>
      <c r="CB149" s="50"/>
      <c r="CC149" s="50"/>
      <c r="CD149" s="50"/>
      <c r="CE149" s="50"/>
      <c r="CF149" s="51">
        <v>45197000</v>
      </c>
      <c r="CG149" s="52">
        <v>607571000</v>
      </c>
      <c r="CH149" s="60">
        <v>5062556000</v>
      </c>
      <c r="CI149" s="52">
        <v>0</v>
      </c>
      <c r="CJ149" s="49">
        <v>2641976000</v>
      </c>
      <c r="CK149" s="50">
        <v>1271000</v>
      </c>
      <c r="CL149" s="50">
        <v>2640705000</v>
      </c>
      <c r="CM149" s="51"/>
      <c r="CN149" s="54"/>
      <c r="CO149" s="50">
        <v>-262902000</v>
      </c>
      <c r="CP149" s="51">
        <v>34650000</v>
      </c>
      <c r="CQ149" s="54">
        <v>2413724000</v>
      </c>
      <c r="CR149" s="50">
        <v>371698000</v>
      </c>
      <c r="CS149" s="56">
        <v>2785422000</v>
      </c>
      <c r="CT149" s="52">
        <v>7847978000</v>
      </c>
    </row>
    <row r="150" spans="1:98" x14ac:dyDescent="0.2">
      <c r="A150" s="47" t="s">
        <v>523</v>
      </c>
      <c r="B150" s="47" t="s">
        <v>524</v>
      </c>
      <c r="C150" s="47" t="str">
        <f>VLOOKUP(A150,'[1]S&amp;P 500 Wikipedia'!A:D,3,FALSE)</f>
        <v>Consumer Discretionary</v>
      </c>
      <c r="D150" s="47">
        <v>249937</v>
      </c>
      <c r="E150" s="47" t="s">
        <v>16</v>
      </c>
      <c r="F150" s="47">
        <v>2018</v>
      </c>
      <c r="G150" s="47" t="s">
        <v>17</v>
      </c>
      <c r="H150" s="48">
        <v>43465</v>
      </c>
      <c r="I150" s="48">
        <v>43517</v>
      </c>
      <c r="J150" s="48">
        <v>43517</v>
      </c>
      <c r="K150" s="47">
        <v>3969000000</v>
      </c>
      <c r="L150" s="47">
        <v>3996000000</v>
      </c>
      <c r="M150" s="47" t="s">
        <v>1746</v>
      </c>
      <c r="N150" s="49">
        <v>33951000000</v>
      </c>
      <c r="O150" s="50">
        <v>16718000000</v>
      </c>
      <c r="P150" s="51">
        <v>17233000000</v>
      </c>
      <c r="Q150" s="49">
        <v>65548000000</v>
      </c>
      <c r="R150" s="50">
        <v>11195000000</v>
      </c>
      <c r="S150" s="51">
        <v>54353000000</v>
      </c>
      <c r="T150" s="52"/>
      <c r="U150" s="49">
        <v>11220000000</v>
      </c>
      <c r="V150" s="50"/>
      <c r="W150" s="50"/>
      <c r="X150" s="50"/>
      <c r="Y150" s="51"/>
      <c r="Z150" s="52">
        <v>3930000000</v>
      </c>
      <c r="AA150" s="52"/>
      <c r="AB150" s="52"/>
      <c r="AC150" s="52"/>
      <c r="AD150" s="52"/>
      <c r="AE150" s="52"/>
      <c r="AF150" s="52"/>
      <c r="AG150" s="52">
        <v>3930000000</v>
      </c>
      <c r="AH150" s="52">
        <v>114649000000</v>
      </c>
      <c r="AI150" s="49">
        <v>65297000000</v>
      </c>
      <c r="AJ150" s="50">
        <v>65297000000</v>
      </c>
      <c r="AK150" s="51"/>
      <c r="AL150" s="49">
        <v>55544000000</v>
      </c>
      <c r="AM150" s="50"/>
      <c r="AN150" s="50"/>
      <c r="AO150" s="51">
        <v>55544000000</v>
      </c>
      <c r="AP150" s="49">
        <v>21050000000</v>
      </c>
      <c r="AQ150" s="50"/>
      <c r="AR150" s="50"/>
      <c r="AS150" s="50"/>
      <c r="AT150" s="50"/>
      <c r="AU150" s="50">
        <v>10412000000</v>
      </c>
      <c r="AV150" s="50"/>
      <c r="AW150" s="50"/>
      <c r="AX150" s="50"/>
      <c r="AY150" s="50">
        <v>2709000000</v>
      </c>
      <c r="AZ150" s="51">
        <v>7929000000</v>
      </c>
      <c r="BA150" s="52">
        <v>141891000000</v>
      </c>
      <c r="BB150" s="52">
        <v>256540000000</v>
      </c>
      <c r="BC150" s="49">
        <v>21520000000</v>
      </c>
      <c r="BD150" s="50"/>
      <c r="BE150" s="50"/>
      <c r="BF150" s="50"/>
      <c r="BG150" s="51"/>
      <c r="BH150" s="49">
        <v>53493000000</v>
      </c>
      <c r="BI150" s="50">
        <v>53493000000</v>
      </c>
      <c r="BJ150" s="50"/>
      <c r="BK150" s="51"/>
      <c r="BL150" s="49">
        <v>20556000000</v>
      </c>
      <c r="BM150" s="50"/>
      <c r="BN150" s="50"/>
      <c r="BO150" s="50"/>
      <c r="BP150" s="50"/>
      <c r="BQ150" s="51">
        <v>20556000000</v>
      </c>
      <c r="BR150" s="52">
        <v>95569000000</v>
      </c>
      <c r="BS150" s="49">
        <v>100720000000</v>
      </c>
      <c r="BT150" s="50"/>
      <c r="BU150" s="51"/>
      <c r="BV150" s="49">
        <v>24185000000</v>
      </c>
      <c r="BW150" s="50"/>
      <c r="BX150" s="50"/>
      <c r="BY150" s="50"/>
      <c r="BZ150" s="50"/>
      <c r="CA150" s="50"/>
      <c r="CB150" s="50"/>
      <c r="CC150" s="50">
        <v>597000000</v>
      </c>
      <c r="CD150" s="50"/>
      <c r="CE150" s="50"/>
      <c r="CF150" s="51">
        <v>23588000000</v>
      </c>
      <c r="CG150" s="52">
        <v>124905000000</v>
      </c>
      <c r="CH150" s="60">
        <v>220474000000</v>
      </c>
      <c r="CI150" s="52"/>
      <c r="CJ150" s="49">
        <v>22047000000</v>
      </c>
      <c r="CK150" s="50"/>
      <c r="CL150" s="50"/>
      <c r="CM150" s="51"/>
      <c r="CN150" s="54">
        <v>-1417000000</v>
      </c>
      <c r="CO150" s="50">
        <v>22668000000</v>
      </c>
      <c r="CP150" s="51">
        <v>-7366000000</v>
      </c>
      <c r="CQ150" s="54">
        <v>35932000000</v>
      </c>
      <c r="CR150" s="50">
        <v>134000000</v>
      </c>
      <c r="CS150" s="56">
        <v>36066000000</v>
      </c>
      <c r="CT150" s="52">
        <v>256540000000</v>
      </c>
    </row>
    <row r="151" spans="1:98" x14ac:dyDescent="0.2">
      <c r="A151" s="47" t="s">
        <v>496</v>
      </c>
      <c r="B151" s="47" t="s">
        <v>497</v>
      </c>
      <c r="C151" s="47" t="str">
        <f>VLOOKUP(A151,'[1]S&amp;P 500 Wikipedia'!A:D,3,FALSE)</f>
        <v>Industrials</v>
      </c>
      <c r="D151" s="47">
        <v>339017</v>
      </c>
      <c r="E151" s="47" t="s">
        <v>16</v>
      </c>
      <c r="F151" s="47">
        <v>2018</v>
      </c>
      <c r="G151" s="47" t="s">
        <v>17</v>
      </c>
      <c r="H151" s="48">
        <v>43465</v>
      </c>
      <c r="I151" s="48">
        <v>43502</v>
      </c>
      <c r="J151" s="48">
        <v>43502</v>
      </c>
      <c r="K151" s="47">
        <v>572155062</v>
      </c>
      <c r="L151" s="47">
        <v>572509168</v>
      </c>
      <c r="M151" s="47" t="s">
        <v>1747</v>
      </c>
      <c r="N151" s="49">
        <v>167200000</v>
      </c>
      <c r="O151" s="50">
        <v>167200000</v>
      </c>
      <c r="P151" s="51"/>
      <c r="Q151" s="49">
        <v>714300000</v>
      </c>
      <c r="R151" s="50">
        <v>714300000</v>
      </c>
      <c r="S151" s="51"/>
      <c r="T151" s="52"/>
      <c r="U151" s="49">
        <v>1278700000</v>
      </c>
      <c r="V151" s="50"/>
      <c r="W151" s="50"/>
      <c r="X151" s="50"/>
      <c r="Y151" s="51"/>
      <c r="Z151" s="52">
        <v>156000000</v>
      </c>
      <c r="AA151" s="52"/>
      <c r="AB151" s="52"/>
      <c r="AC151" s="52"/>
      <c r="AD151" s="52"/>
      <c r="AE151" s="52">
        <v>9000000</v>
      </c>
      <c r="AF151" s="52"/>
      <c r="AG151" s="52">
        <v>147000000</v>
      </c>
      <c r="AH151" s="52">
        <v>2316200000</v>
      </c>
      <c r="AI151" s="49">
        <v>924800000</v>
      </c>
      <c r="AJ151" s="50"/>
      <c r="AK151" s="51"/>
      <c r="AL151" s="49"/>
      <c r="AM151" s="50"/>
      <c r="AN151" s="50"/>
      <c r="AO151" s="51"/>
      <c r="AP151" s="49">
        <v>80500000</v>
      </c>
      <c r="AQ151" s="50"/>
      <c r="AR151" s="50"/>
      <c r="AS151" s="50"/>
      <c r="AT151" s="50"/>
      <c r="AU151" s="50"/>
      <c r="AV151" s="50"/>
      <c r="AW151" s="50"/>
      <c r="AX151" s="50"/>
      <c r="AY151" s="50"/>
      <c r="AZ151" s="51">
        <v>80500000</v>
      </c>
      <c r="BA151" s="52">
        <v>1005300000</v>
      </c>
      <c r="BB151" s="52">
        <v>3321500000</v>
      </c>
      <c r="BC151" s="49">
        <v>434400000</v>
      </c>
      <c r="BD151" s="50">
        <v>193600000</v>
      </c>
      <c r="BE151" s="50">
        <v>0</v>
      </c>
      <c r="BF151" s="50"/>
      <c r="BG151" s="51">
        <v>240800000</v>
      </c>
      <c r="BH151" s="49">
        <v>3000000</v>
      </c>
      <c r="BI151" s="50"/>
      <c r="BJ151" s="50"/>
      <c r="BK151" s="51"/>
      <c r="BL151" s="49"/>
      <c r="BM151" s="50"/>
      <c r="BN151" s="50"/>
      <c r="BO151" s="50"/>
      <c r="BP151" s="50"/>
      <c r="BQ151" s="51"/>
      <c r="BR151" s="52">
        <v>437400000</v>
      </c>
      <c r="BS151" s="49">
        <v>497000000</v>
      </c>
      <c r="BT151" s="50"/>
      <c r="BU151" s="51"/>
      <c r="BV151" s="49">
        <v>84400000</v>
      </c>
      <c r="BW151" s="50"/>
      <c r="BX151" s="50"/>
      <c r="BY151" s="50"/>
      <c r="BZ151" s="50"/>
      <c r="CA151" s="50"/>
      <c r="CB151" s="50"/>
      <c r="CC151" s="50">
        <v>84400000</v>
      </c>
      <c r="CD151" s="50"/>
      <c r="CE151" s="50"/>
      <c r="CF151" s="51">
        <v>0</v>
      </c>
      <c r="CG151" s="52">
        <v>581400000</v>
      </c>
      <c r="CH151" s="60">
        <v>1018800000</v>
      </c>
      <c r="CI151" s="52">
        <v>0</v>
      </c>
      <c r="CJ151" s="49">
        <v>5900000</v>
      </c>
      <c r="CK151" s="50"/>
      <c r="CL151" s="50"/>
      <c r="CM151" s="51"/>
      <c r="CN151" s="54"/>
      <c r="CO151" s="50">
        <v>2341600000</v>
      </c>
      <c r="CP151" s="51">
        <v>-44800000</v>
      </c>
      <c r="CQ151" s="54">
        <v>2302700000</v>
      </c>
      <c r="CR151" s="50"/>
      <c r="CS151" s="56">
        <v>2302700000</v>
      </c>
      <c r="CT151" s="52">
        <v>3321500000</v>
      </c>
    </row>
    <row r="152" spans="1:98" x14ac:dyDescent="0.2">
      <c r="A152" s="47" t="s">
        <v>493</v>
      </c>
      <c r="B152" s="47" t="s">
        <v>494</v>
      </c>
      <c r="C152" s="47" t="str">
        <f>VLOOKUP(A152,'[1]S&amp;P 500 Wikipedia'!A:D,3,FALSE)</f>
        <v>Communication Services</v>
      </c>
      <c r="D152" s="47">
        <v>121021</v>
      </c>
      <c r="E152" s="47" t="s">
        <v>16</v>
      </c>
      <c r="F152" s="47">
        <v>2018</v>
      </c>
      <c r="G152" s="47" t="s">
        <v>17</v>
      </c>
      <c r="H152" s="48">
        <v>43465</v>
      </c>
      <c r="I152" s="48">
        <v>43496</v>
      </c>
      <c r="J152" s="48">
        <v>43496</v>
      </c>
      <c r="K152" s="47">
        <v>2874000000</v>
      </c>
      <c r="L152" s="47">
        <v>2896000000</v>
      </c>
      <c r="M152" s="47" t="s">
        <v>1748</v>
      </c>
      <c r="N152" s="49">
        <v>41114000000</v>
      </c>
      <c r="O152" s="50">
        <v>10019000000</v>
      </c>
      <c r="P152" s="51">
        <v>31095000000</v>
      </c>
      <c r="Q152" s="49">
        <v>7587000000</v>
      </c>
      <c r="R152" s="50">
        <v>7587000000</v>
      </c>
      <c r="S152" s="51"/>
      <c r="T152" s="52"/>
      <c r="U152" s="49"/>
      <c r="V152" s="50"/>
      <c r="W152" s="50"/>
      <c r="X152" s="50"/>
      <c r="Y152" s="51"/>
      <c r="Z152" s="52">
        <v>1779000000</v>
      </c>
      <c r="AA152" s="52">
        <v>1779000000</v>
      </c>
      <c r="AB152" s="52"/>
      <c r="AC152" s="52"/>
      <c r="AD152" s="52"/>
      <c r="AE152" s="52"/>
      <c r="AF152" s="52"/>
      <c r="AG152" s="52"/>
      <c r="AH152" s="52">
        <v>50480000000</v>
      </c>
      <c r="AI152" s="49">
        <v>24683000000</v>
      </c>
      <c r="AJ152" s="50"/>
      <c r="AK152" s="51"/>
      <c r="AL152" s="49"/>
      <c r="AM152" s="50"/>
      <c r="AN152" s="50"/>
      <c r="AO152" s="51"/>
      <c r="AP152" s="49">
        <v>22171000000</v>
      </c>
      <c r="AQ152" s="50">
        <v>1294000000</v>
      </c>
      <c r="AR152" s="50">
        <v>18301000000</v>
      </c>
      <c r="AS152" s="50"/>
      <c r="AT152" s="50"/>
      <c r="AU152" s="50"/>
      <c r="AV152" s="50"/>
      <c r="AW152" s="50"/>
      <c r="AX152" s="50"/>
      <c r="AY152" s="50"/>
      <c r="AZ152" s="51">
        <v>2576000000</v>
      </c>
      <c r="BA152" s="52">
        <v>46854000000</v>
      </c>
      <c r="BB152" s="52">
        <v>97334000000</v>
      </c>
      <c r="BC152" s="49">
        <v>6870000000</v>
      </c>
      <c r="BD152" s="50">
        <v>820000000</v>
      </c>
      <c r="BE152" s="50"/>
      <c r="BF152" s="50">
        <v>541000000</v>
      </c>
      <c r="BG152" s="51">
        <v>5509000000</v>
      </c>
      <c r="BH152" s="49"/>
      <c r="BI152" s="50"/>
      <c r="BJ152" s="50"/>
      <c r="BK152" s="51"/>
      <c r="BL152" s="49">
        <v>147000000</v>
      </c>
      <c r="BM152" s="50">
        <v>147000000</v>
      </c>
      <c r="BN152" s="50"/>
      <c r="BO152" s="50"/>
      <c r="BP152" s="50"/>
      <c r="BQ152" s="51"/>
      <c r="BR152" s="52">
        <v>7017000000</v>
      </c>
      <c r="BS152" s="49"/>
      <c r="BT152" s="50"/>
      <c r="BU152" s="51"/>
      <c r="BV152" s="49">
        <v>6190000000</v>
      </c>
      <c r="BW152" s="50"/>
      <c r="BX152" s="50"/>
      <c r="BY152" s="50"/>
      <c r="BZ152" s="50"/>
      <c r="CA152" s="50"/>
      <c r="CB152" s="50"/>
      <c r="CC152" s="50"/>
      <c r="CD152" s="50"/>
      <c r="CE152" s="50"/>
      <c r="CF152" s="51">
        <v>6190000000</v>
      </c>
      <c r="CG152" s="52">
        <v>6190000000</v>
      </c>
      <c r="CH152" s="60">
        <v>13207000000</v>
      </c>
      <c r="CI152" s="52"/>
      <c r="CJ152" s="49">
        <v>42906000000</v>
      </c>
      <c r="CK152" s="50"/>
      <c r="CL152" s="50"/>
      <c r="CM152" s="51"/>
      <c r="CN152" s="54"/>
      <c r="CO152" s="50">
        <v>41981000000</v>
      </c>
      <c r="CP152" s="51">
        <v>-760000000</v>
      </c>
      <c r="CQ152" s="54">
        <v>84127000000</v>
      </c>
      <c r="CR152" s="50"/>
      <c r="CS152" s="56">
        <v>84127000000</v>
      </c>
      <c r="CT152" s="52">
        <v>97334000000</v>
      </c>
    </row>
    <row r="153" spans="1:98" x14ac:dyDescent="0.2">
      <c r="A153" s="47" t="s">
        <v>532</v>
      </c>
      <c r="B153" s="47" t="s">
        <v>533</v>
      </c>
      <c r="C153" s="47" t="str">
        <f>VLOOKUP(A153,'[1]S&amp;P 500 Wikipedia'!A:D,3,FALSE)</f>
        <v>Industrials</v>
      </c>
      <c r="D153" s="47">
        <v>378152</v>
      </c>
      <c r="E153" s="47" t="s">
        <v>16</v>
      </c>
      <c r="F153" s="47">
        <v>2018</v>
      </c>
      <c r="G153" s="47" t="s">
        <v>17</v>
      </c>
      <c r="H153" s="48">
        <v>43465</v>
      </c>
      <c r="I153" s="48">
        <v>43521</v>
      </c>
      <c r="J153" s="48">
        <v>43679</v>
      </c>
      <c r="K153" s="47">
        <v>141200000</v>
      </c>
      <c r="L153" s="47">
        <v>142600000</v>
      </c>
      <c r="M153" s="47" t="s">
        <v>2064</v>
      </c>
      <c r="N153" s="49">
        <v>262900000</v>
      </c>
      <c r="O153" s="50">
        <v>262900000</v>
      </c>
      <c r="P153" s="51"/>
      <c r="Q153" s="49">
        <v>571700000</v>
      </c>
      <c r="R153" s="50">
        <v>571700000</v>
      </c>
      <c r="S153" s="51"/>
      <c r="T153" s="52"/>
      <c r="U153" s="49">
        <v>678900000</v>
      </c>
      <c r="V153" s="50"/>
      <c r="W153" s="50"/>
      <c r="X153" s="50"/>
      <c r="Y153" s="51"/>
      <c r="Z153" s="52">
        <v>172600000</v>
      </c>
      <c r="AA153" s="52"/>
      <c r="AB153" s="52"/>
      <c r="AC153" s="52"/>
      <c r="AD153" s="52"/>
      <c r="AE153" s="52"/>
      <c r="AF153" s="52"/>
      <c r="AG153" s="52">
        <v>172600000</v>
      </c>
      <c r="AH153" s="52">
        <v>1686100000</v>
      </c>
      <c r="AI153" s="49">
        <v>813400000</v>
      </c>
      <c r="AJ153" s="50"/>
      <c r="AK153" s="51"/>
      <c r="AL153" s="49"/>
      <c r="AM153" s="50"/>
      <c r="AN153" s="50"/>
      <c r="AO153" s="51"/>
      <c r="AP153" s="49">
        <v>3465100000</v>
      </c>
      <c r="AQ153" s="50"/>
      <c r="AR153" s="50">
        <v>2080300000</v>
      </c>
      <c r="AS153" s="50">
        <v>1246800000</v>
      </c>
      <c r="AT153" s="50"/>
      <c r="AU153" s="50"/>
      <c r="AV153" s="50"/>
      <c r="AW153" s="50"/>
      <c r="AX153" s="50"/>
      <c r="AY153" s="50"/>
      <c r="AZ153" s="51">
        <v>138000000</v>
      </c>
      <c r="BA153" s="52">
        <v>4278500000</v>
      </c>
      <c r="BB153" s="52">
        <v>5964600000</v>
      </c>
      <c r="BC153" s="49">
        <v>459000000</v>
      </c>
      <c r="BD153" s="50">
        <v>459000000</v>
      </c>
      <c r="BE153" s="50"/>
      <c r="BF153" s="50"/>
      <c r="BG153" s="51"/>
      <c r="BH153" s="49">
        <v>525000000</v>
      </c>
      <c r="BI153" s="50"/>
      <c r="BJ153" s="50"/>
      <c r="BK153" s="51"/>
      <c r="BL153" s="49">
        <v>508100000</v>
      </c>
      <c r="BM153" s="50"/>
      <c r="BN153" s="50"/>
      <c r="BO153" s="50"/>
      <c r="BP153" s="50"/>
      <c r="BQ153" s="51">
        <v>508100000</v>
      </c>
      <c r="BR153" s="52">
        <v>1492100000</v>
      </c>
      <c r="BS153" s="49">
        <v>1809000000</v>
      </c>
      <c r="BT153" s="50"/>
      <c r="BU153" s="51"/>
      <c r="BV153" s="49">
        <v>483500000</v>
      </c>
      <c r="BW153" s="50"/>
      <c r="BX153" s="50">
        <v>163300000</v>
      </c>
      <c r="BY153" s="50"/>
      <c r="BZ153" s="50"/>
      <c r="CA153" s="50"/>
      <c r="CB153" s="50"/>
      <c r="CC153" s="50">
        <v>162600000</v>
      </c>
      <c r="CD153" s="50"/>
      <c r="CE153" s="50"/>
      <c r="CF153" s="51">
        <v>157600000</v>
      </c>
      <c r="CG153" s="52">
        <v>2292500000</v>
      </c>
      <c r="CH153" s="60">
        <v>3784600000</v>
      </c>
      <c r="CI153" s="52"/>
      <c r="CJ153" s="49">
        <v>2767800000</v>
      </c>
      <c r="CK153" s="50"/>
      <c r="CL153" s="50"/>
      <c r="CM153" s="51"/>
      <c r="CN153" s="54">
        <v>-1970700000</v>
      </c>
      <c r="CO153" s="50">
        <v>1448100000</v>
      </c>
      <c r="CP153" s="51">
        <v>-67000000</v>
      </c>
      <c r="CQ153" s="54">
        <v>2178200000</v>
      </c>
      <c r="CR153" s="50">
        <v>1800000</v>
      </c>
      <c r="CS153" s="56">
        <v>2180000000</v>
      </c>
      <c r="CT153" s="52">
        <v>5964600000</v>
      </c>
    </row>
    <row r="154" spans="1:98" x14ac:dyDescent="0.2">
      <c r="A154" s="47" t="s">
        <v>538</v>
      </c>
      <c r="B154" s="47" t="s">
        <v>539</v>
      </c>
      <c r="C154" s="47" t="str">
        <f>VLOOKUP(A154,'[1]S&amp;P 500 Wikipedia'!A:D,3,FALSE)</f>
        <v>Materials</v>
      </c>
      <c r="D154" s="47">
        <v>378154</v>
      </c>
      <c r="E154" s="47" t="s">
        <v>16</v>
      </c>
      <c r="F154" s="47">
        <v>2018</v>
      </c>
      <c r="G154" s="47" t="s">
        <v>17</v>
      </c>
      <c r="H154" s="48">
        <v>43465</v>
      </c>
      <c r="I154" s="48">
        <v>43502</v>
      </c>
      <c r="J154" s="48">
        <v>43592</v>
      </c>
      <c r="K154" s="47">
        <v>1448000000</v>
      </c>
      <c r="L154" s="47">
        <v>1458000000</v>
      </c>
      <c r="M154" s="47" t="s">
        <v>2065</v>
      </c>
      <c r="N154" s="49">
        <v>4217000000</v>
      </c>
      <c r="O154" s="50">
        <v>4217000000</v>
      </c>
      <c r="P154" s="51"/>
      <c r="Q154" s="49">
        <v>829000000</v>
      </c>
      <c r="R154" s="50">
        <v>829000000</v>
      </c>
      <c r="S154" s="51"/>
      <c r="T154" s="52"/>
      <c r="U154" s="49">
        <v>2981000000</v>
      </c>
      <c r="V154" s="50"/>
      <c r="W154" s="50"/>
      <c r="X154" s="50"/>
      <c r="Y154" s="51"/>
      <c r="Z154" s="52">
        <v>2693000000</v>
      </c>
      <c r="AA154" s="52"/>
      <c r="AB154" s="52"/>
      <c r="AC154" s="52"/>
      <c r="AD154" s="52"/>
      <c r="AE154" s="52">
        <v>493000000</v>
      </c>
      <c r="AF154" s="52"/>
      <c r="AG154" s="52">
        <v>2200000000</v>
      </c>
      <c r="AH154" s="52">
        <v>10720000000</v>
      </c>
      <c r="AI154" s="49">
        <v>28010000000</v>
      </c>
      <c r="AJ154" s="50">
        <v>28010000000</v>
      </c>
      <c r="AK154" s="51"/>
      <c r="AL154" s="49"/>
      <c r="AM154" s="50"/>
      <c r="AN154" s="50"/>
      <c r="AO154" s="51"/>
      <c r="AP154" s="49">
        <v>3486000000</v>
      </c>
      <c r="AQ154" s="50"/>
      <c r="AR154" s="50"/>
      <c r="AS154" s="50"/>
      <c r="AT154" s="50"/>
      <c r="AU154" s="50"/>
      <c r="AV154" s="50"/>
      <c r="AW154" s="50"/>
      <c r="AX154" s="50"/>
      <c r="AY154" s="50"/>
      <c r="AZ154" s="51">
        <v>3486000000</v>
      </c>
      <c r="BA154" s="52">
        <v>31496000000</v>
      </c>
      <c r="BB154" s="52">
        <v>42216000000</v>
      </c>
      <c r="BC154" s="49">
        <v>2863000000</v>
      </c>
      <c r="BD154" s="50"/>
      <c r="BE154" s="50">
        <v>165000000</v>
      </c>
      <c r="BF154" s="50">
        <v>73000000</v>
      </c>
      <c r="BG154" s="51">
        <v>2625000000</v>
      </c>
      <c r="BH154" s="49">
        <v>17000000</v>
      </c>
      <c r="BI154" s="50"/>
      <c r="BJ154" s="50"/>
      <c r="BK154" s="51">
        <v>17000000</v>
      </c>
      <c r="BL154" s="49">
        <v>449000000</v>
      </c>
      <c r="BM154" s="50"/>
      <c r="BN154" s="50"/>
      <c r="BO154" s="50"/>
      <c r="BP154" s="50"/>
      <c r="BQ154" s="51">
        <v>449000000</v>
      </c>
      <c r="BR154" s="52">
        <v>3329000000</v>
      </c>
      <c r="BS154" s="49">
        <v>11124000000</v>
      </c>
      <c r="BT154" s="50">
        <v>11124000000</v>
      </c>
      <c r="BU154" s="51"/>
      <c r="BV154" s="49">
        <v>9871000000</v>
      </c>
      <c r="BW154" s="50"/>
      <c r="BX154" s="50"/>
      <c r="BY154" s="50"/>
      <c r="BZ154" s="50"/>
      <c r="CA154" s="50"/>
      <c r="CB154" s="50"/>
      <c r="CC154" s="50">
        <v>4032000000</v>
      </c>
      <c r="CD154" s="50"/>
      <c r="CE154" s="50"/>
      <c r="CF154" s="51">
        <v>5839000000</v>
      </c>
      <c r="CG154" s="52">
        <v>20995000000</v>
      </c>
      <c r="CH154" s="60">
        <v>24324000000</v>
      </c>
      <c r="CI154" s="52"/>
      <c r="CJ154" s="49">
        <v>26171000000</v>
      </c>
      <c r="CK154" s="50"/>
      <c r="CL154" s="50"/>
      <c r="CM154" s="51"/>
      <c r="CN154" s="54">
        <v>-3727000000</v>
      </c>
      <c r="CO154" s="50">
        <v>-12041000000</v>
      </c>
      <c r="CP154" s="51">
        <v>-605000000</v>
      </c>
      <c r="CQ154" s="54">
        <v>9798000000</v>
      </c>
      <c r="CR154" s="50">
        <v>8094000000</v>
      </c>
      <c r="CS154" s="56">
        <v>17892000000</v>
      </c>
      <c r="CT154" s="52">
        <v>42216000000</v>
      </c>
    </row>
    <row r="155" spans="1:98" x14ac:dyDescent="0.2">
      <c r="A155" s="47" t="s">
        <v>502</v>
      </c>
      <c r="B155" s="47" t="s">
        <v>503</v>
      </c>
      <c r="C155" s="47" t="str">
        <f>VLOOKUP(A155,'[1]S&amp;P 500 Wikipedia'!A:D,3,FALSE)</f>
        <v>Industrials</v>
      </c>
      <c r="D155" s="47">
        <v>259098</v>
      </c>
      <c r="E155" s="47" t="s">
        <v>16</v>
      </c>
      <c r="F155" s="47">
        <v>2019</v>
      </c>
      <c r="G155" s="47" t="s">
        <v>17</v>
      </c>
      <c r="H155" s="48">
        <v>43616</v>
      </c>
      <c r="I155" s="48">
        <v>43662</v>
      </c>
      <c r="J155" s="48">
        <v>43725</v>
      </c>
      <c r="K155" s="47">
        <v>260000000</v>
      </c>
      <c r="L155" s="47">
        <v>262000000</v>
      </c>
      <c r="M155" s="47" t="s">
        <v>2066</v>
      </c>
      <c r="N155" s="49">
        <v>2319000000</v>
      </c>
      <c r="O155" s="50">
        <v>2319000000</v>
      </c>
      <c r="P155" s="51"/>
      <c r="Q155" s="49">
        <v>9116000000</v>
      </c>
      <c r="R155" s="50">
        <v>9116000000</v>
      </c>
      <c r="S155" s="51"/>
      <c r="T155" s="52"/>
      <c r="U155" s="49"/>
      <c r="V155" s="50"/>
      <c r="W155" s="50"/>
      <c r="X155" s="50"/>
      <c r="Y155" s="51"/>
      <c r="Z155" s="52">
        <v>1651000000</v>
      </c>
      <c r="AA155" s="52">
        <v>1098000000</v>
      </c>
      <c r="AB155" s="52"/>
      <c r="AC155" s="52"/>
      <c r="AD155" s="52"/>
      <c r="AE155" s="52"/>
      <c r="AF155" s="52"/>
      <c r="AG155" s="52">
        <v>553000000</v>
      </c>
      <c r="AH155" s="52">
        <v>13086000000</v>
      </c>
      <c r="AI155" s="49">
        <v>30429000000</v>
      </c>
      <c r="AJ155" s="50">
        <v>59511000000</v>
      </c>
      <c r="AK155" s="51">
        <v>-29082000000</v>
      </c>
      <c r="AL155" s="49"/>
      <c r="AM155" s="50"/>
      <c r="AN155" s="50"/>
      <c r="AO155" s="51"/>
      <c r="AP155" s="49">
        <v>10888000000</v>
      </c>
      <c r="AQ155" s="50"/>
      <c r="AR155" s="50">
        <v>6884000000</v>
      </c>
      <c r="AS155" s="50"/>
      <c r="AT155" s="50"/>
      <c r="AU155" s="50"/>
      <c r="AV155" s="50"/>
      <c r="AW155" s="50"/>
      <c r="AX155" s="50"/>
      <c r="AY155" s="50"/>
      <c r="AZ155" s="51">
        <v>4004000000</v>
      </c>
      <c r="BA155" s="52">
        <v>41317000000</v>
      </c>
      <c r="BB155" s="52">
        <v>54403000000</v>
      </c>
      <c r="BC155" s="49">
        <v>8049000000</v>
      </c>
      <c r="BD155" s="50">
        <v>3030000000</v>
      </c>
      <c r="BE155" s="50"/>
      <c r="BF155" s="50"/>
      <c r="BG155" s="51">
        <v>5019000000</v>
      </c>
      <c r="BH155" s="49">
        <v>964000000</v>
      </c>
      <c r="BI155" s="50"/>
      <c r="BJ155" s="50"/>
      <c r="BK155" s="51"/>
      <c r="BL155" s="49"/>
      <c r="BM155" s="50"/>
      <c r="BN155" s="50"/>
      <c r="BO155" s="50"/>
      <c r="BP155" s="50"/>
      <c r="BQ155" s="51"/>
      <c r="BR155" s="52">
        <v>9013000000</v>
      </c>
      <c r="BS155" s="49">
        <v>16617000000</v>
      </c>
      <c r="BT155" s="50"/>
      <c r="BU155" s="51"/>
      <c r="BV155" s="49">
        <v>11016000000</v>
      </c>
      <c r="BW155" s="50"/>
      <c r="BX155" s="50">
        <v>5095000000</v>
      </c>
      <c r="BY155" s="50"/>
      <c r="BZ155" s="50"/>
      <c r="CA155" s="50"/>
      <c r="CB155" s="50"/>
      <c r="CC155" s="50">
        <v>2821000000</v>
      </c>
      <c r="CD155" s="50"/>
      <c r="CE155" s="50"/>
      <c r="CF155" s="51">
        <v>3100000000</v>
      </c>
      <c r="CG155" s="52">
        <v>27633000000</v>
      </c>
      <c r="CH155" s="60">
        <v>36646000000</v>
      </c>
      <c r="CI155" s="52"/>
      <c r="CJ155" s="49">
        <v>3263000000</v>
      </c>
      <c r="CK155" s="50"/>
      <c r="CL155" s="50"/>
      <c r="CM155" s="51"/>
      <c r="CN155" s="54">
        <v>-9289000000</v>
      </c>
      <c r="CO155" s="50">
        <v>24648000000</v>
      </c>
      <c r="CP155" s="51">
        <v>-865000000</v>
      </c>
      <c r="CQ155" s="54">
        <v>17757000000</v>
      </c>
      <c r="CR155" s="50"/>
      <c r="CS155" s="56">
        <v>17757000000</v>
      </c>
      <c r="CT155" s="52">
        <v>54403000000</v>
      </c>
    </row>
    <row r="156" spans="1:98" x14ac:dyDescent="0.2">
      <c r="A156" s="47" t="s">
        <v>490</v>
      </c>
      <c r="B156" s="47" t="s">
        <v>491</v>
      </c>
      <c r="C156" s="47" t="str">
        <f>VLOOKUP(A156,'[1]S&amp;P 500 Wikipedia'!A:D,3,FALSE)</f>
        <v>Information Technology</v>
      </c>
      <c r="D156" s="47">
        <v>60283</v>
      </c>
      <c r="E156" s="47" t="s">
        <v>16</v>
      </c>
      <c r="F156" s="47">
        <v>2018</v>
      </c>
      <c r="G156" s="47" t="s">
        <v>17</v>
      </c>
      <c r="H156" s="48">
        <v>43373</v>
      </c>
      <c r="I156" s="48">
        <v>43425</v>
      </c>
      <c r="J156" s="48">
        <v>43588</v>
      </c>
      <c r="K156" s="47">
        <v>60463000</v>
      </c>
      <c r="L156" s="47">
        <v>61810000</v>
      </c>
      <c r="M156" s="47" t="s">
        <v>2067</v>
      </c>
      <c r="N156" s="49">
        <v>1039412000</v>
      </c>
      <c r="O156" s="50">
        <v>424707000</v>
      </c>
      <c r="P156" s="51">
        <v>614705000</v>
      </c>
      <c r="Q156" s="49">
        <v>295352000</v>
      </c>
      <c r="R156" s="50">
        <v>295352000</v>
      </c>
      <c r="S156" s="51"/>
      <c r="T156" s="52"/>
      <c r="U156" s="49">
        <v>30568000</v>
      </c>
      <c r="V156" s="50"/>
      <c r="W156" s="50"/>
      <c r="X156" s="50"/>
      <c r="Y156" s="51"/>
      <c r="Z156" s="52">
        <v>52326000</v>
      </c>
      <c r="AA156" s="52"/>
      <c r="AB156" s="52"/>
      <c r="AC156" s="52"/>
      <c r="AD156" s="52"/>
      <c r="AE156" s="52"/>
      <c r="AF156" s="52"/>
      <c r="AG156" s="52">
        <v>52326000</v>
      </c>
      <c r="AH156" s="52">
        <v>1417658000</v>
      </c>
      <c r="AI156" s="49">
        <v>145042000</v>
      </c>
      <c r="AJ156" s="50"/>
      <c r="AK156" s="51"/>
      <c r="AL156" s="49">
        <v>411184000</v>
      </c>
      <c r="AM156" s="50"/>
      <c r="AN156" s="50"/>
      <c r="AO156" s="51"/>
      <c r="AP156" s="49">
        <v>631592000</v>
      </c>
      <c r="AQ156" s="50"/>
      <c r="AR156" s="50">
        <v>555965000</v>
      </c>
      <c r="AS156" s="50"/>
      <c r="AT156" s="50"/>
      <c r="AU156" s="50">
        <v>33441000</v>
      </c>
      <c r="AV156" s="50"/>
      <c r="AW156" s="50"/>
      <c r="AX156" s="50"/>
      <c r="AY156" s="50"/>
      <c r="AZ156" s="51">
        <v>42186000</v>
      </c>
      <c r="BA156" s="52">
        <v>1187818000</v>
      </c>
      <c r="BB156" s="52">
        <v>2605476000</v>
      </c>
      <c r="BC156" s="49">
        <v>238736000</v>
      </c>
      <c r="BD156" s="50">
        <v>57757000</v>
      </c>
      <c r="BE156" s="50"/>
      <c r="BF156" s="50"/>
      <c r="BG156" s="51">
        <v>180979000</v>
      </c>
      <c r="BH156" s="49"/>
      <c r="BI156" s="50"/>
      <c r="BJ156" s="50"/>
      <c r="BK156" s="51"/>
      <c r="BL156" s="49">
        <v>715697000</v>
      </c>
      <c r="BM156" s="50">
        <v>715697000</v>
      </c>
      <c r="BN156" s="50"/>
      <c r="BO156" s="50"/>
      <c r="BP156" s="50"/>
      <c r="BQ156" s="51"/>
      <c r="BR156" s="52">
        <v>954433000</v>
      </c>
      <c r="BS156" s="49"/>
      <c r="BT156" s="50"/>
      <c r="BU156" s="51"/>
      <c r="BV156" s="49">
        <v>365551000</v>
      </c>
      <c r="BW156" s="50"/>
      <c r="BX156" s="50"/>
      <c r="BY156" s="50"/>
      <c r="BZ156" s="50"/>
      <c r="CA156" s="50"/>
      <c r="CB156" s="50">
        <v>299624000</v>
      </c>
      <c r="CC156" s="50">
        <v>35000</v>
      </c>
      <c r="CD156" s="50"/>
      <c r="CE156" s="50"/>
      <c r="CF156" s="51">
        <v>65892000</v>
      </c>
      <c r="CG156" s="52">
        <v>365551000</v>
      </c>
      <c r="CH156" s="60">
        <v>1319984000</v>
      </c>
      <c r="CI156" s="52">
        <v>0</v>
      </c>
      <c r="CJ156" s="49">
        <v>20427000</v>
      </c>
      <c r="CK156" s="50"/>
      <c r="CL156" s="50"/>
      <c r="CM156" s="51"/>
      <c r="CN156" s="54"/>
      <c r="CO156" s="50">
        <v>1287243000</v>
      </c>
      <c r="CP156" s="51">
        <v>-22178000</v>
      </c>
      <c r="CQ156" s="54">
        <v>1285492000</v>
      </c>
      <c r="CR156" s="50"/>
      <c r="CS156" s="56">
        <v>1285492000</v>
      </c>
      <c r="CT156" s="52">
        <v>2605476000</v>
      </c>
    </row>
    <row r="157" spans="1:98" x14ac:dyDescent="0.2">
      <c r="A157" s="47" t="s">
        <v>505</v>
      </c>
      <c r="B157" s="47" t="s">
        <v>506</v>
      </c>
      <c r="C157" s="47" t="str">
        <f>VLOOKUP(A157,'[1]S&amp;P 500 Wikipedia'!A:D,3,FALSE)</f>
        <v>Information Technology</v>
      </c>
      <c r="D157" s="47">
        <v>88558</v>
      </c>
      <c r="E157" s="47" t="s">
        <v>16</v>
      </c>
      <c r="F157" s="47">
        <v>2018</v>
      </c>
      <c r="G157" s="47" t="s">
        <v>17</v>
      </c>
      <c r="H157" s="48">
        <v>43465</v>
      </c>
      <c r="I157" s="48">
        <v>43517</v>
      </c>
      <c r="J157" s="48">
        <v>43517</v>
      </c>
      <c r="K157" s="47">
        <v>325000000</v>
      </c>
      <c r="L157" s="47">
        <v>330000000</v>
      </c>
      <c r="M157" s="47" t="s">
        <v>1753</v>
      </c>
      <c r="N157" s="49">
        <v>703000000</v>
      </c>
      <c r="O157" s="50">
        <v>703000000</v>
      </c>
      <c r="P157" s="51"/>
      <c r="Q157" s="49">
        <v>1472000000</v>
      </c>
      <c r="R157" s="50">
        <v>1472000000</v>
      </c>
      <c r="S157" s="51"/>
      <c r="T157" s="52"/>
      <c r="U157" s="49"/>
      <c r="V157" s="50"/>
      <c r="W157" s="50"/>
      <c r="X157" s="50"/>
      <c r="Y157" s="51"/>
      <c r="Z157" s="52">
        <v>1558000000</v>
      </c>
      <c r="AA157" s="52">
        <v>288000000</v>
      </c>
      <c r="AB157" s="52"/>
      <c r="AC157" s="52"/>
      <c r="AD157" s="52"/>
      <c r="AE157" s="52"/>
      <c r="AF157" s="52"/>
      <c r="AG157" s="52">
        <v>1270000000</v>
      </c>
      <c r="AH157" s="52">
        <v>3733000000</v>
      </c>
      <c r="AI157" s="49">
        <v>587000000</v>
      </c>
      <c r="AJ157" s="50"/>
      <c r="AK157" s="51"/>
      <c r="AL157" s="49"/>
      <c r="AM157" s="50"/>
      <c r="AN157" s="50"/>
      <c r="AO157" s="51"/>
      <c r="AP157" s="49">
        <v>19450000000</v>
      </c>
      <c r="AQ157" s="50">
        <v>4927000000</v>
      </c>
      <c r="AR157" s="50">
        <v>13545000000</v>
      </c>
      <c r="AS157" s="50"/>
      <c r="AT157" s="50"/>
      <c r="AU157" s="50"/>
      <c r="AV157" s="50"/>
      <c r="AW157" s="50"/>
      <c r="AX157" s="50"/>
      <c r="AY157" s="50"/>
      <c r="AZ157" s="51">
        <v>978000000</v>
      </c>
      <c r="BA157" s="52">
        <v>20037000000</v>
      </c>
      <c r="BB157" s="52">
        <v>23770000000</v>
      </c>
      <c r="BC157" s="49">
        <v>1099000000</v>
      </c>
      <c r="BD157" s="50"/>
      <c r="BE157" s="50"/>
      <c r="BF157" s="50"/>
      <c r="BG157" s="51">
        <v>1099000000</v>
      </c>
      <c r="BH157" s="49">
        <v>315000000</v>
      </c>
      <c r="BI157" s="50"/>
      <c r="BJ157" s="50"/>
      <c r="BK157" s="51"/>
      <c r="BL157" s="49">
        <v>1711000000</v>
      </c>
      <c r="BM157" s="50">
        <v>739000000</v>
      </c>
      <c r="BN157" s="50"/>
      <c r="BO157" s="50"/>
      <c r="BP157" s="50"/>
      <c r="BQ157" s="51">
        <v>972000000</v>
      </c>
      <c r="BR157" s="52">
        <v>3125000000</v>
      </c>
      <c r="BS157" s="49">
        <v>8670000000</v>
      </c>
      <c r="BT157" s="50"/>
      <c r="BU157" s="51"/>
      <c r="BV157" s="49">
        <v>1753000000</v>
      </c>
      <c r="BW157" s="50"/>
      <c r="BX157" s="50"/>
      <c r="BY157" s="50"/>
      <c r="BZ157" s="50"/>
      <c r="CA157" s="50"/>
      <c r="CB157" s="50">
        <v>67000000</v>
      </c>
      <c r="CC157" s="50">
        <v>1360000000</v>
      </c>
      <c r="CD157" s="50"/>
      <c r="CE157" s="50"/>
      <c r="CF157" s="51">
        <v>326000000</v>
      </c>
      <c r="CG157" s="52">
        <v>10423000000</v>
      </c>
      <c r="CH157" s="60">
        <v>13548000000</v>
      </c>
      <c r="CI157" s="52">
        <v>0</v>
      </c>
      <c r="CJ157" s="49">
        <v>10804000000</v>
      </c>
      <c r="CK157" s="50"/>
      <c r="CL157" s="50"/>
      <c r="CM157" s="51"/>
      <c r="CN157" s="54">
        <v>-4687000000</v>
      </c>
      <c r="CO157" s="50">
        <v>4528000000</v>
      </c>
      <c r="CP157" s="51">
        <v>-430000000</v>
      </c>
      <c r="CQ157" s="54">
        <v>10215000000</v>
      </c>
      <c r="CR157" s="50">
        <v>7000000</v>
      </c>
      <c r="CS157" s="56">
        <v>10222000000</v>
      </c>
      <c r="CT157" s="52">
        <v>23770000000</v>
      </c>
    </row>
    <row r="158" spans="1:98" x14ac:dyDescent="0.2">
      <c r="A158" s="47" t="s">
        <v>508</v>
      </c>
      <c r="B158" s="47" t="s">
        <v>509</v>
      </c>
      <c r="C158" s="47" t="str">
        <f>VLOOKUP(A158,'[1]S&amp;P 500 Wikipedia'!A:D,3,FALSE)</f>
        <v>Information Technology</v>
      </c>
      <c r="D158" s="47">
        <v>378146</v>
      </c>
      <c r="E158" s="47" t="s">
        <v>16</v>
      </c>
      <c r="F158" s="47">
        <v>2018</v>
      </c>
      <c r="G158" s="47" t="s">
        <v>17</v>
      </c>
      <c r="H158" s="48">
        <v>43465</v>
      </c>
      <c r="I158" s="48">
        <v>43517</v>
      </c>
      <c r="J158" s="48">
        <v>43517</v>
      </c>
      <c r="K158" s="47">
        <v>396700000</v>
      </c>
      <c r="L158" s="47">
        <v>404800000</v>
      </c>
      <c r="M158" s="47" t="s">
        <v>1754</v>
      </c>
      <c r="N158" s="49">
        <v>415000000</v>
      </c>
      <c r="O158" s="50">
        <v>415000000</v>
      </c>
      <c r="P158" s="51"/>
      <c r="Q158" s="49">
        <v>1049000000</v>
      </c>
      <c r="R158" s="50">
        <v>1049000000</v>
      </c>
      <c r="S158" s="51"/>
      <c r="T158" s="52"/>
      <c r="U158" s="49"/>
      <c r="V158" s="50"/>
      <c r="W158" s="50"/>
      <c r="X158" s="50"/>
      <c r="Y158" s="51"/>
      <c r="Z158" s="52">
        <v>760000000</v>
      </c>
      <c r="AA158" s="52">
        <v>760000000</v>
      </c>
      <c r="AB158" s="52"/>
      <c r="AC158" s="52">
        <v>0</v>
      </c>
      <c r="AD158" s="52"/>
      <c r="AE158" s="52"/>
      <c r="AF158" s="52"/>
      <c r="AG158" s="52"/>
      <c r="AH158" s="52">
        <v>2224000000</v>
      </c>
      <c r="AI158" s="49">
        <v>398000000</v>
      </c>
      <c r="AJ158" s="50"/>
      <c r="AK158" s="51"/>
      <c r="AL158" s="49"/>
      <c r="AM158" s="50"/>
      <c r="AN158" s="50"/>
      <c r="AO158" s="51"/>
      <c r="AP158" s="49">
        <v>8640000000</v>
      </c>
      <c r="AQ158" s="50">
        <v>2143000000</v>
      </c>
      <c r="AR158" s="50">
        <v>5702000000</v>
      </c>
      <c r="AS158" s="50"/>
      <c r="AT158" s="50"/>
      <c r="AU158" s="50"/>
      <c r="AV158" s="50"/>
      <c r="AW158" s="50"/>
      <c r="AX158" s="50"/>
      <c r="AY158" s="50"/>
      <c r="AZ158" s="51">
        <v>795000000</v>
      </c>
      <c r="BA158" s="52">
        <v>9038000000</v>
      </c>
      <c r="BB158" s="52">
        <v>11262000000</v>
      </c>
      <c r="BC158" s="49">
        <v>1626000000</v>
      </c>
      <c r="BD158" s="50">
        <v>1626000000</v>
      </c>
      <c r="BE158" s="50"/>
      <c r="BF158" s="50"/>
      <c r="BG158" s="51"/>
      <c r="BH158" s="49">
        <v>4000000</v>
      </c>
      <c r="BI158" s="50"/>
      <c r="BJ158" s="50"/>
      <c r="BK158" s="51"/>
      <c r="BL158" s="49">
        <v>380000000</v>
      </c>
      <c r="BM158" s="50">
        <v>380000000</v>
      </c>
      <c r="BN158" s="50"/>
      <c r="BO158" s="50"/>
      <c r="BP158" s="50"/>
      <c r="BQ158" s="51"/>
      <c r="BR158" s="52">
        <v>2010000000</v>
      </c>
      <c r="BS158" s="49">
        <v>5955000000</v>
      </c>
      <c r="BT158" s="50"/>
      <c r="BU158" s="51"/>
      <c r="BV158" s="49">
        <v>1004000000</v>
      </c>
      <c r="BW158" s="50"/>
      <c r="BX158" s="50"/>
      <c r="BY158" s="50"/>
      <c r="BZ158" s="50"/>
      <c r="CA158" s="50"/>
      <c r="CB158" s="50"/>
      <c r="CC158" s="50">
        <v>745000000</v>
      </c>
      <c r="CD158" s="50"/>
      <c r="CE158" s="50"/>
      <c r="CF158" s="51">
        <v>259000000</v>
      </c>
      <c r="CG158" s="52">
        <v>6959000000</v>
      </c>
      <c r="CH158" s="60">
        <v>8969000000</v>
      </c>
      <c r="CI158" s="52">
        <v>0</v>
      </c>
      <c r="CJ158" s="49">
        <v>1065000000</v>
      </c>
      <c r="CK158" s="50"/>
      <c r="CL158" s="50"/>
      <c r="CM158" s="51"/>
      <c r="CN158" s="54">
        <v>-10340000000</v>
      </c>
      <c r="CO158" s="50">
        <v>11635000000</v>
      </c>
      <c r="CP158" s="51">
        <v>-67000000</v>
      </c>
      <c r="CQ158" s="54">
        <v>2293000000</v>
      </c>
      <c r="CR158" s="50"/>
      <c r="CS158" s="56">
        <v>2293000000</v>
      </c>
      <c r="CT158" s="52">
        <v>11262000000</v>
      </c>
    </row>
    <row r="159" spans="1:98" x14ac:dyDescent="0.2">
      <c r="A159" s="47" t="s">
        <v>514</v>
      </c>
      <c r="B159" s="47" t="s">
        <v>515</v>
      </c>
      <c r="C159" s="47" t="str">
        <f>VLOOKUP(A159,'[1]S&amp;P 500 Wikipedia'!A:D,3,FALSE)</f>
        <v>Information Technology</v>
      </c>
      <c r="D159" s="47">
        <v>367930</v>
      </c>
      <c r="E159" s="47" t="s">
        <v>16</v>
      </c>
      <c r="F159" s="47">
        <v>2018</v>
      </c>
      <c r="G159" s="47" t="s">
        <v>17</v>
      </c>
      <c r="H159" s="48">
        <v>43465</v>
      </c>
      <c r="I159" s="48">
        <v>43524</v>
      </c>
      <c r="J159" s="48">
        <v>43587</v>
      </c>
      <c r="K159" s="47">
        <v>136817000</v>
      </c>
      <c r="L159" s="47">
        <v>139366000</v>
      </c>
      <c r="M159" s="47" t="s">
        <v>2068</v>
      </c>
      <c r="N159" s="49">
        <v>512144000</v>
      </c>
      <c r="O159" s="50">
        <v>512144000</v>
      </c>
      <c r="P159" s="51"/>
      <c r="Q159" s="49">
        <v>323746000</v>
      </c>
      <c r="R159" s="50">
        <v>323746000</v>
      </c>
      <c r="S159" s="51"/>
      <c r="T159" s="52"/>
      <c r="U159" s="49">
        <v>352107000</v>
      </c>
      <c r="V159" s="50"/>
      <c r="W159" s="50"/>
      <c r="X159" s="50"/>
      <c r="Y159" s="51"/>
      <c r="Z159" s="52">
        <v>104650000</v>
      </c>
      <c r="AA159" s="52">
        <v>102618000</v>
      </c>
      <c r="AB159" s="52"/>
      <c r="AC159" s="52"/>
      <c r="AD159" s="52"/>
      <c r="AE159" s="52"/>
      <c r="AF159" s="52">
        <v>2032000</v>
      </c>
      <c r="AG159" s="52"/>
      <c r="AH159" s="52">
        <v>1292647000</v>
      </c>
      <c r="AI159" s="49">
        <v>247407000</v>
      </c>
      <c r="AJ159" s="50"/>
      <c r="AK159" s="51"/>
      <c r="AL159" s="49">
        <v>14210000</v>
      </c>
      <c r="AM159" s="50"/>
      <c r="AN159" s="50"/>
      <c r="AO159" s="51"/>
      <c r="AP159" s="49">
        <v>1226978000</v>
      </c>
      <c r="AQ159" s="50">
        <v>146845000</v>
      </c>
      <c r="AR159" s="50">
        <v>904571000</v>
      </c>
      <c r="AS159" s="50"/>
      <c r="AT159" s="50"/>
      <c r="AU159" s="50">
        <v>100620000</v>
      </c>
      <c r="AV159" s="50"/>
      <c r="AW159" s="50"/>
      <c r="AX159" s="50"/>
      <c r="AY159" s="50"/>
      <c r="AZ159" s="51">
        <v>74942000</v>
      </c>
      <c r="BA159" s="52">
        <v>1488595000</v>
      </c>
      <c r="BB159" s="52">
        <v>2781242000</v>
      </c>
      <c r="BC159" s="49">
        <v>247434000</v>
      </c>
      <c r="BD159" s="50">
        <v>95496000</v>
      </c>
      <c r="BE159" s="50">
        <v>13855000</v>
      </c>
      <c r="BF159" s="50"/>
      <c r="BG159" s="51">
        <v>138083000</v>
      </c>
      <c r="BH159" s="49">
        <v>0</v>
      </c>
      <c r="BI159" s="50"/>
      <c r="BJ159" s="50"/>
      <c r="BK159" s="51"/>
      <c r="BL159" s="49">
        <v>68580000</v>
      </c>
      <c r="BM159" s="50">
        <v>32703000</v>
      </c>
      <c r="BN159" s="50"/>
      <c r="BO159" s="50"/>
      <c r="BP159" s="50"/>
      <c r="BQ159" s="51">
        <v>35877000</v>
      </c>
      <c r="BR159" s="52">
        <v>316014000</v>
      </c>
      <c r="BS159" s="49">
        <v>421948000</v>
      </c>
      <c r="BT159" s="50"/>
      <c r="BU159" s="51"/>
      <c r="BV159" s="49">
        <v>166494000</v>
      </c>
      <c r="BW159" s="50"/>
      <c r="BX159" s="50">
        <v>67132000</v>
      </c>
      <c r="BY159" s="50"/>
      <c r="BZ159" s="50"/>
      <c r="CA159" s="50"/>
      <c r="CB159" s="50"/>
      <c r="CC159" s="50">
        <v>22927000</v>
      </c>
      <c r="CD159" s="50"/>
      <c r="CE159" s="50"/>
      <c r="CF159" s="51">
        <v>76435000</v>
      </c>
      <c r="CG159" s="52">
        <v>588442000</v>
      </c>
      <c r="CH159" s="60">
        <v>904456000</v>
      </c>
      <c r="CI159" s="52">
        <v>0</v>
      </c>
      <c r="CJ159" s="49">
        <v>1355000</v>
      </c>
      <c r="CK159" s="50"/>
      <c r="CL159" s="50"/>
      <c r="CM159" s="51"/>
      <c r="CN159" s="54"/>
      <c r="CO159" s="50">
        <v>2024523000</v>
      </c>
      <c r="CP159" s="51">
        <v>-149092000</v>
      </c>
      <c r="CQ159" s="54">
        <v>1876786000</v>
      </c>
      <c r="CR159" s="50"/>
      <c r="CS159" s="56">
        <v>1876786000</v>
      </c>
      <c r="CT159" s="52">
        <v>2781242000</v>
      </c>
    </row>
    <row r="160" spans="1:98" x14ac:dyDescent="0.2">
      <c r="A160" s="47" t="s">
        <v>517</v>
      </c>
      <c r="B160" s="47" t="s">
        <v>518</v>
      </c>
      <c r="C160" s="47" t="str">
        <f>VLOOKUP(A160,'[1]S&amp;P 500 Wikipedia'!A:D,3,FALSE)</f>
        <v>Industrials</v>
      </c>
      <c r="D160" s="47">
        <v>378147</v>
      </c>
      <c r="E160" s="47" t="s">
        <v>16</v>
      </c>
      <c r="F160" s="47">
        <v>2018</v>
      </c>
      <c r="G160" s="47" t="s">
        <v>17</v>
      </c>
      <c r="H160" s="48">
        <v>43465</v>
      </c>
      <c r="I160" s="48">
        <v>43516</v>
      </c>
      <c r="J160" s="48">
        <v>43677</v>
      </c>
      <c r="K160" s="47">
        <v>130844000</v>
      </c>
      <c r="L160" s="47">
        <v>131413000</v>
      </c>
      <c r="M160" s="47" t="s">
        <v>2069</v>
      </c>
      <c r="N160" s="49">
        <v>619683000</v>
      </c>
      <c r="O160" s="50">
        <v>619683000</v>
      </c>
      <c r="P160" s="51"/>
      <c r="Q160" s="49">
        <v>792434000</v>
      </c>
      <c r="R160" s="50">
        <v>792434000</v>
      </c>
      <c r="S160" s="51"/>
      <c r="T160" s="52"/>
      <c r="U160" s="49">
        <v>633871000</v>
      </c>
      <c r="V160" s="50"/>
      <c r="W160" s="50"/>
      <c r="X160" s="50"/>
      <c r="Y160" s="51"/>
      <c r="Z160" s="52">
        <v>337157000</v>
      </c>
      <c r="AA160" s="52">
        <v>108578000</v>
      </c>
      <c r="AB160" s="52"/>
      <c r="AC160" s="52"/>
      <c r="AD160" s="52"/>
      <c r="AE160" s="52"/>
      <c r="AF160" s="52"/>
      <c r="AG160" s="52">
        <v>228579000</v>
      </c>
      <c r="AH160" s="52">
        <v>2383145000</v>
      </c>
      <c r="AI160" s="49">
        <v>610096000</v>
      </c>
      <c r="AJ160" s="50"/>
      <c r="AK160" s="51"/>
      <c r="AL160" s="49"/>
      <c r="AM160" s="50"/>
      <c r="AN160" s="50"/>
      <c r="AO160" s="51"/>
      <c r="AP160" s="49">
        <v>1623036000</v>
      </c>
      <c r="AQ160" s="50"/>
      <c r="AR160" s="50">
        <v>1197640000</v>
      </c>
      <c r="AS160" s="50">
        <v>190550000</v>
      </c>
      <c r="AT160" s="50"/>
      <c r="AU160" s="50">
        <v>44682000</v>
      </c>
      <c r="AV160" s="50"/>
      <c r="AW160" s="50"/>
      <c r="AX160" s="50"/>
      <c r="AY160" s="50"/>
      <c r="AZ160" s="51">
        <v>190164000</v>
      </c>
      <c r="BA160" s="52">
        <v>2233132000</v>
      </c>
      <c r="BB160" s="52">
        <v>4616277000</v>
      </c>
      <c r="BC160" s="49">
        <v>810299000</v>
      </c>
      <c r="BD160" s="50">
        <v>418893000</v>
      </c>
      <c r="BE160" s="50"/>
      <c r="BF160" s="50"/>
      <c r="BG160" s="51">
        <v>391406000</v>
      </c>
      <c r="BH160" s="49">
        <v>68218000</v>
      </c>
      <c r="BI160" s="50"/>
      <c r="BJ160" s="50"/>
      <c r="BK160" s="51"/>
      <c r="BL160" s="49">
        <v>202458000</v>
      </c>
      <c r="BM160" s="50"/>
      <c r="BN160" s="50"/>
      <c r="BO160" s="50"/>
      <c r="BP160" s="50"/>
      <c r="BQ160" s="51">
        <v>202458000</v>
      </c>
      <c r="BR160" s="52">
        <v>1080975000</v>
      </c>
      <c r="BS160" s="49">
        <v>1414829000</v>
      </c>
      <c r="BT160" s="50"/>
      <c r="BU160" s="51"/>
      <c r="BV160" s="49">
        <v>459693000</v>
      </c>
      <c r="BW160" s="50"/>
      <c r="BX160" s="50"/>
      <c r="BY160" s="50"/>
      <c r="BZ160" s="50"/>
      <c r="CA160" s="50"/>
      <c r="CB160" s="50"/>
      <c r="CC160" s="50"/>
      <c r="CD160" s="50"/>
      <c r="CE160" s="50"/>
      <c r="CF160" s="51">
        <v>459693000</v>
      </c>
      <c r="CG160" s="52">
        <v>1874522000</v>
      </c>
      <c r="CH160" s="60">
        <v>2955497000</v>
      </c>
      <c r="CI160" s="52"/>
      <c r="CJ160" s="49">
        <v>715542000</v>
      </c>
      <c r="CK160" s="50"/>
      <c r="CL160" s="50"/>
      <c r="CM160" s="51"/>
      <c r="CN160" s="54">
        <v>-2049404000</v>
      </c>
      <c r="CO160" s="50">
        <v>3543007000</v>
      </c>
      <c r="CP160" s="51">
        <v>-566830000</v>
      </c>
      <c r="CQ160" s="54">
        <v>1642315000</v>
      </c>
      <c r="CR160" s="50">
        <v>18465000</v>
      </c>
      <c r="CS160" s="56">
        <v>1660780000</v>
      </c>
      <c r="CT160" s="52">
        <v>4616277000</v>
      </c>
    </row>
    <row r="161" spans="1:98" x14ac:dyDescent="0.2">
      <c r="A161" s="47" t="s">
        <v>511</v>
      </c>
      <c r="B161" s="47" t="s">
        <v>512</v>
      </c>
      <c r="C161" s="47" t="str">
        <f>VLOOKUP(A161,'[1]S&amp;P 500 Wikipedia'!A:D,3,FALSE)</f>
        <v>Information Technology</v>
      </c>
      <c r="D161" s="47">
        <v>740486</v>
      </c>
      <c r="E161" s="47" t="s">
        <v>16</v>
      </c>
      <c r="F161" s="47">
        <v>2018</v>
      </c>
      <c r="G161" s="47" t="s">
        <v>17</v>
      </c>
      <c r="H161" s="48">
        <v>43465</v>
      </c>
      <c r="I161" s="48">
        <v>43525</v>
      </c>
      <c r="J161" s="48">
        <v>43595</v>
      </c>
      <c r="K161" s="47">
        <v>87610000</v>
      </c>
      <c r="L161" s="47">
        <v>90571000</v>
      </c>
      <c r="M161" s="47" t="s">
        <v>2070</v>
      </c>
      <c r="N161" s="49">
        <v>1031145000</v>
      </c>
      <c r="O161" s="50">
        <v>1031145000</v>
      </c>
      <c r="P161" s="51"/>
      <c r="Q161" s="49">
        <v>1425815000</v>
      </c>
      <c r="R161" s="50"/>
      <c r="S161" s="51"/>
      <c r="T161" s="52"/>
      <c r="U161" s="49"/>
      <c r="V161" s="50"/>
      <c r="W161" s="50"/>
      <c r="X161" s="50"/>
      <c r="Y161" s="51"/>
      <c r="Z161" s="52">
        <v>1419026000</v>
      </c>
      <c r="AA161" s="52">
        <v>199278000</v>
      </c>
      <c r="AB161" s="52"/>
      <c r="AC161" s="52"/>
      <c r="AD161" s="52"/>
      <c r="AE161" s="52"/>
      <c r="AF161" s="52"/>
      <c r="AG161" s="52">
        <v>1219748000</v>
      </c>
      <c r="AH161" s="52">
        <v>3875986000</v>
      </c>
      <c r="AI161" s="49">
        <v>186201000</v>
      </c>
      <c r="AJ161" s="50"/>
      <c r="AK161" s="51"/>
      <c r="AL161" s="49">
        <v>42674000</v>
      </c>
      <c r="AM161" s="50"/>
      <c r="AN161" s="50"/>
      <c r="AO161" s="51"/>
      <c r="AP161" s="49">
        <v>7097616000</v>
      </c>
      <c r="AQ161" s="50"/>
      <c r="AR161" s="50">
        <v>4542074000</v>
      </c>
      <c r="AS161" s="50">
        <v>2407910000</v>
      </c>
      <c r="AT161" s="50"/>
      <c r="AU161" s="50"/>
      <c r="AV161" s="50"/>
      <c r="AW161" s="50"/>
      <c r="AX161" s="50"/>
      <c r="AY161" s="50"/>
      <c r="AZ161" s="51">
        <v>147632000</v>
      </c>
      <c r="BA161" s="52">
        <v>7326491000</v>
      </c>
      <c r="BB161" s="52">
        <v>11202477000</v>
      </c>
      <c r="BC161" s="49">
        <v>2563859000</v>
      </c>
      <c r="BD161" s="50">
        <v>1117649000</v>
      </c>
      <c r="BE161" s="50"/>
      <c r="BF161" s="50"/>
      <c r="BG161" s="51">
        <v>1446210000</v>
      </c>
      <c r="BH161" s="49">
        <v>886000000</v>
      </c>
      <c r="BI161" s="50"/>
      <c r="BJ161" s="50"/>
      <c r="BK161" s="51"/>
      <c r="BL161" s="49">
        <v>1045354000</v>
      </c>
      <c r="BM161" s="50"/>
      <c r="BN161" s="50"/>
      <c r="BO161" s="50"/>
      <c r="BP161" s="50"/>
      <c r="BQ161" s="51">
        <v>1045354000</v>
      </c>
      <c r="BR161" s="52">
        <v>4495213000</v>
      </c>
      <c r="BS161" s="49">
        <v>2748431000</v>
      </c>
      <c r="BT161" s="50"/>
      <c r="BU161" s="51"/>
      <c r="BV161" s="49">
        <v>618653000</v>
      </c>
      <c r="BW161" s="50"/>
      <c r="BX161" s="50"/>
      <c r="BY161" s="50"/>
      <c r="BZ161" s="50"/>
      <c r="CA161" s="50"/>
      <c r="CB161" s="50"/>
      <c r="CC161" s="50">
        <v>491946000</v>
      </c>
      <c r="CD161" s="50"/>
      <c r="CE161" s="50"/>
      <c r="CF161" s="51">
        <v>126707000</v>
      </c>
      <c r="CG161" s="52">
        <v>3367084000</v>
      </c>
      <c r="CH161" s="60">
        <v>7862297000</v>
      </c>
      <c r="CI161" s="52"/>
      <c r="CJ161" s="49">
        <v>2306966000</v>
      </c>
      <c r="CK161" s="50"/>
      <c r="CL161" s="50"/>
      <c r="CM161" s="51"/>
      <c r="CN161" s="54">
        <v>-1870584000</v>
      </c>
      <c r="CO161" s="50">
        <v>3817656000</v>
      </c>
      <c r="CP161" s="51">
        <v>-913858000</v>
      </c>
      <c r="CQ161" s="54">
        <v>3340180000</v>
      </c>
      <c r="CR161" s="50"/>
      <c r="CS161" s="56">
        <v>3340180000</v>
      </c>
      <c r="CT161" s="52">
        <v>11202477000</v>
      </c>
    </row>
    <row r="162" spans="1:98" x14ac:dyDescent="0.2">
      <c r="A162" s="47" t="s">
        <v>520</v>
      </c>
      <c r="B162" s="47" t="s">
        <v>521</v>
      </c>
      <c r="C162" s="47" t="str">
        <f>VLOOKUP(A162,'[1]S&amp;P 500 Wikipedia'!A:D,3,FALSE)</f>
        <v>Materials</v>
      </c>
      <c r="D162" s="47">
        <v>378149</v>
      </c>
      <c r="E162" s="47" t="s">
        <v>16</v>
      </c>
      <c r="F162" s="47">
        <v>2018</v>
      </c>
      <c r="G162" s="47" t="s">
        <v>17</v>
      </c>
      <c r="H162" s="48">
        <v>43465</v>
      </c>
      <c r="I162" s="48">
        <v>43524</v>
      </c>
      <c r="J162" s="48">
        <v>43593</v>
      </c>
      <c r="K162" s="47">
        <v>153828648</v>
      </c>
      <c r="L162" s="47">
        <v>155373668</v>
      </c>
      <c r="M162" s="47" t="s">
        <v>2071</v>
      </c>
      <c r="N162" s="49">
        <v>134400000</v>
      </c>
      <c r="O162" s="50">
        <v>134400000</v>
      </c>
      <c r="P162" s="51"/>
      <c r="Q162" s="49">
        <v>2143800000</v>
      </c>
      <c r="R162" s="50">
        <v>2143800000</v>
      </c>
      <c r="S162" s="51"/>
      <c r="T162" s="52"/>
      <c r="U162" s="49">
        <v>1025500000</v>
      </c>
      <c r="V162" s="50"/>
      <c r="W162" s="50"/>
      <c r="X162" s="50"/>
      <c r="Y162" s="51"/>
      <c r="Z162" s="52">
        <v>726500000</v>
      </c>
      <c r="AA162" s="52">
        <v>432600000</v>
      </c>
      <c r="AB162" s="52"/>
      <c r="AC162" s="52"/>
      <c r="AD162" s="52"/>
      <c r="AE162" s="52"/>
      <c r="AF162" s="52">
        <v>293900000</v>
      </c>
      <c r="AG162" s="52"/>
      <c r="AH162" s="52">
        <v>4030200000</v>
      </c>
      <c r="AI162" s="49">
        <v>756900000</v>
      </c>
      <c r="AJ162" s="50"/>
      <c r="AK162" s="51"/>
      <c r="AL162" s="49"/>
      <c r="AM162" s="50"/>
      <c r="AN162" s="50"/>
      <c r="AO162" s="51"/>
      <c r="AP162" s="49">
        <v>5187200000</v>
      </c>
      <c r="AQ162" s="50"/>
      <c r="AR162" s="50">
        <v>1468100000</v>
      </c>
      <c r="AS162" s="50">
        <v>2703400000</v>
      </c>
      <c r="AT162" s="50"/>
      <c r="AU162" s="50">
        <v>272800000</v>
      </c>
      <c r="AV162" s="50"/>
      <c r="AW162" s="50"/>
      <c r="AX162" s="50">
        <v>358800000</v>
      </c>
      <c r="AY162" s="50">
        <v>700000</v>
      </c>
      <c r="AZ162" s="51">
        <v>383400000</v>
      </c>
      <c r="BA162" s="52">
        <v>5944100000</v>
      </c>
      <c r="BB162" s="52">
        <v>9974300000</v>
      </c>
      <c r="BC162" s="49">
        <v>1822900000</v>
      </c>
      <c r="BD162" s="50">
        <v>795500000</v>
      </c>
      <c r="BE162" s="50">
        <v>85100000</v>
      </c>
      <c r="BF162" s="50"/>
      <c r="BG162" s="51">
        <v>942300000</v>
      </c>
      <c r="BH162" s="49">
        <v>547700000</v>
      </c>
      <c r="BI162" s="50"/>
      <c r="BJ162" s="50"/>
      <c r="BK162" s="51"/>
      <c r="BL162" s="49">
        <v>622800000</v>
      </c>
      <c r="BM162" s="50"/>
      <c r="BN162" s="50"/>
      <c r="BO162" s="50"/>
      <c r="BP162" s="50">
        <v>97300000</v>
      </c>
      <c r="BQ162" s="51">
        <v>525500000</v>
      </c>
      <c r="BR162" s="52">
        <v>2993400000</v>
      </c>
      <c r="BS162" s="49">
        <v>2145000000</v>
      </c>
      <c r="BT162" s="50"/>
      <c r="BU162" s="51"/>
      <c r="BV162" s="49">
        <v>1625500000</v>
      </c>
      <c r="BW162" s="50"/>
      <c r="BX162" s="50">
        <v>47200000</v>
      </c>
      <c r="BY162" s="50"/>
      <c r="BZ162" s="50"/>
      <c r="CA162" s="50"/>
      <c r="CB162" s="50"/>
      <c r="CC162" s="50">
        <v>330800000</v>
      </c>
      <c r="CD162" s="50"/>
      <c r="CE162" s="50">
        <v>46100000</v>
      </c>
      <c r="CF162" s="51">
        <v>1201400000</v>
      </c>
      <c r="CG162" s="52">
        <v>3770500000</v>
      </c>
      <c r="CH162" s="60">
        <v>6763900000</v>
      </c>
      <c r="CI162" s="52">
        <v>0</v>
      </c>
      <c r="CJ162" s="49">
        <v>794800000</v>
      </c>
      <c r="CK162" s="50"/>
      <c r="CL162" s="50"/>
      <c r="CM162" s="51"/>
      <c r="CN162" s="54">
        <v>-1699100000</v>
      </c>
      <c r="CO162" s="50">
        <v>4334300000</v>
      </c>
      <c r="CP162" s="51">
        <v>-308900000</v>
      </c>
      <c r="CQ162" s="54">
        <v>3121100000</v>
      </c>
      <c r="CR162" s="50">
        <v>89300000</v>
      </c>
      <c r="CS162" s="56">
        <v>3210400000</v>
      </c>
      <c r="CT162" s="52">
        <v>9974300000</v>
      </c>
    </row>
    <row r="163" spans="1:98" x14ac:dyDescent="0.2">
      <c r="A163" s="47" t="s">
        <v>535</v>
      </c>
      <c r="B163" s="47" t="s">
        <v>536</v>
      </c>
      <c r="C163" s="47" t="str">
        <f>VLOOKUP(A163,'[1]S&amp;P 500 Wikipedia'!A:D,3,FALSE)</f>
        <v>Communication Services</v>
      </c>
      <c r="D163" s="47">
        <v>885908</v>
      </c>
      <c r="E163" s="47" t="s">
        <v>16</v>
      </c>
      <c r="F163" s="47">
        <v>2019</v>
      </c>
      <c r="G163" s="47" t="s">
        <v>17</v>
      </c>
      <c r="H163" s="48">
        <v>43646</v>
      </c>
      <c r="I163" s="48">
        <v>43683</v>
      </c>
      <c r="J163" s="48">
        <v>43775</v>
      </c>
      <c r="K163" s="47">
        <v>621000000</v>
      </c>
      <c r="L163" s="47">
        <v>621000000</v>
      </c>
      <c r="M163" s="47" t="s">
        <v>2072</v>
      </c>
      <c r="N163" s="49">
        <v>3234000000</v>
      </c>
      <c r="O163" s="50">
        <v>3234000000</v>
      </c>
      <c r="P163" s="51"/>
      <c r="Q163" s="49">
        <v>1967000000</v>
      </c>
      <c r="R163" s="50">
        <v>1967000000</v>
      </c>
      <c r="S163" s="51"/>
      <c r="T163" s="52"/>
      <c r="U163" s="49">
        <v>1129000000</v>
      </c>
      <c r="V163" s="50"/>
      <c r="W163" s="50"/>
      <c r="X163" s="50"/>
      <c r="Y163" s="51"/>
      <c r="Z163" s="52">
        <v>148000000</v>
      </c>
      <c r="AA163" s="52"/>
      <c r="AB163" s="52"/>
      <c r="AC163" s="52"/>
      <c r="AD163" s="52"/>
      <c r="AE163" s="52"/>
      <c r="AF163" s="52"/>
      <c r="AG163" s="52">
        <v>148000000</v>
      </c>
      <c r="AH163" s="52">
        <v>6478000000</v>
      </c>
      <c r="AI163" s="49">
        <v>1313000000</v>
      </c>
      <c r="AJ163" s="50"/>
      <c r="AK163" s="51"/>
      <c r="AL163" s="49"/>
      <c r="AM163" s="50"/>
      <c r="AN163" s="50"/>
      <c r="AO163" s="51"/>
      <c r="AP163" s="49">
        <v>11718000000</v>
      </c>
      <c r="AQ163" s="50">
        <v>2851000000</v>
      </c>
      <c r="AR163" s="50">
        <v>2691000000</v>
      </c>
      <c r="AS163" s="50"/>
      <c r="AT163" s="50"/>
      <c r="AU163" s="50">
        <v>4651000000</v>
      </c>
      <c r="AV163" s="50"/>
      <c r="AW163" s="50"/>
      <c r="AX163" s="50"/>
      <c r="AY163" s="50"/>
      <c r="AZ163" s="51">
        <v>1525000000</v>
      </c>
      <c r="BA163" s="52">
        <v>13031000000</v>
      </c>
      <c r="BB163" s="52">
        <v>19509000000</v>
      </c>
      <c r="BC163" s="49">
        <v>1712000000</v>
      </c>
      <c r="BD163" s="50"/>
      <c r="BE163" s="50"/>
      <c r="BF163" s="50"/>
      <c r="BG163" s="51">
        <v>1712000000</v>
      </c>
      <c r="BH163" s="49"/>
      <c r="BI163" s="50"/>
      <c r="BJ163" s="50"/>
      <c r="BK163" s="51"/>
      <c r="BL163" s="49"/>
      <c r="BM163" s="50"/>
      <c r="BN163" s="50"/>
      <c r="BO163" s="50"/>
      <c r="BP163" s="50"/>
      <c r="BQ163" s="51"/>
      <c r="BR163" s="52">
        <v>1712000000</v>
      </c>
      <c r="BS163" s="49">
        <v>6751000000</v>
      </c>
      <c r="BT163" s="50"/>
      <c r="BU163" s="51"/>
      <c r="BV163" s="49">
        <v>899000000</v>
      </c>
      <c r="BW163" s="50"/>
      <c r="BX163" s="50"/>
      <c r="BY163" s="50"/>
      <c r="BZ163" s="50"/>
      <c r="CA163" s="50"/>
      <c r="CB163" s="50"/>
      <c r="CC163" s="50"/>
      <c r="CD163" s="50"/>
      <c r="CE163" s="50"/>
      <c r="CF163" s="51">
        <v>899000000</v>
      </c>
      <c r="CG163" s="52">
        <v>7650000000</v>
      </c>
      <c r="CH163" s="60">
        <v>9362000000</v>
      </c>
      <c r="CI163" s="52"/>
      <c r="CJ163" s="49">
        <v>9898000000</v>
      </c>
      <c r="CK163" s="50"/>
      <c r="CL163" s="50"/>
      <c r="CM163" s="51"/>
      <c r="CN163" s="54"/>
      <c r="CO163" s="50">
        <v>357000000</v>
      </c>
      <c r="CP163" s="51">
        <v>-308000000</v>
      </c>
      <c r="CQ163" s="54">
        <v>9947000000</v>
      </c>
      <c r="CR163" s="50">
        <v>200000000</v>
      </c>
      <c r="CS163" s="56">
        <v>10147000000</v>
      </c>
      <c r="CT163" s="52">
        <v>19509000000</v>
      </c>
    </row>
    <row r="164" spans="1:98" x14ac:dyDescent="0.2">
      <c r="A164" s="47" t="s">
        <v>499</v>
      </c>
      <c r="B164" s="47" t="s">
        <v>500</v>
      </c>
      <c r="C164" s="47" t="str">
        <f>VLOOKUP(A164,'[1]S&amp;P 500 Wikipedia'!A:D,3,FALSE)</f>
        <v>Real Estate</v>
      </c>
      <c r="D164" s="47">
        <v>378144</v>
      </c>
      <c r="E164" s="47" t="s">
        <v>16</v>
      </c>
      <c r="F164" s="47">
        <v>2018</v>
      </c>
      <c r="G164" s="47" t="s">
        <v>17</v>
      </c>
      <c r="H164" s="48">
        <v>43465</v>
      </c>
      <c r="I164" s="48">
        <v>43509</v>
      </c>
      <c r="J164" s="48">
        <v>43509</v>
      </c>
      <c r="K164" s="47">
        <v>73801000</v>
      </c>
      <c r="L164" s="47">
        <v>73807000</v>
      </c>
      <c r="M164" s="47" t="s">
        <v>1760</v>
      </c>
      <c r="N164" s="49">
        <v>64087000</v>
      </c>
      <c r="O164" s="50">
        <v>64087000</v>
      </c>
      <c r="P164" s="51"/>
      <c r="Q164" s="49">
        <v>142237000</v>
      </c>
      <c r="R164" s="50"/>
      <c r="S164" s="51"/>
      <c r="T164" s="52"/>
      <c r="U164" s="49"/>
      <c r="V164" s="50"/>
      <c r="W164" s="50"/>
      <c r="X164" s="50"/>
      <c r="Y164" s="51"/>
      <c r="Z164" s="52"/>
      <c r="AA164" s="52"/>
      <c r="AB164" s="52"/>
      <c r="AC164" s="52"/>
      <c r="AD164" s="52"/>
      <c r="AE164" s="52"/>
      <c r="AF164" s="52"/>
      <c r="AG164" s="52"/>
      <c r="AH164" s="52">
        <v>206324000</v>
      </c>
      <c r="AI164" s="49">
        <v>5760329000</v>
      </c>
      <c r="AJ164" s="50">
        <v>7819472000</v>
      </c>
      <c r="AK164" s="51">
        <v>-2059143000</v>
      </c>
      <c r="AL164" s="49">
        <v>30429000</v>
      </c>
      <c r="AM164" s="50"/>
      <c r="AN164" s="50"/>
      <c r="AO164" s="51">
        <v>30429000</v>
      </c>
      <c r="AP164" s="49">
        <v>292562000</v>
      </c>
      <c r="AQ164" s="50"/>
      <c r="AR164" s="50"/>
      <c r="AS164" s="50"/>
      <c r="AT164" s="50">
        <v>265703000</v>
      </c>
      <c r="AU164" s="50"/>
      <c r="AV164" s="50"/>
      <c r="AW164" s="50"/>
      <c r="AX164" s="50"/>
      <c r="AY164" s="50">
        <v>26859000</v>
      </c>
      <c r="AZ164" s="51"/>
      <c r="BA164" s="52">
        <v>6083320000</v>
      </c>
      <c r="BB164" s="52">
        <v>6289644000</v>
      </c>
      <c r="BC164" s="49">
        <v>535156000</v>
      </c>
      <c r="BD164" s="50">
        <v>177922000</v>
      </c>
      <c r="BE164" s="50"/>
      <c r="BF164" s="50">
        <v>78207000</v>
      </c>
      <c r="BG164" s="51">
        <v>279027000</v>
      </c>
      <c r="BH164" s="49">
        <v>2878658000</v>
      </c>
      <c r="BI164" s="50">
        <v>2878658000</v>
      </c>
      <c r="BJ164" s="50"/>
      <c r="BK164" s="51"/>
      <c r="BL164" s="49"/>
      <c r="BM164" s="50"/>
      <c r="BN164" s="50"/>
      <c r="BO164" s="50"/>
      <c r="BP164" s="50"/>
      <c r="BQ164" s="51"/>
      <c r="BR164" s="52">
        <v>3413814000</v>
      </c>
      <c r="BS164" s="49">
        <v>71519000</v>
      </c>
      <c r="BT164" s="50"/>
      <c r="BU164" s="51"/>
      <c r="BV164" s="49">
        <v>200773000</v>
      </c>
      <c r="BW164" s="50"/>
      <c r="BX164" s="50"/>
      <c r="BY164" s="50"/>
      <c r="BZ164" s="50"/>
      <c r="CA164" s="50"/>
      <c r="CB164" s="50"/>
      <c r="CC164" s="50"/>
      <c r="CD164" s="50"/>
      <c r="CE164" s="50"/>
      <c r="CF164" s="51">
        <v>200773000</v>
      </c>
      <c r="CG164" s="52">
        <v>272292000</v>
      </c>
      <c r="CH164" s="60">
        <v>3686106000</v>
      </c>
      <c r="CI164" s="52">
        <v>159997000</v>
      </c>
      <c r="CJ164" s="49">
        <v>3005187000</v>
      </c>
      <c r="CK164" s="50">
        <v>745000</v>
      </c>
      <c r="CL164" s="50">
        <v>3004442000</v>
      </c>
      <c r="CM164" s="51"/>
      <c r="CN164" s="54"/>
      <c r="CO164" s="50"/>
      <c r="CP164" s="51">
        <v>-819293000</v>
      </c>
      <c r="CQ164" s="54">
        <v>2345891000</v>
      </c>
      <c r="CR164" s="50">
        <v>257647000</v>
      </c>
      <c r="CS164" s="56">
        <v>2603538000</v>
      </c>
      <c r="CT164" s="52">
        <v>6289644000</v>
      </c>
    </row>
    <row r="165" spans="1:98" x14ac:dyDescent="0.2">
      <c r="A165" s="47" t="s">
        <v>1117</v>
      </c>
      <c r="B165" s="47" t="s">
        <v>1118</v>
      </c>
      <c r="C165" s="47" t="str">
        <f>VLOOKUP(A165,'[1]S&amp;P 500 Wikipedia'!A:D,3,FALSE)</f>
        <v>Energy</v>
      </c>
      <c r="D165" s="47">
        <v>637893</v>
      </c>
      <c r="E165" s="47" t="s">
        <v>16</v>
      </c>
      <c r="F165" s="47">
        <v>2018</v>
      </c>
      <c r="G165" s="47" t="s">
        <v>17</v>
      </c>
      <c r="H165" s="48">
        <v>43465</v>
      </c>
      <c r="I165" s="48">
        <v>43535</v>
      </c>
      <c r="J165" s="48">
        <v>43535</v>
      </c>
      <c r="K165" s="47">
        <v>451800000</v>
      </c>
      <c r="L165" s="47">
        <v>444000000</v>
      </c>
      <c r="M165" s="47" t="s">
        <v>1761</v>
      </c>
      <c r="N165" s="49">
        <v>5540000000</v>
      </c>
      <c r="O165" s="50">
        <v>5540000000</v>
      </c>
      <c r="P165" s="51"/>
      <c r="Q165" s="49">
        <v>2469700000</v>
      </c>
      <c r="R165" s="50">
        <v>2469700000</v>
      </c>
      <c r="S165" s="51"/>
      <c r="T165" s="52"/>
      <c r="U165" s="49">
        <v>1440900000</v>
      </c>
      <c r="V165" s="50"/>
      <c r="W165" s="50"/>
      <c r="X165" s="50"/>
      <c r="Y165" s="51"/>
      <c r="Z165" s="52">
        <v>2330600000</v>
      </c>
      <c r="AA165" s="52"/>
      <c r="AB165" s="52">
        <v>95700000</v>
      </c>
      <c r="AC165" s="52"/>
      <c r="AD165" s="52"/>
      <c r="AE165" s="52">
        <v>284300000</v>
      </c>
      <c r="AF165" s="52"/>
      <c r="AG165" s="52">
        <v>1950600000</v>
      </c>
      <c r="AH165" s="52">
        <v>11781200000</v>
      </c>
      <c r="AI165" s="49">
        <v>3259800000</v>
      </c>
      <c r="AJ165" s="50"/>
      <c r="AK165" s="51"/>
      <c r="AL165" s="49">
        <v>394500000</v>
      </c>
      <c r="AM165" s="50"/>
      <c r="AN165" s="50"/>
      <c r="AO165" s="51"/>
      <c r="AP165" s="49">
        <v>9349000000</v>
      </c>
      <c r="AQ165" s="50">
        <v>1176700000</v>
      </c>
      <c r="AR165" s="50">
        <v>7607600000</v>
      </c>
      <c r="AS165" s="50"/>
      <c r="AT165" s="50"/>
      <c r="AU165" s="50">
        <v>232400000</v>
      </c>
      <c r="AV165" s="50">
        <v>18300000</v>
      </c>
      <c r="AW165" s="50"/>
      <c r="AX165" s="50"/>
      <c r="AY165" s="50"/>
      <c r="AZ165" s="51">
        <v>314000000</v>
      </c>
      <c r="BA165" s="52">
        <v>13003300000</v>
      </c>
      <c r="BB165" s="52">
        <v>24784500000</v>
      </c>
      <c r="BC165" s="49">
        <v>3076900000</v>
      </c>
      <c r="BD165" s="50">
        <v>2600300000</v>
      </c>
      <c r="BE165" s="50">
        <v>81900000</v>
      </c>
      <c r="BF165" s="50"/>
      <c r="BG165" s="51">
        <v>394700000</v>
      </c>
      <c r="BH165" s="49">
        <v>67400000</v>
      </c>
      <c r="BI165" s="50"/>
      <c r="BJ165" s="50"/>
      <c r="BK165" s="51"/>
      <c r="BL165" s="49">
        <v>5990100000</v>
      </c>
      <c r="BM165" s="50"/>
      <c r="BN165" s="50">
        <v>138400000</v>
      </c>
      <c r="BO165" s="50"/>
      <c r="BP165" s="50"/>
      <c r="BQ165" s="51">
        <v>5851700000</v>
      </c>
      <c r="BR165" s="52">
        <v>9134400000</v>
      </c>
      <c r="BS165" s="49">
        <v>4124300000</v>
      </c>
      <c r="BT165" s="50"/>
      <c r="BU165" s="51"/>
      <c r="BV165" s="49">
        <v>1056400000</v>
      </c>
      <c r="BW165" s="50"/>
      <c r="BX165" s="50">
        <v>298900000</v>
      </c>
      <c r="BY165" s="50"/>
      <c r="BZ165" s="50"/>
      <c r="CA165" s="50"/>
      <c r="CB165" s="50"/>
      <c r="CC165" s="50">
        <v>209200000</v>
      </c>
      <c r="CD165" s="50">
        <v>44900000</v>
      </c>
      <c r="CE165" s="50"/>
      <c r="CF165" s="51">
        <v>503400000</v>
      </c>
      <c r="CG165" s="52">
        <v>5180700000</v>
      </c>
      <c r="CH165" s="60">
        <v>14315100000</v>
      </c>
      <c r="CI165" s="52"/>
      <c r="CJ165" s="49">
        <v>10645100000</v>
      </c>
      <c r="CK165" s="50"/>
      <c r="CL165" s="50"/>
      <c r="CM165" s="51"/>
      <c r="CN165" s="54"/>
      <c r="CO165" s="50">
        <v>1114200000</v>
      </c>
      <c r="CP165" s="51">
        <v>-1359700000</v>
      </c>
      <c r="CQ165" s="54">
        <v>10399600000</v>
      </c>
      <c r="CR165" s="50">
        <v>69800000</v>
      </c>
      <c r="CS165" s="56">
        <v>10469400000</v>
      </c>
      <c r="CT165" s="52">
        <v>24784500000</v>
      </c>
    </row>
    <row r="166" spans="1:98" x14ac:dyDescent="0.2">
      <c r="A166" s="47" t="s">
        <v>526</v>
      </c>
      <c r="B166" s="47" t="s">
        <v>527</v>
      </c>
      <c r="C166" s="47" t="str">
        <f>VLOOKUP(A166,'[1]S&amp;P 500 Wikipedia'!A:D,3,FALSE)</f>
        <v>Information Technology</v>
      </c>
      <c r="D166" s="47">
        <v>130256</v>
      </c>
      <c r="E166" s="47" t="s">
        <v>16</v>
      </c>
      <c r="F166" s="47">
        <v>2018</v>
      </c>
      <c r="G166" s="47" t="s">
        <v>17</v>
      </c>
      <c r="H166" s="48">
        <v>43465</v>
      </c>
      <c r="I166" s="48">
        <v>43523</v>
      </c>
      <c r="J166" s="48">
        <v>43593</v>
      </c>
      <c r="K166" s="47">
        <v>170300000</v>
      </c>
      <c r="L166" s="47">
        <v>175800000</v>
      </c>
      <c r="M166" s="47" t="s">
        <v>2073</v>
      </c>
      <c r="N166" s="49">
        <v>1649600000</v>
      </c>
      <c r="O166" s="50">
        <v>1112400000</v>
      </c>
      <c r="P166" s="51">
        <v>537200000</v>
      </c>
      <c r="Q166" s="49">
        <v>444500000</v>
      </c>
      <c r="R166" s="50">
        <v>444500000</v>
      </c>
      <c r="S166" s="51"/>
      <c r="T166" s="52"/>
      <c r="U166" s="49">
        <v>90000000</v>
      </c>
      <c r="V166" s="50"/>
      <c r="W166" s="50"/>
      <c r="X166" s="50"/>
      <c r="Y166" s="51"/>
      <c r="Z166" s="52">
        <v>36800000</v>
      </c>
      <c r="AA166" s="52">
        <v>36800000</v>
      </c>
      <c r="AB166" s="52"/>
      <c r="AC166" s="52"/>
      <c r="AD166" s="52"/>
      <c r="AE166" s="52"/>
      <c r="AF166" s="52"/>
      <c r="AG166" s="52"/>
      <c r="AH166" s="52">
        <v>2220900000</v>
      </c>
      <c r="AI166" s="49">
        <v>271400000</v>
      </c>
      <c r="AJ166" s="50"/>
      <c r="AK166" s="51"/>
      <c r="AL166" s="49">
        <v>67000000</v>
      </c>
      <c r="AM166" s="50"/>
      <c r="AN166" s="50"/>
      <c r="AO166" s="51"/>
      <c r="AP166" s="49">
        <v>518700000</v>
      </c>
      <c r="AQ166" s="50"/>
      <c r="AR166" s="50">
        <v>38200000</v>
      </c>
      <c r="AS166" s="50">
        <v>22100000</v>
      </c>
      <c r="AT166" s="50"/>
      <c r="AU166" s="50">
        <v>255000000</v>
      </c>
      <c r="AV166" s="50"/>
      <c r="AW166" s="50"/>
      <c r="AX166" s="50"/>
      <c r="AY166" s="50"/>
      <c r="AZ166" s="51">
        <v>203400000</v>
      </c>
      <c r="BA166" s="52">
        <v>857100000</v>
      </c>
      <c r="BB166" s="52">
        <v>3078000000</v>
      </c>
      <c r="BC166" s="49">
        <v>290500000</v>
      </c>
      <c r="BD166" s="50">
        <v>86400000</v>
      </c>
      <c r="BE166" s="50">
        <v>28200000</v>
      </c>
      <c r="BF166" s="50"/>
      <c r="BG166" s="51">
        <v>175900000</v>
      </c>
      <c r="BH166" s="49"/>
      <c r="BI166" s="50"/>
      <c r="BJ166" s="50"/>
      <c r="BK166" s="51"/>
      <c r="BL166" s="49">
        <v>965900000</v>
      </c>
      <c r="BM166" s="50">
        <v>965900000</v>
      </c>
      <c r="BN166" s="50"/>
      <c r="BO166" s="50"/>
      <c r="BP166" s="50"/>
      <c r="BQ166" s="51"/>
      <c r="BR166" s="52">
        <v>1256400000</v>
      </c>
      <c r="BS166" s="49"/>
      <c r="BT166" s="50"/>
      <c r="BU166" s="51"/>
      <c r="BV166" s="49">
        <v>811400000</v>
      </c>
      <c r="BW166" s="50"/>
      <c r="BX166" s="50"/>
      <c r="BY166" s="50"/>
      <c r="BZ166" s="50"/>
      <c r="CA166" s="50"/>
      <c r="CB166" s="50">
        <v>720900000</v>
      </c>
      <c r="CC166" s="50"/>
      <c r="CD166" s="50"/>
      <c r="CE166" s="50"/>
      <c r="CF166" s="51">
        <v>90500000</v>
      </c>
      <c r="CG166" s="52">
        <v>811400000</v>
      </c>
      <c r="CH166" s="60">
        <v>2067800000</v>
      </c>
      <c r="CI166" s="52"/>
      <c r="CJ166" s="49">
        <v>1068500000</v>
      </c>
      <c r="CK166" s="50"/>
      <c r="CL166" s="50"/>
      <c r="CM166" s="51"/>
      <c r="CN166" s="54"/>
      <c r="CO166" s="50">
        <v>-57500000</v>
      </c>
      <c r="CP166" s="51">
        <v>-800000</v>
      </c>
      <c r="CQ166" s="54">
        <v>1010200000</v>
      </c>
      <c r="CR166" s="50"/>
      <c r="CS166" s="56">
        <v>1010200000</v>
      </c>
      <c r="CT166" s="52">
        <v>3078000000</v>
      </c>
    </row>
    <row r="167" spans="1:98" x14ac:dyDescent="0.2">
      <c r="A167" s="47" t="s">
        <v>529</v>
      </c>
      <c r="B167" s="47" t="s">
        <v>530</v>
      </c>
      <c r="C167" s="47" t="str">
        <f>VLOOKUP(A167,'[1]S&amp;P 500 Wikipedia'!A:D,3,FALSE)</f>
        <v>Industrials</v>
      </c>
      <c r="D167" s="47">
        <v>378151</v>
      </c>
      <c r="E167" s="47" t="s">
        <v>16</v>
      </c>
      <c r="F167" s="47">
        <v>2018</v>
      </c>
      <c r="G167" s="47" t="s">
        <v>17</v>
      </c>
      <c r="H167" s="48">
        <v>43465</v>
      </c>
      <c r="I167" s="48">
        <v>43524</v>
      </c>
      <c r="J167" s="48">
        <v>43580</v>
      </c>
      <c r="K167" s="47">
        <v>334300000</v>
      </c>
      <c r="L167" s="47">
        <v>338100000</v>
      </c>
      <c r="M167" s="47" t="s">
        <v>2074</v>
      </c>
      <c r="N167" s="49">
        <v>1178400000</v>
      </c>
      <c r="O167" s="50">
        <v>1178400000</v>
      </c>
      <c r="P167" s="51"/>
      <c r="Q167" s="49">
        <v>1195100000</v>
      </c>
      <c r="R167" s="50">
        <v>1195100000</v>
      </c>
      <c r="S167" s="51"/>
      <c r="T167" s="52"/>
      <c r="U167" s="49">
        <v>574500000</v>
      </c>
      <c r="V167" s="50">
        <v>251900000</v>
      </c>
      <c r="W167" s="50">
        <v>103100000</v>
      </c>
      <c r="X167" s="50">
        <v>219500000</v>
      </c>
      <c r="Y167" s="51"/>
      <c r="Z167" s="52">
        <v>223200000</v>
      </c>
      <c r="AA167" s="52">
        <v>193200000</v>
      </c>
      <c r="AB167" s="52"/>
      <c r="AC167" s="52"/>
      <c r="AD167" s="52"/>
      <c r="AE167" s="52"/>
      <c r="AF167" s="52">
        <v>30000000</v>
      </c>
      <c r="AG167" s="52"/>
      <c r="AH167" s="52">
        <v>3171200000</v>
      </c>
      <c r="AI167" s="49">
        <v>576100000</v>
      </c>
      <c r="AJ167" s="50"/>
      <c r="AK167" s="51"/>
      <c r="AL167" s="49"/>
      <c r="AM167" s="50"/>
      <c r="AN167" s="50"/>
      <c r="AO167" s="51"/>
      <c r="AP167" s="49">
        <v>9158300000</v>
      </c>
      <c r="AQ167" s="50"/>
      <c r="AR167" s="50">
        <v>6133100000</v>
      </c>
      <c r="AS167" s="50">
        <v>2476300000</v>
      </c>
      <c r="AT167" s="50"/>
      <c r="AU167" s="50"/>
      <c r="AV167" s="50"/>
      <c r="AW167" s="50"/>
      <c r="AX167" s="50"/>
      <c r="AY167" s="50"/>
      <c r="AZ167" s="51">
        <v>548900000</v>
      </c>
      <c r="BA167" s="52">
        <v>9734400000</v>
      </c>
      <c r="BB167" s="52">
        <v>12905600000</v>
      </c>
      <c r="BC167" s="49">
        <v>1705800000</v>
      </c>
      <c r="BD167" s="50">
        <v>706500000</v>
      </c>
      <c r="BE167" s="50"/>
      <c r="BF167" s="50"/>
      <c r="BG167" s="51">
        <v>999300000</v>
      </c>
      <c r="BH167" s="49">
        <v>455600000</v>
      </c>
      <c r="BI167" s="50"/>
      <c r="BJ167" s="50"/>
      <c r="BK167" s="51"/>
      <c r="BL167" s="49">
        <v>30700000</v>
      </c>
      <c r="BM167" s="50"/>
      <c r="BN167" s="50"/>
      <c r="BO167" s="50"/>
      <c r="BP167" s="50">
        <v>30700000</v>
      </c>
      <c r="BQ167" s="51">
        <v>0</v>
      </c>
      <c r="BR167" s="52">
        <v>2192100000</v>
      </c>
      <c r="BS167" s="49">
        <v>2974700000</v>
      </c>
      <c r="BT167" s="50"/>
      <c r="BU167" s="51"/>
      <c r="BV167" s="49">
        <v>1125900000</v>
      </c>
      <c r="BW167" s="50"/>
      <c r="BX167" s="50"/>
      <c r="BY167" s="50"/>
      <c r="BZ167" s="50"/>
      <c r="CA167" s="50"/>
      <c r="CB167" s="50"/>
      <c r="CC167" s="50"/>
      <c r="CD167" s="50"/>
      <c r="CE167" s="50"/>
      <c r="CF167" s="51">
        <v>1125900000</v>
      </c>
      <c r="CG167" s="52">
        <v>4100600000</v>
      </c>
      <c r="CH167" s="60">
        <v>6292700000</v>
      </c>
      <c r="CI167" s="52">
        <v>0</v>
      </c>
      <c r="CJ167" s="49">
        <v>3129400000</v>
      </c>
      <c r="CK167" s="50"/>
      <c r="CL167" s="50"/>
      <c r="CM167" s="51"/>
      <c r="CN167" s="54"/>
      <c r="CO167" s="50">
        <v>3552700000</v>
      </c>
      <c r="CP167" s="51">
        <v>-86600000</v>
      </c>
      <c r="CQ167" s="54">
        <v>6595500000</v>
      </c>
      <c r="CR167" s="50">
        <v>17400000</v>
      </c>
      <c r="CS167" s="56">
        <v>6612900000</v>
      </c>
      <c r="CT167" s="52">
        <v>12905600000</v>
      </c>
    </row>
    <row r="168" spans="1:98" x14ac:dyDescent="0.2">
      <c r="A168" s="47" t="s">
        <v>550</v>
      </c>
      <c r="B168" s="47" t="s">
        <v>551</v>
      </c>
      <c r="C168" s="47" t="str">
        <f>VLOOKUP(A168,'[1]S&amp;P 500 Wikipedia'!A:D,3,FALSE)</f>
        <v>Industrials</v>
      </c>
      <c r="D168" s="47">
        <v>234391</v>
      </c>
      <c r="E168" s="47" t="s">
        <v>16</v>
      </c>
      <c r="F168" s="47">
        <v>2018</v>
      </c>
      <c r="G168" s="47" t="s">
        <v>17</v>
      </c>
      <c r="H168" s="48">
        <v>43465</v>
      </c>
      <c r="I168" s="48">
        <v>43509</v>
      </c>
      <c r="J168" s="48">
        <v>43509</v>
      </c>
      <c r="K168" s="47">
        <v>293157000</v>
      </c>
      <c r="L168" s="47">
        <v>296310000</v>
      </c>
      <c r="M168" s="47" t="s">
        <v>1764</v>
      </c>
      <c r="N168" s="49">
        <v>963000000</v>
      </c>
      <c r="O168" s="50">
        <v>963000000</v>
      </c>
      <c r="P168" s="51"/>
      <c r="Q168" s="49">
        <v>3759000000</v>
      </c>
      <c r="R168" s="50">
        <v>3759000000</v>
      </c>
      <c r="S168" s="51"/>
      <c r="T168" s="52"/>
      <c r="U168" s="49">
        <v>5977000000</v>
      </c>
      <c r="V168" s="50"/>
      <c r="W168" s="50"/>
      <c r="X168" s="50"/>
      <c r="Y168" s="51"/>
      <c r="Z168" s="52">
        <v>7490000000</v>
      </c>
      <c r="AA168" s="52"/>
      <c r="AB168" s="52"/>
      <c r="AC168" s="52"/>
      <c r="AD168" s="52"/>
      <c r="AE168" s="52"/>
      <c r="AF168" s="52"/>
      <c r="AG168" s="52">
        <v>7490000000</v>
      </c>
      <c r="AH168" s="52">
        <v>18189000000</v>
      </c>
      <c r="AI168" s="49">
        <v>4348000000</v>
      </c>
      <c r="AJ168" s="50"/>
      <c r="AK168" s="51"/>
      <c r="AL168" s="49"/>
      <c r="AM168" s="50"/>
      <c r="AN168" s="50"/>
      <c r="AO168" s="51"/>
      <c r="AP168" s="49">
        <v>22871000000</v>
      </c>
      <c r="AQ168" s="50">
        <v>2585000000</v>
      </c>
      <c r="AR168" s="50">
        <v>19594000000</v>
      </c>
      <c r="AS168" s="50"/>
      <c r="AT168" s="50"/>
      <c r="AU168" s="50"/>
      <c r="AV168" s="50"/>
      <c r="AW168" s="50"/>
      <c r="AX168" s="50"/>
      <c r="AY168" s="50"/>
      <c r="AZ168" s="51">
        <v>692000000</v>
      </c>
      <c r="BA168" s="52">
        <v>27219000000</v>
      </c>
      <c r="BB168" s="52">
        <v>45408000000</v>
      </c>
      <c r="BC168" s="49">
        <v>3179000000</v>
      </c>
      <c r="BD168" s="50">
        <v>3179000000</v>
      </c>
      <c r="BE168" s="50"/>
      <c r="BF168" s="50"/>
      <c r="BG168" s="51"/>
      <c r="BH168" s="49">
        <v>973000000</v>
      </c>
      <c r="BI168" s="50"/>
      <c r="BJ168" s="50"/>
      <c r="BK168" s="51"/>
      <c r="BL168" s="49">
        <v>10587000000</v>
      </c>
      <c r="BM168" s="50"/>
      <c r="BN168" s="50"/>
      <c r="BO168" s="50"/>
      <c r="BP168" s="50"/>
      <c r="BQ168" s="51">
        <v>10587000000</v>
      </c>
      <c r="BR168" s="52">
        <v>14739000000</v>
      </c>
      <c r="BS168" s="49">
        <v>11444000000</v>
      </c>
      <c r="BT168" s="50"/>
      <c r="BU168" s="51"/>
      <c r="BV168" s="49">
        <v>7493000000</v>
      </c>
      <c r="BW168" s="50"/>
      <c r="BX168" s="50"/>
      <c r="BY168" s="50"/>
      <c r="BZ168" s="50"/>
      <c r="CA168" s="50"/>
      <c r="CB168" s="50"/>
      <c r="CC168" s="50"/>
      <c r="CD168" s="50"/>
      <c r="CE168" s="50"/>
      <c r="CF168" s="51">
        <v>7493000000</v>
      </c>
      <c r="CG168" s="52">
        <v>18937000000</v>
      </c>
      <c r="CH168" s="60">
        <v>33676000000</v>
      </c>
      <c r="CI168" s="52"/>
      <c r="CJ168" s="49">
        <v>3428000000</v>
      </c>
      <c r="CK168" s="50"/>
      <c r="CL168" s="50"/>
      <c r="CM168" s="51"/>
      <c r="CN168" s="54">
        <v>-17244000000</v>
      </c>
      <c r="CO168" s="50">
        <v>29326000000</v>
      </c>
      <c r="CP168" s="51">
        <v>-3778000000</v>
      </c>
      <c r="CQ168" s="54">
        <v>11732000000</v>
      </c>
      <c r="CR168" s="50"/>
      <c r="CS168" s="56">
        <v>11732000000</v>
      </c>
      <c r="CT168" s="52">
        <v>45408000000</v>
      </c>
    </row>
    <row r="169" spans="1:98" x14ac:dyDescent="0.2">
      <c r="A169" s="47" t="s">
        <v>553</v>
      </c>
      <c r="B169" s="47" t="s">
        <v>554</v>
      </c>
      <c r="C169" s="47" t="str">
        <f>VLOOKUP(A169,'[1]S&amp;P 500 Wikipedia'!A:D,3,FALSE)</f>
        <v>Industrials</v>
      </c>
      <c r="D169" s="47">
        <v>244314</v>
      </c>
      <c r="E169" s="47" t="s">
        <v>16</v>
      </c>
      <c r="F169" s="47">
        <v>2018</v>
      </c>
      <c r="G169" s="47" t="s">
        <v>17</v>
      </c>
      <c r="H169" s="48">
        <v>43465</v>
      </c>
      <c r="I169" s="48">
        <v>43522</v>
      </c>
      <c r="J169" s="48">
        <v>43522</v>
      </c>
      <c r="K169" s="47">
        <v>8699000000</v>
      </c>
      <c r="L169" s="47">
        <v>8675000000</v>
      </c>
      <c r="M169" s="47" t="s">
        <v>1765</v>
      </c>
      <c r="N169" s="49">
        <v>68855000000</v>
      </c>
      <c r="O169" s="50">
        <v>35020000000</v>
      </c>
      <c r="P169" s="51">
        <v>33835000000</v>
      </c>
      <c r="Q169" s="49">
        <v>33791000000</v>
      </c>
      <c r="R169" s="50">
        <v>19874000000</v>
      </c>
      <c r="S169" s="51">
        <v>13917000000</v>
      </c>
      <c r="T169" s="52"/>
      <c r="U169" s="49">
        <v>19271000000</v>
      </c>
      <c r="V169" s="50"/>
      <c r="W169" s="50"/>
      <c r="X169" s="50"/>
      <c r="Y169" s="51"/>
      <c r="Z169" s="52">
        <v>4610000000</v>
      </c>
      <c r="AA169" s="52"/>
      <c r="AB169" s="52"/>
      <c r="AC169" s="52"/>
      <c r="AD169" s="52"/>
      <c r="AE169" s="52"/>
      <c r="AF169" s="52">
        <v>4610000000</v>
      </c>
      <c r="AG169" s="52">
        <v>0</v>
      </c>
      <c r="AH169" s="52">
        <v>126527000000</v>
      </c>
      <c r="AI169" s="49">
        <v>50749000000</v>
      </c>
      <c r="AJ169" s="50"/>
      <c r="AK169" s="51"/>
      <c r="AL169" s="49">
        <v>0</v>
      </c>
      <c r="AM169" s="50"/>
      <c r="AN169" s="50"/>
      <c r="AO169" s="51"/>
      <c r="AP169" s="49">
        <v>131853000000</v>
      </c>
      <c r="AQ169" s="50"/>
      <c r="AR169" s="50">
        <v>59614000000</v>
      </c>
      <c r="AS169" s="50">
        <v>18159000000</v>
      </c>
      <c r="AT169" s="50"/>
      <c r="AU169" s="50">
        <v>12432000000</v>
      </c>
      <c r="AV169" s="50"/>
      <c r="AW169" s="50"/>
      <c r="AX169" s="50"/>
      <c r="AY169" s="50"/>
      <c r="AZ169" s="51">
        <v>41648000000</v>
      </c>
      <c r="BA169" s="52">
        <v>182602000000</v>
      </c>
      <c r="BB169" s="52">
        <v>309129000000</v>
      </c>
      <c r="BC169" s="49">
        <v>17248000000</v>
      </c>
      <c r="BD169" s="50">
        <v>17153000000</v>
      </c>
      <c r="BE169" s="50"/>
      <c r="BF169" s="50">
        <v>95000000</v>
      </c>
      <c r="BG169" s="51"/>
      <c r="BH169" s="49">
        <v>12849000000</v>
      </c>
      <c r="BI169" s="50"/>
      <c r="BJ169" s="50"/>
      <c r="BK169" s="51"/>
      <c r="BL169" s="49">
        <v>98152000000</v>
      </c>
      <c r="BM169" s="50"/>
      <c r="BN169" s="50"/>
      <c r="BO169" s="50"/>
      <c r="BP169" s="50">
        <v>1875000000</v>
      </c>
      <c r="BQ169" s="51">
        <v>96277000000</v>
      </c>
      <c r="BR169" s="52">
        <v>128249000000</v>
      </c>
      <c r="BS169" s="49">
        <v>95234000000</v>
      </c>
      <c r="BT169" s="50"/>
      <c r="BU169" s="51"/>
      <c r="BV169" s="49">
        <v>33783000000</v>
      </c>
      <c r="BW169" s="50"/>
      <c r="BX169" s="50"/>
      <c r="BY169" s="50"/>
      <c r="BZ169" s="50"/>
      <c r="CA169" s="50"/>
      <c r="CB169" s="50"/>
      <c r="CC169" s="50"/>
      <c r="CD169" s="50"/>
      <c r="CE169" s="50"/>
      <c r="CF169" s="51">
        <v>33783000000</v>
      </c>
      <c r="CG169" s="52">
        <v>129017000000</v>
      </c>
      <c r="CH169" s="60">
        <v>257266000000</v>
      </c>
      <c r="CI169" s="52">
        <v>6000000</v>
      </c>
      <c r="CJ169" s="49">
        <v>36206000000</v>
      </c>
      <c r="CK169" s="50"/>
      <c r="CL169" s="50"/>
      <c r="CM169" s="51"/>
      <c r="CN169" s="54">
        <v>-83925000000</v>
      </c>
      <c r="CO169" s="50">
        <v>93109000000</v>
      </c>
      <c r="CP169" s="51">
        <v>-14414000000</v>
      </c>
      <c r="CQ169" s="54">
        <v>30982000000</v>
      </c>
      <c r="CR169" s="50">
        <v>20882000000</v>
      </c>
      <c r="CS169" s="56">
        <v>51864000000</v>
      </c>
      <c r="CT169" s="52">
        <v>309130000000</v>
      </c>
    </row>
    <row r="170" spans="1:98" x14ac:dyDescent="0.2">
      <c r="A170" s="47" t="s">
        <v>565</v>
      </c>
      <c r="B170" s="47" t="s">
        <v>566</v>
      </c>
      <c r="C170" s="47" t="str">
        <f>VLOOKUP(A170,'[1]S&amp;P 500 Wikipedia'!A:D,3,FALSE)</f>
        <v>Health Care</v>
      </c>
      <c r="D170" s="47">
        <v>239284</v>
      </c>
      <c r="E170" s="47" t="s">
        <v>16</v>
      </c>
      <c r="F170" s="47">
        <v>2018</v>
      </c>
      <c r="G170" s="47" t="s">
        <v>17</v>
      </c>
      <c r="H170" s="48">
        <v>43465</v>
      </c>
      <c r="I170" s="48">
        <v>43522</v>
      </c>
      <c r="J170" s="48">
        <v>43522</v>
      </c>
      <c r="K170" s="47">
        <v>1291000000</v>
      </c>
      <c r="L170" s="47">
        <v>1297000000</v>
      </c>
      <c r="M170" s="47" t="s">
        <v>1766</v>
      </c>
      <c r="N170" s="49">
        <v>30089000000</v>
      </c>
      <c r="O170" s="50">
        <v>17940000000</v>
      </c>
      <c r="P170" s="51">
        <v>12149000000</v>
      </c>
      <c r="Q170" s="49">
        <v>3327000000</v>
      </c>
      <c r="R170" s="50">
        <v>3327000000</v>
      </c>
      <c r="S170" s="51"/>
      <c r="T170" s="52"/>
      <c r="U170" s="49">
        <v>814000000</v>
      </c>
      <c r="V170" s="50"/>
      <c r="W170" s="50"/>
      <c r="X170" s="50"/>
      <c r="Y170" s="51"/>
      <c r="Z170" s="52">
        <v>1606000000</v>
      </c>
      <c r="AA170" s="52">
        <v>1606000000</v>
      </c>
      <c r="AB170" s="52"/>
      <c r="AC170" s="52"/>
      <c r="AD170" s="52"/>
      <c r="AE170" s="52"/>
      <c r="AF170" s="52"/>
      <c r="AG170" s="52"/>
      <c r="AH170" s="52">
        <v>35836000000</v>
      </c>
      <c r="AI170" s="49">
        <v>4006000000</v>
      </c>
      <c r="AJ170" s="50"/>
      <c r="AK170" s="51"/>
      <c r="AL170" s="49">
        <v>1423000000</v>
      </c>
      <c r="AM170" s="50"/>
      <c r="AN170" s="50"/>
      <c r="AO170" s="51"/>
      <c r="AP170" s="49">
        <v>22410000000</v>
      </c>
      <c r="AQ170" s="50">
        <v>15738000000</v>
      </c>
      <c r="AR170" s="50">
        <v>4117000000</v>
      </c>
      <c r="AS170" s="50"/>
      <c r="AT170" s="50"/>
      <c r="AU170" s="50"/>
      <c r="AV170" s="50"/>
      <c r="AW170" s="50"/>
      <c r="AX170" s="50"/>
      <c r="AY170" s="50"/>
      <c r="AZ170" s="51">
        <v>2555000000</v>
      </c>
      <c r="BA170" s="52">
        <v>27839000000</v>
      </c>
      <c r="BB170" s="52">
        <v>63675000000</v>
      </c>
      <c r="BC170" s="49">
        <v>7857000000</v>
      </c>
      <c r="BD170" s="50">
        <v>790000000</v>
      </c>
      <c r="BE170" s="50"/>
      <c r="BF170" s="50"/>
      <c r="BG170" s="51">
        <v>7067000000</v>
      </c>
      <c r="BH170" s="49">
        <v>2748000000</v>
      </c>
      <c r="BI170" s="50"/>
      <c r="BJ170" s="50"/>
      <c r="BK170" s="51"/>
      <c r="BL170" s="49"/>
      <c r="BM170" s="50"/>
      <c r="BN170" s="50"/>
      <c r="BO170" s="50"/>
      <c r="BP170" s="50"/>
      <c r="BQ170" s="51"/>
      <c r="BR170" s="52">
        <v>10605000000</v>
      </c>
      <c r="BS170" s="49">
        <v>24574000000</v>
      </c>
      <c r="BT170" s="50"/>
      <c r="BU170" s="51"/>
      <c r="BV170" s="49">
        <v>6962000000</v>
      </c>
      <c r="BW170" s="50"/>
      <c r="BX170" s="50"/>
      <c r="BY170" s="50"/>
      <c r="BZ170" s="50"/>
      <c r="CA170" s="50"/>
      <c r="CB170" s="50"/>
      <c r="CC170" s="50"/>
      <c r="CD170" s="50"/>
      <c r="CE170" s="50"/>
      <c r="CF170" s="51">
        <v>6962000000</v>
      </c>
      <c r="CG170" s="52">
        <v>31536000000</v>
      </c>
      <c r="CH170" s="60">
        <v>42141000000</v>
      </c>
      <c r="CI170" s="52">
        <v>0</v>
      </c>
      <c r="CJ170" s="49">
        <v>2283000000</v>
      </c>
      <c r="CK170" s="50"/>
      <c r="CL170" s="50"/>
      <c r="CM170" s="51"/>
      <c r="CN170" s="54"/>
      <c r="CO170" s="50">
        <v>19024000000</v>
      </c>
      <c r="CP170" s="51">
        <v>80000000</v>
      </c>
      <c r="CQ170" s="54">
        <v>21387000000</v>
      </c>
      <c r="CR170" s="50">
        <v>147000000</v>
      </c>
      <c r="CS170" s="56">
        <v>21534000000</v>
      </c>
      <c r="CT170" s="52">
        <v>63675000000</v>
      </c>
    </row>
    <row r="171" spans="1:98" x14ac:dyDescent="0.2">
      <c r="A171" s="47" t="s">
        <v>556</v>
      </c>
      <c r="B171" s="47" t="s">
        <v>557</v>
      </c>
      <c r="C171" s="47" t="str">
        <f>VLOOKUP(A171,'[1]S&amp;P 500 Wikipedia'!A:D,3,FALSE)</f>
        <v>Consumer Staples</v>
      </c>
      <c r="D171" s="47">
        <v>78526</v>
      </c>
      <c r="E171" s="47" t="s">
        <v>16</v>
      </c>
      <c r="F171" s="47">
        <v>2019</v>
      </c>
      <c r="G171" s="47" t="s">
        <v>17</v>
      </c>
      <c r="H171" s="48">
        <v>43616</v>
      </c>
      <c r="I171" s="48">
        <v>43644</v>
      </c>
      <c r="J171" s="48">
        <v>43726</v>
      </c>
      <c r="K171" s="47">
        <v>603800000</v>
      </c>
      <c r="L171" s="47">
        <v>609300000</v>
      </c>
      <c r="M171" s="47" t="s">
        <v>2075</v>
      </c>
      <c r="N171" s="49">
        <v>450000000</v>
      </c>
      <c r="O171" s="50">
        <v>450000000</v>
      </c>
      <c r="P171" s="51"/>
      <c r="Q171" s="49">
        <v>1679700000</v>
      </c>
      <c r="R171" s="50"/>
      <c r="S171" s="51"/>
      <c r="T171" s="52"/>
      <c r="U171" s="49">
        <v>1559300000</v>
      </c>
      <c r="V171" s="50"/>
      <c r="W171" s="50"/>
      <c r="X171" s="50"/>
      <c r="Y171" s="51"/>
      <c r="Z171" s="52">
        <v>497500000</v>
      </c>
      <c r="AA171" s="52">
        <v>497500000</v>
      </c>
      <c r="AB171" s="52"/>
      <c r="AC171" s="52"/>
      <c r="AD171" s="52"/>
      <c r="AE171" s="52"/>
      <c r="AF171" s="52"/>
      <c r="AG171" s="52"/>
      <c r="AH171" s="52">
        <v>4186500000</v>
      </c>
      <c r="AI171" s="49">
        <v>3787200000</v>
      </c>
      <c r="AJ171" s="50"/>
      <c r="AK171" s="51"/>
      <c r="AL171" s="49"/>
      <c r="AM171" s="50"/>
      <c r="AN171" s="50"/>
      <c r="AO171" s="51"/>
      <c r="AP171" s="49">
        <v>22137500000</v>
      </c>
      <c r="AQ171" s="50"/>
      <c r="AR171" s="50">
        <v>13995800000</v>
      </c>
      <c r="AS171" s="50"/>
      <c r="AT171" s="50"/>
      <c r="AU171" s="50"/>
      <c r="AV171" s="50"/>
      <c r="AW171" s="50"/>
      <c r="AX171" s="50"/>
      <c r="AY171" s="50"/>
      <c r="AZ171" s="51">
        <v>8141700000</v>
      </c>
      <c r="BA171" s="52">
        <v>25924700000</v>
      </c>
      <c r="BB171" s="52">
        <v>30111200000</v>
      </c>
      <c r="BC171" s="49">
        <v>2854100000</v>
      </c>
      <c r="BD171" s="50">
        <v>2854100000</v>
      </c>
      <c r="BE171" s="50"/>
      <c r="BF171" s="50"/>
      <c r="BG171" s="51"/>
      <c r="BH171" s="49">
        <v>2865200000</v>
      </c>
      <c r="BI171" s="50"/>
      <c r="BJ171" s="50"/>
      <c r="BK171" s="51"/>
      <c r="BL171" s="49">
        <v>3398800000</v>
      </c>
      <c r="BM171" s="50"/>
      <c r="BN171" s="50"/>
      <c r="BO171" s="50">
        <v>2031000000</v>
      </c>
      <c r="BP171" s="50"/>
      <c r="BQ171" s="51">
        <v>1367800000</v>
      </c>
      <c r="BR171" s="52">
        <v>9118100000</v>
      </c>
      <c r="BS171" s="49">
        <v>11624800000</v>
      </c>
      <c r="BT171" s="50"/>
      <c r="BU171" s="51"/>
      <c r="BV171" s="49">
        <v>2000600000</v>
      </c>
      <c r="BW171" s="50"/>
      <c r="BX171" s="50"/>
      <c r="BY171" s="50"/>
      <c r="BZ171" s="50"/>
      <c r="CA171" s="50"/>
      <c r="CB171" s="50"/>
      <c r="CC171" s="50"/>
      <c r="CD171" s="50"/>
      <c r="CE171" s="50"/>
      <c r="CF171" s="51">
        <v>2000600000</v>
      </c>
      <c r="CG171" s="52">
        <v>13625400000</v>
      </c>
      <c r="CH171" s="60">
        <v>22743500000</v>
      </c>
      <c r="CI171" s="52"/>
      <c r="CJ171" s="49">
        <v>1462200000</v>
      </c>
      <c r="CK171" s="50"/>
      <c r="CL171" s="50"/>
      <c r="CM171" s="51"/>
      <c r="CN171" s="54">
        <v>-6779000000</v>
      </c>
      <c r="CO171" s="50">
        <v>14996700000</v>
      </c>
      <c r="CP171" s="51">
        <v>-2625400000</v>
      </c>
      <c r="CQ171" s="54">
        <v>7054500000</v>
      </c>
      <c r="CR171" s="50">
        <v>313200000</v>
      </c>
      <c r="CS171" s="56">
        <v>7367700000</v>
      </c>
      <c r="CT171" s="52">
        <v>30111200000</v>
      </c>
    </row>
    <row r="172" spans="1:98" x14ac:dyDescent="0.2">
      <c r="A172" s="47" t="s">
        <v>340</v>
      </c>
      <c r="B172" s="47" t="s">
        <v>341</v>
      </c>
      <c r="C172" s="47" t="str">
        <f>VLOOKUP(A172,'[1]S&amp;P 500 Wikipedia'!A:D,3,FALSE)</f>
        <v>Information Technology</v>
      </c>
      <c r="D172" s="47">
        <v>261761</v>
      </c>
      <c r="E172" s="47" t="s">
        <v>16</v>
      </c>
      <c r="F172" s="47">
        <v>2018</v>
      </c>
      <c r="G172" s="47" t="s">
        <v>17</v>
      </c>
      <c r="H172" s="48">
        <v>43465</v>
      </c>
      <c r="I172" s="48">
        <v>43508</v>
      </c>
      <c r="J172" s="48">
        <v>43508</v>
      </c>
      <c r="K172" s="47">
        <v>792000000</v>
      </c>
      <c r="L172" s="47">
        <v>1043000000</v>
      </c>
      <c r="M172" s="47" t="s">
        <v>1768</v>
      </c>
      <c r="N172" s="49">
        <v>2355000000</v>
      </c>
      <c r="O172" s="50">
        <v>2355000000</v>
      </c>
      <c r="P172" s="51"/>
      <c r="Q172" s="49">
        <v>1940000000</v>
      </c>
      <c r="R172" s="50">
        <v>1940000000</v>
      </c>
      <c r="S172" s="51"/>
      <c r="T172" s="52"/>
      <c r="U172" s="49">
        <v>2037000000</v>
      </c>
      <c r="V172" s="50"/>
      <c r="W172" s="50"/>
      <c r="X172" s="50"/>
      <c r="Y172" s="51"/>
      <c r="Z172" s="52">
        <v>702000000</v>
      </c>
      <c r="AA172" s="52"/>
      <c r="AB172" s="52"/>
      <c r="AC172" s="52"/>
      <c r="AD172" s="52"/>
      <c r="AE172" s="52"/>
      <c r="AF172" s="52"/>
      <c r="AG172" s="52">
        <v>702000000</v>
      </c>
      <c r="AH172" s="52">
        <v>7034000000</v>
      </c>
      <c r="AI172" s="49">
        <v>14895000000</v>
      </c>
      <c r="AJ172" s="50"/>
      <c r="AK172" s="51"/>
      <c r="AL172" s="49">
        <v>376000000</v>
      </c>
      <c r="AM172" s="50"/>
      <c r="AN172" s="50"/>
      <c r="AO172" s="51"/>
      <c r="AP172" s="49">
        <v>5200000000</v>
      </c>
      <c r="AQ172" s="50"/>
      <c r="AR172" s="50">
        <v>1936000000</v>
      </c>
      <c r="AS172" s="50">
        <v>1292000000</v>
      </c>
      <c r="AT172" s="50"/>
      <c r="AU172" s="50">
        <v>951000000</v>
      </c>
      <c r="AV172" s="50"/>
      <c r="AW172" s="50"/>
      <c r="AX172" s="50"/>
      <c r="AY172" s="50"/>
      <c r="AZ172" s="51">
        <v>1021000000</v>
      </c>
      <c r="BA172" s="52">
        <v>20471000000</v>
      </c>
      <c r="BB172" s="52">
        <v>27505000000</v>
      </c>
      <c r="BC172" s="49">
        <v>3307000000</v>
      </c>
      <c r="BD172" s="50">
        <v>1456000000</v>
      </c>
      <c r="BE172" s="50"/>
      <c r="BF172" s="50"/>
      <c r="BG172" s="51">
        <v>1851000000</v>
      </c>
      <c r="BH172" s="49">
        <v>4000000</v>
      </c>
      <c r="BI172" s="50"/>
      <c r="BJ172" s="50"/>
      <c r="BK172" s="51"/>
      <c r="BL172" s="49"/>
      <c r="BM172" s="50"/>
      <c r="BN172" s="50"/>
      <c r="BO172" s="50"/>
      <c r="BP172" s="50"/>
      <c r="BQ172" s="51"/>
      <c r="BR172" s="52">
        <v>3311000000</v>
      </c>
      <c r="BS172" s="49">
        <v>5994000000</v>
      </c>
      <c r="BT172" s="50"/>
      <c r="BU172" s="51"/>
      <c r="BV172" s="49">
        <v>4314000000</v>
      </c>
      <c r="BW172" s="50"/>
      <c r="BX172" s="50">
        <v>662000000</v>
      </c>
      <c r="BY172" s="50"/>
      <c r="BZ172" s="50"/>
      <c r="CA172" s="50"/>
      <c r="CB172" s="50"/>
      <c r="CC172" s="50"/>
      <c r="CD172" s="50"/>
      <c r="CE172" s="50"/>
      <c r="CF172" s="51">
        <v>3652000000</v>
      </c>
      <c r="CG172" s="52">
        <v>10308000000</v>
      </c>
      <c r="CH172" s="60">
        <v>13619000000</v>
      </c>
      <c r="CI172" s="52">
        <v>2300000000</v>
      </c>
      <c r="CJ172" s="49">
        <v>15069000000</v>
      </c>
      <c r="CK172" s="50"/>
      <c r="CL172" s="50"/>
      <c r="CM172" s="51"/>
      <c r="CN172" s="54">
        <v>-18870000000</v>
      </c>
      <c r="CO172" s="50">
        <v>16303000000</v>
      </c>
      <c r="CP172" s="51">
        <v>-1010000000</v>
      </c>
      <c r="CQ172" s="54">
        <v>13792000000</v>
      </c>
      <c r="CR172" s="50">
        <v>94000000</v>
      </c>
      <c r="CS172" s="56">
        <v>13886000000</v>
      </c>
      <c r="CT172" s="52">
        <v>27505000000</v>
      </c>
    </row>
    <row r="173" spans="1:98" x14ac:dyDescent="0.2">
      <c r="A173" s="47" t="s">
        <v>559</v>
      </c>
      <c r="B173" s="47" t="s">
        <v>560</v>
      </c>
      <c r="C173" s="47" t="str">
        <f>VLOOKUP(A173,'[1]S&amp;P 500 Wikipedia'!A:D,3,FALSE)</f>
        <v>Consumer Discretionary</v>
      </c>
      <c r="D173" s="47">
        <v>125620</v>
      </c>
      <c r="E173" s="47" t="s">
        <v>16</v>
      </c>
      <c r="F173" s="47">
        <v>2018</v>
      </c>
      <c r="G173" s="47" t="s">
        <v>17</v>
      </c>
      <c r="H173" s="48">
        <v>43465</v>
      </c>
      <c r="I173" s="48">
        <v>43502</v>
      </c>
      <c r="J173" s="48">
        <v>43502</v>
      </c>
      <c r="K173" s="47">
        <v>1414000000</v>
      </c>
      <c r="L173" s="47">
        <v>1432000000</v>
      </c>
      <c r="M173" s="47" t="s">
        <v>1769</v>
      </c>
      <c r="N173" s="49">
        <v>26810000000</v>
      </c>
      <c r="O173" s="50">
        <v>20844000000</v>
      </c>
      <c r="P173" s="51">
        <v>5966000000</v>
      </c>
      <c r="Q173" s="49">
        <v>6549000000</v>
      </c>
      <c r="R173" s="50"/>
      <c r="S173" s="51"/>
      <c r="T173" s="52"/>
      <c r="U173" s="49">
        <v>9816000000</v>
      </c>
      <c r="V173" s="50"/>
      <c r="W173" s="50"/>
      <c r="X173" s="50"/>
      <c r="Y173" s="51"/>
      <c r="Z173" s="52">
        <v>32118000000</v>
      </c>
      <c r="AA173" s="52"/>
      <c r="AB173" s="52"/>
      <c r="AC173" s="52"/>
      <c r="AD173" s="52"/>
      <c r="AE173" s="52"/>
      <c r="AF173" s="52"/>
      <c r="AG173" s="52">
        <v>32118000000</v>
      </c>
      <c r="AH173" s="52">
        <v>75293000000</v>
      </c>
      <c r="AI173" s="49">
        <v>82317000000</v>
      </c>
      <c r="AJ173" s="50">
        <v>82317000000</v>
      </c>
      <c r="AK173" s="51"/>
      <c r="AL173" s="49"/>
      <c r="AM173" s="50"/>
      <c r="AN173" s="50"/>
      <c r="AO173" s="51"/>
      <c r="AP173" s="49">
        <v>69729000000</v>
      </c>
      <c r="AQ173" s="50">
        <v>5579000000</v>
      </c>
      <c r="AR173" s="50"/>
      <c r="AS173" s="50"/>
      <c r="AT173" s="50"/>
      <c r="AU173" s="50">
        <v>24082000000</v>
      </c>
      <c r="AV173" s="50"/>
      <c r="AW173" s="50"/>
      <c r="AX173" s="50"/>
      <c r="AY173" s="50">
        <v>9215000000</v>
      </c>
      <c r="AZ173" s="51">
        <v>30853000000</v>
      </c>
      <c r="BA173" s="52">
        <v>152046000000</v>
      </c>
      <c r="BB173" s="52">
        <v>227339000000</v>
      </c>
      <c r="BC173" s="49">
        <v>50346000000</v>
      </c>
      <c r="BD173" s="50">
        <v>22297000000</v>
      </c>
      <c r="BE173" s="50"/>
      <c r="BF173" s="50"/>
      <c r="BG173" s="51">
        <v>28049000000</v>
      </c>
      <c r="BH173" s="49">
        <v>31891000000</v>
      </c>
      <c r="BI173" s="50"/>
      <c r="BJ173" s="50"/>
      <c r="BK173" s="51"/>
      <c r="BL173" s="49"/>
      <c r="BM173" s="50"/>
      <c r="BN173" s="50"/>
      <c r="BO173" s="50"/>
      <c r="BP173" s="50"/>
      <c r="BQ173" s="51"/>
      <c r="BR173" s="52">
        <v>82237000000</v>
      </c>
      <c r="BS173" s="49">
        <v>73060000000</v>
      </c>
      <c r="BT173" s="50"/>
      <c r="BU173" s="51"/>
      <c r="BV173" s="49">
        <v>29265000000</v>
      </c>
      <c r="BW173" s="50"/>
      <c r="BX173" s="50">
        <v>16908000000</v>
      </c>
      <c r="BY173" s="50"/>
      <c r="BZ173" s="50"/>
      <c r="CA173" s="50"/>
      <c r="CB173" s="50"/>
      <c r="CC173" s="50"/>
      <c r="CD173" s="50"/>
      <c r="CE173" s="50"/>
      <c r="CF173" s="51">
        <v>12357000000</v>
      </c>
      <c r="CG173" s="52">
        <v>102325000000</v>
      </c>
      <c r="CH173" s="60">
        <v>184562000000</v>
      </c>
      <c r="CI173" s="52"/>
      <c r="CJ173" s="49">
        <v>25577000000</v>
      </c>
      <c r="CK173" s="50"/>
      <c r="CL173" s="50"/>
      <c r="CM173" s="51"/>
      <c r="CN173" s="54"/>
      <c r="CO173" s="50">
        <v>22322000000</v>
      </c>
      <c r="CP173" s="51">
        <v>-9039000000</v>
      </c>
      <c r="CQ173" s="54">
        <v>38860000000</v>
      </c>
      <c r="CR173" s="50">
        <v>3917000000</v>
      </c>
      <c r="CS173" s="56">
        <v>42777000000</v>
      </c>
      <c r="CT173" s="52">
        <v>227339000000</v>
      </c>
    </row>
    <row r="174" spans="1:98" x14ac:dyDescent="0.2">
      <c r="A174" s="47" t="s">
        <v>86</v>
      </c>
      <c r="B174" s="47" t="s">
        <v>87</v>
      </c>
      <c r="C174" s="47" t="str">
        <f>VLOOKUP(A174,'[1]S&amp;P 500 Wikipedia'!A:D,3,FALSE)</f>
        <v>Communication Services</v>
      </c>
      <c r="D174" s="47">
        <v>18</v>
      </c>
      <c r="E174" s="47" t="s">
        <v>16</v>
      </c>
      <c r="F174" s="47">
        <v>2018</v>
      </c>
      <c r="G174" s="47" t="s">
        <v>17</v>
      </c>
      <c r="H174" s="48">
        <v>43465</v>
      </c>
      <c r="I174" s="48">
        <v>43501</v>
      </c>
      <c r="J174" s="48">
        <v>43501</v>
      </c>
      <c r="K174" s="47">
        <v>695239000</v>
      </c>
      <c r="L174" s="47">
        <v>747600000</v>
      </c>
      <c r="M174" s="47" t="s">
        <v>1770</v>
      </c>
      <c r="N174" s="49">
        <v>109140000000</v>
      </c>
      <c r="O174" s="50">
        <v>16701000000</v>
      </c>
      <c r="P174" s="51">
        <v>92439000000</v>
      </c>
      <c r="Q174" s="49">
        <v>20838000000</v>
      </c>
      <c r="R174" s="50">
        <v>20838000000</v>
      </c>
      <c r="S174" s="51"/>
      <c r="T174" s="52"/>
      <c r="U174" s="49">
        <v>1107000000</v>
      </c>
      <c r="V174" s="50"/>
      <c r="W174" s="50"/>
      <c r="X174" s="50"/>
      <c r="Y174" s="51"/>
      <c r="Z174" s="52">
        <v>4591000000</v>
      </c>
      <c r="AA174" s="52">
        <v>4236000000</v>
      </c>
      <c r="AB174" s="52"/>
      <c r="AC174" s="52"/>
      <c r="AD174" s="52"/>
      <c r="AE174" s="52">
        <v>355000000</v>
      </c>
      <c r="AF174" s="52"/>
      <c r="AG174" s="52"/>
      <c r="AH174" s="52">
        <v>135676000000</v>
      </c>
      <c r="AI174" s="49">
        <v>59719000000</v>
      </c>
      <c r="AJ174" s="50"/>
      <c r="AK174" s="51"/>
      <c r="AL174" s="49">
        <v>13859000000</v>
      </c>
      <c r="AM174" s="50"/>
      <c r="AN174" s="50"/>
      <c r="AO174" s="51"/>
      <c r="AP174" s="49">
        <v>23538000000</v>
      </c>
      <c r="AQ174" s="50"/>
      <c r="AR174" s="50">
        <v>17888000000</v>
      </c>
      <c r="AS174" s="50">
        <v>2220000000</v>
      </c>
      <c r="AT174" s="50"/>
      <c r="AU174" s="50">
        <v>737000000</v>
      </c>
      <c r="AV174" s="50"/>
      <c r="AW174" s="50"/>
      <c r="AX174" s="50"/>
      <c r="AY174" s="50"/>
      <c r="AZ174" s="51">
        <v>2693000000</v>
      </c>
      <c r="BA174" s="52">
        <v>97116000000</v>
      </c>
      <c r="BB174" s="52">
        <v>232792000000</v>
      </c>
      <c r="BC174" s="49">
        <v>32836000000</v>
      </c>
      <c r="BD174" s="50">
        <v>4378000000</v>
      </c>
      <c r="BE174" s="50">
        <v>69000000</v>
      </c>
      <c r="BF174" s="50"/>
      <c r="BG174" s="51">
        <v>28389000000</v>
      </c>
      <c r="BH174" s="49"/>
      <c r="BI174" s="50"/>
      <c r="BJ174" s="50"/>
      <c r="BK174" s="51"/>
      <c r="BL174" s="49">
        <v>1784000000</v>
      </c>
      <c r="BM174" s="50"/>
      <c r="BN174" s="50"/>
      <c r="BO174" s="50"/>
      <c r="BP174" s="50"/>
      <c r="BQ174" s="51">
        <v>1784000000</v>
      </c>
      <c r="BR174" s="52">
        <v>34620000000</v>
      </c>
      <c r="BS174" s="49">
        <v>4012000000</v>
      </c>
      <c r="BT174" s="50"/>
      <c r="BU174" s="51"/>
      <c r="BV174" s="49">
        <v>16532000000</v>
      </c>
      <c r="BW174" s="50"/>
      <c r="BX174" s="50"/>
      <c r="BY174" s="50"/>
      <c r="BZ174" s="50"/>
      <c r="CA174" s="50"/>
      <c r="CB174" s="50">
        <v>396000000</v>
      </c>
      <c r="CC174" s="50">
        <v>12591000000</v>
      </c>
      <c r="CD174" s="50"/>
      <c r="CE174" s="50"/>
      <c r="CF174" s="51">
        <v>3545000000</v>
      </c>
      <c r="CG174" s="52">
        <v>20544000000</v>
      </c>
      <c r="CH174" s="60">
        <v>55164000000</v>
      </c>
      <c r="CI174" s="52">
        <v>0</v>
      </c>
      <c r="CJ174" s="49">
        <v>45049000000</v>
      </c>
      <c r="CK174" s="50"/>
      <c r="CL174" s="50"/>
      <c r="CM174" s="51"/>
      <c r="CN174" s="54"/>
      <c r="CO174" s="50">
        <v>134885000000</v>
      </c>
      <c r="CP174" s="51">
        <v>-2306000000</v>
      </c>
      <c r="CQ174" s="54">
        <v>177628000000</v>
      </c>
      <c r="CR174" s="50"/>
      <c r="CS174" s="56">
        <v>177628000000</v>
      </c>
      <c r="CT174" s="52">
        <v>232792000000</v>
      </c>
    </row>
    <row r="175" spans="1:98" x14ac:dyDescent="0.2">
      <c r="A175" s="47" t="s">
        <v>562</v>
      </c>
      <c r="B175" s="47" t="s">
        <v>563</v>
      </c>
      <c r="C175" s="47" t="str">
        <f>VLOOKUP(A175,'[1]S&amp;P 500 Wikipedia'!A:D,3,FALSE)</f>
        <v>Consumer Discretionary</v>
      </c>
      <c r="D175" s="47">
        <v>115285</v>
      </c>
      <c r="E175" s="47" t="s">
        <v>16</v>
      </c>
      <c r="F175" s="47">
        <v>2018</v>
      </c>
      <c r="G175" s="47" t="s">
        <v>17</v>
      </c>
      <c r="H175" s="48">
        <v>43465</v>
      </c>
      <c r="I175" s="48">
        <v>43521</v>
      </c>
      <c r="J175" s="48">
        <v>43521</v>
      </c>
      <c r="K175" s="47">
        <v>146390000</v>
      </c>
      <c r="L175" s="47">
        <v>146929000</v>
      </c>
      <c r="M175" s="47" t="s">
        <v>1771</v>
      </c>
      <c r="N175" s="49">
        <v>333547000</v>
      </c>
      <c r="O175" s="50">
        <v>333547000</v>
      </c>
      <c r="P175" s="51"/>
      <c r="Q175" s="49">
        <v>2493636000</v>
      </c>
      <c r="R175" s="50">
        <v>2493636000</v>
      </c>
      <c r="S175" s="51"/>
      <c r="T175" s="52"/>
      <c r="U175" s="49">
        <v>3609389000</v>
      </c>
      <c r="V175" s="50"/>
      <c r="W175" s="50"/>
      <c r="X175" s="50"/>
      <c r="Y175" s="51"/>
      <c r="Z175" s="52">
        <v>1139118000</v>
      </c>
      <c r="AA175" s="52">
        <v>1139118000</v>
      </c>
      <c r="AB175" s="52"/>
      <c r="AC175" s="52"/>
      <c r="AD175" s="52"/>
      <c r="AE175" s="52"/>
      <c r="AF175" s="52"/>
      <c r="AG175" s="52"/>
      <c r="AH175" s="52">
        <v>7575690000</v>
      </c>
      <c r="AI175" s="49">
        <v>1027231000</v>
      </c>
      <c r="AJ175" s="50"/>
      <c r="AK175" s="51"/>
      <c r="AL175" s="49"/>
      <c r="AM175" s="50"/>
      <c r="AN175" s="50"/>
      <c r="AO175" s="51"/>
      <c r="AP175" s="49">
        <v>4080119000</v>
      </c>
      <c r="AQ175" s="50"/>
      <c r="AR175" s="50">
        <v>2128776000</v>
      </c>
      <c r="AS175" s="50">
        <v>1411642000</v>
      </c>
      <c r="AT175" s="50"/>
      <c r="AU175" s="50">
        <v>29509000</v>
      </c>
      <c r="AV175" s="50"/>
      <c r="AW175" s="50"/>
      <c r="AX175" s="50"/>
      <c r="AY175" s="50"/>
      <c r="AZ175" s="51">
        <v>510192000</v>
      </c>
      <c r="BA175" s="52">
        <v>5107350000</v>
      </c>
      <c r="BB175" s="52">
        <v>12683040000</v>
      </c>
      <c r="BC175" s="49">
        <v>4101158000</v>
      </c>
      <c r="BD175" s="50">
        <v>3995789000</v>
      </c>
      <c r="BE175" s="50"/>
      <c r="BF175" s="50">
        <v>105369000</v>
      </c>
      <c r="BG175" s="51"/>
      <c r="BH175" s="49">
        <v>711147000</v>
      </c>
      <c r="BI175" s="50"/>
      <c r="BJ175" s="50"/>
      <c r="BK175" s="51"/>
      <c r="BL175" s="49">
        <v>1088428000</v>
      </c>
      <c r="BM175" s="50"/>
      <c r="BN175" s="50"/>
      <c r="BO175" s="50"/>
      <c r="BP175" s="50"/>
      <c r="BQ175" s="51">
        <v>1088428000</v>
      </c>
      <c r="BR175" s="52">
        <v>5900733000</v>
      </c>
      <c r="BS175" s="49">
        <v>2432133000</v>
      </c>
      <c r="BT175" s="50"/>
      <c r="BU175" s="51"/>
      <c r="BV175" s="49">
        <v>878183000</v>
      </c>
      <c r="BW175" s="50"/>
      <c r="BX175" s="50">
        <v>235228000</v>
      </c>
      <c r="BY175" s="50"/>
      <c r="BZ175" s="50"/>
      <c r="CA175" s="50"/>
      <c r="CB175" s="50"/>
      <c r="CC175" s="50">
        <v>196843000</v>
      </c>
      <c r="CD175" s="50"/>
      <c r="CE175" s="50"/>
      <c r="CF175" s="51">
        <v>446112000</v>
      </c>
      <c r="CG175" s="52">
        <v>3310316000</v>
      </c>
      <c r="CH175" s="60">
        <v>9211049000</v>
      </c>
      <c r="CI175" s="52">
        <v>0</v>
      </c>
      <c r="CJ175" s="49">
        <v>224317000</v>
      </c>
      <c r="CK175" s="50"/>
      <c r="CL175" s="50"/>
      <c r="CM175" s="51"/>
      <c r="CN175" s="54"/>
      <c r="CO175" s="50">
        <v>4341212000</v>
      </c>
      <c r="CP175" s="51">
        <v>-1115078000</v>
      </c>
      <c r="CQ175" s="54">
        <v>3450451000</v>
      </c>
      <c r="CR175" s="50">
        <v>21540000</v>
      </c>
      <c r="CS175" s="56">
        <v>3471991000</v>
      </c>
      <c r="CT175" s="52">
        <v>12683040000</v>
      </c>
    </row>
    <row r="176" spans="1:98" x14ac:dyDescent="0.2">
      <c r="A176" s="47" t="s">
        <v>568</v>
      </c>
      <c r="B176" s="47" t="s">
        <v>569</v>
      </c>
      <c r="C176" s="47" t="str">
        <f>VLOOKUP(A176,'[1]S&amp;P 500 Wikipedia'!A:D,3,FALSE)</f>
        <v>Information Technology</v>
      </c>
      <c r="D176" s="47">
        <v>182201</v>
      </c>
      <c r="E176" s="47" t="s">
        <v>16</v>
      </c>
      <c r="F176" s="47">
        <v>2018</v>
      </c>
      <c r="G176" s="47" t="s">
        <v>17</v>
      </c>
      <c r="H176" s="48">
        <v>43465</v>
      </c>
      <c r="I176" s="48">
        <v>43517</v>
      </c>
      <c r="J176" s="48">
        <v>43517</v>
      </c>
      <c r="K176" s="47">
        <v>158196000</v>
      </c>
      <c r="L176" s="47">
        <v>158666000</v>
      </c>
      <c r="M176" s="47" t="s">
        <v>1772</v>
      </c>
      <c r="N176" s="49">
        <v>1210878000</v>
      </c>
      <c r="O176" s="50">
        <v>1210878000</v>
      </c>
      <c r="P176" s="51"/>
      <c r="Q176" s="49">
        <v>348400000</v>
      </c>
      <c r="R176" s="50">
        <v>348400000</v>
      </c>
      <c r="S176" s="51"/>
      <c r="T176" s="52"/>
      <c r="U176" s="49"/>
      <c r="V176" s="50"/>
      <c r="W176" s="50"/>
      <c r="X176" s="50"/>
      <c r="Y176" s="51"/>
      <c r="Z176" s="52">
        <v>1816930000</v>
      </c>
      <c r="AA176" s="52">
        <v>216708000</v>
      </c>
      <c r="AB176" s="52"/>
      <c r="AC176" s="52"/>
      <c r="AD176" s="52"/>
      <c r="AE176" s="52"/>
      <c r="AF176" s="52"/>
      <c r="AG176" s="52">
        <v>1600222000</v>
      </c>
      <c r="AH176" s="52">
        <v>3376208000</v>
      </c>
      <c r="AI176" s="49">
        <v>653542000</v>
      </c>
      <c r="AJ176" s="50"/>
      <c r="AK176" s="51"/>
      <c r="AL176" s="49"/>
      <c r="AM176" s="50"/>
      <c r="AN176" s="50"/>
      <c r="AO176" s="51"/>
      <c r="AP176" s="49">
        <v>9201024000</v>
      </c>
      <c r="AQ176" s="50"/>
      <c r="AR176" s="50">
        <v>6341355000</v>
      </c>
      <c r="AS176" s="50">
        <v>2488618000</v>
      </c>
      <c r="AT176" s="50"/>
      <c r="AU176" s="50">
        <v>8128000</v>
      </c>
      <c r="AV176" s="50"/>
      <c r="AW176" s="50"/>
      <c r="AX176" s="50"/>
      <c r="AY176" s="50"/>
      <c r="AZ176" s="51">
        <v>362923000</v>
      </c>
      <c r="BA176" s="52">
        <v>9854566000</v>
      </c>
      <c r="BB176" s="52">
        <v>13230774000</v>
      </c>
      <c r="BC176" s="49">
        <v>1176703000</v>
      </c>
      <c r="BD176" s="50"/>
      <c r="BE176" s="50"/>
      <c r="BF176" s="50"/>
      <c r="BG176" s="51">
        <v>1176703000</v>
      </c>
      <c r="BH176" s="49">
        <v>115075000</v>
      </c>
      <c r="BI176" s="50"/>
      <c r="BJ176" s="50"/>
      <c r="BK176" s="51"/>
      <c r="BL176" s="49">
        <v>1976842000</v>
      </c>
      <c r="BM176" s="50"/>
      <c r="BN176" s="50">
        <v>1276356000</v>
      </c>
      <c r="BO176" s="50"/>
      <c r="BP176" s="50"/>
      <c r="BQ176" s="51">
        <v>700486000</v>
      </c>
      <c r="BR176" s="52">
        <v>3268620000</v>
      </c>
      <c r="BS176" s="49">
        <v>5015168000</v>
      </c>
      <c r="BT176" s="50"/>
      <c r="BU176" s="51"/>
      <c r="BV176" s="49">
        <v>760643000</v>
      </c>
      <c r="BW176" s="50"/>
      <c r="BX176" s="50"/>
      <c r="BY176" s="50"/>
      <c r="BZ176" s="50"/>
      <c r="CA176" s="50"/>
      <c r="CB176" s="50"/>
      <c r="CC176" s="50">
        <v>585025000</v>
      </c>
      <c r="CD176" s="50"/>
      <c r="CE176" s="50"/>
      <c r="CF176" s="51">
        <v>175618000</v>
      </c>
      <c r="CG176" s="52">
        <v>5775811000</v>
      </c>
      <c r="CH176" s="60">
        <v>9044431000</v>
      </c>
      <c r="CI176" s="52">
        <v>0</v>
      </c>
      <c r="CJ176" s="49">
        <v>2235167000</v>
      </c>
      <c r="CK176" s="50"/>
      <c r="CL176" s="50"/>
      <c r="CM176" s="51"/>
      <c r="CN176" s="54"/>
      <c r="CO176" s="50">
        <v>2066415000</v>
      </c>
      <c r="CP176" s="51">
        <v>-310175000</v>
      </c>
      <c r="CQ176" s="54">
        <v>3991407000</v>
      </c>
      <c r="CR176" s="50">
        <v>194936000</v>
      </c>
      <c r="CS176" s="56">
        <v>4186343000</v>
      </c>
      <c r="CT176" s="52">
        <v>13230774000</v>
      </c>
    </row>
    <row r="177" spans="1:98" x14ac:dyDescent="0.2">
      <c r="A177" s="47" t="s">
        <v>541</v>
      </c>
      <c r="B177" s="47" t="s">
        <v>542</v>
      </c>
      <c r="C177" s="47" t="str">
        <f>VLOOKUP(A177,'[1]S&amp;P 500 Wikipedia'!A:D,3,FALSE)</f>
        <v>Consumer Discretionary</v>
      </c>
      <c r="D177" s="47">
        <v>250974</v>
      </c>
      <c r="E177" s="47" t="s">
        <v>16</v>
      </c>
      <c r="F177" s="47">
        <v>2018</v>
      </c>
      <c r="G177" s="47" t="s">
        <v>17</v>
      </c>
      <c r="H177" s="48">
        <v>43524</v>
      </c>
      <c r="I177" s="48">
        <v>43543</v>
      </c>
      <c r="J177" s="48">
        <v>43543</v>
      </c>
      <c r="K177" s="47">
        <v>380000000</v>
      </c>
      <c r="L177" s="47">
        <v>382000000</v>
      </c>
      <c r="M177" s="47" t="s">
        <v>1773</v>
      </c>
      <c r="N177" s="49">
        <v>1369000000</v>
      </c>
      <c r="O177" s="50">
        <v>1081000000</v>
      </c>
      <c r="P177" s="51">
        <v>288000000</v>
      </c>
      <c r="Q177" s="49"/>
      <c r="R177" s="50"/>
      <c r="S177" s="51"/>
      <c r="T177" s="52"/>
      <c r="U177" s="49">
        <v>2131000000</v>
      </c>
      <c r="V177" s="50"/>
      <c r="W177" s="50"/>
      <c r="X177" s="50"/>
      <c r="Y177" s="51"/>
      <c r="Z177" s="52">
        <v>751000000</v>
      </c>
      <c r="AA177" s="52"/>
      <c r="AB177" s="52"/>
      <c r="AC177" s="52"/>
      <c r="AD177" s="52"/>
      <c r="AE177" s="52"/>
      <c r="AF177" s="52"/>
      <c r="AG177" s="52">
        <v>751000000</v>
      </c>
      <c r="AH177" s="52">
        <v>4251000000</v>
      </c>
      <c r="AI177" s="49">
        <v>2912000000</v>
      </c>
      <c r="AJ177" s="50"/>
      <c r="AK177" s="51"/>
      <c r="AL177" s="49"/>
      <c r="AM177" s="50"/>
      <c r="AN177" s="50"/>
      <c r="AO177" s="51"/>
      <c r="AP177" s="49">
        <v>886000000</v>
      </c>
      <c r="AQ177" s="50"/>
      <c r="AR177" s="50"/>
      <c r="AS177" s="50"/>
      <c r="AT177" s="50"/>
      <c r="AU177" s="50"/>
      <c r="AV177" s="50"/>
      <c r="AW177" s="50"/>
      <c r="AX177" s="50"/>
      <c r="AY177" s="50"/>
      <c r="AZ177" s="51">
        <v>886000000</v>
      </c>
      <c r="BA177" s="52">
        <v>3798000000</v>
      </c>
      <c r="BB177" s="52">
        <v>8049000000</v>
      </c>
      <c r="BC177" s="49">
        <v>2174000000</v>
      </c>
      <c r="BD177" s="50">
        <v>1126000000</v>
      </c>
      <c r="BE177" s="50">
        <v>24000000</v>
      </c>
      <c r="BF177" s="50"/>
      <c r="BG177" s="51">
        <v>1024000000</v>
      </c>
      <c r="BH177" s="49"/>
      <c r="BI177" s="50"/>
      <c r="BJ177" s="50"/>
      <c r="BK177" s="51"/>
      <c r="BL177" s="49"/>
      <c r="BM177" s="50"/>
      <c r="BN177" s="50"/>
      <c r="BO177" s="50"/>
      <c r="BP177" s="50"/>
      <c r="BQ177" s="51"/>
      <c r="BR177" s="52">
        <v>2174000000</v>
      </c>
      <c r="BS177" s="49">
        <v>1249000000</v>
      </c>
      <c r="BT177" s="50"/>
      <c r="BU177" s="51"/>
      <c r="BV177" s="49">
        <v>1073000000</v>
      </c>
      <c r="BW177" s="50"/>
      <c r="BX177" s="50"/>
      <c r="BY177" s="50"/>
      <c r="BZ177" s="50"/>
      <c r="CA177" s="50"/>
      <c r="CB177" s="50"/>
      <c r="CC177" s="50"/>
      <c r="CD177" s="50"/>
      <c r="CE177" s="50"/>
      <c r="CF177" s="51">
        <v>1073000000</v>
      </c>
      <c r="CG177" s="52">
        <v>2322000000</v>
      </c>
      <c r="CH177" s="60">
        <v>4496000000</v>
      </c>
      <c r="CI177" s="52"/>
      <c r="CJ177" s="49">
        <v>19000000</v>
      </c>
      <c r="CK177" s="50"/>
      <c r="CL177" s="50"/>
      <c r="CM177" s="51"/>
      <c r="CN177" s="54"/>
      <c r="CO177" s="50">
        <v>3481000000</v>
      </c>
      <c r="CP177" s="51">
        <v>53000000</v>
      </c>
      <c r="CQ177" s="54">
        <v>3553000000</v>
      </c>
      <c r="CR177" s="50"/>
      <c r="CS177" s="56">
        <v>3553000000</v>
      </c>
      <c r="CT177" s="52">
        <v>8049000000</v>
      </c>
    </row>
    <row r="178" spans="1:98" x14ac:dyDescent="0.2">
      <c r="A178" s="47" t="s">
        <v>544</v>
      </c>
      <c r="B178" s="47" t="s">
        <v>545</v>
      </c>
      <c r="C178" s="47" t="str">
        <f>VLOOKUP(A178,'[1]S&amp;P 500 Wikipedia'!A:D,3,FALSE)</f>
        <v>Consumer Discretionary</v>
      </c>
      <c r="D178" s="47">
        <v>388839</v>
      </c>
      <c r="E178" s="47" t="s">
        <v>16</v>
      </c>
      <c r="F178" s="47">
        <v>2018</v>
      </c>
      <c r="G178" s="47" t="s">
        <v>17</v>
      </c>
      <c r="H178" s="48">
        <v>43465</v>
      </c>
      <c r="I178" s="48">
        <v>43516</v>
      </c>
      <c r="J178" s="48">
        <v>43516</v>
      </c>
      <c r="K178" s="47">
        <v>188877000</v>
      </c>
      <c r="L178" s="47">
        <v>190178000</v>
      </c>
      <c r="M178" s="47" t="s">
        <v>1774</v>
      </c>
      <c r="N178" s="49">
        <v>1384721000</v>
      </c>
      <c r="O178" s="50">
        <v>1201732000</v>
      </c>
      <c r="P178" s="51">
        <v>182989000</v>
      </c>
      <c r="Q178" s="49">
        <v>569833000</v>
      </c>
      <c r="R178" s="50">
        <v>569833000</v>
      </c>
      <c r="S178" s="51"/>
      <c r="T178" s="52"/>
      <c r="U178" s="49">
        <v>561840000</v>
      </c>
      <c r="V178" s="50"/>
      <c r="W178" s="50"/>
      <c r="X178" s="50"/>
      <c r="Y178" s="51"/>
      <c r="Z178" s="52">
        <v>148974000</v>
      </c>
      <c r="AA178" s="52">
        <v>120512000</v>
      </c>
      <c r="AB178" s="52"/>
      <c r="AC178" s="52"/>
      <c r="AD178" s="52"/>
      <c r="AE178" s="52"/>
      <c r="AF178" s="52"/>
      <c r="AG178" s="52">
        <v>28462000</v>
      </c>
      <c r="AH178" s="52">
        <v>2665368000</v>
      </c>
      <c r="AI178" s="49">
        <v>663527000</v>
      </c>
      <c r="AJ178" s="50">
        <v>1273494000</v>
      </c>
      <c r="AK178" s="51">
        <v>-609967000</v>
      </c>
      <c r="AL178" s="49">
        <v>1330123000</v>
      </c>
      <c r="AM178" s="50"/>
      <c r="AN178" s="50"/>
      <c r="AO178" s="51"/>
      <c r="AP178" s="49">
        <v>723840000</v>
      </c>
      <c r="AQ178" s="50">
        <v>417080000</v>
      </c>
      <c r="AR178" s="50"/>
      <c r="AS178" s="50"/>
      <c r="AT178" s="50"/>
      <c r="AU178" s="50">
        <v>176959000</v>
      </c>
      <c r="AV178" s="50"/>
      <c r="AW178" s="50"/>
      <c r="AX178" s="50"/>
      <c r="AY178" s="50"/>
      <c r="AZ178" s="51">
        <v>129801000</v>
      </c>
      <c r="BA178" s="52">
        <v>2717490000</v>
      </c>
      <c r="BB178" s="52">
        <v>5382858000</v>
      </c>
      <c r="BC178" s="49">
        <v>824941000</v>
      </c>
      <c r="BD178" s="50">
        <v>204985000</v>
      </c>
      <c r="BE178" s="50"/>
      <c r="BF178" s="50">
        <v>200483000</v>
      </c>
      <c r="BG178" s="51">
        <v>419473000</v>
      </c>
      <c r="BH178" s="49"/>
      <c r="BI178" s="50"/>
      <c r="BJ178" s="50"/>
      <c r="BK178" s="51"/>
      <c r="BL178" s="49">
        <v>96372000</v>
      </c>
      <c r="BM178" s="50">
        <v>96372000</v>
      </c>
      <c r="BN178" s="50"/>
      <c r="BO178" s="50"/>
      <c r="BP178" s="50"/>
      <c r="BQ178" s="51"/>
      <c r="BR178" s="52">
        <v>921313000</v>
      </c>
      <c r="BS178" s="49"/>
      <c r="BT178" s="50"/>
      <c r="BU178" s="51"/>
      <c r="BV178" s="49">
        <v>298571000</v>
      </c>
      <c r="BW178" s="50"/>
      <c r="BX178" s="50"/>
      <c r="BY178" s="50"/>
      <c r="BZ178" s="50"/>
      <c r="CA178" s="50"/>
      <c r="CB178" s="50">
        <v>76566000</v>
      </c>
      <c r="CC178" s="50">
        <v>92944000</v>
      </c>
      <c r="CD178" s="50"/>
      <c r="CE178" s="50"/>
      <c r="CF178" s="51">
        <v>129061000</v>
      </c>
      <c r="CG178" s="52">
        <v>298571000</v>
      </c>
      <c r="CH178" s="60">
        <v>1219884000</v>
      </c>
      <c r="CI178" s="52"/>
      <c r="CJ178" s="49">
        <v>1841617000</v>
      </c>
      <c r="CK178" s="50"/>
      <c r="CL178" s="50"/>
      <c r="CM178" s="51"/>
      <c r="CN178" s="54">
        <v>-397692000</v>
      </c>
      <c r="CO178" s="50">
        <v>2710619000</v>
      </c>
      <c r="CP178" s="51">
        <v>8430000</v>
      </c>
      <c r="CQ178" s="54">
        <v>4162974000</v>
      </c>
      <c r="CR178" s="50"/>
      <c r="CS178" s="56">
        <v>4162974000</v>
      </c>
      <c r="CT178" s="52">
        <v>5382858000</v>
      </c>
    </row>
    <row r="179" spans="1:98" x14ac:dyDescent="0.2">
      <c r="A179" s="47" t="s">
        <v>571</v>
      </c>
      <c r="B179" s="47" t="s">
        <v>572</v>
      </c>
      <c r="C179" s="47" t="str">
        <f>VLOOKUP(A179,'[1]S&amp;P 500 Wikipedia'!A:D,3,FALSE)</f>
        <v>Industrials</v>
      </c>
      <c r="D179" s="47">
        <v>504823</v>
      </c>
      <c r="E179" s="47" t="s">
        <v>16</v>
      </c>
      <c r="F179" s="47">
        <v>2018</v>
      </c>
      <c r="G179" s="47" t="s">
        <v>17</v>
      </c>
      <c r="H179" s="48">
        <v>43465</v>
      </c>
      <c r="I179" s="48">
        <v>43524</v>
      </c>
      <c r="J179" s="48">
        <v>43524</v>
      </c>
      <c r="K179" s="47">
        <v>55887954</v>
      </c>
      <c r="L179" s="47">
        <v>56376993</v>
      </c>
      <c r="M179" s="47" t="s">
        <v>1775</v>
      </c>
      <c r="N179" s="49">
        <v>538000000</v>
      </c>
      <c r="O179" s="50">
        <v>538000000</v>
      </c>
      <c r="P179" s="51"/>
      <c r="Q179" s="49">
        <v>1385000000</v>
      </c>
      <c r="R179" s="50">
        <v>1385000000</v>
      </c>
      <c r="S179" s="51"/>
      <c r="T179" s="52"/>
      <c r="U179" s="49">
        <v>1541000000</v>
      </c>
      <c r="V179" s="50"/>
      <c r="W179" s="50"/>
      <c r="X179" s="50"/>
      <c r="Y179" s="51"/>
      <c r="Z179" s="52">
        <v>93000000</v>
      </c>
      <c r="AA179" s="52">
        <v>83000000</v>
      </c>
      <c r="AB179" s="52"/>
      <c r="AC179" s="52"/>
      <c r="AD179" s="52"/>
      <c r="AE179" s="52">
        <v>10000000</v>
      </c>
      <c r="AF179" s="52"/>
      <c r="AG179" s="52"/>
      <c r="AH179" s="52">
        <v>3557000000</v>
      </c>
      <c r="AI179" s="49">
        <v>1352000000</v>
      </c>
      <c r="AJ179" s="50"/>
      <c r="AK179" s="51"/>
      <c r="AL179" s="49"/>
      <c r="AM179" s="50"/>
      <c r="AN179" s="50"/>
      <c r="AO179" s="51"/>
      <c r="AP179" s="49">
        <v>964000000</v>
      </c>
      <c r="AQ179" s="50">
        <v>460000000</v>
      </c>
      <c r="AR179" s="50">
        <v>424000000</v>
      </c>
      <c r="AS179" s="50"/>
      <c r="AT179" s="50"/>
      <c r="AU179" s="50">
        <v>12000000</v>
      </c>
      <c r="AV179" s="50"/>
      <c r="AW179" s="50"/>
      <c r="AX179" s="50"/>
      <c r="AY179" s="50"/>
      <c r="AZ179" s="51">
        <v>68000000</v>
      </c>
      <c r="BA179" s="52">
        <v>2316000000</v>
      </c>
      <c r="BB179" s="52">
        <v>5873000000</v>
      </c>
      <c r="BC179" s="49">
        <v>1371000000</v>
      </c>
      <c r="BD179" s="50">
        <v>678000000</v>
      </c>
      <c r="BE179" s="50">
        <v>29000000</v>
      </c>
      <c r="BF179" s="50"/>
      <c r="BG179" s="51">
        <v>664000000</v>
      </c>
      <c r="BH179" s="49">
        <v>130000000</v>
      </c>
      <c r="BI179" s="50"/>
      <c r="BJ179" s="50"/>
      <c r="BK179" s="51"/>
      <c r="BL179" s="49"/>
      <c r="BM179" s="50"/>
      <c r="BN179" s="50"/>
      <c r="BO179" s="50"/>
      <c r="BP179" s="50"/>
      <c r="BQ179" s="51"/>
      <c r="BR179" s="52">
        <v>1501000000</v>
      </c>
      <c r="BS179" s="49">
        <v>2090000000</v>
      </c>
      <c r="BT179" s="50"/>
      <c r="BU179" s="51"/>
      <c r="BV179" s="49">
        <v>189000000</v>
      </c>
      <c r="BW179" s="50"/>
      <c r="BX179" s="50">
        <v>86000000</v>
      </c>
      <c r="BY179" s="50"/>
      <c r="BZ179" s="50">
        <v>86000000</v>
      </c>
      <c r="CA179" s="50"/>
      <c r="CB179" s="50"/>
      <c r="CC179" s="50">
        <v>103000000</v>
      </c>
      <c r="CD179" s="50"/>
      <c r="CE179" s="50"/>
      <c r="CF179" s="51"/>
      <c r="CG179" s="52">
        <v>2279000000</v>
      </c>
      <c r="CH179" s="60">
        <v>3780000000</v>
      </c>
      <c r="CI179" s="52">
        <v>0</v>
      </c>
      <c r="CJ179" s="49">
        <v>1189000000</v>
      </c>
      <c r="CK179" s="50"/>
      <c r="CL179" s="50"/>
      <c r="CM179" s="51"/>
      <c r="CN179" s="54">
        <v>-6966000000</v>
      </c>
      <c r="CO179" s="50">
        <v>7869000000</v>
      </c>
      <c r="CP179" s="51">
        <v>-171000000</v>
      </c>
      <c r="CQ179" s="54">
        <v>1921000000</v>
      </c>
      <c r="CR179" s="50">
        <v>172000000</v>
      </c>
      <c r="CS179" s="56">
        <v>2093000000</v>
      </c>
      <c r="CT179" s="52">
        <v>5873000000</v>
      </c>
    </row>
    <row r="180" spans="1:98" x14ac:dyDescent="0.2">
      <c r="A180" s="47" t="s">
        <v>577</v>
      </c>
      <c r="B180" s="47" t="s">
        <v>578</v>
      </c>
      <c r="C180" s="47" t="str">
        <f>VLOOKUP(A180,'[1]S&amp;P 500 Wikipedia'!A:D,3,FALSE)</f>
        <v>Energy</v>
      </c>
      <c r="D180" s="47">
        <v>378158</v>
      </c>
      <c r="E180" s="47" t="s">
        <v>16</v>
      </c>
      <c r="F180" s="47">
        <v>2018</v>
      </c>
      <c r="G180" s="47" t="s">
        <v>17</v>
      </c>
      <c r="H180" s="48">
        <v>43465</v>
      </c>
      <c r="I180" s="48">
        <v>43509</v>
      </c>
      <c r="J180" s="48">
        <v>43509</v>
      </c>
      <c r="K180" s="47">
        <v>871000000</v>
      </c>
      <c r="L180" s="47">
        <v>872000000</v>
      </c>
      <c r="M180" s="47" t="s">
        <v>1776</v>
      </c>
      <c r="N180" s="49">
        <v>2008000000</v>
      </c>
      <c r="O180" s="50">
        <v>2008000000</v>
      </c>
      <c r="P180" s="51"/>
      <c r="Q180" s="49">
        <v>5234000000</v>
      </c>
      <c r="R180" s="50">
        <v>5234000000</v>
      </c>
      <c r="S180" s="51"/>
      <c r="T180" s="52"/>
      <c r="U180" s="49">
        <v>3028000000</v>
      </c>
      <c r="V180" s="50"/>
      <c r="W180" s="50"/>
      <c r="X180" s="50"/>
      <c r="Y180" s="51"/>
      <c r="Z180" s="52">
        <v>881000000</v>
      </c>
      <c r="AA180" s="52"/>
      <c r="AB180" s="52"/>
      <c r="AC180" s="52"/>
      <c r="AD180" s="52"/>
      <c r="AE180" s="52"/>
      <c r="AF180" s="52"/>
      <c r="AG180" s="52">
        <v>881000000</v>
      </c>
      <c r="AH180" s="52">
        <v>11151000000</v>
      </c>
      <c r="AI180" s="49">
        <v>8961000000</v>
      </c>
      <c r="AJ180" s="50"/>
      <c r="AK180" s="51"/>
      <c r="AL180" s="49"/>
      <c r="AM180" s="50"/>
      <c r="AN180" s="50"/>
      <c r="AO180" s="51"/>
      <c r="AP180" s="49">
        <v>5870000000</v>
      </c>
      <c r="AQ180" s="50"/>
      <c r="AR180" s="50">
        <v>2825000000</v>
      </c>
      <c r="AS180" s="50"/>
      <c r="AT180" s="50"/>
      <c r="AU180" s="50">
        <v>1384000000</v>
      </c>
      <c r="AV180" s="50"/>
      <c r="AW180" s="50"/>
      <c r="AX180" s="50"/>
      <c r="AY180" s="50"/>
      <c r="AZ180" s="51">
        <v>1661000000</v>
      </c>
      <c r="BA180" s="52">
        <v>14831000000</v>
      </c>
      <c r="BB180" s="52">
        <v>25982000000</v>
      </c>
      <c r="BC180" s="49">
        <v>3732000000</v>
      </c>
      <c r="BD180" s="50">
        <v>3018000000</v>
      </c>
      <c r="BE180" s="50"/>
      <c r="BF180" s="50"/>
      <c r="BG180" s="51">
        <v>714000000</v>
      </c>
      <c r="BH180" s="49">
        <v>36000000</v>
      </c>
      <c r="BI180" s="50"/>
      <c r="BJ180" s="50"/>
      <c r="BK180" s="51"/>
      <c r="BL180" s="49">
        <v>1034000000</v>
      </c>
      <c r="BM180" s="50"/>
      <c r="BN180" s="50"/>
      <c r="BO180" s="50"/>
      <c r="BP180" s="50"/>
      <c r="BQ180" s="51">
        <v>1034000000</v>
      </c>
      <c r="BR180" s="52">
        <v>4802000000</v>
      </c>
      <c r="BS180" s="49">
        <v>10421000000</v>
      </c>
      <c r="BT180" s="50"/>
      <c r="BU180" s="51"/>
      <c r="BV180" s="49">
        <v>1215000000</v>
      </c>
      <c r="BW180" s="50"/>
      <c r="BX180" s="50"/>
      <c r="BY180" s="50"/>
      <c r="BZ180" s="50"/>
      <c r="CA180" s="50">
        <v>483000000</v>
      </c>
      <c r="CB180" s="50"/>
      <c r="CC180" s="50"/>
      <c r="CD180" s="50"/>
      <c r="CE180" s="50"/>
      <c r="CF180" s="51">
        <v>732000000</v>
      </c>
      <c r="CG180" s="52">
        <v>11636000000</v>
      </c>
      <c r="CH180" s="60">
        <v>16438000000</v>
      </c>
      <c r="CI180" s="52"/>
      <c r="CJ180" s="49">
        <v>2882000000</v>
      </c>
      <c r="CK180" s="50"/>
      <c r="CL180" s="50"/>
      <c r="CM180" s="51"/>
      <c r="CN180" s="54">
        <v>-6744000000</v>
      </c>
      <c r="CO180" s="50">
        <v>13739000000</v>
      </c>
      <c r="CP180" s="51">
        <v>-355000000</v>
      </c>
      <c r="CQ180" s="54">
        <v>9522000000</v>
      </c>
      <c r="CR180" s="50">
        <v>22000000</v>
      </c>
      <c r="CS180" s="56">
        <v>9544000000</v>
      </c>
      <c r="CT180" s="52">
        <v>25982000000</v>
      </c>
    </row>
    <row r="181" spans="1:98" x14ac:dyDescent="0.2">
      <c r="A181" s="47" t="s">
        <v>583</v>
      </c>
      <c r="B181" s="47" t="s">
        <v>584</v>
      </c>
      <c r="C181" s="47" t="str">
        <f>VLOOKUP(A181,'[1]S&amp;P 500 Wikipedia'!A:D,3,FALSE)</f>
        <v>Consumer Discretionary</v>
      </c>
      <c r="D181" s="47">
        <v>249756</v>
      </c>
      <c r="E181" s="47" t="s">
        <v>16</v>
      </c>
      <c r="F181" s="47">
        <v>2018</v>
      </c>
      <c r="G181" s="47" t="s">
        <v>17</v>
      </c>
      <c r="H181" s="48">
        <v>43465</v>
      </c>
      <c r="I181" s="48">
        <v>43522</v>
      </c>
      <c r="J181" s="48">
        <v>43522</v>
      </c>
      <c r="K181" s="47">
        <v>126583000</v>
      </c>
      <c r="L181" s="47">
        <v>126583000</v>
      </c>
      <c r="M181" s="47" t="s">
        <v>1777</v>
      </c>
      <c r="N181" s="49">
        <v>1182371000</v>
      </c>
      <c r="O181" s="50">
        <v>1182371000</v>
      </c>
      <c r="P181" s="51"/>
      <c r="Q181" s="49">
        <v>1188052000</v>
      </c>
      <c r="R181" s="50">
        <v>1188052000</v>
      </c>
      <c r="S181" s="51"/>
      <c r="T181" s="52"/>
      <c r="U181" s="49">
        <v>443383000</v>
      </c>
      <c r="V181" s="50"/>
      <c r="W181" s="50"/>
      <c r="X181" s="50"/>
      <c r="Y181" s="51"/>
      <c r="Z181" s="52">
        <v>268698000</v>
      </c>
      <c r="AA181" s="52">
        <v>268698000</v>
      </c>
      <c r="AB181" s="52"/>
      <c r="AC181" s="52"/>
      <c r="AD181" s="52"/>
      <c r="AE181" s="52"/>
      <c r="AF181" s="52"/>
      <c r="AG181" s="52"/>
      <c r="AH181" s="52">
        <v>3082504000</v>
      </c>
      <c r="AI181" s="49">
        <v>256473000</v>
      </c>
      <c r="AJ181" s="50"/>
      <c r="AK181" s="51"/>
      <c r="AL181" s="49"/>
      <c r="AM181" s="50"/>
      <c r="AN181" s="50"/>
      <c r="AO181" s="51"/>
      <c r="AP181" s="49">
        <v>1924011000</v>
      </c>
      <c r="AQ181" s="50"/>
      <c r="AR181" s="50">
        <v>485881000</v>
      </c>
      <c r="AS181" s="50">
        <v>693842000</v>
      </c>
      <c r="AT181" s="50"/>
      <c r="AU181" s="50"/>
      <c r="AV181" s="50"/>
      <c r="AW181" s="50"/>
      <c r="AX181" s="50"/>
      <c r="AY181" s="50"/>
      <c r="AZ181" s="51">
        <v>744288000</v>
      </c>
      <c r="BA181" s="52">
        <v>2180484000</v>
      </c>
      <c r="BB181" s="52">
        <v>5262988000</v>
      </c>
      <c r="BC181" s="49">
        <v>1264584000</v>
      </c>
      <c r="BD181" s="50">
        <v>333521000</v>
      </c>
      <c r="BE181" s="50"/>
      <c r="BF181" s="50"/>
      <c r="BG181" s="51">
        <v>931063000</v>
      </c>
      <c r="BH181" s="49">
        <v>9740000</v>
      </c>
      <c r="BI181" s="50">
        <v>9740000</v>
      </c>
      <c r="BJ181" s="50"/>
      <c r="BK181" s="51"/>
      <c r="BL181" s="49"/>
      <c r="BM181" s="50"/>
      <c r="BN181" s="50"/>
      <c r="BO181" s="50"/>
      <c r="BP181" s="50"/>
      <c r="BQ181" s="51"/>
      <c r="BR181" s="52">
        <v>1274324000</v>
      </c>
      <c r="BS181" s="49">
        <v>1695092000</v>
      </c>
      <c r="BT181" s="50"/>
      <c r="BU181" s="51"/>
      <c r="BV181" s="49">
        <v>539086000</v>
      </c>
      <c r="BW181" s="50"/>
      <c r="BX181" s="50"/>
      <c r="BY181" s="50"/>
      <c r="BZ181" s="50"/>
      <c r="CA181" s="50"/>
      <c r="CB181" s="50"/>
      <c r="CC181" s="50"/>
      <c r="CD181" s="50"/>
      <c r="CE181" s="50"/>
      <c r="CF181" s="51">
        <v>539086000</v>
      </c>
      <c r="CG181" s="52">
        <v>2234178000</v>
      </c>
      <c r="CH181" s="60">
        <v>3508502000</v>
      </c>
      <c r="CI181" s="52">
        <v>0</v>
      </c>
      <c r="CJ181" s="49">
        <v>1379906000</v>
      </c>
      <c r="CK181" s="50">
        <v>104847000</v>
      </c>
      <c r="CL181" s="50">
        <v>1275059000</v>
      </c>
      <c r="CM181" s="51"/>
      <c r="CN181" s="54">
        <v>-3515280000</v>
      </c>
      <c r="CO181" s="50">
        <v>4184374000</v>
      </c>
      <c r="CP181" s="51">
        <v>-294514000</v>
      </c>
      <c r="CQ181" s="54">
        <v>1754486000</v>
      </c>
      <c r="CR181" s="50"/>
      <c r="CS181" s="56">
        <v>1754486000</v>
      </c>
      <c r="CT181" s="52">
        <v>5262988000</v>
      </c>
    </row>
    <row r="182" spans="1:98" x14ac:dyDescent="0.2">
      <c r="A182" s="47" t="s">
        <v>580</v>
      </c>
      <c r="B182" s="47" t="s">
        <v>581</v>
      </c>
      <c r="C182" s="47" t="str">
        <f>VLOOKUP(A182,'[1]S&amp;P 500 Wikipedia'!A:D,3,FALSE)</f>
        <v>Consumer Discretionary</v>
      </c>
      <c r="D182" s="47">
        <v>331419</v>
      </c>
      <c r="E182" s="47" t="s">
        <v>16</v>
      </c>
      <c r="F182" s="47">
        <v>2018</v>
      </c>
      <c r="G182" s="47" t="s">
        <v>17</v>
      </c>
      <c r="H182" s="48">
        <v>43465</v>
      </c>
      <c r="I182" s="48">
        <v>43507</v>
      </c>
      <c r="J182" s="48">
        <v>43507</v>
      </c>
      <c r="K182" s="47">
        <v>366649000</v>
      </c>
      <c r="L182" s="47">
        <v>366837000</v>
      </c>
      <c r="M182" s="47" t="s">
        <v>1778</v>
      </c>
      <c r="N182" s="49">
        <v>433022000</v>
      </c>
      <c r="O182" s="50">
        <v>433022000</v>
      </c>
      <c r="P182" s="51"/>
      <c r="Q182" s="49">
        <v>870878000</v>
      </c>
      <c r="R182" s="50">
        <v>870878000</v>
      </c>
      <c r="S182" s="51"/>
      <c r="T182" s="52"/>
      <c r="U182" s="49">
        <v>2054458000</v>
      </c>
      <c r="V182" s="50"/>
      <c r="W182" s="50"/>
      <c r="X182" s="50"/>
      <c r="Y182" s="51"/>
      <c r="Z182" s="52">
        <v>159231000</v>
      </c>
      <c r="AA182" s="52"/>
      <c r="AB182" s="52"/>
      <c r="AC182" s="52"/>
      <c r="AD182" s="52"/>
      <c r="AE182" s="52"/>
      <c r="AF182" s="52"/>
      <c r="AG182" s="52">
        <v>159231000</v>
      </c>
      <c r="AH182" s="52">
        <v>3517589000</v>
      </c>
      <c r="AI182" s="49">
        <v>607688000</v>
      </c>
      <c r="AJ182" s="50">
        <v>607688000</v>
      </c>
      <c r="AK182" s="51"/>
      <c r="AL182" s="49"/>
      <c r="AM182" s="50"/>
      <c r="AN182" s="50"/>
      <c r="AO182" s="51"/>
      <c r="AP182" s="49">
        <v>3130681000</v>
      </c>
      <c r="AQ182" s="50">
        <v>1555381000</v>
      </c>
      <c r="AR182" s="50">
        <v>1241727000</v>
      </c>
      <c r="AS182" s="50"/>
      <c r="AT182" s="50"/>
      <c r="AU182" s="50">
        <v>249693000</v>
      </c>
      <c r="AV182" s="50"/>
      <c r="AW182" s="50"/>
      <c r="AX182" s="50"/>
      <c r="AY182" s="50"/>
      <c r="AZ182" s="51">
        <v>83880000</v>
      </c>
      <c r="BA182" s="52">
        <v>3738369000</v>
      </c>
      <c r="BB182" s="52">
        <v>7255958000</v>
      </c>
      <c r="BC182" s="49">
        <v>1029933000</v>
      </c>
      <c r="BD182" s="50">
        <v>1029933000</v>
      </c>
      <c r="BE182" s="50"/>
      <c r="BF182" s="50"/>
      <c r="BG182" s="51"/>
      <c r="BH182" s="49">
        <v>446408000</v>
      </c>
      <c r="BI182" s="50"/>
      <c r="BJ182" s="50"/>
      <c r="BK182" s="51"/>
      <c r="BL182" s="49">
        <v>553901000</v>
      </c>
      <c r="BM182" s="50"/>
      <c r="BN182" s="50"/>
      <c r="BO182" s="50"/>
      <c r="BP182" s="50"/>
      <c r="BQ182" s="51">
        <v>553901000</v>
      </c>
      <c r="BR182" s="52">
        <v>2030242000</v>
      </c>
      <c r="BS182" s="49">
        <v>3534183000</v>
      </c>
      <c r="BT182" s="50"/>
      <c r="BU182" s="51"/>
      <c r="BV182" s="49">
        <v>721250000</v>
      </c>
      <c r="BW182" s="50"/>
      <c r="BX182" s="50">
        <v>378972000</v>
      </c>
      <c r="BY182" s="50"/>
      <c r="BZ182" s="50"/>
      <c r="CA182" s="50"/>
      <c r="CB182" s="50"/>
      <c r="CC182" s="50"/>
      <c r="CD182" s="50"/>
      <c r="CE182" s="50"/>
      <c r="CF182" s="51">
        <v>342278000</v>
      </c>
      <c r="CG182" s="52">
        <v>4255433000</v>
      </c>
      <c r="CH182" s="60">
        <v>6285675000</v>
      </c>
      <c r="CI182" s="52">
        <v>0</v>
      </c>
      <c r="CJ182" s="49">
        <v>288490000</v>
      </c>
      <c r="CK182" s="50"/>
      <c r="CL182" s="50"/>
      <c r="CM182" s="51"/>
      <c r="CN182" s="54"/>
      <c r="CO182" s="50">
        <v>1184735000</v>
      </c>
      <c r="CP182" s="51">
        <v>-502942000</v>
      </c>
      <c r="CQ182" s="54">
        <v>970283000</v>
      </c>
      <c r="CR182" s="50"/>
      <c r="CS182" s="56">
        <v>970283000</v>
      </c>
      <c r="CT182" s="52">
        <v>7255958000</v>
      </c>
    </row>
    <row r="183" spans="1:98" x14ac:dyDescent="0.2">
      <c r="A183" s="47" t="s">
        <v>586</v>
      </c>
      <c r="B183" s="47" t="s">
        <v>587</v>
      </c>
      <c r="C183" s="47" t="str">
        <f>VLOOKUP(A183,'[1]S&amp;P 500 Wikipedia'!A:D,3,FALSE)</f>
        <v>Health Care</v>
      </c>
      <c r="D183" s="47">
        <v>378161</v>
      </c>
      <c r="E183" s="47" t="s">
        <v>16</v>
      </c>
      <c r="F183" s="47">
        <v>2018</v>
      </c>
      <c r="G183" s="47" t="s">
        <v>17</v>
      </c>
      <c r="H183" s="48">
        <v>43465</v>
      </c>
      <c r="I183" s="48">
        <v>43517</v>
      </c>
      <c r="J183" s="48">
        <v>43588</v>
      </c>
      <c r="K183" s="47">
        <v>343900000</v>
      </c>
      <c r="L183" s="47">
        <v>352785000</v>
      </c>
      <c r="M183" s="47" t="s">
        <v>2076</v>
      </c>
      <c r="N183" s="49">
        <v>502000000</v>
      </c>
      <c r="O183" s="50">
        <v>502000000</v>
      </c>
      <c r="P183" s="51"/>
      <c r="Q183" s="49">
        <v>6789000000</v>
      </c>
      <c r="R183" s="50">
        <v>6789000000</v>
      </c>
      <c r="S183" s="51"/>
      <c r="T183" s="52"/>
      <c r="U183" s="49">
        <v>1732000000</v>
      </c>
      <c r="V183" s="50"/>
      <c r="W183" s="50"/>
      <c r="X183" s="50"/>
      <c r="Y183" s="51"/>
      <c r="Z183" s="52">
        <v>1190000000</v>
      </c>
      <c r="AA183" s="52"/>
      <c r="AB183" s="52"/>
      <c r="AC183" s="52"/>
      <c r="AD183" s="52"/>
      <c r="AE183" s="52"/>
      <c r="AF183" s="52"/>
      <c r="AG183" s="52">
        <v>1190000000</v>
      </c>
      <c r="AH183" s="52">
        <v>10213000000</v>
      </c>
      <c r="AI183" s="49">
        <v>19757000000</v>
      </c>
      <c r="AJ183" s="50">
        <v>42965000000</v>
      </c>
      <c r="AK183" s="51">
        <v>-23208000000</v>
      </c>
      <c r="AL183" s="49">
        <v>594000000</v>
      </c>
      <c r="AM183" s="50"/>
      <c r="AN183" s="50"/>
      <c r="AO183" s="51"/>
      <c r="AP183" s="49">
        <v>8643000000</v>
      </c>
      <c r="AQ183" s="50">
        <v>7953000000</v>
      </c>
      <c r="AR183" s="50"/>
      <c r="AS183" s="50"/>
      <c r="AT183" s="50"/>
      <c r="AU183" s="50"/>
      <c r="AV183" s="50"/>
      <c r="AW183" s="50"/>
      <c r="AX183" s="50"/>
      <c r="AY183" s="50"/>
      <c r="AZ183" s="51">
        <v>690000000</v>
      </c>
      <c r="BA183" s="52">
        <v>28994000000</v>
      </c>
      <c r="BB183" s="52">
        <v>39207000000</v>
      </c>
      <c r="BC183" s="49">
        <v>6781000000</v>
      </c>
      <c r="BD183" s="50">
        <v>2577000000</v>
      </c>
      <c r="BE183" s="50"/>
      <c r="BF183" s="50"/>
      <c r="BG183" s="51">
        <v>4204000000</v>
      </c>
      <c r="BH183" s="49">
        <v>788000000</v>
      </c>
      <c r="BI183" s="50"/>
      <c r="BJ183" s="50"/>
      <c r="BK183" s="51"/>
      <c r="BL183" s="49"/>
      <c r="BM183" s="50"/>
      <c r="BN183" s="50"/>
      <c r="BO183" s="50"/>
      <c r="BP183" s="50"/>
      <c r="BQ183" s="51"/>
      <c r="BR183" s="52">
        <v>7569000000</v>
      </c>
      <c r="BS183" s="49">
        <v>32033000000</v>
      </c>
      <c r="BT183" s="50"/>
      <c r="BU183" s="51"/>
      <c r="BV183" s="49">
        <v>2523000000</v>
      </c>
      <c r="BW183" s="50"/>
      <c r="BX183" s="50"/>
      <c r="BY183" s="50"/>
      <c r="BZ183" s="50"/>
      <c r="CA183" s="50"/>
      <c r="CB183" s="50"/>
      <c r="CC183" s="50"/>
      <c r="CD183" s="50"/>
      <c r="CE183" s="50"/>
      <c r="CF183" s="51">
        <v>2523000000</v>
      </c>
      <c r="CG183" s="52">
        <v>34556000000</v>
      </c>
      <c r="CH183" s="60">
        <v>42125000000</v>
      </c>
      <c r="CI183" s="52"/>
      <c r="CJ183" s="49">
        <v>3000000</v>
      </c>
      <c r="CK183" s="50"/>
      <c r="CL183" s="50"/>
      <c r="CM183" s="51"/>
      <c r="CN183" s="54"/>
      <c r="CO183" s="50">
        <v>-4572000000</v>
      </c>
      <c r="CP183" s="51">
        <v>-381000000</v>
      </c>
      <c r="CQ183" s="54">
        <v>-4950000000</v>
      </c>
      <c r="CR183" s="50">
        <v>2032000000</v>
      </c>
      <c r="CS183" s="56">
        <v>-2918000000</v>
      </c>
      <c r="CT183" s="52">
        <v>39207000000</v>
      </c>
    </row>
    <row r="184" spans="1:98" x14ac:dyDescent="0.2">
      <c r="A184" s="47" t="s">
        <v>589</v>
      </c>
      <c r="B184" s="47" t="s">
        <v>590</v>
      </c>
      <c r="C184" s="47" t="str">
        <f>VLOOKUP(A184,'[1]S&amp;P 500 Wikipedia'!A:D,3,FALSE)</f>
        <v>Real Estate</v>
      </c>
      <c r="D184" s="47">
        <v>378162</v>
      </c>
      <c r="E184" s="47" t="s">
        <v>16</v>
      </c>
      <c r="F184" s="47">
        <v>2018</v>
      </c>
      <c r="G184" s="47" t="s">
        <v>17</v>
      </c>
      <c r="H184" s="48">
        <v>43465</v>
      </c>
      <c r="I184" s="48">
        <v>43510</v>
      </c>
      <c r="J184" s="48">
        <v>43587</v>
      </c>
      <c r="K184" s="47">
        <v>473011000</v>
      </c>
      <c r="L184" s="47">
        <v>491794000</v>
      </c>
      <c r="M184" s="47" t="s">
        <v>2077</v>
      </c>
      <c r="N184" s="49">
        <v>110790000</v>
      </c>
      <c r="O184" s="50">
        <v>110790000</v>
      </c>
      <c r="P184" s="51"/>
      <c r="Q184" s="49">
        <v>111169000</v>
      </c>
      <c r="R184" s="50">
        <v>111169000</v>
      </c>
      <c r="S184" s="51"/>
      <c r="T184" s="52"/>
      <c r="U184" s="49"/>
      <c r="V184" s="50"/>
      <c r="W184" s="50"/>
      <c r="X184" s="50"/>
      <c r="Y184" s="51"/>
      <c r="Z184" s="52">
        <v>742874000</v>
      </c>
      <c r="AA184" s="52"/>
      <c r="AB184" s="52"/>
      <c r="AC184" s="52"/>
      <c r="AD184" s="52"/>
      <c r="AE184" s="52"/>
      <c r="AF184" s="52"/>
      <c r="AG184" s="52">
        <v>742874000</v>
      </c>
      <c r="AH184" s="52">
        <v>964833000</v>
      </c>
      <c r="AI184" s="49">
        <v>10209450000</v>
      </c>
      <c r="AJ184" s="50">
        <v>13052397000</v>
      </c>
      <c r="AK184" s="51">
        <v>-2842947000</v>
      </c>
      <c r="AL184" s="49"/>
      <c r="AM184" s="50"/>
      <c r="AN184" s="50"/>
      <c r="AO184" s="51"/>
      <c r="AP184" s="49">
        <v>1544270000</v>
      </c>
      <c r="AQ184" s="50">
        <v>305079000</v>
      </c>
      <c r="AR184" s="50"/>
      <c r="AS184" s="50"/>
      <c r="AT184" s="50"/>
      <c r="AU184" s="50"/>
      <c r="AV184" s="50"/>
      <c r="AW184" s="50"/>
      <c r="AX184" s="50">
        <v>108086000</v>
      </c>
      <c r="AY184" s="50">
        <v>540088000</v>
      </c>
      <c r="AZ184" s="51">
        <v>591017000</v>
      </c>
      <c r="BA184" s="52">
        <v>11753720000</v>
      </c>
      <c r="BB184" s="52">
        <v>12718553000</v>
      </c>
      <c r="BC184" s="49">
        <v>391583000</v>
      </c>
      <c r="BD184" s="50"/>
      <c r="BE184" s="50"/>
      <c r="BF184" s="50"/>
      <c r="BG184" s="51"/>
      <c r="BH184" s="49">
        <v>80103000</v>
      </c>
      <c r="BI184" s="50">
        <v>80103000</v>
      </c>
      <c r="BJ184" s="50"/>
      <c r="BK184" s="51"/>
      <c r="BL184" s="49">
        <v>190683000</v>
      </c>
      <c r="BM184" s="50">
        <v>190683000</v>
      </c>
      <c r="BN184" s="50"/>
      <c r="BO184" s="50"/>
      <c r="BP184" s="50"/>
      <c r="BQ184" s="51">
        <v>0</v>
      </c>
      <c r="BR184" s="52">
        <v>662369000</v>
      </c>
      <c r="BS184" s="49">
        <v>5487805000</v>
      </c>
      <c r="BT184" s="50">
        <v>5487805000</v>
      </c>
      <c r="BU184" s="51"/>
      <c r="BV184" s="49">
        <v>55788000</v>
      </c>
      <c r="BW184" s="50"/>
      <c r="BX184" s="50"/>
      <c r="BY184" s="50"/>
      <c r="BZ184" s="50"/>
      <c r="CA184" s="50"/>
      <c r="CB184" s="50"/>
      <c r="CC184" s="50"/>
      <c r="CD184" s="50"/>
      <c r="CE184" s="50"/>
      <c r="CF184" s="51"/>
      <c r="CG184" s="52">
        <v>5543593000</v>
      </c>
      <c r="CH184" s="60">
        <v>6205962000</v>
      </c>
      <c r="CI184" s="52"/>
      <c r="CJ184" s="49">
        <v>8876343000</v>
      </c>
      <c r="CK184" s="50">
        <v>477496000</v>
      </c>
      <c r="CL184" s="50">
        <v>8398847000</v>
      </c>
      <c r="CM184" s="51"/>
      <c r="CN184" s="54"/>
      <c r="CO184" s="50"/>
      <c r="CP184" s="51">
        <v>-2931904000</v>
      </c>
      <c r="CQ184" s="54">
        <v>5944439000</v>
      </c>
      <c r="CR184" s="50">
        <v>568152000</v>
      </c>
      <c r="CS184" s="56">
        <v>6512591000</v>
      </c>
      <c r="CT184" s="52">
        <v>12718553000</v>
      </c>
    </row>
    <row r="185" spans="1:98" x14ac:dyDescent="0.2">
      <c r="A185" s="47" t="s">
        <v>610</v>
      </c>
      <c r="B185" s="47" t="s">
        <v>611</v>
      </c>
      <c r="C185" s="47" t="str">
        <f>VLOOKUP(A185,'[1]S&amp;P 500 Wikipedia'!A:D,3,FALSE)</f>
        <v>Consumer Discretionary</v>
      </c>
      <c r="D185" s="47">
        <v>261673</v>
      </c>
      <c r="E185" s="47" t="s">
        <v>16</v>
      </c>
      <c r="F185" s="47">
        <v>2018</v>
      </c>
      <c r="G185" s="47" t="s">
        <v>17</v>
      </c>
      <c r="H185" s="48">
        <v>43524</v>
      </c>
      <c r="I185" s="48">
        <v>43552</v>
      </c>
      <c r="J185" s="48">
        <v>43704</v>
      </c>
      <c r="K185" s="47">
        <v>1032000000</v>
      </c>
      <c r="L185" s="47">
        <v>1038000000</v>
      </c>
      <c r="M185" s="47" t="s">
        <v>2078</v>
      </c>
      <c r="N185" s="49">
        <v>1778000000</v>
      </c>
      <c r="O185" s="50">
        <v>1778000000</v>
      </c>
      <c r="P185" s="51"/>
      <c r="Q185" s="49">
        <v>1936000000</v>
      </c>
      <c r="R185" s="50">
        <v>1936000000</v>
      </c>
      <c r="S185" s="51"/>
      <c r="T185" s="52"/>
      <c r="U185" s="49">
        <v>13925000000</v>
      </c>
      <c r="V185" s="50"/>
      <c r="W185" s="50"/>
      <c r="X185" s="50"/>
      <c r="Y185" s="51"/>
      <c r="Z185" s="52">
        <v>890000000</v>
      </c>
      <c r="AA185" s="52"/>
      <c r="AB185" s="52"/>
      <c r="AC185" s="52"/>
      <c r="AD185" s="52"/>
      <c r="AE185" s="52"/>
      <c r="AF185" s="52"/>
      <c r="AG185" s="52">
        <v>890000000</v>
      </c>
      <c r="AH185" s="52">
        <v>18529000000</v>
      </c>
      <c r="AI185" s="49">
        <v>22375000000</v>
      </c>
      <c r="AJ185" s="50"/>
      <c r="AK185" s="51"/>
      <c r="AL185" s="49"/>
      <c r="AM185" s="50"/>
      <c r="AN185" s="50"/>
      <c r="AO185" s="51"/>
      <c r="AP185" s="49">
        <v>3099000000</v>
      </c>
      <c r="AQ185" s="50"/>
      <c r="AR185" s="50">
        <v>2252000000</v>
      </c>
      <c r="AS185" s="50"/>
      <c r="AT185" s="50"/>
      <c r="AU185" s="50"/>
      <c r="AV185" s="50"/>
      <c r="AW185" s="50"/>
      <c r="AX185" s="50"/>
      <c r="AY185" s="50"/>
      <c r="AZ185" s="51">
        <v>847000000</v>
      </c>
      <c r="BA185" s="52">
        <v>25474000000</v>
      </c>
      <c r="BB185" s="52">
        <v>44003000000</v>
      </c>
      <c r="BC185" s="49">
        <v>12539000000</v>
      </c>
      <c r="BD185" s="50">
        <v>7755000000</v>
      </c>
      <c r="BE185" s="50"/>
      <c r="BF185" s="50"/>
      <c r="BG185" s="51">
        <v>4784000000</v>
      </c>
      <c r="BH185" s="49">
        <v>2395000000</v>
      </c>
      <c r="BI185" s="50"/>
      <c r="BJ185" s="50"/>
      <c r="BK185" s="51"/>
      <c r="BL185" s="49">
        <v>1782000000</v>
      </c>
      <c r="BM185" s="50">
        <v>1782000000</v>
      </c>
      <c r="BN185" s="50"/>
      <c r="BO185" s="50"/>
      <c r="BP185" s="50"/>
      <c r="BQ185" s="51">
        <v>0</v>
      </c>
      <c r="BR185" s="52">
        <v>16716000000</v>
      </c>
      <c r="BS185" s="49">
        <v>26807000000</v>
      </c>
      <c r="BT185" s="50"/>
      <c r="BU185" s="51"/>
      <c r="BV185" s="49">
        <v>2358000000</v>
      </c>
      <c r="BW185" s="50"/>
      <c r="BX185" s="50"/>
      <c r="BY185" s="50"/>
      <c r="BZ185" s="50"/>
      <c r="CA185" s="50"/>
      <c r="CB185" s="50"/>
      <c r="CC185" s="50"/>
      <c r="CD185" s="50"/>
      <c r="CE185" s="50"/>
      <c r="CF185" s="51">
        <v>2358000000</v>
      </c>
      <c r="CG185" s="52">
        <v>29165000000</v>
      </c>
      <c r="CH185" s="60">
        <v>45881000000</v>
      </c>
      <c r="CI185" s="52"/>
      <c r="CJ185" s="49">
        <v>10667000000</v>
      </c>
      <c r="CK185" s="50"/>
      <c r="CL185" s="50"/>
      <c r="CM185" s="51"/>
      <c r="CN185" s="54">
        <v>-58196000000</v>
      </c>
      <c r="CO185" s="50">
        <v>46423000000</v>
      </c>
      <c r="CP185" s="51">
        <v>-772000000</v>
      </c>
      <c r="CQ185" s="54">
        <v>-1878000000</v>
      </c>
      <c r="CR185" s="50"/>
      <c r="CS185" s="56">
        <v>-1878000000</v>
      </c>
      <c r="CT185" s="52">
        <v>44003000000</v>
      </c>
    </row>
    <row r="186" spans="1:98" x14ac:dyDescent="0.2">
      <c r="A186" s="47" t="s">
        <v>595</v>
      </c>
      <c r="B186" s="47" t="s">
        <v>596</v>
      </c>
      <c r="C186" s="47" t="str">
        <f>VLOOKUP(A186,'[1]S&amp;P 500 Wikipedia'!A:D,3,FALSE)</f>
        <v>Energy</v>
      </c>
      <c r="D186" s="47">
        <v>378163</v>
      </c>
      <c r="E186" s="47" t="s">
        <v>16</v>
      </c>
      <c r="F186" s="47">
        <v>2018</v>
      </c>
      <c r="G186" s="47" t="s">
        <v>17</v>
      </c>
      <c r="H186" s="48">
        <v>43465</v>
      </c>
      <c r="I186" s="48">
        <v>43517</v>
      </c>
      <c r="J186" s="48">
        <v>43683</v>
      </c>
      <c r="K186" s="47">
        <v>291500000</v>
      </c>
      <c r="L186" s="47">
        <v>291500000</v>
      </c>
      <c r="M186" s="59" t="s">
        <v>2079</v>
      </c>
      <c r="N186" s="49">
        <v>2694000000</v>
      </c>
      <c r="O186" s="50">
        <v>2694000000</v>
      </c>
      <c r="P186" s="51"/>
      <c r="Q186" s="36">
        <v>1001000000</v>
      </c>
      <c r="R186" s="37">
        <v>1001000000</v>
      </c>
      <c r="S186" s="51"/>
      <c r="T186" s="52"/>
      <c r="U186" s="49">
        <v>245000000</v>
      </c>
      <c r="V186" s="50"/>
      <c r="W186" s="50"/>
      <c r="X186" s="50"/>
      <c r="Y186" s="51"/>
      <c r="Z186" s="38">
        <v>519000000</v>
      </c>
      <c r="AA186" s="52"/>
      <c r="AB186" s="52"/>
      <c r="AC186" s="52"/>
      <c r="AD186" s="52"/>
      <c r="AE186" s="52"/>
      <c r="AF186" s="52"/>
      <c r="AG186" s="38">
        <v>519000000</v>
      </c>
      <c r="AH186" s="52">
        <v>4459000000</v>
      </c>
      <c r="AI186" s="49">
        <v>16083000000</v>
      </c>
      <c r="AJ186" s="50">
        <v>33222000000</v>
      </c>
      <c r="AK186" s="51">
        <v>-17139000000</v>
      </c>
      <c r="AL186" s="49"/>
      <c r="AM186" s="50"/>
      <c r="AN186" s="50"/>
      <c r="AO186" s="51"/>
      <c r="AP186" s="49">
        <v>891000000</v>
      </c>
      <c r="AQ186" s="50"/>
      <c r="AR186" s="50">
        <v>360000000</v>
      </c>
      <c r="AS186" s="50"/>
      <c r="AT186" s="50"/>
      <c r="AU186" s="50">
        <v>21000000</v>
      </c>
      <c r="AV186" s="50"/>
      <c r="AW186" s="50"/>
      <c r="AX186" s="50"/>
      <c r="AY186" s="50"/>
      <c r="AZ186" s="51">
        <v>510000000</v>
      </c>
      <c r="BA186" s="52">
        <v>16974000000</v>
      </c>
      <c r="BB186" s="52">
        <v>21433000000</v>
      </c>
      <c r="BC186" s="49">
        <v>2136000000</v>
      </c>
      <c r="BD186" s="50">
        <v>495000000</v>
      </c>
      <c r="BE186" s="50"/>
      <c r="BF186" s="50"/>
      <c r="BG186" s="51">
        <v>1641000000</v>
      </c>
      <c r="BH186" s="49">
        <v>67000000</v>
      </c>
      <c r="BI186" s="50"/>
      <c r="BJ186" s="50"/>
      <c r="BK186" s="51"/>
      <c r="BL186" s="49"/>
      <c r="BM186" s="50"/>
      <c r="BN186" s="50"/>
      <c r="BO186" s="50"/>
      <c r="BP186" s="50"/>
      <c r="BQ186" s="51"/>
      <c r="BR186" s="52">
        <v>2203000000</v>
      </c>
      <c r="BS186" s="49">
        <v>6605000000</v>
      </c>
      <c r="BT186" s="50"/>
      <c r="BU186" s="51"/>
      <c r="BV186" s="49">
        <v>1737000000</v>
      </c>
      <c r="BW186" s="50"/>
      <c r="BX186" s="50"/>
      <c r="BY186" s="50"/>
      <c r="BZ186" s="50"/>
      <c r="CA186" s="50"/>
      <c r="CB186" s="50"/>
      <c r="CC186" s="50">
        <v>421000000</v>
      </c>
      <c r="CD186" s="50"/>
      <c r="CE186" s="50"/>
      <c r="CF186" s="51">
        <v>1316000000</v>
      </c>
      <c r="CG186" s="52">
        <v>8342000000</v>
      </c>
      <c r="CH186" s="60">
        <v>10545000000</v>
      </c>
      <c r="CI186" s="52">
        <v>1000000</v>
      </c>
      <c r="CJ186" s="49">
        <v>5677000000</v>
      </c>
      <c r="CK186" s="50"/>
      <c r="CL186" s="50"/>
      <c r="CM186" s="51"/>
      <c r="CN186" s="54"/>
      <c r="CO186" s="50">
        <v>4257000000</v>
      </c>
      <c r="CP186" s="51">
        <v>-306000000</v>
      </c>
      <c r="CQ186" s="54">
        <v>9629000000</v>
      </c>
      <c r="CR186" s="50">
        <v>1259000000</v>
      </c>
      <c r="CS186" s="56">
        <v>10888000000</v>
      </c>
      <c r="CT186" s="52">
        <v>21433000000</v>
      </c>
    </row>
    <row r="187" spans="1:98" x14ac:dyDescent="0.2">
      <c r="A187" s="47" t="s">
        <v>604</v>
      </c>
      <c r="B187" s="47" t="s">
        <v>605</v>
      </c>
      <c r="C187" s="47" t="str">
        <f>VLOOKUP(A187,'[1]S&amp;P 500 Wikipedia'!A:D,3,FALSE)</f>
        <v>Energy</v>
      </c>
      <c r="D187" s="47">
        <v>684316</v>
      </c>
      <c r="E187" s="47" t="s">
        <v>16</v>
      </c>
      <c r="F187" s="47">
        <v>2016</v>
      </c>
      <c r="G187" s="47" t="s">
        <v>17</v>
      </c>
      <c r="H187" s="48">
        <v>42735</v>
      </c>
      <c r="I187" s="48">
        <v>42788</v>
      </c>
      <c r="J187" s="48">
        <v>43152</v>
      </c>
      <c r="K187" s="47">
        <v>175931000</v>
      </c>
      <c r="L187" s="47">
        <v>175762000</v>
      </c>
      <c r="M187" s="47" t="s">
        <v>1296</v>
      </c>
      <c r="N187" s="49">
        <v>1134727000</v>
      </c>
      <c r="O187" s="50">
        <v>710579000</v>
      </c>
      <c r="P187" s="51">
        <v>424148000</v>
      </c>
      <c r="Q187" s="49">
        <v>479199000</v>
      </c>
      <c r="R187" s="50">
        <v>479199000</v>
      </c>
      <c r="S187" s="51"/>
      <c r="T187" s="52"/>
      <c r="U187" s="49">
        <v>1135676000</v>
      </c>
      <c r="V187" s="50"/>
      <c r="W187" s="50"/>
      <c r="X187" s="50"/>
      <c r="Y187" s="51"/>
      <c r="Z187" s="52">
        <v>101407000</v>
      </c>
      <c r="AA187" s="52">
        <v>33036000</v>
      </c>
      <c r="AB187" s="52"/>
      <c r="AC187" s="52"/>
      <c r="AD187" s="52"/>
      <c r="AE187" s="52">
        <v>68371000</v>
      </c>
      <c r="AF187" s="52"/>
      <c r="AG187" s="52"/>
      <c r="AH187" s="52">
        <v>2851009000</v>
      </c>
      <c r="AI187" s="49">
        <v>4008448000</v>
      </c>
      <c r="AJ187" s="50">
        <v>5546856000</v>
      </c>
      <c r="AK187" s="51">
        <v>-1538408000</v>
      </c>
      <c r="AL187" s="49"/>
      <c r="AM187" s="50"/>
      <c r="AN187" s="50"/>
      <c r="AO187" s="51"/>
      <c r="AP187" s="49">
        <v>2576204000</v>
      </c>
      <c r="AQ187" s="50">
        <v>336401000</v>
      </c>
      <c r="AR187" s="50">
        <v>2022463000</v>
      </c>
      <c r="AS187" s="50"/>
      <c r="AT187" s="50"/>
      <c r="AU187" s="50"/>
      <c r="AV187" s="50"/>
      <c r="AW187" s="50"/>
      <c r="AX187" s="50"/>
      <c r="AY187" s="50"/>
      <c r="AZ187" s="51">
        <v>217340000</v>
      </c>
      <c r="BA187" s="52">
        <v>6584652000</v>
      </c>
      <c r="BB187" s="52">
        <v>9435661000</v>
      </c>
      <c r="BC187" s="49">
        <v>1083229000</v>
      </c>
      <c r="BD187" s="50">
        <v>935387000</v>
      </c>
      <c r="BE187" s="50">
        <v>0</v>
      </c>
      <c r="BF187" s="50"/>
      <c r="BG187" s="51">
        <v>147842000</v>
      </c>
      <c r="BH187" s="49"/>
      <c r="BI187" s="50"/>
      <c r="BJ187" s="50"/>
      <c r="BK187" s="51"/>
      <c r="BL187" s="49"/>
      <c r="BM187" s="50"/>
      <c r="BN187" s="50"/>
      <c r="BO187" s="50"/>
      <c r="BP187" s="50"/>
      <c r="BQ187" s="51"/>
      <c r="BR187" s="52">
        <v>1083229000</v>
      </c>
      <c r="BS187" s="49">
        <v>2235137000</v>
      </c>
      <c r="BT187" s="50"/>
      <c r="BU187" s="51"/>
      <c r="BV187" s="49">
        <v>815310000</v>
      </c>
      <c r="BW187" s="50"/>
      <c r="BX187" s="50"/>
      <c r="BY187" s="50"/>
      <c r="BZ187" s="50"/>
      <c r="CA187" s="50"/>
      <c r="CB187" s="50"/>
      <c r="CC187" s="50">
        <v>620414000</v>
      </c>
      <c r="CD187" s="50"/>
      <c r="CE187" s="50"/>
      <c r="CF187" s="51">
        <v>194896000</v>
      </c>
      <c r="CG187" s="52">
        <v>3050447000</v>
      </c>
      <c r="CH187" s="60">
        <v>4133676000</v>
      </c>
      <c r="CI187" s="52">
        <v>0</v>
      </c>
      <c r="CJ187" s="49">
        <v>4029365000</v>
      </c>
      <c r="CK187" s="50"/>
      <c r="CL187" s="50"/>
      <c r="CM187" s="51"/>
      <c r="CN187" s="54">
        <v>-2135311000</v>
      </c>
      <c r="CO187" s="50">
        <v>2776728000</v>
      </c>
      <c r="CP187" s="51">
        <v>10612000</v>
      </c>
      <c r="CQ187" s="54">
        <v>4681394000</v>
      </c>
      <c r="CR187" s="50">
        <v>620591000</v>
      </c>
      <c r="CS187" s="56">
        <v>5301985000</v>
      </c>
      <c r="CT187" s="52">
        <v>9435661000</v>
      </c>
    </row>
    <row r="188" spans="1:98" x14ac:dyDescent="0.2">
      <c r="A188" s="47" t="s">
        <v>625</v>
      </c>
      <c r="B188" s="47" t="s">
        <v>626</v>
      </c>
      <c r="C188" s="47" t="str">
        <f>VLOOKUP(A188,'[1]S&amp;P 500 Wikipedia'!A:D,3,FALSE)</f>
        <v>Industrials</v>
      </c>
      <c r="D188" s="47">
        <v>903401</v>
      </c>
      <c r="E188" s="47" t="s">
        <v>16</v>
      </c>
      <c r="F188" s="47">
        <v>2018</v>
      </c>
      <c r="G188" s="47" t="s">
        <v>17</v>
      </c>
      <c r="H188" s="48">
        <v>43465</v>
      </c>
      <c r="I188" s="48">
        <v>43510</v>
      </c>
      <c r="J188" s="48">
        <v>43587</v>
      </c>
      <c r="K188" s="47">
        <v>42900000</v>
      </c>
      <c r="L188" s="47">
        <v>42800000</v>
      </c>
      <c r="M188" s="47" t="s">
        <v>2080</v>
      </c>
      <c r="N188" s="49">
        <v>240000000</v>
      </c>
      <c r="O188" s="50">
        <v>240000000</v>
      </c>
      <c r="P188" s="51"/>
      <c r="Q188" s="49">
        <v>252000000</v>
      </c>
      <c r="R188" s="50">
        <v>252000000</v>
      </c>
      <c r="S188" s="51"/>
      <c r="T188" s="52"/>
      <c r="U188" s="49">
        <v>128000000</v>
      </c>
      <c r="V188" s="50"/>
      <c r="W188" s="50"/>
      <c r="X188" s="50"/>
      <c r="Y188" s="51"/>
      <c r="Z188" s="52">
        <v>1125000000</v>
      </c>
      <c r="AA188" s="52">
        <v>122000000</v>
      </c>
      <c r="AB188" s="52"/>
      <c r="AC188" s="52"/>
      <c r="AD188" s="52"/>
      <c r="AE188" s="52"/>
      <c r="AF188" s="52"/>
      <c r="AG188" s="52">
        <v>1003000000</v>
      </c>
      <c r="AH188" s="52">
        <v>1745000000</v>
      </c>
      <c r="AI188" s="49">
        <v>2517000000</v>
      </c>
      <c r="AJ188" s="50"/>
      <c r="AK188" s="51"/>
      <c r="AL188" s="49"/>
      <c r="AM188" s="50"/>
      <c r="AN188" s="50"/>
      <c r="AO188" s="51"/>
      <c r="AP188" s="49">
        <v>2121000000</v>
      </c>
      <c r="AQ188" s="50">
        <v>492000000</v>
      </c>
      <c r="AR188" s="50">
        <v>1263000000</v>
      </c>
      <c r="AS188" s="50"/>
      <c r="AT188" s="50"/>
      <c r="AU188" s="50">
        <v>163000000</v>
      </c>
      <c r="AV188" s="50"/>
      <c r="AW188" s="50"/>
      <c r="AX188" s="50"/>
      <c r="AY188" s="50"/>
      <c r="AZ188" s="51">
        <v>203000000</v>
      </c>
      <c r="BA188" s="52">
        <v>4638000000</v>
      </c>
      <c r="BB188" s="52">
        <v>6383000000</v>
      </c>
      <c r="BC188" s="49">
        <v>1142000000</v>
      </c>
      <c r="BD188" s="50">
        <v>562000000</v>
      </c>
      <c r="BE188" s="50"/>
      <c r="BF188" s="50"/>
      <c r="BG188" s="51">
        <v>580000000</v>
      </c>
      <c r="BH188" s="49"/>
      <c r="BI188" s="50"/>
      <c r="BJ188" s="50"/>
      <c r="BK188" s="51"/>
      <c r="BL188" s="49">
        <v>687000000</v>
      </c>
      <c r="BM188" s="50"/>
      <c r="BN188" s="50"/>
      <c r="BO188" s="50"/>
      <c r="BP188" s="50"/>
      <c r="BQ188" s="51">
        <v>687000000</v>
      </c>
      <c r="BR188" s="52">
        <v>1829000000</v>
      </c>
      <c r="BS188" s="49">
        <v>1283000000</v>
      </c>
      <c r="BT188" s="50"/>
      <c r="BU188" s="51"/>
      <c r="BV188" s="49">
        <v>1755000000</v>
      </c>
      <c r="BW188" s="50"/>
      <c r="BX188" s="50">
        <v>1112000000</v>
      </c>
      <c r="BY188" s="50">
        <v>764000000</v>
      </c>
      <c r="BZ188" s="50">
        <v>348000000</v>
      </c>
      <c r="CA188" s="50"/>
      <c r="CB188" s="50"/>
      <c r="CC188" s="50"/>
      <c r="CD188" s="50"/>
      <c r="CE188" s="50"/>
      <c r="CF188" s="51">
        <v>643000000</v>
      </c>
      <c r="CG188" s="52">
        <v>3038000000</v>
      </c>
      <c r="CH188" s="60">
        <v>4867000000</v>
      </c>
      <c r="CI188" s="52"/>
      <c r="CJ188" s="49">
        <v>1955000000</v>
      </c>
      <c r="CK188" s="50"/>
      <c r="CL188" s="50"/>
      <c r="CM188" s="51"/>
      <c r="CN188" s="54">
        <v>-1760000000</v>
      </c>
      <c r="CO188" s="50">
        <v>2609000000</v>
      </c>
      <c r="CP188" s="51">
        <v>-1288000000</v>
      </c>
      <c r="CQ188" s="54">
        <v>1516000000</v>
      </c>
      <c r="CR188" s="50"/>
      <c r="CS188" s="56">
        <v>1516000000</v>
      </c>
      <c r="CT188" s="52">
        <v>6383000000</v>
      </c>
    </row>
    <row r="189" spans="1:98" x14ac:dyDescent="0.2">
      <c r="A189" s="47" t="s">
        <v>601</v>
      </c>
      <c r="B189" s="47" t="s">
        <v>602</v>
      </c>
      <c r="C189" s="47" t="str">
        <f>VLOOKUP(A189,'[1]S&amp;P 500 Wikipedia'!A:D,3,FALSE)</f>
        <v>Consumer Discretionary</v>
      </c>
      <c r="D189" s="47">
        <v>740329</v>
      </c>
      <c r="E189" s="47" t="s">
        <v>16</v>
      </c>
      <c r="F189" s="47">
        <v>2018</v>
      </c>
      <c r="G189" s="47" t="s">
        <v>17</v>
      </c>
      <c r="H189" s="48">
        <v>43465</v>
      </c>
      <c r="I189" s="48">
        <v>43509</v>
      </c>
      <c r="J189" s="48">
        <v>43509</v>
      </c>
      <c r="K189" s="47">
        <v>294000000</v>
      </c>
      <c r="L189" s="47">
        <v>298000000</v>
      </c>
      <c r="M189" s="47" t="s">
        <v>1784</v>
      </c>
      <c r="N189" s="49">
        <v>403000000</v>
      </c>
      <c r="O189" s="50">
        <v>403000000</v>
      </c>
      <c r="P189" s="51"/>
      <c r="Q189" s="49">
        <v>1150000000</v>
      </c>
      <c r="R189" s="50">
        <v>1150000000</v>
      </c>
      <c r="S189" s="51"/>
      <c r="T189" s="52"/>
      <c r="U189" s="49"/>
      <c r="V189" s="50"/>
      <c r="W189" s="50"/>
      <c r="X189" s="50"/>
      <c r="Y189" s="51"/>
      <c r="Z189" s="52">
        <v>430000000</v>
      </c>
      <c r="AA189" s="52">
        <v>160000000</v>
      </c>
      <c r="AB189" s="52"/>
      <c r="AC189" s="52"/>
      <c r="AD189" s="52"/>
      <c r="AE189" s="52">
        <v>20000000</v>
      </c>
      <c r="AF189" s="52"/>
      <c r="AG189" s="52">
        <v>250000000</v>
      </c>
      <c r="AH189" s="52">
        <v>1983000000</v>
      </c>
      <c r="AI189" s="49">
        <v>367000000</v>
      </c>
      <c r="AJ189" s="50"/>
      <c r="AK189" s="51"/>
      <c r="AL189" s="49"/>
      <c r="AM189" s="50"/>
      <c r="AN189" s="50"/>
      <c r="AO189" s="51"/>
      <c r="AP189" s="49">
        <v>11645000000</v>
      </c>
      <c r="AQ189" s="50">
        <v>5741000000</v>
      </c>
      <c r="AR189" s="50">
        <v>5160000000</v>
      </c>
      <c r="AS189" s="50">
        <v>415000000</v>
      </c>
      <c r="AT189" s="50"/>
      <c r="AU189" s="50">
        <v>90000000</v>
      </c>
      <c r="AV189" s="50"/>
      <c r="AW189" s="50"/>
      <c r="AX189" s="50"/>
      <c r="AY189" s="50"/>
      <c r="AZ189" s="51">
        <v>239000000</v>
      </c>
      <c r="BA189" s="52">
        <v>12012000000</v>
      </c>
      <c r="BB189" s="52">
        <v>13995000000</v>
      </c>
      <c r="BC189" s="49">
        <v>1549000000</v>
      </c>
      <c r="BD189" s="50">
        <v>1530000000</v>
      </c>
      <c r="BE189" s="50">
        <v>19000000</v>
      </c>
      <c r="BF189" s="50"/>
      <c r="BG189" s="51"/>
      <c r="BH189" s="49">
        <v>16000000</v>
      </c>
      <c r="BI189" s="50"/>
      <c r="BJ189" s="50"/>
      <c r="BK189" s="51"/>
      <c r="BL189" s="49">
        <v>1050000000</v>
      </c>
      <c r="BM189" s="50">
        <v>350000000</v>
      </c>
      <c r="BN189" s="50"/>
      <c r="BO189" s="50"/>
      <c r="BP189" s="50"/>
      <c r="BQ189" s="51">
        <v>700000000</v>
      </c>
      <c r="BR189" s="52">
        <v>2615000000</v>
      </c>
      <c r="BS189" s="49">
        <v>7266000000</v>
      </c>
      <c r="BT189" s="50"/>
      <c r="BU189" s="51"/>
      <c r="BV189" s="49">
        <v>3556000000</v>
      </c>
      <c r="BW189" s="50"/>
      <c r="BX189" s="50"/>
      <c r="BY189" s="50"/>
      <c r="BZ189" s="50"/>
      <c r="CA189" s="50"/>
      <c r="CB189" s="50">
        <v>826000000</v>
      </c>
      <c r="CC189" s="50">
        <v>898000000</v>
      </c>
      <c r="CD189" s="50"/>
      <c r="CE189" s="50"/>
      <c r="CF189" s="51">
        <v>1832000000</v>
      </c>
      <c r="CG189" s="52">
        <v>10822000000</v>
      </c>
      <c r="CH189" s="60">
        <v>13437000000</v>
      </c>
      <c r="CI189" s="52">
        <v>0</v>
      </c>
      <c r="CJ189" s="49">
        <v>10375000000</v>
      </c>
      <c r="CK189" s="50"/>
      <c r="CL189" s="50"/>
      <c r="CM189" s="51"/>
      <c r="CN189" s="54">
        <v>-2625000000</v>
      </c>
      <c r="CO189" s="50">
        <v>-6417000000</v>
      </c>
      <c r="CP189" s="51">
        <v>-782000000</v>
      </c>
      <c r="CQ189" s="54">
        <v>551000000</v>
      </c>
      <c r="CR189" s="50">
        <v>7000000</v>
      </c>
      <c r="CS189" s="56">
        <v>558000000</v>
      </c>
      <c r="CT189" s="52">
        <v>13995000000</v>
      </c>
    </row>
    <row r="190" spans="1:98" x14ac:dyDescent="0.2">
      <c r="A190" s="47" t="s">
        <v>607</v>
      </c>
      <c r="B190" s="47" t="s">
        <v>608</v>
      </c>
      <c r="C190" s="47" t="str">
        <f>VLOOKUP(A190,'[1]S&amp;P 500 Wikipedia'!A:D,3,FALSE)</f>
        <v>Health Care</v>
      </c>
      <c r="D190" s="47">
        <v>362221</v>
      </c>
      <c r="E190" s="47" t="s">
        <v>16</v>
      </c>
      <c r="F190" s="47">
        <v>2018</v>
      </c>
      <c r="G190" s="47" t="s">
        <v>17</v>
      </c>
      <c r="H190" s="48">
        <v>43373</v>
      </c>
      <c r="I190" s="48">
        <v>43424</v>
      </c>
      <c r="J190" s="48">
        <v>43424</v>
      </c>
      <c r="K190" s="47">
        <v>272721000</v>
      </c>
      <c r="L190" s="47">
        <v>266935000</v>
      </c>
      <c r="M190" s="47" t="s">
        <v>1785</v>
      </c>
      <c r="N190" s="49">
        <v>666700000</v>
      </c>
      <c r="O190" s="50">
        <v>666700000</v>
      </c>
      <c r="P190" s="51"/>
      <c r="Q190" s="49">
        <v>579200000</v>
      </c>
      <c r="R190" s="50">
        <v>579200000</v>
      </c>
      <c r="S190" s="51"/>
      <c r="T190" s="52"/>
      <c r="U190" s="49">
        <v>384100000</v>
      </c>
      <c r="V190" s="50"/>
      <c r="W190" s="50"/>
      <c r="X190" s="50"/>
      <c r="Y190" s="51"/>
      <c r="Z190" s="52">
        <v>93200000</v>
      </c>
      <c r="AA190" s="52">
        <v>61500000</v>
      </c>
      <c r="AB190" s="52"/>
      <c r="AC190" s="52"/>
      <c r="AD190" s="52"/>
      <c r="AE190" s="52">
        <v>31700000</v>
      </c>
      <c r="AF190" s="52"/>
      <c r="AG190" s="52"/>
      <c r="AH190" s="52">
        <v>1723200000</v>
      </c>
      <c r="AI190" s="49">
        <v>478200000</v>
      </c>
      <c r="AJ190" s="50"/>
      <c r="AK190" s="51"/>
      <c r="AL190" s="49"/>
      <c r="AM190" s="50"/>
      <c r="AN190" s="50"/>
      <c r="AO190" s="51"/>
      <c r="AP190" s="49">
        <v>5029500000</v>
      </c>
      <c r="AQ190" s="50">
        <v>2398600000</v>
      </c>
      <c r="AR190" s="50">
        <v>2533200000</v>
      </c>
      <c r="AS190" s="50"/>
      <c r="AT190" s="50"/>
      <c r="AU190" s="50"/>
      <c r="AV190" s="50"/>
      <c r="AW190" s="50"/>
      <c r="AX190" s="50"/>
      <c r="AY190" s="50"/>
      <c r="AZ190" s="51">
        <v>97700000</v>
      </c>
      <c r="BA190" s="52">
        <v>5507700000</v>
      </c>
      <c r="BB190" s="52">
        <v>7230900000</v>
      </c>
      <c r="BC190" s="49">
        <v>628300000</v>
      </c>
      <c r="BD190" s="50">
        <v>192200000</v>
      </c>
      <c r="BE190" s="50"/>
      <c r="BF190" s="50"/>
      <c r="BG190" s="51">
        <v>436100000</v>
      </c>
      <c r="BH190" s="49">
        <v>601400000</v>
      </c>
      <c r="BI190" s="50"/>
      <c r="BJ190" s="50"/>
      <c r="BK190" s="51"/>
      <c r="BL190" s="49">
        <v>172900000</v>
      </c>
      <c r="BM190" s="50">
        <v>172900000</v>
      </c>
      <c r="BN190" s="50"/>
      <c r="BO190" s="50"/>
      <c r="BP190" s="50"/>
      <c r="BQ190" s="51"/>
      <c r="BR190" s="52">
        <v>1402600000</v>
      </c>
      <c r="BS190" s="49">
        <v>2725500000</v>
      </c>
      <c r="BT190" s="50"/>
      <c r="BU190" s="51"/>
      <c r="BV190" s="49">
        <v>674000000</v>
      </c>
      <c r="BW190" s="50"/>
      <c r="BX190" s="50"/>
      <c r="BY190" s="50"/>
      <c r="BZ190" s="50"/>
      <c r="CA190" s="50"/>
      <c r="CB190" s="50">
        <v>18200000</v>
      </c>
      <c r="CC190" s="50">
        <v>498200000</v>
      </c>
      <c r="CD190" s="50"/>
      <c r="CE190" s="50"/>
      <c r="CF190" s="51">
        <v>157600000</v>
      </c>
      <c r="CG190" s="52">
        <v>3399500000</v>
      </c>
      <c r="CH190" s="60">
        <v>4802100000</v>
      </c>
      <c r="CI190" s="52">
        <v>0</v>
      </c>
      <c r="CJ190" s="49">
        <v>5674200000</v>
      </c>
      <c r="CK190" s="50"/>
      <c r="CL190" s="50"/>
      <c r="CM190" s="51"/>
      <c r="CN190" s="54">
        <v>-725900000</v>
      </c>
      <c r="CO190" s="50">
        <v>-2494000000</v>
      </c>
      <c r="CP190" s="51">
        <v>-25500000</v>
      </c>
      <c r="CQ190" s="54">
        <v>2428800000</v>
      </c>
      <c r="CR190" s="50"/>
      <c r="CS190" s="56">
        <v>2428800000</v>
      </c>
      <c r="CT190" s="52">
        <v>7230900000</v>
      </c>
    </row>
    <row r="191" spans="1:98" x14ac:dyDescent="0.2">
      <c r="A191" s="47" t="s">
        <v>613</v>
      </c>
      <c r="B191" s="47" t="s">
        <v>614</v>
      </c>
      <c r="C191" s="47" t="str">
        <f>VLOOKUP(A191,'[1]S&amp;P 500 Wikipedia'!A:D,3,FALSE)</f>
        <v>Industrials</v>
      </c>
      <c r="D191" s="47">
        <v>105257</v>
      </c>
      <c r="E191" s="47" t="s">
        <v>16</v>
      </c>
      <c r="F191" s="47">
        <v>2018</v>
      </c>
      <c r="G191" s="47" t="s">
        <v>17</v>
      </c>
      <c r="H191" s="48">
        <v>43465</v>
      </c>
      <c r="I191" s="48">
        <v>43504</v>
      </c>
      <c r="J191" s="48">
        <v>43504</v>
      </c>
      <c r="K191" s="47">
        <v>645503473</v>
      </c>
      <c r="L191" s="47">
        <v>654214368</v>
      </c>
      <c r="M191" s="47" t="s">
        <v>1786</v>
      </c>
      <c r="N191" s="49">
        <v>10910000000</v>
      </c>
      <c r="O191" s="50">
        <v>9287000000</v>
      </c>
      <c r="P191" s="51">
        <v>1623000000</v>
      </c>
      <c r="Q191" s="49">
        <v>7508000000</v>
      </c>
      <c r="R191" s="50"/>
      <c r="S191" s="51"/>
      <c r="T191" s="52"/>
      <c r="U191" s="49">
        <v>4326000000</v>
      </c>
      <c r="V191" s="50"/>
      <c r="W191" s="50"/>
      <c r="X191" s="50"/>
      <c r="Y191" s="51"/>
      <c r="Z191" s="52">
        <v>1618000000</v>
      </c>
      <c r="AA191" s="52"/>
      <c r="AB191" s="52"/>
      <c r="AC191" s="52"/>
      <c r="AD191" s="52"/>
      <c r="AE191" s="52"/>
      <c r="AF191" s="52"/>
      <c r="AG191" s="52">
        <v>1618000000</v>
      </c>
      <c r="AH191" s="52">
        <v>24362000000</v>
      </c>
      <c r="AI191" s="49">
        <v>5296000000</v>
      </c>
      <c r="AJ191" s="50"/>
      <c r="AK191" s="51"/>
      <c r="AL191" s="49">
        <v>742000000</v>
      </c>
      <c r="AM191" s="50"/>
      <c r="AN191" s="50"/>
      <c r="AO191" s="51"/>
      <c r="AP191" s="49">
        <v>27373000000</v>
      </c>
      <c r="AQ191" s="50"/>
      <c r="AR191" s="50">
        <v>15546000000</v>
      </c>
      <c r="AS191" s="50">
        <v>4139000000</v>
      </c>
      <c r="AT191" s="50"/>
      <c r="AU191" s="50">
        <v>382000000</v>
      </c>
      <c r="AV191" s="50"/>
      <c r="AW191" s="50"/>
      <c r="AX191" s="50"/>
      <c r="AY191" s="50"/>
      <c r="AZ191" s="51">
        <v>7306000000</v>
      </c>
      <c r="BA191" s="52">
        <v>33411000000</v>
      </c>
      <c r="BB191" s="52">
        <v>57773000000</v>
      </c>
      <c r="BC191" s="49">
        <v>12466000000</v>
      </c>
      <c r="BD191" s="50">
        <v>5607000000</v>
      </c>
      <c r="BE191" s="50"/>
      <c r="BF191" s="50"/>
      <c r="BG191" s="51">
        <v>6859000000</v>
      </c>
      <c r="BH191" s="49">
        <v>6458000000</v>
      </c>
      <c r="BI191" s="50"/>
      <c r="BJ191" s="50"/>
      <c r="BK191" s="51"/>
      <c r="BL191" s="49"/>
      <c r="BM191" s="50"/>
      <c r="BN191" s="50"/>
      <c r="BO191" s="50"/>
      <c r="BP191" s="50"/>
      <c r="BQ191" s="51"/>
      <c r="BR191" s="52">
        <v>18924000000</v>
      </c>
      <c r="BS191" s="49">
        <v>9756000000</v>
      </c>
      <c r="BT191" s="50"/>
      <c r="BU191" s="51"/>
      <c r="BV191" s="49">
        <v>10728000000</v>
      </c>
      <c r="BW191" s="50"/>
      <c r="BX191" s="50">
        <v>344000000</v>
      </c>
      <c r="BY191" s="50"/>
      <c r="BZ191" s="50">
        <v>344000000</v>
      </c>
      <c r="CA191" s="50"/>
      <c r="CB191" s="50"/>
      <c r="CC191" s="50">
        <v>1713000000</v>
      </c>
      <c r="CD191" s="50"/>
      <c r="CE191" s="50"/>
      <c r="CF191" s="51">
        <v>8671000000</v>
      </c>
      <c r="CG191" s="52">
        <v>20484000000</v>
      </c>
      <c r="CH191" s="60">
        <v>39408000000</v>
      </c>
      <c r="CI191" s="52"/>
      <c r="CJ191" s="49">
        <v>7410000000</v>
      </c>
      <c r="CK191" s="50"/>
      <c r="CL191" s="50"/>
      <c r="CM191" s="51"/>
      <c r="CN191" s="54">
        <v>-19771000000</v>
      </c>
      <c r="CO191" s="50">
        <v>33978000000</v>
      </c>
      <c r="CP191" s="51">
        <v>-3437000000</v>
      </c>
      <c r="CQ191" s="54">
        <v>18180000000</v>
      </c>
      <c r="CR191" s="50">
        <v>185000000</v>
      </c>
      <c r="CS191" s="56">
        <v>18365000000</v>
      </c>
      <c r="CT191" s="52">
        <v>57773000000</v>
      </c>
    </row>
    <row r="192" spans="1:98" x14ac:dyDescent="0.2">
      <c r="A192" s="47" t="s">
        <v>598</v>
      </c>
      <c r="B192" s="47" t="s">
        <v>599</v>
      </c>
      <c r="C192" s="47" t="str">
        <f>VLOOKUP(A192,'[1]S&amp;P 500 Wikipedia'!A:D,3,FALSE)</f>
        <v>Information Technology</v>
      </c>
      <c r="D192" s="47">
        <v>47023</v>
      </c>
      <c r="E192" s="47" t="s">
        <v>16</v>
      </c>
      <c r="F192" s="47">
        <v>2018</v>
      </c>
      <c r="G192" s="47" t="s">
        <v>17</v>
      </c>
      <c r="H192" s="48">
        <v>43404</v>
      </c>
      <c r="I192" s="48">
        <v>43446</v>
      </c>
      <c r="J192" s="48">
        <v>43446</v>
      </c>
      <c r="K192" s="47">
        <v>1460000000</v>
      </c>
      <c r="L192" s="47">
        <v>1480000000</v>
      </c>
      <c r="M192" s="47" t="s">
        <v>1787</v>
      </c>
      <c r="N192" s="49">
        <v>4880000000</v>
      </c>
      <c r="O192" s="50">
        <v>4880000000</v>
      </c>
      <c r="P192" s="51"/>
      <c r="Q192" s="49">
        <v>3263000000</v>
      </c>
      <c r="R192" s="50">
        <v>3263000000</v>
      </c>
      <c r="S192" s="51"/>
      <c r="T192" s="52"/>
      <c r="U192" s="49">
        <v>2447000000</v>
      </c>
      <c r="V192" s="50"/>
      <c r="W192" s="50"/>
      <c r="X192" s="50"/>
      <c r="Y192" s="51"/>
      <c r="Z192" s="52">
        <v>6682000000</v>
      </c>
      <c r="AA192" s="52"/>
      <c r="AB192" s="52"/>
      <c r="AC192" s="52">
        <v>6000000</v>
      </c>
      <c r="AD192" s="52"/>
      <c r="AE192" s="52"/>
      <c r="AF192" s="52"/>
      <c r="AG192" s="52">
        <v>6676000000</v>
      </c>
      <c r="AH192" s="52">
        <v>17272000000</v>
      </c>
      <c r="AI192" s="49">
        <v>6138000000</v>
      </c>
      <c r="AJ192" s="50"/>
      <c r="AK192" s="51"/>
      <c r="AL192" s="49">
        <v>2398000000</v>
      </c>
      <c r="AM192" s="50"/>
      <c r="AN192" s="50"/>
      <c r="AO192" s="51"/>
      <c r="AP192" s="49">
        <v>29685000000</v>
      </c>
      <c r="AQ192" s="50">
        <v>789000000</v>
      </c>
      <c r="AR192" s="50">
        <v>17537000000</v>
      </c>
      <c r="AS192" s="50"/>
      <c r="AT192" s="50"/>
      <c r="AU192" s="50"/>
      <c r="AV192" s="50"/>
      <c r="AW192" s="50"/>
      <c r="AX192" s="50"/>
      <c r="AY192" s="50"/>
      <c r="AZ192" s="51">
        <v>11359000000</v>
      </c>
      <c r="BA192" s="52">
        <v>38221000000</v>
      </c>
      <c r="BB192" s="52">
        <v>55493000000</v>
      </c>
      <c r="BC192" s="49">
        <v>6470000000</v>
      </c>
      <c r="BD192" s="50">
        <v>6092000000</v>
      </c>
      <c r="BE192" s="50"/>
      <c r="BF192" s="50"/>
      <c r="BG192" s="51">
        <v>378000000</v>
      </c>
      <c r="BH192" s="49">
        <v>2005000000</v>
      </c>
      <c r="BI192" s="50"/>
      <c r="BJ192" s="50"/>
      <c r="BK192" s="51"/>
      <c r="BL192" s="49">
        <v>8723000000</v>
      </c>
      <c r="BM192" s="50">
        <v>3177000000</v>
      </c>
      <c r="BN192" s="50"/>
      <c r="BO192" s="50"/>
      <c r="BP192" s="50"/>
      <c r="BQ192" s="51">
        <v>5546000000</v>
      </c>
      <c r="BR192" s="52">
        <v>17198000000</v>
      </c>
      <c r="BS192" s="49">
        <v>10136000000</v>
      </c>
      <c r="BT192" s="50"/>
      <c r="BU192" s="51"/>
      <c r="BV192" s="49">
        <v>6885000000</v>
      </c>
      <c r="BW192" s="50"/>
      <c r="BX192" s="50"/>
      <c r="BY192" s="50"/>
      <c r="BZ192" s="50"/>
      <c r="CA192" s="50"/>
      <c r="CB192" s="50"/>
      <c r="CC192" s="50"/>
      <c r="CD192" s="50"/>
      <c r="CE192" s="50"/>
      <c r="CF192" s="51">
        <v>6885000000</v>
      </c>
      <c r="CG192" s="52">
        <v>17021000000</v>
      </c>
      <c r="CH192" s="60">
        <v>34219000000</v>
      </c>
      <c r="CI192" s="52">
        <v>0</v>
      </c>
      <c r="CJ192" s="49">
        <v>30356000000</v>
      </c>
      <c r="CK192" s="50"/>
      <c r="CL192" s="50"/>
      <c r="CM192" s="51"/>
      <c r="CN192" s="54"/>
      <c r="CO192" s="50">
        <v>-5899000000</v>
      </c>
      <c r="CP192" s="51">
        <v>-3218000000</v>
      </c>
      <c r="CQ192" s="54">
        <v>21239000000</v>
      </c>
      <c r="CR192" s="50">
        <v>35000000</v>
      </c>
      <c r="CS192" s="56">
        <v>21274000000</v>
      </c>
      <c r="CT192" s="52">
        <v>55493000000</v>
      </c>
    </row>
    <row r="193" spans="1:98" x14ac:dyDescent="0.2">
      <c r="A193" s="47" t="s">
        <v>622</v>
      </c>
      <c r="B193" s="47" t="s">
        <v>623</v>
      </c>
      <c r="C193" s="47" t="str">
        <f>VLOOKUP(A193,'[1]S&amp;P 500 Wikipedia'!A:D,3,FALSE)</f>
        <v>Information Technology</v>
      </c>
      <c r="D193" s="47">
        <v>184360</v>
      </c>
      <c r="E193" s="47" t="s">
        <v>16</v>
      </c>
      <c r="F193" s="47">
        <v>2018</v>
      </c>
      <c r="G193" s="47" t="s">
        <v>17</v>
      </c>
      <c r="H193" s="48">
        <v>43404</v>
      </c>
      <c r="I193" s="48">
        <v>43447</v>
      </c>
      <c r="J193" s="48">
        <v>43447</v>
      </c>
      <c r="K193" s="47">
        <v>1579000000</v>
      </c>
      <c r="L193" s="47">
        <v>1603000000</v>
      </c>
      <c r="M193" s="47" t="s">
        <v>1788</v>
      </c>
      <c r="N193" s="49">
        <v>5166000000</v>
      </c>
      <c r="O193" s="50">
        <v>5166000000</v>
      </c>
      <c r="P193" s="51"/>
      <c r="Q193" s="49">
        <v>5113000000</v>
      </c>
      <c r="R193" s="50">
        <v>5113000000</v>
      </c>
      <c r="S193" s="51"/>
      <c r="T193" s="52"/>
      <c r="U193" s="49">
        <v>6062000000</v>
      </c>
      <c r="V193" s="50"/>
      <c r="W193" s="50"/>
      <c r="X193" s="50"/>
      <c r="Y193" s="51"/>
      <c r="Z193" s="52">
        <v>5046000000</v>
      </c>
      <c r="AA193" s="52"/>
      <c r="AB193" s="52"/>
      <c r="AC193" s="52"/>
      <c r="AD193" s="52"/>
      <c r="AE193" s="52"/>
      <c r="AF193" s="52"/>
      <c r="AG193" s="52">
        <v>5046000000</v>
      </c>
      <c r="AH193" s="52">
        <v>21387000000</v>
      </c>
      <c r="AI193" s="49">
        <v>2198000000</v>
      </c>
      <c r="AJ193" s="50"/>
      <c r="AK193" s="51"/>
      <c r="AL193" s="49"/>
      <c r="AM193" s="50"/>
      <c r="AN193" s="50"/>
      <c r="AO193" s="51"/>
      <c r="AP193" s="49">
        <v>11037000000</v>
      </c>
      <c r="AQ193" s="50"/>
      <c r="AR193" s="50">
        <v>5968000000</v>
      </c>
      <c r="AS193" s="50"/>
      <c r="AT193" s="50"/>
      <c r="AU193" s="50"/>
      <c r="AV193" s="50"/>
      <c r="AW193" s="50"/>
      <c r="AX193" s="50"/>
      <c r="AY193" s="50"/>
      <c r="AZ193" s="51">
        <v>5069000000</v>
      </c>
      <c r="BA193" s="52">
        <v>13235000000</v>
      </c>
      <c r="BB193" s="52">
        <v>34622000000</v>
      </c>
      <c r="BC193" s="49">
        <v>15156000000</v>
      </c>
      <c r="BD193" s="50">
        <v>14816000000</v>
      </c>
      <c r="BE193" s="50"/>
      <c r="BF193" s="50"/>
      <c r="BG193" s="51">
        <v>340000000</v>
      </c>
      <c r="BH193" s="49">
        <v>1463000000</v>
      </c>
      <c r="BI193" s="50"/>
      <c r="BJ193" s="50"/>
      <c r="BK193" s="51"/>
      <c r="BL193" s="49">
        <v>8512000000</v>
      </c>
      <c r="BM193" s="50"/>
      <c r="BN193" s="50"/>
      <c r="BO193" s="50"/>
      <c r="BP193" s="50"/>
      <c r="BQ193" s="51">
        <v>8512000000</v>
      </c>
      <c r="BR193" s="52">
        <v>25131000000</v>
      </c>
      <c r="BS193" s="49">
        <v>4524000000</v>
      </c>
      <c r="BT193" s="50"/>
      <c r="BU193" s="51"/>
      <c r="BV193" s="49">
        <v>5606000000</v>
      </c>
      <c r="BW193" s="50"/>
      <c r="BX193" s="50"/>
      <c r="BY193" s="50"/>
      <c r="BZ193" s="50"/>
      <c r="CA193" s="50"/>
      <c r="CB193" s="50"/>
      <c r="CC193" s="50"/>
      <c r="CD193" s="50"/>
      <c r="CE193" s="50"/>
      <c r="CF193" s="51">
        <v>5606000000</v>
      </c>
      <c r="CG193" s="52">
        <v>10130000000</v>
      </c>
      <c r="CH193" s="60">
        <v>35261000000</v>
      </c>
      <c r="CI193" s="52">
        <v>0</v>
      </c>
      <c r="CJ193" s="49">
        <v>679000000</v>
      </c>
      <c r="CK193" s="50"/>
      <c r="CL193" s="50"/>
      <c r="CM193" s="51"/>
      <c r="CN193" s="54"/>
      <c r="CO193" s="50">
        <v>-473000000</v>
      </c>
      <c r="CP193" s="51">
        <v>-845000000</v>
      </c>
      <c r="CQ193" s="54">
        <v>-639000000</v>
      </c>
      <c r="CR193" s="50"/>
      <c r="CS193" s="56">
        <v>-639000000</v>
      </c>
      <c r="CT193" s="52">
        <v>34622000000</v>
      </c>
    </row>
    <row r="194" spans="1:98" x14ac:dyDescent="0.2">
      <c r="A194" s="47" t="s">
        <v>574</v>
      </c>
      <c r="B194" s="47" t="s">
        <v>575</v>
      </c>
      <c r="C194" s="47" t="str">
        <f>VLOOKUP(A194,'[1]S&amp;P 500 Wikipedia'!A:D,3,FALSE)</f>
        <v>Consumer Discretionary</v>
      </c>
      <c r="D194" s="47">
        <v>506954</v>
      </c>
      <c r="E194" s="47" t="s">
        <v>16</v>
      </c>
      <c r="F194" s="47">
        <v>2019</v>
      </c>
      <c r="G194" s="47" t="s">
        <v>17</v>
      </c>
      <c r="H194" s="48">
        <v>43585</v>
      </c>
      <c r="I194" s="48">
        <v>43630</v>
      </c>
      <c r="J194" s="48">
        <v>43714</v>
      </c>
      <c r="K194" s="47">
        <v>202763000</v>
      </c>
      <c r="L194" s="47">
        <v>208171000</v>
      </c>
      <c r="M194" s="47" t="s">
        <v>2081</v>
      </c>
      <c r="N194" s="49">
        <v>1572150000</v>
      </c>
      <c r="O194" s="50">
        <v>1572150000</v>
      </c>
      <c r="P194" s="51"/>
      <c r="Q194" s="49">
        <v>138965000</v>
      </c>
      <c r="R194" s="50">
        <v>138965000</v>
      </c>
      <c r="S194" s="51"/>
      <c r="T194" s="52"/>
      <c r="U194" s="49"/>
      <c r="V194" s="50"/>
      <c r="W194" s="50"/>
      <c r="X194" s="50"/>
      <c r="Y194" s="51"/>
      <c r="Z194" s="52">
        <v>282244000</v>
      </c>
      <c r="AA194" s="52">
        <v>146667000</v>
      </c>
      <c r="AB194" s="52"/>
      <c r="AC194" s="52"/>
      <c r="AD194" s="52"/>
      <c r="AE194" s="52"/>
      <c r="AF194" s="52"/>
      <c r="AG194" s="52">
        <v>135577000</v>
      </c>
      <c r="AH194" s="52">
        <v>1993359000</v>
      </c>
      <c r="AI194" s="49">
        <v>212092000</v>
      </c>
      <c r="AJ194" s="50">
        <v>212092000</v>
      </c>
      <c r="AK194" s="51"/>
      <c r="AL194" s="49"/>
      <c r="AM194" s="50"/>
      <c r="AN194" s="50"/>
      <c r="AO194" s="51"/>
      <c r="AP194" s="49">
        <v>1094494000</v>
      </c>
      <c r="AQ194" s="50">
        <v>342493000</v>
      </c>
      <c r="AR194" s="50">
        <v>519937000</v>
      </c>
      <c r="AS194" s="50"/>
      <c r="AT194" s="50"/>
      <c r="AU194" s="50">
        <v>141979000</v>
      </c>
      <c r="AV194" s="50"/>
      <c r="AW194" s="50"/>
      <c r="AX194" s="50"/>
      <c r="AY194" s="50"/>
      <c r="AZ194" s="51">
        <v>90085000</v>
      </c>
      <c r="BA194" s="52">
        <v>1306586000</v>
      </c>
      <c r="BB194" s="52">
        <v>3299945000</v>
      </c>
      <c r="BC194" s="49">
        <v>923001000</v>
      </c>
      <c r="BD194" s="50">
        <v>454501000</v>
      </c>
      <c r="BE194" s="50">
        <v>271973000</v>
      </c>
      <c r="BF194" s="50"/>
      <c r="BG194" s="51">
        <v>196527000</v>
      </c>
      <c r="BH194" s="49"/>
      <c r="BI194" s="50"/>
      <c r="BJ194" s="50"/>
      <c r="BK194" s="51"/>
      <c r="BL194" s="49"/>
      <c r="BM194" s="50"/>
      <c r="BN194" s="50"/>
      <c r="BO194" s="50"/>
      <c r="BP194" s="50"/>
      <c r="BQ194" s="51"/>
      <c r="BR194" s="52">
        <v>923001000</v>
      </c>
      <c r="BS194" s="49">
        <v>1492629000</v>
      </c>
      <c r="BT194" s="50"/>
      <c r="BU194" s="51"/>
      <c r="BV194" s="49">
        <v>342788000</v>
      </c>
      <c r="BW194" s="50"/>
      <c r="BX194" s="50"/>
      <c r="BY194" s="50"/>
      <c r="BZ194" s="50"/>
      <c r="CA194" s="50"/>
      <c r="CB194" s="50"/>
      <c r="CC194" s="50">
        <v>197906000</v>
      </c>
      <c r="CD194" s="50"/>
      <c r="CE194" s="50"/>
      <c r="CF194" s="51">
        <v>144882000</v>
      </c>
      <c r="CG194" s="52">
        <v>1835417000</v>
      </c>
      <c r="CH194" s="60">
        <v>2758418000</v>
      </c>
      <c r="CI194" s="52"/>
      <c r="CJ194" s="49">
        <v>770019000</v>
      </c>
      <c r="CK194" s="50"/>
      <c r="CL194" s="50"/>
      <c r="CM194" s="51"/>
      <c r="CN194" s="54">
        <v>-707462000</v>
      </c>
      <c r="CO194" s="50">
        <v>499386000</v>
      </c>
      <c r="CP194" s="51">
        <v>-20416000</v>
      </c>
      <c r="CQ194" s="54">
        <v>541527000</v>
      </c>
      <c r="CR194" s="50"/>
      <c r="CS194" s="56">
        <v>541527000</v>
      </c>
      <c r="CT194" s="52">
        <v>3299945000</v>
      </c>
    </row>
    <row r="195" spans="1:98" x14ac:dyDescent="0.2">
      <c r="A195" s="47" t="s">
        <v>616</v>
      </c>
      <c r="B195" s="47" t="s">
        <v>617</v>
      </c>
      <c r="C195" s="47" t="str">
        <f>VLOOKUP(A195,'[1]S&amp;P 500 Wikipedia'!A:D,3,FALSE)</f>
        <v>Consumer Staples</v>
      </c>
      <c r="D195" s="47">
        <v>375369</v>
      </c>
      <c r="E195" s="47" t="s">
        <v>16</v>
      </c>
      <c r="F195" s="47">
        <v>2018</v>
      </c>
      <c r="G195" s="47" t="s">
        <v>17</v>
      </c>
      <c r="H195" s="48">
        <v>43404</v>
      </c>
      <c r="I195" s="48">
        <v>43441</v>
      </c>
      <c r="J195" s="48">
        <v>43441</v>
      </c>
      <c r="K195" s="47">
        <v>533110000</v>
      </c>
      <c r="L195" s="47">
        <v>545421000</v>
      </c>
      <c r="M195" s="47" t="s">
        <v>1790</v>
      </c>
      <c r="N195" s="49">
        <v>459136000</v>
      </c>
      <c r="O195" s="50">
        <v>459136000</v>
      </c>
      <c r="P195" s="51"/>
      <c r="Q195" s="49">
        <v>600438000</v>
      </c>
      <c r="R195" s="50">
        <v>600438000</v>
      </c>
      <c r="S195" s="51"/>
      <c r="T195" s="52"/>
      <c r="U195" s="49">
        <v>963527000</v>
      </c>
      <c r="V195" s="50"/>
      <c r="W195" s="50"/>
      <c r="X195" s="50"/>
      <c r="Y195" s="51"/>
      <c r="Z195" s="52">
        <v>26999000</v>
      </c>
      <c r="AA195" s="52">
        <v>16342000</v>
      </c>
      <c r="AB195" s="52"/>
      <c r="AC195" s="52"/>
      <c r="AD195" s="52"/>
      <c r="AE195" s="52">
        <v>3995000</v>
      </c>
      <c r="AF195" s="52"/>
      <c r="AG195" s="52">
        <v>6662000</v>
      </c>
      <c r="AH195" s="52">
        <v>2050100000</v>
      </c>
      <c r="AI195" s="49">
        <v>1512600000</v>
      </c>
      <c r="AJ195" s="50">
        <v>3201817000</v>
      </c>
      <c r="AK195" s="51">
        <v>-1689217000</v>
      </c>
      <c r="AL195" s="49"/>
      <c r="AM195" s="50"/>
      <c r="AN195" s="50"/>
      <c r="AO195" s="51"/>
      <c r="AP195" s="49">
        <v>4579592000</v>
      </c>
      <c r="AQ195" s="50"/>
      <c r="AR195" s="50">
        <v>2714116000</v>
      </c>
      <c r="AS195" s="50">
        <v>1207219000</v>
      </c>
      <c r="AT195" s="50"/>
      <c r="AU195" s="50"/>
      <c r="AV195" s="50"/>
      <c r="AW195" s="50">
        <v>195153000</v>
      </c>
      <c r="AX195" s="50"/>
      <c r="AY195" s="50">
        <v>273153000</v>
      </c>
      <c r="AZ195" s="51">
        <v>189951000</v>
      </c>
      <c r="BA195" s="52">
        <v>6092192000</v>
      </c>
      <c r="BB195" s="52">
        <v>8142292000</v>
      </c>
      <c r="BC195" s="49">
        <v>1138914000</v>
      </c>
      <c r="BD195" s="50">
        <v>618830000</v>
      </c>
      <c r="BE195" s="50">
        <v>2490000</v>
      </c>
      <c r="BF195" s="50">
        <v>101079000</v>
      </c>
      <c r="BG195" s="51">
        <v>416515000</v>
      </c>
      <c r="BH195" s="49"/>
      <c r="BI195" s="50"/>
      <c r="BJ195" s="50"/>
      <c r="BK195" s="51"/>
      <c r="BL195" s="49"/>
      <c r="BM195" s="50"/>
      <c r="BN195" s="50"/>
      <c r="BO195" s="50"/>
      <c r="BP195" s="50"/>
      <c r="BQ195" s="51"/>
      <c r="BR195" s="52">
        <v>1138914000</v>
      </c>
      <c r="BS195" s="49">
        <v>624840000</v>
      </c>
      <c r="BT195" s="50"/>
      <c r="BU195" s="51"/>
      <c r="BV195" s="49">
        <v>773720000</v>
      </c>
      <c r="BW195" s="50"/>
      <c r="BX195" s="50">
        <v>477557000</v>
      </c>
      <c r="BY195" s="50"/>
      <c r="BZ195" s="50"/>
      <c r="CA195" s="50"/>
      <c r="CB195" s="50"/>
      <c r="CC195" s="50">
        <v>197093000</v>
      </c>
      <c r="CD195" s="50"/>
      <c r="CE195" s="50"/>
      <c r="CF195" s="51">
        <v>99070000</v>
      </c>
      <c r="CG195" s="52">
        <v>1398560000</v>
      </c>
      <c r="CH195" s="60">
        <v>2537474000</v>
      </c>
      <c r="CI195" s="52">
        <v>0</v>
      </c>
      <c r="CJ195" s="49">
        <v>114353000</v>
      </c>
      <c r="CK195" s="50">
        <v>7825000</v>
      </c>
      <c r="CL195" s="50">
        <v>106528000</v>
      </c>
      <c r="CM195" s="51"/>
      <c r="CN195" s="54"/>
      <c r="CO195" s="50">
        <v>5729956000</v>
      </c>
      <c r="CP195" s="51">
        <v>-243498000</v>
      </c>
      <c r="CQ195" s="54">
        <v>5600811000</v>
      </c>
      <c r="CR195" s="50">
        <v>4007000</v>
      </c>
      <c r="CS195" s="56">
        <v>5604818000</v>
      </c>
      <c r="CT195" s="52">
        <v>8142292000</v>
      </c>
    </row>
    <row r="196" spans="1:98" x14ac:dyDescent="0.2">
      <c r="A196" s="47" t="s">
        <v>592</v>
      </c>
      <c r="B196" s="47" t="s">
        <v>593</v>
      </c>
      <c r="C196" s="47" t="str">
        <f>VLOOKUP(A196,'[1]S&amp;P 500 Wikipedia'!A:D,3,FALSE)</f>
        <v>Health Care</v>
      </c>
      <c r="D196" s="47">
        <v>378104</v>
      </c>
      <c r="E196" s="47" t="s">
        <v>16</v>
      </c>
      <c r="F196" s="47">
        <v>2018</v>
      </c>
      <c r="G196" s="47" t="s">
        <v>17</v>
      </c>
      <c r="H196" s="48">
        <v>43465</v>
      </c>
      <c r="I196" s="48">
        <v>43510</v>
      </c>
      <c r="J196" s="48">
        <v>43592</v>
      </c>
      <c r="K196" s="47">
        <v>25409200</v>
      </c>
      <c r="L196" s="47">
        <v>25863425</v>
      </c>
      <c r="M196" s="47" t="s">
        <v>2082</v>
      </c>
      <c r="N196" s="49">
        <v>56885000</v>
      </c>
      <c r="O196" s="50">
        <v>56885000</v>
      </c>
      <c r="P196" s="51"/>
      <c r="Q196" s="49">
        <v>1168776000</v>
      </c>
      <c r="R196" s="50">
        <v>1168776000</v>
      </c>
      <c r="S196" s="51"/>
      <c r="T196" s="52"/>
      <c r="U196" s="49">
        <v>1415512000</v>
      </c>
      <c r="V196" s="50"/>
      <c r="W196" s="50"/>
      <c r="X196" s="50"/>
      <c r="Y196" s="51"/>
      <c r="Z196" s="52">
        <v>1534047000</v>
      </c>
      <c r="AA196" s="52">
        <v>451033000</v>
      </c>
      <c r="AB196" s="52"/>
      <c r="AC196" s="52"/>
      <c r="AD196" s="52"/>
      <c r="AE196" s="52"/>
      <c r="AF196" s="52">
        <v>1083014000</v>
      </c>
      <c r="AG196" s="52"/>
      <c r="AH196" s="52">
        <v>4175220000</v>
      </c>
      <c r="AI196" s="49">
        <v>314221000</v>
      </c>
      <c r="AJ196" s="50"/>
      <c r="AK196" s="51"/>
      <c r="AL196" s="49">
        <v>420367000</v>
      </c>
      <c r="AM196" s="50"/>
      <c r="AN196" s="50"/>
      <c r="AO196" s="51"/>
      <c r="AP196" s="49">
        <v>3590719000</v>
      </c>
      <c r="AQ196" s="50">
        <v>376031000</v>
      </c>
      <c r="AR196" s="50">
        <v>2081029000</v>
      </c>
      <c r="AS196" s="50"/>
      <c r="AT196" s="50"/>
      <c r="AU196" s="50"/>
      <c r="AV196" s="50"/>
      <c r="AW196" s="50"/>
      <c r="AX196" s="50">
        <v>1133659000</v>
      </c>
      <c r="AY196" s="50"/>
      <c r="AZ196" s="51">
        <v>0</v>
      </c>
      <c r="BA196" s="52">
        <v>4325307000</v>
      </c>
      <c r="BB196" s="52">
        <v>8500527000</v>
      </c>
      <c r="BC196" s="49">
        <v>940369000</v>
      </c>
      <c r="BD196" s="50">
        <v>785756000</v>
      </c>
      <c r="BE196" s="50">
        <v>154613000</v>
      </c>
      <c r="BF196" s="50"/>
      <c r="BG196" s="51"/>
      <c r="BH196" s="49">
        <v>8280000</v>
      </c>
      <c r="BI196" s="50"/>
      <c r="BJ196" s="50"/>
      <c r="BK196" s="51">
        <v>8280000</v>
      </c>
      <c r="BL196" s="49">
        <v>2270178000</v>
      </c>
      <c r="BM196" s="50"/>
      <c r="BN196" s="50"/>
      <c r="BO196" s="50"/>
      <c r="BP196" s="50">
        <v>577607000</v>
      </c>
      <c r="BQ196" s="51">
        <v>1692571000</v>
      </c>
      <c r="BR196" s="52">
        <v>3218827000</v>
      </c>
      <c r="BS196" s="49">
        <v>980344000</v>
      </c>
      <c r="BT196" s="50"/>
      <c r="BU196" s="51"/>
      <c r="BV196" s="49">
        <v>447412000</v>
      </c>
      <c r="BW196" s="50"/>
      <c r="BX196" s="50"/>
      <c r="BY196" s="50"/>
      <c r="BZ196" s="50"/>
      <c r="CA196" s="50"/>
      <c r="CB196" s="50"/>
      <c r="CC196" s="50">
        <v>27218000</v>
      </c>
      <c r="CD196" s="50"/>
      <c r="CE196" s="50">
        <v>62453000</v>
      </c>
      <c r="CF196" s="51">
        <v>357741000</v>
      </c>
      <c r="CG196" s="52">
        <v>1427756000</v>
      </c>
      <c r="CH196" s="60">
        <v>4646583000</v>
      </c>
      <c r="CI196" s="52">
        <v>0</v>
      </c>
      <c r="CJ196" s="49">
        <v>1514000</v>
      </c>
      <c r="CK196" s="50">
        <v>1514000</v>
      </c>
      <c r="CL196" s="50">
        <v>0</v>
      </c>
      <c r="CM196" s="51"/>
      <c r="CN196" s="54"/>
      <c r="CO196" s="50">
        <v>3208589000</v>
      </c>
      <c r="CP196" s="51">
        <v>-248771000</v>
      </c>
      <c r="CQ196" s="54">
        <v>2961332000</v>
      </c>
      <c r="CR196" s="50">
        <v>892612000</v>
      </c>
      <c r="CS196" s="56">
        <v>3853944000</v>
      </c>
      <c r="CT196" s="52">
        <v>8500527000</v>
      </c>
    </row>
    <row r="197" spans="1:98" x14ac:dyDescent="0.2">
      <c r="A197" s="47" t="s">
        <v>619</v>
      </c>
      <c r="B197" s="47" t="s">
        <v>620</v>
      </c>
      <c r="C197" s="47" t="str">
        <f>VLOOKUP(A197,'[1]S&amp;P 500 Wikipedia'!A:D,3,FALSE)</f>
        <v>Real Estate</v>
      </c>
      <c r="D197" s="47">
        <v>346970</v>
      </c>
      <c r="E197" s="47" t="s">
        <v>16</v>
      </c>
      <c r="F197" s="47">
        <v>2018</v>
      </c>
      <c r="G197" s="47" t="s">
        <v>17</v>
      </c>
      <c r="H197" s="48">
        <v>43465</v>
      </c>
      <c r="I197" s="48">
        <v>43522</v>
      </c>
      <c r="J197" s="48">
        <v>43588</v>
      </c>
      <c r="K197" s="47">
        <v>740400000</v>
      </c>
      <c r="L197" s="47">
        <v>742100000</v>
      </c>
      <c r="M197" s="47" t="s">
        <v>2083</v>
      </c>
      <c r="N197" s="49">
        <v>1542000000</v>
      </c>
      <c r="O197" s="50">
        <v>1542000000</v>
      </c>
      <c r="P197" s="51"/>
      <c r="Q197" s="49"/>
      <c r="R197" s="50"/>
      <c r="S197" s="51"/>
      <c r="T197" s="52"/>
      <c r="U197" s="49"/>
      <c r="V197" s="50"/>
      <c r="W197" s="50"/>
      <c r="X197" s="50"/>
      <c r="Y197" s="51"/>
      <c r="Z197" s="52">
        <v>352000000</v>
      </c>
      <c r="AA197" s="52"/>
      <c r="AB197" s="52"/>
      <c r="AC197" s="52">
        <v>281000000</v>
      </c>
      <c r="AD197" s="52"/>
      <c r="AE197" s="52"/>
      <c r="AF197" s="52"/>
      <c r="AG197" s="52">
        <v>71000000</v>
      </c>
      <c r="AH197" s="52">
        <v>1894000000</v>
      </c>
      <c r="AI197" s="49">
        <v>9973000000</v>
      </c>
      <c r="AJ197" s="50"/>
      <c r="AK197" s="51"/>
      <c r="AL197" s="49"/>
      <c r="AM197" s="50"/>
      <c r="AN197" s="50"/>
      <c r="AO197" s="51"/>
      <c r="AP197" s="49">
        <v>223000000</v>
      </c>
      <c r="AQ197" s="50"/>
      <c r="AR197" s="50"/>
      <c r="AS197" s="50"/>
      <c r="AT197" s="50"/>
      <c r="AU197" s="50"/>
      <c r="AV197" s="50"/>
      <c r="AW197" s="50"/>
      <c r="AX197" s="50"/>
      <c r="AY197" s="50">
        <v>48000000</v>
      </c>
      <c r="AZ197" s="51">
        <v>175000000</v>
      </c>
      <c r="BA197" s="52">
        <v>10196000000</v>
      </c>
      <c r="BB197" s="52">
        <v>12090000000</v>
      </c>
      <c r="BC197" s="49">
        <v>293000000</v>
      </c>
      <c r="BD197" s="50">
        <v>293000000</v>
      </c>
      <c r="BE197" s="50"/>
      <c r="BF197" s="50"/>
      <c r="BG197" s="51"/>
      <c r="BH197" s="49"/>
      <c r="BI197" s="50"/>
      <c r="BJ197" s="50"/>
      <c r="BK197" s="51"/>
      <c r="BL197" s="49">
        <v>266000000</v>
      </c>
      <c r="BM197" s="50"/>
      <c r="BN197" s="50"/>
      <c r="BO197" s="50"/>
      <c r="BP197" s="50"/>
      <c r="BQ197" s="51">
        <v>266000000</v>
      </c>
      <c r="BR197" s="52">
        <v>559000000</v>
      </c>
      <c r="BS197" s="49">
        <v>3837000000</v>
      </c>
      <c r="BT197" s="50">
        <v>3837000000</v>
      </c>
      <c r="BU197" s="51"/>
      <c r="BV197" s="49"/>
      <c r="BW197" s="50"/>
      <c r="BX197" s="50"/>
      <c r="BY197" s="50"/>
      <c r="BZ197" s="50"/>
      <c r="CA197" s="50"/>
      <c r="CB197" s="50"/>
      <c r="CC197" s="50"/>
      <c r="CD197" s="50"/>
      <c r="CE197" s="50"/>
      <c r="CF197" s="51"/>
      <c r="CG197" s="52">
        <v>3837000000</v>
      </c>
      <c r="CH197" s="60">
        <v>4396000000</v>
      </c>
      <c r="CI197" s="52"/>
      <c r="CJ197" s="49">
        <v>8163000000</v>
      </c>
      <c r="CK197" s="50">
        <v>7000000</v>
      </c>
      <c r="CL197" s="50">
        <v>8156000000</v>
      </c>
      <c r="CM197" s="51"/>
      <c r="CN197" s="54"/>
      <c r="CO197" s="50">
        <v>-610000000</v>
      </c>
      <c r="CP197" s="51">
        <v>-59000000</v>
      </c>
      <c r="CQ197" s="54">
        <v>7494000000</v>
      </c>
      <c r="CR197" s="50">
        <v>200000000</v>
      </c>
      <c r="CS197" s="56">
        <v>7694000000</v>
      </c>
      <c r="CT197" s="52">
        <v>12090000000</v>
      </c>
    </row>
    <row r="198" spans="1:98" x14ac:dyDescent="0.2">
      <c r="A198" s="47" t="s">
        <v>1132</v>
      </c>
      <c r="B198" s="47" t="s">
        <v>1133</v>
      </c>
      <c r="C198" s="47" t="str">
        <f>VLOOKUP(A198,'[1]S&amp;P 500 Wikipedia'!A:D,3,FALSE)</f>
        <v>Consumer Staples</v>
      </c>
      <c r="D198" s="47">
        <v>248677</v>
      </c>
      <c r="E198" s="47" t="s">
        <v>16</v>
      </c>
      <c r="F198" s="47">
        <v>2018</v>
      </c>
      <c r="G198" s="47" t="s">
        <v>17</v>
      </c>
      <c r="H198" s="48">
        <v>43465</v>
      </c>
      <c r="I198" s="48">
        <v>43518</v>
      </c>
      <c r="J198" s="48">
        <v>43518</v>
      </c>
      <c r="K198" s="47">
        <v>218731000</v>
      </c>
      <c r="L198" s="47">
        <v>210319000</v>
      </c>
      <c r="M198" s="47" t="s">
        <v>1792</v>
      </c>
      <c r="N198" s="49">
        <v>587998000</v>
      </c>
      <c r="O198" s="50">
        <v>587998000</v>
      </c>
      <c r="P198" s="51"/>
      <c r="Q198" s="49">
        <v>594145000</v>
      </c>
      <c r="R198" s="50">
        <v>594145000</v>
      </c>
      <c r="S198" s="51"/>
      <c r="T198" s="52"/>
      <c r="U198" s="49">
        <v>784879000</v>
      </c>
      <c r="V198" s="50"/>
      <c r="W198" s="50"/>
      <c r="X198" s="50"/>
      <c r="Y198" s="51"/>
      <c r="Z198" s="52">
        <v>272159000</v>
      </c>
      <c r="AA198" s="52">
        <v>272159000</v>
      </c>
      <c r="AB198" s="52"/>
      <c r="AC198" s="52"/>
      <c r="AD198" s="52"/>
      <c r="AE198" s="52"/>
      <c r="AF198" s="52"/>
      <c r="AG198" s="52"/>
      <c r="AH198" s="52">
        <v>2239181000</v>
      </c>
      <c r="AI198" s="49">
        <v>2130294000</v>
      </c>
      <c r="AJ198" s="50"/>
      <c r="AK198" s="51"/>
      <c r="AL198" s="49"/>
      <c r="AM198" s="50"/>
      <c r="AN198" s="50"/>
      <c r="AO198" s="51"/>
      <c r="AP198" s="49">
        <v>3333545000</v>
      </c>
      <c r="AQ198" s="50"/>
      <c r="AR198" s="50">
        <v>1801103000</v>
      </c>
      <c r="AS198" s="50">
        <v>1278292000</v>
      </c>
      <c r="AT198" s="50"/>
      <c r="AU198" s="50">
        <v>1166000</v>
      </c>
      <c r="AV198" s="50"/>
      <c r="AW198" s="50"/>
      <c r="AX198" s="50"/>
      <c r="AY198" s="50"/>
      <c r="AZ198" s="51">
        <v>252984000</v>
      </c>
      <c r="BA198" s="52">
        <v>5463839000</v>
      </c>
      <c r="BB198" s="52">
        <v>7703020000</v>
      </c>
      <c r="BC198" s="49">
        <v>1215250000</v>
      </c>
      <c r="BD198" s="50">
        <v>502314000</v>
      </c>
      <c r="BE198" s="50">
        <v>33773000</v>
      </c>
      <c r="BF198" s="50"/>
      <c r="BG198" s="51">
        <v>679163000</v>
      </c>
      <c r="BH198" s="49">
        <v>1203316000</v>
      </c>
      <c r="BI198" s="50"/>
      <c r="BJ198" s="50"/>
      <c r="BK198" s="51"/>
      <c r="BL198" s="49"/>
      <c r="BM198" s="50"/>
      <c r="BN198" s="50"/>
      <c r="BO198" s="50"/>
      <c r="BP198" s="50"/>
      <c r="BQ198" s="51"/>
      <c r="BR198" s="52">
        <v>2418566000</v>
      </c>
      <c r="BS198" s="49">
        <v>3254280000</v>
      </c>
      <c r="BT198" s="50"/>
      <c r="BU198" s="51"/>
      <c r="BV198" s="49">
        <v>622908000</v>
      </c>
      <c r="BW198" s="50"/>
      <c r="BX198" s="50"/>
      <c r="BY198" s="50"/>
      <c r="BZ198" s="50"/>
      <c r="CA198" s="50"/>
      <c r="CB198" s="50"/>
      <c r="CC198" s="50">
        <v>176860000</v>
      </c>
      <c r="CD198" s="50"/>
      <c r="CE198" s="50"/>
      <c r="CF198" s="51">
        <v>446048000</v>
      </c>
      <c r="CG198" s="52">
        <v>3877188000</v>
      </c>
      <c r="CH198" s="60">
        <v>6295754000</v>
      </c>
      <c r="CI198" s="52">
        <v>0</v>
      </c>
      <c r="CJ198" s="49">
        <v>1342106000</v>
      </c>
      <c r="CK198" s="50"/>
      <c r="CL198" s="50"/>
      <c r="CM198" s="51"/>
      <c r="CN198" s="54">
        <v>-6618625000</v>
      </c>
      <c r="CO198" s="50">
        <v>7032020000</v>
      </c>
      <c r="CP198" s="51">
        <v>-356780000</v>
      </c>
      <c r="CQ198" s="54">
        <v>1398721000</v>
      </c>
      <c r="CR198" s="50">
        <v>8545000</v>
      </c>
      <c r="CS198" s="56">
        <v>1407266000</v>
      </c>
      <c r="CT198" s="52">
        <v>7703020000</v>
      </c>
    </row>
    <row r="199" spans="1:98" x14ac:dyDescent="0.2">
      <c r="A199" s="47" t="s">
        <v>655</v>
      </c>
      <c r="B199" s="47" t="s">
        <v>656</v>
      </c>
      <c r="C199" s="47" t="str">
        <f>VLOOKUP(A199,'[1]S&amp;P 500 Wikipedia'!A:D,3,FALSE)</f>
        <v>Information Technology</v>
      </c>
      <c r="D199" s="47">
        <v>69543</v>
      </c>
      <c r="E199" s="47" t="s">
        <v>16</v>
      </c>
      <c r="F199" s="47">
        <v>2018</v>
      </c>
      <c r="G199" s="47" t="s">
        <v>17</v>
      </c>
      <c r="H199" s="48">
        <v>43465</v>
      </c>
      <c r="I199" s="48">
        <v>43522</v>
      </c>
      <c r="J199" s="48">
        <v>43522</v>
      </c>
      <c r="K199" s="47">
        <v>901294784</v>
      </c>
      <c r="L199" s="47">
        <v>905242185</v>
      </c>
      <c r="M199" s="47" t="s">
        <v>1793</v>
      </c>
      <c r="N199" s="49">
        <v>11997000000</v>
      </c>
      <c r="O199" s="50">
        <v>11379000000</v>
      </c>
      <c r="P199" s="51">
        <v>618000000</v>
      </c>
      <c r="Q199" s="49">
        <v>7432000000</v>
      </c>
      <c r="R199" s="50"/>
      <c r="S199" s="51"/>
      <c r="T199" s="52"/>
      <c r="U199" s="49">
        <v>1682000000</v>
      </c>
      <c r="V199" s="50"/>
      <c r="W199" s="50"/>
      <c r="X199" s="50"/>
      <c r="Y199" s="51"/>
      <c r="Z199" s="52">
        <v>28034000000</v>
      </c>
      <c r="AA199" s="52">
        <v>2378000000</v>
      </c>
      <c r="AB199" s="52"/>
      <c r="AC199" s="52"/>
      <c r="AD199" s="52">
        <v>2300000000</v>
      </c>
      <c r="AE199" s="52"/>
      <c r="AF199" s="52"/>
      <c r="AG199" s="52">
        <v>23356000000</v>
      </c>
      <c r="AH199" s="52">
        <v>49145000000</v>
      </c>
      <c r="AI199" s="49">
        <v>10792000000</v>
      </c>
      <c r="AJ199" s="50">
        <v>32460000000</v>
      </c>
      <c r="AK199" s="51">
        <v>-21668000000</v>
      </c>
      <c r="AL199" s="49">
        <v>2386000000</v>
      </c>
      <c r="AM199" s="50"/>
      <c r="AN199" s="50"/>
      <c r="AO199" s="51"/>
      <c r="AP199" s="49">
        <v>61058000000</v>
      </c>
      <c r="AQ199" s="50">
        <v>3087000000</v>
      </c>
      <c r="AR199" s="50">
        <v>36265000000</v>
      </c>
      <c r="AS199" s="50"/>
      <c r="AT199" s="50"/>
      <c r="AU199" s="50">
        <v>5216000000</v>
      </c>
      <c r="AV199" s="50"/>
      <c r="AW199" s="50">
        <v>4666000000</v>
      </c>
      <c r="AX199" s="50"/>
      <c r="AY199" s="50"/>
      <c r="AZ199" s="51">
        <v>11824000000</v>
      </c>
      <c r="BA199" s="52">
        <v>74236000000</v>
      </c>
      <c r="BB199" s="52">
        <v>123381000000</v>
      </c>
      <c r="BC199" s="49">
        <v>6558000000</v>
      </c>
      <c r="BD199" s="50">
        <v>6558000000</v>
      </c>
      <c r="BE199" s="50"/>
      <c r="BF199" s="50"/>
      <c r="BG199" s="51"/>
      <c r="BH199" s="49">
        <v>10207000000</v>
      </c>
      <c r="BI199" s="50"/>
      <c r="BJ199" s="50"/>
      <c r="BK199" s="51"/>
      <c r="BL199" s="49">
        <v>21462000000</v>
      </c>
      <c r="BM199" s="50">
        <v>11165000000</v>
      </c>
      <c r="BN199" s="50"/>
      <c r="BO199" s="50">
        <v>3046000000</v>
      </c>
      <c r="BP199" s="50"/>
      <c r="BQ199" s="51">
        <v>7251000000</v>
      </c>
      <c r="BR199" s="52">
        <v>38227000000</v>
      </c>
      <c r="BS199" s="49">
        <v>35605000000</v>
      </c>
      <c r="BT199" s="50"/>
      <c r="BU199" s="51"/>
      <c r="BV199" s="49">
        <v>32621000000</v>
      </c>
      <c r="BW199" s="50"/>
      <c r="BX199" s="50">
        <v>17002000000</v>
      </c>
      <c r="BY199" s="50"/>
      <c r="BZ199" s="50"/>
      <c r="CA199" s="50"/>
      <c r="CB199" s="50">
        <v>3445000000</v>
      </c>
      <c r="CC199" s="50"/>
      <c r="CD199" s="50"/>
      <c r="CE199" s="50"/>
      <c r="CF199" s="51">
        <v>12174000000</v>
      </c>
      <c r="CG199" s="52">
        <v>68226000000</v>
      </c>
      <c r="CH199" s="60">
        <v>106453000000</v>
      </c>
      <c r="CI199" s="52"/>
      <c r="CJ199" s="49">
        <v>55151000000</v>
      </c>
      <c r="CK199" s="50"/>
      <c r="CL199" s="50"/>
      <c r="CM199" s="51"/>
      <c r="CN199" s="54">
        <v>-168071000000</v>
      </c>
      <c r="CO199" s="50">
        <v>159206000000</v>
      </c>
      <c r="CP199" s="51">
        <v>-29490000000</v>
      </c>
      <c r="CQ199" s="54">
        <v>16796000000</v>
      </c>
      <c r="CR199" s="50">
        <v>134000000</v>
      </c>
      <c r="CS199" s="56">
        <v>16930000000</v>
      </c>
      <c r="CT199" s="52">
        <v>123383000000</v>
      </c>
    </row>
    <row r="200" spans="1:98" x14ac:dyDescent="0.2">
      <c r="A200" s="47" t="s">
        <v>652</v>
      </c>
      <c r="B200" s="47" t="s">
        <v>653</v>
      </c>
      <c r="C200" s="47" t="str">
        <f>VLOOKUP(A200,'[1]S&amp;P 500 Wikipedia'!A:D,3,FALSE)</f>
        <v>Financials</v>
      </c>
      <c r="D200" s="47">
        <v>378167</v>
      </c>
      <c r="E200" s="47" t="s">
        <v>16</v>
      </c>
      <c r="F200" s="47">
        <v>2018</v>
      </c>
      <c r="G200" s="47" t="s">
        <v>17</v>
      </c>
      <c r="H200" s="48">
        <v>43465</v>
      </c>
      <c r="I200" s="48">
        <v>43503</v>
      </c>
      <c r="J200" s="48">
        <v>43587</v>
      </c>
      <c r="K200" s="47">
        <v>568000000</v>
      </c>
      <c r="L200" s="47">
        <v>573000000</v>
      </c>
      <c r="M200" s="47" t="s">
        <v>2084</v>
      </c>
      <c r="N200" s="49">
        <v>724000000</v>
      </c>
      <c r="O200" s="50">
        <v>724000000</v>
      </c>
      <c r="P200" s="51"/>
      <c r="Q200" s="49">
        <v>953000000</v>
      </c>
      <c r="R200" s="50">
        <v>953000000</v>
      </c>
      <c r="S200" s="51"/>
      <c r="T200" s="52"/>
      <c r="U200" s="49"/>
      <c r="V200" s="50"/>
      <c r="W200" s="50"/>
      <c r="X200" s="50"/>
      <c r="Y200" s="51"/>
      <c r="Z200" s="52">
        <v>65015000000</v>
      </c>
      <c r="AA200" s="52">
        <v>242000000</v>
      </c>
      <c r="AB200" s="52"/>
      <c r="AC200" s="52"/>
      <c r="AD200" s="52"/>
      <c r="AE200" s="52"/>
      <c r="AF200" s="52"/>
      <c r="AG200" s="52">
        <v>64773000000</v>
      </c>
      <c r="AH200" s="52">
        <v>66692000000</v>
      </c>
      <c r="AI200" s="49">
        <v>1241000000</v>
      </c>
      <c r="AJ200" s="50"/>
      <c r="AK200" s="51"/>
      <c r="AL200" s="49"/>
      <c r="AM200" s="50"/>
      <c r="AN200" s="50"/>
      <c r="AO200" s="51"/>
      <c r="AP200" s="49">
        <v>24858000000</v>
      </c>
      <c r="AQ200" s="50"/>
      <c r="AR200" s="50">
        <v>13085000000</v>
      </c>
      <c r="AS200" s="50">
        <v>10462000000</v>
      </c>
      <c r="AT200" s="50"/>
      <c r="AU200" s="50"/>
      <c r="AV200" s="50"/>
      <c r="AW200" s="50"/>
      <c r="AX200" s="50"/>
      <c r="AY200" s="50"/>
      <c r="AZ200" s="51">
        <v>1311000000</v>
      </c>
      <c r="BA200" s="52">
        <v>26099000000</v>
      </c>
      <c r="BB200" s="52">
        <v>92791000000</v>
      </c>
      <c r="BC200" s="49">
        <v>906000000</v>
      </c>
      <c r="BD200" s="50">
        <v>521000000</v>
      </c>
      <c r="BE200" s="50"/>
      <c r="BF200" s="50"/>
      <c r="BG200" s="51">
        <v>385000000</v>
      </c>
      <c r="BH200" s="49">
        <v>951000000</v>
      </c>
      <c r="BI200" s="50"/>
      <c r="BJ200" s="50"/>
      <c r="BK200" s="51">
        <v>951000000</v>
      </c>
      <c r="BL200" s="49">
        <v>64251000000</v>
      </c>
      <c r="BM200" s="50">
        <v>135000000</v>
      </c>
      <c r="BN200" s="50"/>
      <c r="BO200" s="50"/>
      <c r="BP200" s="50"/>
      <c r="BQ200" s="51">
        <v>64116000000</v>
      </c>
      <c r="BR200" s="52">
        <v>66108000000</v>
      </c>
      <c r="BS200" s="49">
        <v>6490000000</v>
      </c>
      <c r="BT200" s="50">
        <v>6490000000</v>
      </c>
      <c r="BU200" s="51"/>
      <c r="BV200" s="49">
        <v>2891000000</v>
      </c>
      <c r="BW200" s="50"/>
      <c r="BX200" s="50">
        <v>204000000</v>
      </c>
      <c r="BY200" s="50"/>
      <c r="BZ200" s="50"/>
      <c r="CA200" s="50"/>
      <c r="CB200" s="50"/>
      <c r="CC200" s="50">
        <v>2337000000</v>
      </c>
      <c r="CD200" s="50"/>
      <c r="CE200" s="50"/>
      <c r="CF200" s="51">
        <v>350000000</v>
      </c>
      <c r="CG200" s="52">
        <v>9381000000</v>
      </c>
      <c r="CH200" s="60">
        <v>75489000000</v>
      </c>
      <c r="CI200" s="52">
        <v>0</v>
      </c>
      <c r="CJ200" s="49">
        <v>11553000000</v>
      </c>
      <c r="CK200" s="50">
        <v>6000000</v>
      </c>
      <c r="CL200" s="50">
        <v>11547000000</v>
      </c>
      <c r="CM200" s="51"/>
      <c r="CN200" s="54">
        <v>-2354000000</v>
      </c>
      <c r="CO200" s="50">
        <v>8317000000</v>
      </c>
      <c r="CP200" s="51">
        <v>-315000000</v>
      </c>
      <c r="CQ200" s="54">
        <v>17201000000</v>
      </c>
      <c r="CR200" s="50">
        <v>101000000</v>
      </c>
      <c r="CS200" s="56">
        <v>17302000000</v>
      </c>
      <c r="CT200" s="52">
        <v>92791000000</v>
      </c>
    </row>
    <row r="201" spans="1:98" x14ac:dyDescent="0.2">
      <c r="A201" s="47" t="s">
        <v>631</v>
      </c>
      <c r="B201" s="47" t="s">
        <v>632</v>
      </c>
      <c r="C201" s="47" t="str">
        <f>VLOOKUP(A201,'[1]S&amp;P 500 Wikipedia'!A:D,3,FALSE)</f>
        <v>Health Care</v>
      </c>
      <c r="D201" s="47">
        <v>447447</v>
      </c>
      <c r="E201" s="47" t="s">
        <v>16</v>
      </c>
      <c r="F201" s="47">
        <v>2018</v>
      </c>
      <c r="G201" s="47" t="s">
        <v>17</v>
      </c>
      <c r="H201" s="48">
        <v>43465</v>
      </c>
      <c r="I201" s="48">
        <v>43511</v>
      </c>
      <c r="J201" s="48">
        <v>43511</v>
      </c>
      <c r="K201" s="47">
        <v>86365000</v>
      </c>
      <c r="L201" s="47">
        <v>87887000</v>
      </c>
      <c r="M201" s="47" t="s">
        <v>1795</v>
      </c>
      <c r="N201" s="49">
        <v>123794000</v>
      </c>
      <c r="O201" s="50">
        <v>123794000</v>
      </c>
      <c r="P201" s="51">
        <v>0</v>
      </c>
      <c r="Q201" s="49">
        <v>248855000</v>
      </c>
      <c r="R201" s="50">
        <v>248855000</v>
      </c>
      <c r="S201" s="51"/>
      <c r="T201" s="52"/>
      <c r="U201" s="49">
        <v>173303000</v>
      </c>
      <c r="V201" s="50"/>
      <c r="W201" s="50"/>
      <c r="X201" s="50"/>
      <c r="Y201" s="51"/>
      <c r="Z201" s="52">
        <v>108220000</v>
      </c>
      <c r="AA201" s="52"/>
      <c r="AB201" s="52"/>
      <c r="AC201" s="52"/>
      <c r="AD201" s="52"/>
      <c r="AE201" s="52"/>
      <c r="AF201" s="52"/>
      <c r="AG201" s="52">
        <v>108220000</v>
      </c>
      <c r="AH201" s="52">
        <v>654172000</v>
      </c>
      <c r="AI201" s="49">
        <v>437270000</v>
      </c>
      <c r="AJ201" s="50"/>
      <c r="AK201" s="51"/>
      <c r="AL201" s="49"/>
      <c r="AM201" s="50"/>
      <c r="AN201" s="50"/>
      <c r="AO201" s="51"/>
      <c r="AP201" s="49">
        <v>445907000</v>
      </c>
      <c r="AQ201" s="50">
        <v>41825000</v>
      </c>
      <c r="AR201" s="50">
        <v>214489000</v>
      </c>
      <c r="AS201" s="50"/>
      <c r="AT201" s="50"/>
      <c r="AU201" s="50"/>
      <c r="AV201" s="50"/>
      <c r="AW201" s="50"/>
      <c r="AX201" s="50"/>
      <c r="AY201" s="50"/>
      <c r="AZ201" s="51">
        <v>189593000</v>
      </c>
      <c r="BA201" s="52">
        <v>883177000</v>
      </c>
      <c r="BB201" s="52">
        <v>1537349000</v>
      </c>
      <c r="BC201" s="49">
        <v>330217000</v>
      </c>
      <c r="BD201" s="50">
        <v>69534000</v>
      </c>
      <c r="BE201" s="50"/>
      <c r="BF201" s="50"/>
      <c r="BG201" s="51">
        <v>260683000</v>
      </c>
      <c r="BH201" s="49"/>
      <c r="BI201" s="50"/>
      <c r="BJ201" s="50"/>
      <c r="BK201" s="51"/>
      <c r="BL201" s="49">
        <v>440227000</v>
      </c>
      <c r="BM201" s="50">
        <v>41290000</v>
      </c>
      <c r="BN201" s="50"/>
      <c r="BO201" s="50"/>
      <c r="BP201" s="50"/>
      <c r="BQ201" s="51">
        <v>398937000</v>
      </c>
      <c r="BR201" s="52">
        <v>770444000</v>
      </c>
      <c r="BS201" s="49">
        <v>601348000</v>
      </c>
      <c r="BT201" s="50"/>
      <c r="BU201" s="51"/>
      <c r="BV201" s="49">
        <v>174790000</v>
      </c>
      <c r="BW201" s="50"/>
      <c r="BX201" s="50"/>
      <c r="BY201" s="50"/>
      <c r="BZ201" s="50"/>
      <c r="CA201" s="50"/>
      <c r="CB201" s="50">
        <v>60697000</v>
      </c>
      <c r="CC201" s="50">
        <v>29267000</v>
      </c>
      <c r="CD201" s="50"/>
      <c r="CE201" s="50"/>
      <c r="CF201" s="51">
        <v>84826000</v>
      </c>
      <c r="CG201" s="52">
        <v>776138000</v>
      </c>
      <c r="CH201" s="60">
        <v>1546582000</v>
      </c>
      <c r="CI201" s="52"/>
      <c r="CJ201" s="49">
        <v>1153249000</v>
      </c>
      <c r="CK201" s="50"/>
      <c r="CL201" s="50"/>
      <c r="CM201" s="51"/>
      <c r="CN201" s="54">
        <v>-2288899000</v>
      </c>
      <c r="CO201" s="50">
        <v>1167928000</v>
      </c>
      <c r="CP201" s="51">
        <v>-41791000</v>
      </c>
      <c r="CQ201" s="54">
        <v>-9513000</v>
      </c>
      <c r="CR201" s="50">
        <v>280000</v>
      </c>
      <c r="CS201" s="56">
        <v>-9233000</v>
      </c>
      <c r="CT201" s="52">
        <v>1537349000</v>
      </c>
    </row>
    <row r="202" spans="1:98" x14ac:dyDescent="0.2">
      <c r="A202" s="47" t="s">
        <v>628</v>
      </c>
      <c r="B202" s="47" t="s">
        <v>629</v>
      </c>
      <c r="C202" s="47" t="str">
        <f>VLOOKUP(A202,'[1]S&amp;P 500 Wikipedia'!A:D,3,FALSE)</f>
        <v>Industrials</v>
      </c>
      <c r="D202" s="47">
        <v>824090</v>
      </c>
      <c r="E202" s="47" t="s">
        <v>16</v>
      </c>
      <c r="F202" s="47">
        <v>2018</v>
      </c>
      <c r="G202" s="47" t="s">
        <v>17</v>
      </c>
      <c r="H202" s="48">
        <v>43465</v>
      </c>
      <c r="I202" s="48">
        <v>43524</v>
      </c>
      <c r="J202" s="48">
        <v>43581</v>
      </c>
      <c r="K202" s="47">
        <v>76128000</v>
      </c>
      <c r="L202" s="47">
        <v>77100000</v>
      </c>
      <c r="M202" s="47" t="s">
        <v>2085</v>
      </c>
      <c r="N202" s="49">
        <v>466407000</v>
      </c>
      <c r="O202" s="50">
        <v>466407000</v>
      </c>
      <c r="P202" s="51"/>
      <c r="Q202" s="49">
        <v>312192000</v>
      </c>
      <c r="R202" s="50">
        <v>312192000</v>
      </c>
      <c r="S202" s="51"/>
      <c r="T202" s="52"/>
      <c r="U202" s="49">
        <v>279995000</v>
      </c>
      <c r="V202" s="50"/>
      <c r="W202" s="50"/>
      <c r="X202" s="50"/>
      <c r="Y202" s="51"/>
      <c r="Z202" s="52">
        <v>33938000</v>
      </c>
      <c r="AA202" s="52"/>
      <c r="AB202" s="52"/>
      <c r="AC202" s="52"/>
      <c r="AD202" s="52"/>
      <c r="AE202" s="52"/>
      <c r="AF202" s="52"/>
      <c r="AG202" s="52">
        <v>33938000</v>
      </c>
      <c r="AH202" s="52">
        <v>1092532000</v>
      </c>
      <c r="AI202" s="49">
        <v>281220000</v>
      </c>
      <c r="AJ202" s="50"/>
      <c r="AK202" s="51"/>
      <c r="AL202" s="49"/>
      <c r="AM202" s="50"/>
      <c r="AN202" s="50"/>
      <c r="AO202" s="51"/>
      <c r="AP202" s="49">
        <v>2100105000</v>
      </c>
      <c r="AQ202" s="50"/>
      <c r="AR202" s="50">
        <v>1697955000</v>
      </c>
      <c r="AS202" s="50">
        <v>383327000</v>
      </c>
      <c r="AT202" s="50"/>
      <c r="AU202" s="50"/>
      <c r="AV202" s="50"/>
      <c r="AW202" s="50"/>
      <c r="AX202" s="50"/>
      <c r="AY202" s="50"/>
      <c r="AZ202" s="51">
        <v>18823000</v>
      </c>
      <c r="BA202" s="52">
        <v>2381325000</v>
      </c>
      <c r="BB202" s="52">
        <v>3473857000</v>
      </c>
      <c r="BC202" s="49">
        <v>364178000</v>
      </c>
      <c r="BD202" s="50">
        <v>143196000</v>
      </c>
      <c r="BE202" s="50"/>
      <c r="BF202" s="50">
        <v>33446000</v>
      </c>
      <c r="BG202" s="51">
        <v>187536000</v>
      </c>
      <c r="BH202" s="49">
        <v>483000</v>
      </c>
      <c r="BI202" s="50"/>
      <c r="BJ202" s="50"/>
      <c r="BK202" s="51"/>
      <c r="BL202" s="49"/>
      <c r="BM202" s="50"/>
      <c r="BN202" s="50"/>
      <c r="BO202" s="50"/>
      <c r="BP202" s="50"/>
      <c r="BQ202" s="51"/>
      <c r="BR202" s="52">
        <v>364661000</v>
      </c>
      <c r="BS202" s="49">
        <v>848335000</v>
      </c>
      <c r="BT202" s="50"/>
      <c r="BU202" s="51"/>
      <c r="BV202" s="49">
        <v>266221000</v>
      </c>
      <c r="BW202" s="50"/>
      <c r="BX202" s="50"/>
      <c r="BY202" s="50"/>
      <c r="BZ202" s="50"/>
      <c r="CA202" s="50"/>
      <c r="CB202" s="50"/>
      <c r="CC202" s="50">
        <v>128007000</v>
      </c>
      <c r="CD202" s="50"/>
      <c r="CE202" s="50"/>
      <c r="CF202" s="51">
        <v>138214000</v>
      </c>
      <c r="CG202" s="52">
        <v>1114556000</v>
      </c>
      <c r="CH202" s="60">
        <v>1479217000</v>
      </c>
      <c r="CI202" s="52">
        <v>0</v>
      </c>
      <c r="CJ202" s="49">
        <v>739240000</v>
      </c>
      <c r="CK202" s="50"/>
      <c r="CL202" s="50"/>
      <c r="CM202" s="51"/>
      <c r="CN202" s="54">
        <v>-957454000</v>
      </c>
      <c r="CO202" s="50">
        <v>2342079000</v>
      </c>
      <c r="CP202" s="51">
        <v>-129225000</v>
      </c>
      <c r="CQ202" s="54">
        <v>1994640000</v>
      </c>
      <c r="CR202" s="50"/>
      <c r="CS202" s="56">
        <v>1994640000</v>
      </c>
      <c r="CT202" s="52">
        <v>3473857000</v>
      </c>
    </row>
    <row r="203" spans="1:98" x14ac:dyDescent="0.2">
      <c r="A203" s="47" t="s">
        <v>658</v>
      </c>
      <c r="B203" s="47" t="s">
        <v>659</v>
      </c>
      <c r="C203" s="47" t="str">
        <f>VLOOKUP(A203,'[1]S&amp;P 500 Wikipedia'!A:D,3,FALSE)</f>
        <v>Materials</v>
      </c>
      <c r="D203" s="47">
        <v>378169</v>
      </c>
      <c r="E203" s="47" t="s">
        <v>16</v>
      </c>
      <c r="F203" s="47">
        <v>2018</v>
      </c>
      <c r="G203" s="47" t="s">
        <v>17</v>
      </c>
      <c r="H203" s="48">
        <v>43465</v>
      </c>
      <c r="I203" s="48">
        <v>43522</v>
      </c>
      <c r="J203" s="48">
        <v>43591</v>
      </c>
      <c r="K203" s="47">
        <v>110858000</v>
      </c>
      <c r="L203" s="47">
        <v>112141000</v>
      </c>
      <c r="M203" s="47" t="s">
        <v>2086</v>
      </c>
      <c r="N203" s="49">
        <v>634897000</v>
      </c>
      <c r="O203" s="50">
        <v>634897000</v>
      </c>
      <c r="P203" s="51"/>
      <c r="Q203" s="49">
        <v>937765000</v>
      </c>
      <c r="R203" s="50">
        <v>937765000</v>
      </c>
      <c r="S203" s="51"/>
      <c r="T203" s="52"/>
      <c r="U203" s="49">
        <v>1078537000</v>
      </c>
      <c r="V203" s="50"/>
      <c r="W203" s="50"/>
      <c r="X203" s="50"/>
      <c r="Y203" s="51"/>
      <c r="Z203" s="52">
        <v>290661000</v>
      </c>
      <c r="AA203" s="52">
        <v>277036000</v>
      </c>
      <c r="AB203" s="52"/>
      <c r="AC203" s="52"/>
      <c r="AD203" s="52"/>
      <c r="AE203" s="52"/>
      <c r="AF203" s="52"/>
      <c r="AG203" s="52">
        <v>13625000</v>
      </c>
      <c r="AH203" s="52">
        <v>2941860000</v>
      </c>
      <c r="AI203" s="49">
        <v>1241152000</v>
      </c>
      <c r="AJ203" s="50">
        <v>2492938000</v>
      </c>
      <c r="AK203" s="51">
        <v>-1251786000</v>
      </c>
      <c r="AL203" s="49"/>
      <c r="AM203" s="50"/>
      <c r="AN203" s="50"/>
      <c r="AO203" s="51"/>
      <c r="AP203" s="49">
        <v>8706383000</v>
      </c>
      <c r="AQ203" s="50"/>
      <c r="AR203" s="50">
        <v>5378388000</v>
      </c>
      <c r="AS203" s="50">
        <v>3039322000</v>
      </c>
      <c r="AT203" s="50"/>
      <c r="AU203" s="50"/>
      <c r="AV203" s="50"/>
      <c r="AW203" s="50"/>
      <c r="AX203" s="50"/>
      <c r="AY203" s="50"/>
      <c r="AZ203" s="51">
        <v>288673000</v>
      </c>
      <c r="BA203" s="52">
        <v>9947535000</v>
      </c>
      <c r="BB203" s="52">
        <v>12889395000</v>
      </c>
      <c r="BC203" s="49">
        <v>670241000</v>
      </c>
      <c r="BD203" s="50">
        <v>471382000</v>
      </c>
      <c r="BE203" s="50"/>
      <c r="BF203" s="50">
        <v>77779000</v>
      </c>
      <c r="BG203" s="51">
        <v>121080000</v>
      </c>
      <c r="BH203" s="49">
        <v>48642000</v>
      </c>
      <c r="BI203" s="50"/>
      <c r="BJ203" s="50"/>
      <c r="BK203" s="51"/>
      <c r="BL203" s="49">
        <v>409428000</v>
      </c>
      <c r="BM203" s="50"/>
      <c r="BN203" s="50"/>
      <c r="BO203" s="50"/>
      <c r="BP203" s="50"/>
      <c r="BQ203" s="51">
        <v>409428000</v>
      </c>
      <c r="BR203" s="52">
        <v>1128311000</v>
      </c>
      <c r="BS203" s="49">
        <v>4504417000</v>
      </c>
      <c r="BT203" s="50"/>
      <c r="BU203" s="51"/>
      <c r="BV203" s="49">
        <v>1131487000</v>
      </c>
      <c r="BW203" s="50"/>
      <c r="BX203" s="50">
        <v>227172000</v>
      </c>
      <c r="BY203" s="50"/>
      <c r="BZ203" s="50"/>
      <c r="CA203" s="50"/>
      <c r="CB203" s="50"/>
      <c r="CC203" s="50">
        <v>655879000</v>
      </c>
      <c r="CD203" s="50"/>
      <c r="CE203" s="50"/>
      <c r="CF203" s="51">
        <v>248436000</v>
      </c>
      <c r="CG203" s="52">
        <v>5635904000</v>
      </c>
      <c r="CH203" s="60">
        <v>6764215000</v>
      </c>
      <c r="CI203" s="52"/>
      <c r="CJ203" s="49">
        <v>3809675000</v>
      </c>
      <c r="CK203" s="50"/>
      <c r="CL203" s="50"/>
      <c r="CM203" s="51"/>
      <c r="CN203" s="54">
        <v>-1030718000</v>
      </c>
      <c r="CO203" s="50">
        <v>3956221000</v>
      </c>
      <c r="CP203" s="51">
        <v>-702227000</v>
      </c>
      <c r="CQ203" s="54">
        <v>6032951000</v>
      </c>
      <c r="CR203" s="50">
        <v>92229000</v>
      </c>
      <c r="CS203" s="56">
        <v>6125180000</v>
      </c>
      <c r="CT203" s="52">
        <v>12889395000</v>
      </c>
    </row>
    <row r="204" spans="1:98" x14ac:dyDescent="0.2">
      <c r="A204" s="47" t="s">
        <v>640</v>
      </c>
      <c r="B204" s="47" t="s">
        <v>641</v>
      </c>
      <c r="C204" s="47" t="str">
        <f>VLOOKUP(A204,'[1]S&amp;P 500 Wikipedia'!A:D,3,FALSE)</f>
        <v>Health Care</v>
      </c>
      <c r="D204" s="47">
        <v>86933</v>
      </c>
      <c r="E204" s="47" t="s">
        <v>16</v>
      </c>
      <c r="F204" s="47">
        <v>2018</v>
      </c>
      <c r="G204" s="47" t="s">
        <v>17</v>
      </c>
      <c r="H204" s="48">
        <v>43465</v>
      </c>
      <c r="I204" s="48">
        <v>43508</v>
      </c>
      <c r="J204" s="48">
        <v>43508</v>
      </c>
      <c r="K204" s="47">
        <v>147000000</v>
      </c>
      <c r="L204" s="47">
        <v>151000000</v>
      </c>
      <c r="M204" s="47" t="s">
        <v>1798</v>
      </c>
      <c r="N204" s="49">
        <v>3512000000</v>
      </c>
      <c r="O204" s="50">
        <v>1144000000</v>
      </c>
      <c r="P204" s="51">
        <v>2368000000</v>
      </c>
      <c r="Q204" s="49">
        <v>514000000</v>
      </c>
      <c r="R204" s="50">
        <v>514000000</v>
      </c>
      <c r="S204" s="51"/>
      <c r="T204" s="52"/>
      <c r="U204" s="49">
        <v>386000000</v>
      </c>
      <c r="V204" s="50"/>
      <c r="W204" s="50"/>
      <c r="X204" s="50"/>
      <c r="Y204" s="51"/>
      <c r="Z204" s="52">
        <v>78000000</v>
      </c>
      <c r="AA204" s="52">
        <v>78000000</v>
      </c>
      <c r="AB204" s="52"/>
      <c r="AC204" s="52"/>
      <c r="AD204" s="52"/>
      <c r="AE204" s="52"/>
      <c r="AF204" s="52"/>
      <c r="AG204" s="52"/>
      <c r="AH204" s="52">
        <v>4490000000</v>
      </c>
      <c r="AI204" s="49">
        <v>1075000000</v>
      </c>
      <c r="AJ204" s="50"/>
      <c r="AK204" s="51"/>
      <c r="AL204" s="49"/>
      <c r="AM204" s="50"/>
      <c r="AN204" s="50"/>
      <c r="AO204" s="51"/>
      <c r="AP204" s="49">
        <v>1394000000</v>
      </c>
      <c r="AQ204" s="50">
        <v>185000000</v>
      </c>
      <c r="AR204" s="50">
        <v>831000000</v>
      </c>
      <c r="AS204" s="50"/>
      <c r="AT204" s="50"/>
      <c r="AU204" s="50">
        <v>70000000</v>
      </c>
      <c r="AV204" s="50"/>
      <c r="AW204" s="50"/>
      <c r="AX204" s="50"/>
      <c r="AY204" s="50"/>
      <c r="AZ204" s="51">
        <v>308000000</v>
      </c>
      <c r="BA204" s="52">
        <v>2469000000</v>
      </c>
      <c r="BB204" s="52">
        <v>6959000000</v>
      </c>
      <c r="BC204" s="49">
        <v>697000000</v>
      </c>
      <c r="BD204" s="50">
        <v>184000000</v>
      </c>
      <c r="BE204" s="50"/>
      <c r="BF204" s="50"/>
      <c r="BG204" s="51">
        <v>513000000</v>
      </c>
      <c r="BH204" s="49">
        <v>1107000000</v>
      </c>
      <c r="BI204" s="50"/>
      <c r="BJ204" s="50"/>
      <c r="BK204" s="51"/>
      <c r="BL204" s="49"/>
      <c r="BM204" s="50"/>
      <c r="BN204" s="50"/>
      <c r="BO204" s="50"/>
      <c r="BP204" s="50"/>
      <c r="BQ204" s="51"/>
      <c r="BR204" s="52">
        <v>1804000000</v>
      </c>
      <c r="BS204" s="49">
        <v>890000000</v>
      </c>
      <c r="BT204" s="50"/>
      <c r="BU204" s="51"/>
      <c r="BV204" s="49">
        <v>359000000</v>
      </c>
      <c r="BW204" s="50"/>
      <c r="BX204" s="50"/>
      <c r="BY204" s="50"/>
      <c r="BZ204" s="50"/>
      <c r="CA204" s="50"/>
      <c r="CB204" s="50"/>
      <c r="CC204" s="50"/>
      <c r="CD204" s="50"/>
      <c r="CE204" s="50"/>
      <c r="CF204" s="51">
        <v>359000000</v>
      </c>
      <c r="CG204" s="52">
        <v>1249000000</v>
      </c>
      <c r="CH204" s="60">
        <v>3053000000</v>
      </c>
      <c r="CI204" s="52">
        <v>0</v>
      </c>
      <c r="CJ204" s="49">
        <v>3292000000</v>
      </c>
      <c r="CK204" s="50"/>
      <c r="CL204" s="50"/>
      <c r="CM204" s="51"/>
      <c r="CN204" s="54">
        <v>-2616000000</v>
      </c>
      <c r="CO204" s="50">
        <v>3083000000</v>
      </c>
      <c r="CP204" s="51">
        <v>-1000000</v>
      </c>
      <c r="CQ204" s="54">
        <v>3758000000</v>
      </c>
      <c r="CR204" s="50">
        <v>148000000</v>
      </c>
      <c r="CS204" s="56">
        <v>3906000000</v>
      </c>
      <c r="CT204" s="52">
        <v>6959000000</v>
      </c>
    </row>
    <row r="205" spans="1:98" x14ac:dyDescent="0.2">
      <c r="A205" s="47" t="s">
        <v>643</v>
      </c>
      <c r="B205" s="47" t="s">
        <v>644</v>
      </c>
      <c r="C205" s="47" t="str">
        <f>VLOOKUP(A205,'[1]S&amp;P 500 Wikipedia'!A:D,3,FALSE)</f>
        <v>Health Care</v>
      </c>
      <c r="D205" s="47">
        <v>671924</v>
      </c>
      <c r="E205" s="47" t="s">
        <v>16</v>
      </c>
      <c r="F205" s="47">
        <v>2018</v>
      </c>
      <c r="G205" s="47" t="s">
        <v>17</v>
      </c>
      <c r="H205" s="48">
        <v>43465</v>
      </c>
      <c r="I205" s="48">
        <v>43510</v>
      </c>
      <c r="J205" s="48">
        <v>43510</v>
      </c>
      <c r="K205" s="47">
        <v>213014000</v>
      </c>
      <c r="L205" s="47">
        <v>219792000</v>
      </c>
      <c r="M205" s="47" t="s">
        <v>1799</v>
      </c>
      <c r="N205" s="49">
        <v>1438323000</v>
      </c>
      <c r="O205" s="50">
        <v>1163980000</v>
      </c>
      <c r="P205" s="51">
        <v>274343000</v>
      </c>
      <c r="Q205" s="49">
        <v>307598000</v>
      </c>
      <c r="R205" s="50">
        <v>307598000</v>
      </c>
      <c r="S205" s="51"/>
      <c r="T205" s="52"/>
      <c r="U205" s="49">
        <v>6967000</v>
      </c>
      <c r="V205" s="50"/>
      <c r="W205" s="50"/>
      <c r="X205" s="50"/>
      <c r="Y205" s="51"/>
      <c r="Z205" s="52">
        <v>79366000</v>
      </c>
      <c r="AA205" s="52">
        <v>79366000</v>
      </c>
      <c r="AB205" s="52"/>
      <c r="AC205" s="52"/>
      <c r="AD205" s="52"/>
      <c r="AE205" s="52"/>
      <c r="AF205" s="52"/>
      <c r="AG205" s="52"/>
      <c r="AH205" s="52">
        <v>1832254000</v>
      </c>
      <c r="AI205" s="49">
        <v>319751000</v>
      </c>
      <c r="AJ205" s="50"/>
      <c r="AK205" s="51"/>
      <c r="AL205" s="49">
        <v>99199000</v>
      </c>
      <c r="AM205" s="50"/>
      <c r="AN205" s="50"/>
      <c r="AO205" s="51"/>
      <c r="AP205" s="49">
        <v>394558000</v>
      </c>
      <c r="AQ205" s="50"/>
      <c r="AR205" s="50">
        <v>155593000</v>
      </c>
      <c r="AS205" s="50">
        <v>215364000</v>
      </c>
      <c r="AT205" s="50"/>
      <c r="AU205" s="50"/>
      <c r="AV205" s="50"/>
      <c r="AW205" s="50"/>
      <c r="AX205" s="50"/>
      <c r="AY205" s="50"/>
      <c r="AZ205" s="51">
        <v>23601000</v>
      </c>
      <c r="BA205" s="52">
        <v>813508000</v>
      </c>
      <c r="BB205" s="52">
        <v>2645762000</v>
      </c>
      <c r="BC205" s="49">
        <v>393433000</v>
      </c>
      <c r="BD205" s="50">
        <v>103827000</v>
      </c>
      <c r="BE205" s="50"/>
      <c r="BF205" s="50">
        <v>29000</v>
      </c>
      <c r="BG205" s="51">
        <v>289577000</v>
      </c>
      <c r="BH205" s="49"/>
      <c r="BI205" s="50"/>
      <c r="BJ205" s="50"/>
      <c r="BK205" s="51"/>
      <c r="BL205" s="49">
        <v>31844000</v>
      </c>
      <c r="BM205" s="50"/>
      <c r="BN205" s="50"/>
      <c r="BO205" s="50"/>
      <c r="BP205" s="50"/>
      <c r="BQ205" s="51">
        <v>31844000</v>
      </c>
      <c r="BR205" s="52">
        <v>425277000</v>
      </c>
      <c r="BS205" s="49">
        <v>17434000</v>
      </c>
      <c r="BT205" s="50"/>
      <c r="BU205" s="51"/>
      <c r="BV205" s="49">
        <v>277084000</v>
      </c>
      <c r="BW205" s="50"/>
      <c r="BX205" s="50"/>
      <c r="BY205" s="50"/>
      <c r="BZ205" s="50"/>
      <c r="CA205" s="50"/>
      <c r="CB205" s="50"/>
      <c r="CC205" s="50"/>
      <c r="CD205" s="50"/>
      <c r="CE205" s="50"/>
      <c r="CF205" s="51">
        <v>277084000</v>
      </c>
      <c r="CG205" s="52">
        <v>294518000</v>
      </c>
      <c r="CH205" s="60">
        <v>719795000</v>
      </c>
      <c r="CI205" s="52">
        <v>0</v>
      </c>
      <c r="CJ205" s="49">
        <v>3813891000</v>
      </c>
      <c r="CK205" s="50"/>
      <c r="CL205" s="50"/>
      <c r="CM205" s="51"/>
      <c r="CN205" s="54"/>
      <c r="CO205" s="50">
        <v>-1877759000</v>
      </c>
      <c r="CP205" s="51">
        <v>-10165000</v>
      </c>
      <c r="CQ205" s="54">
        <v>1925967000</v>
      </c>
      <c r="CR205" s="50"/>
      <c r="CS205" s="56">
        <v>1925967000</v>
      </c>
      <c r="CT205" s="52">
        <v>2645762000</v>
      </c>
    </row>
    <row r="206" spans="1:98" x14ac:dyDescent="0.2">
      <c r="A206" s="47" t="s">
        <v>634</v>
      </c>
      <c r="B206" s="47" t="s">
        <v>635</v>
      </c>
      <c r="C206" s="47" t="str">
        <f>VLOOKUP(A206,'[1]S&amp;P 500 Wikipedia'!A:D,3,FALSE)</f>
        <v>Industrials</v>
      </c>
      <c r="D206" s="47">
        <v>330628</v>
      </c>
      <c r="E206" s="47" t="s">
        <v>16</v>
      </c>
      <c r="F206" s="47">
        <v>2018</v>
      </c>
      <c r="G206" s="47" t="s">
        <v>17</v>
      </c>
      <c r="H206" s="48">
        <v>43434</v>
      </c>
      <c r="I206" s="48">
        <v>43483</v>
      </c>
      <c r="J206" s="48">
        <v>43483</v>
      </c>
      <c r="K206" s="47">
        <v>394800000</v>
      </c>
      <c r="L206" s="47">
        <v>406800000</v>
      </c>
      <c r="M206" s="47" t="s">
        <v>1800</v>
      </c>
      <c r="N206" s="49">
        <v>120000000</v>
      </c>
      <c r="O206" s="50">
        <v>120000000</v>
      </c>
      <c r="P206" s="51"/>
      <c r="Q206" s="49">
        <v>792900000</v>
      </c>
      <c r="R206" s="50">
        <v>792900000</v>
      </c>
      <c r="S206" s="51"/>
      <c r="T206" s="52"/>
      <c r="U206" s="49"/>
      <c r="V206" s="50"/>
      <c r="W206" s="50"/>
      <c r="X206" s="50"/>
      <c r="Y206" s="51"/>
      <c r="Z206" s="52">
        <v>186500000</v>
      </c>
      <c r="AA206" s="52"/>
      <c r="AB206" s="52"/>
      <c r="AC206" s="52"/>
      <c r="AD206" s="52"/>
      <c r="AE206" s="52">
        <v>20800000</v>
      </c>
      <c r="AF206" s="52"/>
      <c r="AG206" s="52">
        <v>165700000</v>
      </c>
      <c r="AH206" s="52">
        <v>1099400000</v>
      </c>
      <c r="AI206" s="49">
        <v>579600000</v>
      </c>
      <c r="AJ206" s="50"/>
      <c r="AK206" s="51"/>
      <c r="AL206" s="49"/>
      <c r="AM206" s="50"/>
      <c r="AN206" s="50"/>
      <c r="AO206" s="51"/>
      <c r="AP206" s="49">
        <v>14383300000</v>
      </c>
      <c r="AQ206" s="50">
        <v>4484800000</v>
      </c>
      <c r="AR206" s="50">
        <v>9836000000</v>
      </c>
      <c r="AS206" s="50"/>
      <c r="AT206" s="50"/>
      <c r="AU206" s="50">
        <v>14600000</v>
      </c>
      <c r="AV206" s="50"/>
      <c r="AW206" s="50"/>
      <c r="AX206" s="50"/>
      <c r="AY206" s="50"/>
      <c r="AZ206" s="51">
        <v>47900000</v>
      </c>
      <c r="BA206" s="52">
        <v>14962900000</v>
      </c>
      <c r="BB206" s="52">
        <v>16062300000</v>
      </c>
      <c r="BC206" s="49">
        <v>643600000</v>
      </c>
      <c r="BD206" s="50">
        <v>63800000</v>
      </c>
      <c r="BE206" s="50"/>
      <c r="BF206" s="50"/>
      <c r="BG206" s="51">
        <v>579800000</v>
      </c>
      <c r="BH206" s="49">
        <v>789900000</v>
      </c>
      <c r="BI206" s="50"/>
      <c r="BJ206" s="50"/>
      <c r="BK206" s="51"/>
      <c r="BL206" s="49">
        <v>886800000</v>
      </c>
      <c r="BM206" s="50">
        <v>886800000</v>
      </c>
      <c r="BN206" s="50"/>
      <c r="BO206" s="50"/>
      <c r="BP206" s="50"/>
      <c r="BQ206" s="51"/>
      <c r="BR206" s="52">
        <v>2320300000</v>
      </c>
      <c r="BS206" s="49">
        <v>4889200000</v>
      </c>
      <c r="BT206" s="50"/>
      <c r="BU206" s="51"/>
      <c r="BV206" s="49">
        <v>826400000</v>
      </c>
      <c r="BW206" s="50"/>
      <c r="BX206" s="50"/>
      <c r="BY206" s="50"/>
      <c r="BZ206" s="50"/>
      <c r="CA206" s="50"/>
      <c r="CB206" s="50"/>
      <c r="CC206" s="50">
        <v>699900000</v>
      </c>
      <c r="CD206" s="50"/>
      <c r="CE206" s="50"/>
      <c r="CF206" s="51">
        <v>126500000</v>
      </c>
      <c r="CG206" s="52">
        <v>5715600000</v>
      </c>
      <c r="CH206" s="60">
        <v>8035900000</v>
      </c>
      <c r="CI206" s="52"/>
      <c r="CJ206" s="49">
        <v>7685100000</v>
      </c>
      <c r="CK206" s="50"/>
      <c r="CL206" s="50"/>
      <c r="CM206" s="51"/>
      <c r="CN206" s="54">
        <v>-2108800000</v>
      </c>
      <c r="CO206" s="50">
        <v>2743100000</v>
      </c>
      <c r="CP206" s="51">
        <v>-298900000</v>
      </c>
      <c r="CQ206" s="54">
        <v>8020500000</v>
      </c>
      <c r="CR206" s="50">
        <v>5900000</v>
      </c>
      <c r="CS206" s="56">
        <v>8026400000</v>
      </c>
      <c r="CT206" s="52">
        <v>16062300000</v>
      </c>
    </row>
    <row r="207" spans="1:98" x14ac:dyDescent="0.2">
      <c r="A207" s="47" t="s">
        <v>649</v>
      </c>
      <c r="B207" s="47" t="s">
        <v>650</v>
      </c>
      <c r="C207" s="47" t="str">
        <f>VLOOKUP(A207,'[1]S&amp;P 500 Wikipedia'!A:D,3,FALSE)</f>
        <v>Information Technology</v>
      </c>
      <c r="D207" s="47">
        <v>85652</v>
      </c>
      <c r="E207" s="47" t="s">
        <v>16</v>
      </c>
      <c r="F207" s="47">
        <v>2018</v>
      </c>
      <c r="G207" s="47" t="s">
        <v>17</v>
      </c>
      <c r="H207" s="48">
        <v>43465</v>
      </c>
      <c r="I207" s="48">
        <v>43497</v>
      </c>
      <c r="J207" s="48">
        <v>43497</v>
      </c>
      <c r="K207" s="47">
        <v>4547000000</v>
      </c>
      <c r="L207" s="47">
        <v>4619000000</v>
      </c>
      <c r="M207" s="47" t="s">
        <v>1801</v>
      </c>
      <c r="N207" s="49">
        <v>5807000000</v>
      </c>
      <c r="O207" s="50">
        <v>3019000000</v>
      </c>
      <c r="P207" s="51">
        <v>2788000000</v>
      </c>
      <c r="Q207" s="49">
        <v>6722000000</v>
      </c>
      <c r="R207" s="50">
        <v>6722000000</v>
      </c>
      <c r="S207" s="51"/>
      <c r="T207" s="52"/>
      <c r="U207" s="49">
        <v>7253000000</v>
      </c>
      <c r="V207" s="50"/>
      <c r="W207" s="50"/>
      <c r="X207" s="50"/>
      <c r="Y207" s="51"/>
      <c r="Z207" s="52">
        <v>9005000000</v>
      </c>
      <c r="AA207" s="52"/>
      <c r="AB207" s="52"/>
      <c r="AC207" s="52"/>
      <c r="AD207" s="52"/>
      <c r="AE207" s="52"/>
      <c r="AF207" s="52"/>
      <c r="AG207" s="52">
        <v>9005000000</v>
      </c>
      <c r="AH207" s="52">
        <v>28787000000</v>
      </c>
      <c r="AI207" s="49">
        <v>48976000000</v>
      </c>
      <c r="AJ207" s="50"/>
      <c r="AK207" s="51"/>
      <c r="AL207" s="49">
        <v>9430000000</v>
      </c>
      <c r="AM207" s="50"/>
      <c r="AN207" s="50"/>
      <c r="AO207" s="51"/>
      <c r="AP207" s="49">
        <v>40770000000</v>
      </c>
      <c r="AQ207" s="50">
        <v>11836000000</v>
      </c>
      <c r="AR207" s="50">
        <v>24513000000</v>
      </c>
      <c r="AS207" s="50"/>
      <c r="AT207" s="50"/>
      <c r="AU207" s="50"/>
      <c r="AV207" s="50"/>
      <c r="AW207" s="50"/>
      <c r="AX207" s="50"/>
      <c r="AY207" s="50"/>
      <c r="AZ207" s="51">
        <v>4421000000</v>
      </c>
      <c r="BA207" s="52">
        <v>99176000000</v>
      </c>
      <c r="BB207" s="52">
        <v>127963000000</v>
      </c>
      <c r="BC207" s="49">
        <v>7446000000</v>
      </c>
      <c r="BD207" s="50">
        <v>3824000000</v>
      </c>
      <c r="BE207" s="50"/>
      <c r="BF207" s="50"/>
      <c r="BG207" s="51">
        <v>3622000000</v>
      </c>
      <c r="BH207" s="49">
        <v>1261000000</v>
      </c>
      <c r="BI207" s="50"/>
      <c r="BJ207" s="50"/>
      <c r="BK207" s="51"/>
      <c r="BL207" s="49">
        <v>7919000000</v>
      </c>
      <c r="BM207" s="50">
        <v>0</v>
      </c>
      <c r="BN207" s="50"/>
      <c r="BO207" s="50"/>
      <c r="BP207" s="50"/>
      <c r="BQ207" s="51">
        <v>7919000000</v>
      </c>
      <c r="BR207" s="52">
        <v>16626000000</v>
      </c>
      <c r="BS207" s="49">
        <v>25098000000</v>
      </c>
      <c r="BT207" s="50"/>
      <c r="BU207" s="51"/>
      <c r="BV207" s="49">
        <v>11676000000</v>
      </c>
      <c r="BW207" s="50"/>
      <c r="BX207" s="50"/>
      <c r="BY207" s="50"/>
      <c r="BZ207" s="50"/>
      <c r="CA207" s="50"/>
      <c r="CB207" s="50"/>
      <c r="CC207" s="50">
        <v>6562000000</v>
      </c>
      <c r="CD207" s="50"/>
      <c r="CE207" s="50"/>
      <c r="CF207" s="51">
        <v>5114000000</v>
      </c>
      <c r="CG207" s="52">
        <v>36774000000</v>
      </c>
      <c r="CH207" s="60">
        <v>53400000000</v>
      </c>
      <c r="CI207" s="52">
        <v>0</v>
      </c>
      <c r="CJ207" s="49">
        <v>25365000000</v>
      </c>
      <c r="CK207" s="50"/>
      <c r="CL207" s="50"/>
      <c r="CM207" s="51"/>
      <c r="CN207" s="54"/>
      <c r="CO207" s="50">
        <v>50172000000</v>
      </c>
      <c r="CP207" s="51">
        <v>-974000000</v>
      </c>
      <c r="CQ207" s="54">
        <v>74563000000</v>
      </c>
      <c r="CR207" s="50"/>
      <c r="CS207" s="56">
        <v>74563000000</v>
      </c>
      <c r="CT207" s="52">
        <v>127963000000</v>
      </c>
    </row>
    <row r="208" spans="1:98" x14ac:dyDescent="0.2">
      <c r="A208" s="47" t="s">
        <v>667</v>
      </c>
      <c r="B208" s="47" t="s">
        <v>668</v>
      </c>
      <c r="C208" s="47" t="str">
        <f>VLOOKUP(A208,'[1]S&amp;P 500 Wikipedia'!A:D,3,FALSE)</f>
        <v>Information Technology</v>
      </c>
      <c r="D208" s="47">
        <v>183557</v>
      </c>
      <c r="E208" s="47" t="s">
        <v>16</v>
      </c>
      <c r="F208" s="47">
        <v>2018</v>
      </c>
      <c r="G208" s="47" t="s">
        <v>17</v>
      </c>
      <c r="H208" s="48">
        <v>43312</v>
      </c>
      <c r="I208" s="48">
        <v>43343</v>
      </c>
      <c r="J208" s="48">
        <v>43343</v>
      </c>
      <c r="K208" s="47">
        <v>255000000</v>
      </c>
      <c r="L208" s="47">
        <v>270000000</v>
      </c>
      <c r="M208" s="47" t="s">
        <v>1802</v>
      </c>
      <c r="N208" s="49">
        <v>1716000000</v>
      </c>
      <c r="O208" s="50">
        <v>1464000000</v>
      </c>
      <c r="P208" s="51">
        <v>252000000</v>
      </c>
      <c r="Q208" s="49">
        <v>98000000</v>
      </c>
      <c r="R208" s="50">
        <v>98000000</v>
      </c>
      <c r="S208" s="51"/>
      <c r="T208" s="52"/>
      <c r="U208" s="49"/>
      <c r="V208" s="50"/>
      <c r="W208" s="50"/>
      <c r="X208" s="50"/>
      <c r="Y208" s="51"/>
      <c r="Z208" s="52">
        <v>590000000</v>
      </c>
      <c r="AA208" s="52">
        <v>184000000</v>
      </c>
      <c r="AB208" s="52"/>
      <c r="AC208" s="52"/>
      <c r="AD208" s="52"/>
      <c r="AE208" s="52">
        <v>39000000</v>
      </c>
      <c r="AF208" s="52"/>
      <c r="AG208" s="52">
        <v>367000000</v>
      </c>
      <c r="AH208" s="52">
        <v>2404000000</v>
      </c>
      <c r="AI208" s="49">
        <v>812000000</v>
      </c>
      <c r="AJ208" s="50"/>
      <c r="AK208" s="51"/>
      <c r="AL208" s="49">
        <v>13000000</v>
      </c>
      <c r="AM208" s="50"/>
      <c r="AN208" s="50"/>
      <c r="AO208" s="51"/>
      <c r="AP208" s="49">
        <v>1949000000</v>
      </c>
      <c r="AQ208" s="50">
        <v>61000000</v>
      </c>
      <c r="AR208" s="50">
        <v>1611000000</v>
      </c>
      <c r="AS208" s="50"/>
      <c r="AT208" s="50"/>
      <c r="AU208" s="50">
        <v>87000000</v>
      </c>
      <c r="AV208" s="50"/>
      <c r="AW208" s="50"/>
      <c r="AX208" s="50"/>
      <c r="AY208" s="50"/>
      <c r="AZ208" s="51">
        <v>190000000</v>
      </c>
      <c r="BA208" s="52">
        <v>2774000000</v>
      </c>
      <c r="BB208" s="52">
        <v>5178000000</v>
      </c>
      <c r="BC208" s="49">
        <v>547000000</v>
      </c>
      <c r="BD208" s="50">
        <v>178000000</v>
      </c>
      <c r="BE208" s="50"/>
      <c r="BF208" s="50"/>
      <c r="BG208" s="51">
        <v>369000000</v>
      </c>
      <c r="BH208" s="49">
        <v>50000000</v>
      </c>
      <c r="BI208" s="50"/>
      <c r="BJ208" s="50"/>
      <c r="BK208" s="51"/>
      <c r="BL208" s="49">
        <v>1519000000</v>
      </c>
      <c r="BM208" s="50">
        <v>961000000</v>
      </c>
      <c r="BN208" s="50"/>
      <c r="BO208" s="50"/>
      <c r="BP208" s="50"/>
      <c r="BQ208" s="51">
        <v>558000000</v>
      </c>
      <c r="BR208" s="52">
        <v>2116000000</v>
      </c>
      <c r="BS208" s="49">
        <v>388000000</v>
      </c>
      <c r="BT208" s="50"/>
      <c r="BU208" s="51"/>
      <c r="BV208" s="49">
        <v>320000000</v>
      </c>
      <c r="BW208" s="50"/>
      <c r="BX208" s="50"/>
      <c r="BY208" s="50"/>
      <c r="BZ208" s="50"/>
      <c r="CA208" s="50"/>
      <c r="CB208" s="50">
        <v>197000000</v>
      </c>
      <c r="CC208" s="50"/>
      <c r="CD208" s="50"/>
      <c r="CE208" s="50"/>
      <c r="CF208" s="51">
        <v>123000000</v>
      </c>
      <c r="CG208" s="52">
        <v>708000000</v>
      </c>
      <c r="CH208" s="60">
        <v>2824000000</v>
      </c>
      <c r="CI208" s="52">
        <v>0</v>
      </c>
      <c r="CJ208" s="49">
        <v>5338000000</v>
      </c>
      <c r="CK208" s="50">
        <v>3000000</v>
      </c>
      <c r="CL208" s="50">
        <v>5335000000</v>
      </c>
      <c r="CM208" s="51"/>
      <c r="CN208" s="54">
        <v>-11050000000</v>
      </c>
      <c r="CO208" s="50">
        <v>8101000000</v>
      </c>
      <c r="CP208" s="51">
        <v>-35000000</v>
      </c>
      <c r="CQ208" s="54">
        <v>2354000000</v>
      </c>
      <c r="CR208" s="50"/>
      <c r="CS208" s="56">
        <v>2354000000</v>
      </c>
      <c r="CT208" s="52">
        <v>5178000000</v>
      </c>
    </row>
    <row r="209" spans="1:98" x14ac:dyDescent="0.2">
      <c r="A209" s="47" t="s">
        <v>661</v>
      </c>
      <c r="B209" s="47" t="s">
        <v>662</v>
      </c>
      <c r="C209" s="47" t="str">
        <f>VLOOKUP(A209,'[1]S&amp;P 500 Wikipedia'!A:D,3,FALSE)</f>
        <v>Materials</v>
      </c>
      <c r="D209" s="47">
        <v>261549</v>
      </c>
      <c r="E209" s="47" t="s">
        <v>16</v>
      </c>
      <c r="F209" s="47">
        <v>2018</v>
      </c>
      <c r="G209" s="47" t="s">
        <v>17</v>
      </c>
      <c r="H209" s="48">
        <v>43465</v>
      </c>
      <c r="I209" s="48">
        <v>43516</v>
      </c>
      <c r="J209" s="48">
        <v>43516</v>
      </c>
      <c r="K209" s="47">
        <v>402300000</v>
      </c>
      <c r="L209" s="47">
        <v>409500000</v>
      </c>
      <c r="M209" s="47" t="s">
        <v>1803</v>
      </c>
      <c r="N209" s="49">
        <v>589000000</v>
      </c>
      <c r="O209" s="50">
        <v>589000000</v>
      </c>
      <c r="P209" s="51"/>
      <c r="Q209" s="49">
        <v>3521000000</v>
      </c>
      <c r="R209" s="50"/>
      <c r="S209" s="51"/>
      <c r="T209" s="52"/>
      <c r="U209" s="49">
        <v>2241000000</v>
      </c>
      <c r="V209" s="50"/>
      <c r="W209" s="50"/>
      <c r="X209" s="50"/>
      <c r="Y209" s="51"/>
      <c r="Z209" s="52">
        <v>645000000</v>
      </c>
      <c r="AA209" s="52"/>
      <c r="AB209" s="52"/>
      <c r="AC209" s="52">
        <v>0</v>
      </c>
      <c r="AD209" s="52"/>
      <c r="AE209" s="52"/>
      <c r="AF209" s="52"/>
      <c r="AG209" s="52">
        <v>645000000</v>
      </c>
      <c r="AH209" s="52">
        <v>6996000000</v>
      </c>
      <c r="AI209" s="49">
        <v>13469000000</v>
      </c>
      <c r="AJ209" s="50">
        <v>13469000000</v>
      </c>
      <c r="AK209" s="51"/>
      <c r="AL209" s="49">
        <v>1648000000</v>
      </c>
      <c r="AM209" s="50"/>
      <c r="AN209" s="50"/>
      <c r="AO209" s="51"/>
      <c r="AP209" s="49">
        <v>11463000000</v>
      </c>
      <c r="AQ209" s="50"/>
      <c r="AR209" s="50">
        <v>3374000000</v>
      </c>
      <c r="AS209" s="50"/>
      <c r="AT209" s="50"/>
      <c r="AU209" s="50"/>
      <c r="AV209" s="50"/>
      <c r="AW209" s="50"/>
      <c r="AX209" s="50"/>
      <c r="AY209" s="50"/>
      <c r="AZ209" s="51">
        <v>8089000000</v>
      </c>
      <c r="BA209" s="52">
        <v>26580000000</v>
      </c>
      <c r="BB209" s="52">
        <v>33576000000</v>
      </c>
      <c r="BC209" s="49">
        <v>4055000000</v>
      </c>
      <c r="BD209" s="50">
        <v>2413000000</v>
      </c>
      <c r="BE209" s="50"/>
      <c r="BF209" s="50"/>
      <c r="BG209" s="51">
        <v>1642000000</v>
      </c>
      <c r="BH209" s="49">
        <v>639000000</v>
      </c>
      <c r="BI209" s="50"/>
      <c r="BJ209" s="50"/>
      <c r="BK209" s="51"/>
      <c r="BL209" s="49">
        <v>0</v>
      </c>
      <c r="BM209" s="50"/>
      <c r="BN209" s="50"/>
      <c r="BO209" s="50"/>
      <c r="BP209" s="50"/>
      <c r="BQ209" s="51">
        <v>0</v>
      </c>
      <c r="BR209" s="52">
        <v>4694000000</v>
      </c>
      <c r="BS209" s="49">
        <v>16313000000</v>
      </c>
      <c r="BT209" s="50"/>
      <c r="BU209" s="51"/>
      <c r="BV209" s="49">
        <v>5186000000</v>
      </c>
      <c r="BW209" s="50"/>
      <c r="BX209" s="50">
        <v>2026000000</v>
      </c>
      <c r="BY209" s="50">
        <v>1762000000</v>
      </c>
      <c r="BZ209" s="50">
        <v>264000000</v>
      </c>
      <c r="CA209" s="50"/>
      <c r="CB209" s="50"/>
      <c r="CC209" s="50">
        <v>2600000000</v>
      </c>
      <c r="CD209" s="50"/>
      <c r="CE209" s="50"/>
      <c r="CF209" s="51">
        <v>560000000</v>
      </c>
      <c r="CG209" s="52">
        <v>21499000000</v>
      </c>
      <c r="CH209" s="60">
        <v>26193000000</v>
      </c>
      <c r="CI209" s="52"/>
      <c r="CJ209" s="49">
        <v>6729000000</v>
      </c>
      <c r="CK209" s="50">
        <v>449000000</v>
      </c>
      <c r="CL209" s="50">
        <v>6280000000</v>
      </c>
      <c r="CM209" s="51"/>
      <c r="CN209" s="54">
        <v>-2332000000</v>
      </c>
      <c r="CO209" s="50">
        <v>7465000000</v>
      </c>
      <c r="CP209" s="51">
        <v>-4500000000</v>
      </c>
      <c r="CQ209" s="54">
        <v>7362000000</v>
      </c>
      <c r="CR209" s="50">
        <v>21000000</v>
      </c>
      <c r="CS209" s="56">
        <v>7383000000</v>
      </c>
      <c r="CT209" s="52">
        <v>33576000000</v>
      </c>
    </row>
    <row r="210" spans="1:98" x14ac:dyDescent="0.2">
      <c r="A210" s="47" t="s">
        <v>664</v>
      </c>
      <c r="B210" s="47" t="s">
        <v>665</v>
      </c>
      <c r="C210" s="47" t="str">
        <f>VLOOKUP(A210,'[1]S&amp;P 500 Wikipedia'!A:D,3,FALSE)</f>
        <v>Communication Services</v>
      </c>
      <c r="D210" s="47">
        <v>378168</v>
      </c>
      <c r="E210" s="47" t="s">
        <v>16</v>
      </c>
      <c r="F210" s="47">
        <v>2018</v>
      </c>
      <c r="G210" s="47" t="s">
        <v>17</v>
      </c>
      <c r="H210" s="48">
        <v>43465</v>
      </c>
      <c r="I210" s="48">
        <v>43521</v>
      </c>
      <c r="J210" s="48">
        <v>43521</v>
      </c>
      <c r="K210" s="47">
        <v>383600000</v>
      </c>
      <c r="L210" s="47">
        <v>394700000</v>
      </c>
      <c r="M210" s="47" t="s">
        <v>1804</v>
      </c>
      <c r="N210" s="49">
        <v>673400000</v>
      </c>
      <c r="O210" s="50">
        <v>673400000</v>
      </c>
      <c r="P210" s="51"/>
      <c r="Q210" s="49">
        <v>5126600000</v>
      </c>
      <c r="R210" s="50">
        <v>5126600000</v>
      </c>
      <c r="S210" s="51"/>
      <c r="T210" s="52"/>
      <c r="U210" s="49"/>
      <c r="V210" s="50"/>
      <c r="W210" s="50"/>
      <c r="X210" s="50"/>
      <c r="Y210" s="51"/>
      <c r="Z210" s="52">
        <v>2382900000</v>
      </c>
      <c r="AA210" s="52"/>
      <c r="AB210" s="52"/>
      <c r="AC210" s="52">
        <v>5700000</v>
      </c>
      <c r="AD210" s="52"/>
      <c r="AE210" s="52"/>
      <c r="AF210" s="52"/>
      <c r="AG210" s="52">
        <v>2377200000</v>
      </c>
      <c r="AH210" s="52">
        <v>8182900000</v>
      </c>
      <c r="AI210" s="49">
        <v>790900000</v>
      </c>
      <c r="AJ210" s="50"/>
      <c r="AK210" s="51"/>
      <c r="AL210" s="49"/>
      <c r="AM210" s="50"/>
      <c r="AN210" s="50"/>
      <c r="AO210" s="51"/>
      <c r="AP210" s="49">
        <v>6646500000</v>
      </c>
      <c r="AQ210" s="50"/>
      <c r="AR210" s="50">
        <v>4875900000</v>
      </c>
      <c r="AS210" s="50">
        <v>1094700000</v>
      </c>
      <c r="AT210" s="50"/>
      <c r="AU210" s="50">
        <v>247000000</v>
      </c>
      <c r="AV210" s="50"/>
      <c r="AW210" s="50"/>
      <c r="AX210" s="50"/>
      <c r="AY210" s="50"/>
      <c r="AZ210" s="51">
        <v>428900000</v>
      </c>
      <c r="BA210" s="52">
        <v>7437400000</v>
      </c>
      <c r="BB210" s="52">
        <v>15620300000</v>
      </c>
      <c r="BC210" s="49">
        <v>7505000000</v>
      </c>
      <c r="BD210" s="50">
        <v>6698100000</v>
      </c>
      <c r="BE210" s="50"/>
      <c r="BF210" s="50"/>
      <c r="BG210" s="51">
        <v>806900000</v>
      </c>
      <c r="BH210" s="49">
        <v>73800000</v>
      </c>
      <c r="BI210" s="50"/>
      <c r="BJ210" s="50"/>
      <c r="BK210" s="51"/>
      <c r="BL210" s="49">
        <v>545100000</v>
      </c>
      <c r="BM210" s="50"/>
      <c r="BN210" s="50"/>
      <c r="BO210" s="50"/>
      <c r="BP210" s="50">
        <v>11200000</v>
      </c>
      <c r="BQ210" s="51">
        <v>533900000</v>
      </c>
      <c r="BR210" s="52">
        <v>8123900000</v>
      </c>
      <c r="BS210" s="49">
        <v>3660200000</v>
      </c>
      <c r="BT210" s="50"/>
      <c r="BU210" s="51"/>
      <c r="BV210" s="49">
        <v>1235500000</v>
      </c>
      <c r="BW210" s="50"/>
      <c r="BX210" s="50"/>
      <c r="BY210" s="50"/>
      <c r="BZ210" s="50"/>
      <c r="CA210" s="50">
        <v>422700000</v>
      </c>
      <c r="CB210" s="50"/>
      <c r="CC210" s="50"/>
      <c r="CD210" s="50"/>
      <c r="CE210" s="50"/>
      <c r="CF210" s="51">
        <v>812800000</v>
      </c>
      <c r="CG210" s="52">
        <v>4895700000</v>
      </c>
      <c r="CH210" s="60">
        <v>13019600000</v>
      </c>
      <c r="CI210" s="52"/>
      <c r="CJ210" s="49">
        <v>934200000</v>
      </c>
      <c r="CK210" s="50"/>
      <c r="CL210" s="50"/>
      <c r="CM210" s="51"/>
      <c r="CN210" s="54">
        <v>0</v>
      </c>
      <c r="CO210" s="50">
        <v>2400100000</v>
      </c>
      <c r="CP210" s="51">
        <v>-941100000</v>
      </c>
      <c r="CQ210" s="54">
        <v>2393200000</v>
      </c>
      <c r="CR210" s="50">
        <v>207500000</v>
      </c>
      <c r="CS210" s="56">
        <v>2600700000</v>
      </c>
      <c r="CT210" s="52">
        <v>15620300000</v>
      </c>
    </row>
    <row r="211" spans="1:98" x14ac:dyDescent="0.2">
      <c r="A211" s="47" t="s">
        <v>676</v>
      </c>
      <c r="B211" s="47" t="s">
        <v>677</v>
      </c>
      <c r="C211" s="47" t="str">
        <f>VLOOKUP(A211,'[1]S&amp;P 500 Wikipedia'!A:D,3,FALSE)</f>
        <v>Information Technology</v>
      </c>
      <c r="D211" s="47">
        <v>570971</v>
      </c>
      <c r="E211" s="47" t="s">
        <v>16</v>
      </c>
      <c r="F211" s="47">
        <v>2018</v>
      </c>
      <c r="G211" s="47" t="s">
        <v>17</v>
      </c>
      <c r="H211" s="48">
        <v>43465</v>
      </c>
      <c r="I211" s="48">
        <v>43523</v>
      </c>
      <c r="J211" s="48">
        <v>43523</v>
      </c>
      <c r="K211" s="47">
        <v>53161000</v>
      </c>
      <c r="L211" s="47">
        <v>54034000</v>
      </c>
      <c r="M211" s="47" t="s">
        <v>1805</v>
      </c>
      <c r="N211" s="49">
        <v>1044790000</v>
      </c>
      <c r="O211" s="50">
        <v>544358000</v>
      </c>
      <c r="P211" s="51">
        <v>500432000</v>
      </c>
      <c r="Q211" s="49">
        <v>255509000</v>
      </c>
      <c r="R211" s="50">
        <v>255509000</v>
      </c>
      <c r="S211" s="51"/>
      <c r="T211" s="52"/>
      <c r="U211" s="49">
        <v>403579000</v>
      </c>
      <c r="V211" s="50"/>
      <c r="W211" s="50"/>
      <c r="X211" s="50"/>
      <c r="Y211" s="51"/>
      <c r="Z211" s="52">
        <v>101546000</v>
      </c>
      <c r="AA211" s="52">
        <v>57764000</v>
      </c>
      <c r="AB211" s="52"/>
      <c r="AC211" s="52"/>
      <c r="AD211" s="52"/>
      <c r="AE211" s="52">
        <v>43782000</v>
      </c>
      <c r="AF211" s="52"/>
      <c r="AG211" s="52"/>
      <c r="AH211" s="52">
        <v>1805424000</v>
      </c>
      <c r="AI211" s="49">
        <v>543068000</v>
      </c>
      <c r="AJ211" s="50"/>
      <c r="AK211" s="51"/>
      <c r="AL211" s="49"/>
      <c r="AM211" s="50"/>
      <c r="AN211" s="50"/>
      <c r="AO211" s="51"/>
      <c r="AP211" s="49">
        <v>225958000</v>
      </c>
      <c r="AQ211" s="50">
        <v>87139000</v>
      </c>
      <c r="AR211" s="50">
        <v>100722000</v>
      </c>
      <c r="AS211" s="50"/>
      <c r="AT211" s="50"/>
      <c r="AU211" s="50">
        <v>19165000</v>
      </c>
      <c r="AV211" s="50"/>
      <c r="AW211" s="50"/>
      <c r="AX211" s="50"/>
      <c r="AY211" s="50"/>
      <c r="AZ211" s="51">
        <v>18932000</v>
      </c>
      <c r="BA211" s="52">
        <v>769026000</v>
      </c>
      <c r="BB211" s="52">
        <v>2574450000</v>
      </c>
      <c r="BC211" s="49">
        <v>242103000</v>
      </c>
      <c r="BD211" s="50">
        <v>36302000</v>
      </c>
      <c r="BE211" s="50">
        <v>51161000</v>
      </c>
      <c r="BF211" s="50"/>
      <c r="BG211" s="51">
        <v>154640000</v>
      </c>
      <c r="BH211" s="49">
        <v>3671000</v>
      </c>
      <c r="BI211" s="50"/>
      <c r="BJ211" s="50"/>
      <c r="BK211" s="51"/>
      <c r="BL211" s="49"/>
      <c r="BM211" s="50"/>
      <c r="BN211" s="50"/>
      <c r="BO211" s="50"/>
      <c r="BP211" s="50"/>
      <c r="BQ211" s="51"/>
      <c r="BR211" s="52">
        <v>245774000</v>
      </c>
      <c r="BS211" s="49">
        <v>41707000</v>
      </c>
      <c r="BT211" s="50"/>
      <c r="BU211" s="51"/>
      <c r="BV211" s="49">
        <v>80734000</v>
      </c>
      <c r="BW211" s="50"/>
      <c r="BX211" s="50"/>
      <c r="BY211" s="50"/>
      <c r="BZ211" s="50"/>
      <c r="CA211" s="50"/>
      <c r="CB211" s="50"/>
      <c r="CC211" s="50">
        <v>80734000</v>
      </c>
      <c r="CD211" s="50"/>
      <c r="CE211" s="50"/>
      <c r="CF211" s="51">
        <v>0</v>
      </c>
      <c r="CG211" s="52">
        <v>122441000</v>
      </c>
      <c r="CH211" s="60">
        <v>368215000</v>
      </c>
      <c r="CI211" s="52"/>
      <c r="CJ211" s="49">
        <v>744942000</v>
      </c>
      <c r="CK211" s="50"/>
      <c r="CL211" s="50"/>
      <c r="CM211" s="51"/>
      <c r="CN211" s="54">
        <v>-224998000</v>
      </c>
      <c r="CO211" s="50">
        <v>1848500000</v>
      </c>
      <c r="CP211" s="51">
        <v>-162896000</v>
      </c>
      <c r="CQ211" s="54">
        <v>2205548000</v>
      </c>
      <c r="CR211" s="50">
        <v>687000</v>
      </c>
      <c r="CS211" s="56">
        <v>2206235000</v>
      </c>
      <c r="CT211" s="52">
        <v>2574450000</v>
      </c>
    </row>
    <row r="212" spans="1:98" x14ac:dyDescent="0.2">
      <c r="A212" s="47" t="s">
        <v>679</v>
      </c>
      <c r="B212" s="47" t="s">
        <v>680</v>
      </c>
      <c r="C212" s="47" t="str">
        <f>VLOOKUP(A212,'[1]S&amp;P 500 Wikipedia'!A:D,3,FALSE)</f>
        <v>Health Care</v>
      </c>
      <c r="D212" s="47">
        <v>744724</v>
      </c>
      <c r="E212" s="47" t="s">
        <v>16</v>
      </c>
      <c r="F212" s="47">
        <v>2018</v>
      </c>
      <c r="G212" s="47" t="s">
        <v>17</v>
      </c>
      <c r="H212" s="48">
        <v>43465</v>
      </c>
      <c r="I212" s="48">
        <v>43515</v>
      </c>
      <c r="J212" s="48">
        <v>43515</v>
      </c>
      <c r="K212" s="47">
        <v>199300000</v>
      </c>
      <c r="L212" s="47">
        <v>204100000</v>
      </c>
      <c r="M212" s="47" t="s">
        <v>1806</v>
      </c>
      <c r="N212" s="49">
        <v>938000000</v>
      </c>
      <c r="O212" s="50">
        <v>891000000</v>
      </c>
      <c r="P212" s="51">
        <v>47000000</v>
      </c>
      <c r="Q212" s="49">
        <v>2394000000</v>
      </c>
      <c r="R212" s="50">
        <v>2394000000</v>
      </c>
      <c r="S212" s="51"/>
      <c r="T212" s="52"/>
      <c r="U212" s="49"/>
      <c r="V212" s="50"/>
      <c r="W212" s="50"/>
      <c r="X212" s="50"/>
      <c r="Y212" s="51"/>
      <c r="Z212" s="52">
        <v>542000000</v>
      </c>
      <c r="AA212" s="52">
        <v>151000000</v>
      </c>
      <c r="AB212" s="52"/>
      <c r="AC212" s="52"/>
      <c r="AD212" s="52"/>
      <c r="AE212" s="52">
        <v>69000000</v>
      </c>
      <c r="AF212" s="52"/>
      <c r="AG212" s="52">
        <v>322000000</v>
      </c>
      <c r="AH212" s="52">
        <v>3874000000</v>
      </c>
      <c r="AI212" s="49">
        <v>434000000</v>
      </c>
      <c r="AJ212" s="50"/>
      <c r="AK212" s="51"/>
      <c r="AL212" s="49">
        <v>142000000</v>
      </c>
      <c r="AM212" s="50"/>
      <c r="AN212" s="50"/>
      <c r="AO212" s="51"/>
      <c r="AP212" s="49">
        <v>18099000000</v>
      </c>
      <c r="AQ212" s="50"/>
      <c r="AR212" s="50">
        <v>11800000000</v>
      </c>
      <c r="AS212" s="50">
        <v>5951000000</v>
      </c>
      <c r="AT212" s="50"/>
      <c r="AU212" s="50">
        <v>109000000</v>
      </c>
      <c r="AV212" s="50"/>
      <c r="AW212" s="50"/>
      <c r="AX212" s="50"/>
      <c r="AY212" s="50"/>
      <c r="AZ212" s="51">
        <v>239000000</v>
      </c>
      <c r="BA212" s="52">
        <v>18675000000</v>
      </c>
      <c r="BB212" s="52">
        <v>22549000000</v>
      </c>
      <c r="BC212" s="49">
        <v>2395000000</v>
      </c>
      <c r="BD212" s="50">
        <v>437000000</v>
      </c>
      <c r="BE212" s="50">
        <v>100000000</v>
      </c>
      <c r="BF212" s="50"/>
      <c r="BG212" s="51">
        <v>1858000000</v>
      </c>
      <c r="BH212" s="49">
        <v>100000000</v>
      </c>
      <c r="BI212" s="50"/>
      <c r="BJ212" s="50"/>
      <c r="BK212" s="51"/>
      <c r="BL212" s="49">
        <v>1039000000</v>
      </c>
      <c r="BM212" s="50">
        <v>1007000000</v>
      </c>
      <c r="BN212" s="50"/>
      <c r="BO212" s="50"/>
      <c r="BP212" s="50"/>
      <c r="BQ212" s="51">
        <v>32000000</v>
      </c>
      <c r="BR212" s="52">
        <v>3534000000</v>
      </c>
      <c r="BS212" s="49">
        <v>10907000000</v>
      </c>
      <c r="BT212" s="50"/>
      <c r="BU212" s="51"/>
      <c r="BV212" s="49">
        <v>1154000000</v>
      </c>
      <c r="BW212" s="50"/>
      <c r="BX212" s="50"/>
      <c r="BY212" s="50"/>
      <c r="BZ212" s="50"/>
      <c r="CA212" s="50"/>
      <c r="CB212" s="50"/>
      <c r="CC212" s="50">
        <v>736000000</v>
      </c>
      <c r="CD212" s="50"/>
      <c r="CE212" s="50"/>
      <c r="CF212" s="51">
        <v>418000000</v>
      </c>
      <c r="CG212" s="52">
        <v>12061000000</v>
      </c>
      <c r="CH212" s="60">
        <v>15595000000</v>
      </c>
      <c r="CI212" s="52"/>
      <c r="CJ212" s="49">
        <v>10901000000</v>
      </c>
      <c r="CK212" s="50"/>
      <c r="CL212" s="50"/>
      <c r="CM212" s="51"/>
      <c r="CN212" s="54">
        <v>-4770000000</v>
      </c>
      <c r="CO212" s="50">
        <v>807000000</v>
      </c>
      <c r="CP212" s="51">
        <v>-224000000</v>
      </c>
      <c r="CQ212" s="54">
        <v>6714000000</v>
      </c>
      <c r="CR212" s="50">
        <v>240000000</v>
      </c>
      <c r="CS212" s="56">
        <v>6954000000</v>
      </c>
      <c r="CT212" s="52">
        <v>22549000000</v>
      </c>
    </row>
    <row r="213" spans="1:98" x14ac:dyDescent="0.2">
      <c r="A213" s="47" t="s">
        <v>646</v>
      </c>
      <c r="B213" s="47" t="s">
        <v>647</v>
      </c>
      <c r="C213" s="47" t="str">
        <f>VLOOKUP(A213,'[1]S&amp;P 500 Wikipedia'!A:D,3,FALSE)</f>
        <v>Industrials</v>
      </c>
      <c r="D213" s="47">
        <v>378166</v>
      </c>
      <c r="E213" s="47" t="s">
        <v>16</v>
      </c>
      <c r="F213" s="47">
        <v>2018</v>
      </c>
      <c r="G213" s="47" t="s">
        <v>17</v>
      </c>
      <c r="H213" s="48">
        <v>43465</v>
      </c>
      <c r="I213" s="48">
        <v>43508</v>
      </c>
      <c r="J213" s="48">
        <v>43508</v>
      </c>
      <c r="K213" s="47">
        <v>244500000</v>
      </c>
      <c r="L213" s="47">
        <v>247800000</v>
      </c>
      <c r="M213" s="47" t="s">
        <v>1807</v>
      </c>
      <c r="N213" s="49">
        <v>903400000</v>
      </c>
      <c r="O213" s="50">
        <v>903400000</v>
      </c>
      <c r="P213" s="51"/>
      <c r="Q213" s="49">
        <v>2679200000</v>
      </c>
      <c r="R213" s="50"/>
      <c r="S213" s="51"/>
      <c r="T213" s="52"/>
      <c r="U213" s="49">
        <v>1677800000</v>
      </c>
      <c r="V213" s="50"/>
      <c r="W213" s="50"/>
      <c r="X213" s="50"/>
      <c r="Y213" s="51"/>
      <c r="Z213" s="52">
        <v>471600000</v>
      </c>
      <c r="AA213" s="52"/>
      <c r="AB213" s="52"/>
      <c r="AC213" s="52"/>
      <c r="AD213" s="52"/>
      <c r="AE213" s="52"/>
      <c r="AF213" s="52"/>
      <c r="AG213" s="52">
        <v>471600000</v>
      </c>
      <c r="AH213" s="52">
        <v>5732000000</v>
      </c>
      <c r="AI213" s="49">
        <v>1730800000</v>
      </c>
      <c r="AJ213" s="50"/>
      <c r="AK213" s="51"/>
      <c r="AL213" s="49"/>
      <c r="AM213" s="50"/>
      <c r="AN213" s="50"/>
      <c r="AO213" s="51"/>
      <c r="AP213" s="49">
        <v>10452100000</v>
      </c>
      <c r="AQ213" s="50">
        <v>3634700000</v>
      </c>
      <c r="AR213" s="50">
        <v>5959500000</v>
      </c>
      <c r="AS213" s="50"/>
      <c r="AT213" s="50"/>
      <c r="AU213" s="50"/>
      <c r="AV213" s="50"/>
      <c r="AW213" s="50"/>
      <c r="AX213" s="50"/>
      <c r="AY213" s="50"/>
      <c r="AZ213" s="51">
        <v>857900000</v>
      </c>
      <c r="BA213" s="52">
        <v>12182900000</v>
      </c>
      <c r="BB213" s="52">
        <v>17914900000</v>
      </c>
      <c r="BC213" s="49">
        <v>3965100000</v>
      </c>
      <c r="BD213" s="50">
        <v>1705300000</v>
      </c>
      <c r="BE213" s="50"/>
      <c r="BF213" s="50"/>
      <c r="BG213" s="51">
        <v>2259800000</v>
      </c>
      <c r="BH213" s="49">
        <v>350600000</v>
      </c>
      <c r="BI213" s="50"/>
      <c r="BJ213" s="50"/>
      <c r="BK213" s="51"/>
      <c r="BL213" s="49"/>
      <c r="BM213" s="50"/>
      <c r="BN213" s="50"/>
      <c r="BO213" s="50"/>
      <c r="BP213" s="50"/>
      <c r="BQ213" s="51"/>
      <c r="BR213" s="52">
        <v>4315700000</v>
      </c>
      <c r="BS213" s="49">
        <v>3740700000</v>
      </c>
      <c r="BT213" s="50"/>
      <c r="BU213" s="51"/>
      <c r="BV213" s="49">
        <v>2793700000</v>
      </c>
      <c r="BW213" s="50"/>
      <c r="BX213" s="50">
        <v>1192900000</v>
      </c>
      <c r="BY213" s="50"/>
      <c r="BZ213" s="50"/>
      <c r="CA213" s="50"/>
      <c r="CB213" s="50"/>
      <c r="CC213" s="50">
        <v>538400000</v>
      </c>
      <c r="CD213" s="50"/>
      <c r="CE213" s="50"/>
      <c r="CF213" s="51">
        <v>1062400000</v>
      </c>
      <c r="CG213" s="52">
        <v>6534400000</v>
      </c>
      <c r="CH213" s="60">
        <v>10850100000</v>
      </c>
      <c r="CI213" s="52"/>
      <c r="CJ213" s="49">
        <v>266400000</v>
      </c>
      <c r="CK213" s="50"/>
      <c r="CL213" s="50"/>
      <c r="CM213" s="51"/>
      <c r="CN213" s="54">
        <v>-1719400000</v>
      </c>
      <c r="CO213" s="50">
        <v>9439800000</v>
      </c>
      <c r="CP213" s="51">
        <v>-964100000</v>
      </c>
      <c r="CQ213" s="54">
        <v>7022700000</v>
      </c>
      <c r="CR213" s="50">
        <v>42100000</v>
      </c>
      <c r="CS213" s="56">
        <v>7064800000</v>
      </c>
      <c r="CT213" s="52">
        <v>17914900000</v>
      </c>
    </row>
    <row r="214" spans="1:98" x14ac:dyDescent="0.2">
      <c r="A214" s="47" t="s">
        <v>682</v>
      </c>
      <c r="B214" s="47" t="s">
        <v>683</v>
      </c>
      <c r="C214" s="47" t="str">
        <f>VLOOKUP(A214,'[1]S&amp;P 500 Wikipedia'!A:D,3,FALSE)</f>
        <v>Real Estate</v>
      </c>
      <c r="D214" s="47">
        <v>378171</v>
      </c>
      <c r="E214" s="47" t="s">
        <v>16</v>
      </c>
      <c r="F214" s="47">
        <v>2018</v>
      </c>
      <c r="G214" s="47" t="s">
        <v>17</v>
      </c>
      <c r="H214" s="48">
        <v>43465</v>
      </c>
      <c r="I214" s="48">
        <v>43510</v>
      </c>
      <c r="J214" s="48">
        <v>43580</v>
      </c>
      <c r="K214" s="47">
        <v>286250000</v>
      </c>
      <c r="L214" s="47">
        <v>287068122</v>
      </c>
      <c r="M214" s="47" t="s">
        <v>2087</v>
      </c>
      <c r="N214" s="49">
        <v>165485000</v>
      </c>
      <c r="O214" s="50">
        <v>165485000</v>
      </c>
      <c r="P214" s="51"/>
      <c r="Q214" s="49">
        <v>846889000</v>
      </c>
      <c r="R214" s="50">
        <v>846889000</v>
      </c>
      <c r="S214" s="51"/>
      <c r="T214" s="52"/>
      <c r="U214" s="49"/>
      <c r="V214" s="50"/>
      <c r="W214" s="50"/>
      <c r="X214" s="50"/>
      <c r="Y214" s="51"/>
      <c r="Z214" s="52">
        <v>195740000</v>
      </c>
      <c r="AA214" s="52">
        <v>195740000</v>
      </c>
      <c r="AB214" s="52"/>
      <c r="AC214" s="52"/>
      <c r="AD214" s="52"/>
      <c r="AE214" s="52"/>
      <c r="AF214" s="52"/>
      <c r="AG214" s="52"/>
      <c r="AH214" s="52">
        <v>1208114000</v>
      </c>
      <c r="AI214" s="49">
        <v>4489557000</v>
      </c>
      <c r="AJ214" s="50">
        <v>7600949000</v>
      </c>
      <c r="AK214" s="51">
        <v>-3111392000</v>
      </c>
      <c r="AL214" s="49"/>
      <c r="AM214" s="50"/>
      <c r="AN214" s="50"/>
      <c r="AO214" s="51"/>
      <c r="AP214" s="49">
        <v>6154576000</v>
      </c>
      <c r="AQ214" s="50">
        <v>1506522000</v>
      </c>
      <c r="AR214" s="50">
        <v>4441030000</v>
      </c>
      <c r="AS214" s="50"/>
      <c r="AT214" s="50"/>
      <c r="AU214" s="50"/>
      <c r="AV214" s="50"/>
      <c r="AW214" s="50"/>
      <c r="AX214" s="50"/>
      <c r="AY214" s="50"/>
      <c r="AZ214" s="51">
        <v>207024000</v>
      </c>
      <c r="BA214" s="52">
        <v>10644133000</v>
      </c>
      <c r="BB214" s="52">
        <v>11852247000</v>
      </c>
      <c r="BC214" s="49">
        <v>1071449000</v>
      </c>
      <c r="BD214" s="50">
        <v>318765000</v>
      </c>
      <c r="BE214" s="50"/>
      <c r="BF214" s="50"/>
      <c r="BG214" s="51">
        <v>752684000</v>
      </c>
      <c r="BH214" s="49">
        <v>126406000</v>
      </c>
      <c r="BI214" s="50"/>
      <c r="BJ214" s="50"/>
      <c r="BK214" s="51"/>
      <c r="BL214" s="49">
        <v>264823000</v>
      </c>
      <c r="BM214" s="50">
        <v>264823000</v>
      </c>
      <c r="BN214" s="50"/>
      <c r="BO214" s="50"/>
      <c r="BP214" s="50"/>
      <c r="BQ214" s="51"/>
      <c r="BR214" s="52">
        <v>1462678000</v>
      </c>
      <c r="BS214" s="49">
        <v>8016417000</v>
      </c>
      <c r="BT214" s="50"/>
      <c r="BU214" s="51"/>
      <c r="BV214" s="49">
        <v>417031000</v>
      </c>
      <c r="BW214" s="50">
        <v>121864000</v>
      </c>
      <c r="BX214" s="50"/>
      <c r="BY214" s="50"/>
      <c r="BZ214" s="50"/>
      <c r="CA214" s="50"/>
      <c r="CB214" s="50"/>
      <c r="CC214" s="50">
        <v>183836000</v>
      </c>
      <c r="CD214" s="50"/>
      <c r="CE214" s="50"/>
      <c r="CF214" s="51">
        <v>111331000</v>
      </c>
      <c r="CG214" s="52">
        <v>8433448000</v>
      </c>
      <c r="CH214" s="60">
        <v>9896126000</v>
      </c>
      <c r="CI214" s="52">
        <v>0</v>
      </c>
      <c r="CJ214" s="49">
        <v>4266211000</v>
      </c>
      <c r="CK214" s="50">
        <v>2863000</v>
      </c>
      <c r="CL214" s="50">
        <v>4263348000</v>
      </c>
      <c r="CM214" s="51"/>
      <c r="CN214" s="54"/>
      <c r="CO214" s="50"/>
      <c r="CP214" s="51">
        <v>-2382031000</v>
      </c>
      <c r="CQ214" s="54">
        <v>1884180000</v>
      </c>
      <c r="CR214" s="50">
        <v>71941000</v>
      </c>
      <c r="CS214" s="56">
        <v>1956121000</v>
      </c>
      <c r="CT214" s="52">
        <v>11852247000</v>
      </c>
    </row>
    <row r="215" spans="1:98" x14ac:dyDescent="0.2">
      <c r="A215" s="47" t="s">
        <v>670</v>
      </c>
      <c r="B215" s="47" t="s">
        <v>671</v>
      </c>
      <c r="C215" s="47" t="str">
        <f>VLOOKUP(A215,'[1]S&amp;P 500 Wikipedia'!A:D,3,FALSE)</f>
        <v>Health Care</v>
      </c>
      <c r="D215" s="47">
        <v>103498</v>
      </c>
      <c r="E215" s="47" t="s">
        <v>16</v>
      </c>
      <c r="F215" s="47">
        <v>2018</v>
      </c>
      <c r="G215" s="47" t="s">
        <v>17</v>
      </c>
      <c r="H215" s="48">
        <v>43465</v>
      </c>
      <c r="I215" s="48">
        <v>43500</v>
      </c>
      <c r="J215" s="48">
        <v>43500</v>
      </c>
      <c r="K215" s="47">
        <v>114500000</v>
      </c>
      <c r="L215" s="47">
        <v>119500000</v>
      </c>
      <c r="M215" s="47" t="s">
        <v>1809</v>
      </c>
      <c r="N215" s="49">
        <v>3063100000</v>
      </c>
      <c r="O215" s="50">
        <v>857900000</v>
      </c>
      <c r="P215" s="51">
        <v>2205200000</v>
      </c>
      <c r="Q215" s="49">
        <v>682300000</v>
      </c>
      <c r="R215" s="50">
        <v>682300000</v>
      </c>
      <c r="S215" s="51"/>
      <c r="T215" s="52"/>
      <c r="U215" s="49">
        <v>409000000</v>
      </c>
      <c r="V215" s="50"/>
      <c r="W215" s="50"/>
      <c r="X215" s="50"/>
      <c r="Y215" s="51"/>
      <c r="Z215" s="52">
        <v>178800000</v>
      </c>
      <c r="AA215" s="52">
        <v>178800000</v>
      </c>
      <c r="AB215" s="52"/>
      <c r="AC215" s="52"/>
      <c r="AD215" s="52"/>
      <c r="AE215" s="52"/>
      <c r="AF215" s="52"/>
      <c r="AG215" s="52"/>
      <c r="AH215" s="52">
        <v>4333200000</v>
      </c>
      <c r="AI215" s="49">
        <v>812000000</v>
      </c>
      <c r="AJ215" s="50"/>
      <c r="AK215" s="51"/>
      <c r="AL215" s="49">
        <v>1771300000</v>
      </c>
      <c r="AM215" s="50"/>
      <c r="AN215" s="50"/>
      <c r="AO215" s="51"/>
      <c r="AP215" s="49">
        <v>930200000</v>
      </c>
      <c r="AQ215" s="50">
        <v>261000000</v>
      </c>
      <c r="AR215" s="50">
        <v>240600000</v>
      </c>
      <c r="AS215" s="50"/>
      <c r="AT215" s="50"/>
      <c r="AU215" s="50">
        <v>428600000</v>
      </c>
      <c r="AV215" s="50"/>
      <c r="AW215" s="50"/>
      <c r="AX215" s="50"/>
      <c r="AY215" s="50"/>
      <c r="AZ215" s="51"/>
      <c r="BA215" s="52">
        <v>3513500000</v>
      </c>
      <c r="BB215" s="52">
        <v>7846700000</v>
      </c>
      <c r="BC215" s="49">
        <v>526300000</v>
      </c>
      <c r="BD215" s="50">
        <v>100700000</v>
      </c>
      <c r="BE215" s="50"/>
      <c r="BF215" s="50"/>
      <c r="BG215" s="51">
        <v>425600000</v>
      </c>
      <c r="BH215" s="49"/>
      <c r="BI215" s="50"/>
      <c r="BJ215" s="50"/>
      <c r="BK215" s="51"/>
      <c r="BL215" s="49">
        <v>294300000</v>
      </c>
      <c r="BM215" s="50">
        <v>294300000</v>
      </c>
      <c r="BN215" s="50"/>
      <c r="BO215" s="50"/>
      <c r="BP215" s="50"/>
      <c r="BQ215" s="51"/>
      <c r="BR215" s="52">
        <v>820600000</v>
      </c>
      <c r="BS215" s="49"/>
      <c r="BT215" s="50"/>
      <c r="BU215" s="51"/>
      <c r="BV215" s="49">
        <v>338600000</v>
      </c>
      <c r="BW215" s="50"/>
      <c r="BX215" s="50"/>
      <c r="BY215" s="50"/>
      <c r="BZ215" s="50"/>
      <c r="CA215" s="50"/>
      <c r="CB215" s="50"/>
      <c r="CC215" s="50"/>
      <c r="CD215" s="50"/>
      <c r="CE215" s="50"/>
      <c r="CF215" s="51">
        <v>338600000</v>
      </c>
      <c r="CG215" s="52">
        <v>338600000</v>
      </c>
      <c r="CH215" s="60">
        <v>1159200000</v>
      </c>
      <c r="CI215" s="52">
        <v>0</v>
      </c>
      <c r="CJ215" s="49">
        <v>5170400000</v>
      </c>
      <c r="CK215" s="50"/>
      <c r="CL215" s="50"/>
      <c r="CM215" s="51"/>
      <c r="CN215" s="54"/>
      <c r="CO215" s="50">
        <v>1521700000</v>
      </c>
      <c r="CP215" s="51">
        <v>-13300000</v>
      </c>
      <c r="CQ215" s="54">
        <v>6678800000</v>
      </c>
      <c r="CR215" s="50">
        <v>8700000</v>
      </c>
      <c r="CS215" s="56">
        <v>6687500000</v>
      </c>
      <c r="CT215" s="52">
        <v>7846700000</v>
      </c>
    </row>
    <row r="216" spans="1:98" x14ac:dyDescent="0.2">
      <c r="A216" s="47" t="s">
        <v>547</v>
      </c>
      <c r="B216" s="47" t="s">
        <v>548</v>
      </c>
      <c r="C216" s="47" t="str">
        <f>VLOOKUP(A216,'[1]S&amp;P 500 Wikipedia'!A:D,3,FALSE)</f>
        <v>Information Technology</v>
      </c>
      <c r="D216" s="47">
        <v>447532</v>
      </c>
      <c r="E216" s="47" t="s">
        <v>16</v>
      </c>
      <c r="F216" s="47">
        <v>2018</v>
      </c>
      <c r="G216" s="47" t="s">
        <v>17</v>
      </c>
      <c r="H216" s="48">
        <v>43465</v>
      </c>
      <c r="I216" s="48">
        <v>43518</v>
      </c>
      <c r="J216" s="48">
        <v>43518</v>
      </c>
      <c r="K216" s="47">
        <v>90401000</v>
      </c>
      <c r="L216" s="47">
        <v>93179000</v>
      </c>
      <c r="M216" s="47" t="s">
        <v>1810</v>
      </c>
      <c r="N216" s="49">
        <v>156368000</v>
      </c>
      <c r="O216" s="50">
        <v>156368000</v>
      </c>
      <c r="P216" s="51"/>
      <c r="Q216" s="49">
        <v>1255118000</v>
      </c>
      <c r="R216" s="50">
        <v>1255118000</v>
      </c>
      <c r="S216" s="51"/>
      <c r="T216" s="52"/>
      <c r="U216" s="49"/>
      <c r="V216" s="50"/>
      <c r="W216" s="50"/>
      <c r="X216" s="50"/>
      <c r="Y216" s="51"/>
      <c r="Z216" s="52">
        <v>400253000</v>
      </c>
      <c r="AA216" s="52">
        <v>165237000</v>
      </c>
      <c r="AB216" s="52"/>
      <c r="AC216" s="52"/>
      <c r="AD216" s="52"/>
      <c r="AE216" s="52"/>
      <c r="AF216" s="52"/>
      <c r="AG216" s="52">
        <v>235016000</v>
      </c>
      <c r="AH216" s="52">
        <v>1811739000</v>
      </c>
      <c r="AI216" s="49">
        <v>267665000</v>
      </c>
      <c r="AJ216" s="50"/>
      <c r="AK216" s="51"/>
      <c r="AL216" s="49"/>
      <c r="AM216" s="50"/>
      <c r="AN216" s="50"/>
      <c r="AO216" s="51"/>
      <c r="AP216" s="49">
        <v>4122070000</v>
      </c>
      <c r="AQ216" s="50">
        <v>1042565000</v>
      </c>
      <c r="AR216" s="50">
        <v>2923136000</v>
      </c>
      <c r="AS216" s="50"/>
      <c r="AT216" s="50"/>
      <c r="AU216" s="50"/>
      <c r="AV216" s="50"/>
      <c r="AW216" s="50"/>
      <c r="AX216" s="50"/>
      <c r="AY216" s="50"/>
      <c r="AZ216" s="51">
        <v>156369000</v>
      </c>
      <c r="BA216" s="52">
        <v>4389735000</v>
      </c>
      <c r="BB216" s="52">
        <v>6201474000</v>
      </c>
      <c r="BC216" s="49">
        <v>710113000</v>
      </c>
      <c r="BD216" s="50"/>
      <c r="BE216" s="50"/>
      <c r="BF216" s="50"/>
      <c r="BG216" s="51"/>
      <c r="BH216" s="49">
        <v>165578000</v>
      </c>
      <c r="BI216" s="50"/>
      <c r="BJ216" s="50"/>
      <c r="BK216" s="51"/>
      <c r="BL216" s="49">
        <v>1745244000</v>
      </c>
      <c r="BM216" s="50">
        <v>1745244000</v>
      </c>
      <c r="BN216" s="50"/>
      <c r="BO216" s="50"/>
      <c r="BP216" s="50"/>
      <c r="BQ216" s="51"/>
      <c r="BR216" s="52">
        <v>2620935000</v>
      </c>
      <c r="BS216" s="49">
        <v>2116109000</v>
      </c>
      <c r="BT216" s="50"/>
      <c r="BU216" s="51"/>
      <c r="BV216" s="49">
        <v>613673000</v>
      </c>
      <c r="BW216" s="50"/>
      <c r="BX216" s="50"/>
      <c r="BY216" s="50"/>
      <c r="BZ216" s="50"/>
      <c r="CA216" s="50"/>
      <c r="CB216" s="50"/>
      <c r="CC216" s="50"/>
      <c r="CD216" s="50"/>
      <c r="CE216" s="50"/>
      <c r="CF216" s="51">
        <v>613673000</v>
      </c>
      <c r="CG216" s="52">
        <v>2729782000</v>
      </c>
      <c r="CH216" s="60">
        <v>5350717000</v>
      </c>
      <c r="CI216" s="52">
        <v>0</v>
      </c>
      <c r="CJ216" s="49">
        <v>1823792000</v>
      </c>
      <c r="CK216" s="50"/>
      <c r="CL216" s="50"/>
      <c r="CM216" s="51"/>
      <c r="CN216" s="54">
        <v>-2688600000</v>
      </c>
      <c r="CO216" s="50">
        <v>1755432000</v>
      </c>
      <c r="CP216" s="51">
        <v>-39867000</v>
      </c>
      <c r="CQ216" s="54">
        <v>850757000</v>
      </c>
      <c r="CR216" s="50"/>
      <c r="CS216" s="56">
        <v>850757000</v>
      </c>
      <c r="CT216" s="52">
        <v>6201474000</v>
      </c>
    </row>
    <row r="217" spans="1:98" x14ac:dyDescent="0.2">
      <c r="A217" s="47" t="s">
        <v>637</v>
      </c>
      <c r="B217" s="47" t="s">
        <v>638</v>
      </c>
      <c r="C217" s="47" t="str">
        <f>VLOOKUP(A217,'[1]S&amp;P 500 Wikipedia'!A:D,3,FALSE)</f>
        <v>Industrials</v>
      </c>
      <c r="D217" s="47">
        <v>378165</v>
      </c>
      <c r="E217" s="47" t="s">
        <v>16</v>
      </c>
      <c r="F217" s="47">
        <v>2018</v>
      </c>
      <c r="G217" s="47" t="s">
        <v>17</v>
      </c>
      <c r="H217" s="48">
        <v>43465</v>
      </c>
      <c r="I217" s="48">
        <v>43511</v>
      </c>
      <c r="J217" s="48">
        <v>43511</v>
      </c>
      <c r="K217" s="47">
        <v>329800000</v>
      </c>
      <c r="L217" s="47">
        <v>331400000</v>
      </c>
      <c r="M217" s="47" t="s">
        <v>1811</v>
      </c>
      <c r="N217" s="49">
        <v>1504000000</v>
      </c>
      <c r="O217" s="50">
        <v>1504000000</v>
      </c>
      <c r="P217" s="51"/>
      <c r="Q217" s="49">
        <v>2622000000</v>
      </c>
      <c r="R217" s="50">
        <v>2622000000</v>
      </c>
      <c r="S217" s="51"/>
      <c r="T217" s="52"/>
      <c r="U217" s="49">
        <v>1318000000</v>
      </c>
      <c r="V217" s="50"/>
      <c r="W217" s="50"/>
      <c r="X217" s="50"/>
      <c r="Y217" s="51"/>
      <c r="Z217" s="52">
        <v>334000000</v>
      </c>
      <c r="AA217" s="52">
        <v>334000000</v>
      </c>
      <c r="AB217" s="52"/>
      <c r="AC217" s="52"/>
      <c r="AD217" s="52"/>
      <c r="AE217" s="52"/>
      <c r="AF217" s="52"/>
      <c r="AG217" s="52"/>
      <c r="AH217" s="52">
        <v>5778000000</v>
      </c>
      <c r="AI217" s="49">
        <v>1791000000</v>
      </c>
      <c r="AJ217" s="50"/>
      <c r="AK217" s="51"/>
      <c r="AL217" s="49"/>
      <c r="AM217" s="50"/>
      <c r="AN217" s="50"/>
      <c r="AO217" s="51"/>
      <c r="AP217" s="49">
        <v>7301000000</v>
      </c>
      <c r="AQ217" s="50">
        <v>1084000000</v>
      </c>
      <c r="AR217" s="50">
        <v>4633000000</v>
      </c>
      <c r="AS217" s="50"/>
      <c r="AT217" s="50"/>
      <c r="AU217" s="50">
        <v>554000000</v>
      </c>
      <c r="AV217" s="50"/>
      <c r="AW217" s="50"/>
      <c r="AX217" s="50"/>
      <c r="AY217" s="50"/>
      <c r="AZ217" s="51">
        <v>1030000000</v>
      </c>
      <c r="BA217" s="52">
        <v>9092000000</v>
      </c>
      <c r="BB217" s="52">
        <v>14870000000</v>
      </c>
      <c r="BC217" s="49">
        <v>2191000000</v>
      </c>
      <c r="BD217" s="50">
        <v>524000000</v>
      </c>
      <c r="BE217" s="50">
        <v>68000000</v>
      </c>
      <c r="BF217" s="50">
        <v>328000000</v>
      </c>
      <c r="BG217" s="51">
        <v>1271000000</v>
      </c>
      <c r="BH217" s="49">
        <v>1351000000</v>
      </c>
      <c r="BI217" s="50"/>
      <c r="BJ217" s="50"/>
      <c r="BK217" s="51"/>
      <c r="BL217" s="49"/>
      <c r="BM217" s="50"/>
      <c r="BN217" s="50"/>
      <c r="BO217" s="50"/>
      <c r="BP217" s="50"/>
      <c r="BQ217" s="51"/>
      <c r="BR217" s="52">
        <v>3542000000</v>
      </c>
      <c r="BS217" s="49">
        <v>6029000000</v>
      </c>
      <c r="BT217" s="50"/>
      <c r="BU217" s="51"/>
      <c r="BV217" s="49">
        <v>2041000000</v>
      </c>
      <c r="BW217" s="50"/>
      <c r="BX217" s="50"/>
      <c r="BY217" s="50"/>
      <c r="BZ217" s="50"/>
      <c r="CA217" s="50"/>
      <c r="CB217" s="50"/>
      <c r="CC217" s="50">
        <v>1202000000</v>
      </c>
      <c r="CD217" s="50"/>
      <c r="CE217" s="50"/>
      <c r="CF217" s="51">
        <v>839000000</v>
      </c>
      <c r="CG217" s="52">
        <v>8070000000</v>
      </c>
      <c r="CH217" s="60">
        <v>11612000000</v>
      </c>
      <c r="CI217" s="52"/>
      <c r="CJ217" s="49">
        <v>1259000000</v>
      </c>
      <c r="CK217" s="50">
        <v>6000000</v>
      </c>
      <c r="CL217" s="50">
        <v>1253000000</v>
      </c>
      <c r="CM217" s="51"/>
      <c r="CN217" s="54">
        <v>-17545000000</v>
      </c>
      <c r="CO217" s="50">
        <v>21217000000</v>
      </c>
      <c r="CP217" s="51">
        <v>-1677000000</v>
      </c>
      <c r="CQ217" s="54">
        <v>3254000000</v>
      </c>
      <c r="CR217" s="50">
        <v>4000000</v>
      </c>
      <c r="CS217" s="56">
        <v>3258000000</v>
      </c>
      <c r="CT217" s="52">
        <v>14870000000</v>
      </c>
    </row>
    <row r="218" spans="1:98" x14ac:dyDescent="0.2">
      <c r="A218" s="47" t="s">
        <v>673</v>
      </c>
      <c r="B218" s="47" t="s">
        <v>674</v>
      </c>
      <c r="C218" s="47" t="str">
        <f>VLOOKUP(A218,'[1]S&amp;P 500 Wikipedia'!A:D,3,FALSE)</f>
        <v>Financials</v>
      </c>
      <c r="D218" s="47">
        <v>378170</v>
      </c>
      <c r="E218" s="47" t="s">
        <v>16</v>
      </c>
      <c r="F218" s="47">
        <v>2018</v>
      </c>
      <c r="G218" s="47" t="s">
        <v>17</v>
      </c>
      <c r="H218" s="48">
        <v>43465</v>
      </c>
      <c r="I218" s="48">
        <v>43518</v>
      </c>
      <c r="J218" s="48">
        <v>43518</v>
      </c>
      <c r="K218" s="47">
        <v>410100000</v>
      </c>
      <c r="L218" s="47">
        <v>409700000</v>
      </c>
      <c r="M218" s="47" t="s">
        <v>1812</v>
      </c>
      <c r="N218" s="49">
        <v>2418900000</v>
      </c>
      <c r="O218" s="50">
        <v>1805400000</v>
      </c>
      <c r="P218" s="51">
        <v>613500000</v>
      </c>
      <c r="Q218" s="49">
        <v>714800000</v>
      </c>
      <c r="R218" s="50">
        <v>714800000</v>
      </c>
      <c r="S218" s="51"/>
      <c r="T218" s="52"/>
      <c r="U218" s="49"/>
      <c r="V218" s="50"/>
      <c r="W218" s="50"/>
      <c r="X218" s="50"/>
      <c r="Y218" s="51"/>
      <c r="Z218" s="52">
        <v>11576100000</v>
      </c>
      <c r="AA218" s="52"/>
      <c r="AB218" s="52"/>
      <c r="AC218" s="52"/>
      <c r="AD218" s="52"/>
      <c r="AE218" s="52"/>
      <c r="AF218" s="52"/>
      <c r="AG218" s="52">
        <v>11576100000</v>
      </c>
      <c r="AH218" s="52">
        <v>14709800000</v>
      </c>
      <c r="AI218" s="49">
        <v>468700000</v>
      </c>
      <c r="AJ218" s="50"/>
      <c r="AK218" s="51"/>
      <c r="AL218" s="49">
        <v>6213500000</v>
      </c>
      <c r="AM218" s="50"/>
      <c r="AN218" s="50"/>
      <c r="AO218" s="51"/>
      <c r="AP218" s="49">
        <v>9586400000</v>
      </c>
      <c r="AQ218" s="50">
        <v>2176100000</v>
      </c>
      <c r="AR218" s="50">
        <v>7157100000</v>
      </c>
      <c r="AS218" s="50"/>
      <c r="AT218" s="50"/>
      <c r="AU218" s="50"/>
      <c r="AV218" s="50"/>
      <c r="AW218" s="50"/>
      <c r="AX218" s="50"/>
      <c r="AY218" s="50"/>
      <c r="AZ218" s="51">
        <v>253200000</v>
      </c>
      <c r="BA218" s="52">
        <v>16268600000</v>
      </c>
      <c r="BB218" s="52">
        <v>30978400000</v>
      </c>
      <c r="BC218" s="49">
        <v>1733700000</v>
      </c>
      <c r="BD218" s="50">
        <v>1087200000</v>
      </c>
      <c r="BE218" s="50"/>
      <c r="BF218" s="50"/>
      <c r="BG218" s="51">
        <v>646500000</v>
      </c>
      <c r="BH218" s="49">
        <v>5226000000</v>
      </c>
      <c r="BI218" s="50"/>
      <c r="BJ218" s="50"/>
      <c r="BK218" s="51"/>
      <c r="BL218" s="49">
        <v>11772400000</v>
      </c>
      <c r="BM218" s="50"/>
      <c r="BN218" s="50"/>
      <c r="BO218" s="50"/>
      <c r="BP218" s="50"/>
      <c r="BQ218" s="51">
        <v>11772400000</v>
      </c>
      <c r="BR218" s="52">
        <v>18732100000</v>
      </c>
      <c r="BS218" s="49">
        <v>2587500000</v>
      </c>
      <c r="BT218" s="50">
        <v>2587500000</v>
      </c>
      <c r="BU218" s="51"/>
      <c r="BV218" s="49">
        <v>326400000</v>
      </c>
      <c r="BW218" s="50"/>
      <c r="BX218" s="50"/>
      <c r="BY218" s="50"/>
      <c r="BZ218" s="50"/>
      <c r="CA218" s="50"/>
      <c r="CB218" s="50"/>
      <c r="CC218" s="50">
        <v>326400000</v>
      </c>
      <c r="CD218" s="50"/>
      <c r="CE218" s="50"/>
      <c r="CF218" s="51">
        <v>0</v>
      </c>
      <c r="CG218" s="52">
        <v>2913900000</v>
      </c>
      <c r="CH218" s="60">
        <v>21646000000</v>
      </c>
      <c r="CI218" s="52"/>
      <c r="CJ218" s="49">
        <v>6432900000</v>
      </c>
      <c r="CK218" s="50">
        <v>98100000</v>
      </c>
      <c r="CL218" s="50">
        <v>6334800000</v>
      </c>
      <c r="CM218" s="51"/>
      <c r="CN218" s="54">
        <v>-3003600000</v>
      </c>
      <c r="CO218" s="50">
        <v>5884500000</v>
      </c>
      <c r="CP218" s="51">
        <v>-735000000</v>
      </c>
      <c r="CQ218" s="54">
        <v>8578800000</v>
      </c>
      <c r="CR218" s="50">
        <v>753600000</v>
      </c>
      <c r="CS218" s="56">
        <v>9332400000</v>
      </c>
      <c r="CT218" s="52">
        <v>30978400000</v>
      </c>
    </row>
    <row r="219" spans="1:98" x14ac:dyDescent="0.2">
      <c r="A219" s="47" t="s">
        <v>685</v>
      </c>
      <c r="B219" s="47" t="s">
        <v>686</v>
      </c>
      <c r="C219" s="47" t="str">
        <f>VLOOKUP(A219,'[1]S&amp;P 500 Wikipedia'!A:D,3,FALSE)</f>
        <v>Industrials</v>
      </c>
      <c r="D219" s="47">
        <v>378173</v>
      </c>
      <c r="E219" s="47" t="s">
        <v>16</v>
      </c>
      <c r="F219" s="47">
        <v>2018</v>
      </c>
      <c r="G219" s="47" t="s">
        <v>17</v>
      </c>
      <c r="H219" s="48">
        <v>43465</v>
      </c>
      <c r="I219" s="48">
        <v>43518</v>
      </c>
      <c r="J219" s="48">
        <v>43518</v>
      </c>
      <c r="K219" s="47">
        <v>109043000</v>
      </c>
      <c r="L219" s="47">
        <v>109932000</v>
      </c>
      <c r="M219" s="47" t="s">
        <v>1813</v>
      </c>
      <c r="N219" s="49">
        <v>7600000</v>
      </c>
      <c r="O219" s="50">
        <v>7600000</v>
      </c>
      <c r="P219" s="51"/>
      <c r="Q219" s="49">
        <v>1051698000</v>
      </c>
      <c r="R219" s="50">
        <v>1051698000</v>
      </c>
      <c r="S219" s="51"/>
      <c r="T219" s="52"/>
      <c r="U219" s="49">
        <v>21977000</v>
      </c>
      <c r="V219" s="50"/>
      <c r="W219" s="50"/>
      <c r="X219" s="50"/>
      <c r="Y219" s="51"/>
      <c r="Z219" s="52">
        <v>5138566000</v>
      </c>
      <c r="AA219" s="52">
        <v>4864055000</v>
      </c>
      <c r="AB219" s="52"/>
      <c r="AC219" s="52"/>
      <c r="AD219" s="52"/>
      <c r="AE219" s="52"/>
      <c r="AF219" s="52"/>
      <c r="AG219" s="52">
        <v>274511000</v>
      </c>
      <c r="AH219" s="52">
        <v>6219841000</v>
      </c>
      <c r="AI219" s="49">
        <v>-1271749000</v>
      </c>
      <c r="AJ219" s="50">
        <v>612383000</v>
      </c>
      <c r="AK219" s="51">
        <v>-1884132000</v>
      </c>
      <c r="AL219" s="49"/>
      <c r="AM219" s="50"/>
      <c r="AN219" s="50"/>
      <c r="AO219" s="51"/>
      <c r="AP219" s="49">
        <v>143555000</v>
      </c>
      <c r="AQ219" s="50"/>
      <c r="AR219" s="50">
        <v>40087000</v>
      </c>
      <c r="AS219" s="50">
        <v>65070000</v>
      </c>
      <c r="AT219" s="50"/>
      <c r="AU219" s="50"/>
      <c r="AV219" s="50"/>
      <c r="AW219" s="50"/>
      <c r="AX219" s="50"/>
      <c r="AY219" s="50"/>
      <c r="AZ219" s="51">
        <v>38398000</v>
      </c>
      <c r="BA219" s="52">
        <v>-1128194000</v>
      </c>
      <c r="BB219" s="52">
        <v>5091647000</v>
      </c>
      <c r="BC219" s="49">
        <v>826503000</v>
      </c>
      <c r="BD219" s="50">
        <v>709736000</v>
      </c>
      <c r="BE219" s="50"/>
      <c r="BF219" s="50"/>
      <c r="BG219" s="51">
        <v>116767000</v>
      </c>
      <c r="BH219" s="49">
        <v>250706000</v>
      </c>
      <c r="BI219" s="50"/>
      <c r="BJ219" s="50"/>
      <c r="BK219" s="51"/>
      <c r="BL219" s="49">
        <v>275139000</v>
      </c>
      <c r="BM219" s="50"/>
      <c r="BN219" s="50"/>
      <c r="BO219" s="50"/>
      <c r="BP219" s="50"/>
      <c r="BQ219" s="51">
        <v>275139000</v>
      </c>
      <c r="BR219" s="52">
        <v>1352348000</v>
      </c>
      <c r="BS219" s="49">
        <v>898398000</v>
      </c>
      <c r="BT219" s="50"/>
      <c r="BU219" s="51"/>
      <c r="BV219" s="49">
        <v>739517000</v>
      </c>
      <c r="BW219" s="50"/>
      <c r="BX219" s="50"/>
      <c r="BY219" s="50"/>
      <c r="BZ219" s="50"/>
      <c r="CA219" s="50"/>
      <c r="CB219" s="50"/>
      <c r="CC219" s="50">
        <v>643461000</v>
      </c>
      <c r="CD219" s="50"/>
      <c r="CE219" s="50"/>
      <c r="CF219" s="51">
        <v>96056000</v>
      </c>
      <c r="CG219" s="52">
        <v>1637915000</v>
      </c>
      <c r="CH219" s="60">
        <v>2990263000</v>
      </c>
      <c r="CI219" s="52">
        <v>0</v>
      </c>
      <c r="CJ219" s="49">
        <v>342128000</v>
      </c>
      <c r="CK219" s="50">
        <v>1671000</v>
      </c>
      <c r="CL219" s="50">
        <v>340457000</v>
      </c>
      <c r="CM219" s="51"/>
      <c r="CN219" s="54">
        <v>-2429179000</v>
      </c>
      <c r="CO219" s="50">
        <v>4188435000</v>
      </c>
      <c r="CP219" s="51"/>
      <c r="CQ219" s="54">
        <v>2101384000</v>
      </c>
      <c r="CR219" s="50"/>
      <c r="CS219" s="56">
        <v>2101384000</v>
      </c>
      <c r="CT219" s="52">
        <v>5091647000</v>
      </c>
    </row>
    <row r="220" spans="1:98" x14ac:dyDescent="0.2">
      <c r="A220" s="47" t="s">
        <v>700</v>
      </c>
      <c r="B220" s="47" t="s">
        <v>701</v>
      </c>
      <c r="C220" s="47" t="str">
        <f>VLOOKUP(A220,'[1]S&amp;P 500 Wikipedia'!A:D,3,FALSE)</f>
        <v>Industrials</v>
      </c>
      <c r="D220" s="47">
        <v>360440</v>
      </c>
      <c r="E220" s="47" t="s">
        <v>16</v>
      </c>
      <c r="F220" s="47">
        <v>2015</v>
      </c>
      <c r="G220" s="47" t="s">
        <v>17</v>
      </c>
      <c r="H220" s="48">
        <v>42277</v>
      </c>
      <c r="I220" s="48">
        <v>42326</v>
      </c>
      <c r="J220" s="48">
        <v>42697</v>
      </c>
      <c r="K220" s="47">
        <v>620845500</v>
      </c>
      <c r="L220" s="47">
        <v>625907000</v>
      </c>
      <c r="M220" s="47" t="s">
        <v>702</v>
      </c>
      <c r="N220" s="49">
        <v>597000000</v>
      </c>
      <c r="O220" s="50">
        <v>597000000</v>
      </c>
      <c r="P220" s="51"/>
      <c r="Q220" s="49">
        <v>5751000000</v>
      </c>
      <c r="R220" s="50">
        <v>5751000000</v>
      </c>
      <c r="S220" s="51"/>
      <c r="T220" s="52"/>
      <c r="U220" s="49">
        <v>2377000000</v>
      </c>
      <c r="V220" s="50"/>
      <c r="W220" s="50"/>
      <c r="X220" s="50"/>
      <c r="Y220" s="51"/>
      <c r="Z220" s="52">
        <v>1744000000</v>
      </c>
      <c r="AA220" s="52"/>
      <c r="AB220" s="52"/>
      <c r="AC220" s="52">
        <v>55000000</v>
      </c>
      <c r="AD220" s="52"/>
      <c r="AE220" s="52"/>
      <c r="AF220" s="52"/>
      <c r="AG220" s="52">
        <v>1689000000</v>
      </c>
      <c r="AH220" s="52">
        <v>10469000000</v>
      </c>
      <c r="AI220" s="49">
        <v>5870000000</v>
      </c>
      <c r="AJ220" s="50"/>
      <c r="AK220" s="51"/>
      <c r="AL220" s="49"/>
      <c r="AM220" s="50"/>
      <c r="AN220" s="50"/>
      <c r="AO220" s="51"/>
      <c r="AP220" s="49">
        <v>13283000000</v>
      </c>
      <c r="AQ220" s="50"/>
      <c r="AR220" s="50">
        <v>6824000000</v>
      </c>
      <c r="AS220" s="50">
        <v>1516000000</v>
      </c>
      <c r="AT220" s="50"/>
      <c r="AU220" s="50"/>
      <c r="AV220" s="50"/>
      <c r="AW220" s="50"/>
      <c r="AX220" s="50"/>
      <c r="AY220" s="50">
        <v>2143000000</v>
      </c>
      <c r="AZ220" s="51">
        <v>2800000000</v>
      </c>
      <c r="BA220" s="52">
        <v>19153000000</v>
      </c>
      <c r="BB220" s="52">
        <v>29622000000</v>
      </c>
      <c r="BC220" s="49">
        <v>6264000000</v>
      </c>
      <c r="BD220" s="50">
        <v>5174000000</v>
      </c>
      <c r="BE220" s="50"/>
      <c r="BF220" s="50"/>
      <c r="BG220" s="51">
        <v>1090000000</v>
      </c>
      <c r="BH220" s="49">
        <v>865000000</v>
      </c>
      <c r="BI220" s="50"/>
      <c r="BJ220" s="50"/>
      <c r="BK220" s="51"/>
      <c r="BL220" s="49">
        <v>3317000000</v>
      </c>
      <c r="BM220" s="50"/>
      <c r="BN220" s="50"/>
      <c r="BO220" s="50"/>
      <c r="BP220" s="50"/>
      <c r="BQ220" s="51">
        <v>3317000000</v>
      </c>
      <c r="BR220" s="52">
        <v>10446000000</v>
      </c>
      <c r="BS220" s="49">
        <v>5745000000</v>
      </c>
      <c r="BT220" s="50"/>
      <c r="BU220" s="51"/>
      <c r="BV220" s="49">
        <v>2721000000</v>
      </c>
      <c r="BW220" s="50"/>
      <c r="BX220" s="50">
        <v>767000000</v>
      </c>
      <c r="BY220" s="50"/>
      <c r="BZ220" s="50"/>
      <c r="CA220" s="50"/>
      <c r="CB220" s="50"/>
      <c r="CC220" s="50"/>
      <c r="CD220" s="50"/>
      <c r="CE220" s="50"/>
      <c r="CF220" s="51">
        <v>1954000000</v>
      </c>
      <c r="CG220" s="52">
        <v>8466000000</v>
      </c>
      <c r="CH220" s="60">
        <v>18912000000</v>
      </c>
      <c r="CI220" s="52"/>
      <c r="CJ220" s="49">
        <v>3747000000</v>
      </c>
      <c r="CK220" s="50"/>
      <c r="CL220" s="50"/>
      <c r="CM220" s="51"/>
      <c r="CN220" s="54">
        <v>-3152000000</v>
      </c>
      <c r="CO220" s="50">
        <v>10797000000</v>
      </c>
      <c r="CP220" s="51">
        <v>-1057000000</v>
      </c>
      <c r="CQ220" s="54">
        <v>10335000000</v>
      </c>
      <c r="CR220" s="50">
        <v>375000000</v>
      </c>
      <c r="CS220" s="56">
        <v>10710000000</v>
      </c>
      <c r="CT220" s="52">
        <v>29622000000</v>
      </c>
    </row>
    <row r="221" spans="1:98" x14ac:dyDescent="0.2">
      <c r="A221" s="47" t="s">
        <v>691</v>
      </c>
      <c r="B221" s="47" t="s">
        <v>692</v>
      </c>
      <c r="C221" s="47" t="str">
        <f>VLOOKUP(A221,'[1]S&amp;P 500 Wikipedia'!A:D,3,FALSE)</f>
        <v>Industrials</v>
      </c>
      <c r="D221" s="47">
        <v>378172</v>
      </c>
      <c r="E221" s="47" t="s">
        <v>16</v>
      </c>
      <c r="F221" s="47">
        <v>2018</v>
      </c>
      <c r="G221" s="47" t="s">
        <v>17</v>
      </c>
      <c r="H221" s="48">
        <v>43373</v>
      </c>
      <c r="I221" s="48">
        <v>43425</v>
      </c>
      <c r="J221" s="48">
        <v>43425</v>
      </c>
      <c r="K221" s="47">
        <v>142222000</v>
      </c>
      <c r="L221" s="47">
        <v>143841000</v>
      </c>
      <c r="M221" s="47" t="s">
        <v>1814</v>
      </c>
      <c r="N221" s="49">
        <v>793358000</v>
      </c>
      <c r="O221" s="50">
        <v>793358000</v>
      </c>
      <c r="P221" s="51"/>
      <c r="Q221" s="49">
        <v>3554930000</v>
      </c>
      <c r="R221" s="50"/>
      <c r="S221" s="51"/>
      <c r="T221" s="52"/>
      <c r="U221" s="49"/>
      <c r="V221" s="50"/>
      <c r="W221" s="50"/>
      <c r="X221" s="50"/>
      <c r="Y221" s="51"/>
      <c r="Z221" s="52">
        <v>208296000</v>
      </c>
      <c r="AA221" s="52">
        <v>208296000</v>
      </c>
      <c r="AB221" s="52"/>
      <c r="AC221" s="52"/>
      <c r="AD221" s="52"/>
      <c r="AE221" s="52"/>
      <c r="AF221" s="52"/>
      <c r="AG221" s="52"/>
      <c r="AH221" s="52">
        <v>4556584000</v>
      </c>
      <c r="AI221" s="49">
        <v>457706000</v>
      </c>
      <c r="AJ221" s="50"/>
      <c r="AK221" s="51"/>
      <c r="AL221" s="49"/>
      <c r="AM221" s="50"/>
      <c r="AN221" s="50"/>
      <c r="AO221" s="51"/>
      <c r="AP221" s="49">
        <v>7631505000</v>
      </c>
      <c r="AQ221" s="50">
        <v>655957000</v>
      </c>
      <c r="AR221" s="50">
        <v>6103856000</v>
      </c>
      <c r="AS221" s="50"/>
      <c r="AT221" s="50"/>
      <c r="AU221" s="50"/>
      <c r="AV221" s="50"/>
      <c r="AW221" s="50"/>
      <c r="AX221" s="50"/>
      <c r="AY221" s="50"/>
      <c r="AZ221" s="51">
        <v>871692000</v>
      </c>
      <c r="BA221" s="52">
        <v>8089211000</v>
      </c>
      <c r="BB221" s="52">
        <v>12645795000</v>
      </c>
      <c r="BC221" s="49">
        <v>2616300000</v>
      </c>
      <c r="BD221" s="50">
        <v>1127671000</v>
      </c>
      <c r="BE221" s="50"/>
      <c r="BF221" s="50"/>
      <c r="BG221" s="51">
        <v>1488629000</v>
      </c>
      <c r="BH221" s="49">
        <v>4954000</v>
      </c>
      <c r="BI221" s="50"/>
      <c r="BJ221" s="50"/>
      <c r="BK221" s="51"/>
      <c r="BL221" s="49">
        <v>524439000</v>
      </c>
      <c r="BM221" s="50"/>
      <c r="BN221" s="50"/>
      <c r="BO221" s="50"/>
      <c r="BP221" s="50"/>
      <c r="BQ221" s="51">
        <v>524439000</v>
      </c>
      <c r="BR221" s="52">
        <v>3145693000</v>
      </c>
      <c r="BS221" s="49">
        <v>2146877000</v>
      </c>
      <c r="BT221" s="50"/>
      <c r="BU221" s="51"/>
      <c r="BV221" s="49">
        <v>1408871000</v>
      </c>
      <c r="BW221" s="50"/>
      <c r="BX221" s="50"/>
      <c r="BY221" s="50"/>
      <c r="BZ221" s="50"/>
      <c r="CA221" s="50"/>
      <c r="CB221" s="50"/>
      <c r="CC221" s="50"/>
      <c r="CD221" s="50"/>
      <c r="CE221" s="50"/>
      <c r="CF221" s="51">
        <v>1408871000</v>
      </c>
      <c r="CG221" s="52">
        <v>3555748000</v>
      </c>
      <c r="CH221" s="60">
        <v>6701441000</v>
      </c>
      <c r="CI221" s="52">
        <v>0</v>
      </c>
      <c r="CJ221" s="49">
        <v>2851057000</v>
      </c>
      <c r="CK221" s="50">
        <v>142218000</v>
      </c>
      <c r="CL221" s="50">
        <v>2708839000</v>
      </c>
      <c r="CM221" s="51"/>
      <c r="CN221" s="54"/>
      <c r="CO221" s="50">
        <v>3809991000</v>
      </c>
      <c r="CP221" s="51">
        <v>-806703000</v>
      </c>
      <c r="CQ221" s="54">
        <v>5854345000</v>
      </c>
      <c r="CR221" s="50">
        <v>90009000</v>
      </c>
      <c r="CS221" s="56">
        <v>5944354000</v>
      </c>
      <c r="CT221" s="52">
        <v>12645795000</v>
      </c>
    </row>
    <row r="222" spans="1:98" x14ac:dyDescent="0.2">
      <c r="A222" s="47" t="s">
        <v>688</v>
      </c>
      <c r="B222" s="47" t="s">
        <v>689</v>
      </c>
      <c r="C222" s="47" t="str">
        <f>VLOOKUP(A222,'[1]S&amp;P 500 Wikipedia'!A:D,3,FALSE)</f>
        <v>Information Technology</v>
      </c>
      <c r="D222" s="47">
        <v>447566</v>
      </c>
      <c r="E222" s="47" t="s">
        <v>16</v>
      </c>
      <c r="F222" s="47">
        <v>2019</v>
      </c>
      <c r="G222" s="47" t="s">
        <v>17</v>
      </c>
      <c r="H222" s="48">
        <v>43646</v>
      </c>
      <c r="I222" s="48">
        <v>43703</v>
      </c>
      <c r="J222" s="48">
        <v>43777</v>
      </c>
      <c r="K222" s="47">
        <v>77059000</v>
      </c>
      <c r="L222" s="47">
        <v>77156000</v>
      </c>
      <c r="M222" s="47" t="s">
        <v>2088</v>
      </c>
      <c r="N222" s="49">
        <v>93628000</v>
      </c>
      <c r="O222" s="50">
        <v>93628000</v>
      </c>
      <c r="P222" s="51"/>
      <c r="Q222" s="49">
        <v>310080000</v>
      </c>
      <c r="R222" s="50">
        <v>310080000</v>
      </c>
      <c r="S222" s="51"/>
      <c r="T222" s="52"/>
      <c r="U222" s="49"/>
      <c r="V222" s="50"/>
      <c r="W222" s="50"/>
      <c r="X222" s="50"/>
      <c r="Y222" s="51"/>
      <c r="Z222" s="52">
        <v>165740000</v>
      </c>
      <c r="AA222" s="52">
        <v>106466000</v>
      </c>
      <c r="AB222" s="52"/>
      <c r="AC222" s="52">
        <v>6355000</v>
      </c>
      <c r="AD222" s="52"/>
      <c r="AE222" s="52">
        <v>17817000</v>
      </c>
      <c r="AF222" s="52"/>
      <c r="AG222" s="52">
        <v>35102000</v>
      </c>
      <c r="AH222" s="52">
        <v>569448000</v>
      </c>
      <c r="AI222" s="49">
        <v>272474000</v>
      </c>
      <c r="AJ222" s="50"/>
      <c r="AK222" s="51"/>
      <c r="AL222" s="49"/>
      <c r="AM222" s="50"/>
      <c r="AN222" s="50"/>
      <c r="AO222" s="51"/>
      <c r="AP222" s="49">
        <v>1342907000</v>
      </c>
      <c r="AQ222" s="50">
        <v>419622000</v>
      </c>
      <c r="AR222" s="50">
        <v>666944000</v>
      </c>
      <c r="AS222" s="50">
        <v>31514000</v>
      </c>
      <c r="AT222" s="50"/>
      <c r="AU222" s="50"/>
      <c r="AV222" s="50"/>
      <c r="AW222" s="50"/>
      <c r="AX222" s="50"/>
      <c r="AY222" s="50"/>
      <c r="AZ222" s="51">
        <v>224827000</v>
      </c>
      <c r="BA222" s="52">
        <v>1615381000</v>
      </c>
      <c r="BB222" s="52">
        <v>2184829000</v>
      </c>
      <c r="BC222" s="49">
        <v>130210000</v>
      </c>
      <c r="BD222" s="50">
        <v>9850000</v>
      </c>
      <c r="BE222" s="50">
        <v>0</v>
      </c>
      <c r="BF222" s="50"/>
      <c r="BG222" s="51">
        <v>120360000</v>
      </c>
      <c r="BH222" s="49"/>
      <c r="BI222" s="50"/>
      <c r="BJ222" s="50"/>
      <c r="BK222" s="51"/>
      <c r="BL222" s="49">
        <v>339752000</v>
      </c>
      <c r="BM222" s="50">
        <v>339752000</v>
      </c>
      <c r="BN222" s="50"/>
      <c r="BO222" s="50"/>
      <c r="BP222" s="50"/>
      <c r="BQ222" s="51"/>
      <c r="BR222" s="52">
        <v>469962000</v>
      </c>
      <c r="BS222" s="49"/>
      <c r="BT222" s="50"/>
      <c r="BU222" s="51"/>
      <c r="BV222" s="49">
        <v>285854000</v>
      </c>
      <c r="BW222" s="50"/>
      <c r="BX222" s="50"/>
      <c r="BY222" s="50"/>
      <c r="BZ222" s="50"/>
      <c r="CA222" s="50"/>
      <c r="CB222" s="50">
        <v>54554000</v>
      </c>
      <c r="CC222" s="50">
        <v>217010000</v>
      </c>
      <c r="CD222" s="50"/>
      <c r="CE222" s="50"/>
      <c r="CF222" s="51">
        <v>14290000</v>
      </c>
      <c r="CG222" s="52">
        <v>285854000</v>
      </c>
      <c r="CH222" s="60">
        <v>755816000</v>
      </c>
      <c r="CI222" s="52">
        <v>0</v>
      </c>
      <c r="CJ222" s="49">
        <v>473064000</v>
      </c>
      <c r="CK222" s="50"/>
      <c r="CL222" s="50"/>
      <c r="CM222" s="51"/>
      <c r="CN222" s="54">
        <v>-1110124000</v>
      </c>
      <c r="CO222" s="50">
        <v>2066073000</v>
      </c>
      <c r="CP222" s="51"/>
      <c r="CQ222" s="54">
        <v>1429013000</v>
      </c>
      <c r="CR222" s="50"/>
      <c r="CS222" s="56">
        <v>1429013000</v>
      </c>
      <c r="CT222" s="52">
        <v>2184829000</v>
      </c>
    </row>
    <row r="223" spans="1:98" x14ac:dyDescent="0.2">
      <c r="A223" s="47" t="s">
        <v>697</v>
      </c>
      <c r="B223" s="47" t="s">
        <v>698</v>
      </c>
      <c r="C223" s="47" t="str">
        <f>VLOOKUP(A223,'[1]S&amp;P 500 Wikipedia'!A:D,3,FALSE)</f>
        <v>Health Care</v>
      </c>
      <c r="D223" s="47">
        <v>89661</v>
      </c>
      <c r="E223" s="47" t="s">
        <v>16</v>
      </c>
      <c r="F223" s="47">
        <v>2018</v>
      </c>
      <c r="G223" s="47" t="s">
        <v>17</v>
      </c>
      <c r="H223" s="48">
        <v>43496</v>
      </c>
      <c r="I223" s="48">
        <v>43516</v>
      </c>
      <c r="J223" s="48">
        <v>43516</v>
      </c>
      <c r="K223" s="47">
        <v>2678300000</v>
      </c>
      <c r="L223" s="47">
        <v>2734000000</v>
      </c>
      <c r="M223" s="47" t="s">
        <v>1816</v>
      </c>
      <c r="N223" s="49">
        <v>19687000000</v>
      </c>
      <c r="O223" s="50">
        <v>18107000000</v>
      </c>
      <c r="P223" s="51">
        <v>1580000000</v>
      </c>
      <c r="Q223" s="49">
        <v>14098000000</v>
      </c>
      <c r="R223" s="50">
        <v>14098000000</v>
      </c>
      <c r="S223" s="51"/>
      <c r="T223" s="52"/>
      <c r="U223" s="49">
        <v>8599000000</v>
      </c>
      <c r="V223" s="50"/>
      <c r="W223" s="50"/>
      <c r="X223" s="50"/>
      <c r="Y223" s="51"/>
      <c r="Z223" s="52">
        <v>2699000000</v>
      </c>
      <c r="AA223" s="52">
        <v>2699000000</v>
      </c>
      <c r="AB223" s="52"/>
      <c r="AC223" s="52"/>
      <c r="AD223" s="52"/>
      <c r="AE223" s="52"/>
      <c r="AF223" s="52"/>
      <c r="AG223" s="52"/>
      <c r="AH223" s="52">
        <v>45083000000</v>
      </c>
      <c r="AI223" s="49">
        <v>17035000000</v>
      </c>
      <c r="AJ223" s="50"/>
      <c r="AK223" s="51"/>
      <c r="AL223" s="49"/>
      <c r="AM223" s="50"/>
      <c r="AN223" s="50"/>
      <c r="AO223" s="51"/>
      <c r="AP223" s="49">
        <v>90836000000</v>
      </c>
      <c r="AQ223" s="50">
        <v>47611000000</v>
      </c>
      <c r="AR223" s="50">
        <v>30453000000</v>
      </c>
      <c r="AS223" s="50"/>
      <c r="AT223" s="50"/>
      <c r="AU223" s="50">
        <v>7640000000</v>
      </c>
      <c r="AV223" s="50"/>
      <c r="AW223" s="50"/>
      <c r="AX223" s="50"/>
      <c r="AY223" s="50"/>
      <c r="AZ223" s="51">
        <v>5132000000</v>
      </c>
      <c r="BA223" s="52">
        <v>107871000000</v>
      </c>
      <c r="BB223" s="52">
        <v>152954000000</v>
      </c>
      <c r="BC223" s="49">
        <v>28434000000</v>
      </c>
      <c r="BD223" s="50">
        <v>7537000000</v>
      </c>
      <c r="BE223" s="50">
        <v>818000000</v>
      </c>
      <c r="BF223" s="50"/>
      <c r="BG223" s="51">
        <v>20079000000</v>
      </c>
      <c r="BH223" s="49">
        <v>2796000000</v>
      </c>
      <c r="BI223" s="50"/>
      <c r="BJ223" s="50"/>
      <c r="BK223" s="51"/>
      <c r="BL223" s="49"/>
      <c r="BM223" s="50"/>
      <c r="BN223" s="50"/>
      <c r="BO223" s="50"/>
      <c r="BP223" s="50"/>
      <c r="BQ223" s="51"/>
      <c r="BR223" s="52">
        <v>31230000000</v>
      </c>
      <c r="BS223" s="49">
        <v>27684000000</v>
      </c>
      <c r="BT223" s="50"/>
      <c r="BU223" s="51"/>
      <c r="BV223" s="49">
        <v>34288000000</v>
      </c>
      <c r="BW223" s="50"/>
      <c r="BX223" s="50">
        <v>9951000000</v>
      </c>
      <c r="BY223" s="50"/>
      <c r="BZ223" s="50"/>
      <c r="CA223" s="50"/>
      <c r="CB223" s="50"/>
      <c r="CC223" s="50">
        <v>7506000000</v>
      </c>
      <c r="CD223" s="50"/>
      <c r="CE223" s="50"/>
      <c r="CF223" s="51">
        <v>16831000000</v>
      </c>
      <c r="CG223" s="52">
        <v>61972000000</v>
      </c>
      <c r="CH223" s="60">
        <v>93202000000</v>
      </c>
      <c r="CI223" s="52">
        <v>0</v>
      </c>
      <c r="CJ223" s="49">
        <v>3120000000</v>
      </c>
      <c r="CK223" s="50"/>
      <c r="CL223" s="50"/>
      <c r="CM223" s="51"/>
      <c r="CN223" s="54">
        <v>-34362000000</v>
      </c>
      <c r="CO223" s="50">
        <v>106216000000</v>
      </c>
      <c r="CP223" s="51">
        <v>-15222000000</v>
      </c>
      <c r="CQ223" s="54">
        <v>59752000000</v>
      </c>
      <c r="CR223" s="50"/>
      <c r="CS223" s="56">
        <v>59752000000</v>
      </c>
      <c r="CT223" s="52">
        <v>152954000000</v>
      </c>
    </row>
    <row r="224" spans="1:98" x14ac:dyDescent="0.2">
      <c r="A224" s="47" t="s">
        <v>703</v>
      </c>
      <c r="B224" s="47" t="s">
        <v>704</v>
      </c>
      <c r="C224" s="47" t="str">
        <f>VLOOKUP(A224,'[1]S&amp;P 500 Wikipedia'!A:D,3,FALSE)</f>
        <v>Information Technology</v>
      </c>
      <c r="D224" s="47">
        <v>385619</v>
      </c>
      <c r="E224" s="47" t="s">
        <v>16</v>
      </c>
      <c r="F224" s="47">
        <v>2018</v>
      </c>
      <c r="G224" s="47" t="s">
        <v>17</v>
      </c>
      <c r="H224" s="48">
        <v>43465</v>
      </c>
      <c r="I224" s="48">
        <v>43518</v>
      </c>
      <c r="J224" s="48">
        <v>43594</v>
      </c>
      <c r="K224" s="47">
        <v>345500000</v>
      </c>
      <c r="L224" s="47">
        <v>355200000</v>
      </c>
      <c r="M224" s="47" t="s">
        <v>2089</v>
      </c>
      <c r="N224" s="49">
        <v>3559100000</v>
      </c>
      <c r="O224" s="50">
        <v>2489000000</v>
      </c>
      <c r="P224" s="51">
        <v>1070100000</v>
      </c>
      <c r="Q224" s="49">
        <v>754600000</v>
      </c>
      <c r="R224" s="50">
        <v>754600000</v>
      </c>
      <c r="S224" s="51"/>
      <c r="T224" s="52"/>
      <c r="U224" s="49"/>
      <c r="V224" s="50"/>
      <c r="W224" s="50"/>
      <c r="X224" s="50"/>
      <c r="Y224" s="51"/>
      <c r="Z224" s="52">
        <v>268100000</v>
      </c>
      <c r="AA224" s="52">
        <v>268100000</v>
      </c>
      <c r="AB224" s="52"/>
      <c r="AC224" s="52"/>
      <c r="AD224" s="52"/>
      <c r="AE224" s="52"/>
      <c r="AF224" s="52"/>
      <c r="AG224" s="52"/>
      <c r="AH224" s="52">
        <v>4581800000</v>
      </c>
      <c r="AI224" s="49">
        <v>951700000</v>
      </c>
      <c r="AJ224" s="50"/>
      <c r="AK224" s="51"/>
      <c r="AL224" s="49">
        <v>199000000</v>
      </c>
      <c r="AM224" s="50"/>
      <c r="AN224" s="50"/>
      <c r="AO224" s="51"/>
      <c r="AP224" s="49">
        <v>3630800000</v>
      </c>
      <c r="AQ224" s="50">
        <v>118500000</v>
      </c>
      <c r="AR224" s="50">
        <v>3108800000</v>
      </c>
      <c r="AS224" s="50"/>
      <c r="AT224" s="50"/>
      <c r="AU224" s="50"/>
      <c r="AV224" s="50"/>
      <c r="AW224" s="50"/>
      <c r="AX224" s="50"/>
      <c r="AY224" s="50"/>
      <c r="AZ224" s="51">
        <v>403500000</v>
      </c>
      <c r="BA224" s="52">
        <v>4781500000</v>
      </c>
      <c r="BB224" s="52">
        <v>9363300000</v>
      </c>
      <c r="BC224" s="49">
        <v>429800000</v>
      </c>
      <c r="BD224" s="50">
        <v>208800000</v>
      </c>
      <c r="BE224" s="50"/>
      <c r="BF224" s="50"/>
      <c r="BG224" s="51">
        <v>221000000</v>
      </c>
      <c r="BH224" s="49">
        <v>349900000</v>
      </c>
      <c r="BI224" s="50"/>
      <c r="BJ224" s="50"/>
      <c r="BK224" s="51"/>
      <c r="BL224" s="49">
        <v>1062800000</v>
      </c>
      <c r="BM224" s="50">
        <v>829300000</v>
      </c>
      <c r="BN224" s="50"/>
      <c r="BO224" s="50"/>
      <c r="BP224" s="50"/>
      <c r="BQ224" s="51">
        <v>233500000</v>
      </c>
      <c r="BR224" s="52">
        <v>1842500000</v>
      </c>
      <c r="BS224" s="49">
        <v>1789100000</v>
      </c>
      <c r="BT224" s="50"/>
      <c r="BU224" s="51"/>
      <c r="BV224" s="49">
        <v>908500000</v>
      </c>
      <c r="BW224" s="50"/>
      <c r="BX224" s="50"/>
      <c r="BY224" s="50"/>
      <c r="BZ224" s="50"/>
      <c r="CA224" s="50"/>
      <c r="CB224" s="50">
        <v>384300000</v>
      </c>
      <c r="CC224" s="50"/>
      <c r="CD224" s="50"/>
      <c r="CE224" s="50"/>
      <c r="CF224" s="51">
        <v>524200000</v>
      </c>
      <c r="CG224" s="52">
        <v>2697600000</v>
      </c>
      <c r="CH224" s="60">
        <v>4540100000</v>
      </c>
      <c r="CI224" s="52">
        <v>0</v>
      </c>
      <c r="CJ224" s="49">
        <v>7672800000</v>
      </c>
      <c r="CK224" s="50"/>
      <c r="CL224" s="50"/>
      <c r="CM224" s="51"/>
      <c r="CN224" s="54"/>
      <c r="CO224" s="50">
        <v>-2831400000</v>
      </c>
      <c r="CP224" s="51">
        <v>-18200000</v>
      </c>
      <c r="CQ224" s="54">
        <v>4823200000</v>
      </c>
      <c r="CR224" s="50"/>
      <c r="CS224" s="56">
        <v>4823200000</v>
      </c>
      <c r="CT224" s="52">
        <v>9363300000</v>
      </c>
    </row>
    <row r="225" spans="1:98" x14ac:dyDescent="0.2">
      <c r="A225" s="47" t="s">
        <v>709</v>
      </c>
      <c r="B225" s="47" t="s">
        <v>710</v>
      </c>
      <c r="C225" s="47" t="str">
        <f>VLOOKUP(A225,'[1]S&amp;P 500 Wikipedia'!A:D,3,FALSE)</f>
        <v>Consumer Staples</v>
      </c>
      <c r="D225" s="47">
        <v>97995</v>
      </c>
      <c r="E225" s="47" t="s">
        <v>16</v>
      </c>
      <c r="F225" s="47">
        <v>2018</v>
      </c>
      <c r="G225" s="47" t="s">
        <v>17</v>
      </c>
      <c r="H225" s="48">
        <v>43465</v>
      </c>
      <c r="I225" s="48">
        <v>43521</v>
      </c>
      <c r="J225" s="48">
        <v>43521</v>
      </c>
      <c r="K225" s="47">
        <v>348000000</v>
      </c>
      <c r="L225" s="47">
        <v>347000000</v>
      </c>
      <c r="M225" s="47" t="s">
        <v>1818</v>
      </c>
      <c r="N225" s="49">
        <v>321000000</v>
      </c>
      <c r="O225" s="50">
        <v>321000000</v>
      </c>
      <c r="P225" s="51"/>
      <c r="Q225" s="49">
        <v>1375000000</v>
      </c>
      <c r="R225" s="50">
        <v>1375000000</v>
      </c>
      <c r="S225" s="51"/>
      <c r="T225" s="52"/>
      <c r="U225" s="49">
        <v>1330000000</v>
      </c>
      <c r="V225" s="50"/>
      <c r="W225" s="50"/>
      <c r="X225" s="50"/>
      <c r="Y225" s="51"/>
      <c r="Z225" s="52">
        <v>131000000</v>
      </c>
      <c r="AA225" s="52"/>
      <c r="AB225" s="52"/>
      <c r="AC225" s="52"/>
      <c r="AD225" s="52"/>
      <c r="AE225" s="52"/>
      <c r="AF225" s="52"/>
      <c r="AG225" s="52">
        <v>131000000</v>
      </c>
      <c r="AH225" s="52">
        <v>3157000000</v>
      </c>
      <c r="AI225" s="49">
        <v>3731000000</v>
      </c>
      <c r="AJ225" s="50">
        <v>3731000000</v>
      </c>
      <c r="AK225" s="51"/>
      <c r="AL225" s="49">
        <v>413000000</v>
      </c>
      <c r="AM225" s="50"/>
      <c r="AN225" s="50"/>
      <c r="AO225" s="51"/>
      <c r="AP225" s="49">
        <v>10479000000</v>
      </c>
      <c r="AQ225" s="50"/>
      <c r="AR225" s="50">
        <v>6050000000</v>
      </c>
      <c r="AS225" s="50">
        <v>3361000000</v>
      </c>
      <c r="AT225" s="50"/>
      <c r="AU225" s="50"/>
      <c r="AV225" s="50"/>
      <c r="AW225" s="50"/>
      <c r="AX225" s="50"/>
      <c r="AY225" s="50"/>
      <c r="AZ225" s="51">
        <v>1068000000</v>
      </c>
      <c r="BA225" s="52">
        <v>14623000000</v>
      </c>
      <c r="BB225" s="52">
        <v>17780000000</v>
      </c>
      <c r="BC225" s="49">
        <v>2427000000</v>
      </c>
      <c r="BD225" s="50">
        <v>2427000000</v>
      </c>
      <c r="BE225" s="50"/>
      <c r="BF225" s="50"/>
      <c r="BG225" s="51"/>
      <c r="BH225" s="49">
        <v>686000000</v>
      </c>
      <c r="BI225" s="50"/>
      <c r="BJ225" s="50"/>
      <c r="BK225" s="51"/>
      <c r="BL225" s="49">
        <v>1416000000</v>
      </c>
      <c r="BM225" s="50"/>
      <c r="BN225" s="50"/>
      <c r="BO225" s="50"/>
      <c r="BP225" s="50"/>
      <c r="BQ225" s="51">
        <v>1416000000</v>
      </c>
      <c r="BR225" s="52">
        <v>4529000000</v>
      </c>
      <c r="BS225" s="49">
        <v>8207000000</v>
      </c>
      <c r="BT225" s="50"/>
      <c r="BU225" s="51"/>
      <c r="BV225" s="49">
        <v>1885000000</v>
      </c>
      <c r="BW225" s="50"/>
      <c r="BX225" s="50">
        <v>651000000</v>
      </c>
      <c r="BY225" s="50"/>
      <c r="BZ225" s="50"/>
      <c r="CA225" s="50"/>
      <c r="CB225" s="50"/>
      <c r="CC225" s="50">
        <v>730000000</v>
      </c>
      <c r="CD225" s="50"/>
      <c r="CE225" s="50"/>
      <c r="CF225" s="51">
        <v>504000000</v>
      </c>
      <c r="CG225" s="52">
        <v>10092000000</v>
      </c>
      <c r="CH225" s="60">
        <v>14621000000</v>
      </c>
      <c r="CI225" s="52"/>
      <c r="CJ225" s="49">
        <v>1000000000</v>
      </c>
      <c r="CK225" s="50"/>
      <c r="CL225" s="50"/>
      <c r="CM225" s="51"/>
      <c r="CN225" s="54">
        <v>-4551000000</v>
      </c>
      <c r="CO225" s="50">
        <v>7652000000</v>
      </c>
      <c r="CP225" s="51">
        <v>-1500000000</v>
      </c>
      <c r="CQ225" s="54">
        <v>2601000000</v>
      </c>
      <c r="CR225" s="50">
        <v>558000000</v>
      </c>
      <c r="CS225" s="56">
        <v>3159000000</v>
      </c>
      <c r="CT225" s="52">
        <v>17780000000</v>
      </c>
    </row>
    <row r="226" spans="1:98" x14ac:dyDescent="0.2">
      <c r="A226" s="47" t="s">
        <v>712</v>
      </c>
      <c r="B226" s="47" t="s">
        <v>713</v>
      </c>
      <c r="C226" s="47" t="str">
        <f>VLOOKUP(A226,'[1]S&amp;P 500 Wikipedia'!A:D,3,FALSE)</f>
        <v>Information Technology</v>
      </c>
      <c r="D226" s="47">
        <v>186556</v>
      </c>
      <c r="E226" s="47" t="s">
        <v>16</v>
      </c>
      <c r="F226" s="47">
        <v>2018</v>
      </c>
      <c r="G226" s="47" t="s">
        <v>17</v>
      </c>
      <c r="H226" s="48">
        <v>43404</v>
      </c>
      <c r="I226" s="48">
        <v>43452</v>
      </c>
      <c r="J226" s="48">
        <v>43452</v>
      </c>
      <c r="K226" s="47">
        <v>185000000</v>
      </c>
      <c r="L226" s="47">
        <v>194000000</v>
      </c>
      <c r="M226" s="47" t="s">
        <v>1819</v>
      </c>
      <c r="N226" s="49">
        <v>913000000</v>
      </c>
      <c r="O226" s="50">
        <v>913000000</v>
      </c>
      <c r="P226" s="51"/>
      <c r="Q226" s="49">
        <v>624000000</v>
      </c>
      <c r="R226" s="50">
        <v>624000000</v>
      </c>
      <c r="S226" s="51"/>
      <c r="T226" s="52"/>
      <c r="U226" s="49">
        <v>619000000</v>
      </c>
      <c r="V226" s="50"/>
      <c r="W226" s="50"/>
      <c r="X226" s="50"/>
      <c r="Y226" s="51"/>
      <c r="Z226" s="52">
        <v>222000000</v>
      </c>
      <c r="AA226" s="52"/>
      <c r="AB226" s="52"/>
      <c r="AC226" s="52"/>
      <c r="AD226" s="52"/>
      <c r="AE226" s="52"/>
      <c r="AF226" s="52"/>
      <c r="AG226" s="52">
        <v>222000000</v>
      </c>
      <c r="AH226" s="52">
        <v>2378000000</v>
      </c>
      <c r="AI226" s="49">
        <v>555000000</v>
      </c>
      <c r="AJ226" s="50"/>
      <c r="AK226" s="51"/>
      <c r="AL226" s="49">
        <v>46000000</v>
      </c>
      <c r="AM226" s="50"/>
      <c r="AN226" s="50"/>
      <c r="AO226" s="51"/>
      <c r="AP226" s="49">
        <v>2845000000</v>
      </c>
      <c r="AQ226" s="50"/>
      <c r="AR226" s="50">
        <v>1171000000</v>
      </c>
      <c r="AS226" s="50">
        <v>645000000</v>
      </c>
      <c r="AT226" s="50"/>
      <c r="AU226" s="50">
        <v>750000000</v>
      </c>
      <c r="AV226" s="50"/>
      <c r="AW226" s="50"/>
      <c r="AX226" s="50"/>
      <c r="AY226" s="50"/>
      <c r="AZ226" s="51">
        <v>279000000</v>
      </c>
      <c r="BA226" s="52">
        <v>3446000000</v>
      </c>
      <c r="BB226" s="52">
        <v>5824000000</v>
      </c>
      <c r="BC226" s="49">
        <v>284000000</v>
      </c>
      <c r="BD226" s="50">
        <v>242000000</v>
      </c>
      <c r="BE226" s="50"/>
      <c r="BF226" s="50"/>
      <c r="BG226" s="51">
        <v>42000000</v>
      </c>
      <c r="BH226" s="49">
        <v>499000000</v>
      </c>
      <c r="BI226" s="50"/>
      <c r="BJ226" s="50"/>
      <c r="BK226" s="51"/>
      <c r="BL226" s="49">
        <v>679000000</v>
      </c>
      <c r="BM226" s="50">
        <v>334000000</v>
      </c>
      <c r="BN226" s="50"/>
      <c r="BO226" s="50"/>
      <c r="BP226" s="50"/>
      <c r="BQ226" s="51">
        <v>345000000</v>
      </c>
      <c r="BR226" s="52">
        <v>1462000000</v>
      </c>
      <c r="BS226" s="49">
        <v>1291000000</v>
      </c>
      <c r="BT226" s="50"/>
      <c r="BU226" s="51"/>
      <c r="BV226" s="49">
        <v>638000000</v>
      </c>
      <c r="BW226" s="50"/>
      <c r="BX226" s="50">
        <v>224000000</v>
      </c>
      <c r="BY226" s="50"/>
      <c r="BZ226" s="50"/>
      <c r="CA226" s="50"/>
      <c r="CB226" s="50">
        <v>127000000</v>
      </c>
      <c r="CC226" s="50"/>
      <c r="CD226" s="50"/>
      <c r="CE226" s="50"/>
      <c r="CF226" s="51">
        <v>287000000</v>
      </c>
      <c r="CG226" s="52">
        <v>1929000000</v>
      </c>
      <c r="CH226" s="60">
        <v>3391000000</v>
      </c>
      <c r="CI226" s="52">
        <v>0</v>
      </c>
      <c r="CJ226" s="49">
        <v>1891000000</v>
      </c>
      <c r="CK226" s="50"/>
      <c r="CL226" s="50"/>
      <c r="CM226" s="51"/>
      <c r="CN226" s="54">
        <v>-182000000</v>
      </c>
      <c r="CO226" s="50">
        <v>1212000000</v>
      </c>
      <c r="CP226" s="51">
        <v>-488000000</v>
      </c>
      <c r="CQ226" s="54">
        <v>2433000000</v>
      </c>
      <c r="CR226" s="50"/>
      <c r="CS226" s="56">
        <v>2433000000</v>
      </c>
      <c r="CT226" s="52">
        <v>5824000000</v>
      </c>
    </row>
    <row r="227" spans="1:98" x14ac:dyDescent="0.2">
      <c r="A227" s="47" t="s">
        <v>730</v>
      </c>
      <c r="B227" s="47" t="s">
        <v>731</v>
      </c>
      <c r="C227" s="47" t="str">
        <f>VLOOKUP(A227,'[1]S&amp;P 500 Wikipedia'!A:D,3,FALSE)</f>
        <v>Consumer Staples</v>
      </c>
      <c r="D227" s="47">
        <v>693432</v>
      </c>
      <c r="E227" s="47" t="s">
        <v>16</v>
      </c>
      <c r="F227" s="47">
        <v>2018</v>
      </c>
      <c r="G227" s="47" t="s">
        <v>17</v>
      </c>
      <c r="H227" s="48">
        <v>43465</v>
      </c>
      <c r="I227" s="48">
        <v>43623</v>
      </c>
      <c r="J227" s="48">
        <v>43623</v>
      </c>
      <c r="K227" s="47">
        <v>1219000000</v>
      </c>
      <c r="L227" s="47">
        <v>1196000000</v>
      </c>
      <c r="M227" s="47" t="s">
        <v>1820</v>
      </c>
      <c r="N227" s="49">
        <v>1130000000</v>
      </c>
      <c r="O227" s="50">
        <v>1130000000</v>
      </c>
      <c r="P227" s="51"/>
      <c r="Q227" s="49">
        <v>2129000000</v>
      </c>
      <c r="R227" s="50">
        <v>2129000000</v>
      </c>
      <c r="S227" s="51"/>
      <c r="T227" s="52"/>
      <c r="U227" s="49">
        <v>2667000000</v>
      </c>
      <c r="V227" s="50"/>
      <c r="W227" s="50"/>
      <c r="X227" s="50"/>
      <c r="Y227" s="51"/>
      <c r="Z227" s="52">
        <v>3149000000</v>
      </c>
      <c r="AA227" s="52">
        <v>400000000</v>
      </c>
      <c r="AB227" s="52"/>
      <c r="AC227" s="52">
        <v>1376000000</v>
      </c>
      <c r="AD227" s="52"/>
      <c r="AE227" s="52">
        <v>152000000</v>
      </c>
      <c r="AF227" s="52"/>
      <c r="AG227" s="52">
        <v>1221000000</v>
      </c>
      <c r="AH227" s="52">
        <v>9075000000</v>
      </c>
      <c r="AI227" s="49">
        <v>7078000000</v>
      </c>
      <c r="AJ227" s="50"/>
      <c r="AK227" s="51"/>
      <c r="AL227" s="49"/>
      <c r="AM227" s="50"/>
      <c r="AN227" s="50"/>
      <c r="AO227" s="51"/>
      <c r="AP227" s="49">
        <v>87308000000</v>
      </c>
      <c r="AQ227" s="50">
        <v>49468000000</v>
      </c>
      <c r="AR227" s="50">
        <v>36503000000</v>
      </c>
      <c r="AS227" s="50"/>
      <c r="AT227" s="50"/>
      <c r="AU227" s="50"/>
      <c r="AV227" s="50"/>
      <c r="AW227" s="50"/>
      <c r="AX227" s="50"/>
      <c r="AY227" s="50"/>
      <c r="AZ227" s="51">
        <v>1337000000</v>
      </c>
      <c r="BA227" s="52">
        <v>94386000000</v>
      </c>
      <c r="BB227" s="52">
        <v>103461000000</v>
      </c>
      <c r="BC227" s="49">
        <v>5283000000</v>
      </c>
      <c r="BD227" s="50"/>
      <c r="BE227" s="50"/>
      <c r="BF227" s="50">
        <v>408000000</v>
      </c>
      <c r="BG227" s="51">
        <v>4875000000</v>
      </c>
      <c r="BH227" s="49">
        <v>398000000</v>
      </c>
      <c r="BI227" s="50">
        <v>21000000</v>
      </c>
      <c r="BJ227" s="50"/>
      <c r="BK227" s="51">
        <v>377000000</v>
      </c>
      <c r="BL227" s="49">
        <v>1822000000</v>
      </c>
      <c r="BM227" s="50"/>
      <c r="BN227" s="50"/>
      <c r="BO227" s="50"/>
      <c r="BP227" s="50"/>
      <c r="BQ227" s="51">
        <v>1822000000</v>
      </c>
      <c r="BR227" s="52">
        <v>7503000000</v>
      </c>
      <c r="BS227" s="49">
        <v>30770000000</v>
      </c>
      <c r="BT227" s="50"/>
      <c r="BU227" s="51"/>
      <c r="BV227" s="49">
        <v>13410000000</v>
      </c>
      <c r="BW227" s="50"/>
      <c r="BX227" s="50"/>
      <c r="BY227" s="50"/>
      <c r="BZ227" s="50"/>
      <c r="CA227" s="50"/>
      <c r="CB227" s="50"/>
      <c r="CC227" s="50">
        <v>12202000000</v>
      </c>
      <c r="CD227" s="50"/>
      <c r="CE227" s="50"/>
      <c r="CF227" s="51">
        <v>1208000000</v>
      </c>
      <c r="CG227" s="52">
        <v>44180000000</v>
      </c>
      <c r="CH227" s="60">
        <v>51683000000</v>
      </c>
      <c r="CI227" s="52"/>
      <c r="CJ227" s="49">
        <v>58735000000</v>
      </c>
      <c r="CK227" s="50">
        <v>12000000</v>
      </c>
      <c r="CL227" s="50"/>
      <c r="CM227" s="51">
        <v>58723000000</v>
      </c>
      <c r="CN227" s="54">
        <v>-282000000</v>
      </c>
      <c r="CO227" s="50">
        <v>-4853000000</v>
      </c>
      <c r="CP227" s="51">
        <v>-1943000000</v>
      </c>
      <c r="CQ227" s="54">
        <v>51657000000</v>
      </c>
      <c r="CR227" s="50">
        <v>121000000</v>
      </c>
      <c r="CS227" s="56">
        <v>51778000000</v>
      </c>
      <c r="CT227" s="52">
        <v>103461000000</v>
      </c>
    </row>
    <row r="228" spans="1:98" x14ac:dyDescent="0.2">
      <c r="A228" s="47" t="s">
        <v>718</v>
      </c>
      <c r="B228" s="47" t="s">
        <v>719</v>
      </c>
      <c r="C228" s="47" t="str">
        <f>VLOOKUP(A228,'[1]S&amp;P 500 Wikipedia'!A:D,3,FALSE)</f>
        <v>Real Estate</v>
      </c>
      <c r="D228" s="47">
        <v>378175</v>
      </c>
      <c r="E228" s="47" t="s">
        <v>16</v>
      </c>
      <c r="F228" s="47">
        <v>2018</v>
      </c>
      <c r="G228" s="47" t="s">
        <v>17</v>
      </c>
      <c r="H228" s="48">
        <v>43465</v>
      </c>
      <c r="I228" s="48">
        <v>43511</v>
      </c>
      <c r="J228" s="48">
        <v>43511</v>
      </c>
      <c r="K228" s="47">
        <v>419199000</v>
      </c>
      <c r="L228" s="47">
        <v>419303000</v>
      </c>
      <c r="M228" s="47" t="s">
        <v>1821</v>
      </c>
      <c r="N228" s="49">
        <v>143581000</v>
      </c>
      <c r="O228" s="50">
        <v>143581000</v>
      </c>
      <c r="P228" s="51"/>
      <c r="Q228" s="49">
        <v>198976000</v>
      </c>
      <c r="R228" s="50"/>
      <c r="S228" s="51"/>
      <c r="T228" s="52"/>
      <c r="U228" s="49"/>
      <c r="V228" s="50"/>
      <c r="W228" s="50"/>
      <c r="X228" s="50"/>
      <c r="Y228" s="51"/>
      <c r="Z228" s="52"/>
      <c r="AA228" s="52"/>
      <c r="AB228" s="52"/>
      <c r="AC228" s="52"/>
      <c r="AD228" s="52"/>
      <c r="AE228" s="52"/>
      <c r="AF228" s="52"/>
      <c r="AG228" s="52"/>
      <c r="AH228" s="52">
        <v>342557000</v>
      </c>
      <c r="AI228" s="49">
        <v>9250519000</v>
      </c>
      <c r="AJ228" s="50">
        <v>11635806000</v>
      </c>
      <c r="AK228" s="51">
        <v>-2385287000</v>
      </c>
      <c r="AL228" s="49">
        <v>581224000</v>
      </c>
      <c r="AM228" s="50"/>
      <c r="AN228" s="50"/>
      <c r="AO228" s="51"/>
      <c r="AP228" s="49">
        <v>824800000</v>
      </c>
      <c r="AQ228" s="50"/>
      <c r="AR228" s="50"/>
      <c r="AS228" s="50"/>
      <c r="AT228" s="50"/>
      <c r="AU228" s="50"/>
      <c r="AV228" s="50"/>
      <c r="AW228" s="50"/>
      <c r="AX228" s="50"/>
      <c r="AY228" s="50"/>
      <c r="AZ228" s="51">
        <v>824800000</v>
      </c>
      <c r="BA228" s="52">
        <v>10656543000</v>
      </c>
      <c r="BB228" s="52">
        <v>10999100000</v>
      </c>
      <c r="BC228" s="49">
        <v>4686621000</v>
      </c>
      <c r="BD228" s="50">
        <v>174903000</v>
      </c>
      <c r="BE228" s="50"/>
      <c r="BF228" s="50"/>
      <c r="BG228" s="51">
        <v>4511718000</v>
      </c>
      <c r="BH228" s="49">
        <v>492416000</v>
      </c>
      <c r="BI228" s="50"/>
      <c r="BJ228" s="50"/>
      <c r="BK228" s="51"/>
      <c r="BL228" s="49">
        <v>385328000</v>
      </c>
      <c r="BM228" s="50"/>
      <c r="BN228" s="50"/>
      <c r="BO228" s="50"/>
      <c r="BP228" s="50"/>
      <c r="BQ228" s="51">
        <v>385328000</v>
      </c>
      <c r="BR228" s="52">
        <v>5564365000</v>
      </c>
      <c r="BS228" s="49"/>
      <c r="BT228" s="50"/>
      <c r="BU228" s="51"/>
      <c r="BV228" s="49">
        <v>0</v>
      </c>
      <c r="BW228" s="50"/>
      <c r="BX228" s="50"/>
      <c r="BY228" s="50"/>
      <c r="BZ228" s="50"/>
      <c r="CA228" s="50"/>
      <c r="CB228" s="50"/>
      <c r="CC228" s="50"/>
      <c r="CD228" s="50"/>
      <c r="CE228" s="50"/>
      <c r="CF228" s="51">
        <v>0</v>
      </c>
      <c r="CG228" s="52">
        <v>0</v>
      </c>
      <c r="CH228" s="60">
        <v>5564365000</v>
      </c>
      <c r="CI228" s="52">
        <v>43000</v>
      </c>
      <c r="CJ228" s="49">
        <v>6121468000</v>
      </c>
      <c r="CK228" s="50">
        <v>4214000</v>
      </c>
      <c r="CL228" s="50">
        <v>6117254000</v>
      </c>
      <c r="CM228" s="51"/>
      <c r="CN228" s="54"/>
      <c r="CO228" s="50"/>
      <c r="CP228" s="51">
        <v>-787707000</v>
      </c>
      <c r="CQ228" s="54">
        <v>5333804000</v>
      </c>
      <c r="CR228" s="50">
        <v>100931000</v>
      </c>
      <c r="CS228" s="56">
        <v>5434735000</v>
      </c>
      <c r="CT228" s="52">
        <v>10999100000</v>
      </c>
    </row>
    <row r="229" spans="1:98" x14ac:dyDescent="0.2">
      <c r="A229" s="47" t="s">
        <v>724</v>
      </c>
      <c r="B229" s="47" t="s">
        <v>725</v>
      </c>
      <c r="C229" s="47" t="str">
        <f>VLOOKUP(A229,'[1]S&amp;P 500 Wikipedia'!A:D,3,FALSE)</f>
        <v>Information Technology</v>
      </c>
      <c r="D229" s="47">
        <v>132518</v>
      </c>
      <c r="E229" s="47" t="s">
        <v>16</v>
      </c>
      <c r="F229" s="47">
        <v>2019</v>
      </c>
      <c r="G229" s="47" t="s">
        <v>17</v>
      </c>
      <c r="H229" s="48">
        <v>43646</v>
      </c>
      <c r="I229" s="48">
        <v>43693</v>
      </c>
      <c r="J229" s="48">
        <v>43769</v>
      </c>
      <c r="K229" s="47">
        <v>160494000</v>
      </c>
      <c r="L229" s="47">
        <v>161883000</v>
      </c>
      <c r="M229" s="47" t="s">
        <v>2090</v>
      </c>
      <c r="N229" s="49">
        <v>1739385000</v>
      </c>
      <c r="O229" s="50">
        <v>1015994000</v>
      </c>
      <c r="P229" s="51">
        <v>723391000</v>
      </c>
      <c r="Q229" s="49">
        <v>990113000</v>
      </c>
      <c r="R229" s="50">
        <v>990113000</v>
      </c>
      <c r="S229" s="51"/>
      <c r="T229" s="52"/>
      <c r="U229" s="49">
        <v>1262500000</v>
      </c>
      <c r="V229" s="50"/>
      <c r="W229" s="50"/>
      <c r="X229" s="50"/>
      <c r="Y229" s="51"/>
      <c r="Z229" s="52">
        <v>323077000</v>
      </c>
      <c r="AA229" s="52"/>
      <c r="AB229" s="52"/>
      <c r="AC229" s="52"/>
      <c r="AD229" s="52"/>
      <c r="AE229" s="52"/>
      <c r="AF229" s="52"/>
      <c r="AG229" s="52">
        <v>323077000</v>
      </c>
      <c r="AH229" s="52">
        <v>4315075000</v>
      </c>
      <c r="AI229" s="49">
        <v>448799000</v>
      </c>
      <c r="AJ229" s="50"/>
      <c r="AK229" s="51"/>
      <c r="AL229" s="49"/>
      <c r="AM229" s="50"/>
      <c r="AN229" s="50"/>
      <c r="AO229" s="51"/>
      <c r="AP229" s="49">
        <v>4244642000</v>
      </c>
      <c r="AQ229" s="50">
        <v>1560670000</v>
      </c>
      <c r="AR229" s="50">
        <v>2211858000</v>
      </c>
      <c r="AS229" s="50"/>
      <c r="AT229" s="50"/>
      <c r="AU229" s="50">
        <v>206141000</v>
      </c>
      <c r="AV229" s="50"/>
      <c r="AW229" s="50"/>
      <c r="AX229" s="50"/>
      <c r="AY229" s="50"/>
      <c r="AZ229" s="51">
        <v>265973000</v>
      </c>
      <c r="BA229" s="52">
        <v>4693441000</v>
      </c>
      <c r="BB229" s="52">
        <v>9008516000</v>
      </c>
      <c r="BC229" s="49">
        <v>202416000</v>
      </c>
      <c r="BD229" s="50">
        <v>202416000</v>
      </c>
      <c r="BE229" s="50"/>
      <c r="BF229" s="50"/>
      <c r="BG229" s="51"/>
      <c r="BH229" s="49">
        <v>249999000</v>
      </c>
      <c r="BI229" s="50"/>
      <c r="BJ229" s="50"/>
      <c r="BK229" s="51"/>
      <c r="BL229" s="49">
        <v>2018356000</v>
      </c>
      <c r="BM229" s="50"/>
      <c r="BN229" s="50"/>
      <c r="BO229" s="50">
        <v>702285000</v>
      </c>
      <c r="BP229" s="50"/>
      <c r="BQ229" s="51">
        <v>1316071000</v>
      </c>
      <c r="BR229" s="52">
        <v>2470771000</v>
      </c>
      <c r="BS229" s="49">
        <v>3173383000</v>
      </c>
      <c r="BT229" s="50"/>
      <c r="BU229" s="51"/>
      <c r="BV229" s="49">
        <v>686669000</v>
      </c>
      <c r="BW229" s="50"/>
      <c r="BX229" s="50"/>
      <c r="BY229" s="50"/>
      <c r="BZ229" s="50"/>
      <c r="CA229" s="50"/>
      <c r="CB229" s="50"/>
      <c r="CC229" s="50"/>
      <c r="CD229" s="50"/>
      <c r="CE229" s="50"/>
      <c r="CF229" s="51">
        <v>686669000</v>
      </c>
      <c r="CG229" s="52">
        <v>3860052000</v>
      </c>
      <c r="CH229" s="60">
        <v>6330823000</v>
      </c>
      <c r="CI229" s="52"/>
      <c r="CJ229" s="49">
        <v>2017312000</v>
      </c>
      <c r="CK229" s="50"/>
      <c r="CL229" s="50"/>
      <c r="CM229" s="51"/>
      <c r="CN229" s="54"/>
      <c r="CO229" s="50">
        <v>714825000</v>
      </c>
      <c r="CP229" s="51">
        <v>-73029000</v>
      </c>
      <c r="CQ229" s="54">
        <v>2659108000</v>
      </c>
      <c r="CR229" s="50">
        <v>18585000</v>
      </c>
      <c r="CS229" s="56">
        <v>2677693000</v>
      </c>
      <c r="CT229" s="52">
        <v>9008516000</v>
      </c>
    </row>
    <row r="230" spans="1:98" x14ac:dyDescent="0.2">
      <c r="A230" s="47" t="s">
        <v>715</v>
      </c>
      <c r="B230" s="47" t="s">
        <v>716</v>
      </c>
      <c r="C230" s="47" t="str">
        <f>VLOOKUP(A230,'[1]S&amp;P 500 Wikipedia'!A:D,3,FALSE)</f>
        <v>Consumer Staples</v>
      </c>
      <c r="D230" s="47">
        <v>384594</v>
      </c>
      <c r="E230" s="47" t="s">
        <v>16</v>
      </c>
      <c r="F230" s="47">
        <v>2018</v>
      </c>
      <c r="G230" s="47" t="s">
        <v>17</v>
      </c>
      <c r="H230" s="48">
        <v>43465</v>
      </c>
      <c r="I230" s="48">
        <v>43503</v>
      </c>
      <c r="J230" s="48">
        <v>43503</v>
      </c>
      <c r="K230" s="47">
        <v>345600000</v>
      </c>
      <c r="L230" s="47">
        <v>346700000</v>
      </c>
      <c r="M230" s="47" t="s">
        <v>1823</v>
      </c>
      <c r="N230" s="49">
        <v>539000000</v>
      </c>
      <c r="O230" s="50">
        <v>539000000</v>
      </c>
      <c r="P230" s="51"/>
      <c r="Q230" s="49">
        <v>2164000000</v>
      </c>
      <c r="R230" s="50">
        <v>2164000000</v>
      </c>
      <c r="S230" s="51"/>
      <c r="T230" s="52"/>
      <c r="U230" s="49">
        <v>1813000000</v>
      </c>
      <c r="V230" s="50"/>
      <c r="W230" s="50"/>
      <c r="X230" s="50"/>
      <c r="Y230" s="51"/>
      <c r="Z230" s="52">
        <v>525000000</v>
      </c>
      <c r="AA230" s="52"/>
      <c r="AB230" s="52"/>
      <c r="AC230" s="52"/>
      <c r="AD230" s="52"/>
      <c r="AE230" s="52"/>
      <c r="AF230" s="52"/>
      <c r="AG230" s="52">
        <v>525000000</v>
      </c>
      <c r="AH230" s="52">
        <v>5041000000</v>
      </c>
      <c r="AI230" s="49">
        <v>7159000000</v>
      </c>
      <c r="AJ230" s="50"/>
      <c r="AK230" s="51"/>
      <c r="AL230" s="49">
        <v>224000000</v>
      </c>
      <c r="AM230" s="50"/>
      <c r="AN230" s="50"/>
      <c r="AO230" s="51"/>
      <c r="AP230" s="49">
        <v>2094000000</v>
      </c>
      <c r="AQ230" s="50"/>
      <c r="AR230" s="50">
        <v>1474000000</v>
      </c>
      <c r="AS230" s="50"/>
      <c r="AT230" s="50"/>
      <c r="AU230" s="50"/>
      <c r="AV230" s="50"/>
      <c r="AW230" s="50"/>
      <c r="AX230" s="50"/>
      <c r="AY230" s="50"/>
      <c r="AZ230" s="51">
        <v>620000000</v>
      </c>
      <c r="BA230" s="52">
        <v>9477000000</v>
      </c>
      <c r="BB230" s="52">
        <v>14518000000</v>
      </c>
      <c r="BC230" s="49">
        <v>5328000000</v>
      </c>
      <c r="BD230" s="50">
        <v>3190000000</v>
      </c>
      <c r="BE230" s="50"/>
      <c r="BF230" s="50">
        <v>345000000</v>
      </c>
      <c r="BG230" s="51">
        <v>1793000000</v>
      </c>
      <c r="BH230" s="49">
        <v>1208000000</v>
      </c>
      <c r="BI230" s="50"/>
      <c r="BJ230" s="50"/>
      <c r="BK230" s="51"/>
      <c r="BL230" s="49"/>
      <c r="BM230" s="50"/>
      <c r="BN230" s="50"/>
      <c r="BO230" s="50"/>
      <c r="BP230" s="50"/>
      <c r="BQ230" s="51"/>
      <c r="BR230" s="52">
        <v>6536000000</v>
      </c>
      <c r="BS230" s="49">
        <v>6247000000</v>
      </c>
      <c r="BT230" s="50"/>
      <c r="BU230" s="51"/>
      <c r="BV230" s="49">
        <v>1781000000</v>
      </c>
      <c r="BW230" s="50"/>
      <c r="BX230" s="50">
        <v>931000000</v>
      </c>
      <c r="BY230" s="50"/>
      <c r="BZ230" s="50"/>
      <c r="CA230" s="50"/>
      <c r="CB230" s="50"/>
      <c r="CC230" s="50">
        <v>458000000</v>
      </c>
      <c r="CD230" s="50"/>
      <c r="CE230" s="50"/>
      <c r="CF230" s="51">
        <v>392000000</v>
      </c>
      <c r="CG230" s="52">
        <v>8028000000</v>
      </c>
      <c r="CH230" s="60">
        <v>14564000000</v>
      </c>
      <c r="CI230" s="52">
        <v>0</v>
      </c>
      <c r="CJ230" s="49">
        <v>1021000000</v>
      </c>
      <c r="CK230" s="50">
        <v>473000000</v>
      </c>
      <c r="CL230" s="50">
        <v>548000000</v>
      </c>
      <c r="CM230" s="51"/>
      <c r="CN230" s="54">
        <v>-3956000000</v>
      </c>
      <c r="CO230" s="50">
        <v>5947000000</v>
      </c>
      <c r="CP230" s="51">
        <v>-3299000000</v>
      </c>
      <c r="CQ230" s="54">
        <v>-287000000</v>
      </c>
      <c r="CR230" s="50">
        <v>241000000</v>
      </c>
      <c r="CS230" s="56">
        <v>-46000000</v>
      </c>
      <c r="CT230" s="52">
        <v>14518000000</v>
      </c>
    </row>
    <row r="231" spans="1:98" x14ac:dyDescent="0.2">
      <c r="A231" s="47" t="s">
        <v>721</v>
      </c>
      <c r="B231" s="47" t="s">
        <v>722</v>
      </c>
      <c r="C231" s="47" t="str">
        <f>VLOOKUP(A231,'[1]S&amp;P 500 Wikipedia'!A:D,3,FALSE)</f>
        <v>Energy</v>
      </c>
      <c r="D231" s="47">
        <v>88392</v>
      </c>
      <c r="E231" s="47" t="s">
        <v>16</v>
      </c>
      <c r="F231" s="47">
        <v>2018</v>
      </c>
      <c r="G231" s="47" t="s">
        <v>17</v>
      </c>
      <c r="H231" s="48">
        <v>43465</v>
      </c>
      <c r="I231" s="48">
        <v>43504</v>
      </c>
      <c r="J231" s="48">
        <v>43504</v>
      </c>
      <c r="K231" s="47">
        <v>2248000000</v>
      </c>
      <c r="L231" s="47">
        <v>2248000000</v>
      </c>
      <c r="M231" s="47" t="s">
        <v>1824</v>
      </c>
      <c r="N231" s="49">
        <v>3280000000</v>
      </c>
      <c r="O231" s="50">
        <v>3280000000</v>
      </c>
      <c r="P231" s="51"/>
      <c r="Q231" s="49">
        <v>1498000000</v>
      </c>
      <c r="R231" s="50">
        <v>1498000000</v>
      </c>
      <c r="S231" s="51"/>
      <c r="T231" s="52"/>
      <c r="U231" s="49">
        <v>385000000</v>
      </c>
      <c r="V231" s="50"/>
      <c r="W231" s="50"/>
      <c r="X231" s="50"/>
      <c r="Y231" s="51"/>
      <c r="Z231" s="52">
        <v>559000000</v>
      </c>
      <c r="AA231" s="52"/>
      <c r="AB231" s="52">
        <v>260000000</v>
      </c>
      <c r="AC231" s="52"/>
      <c r="AD231" s="52"/>
      <c r="AE231" s="52">
        <v>23000000</v>
      </c>
      <c r="AF231" s="52"/>
      <c r="AG231" s="52">
        <v>276000000</v>
      </c>
      <c r="AH231" s="52">
        <v>5722000000</v>
      </c>
      <c r="AI231" s="49">
        <v>37897000000</v>
      </c>
      <c r="AJ231" s="50"/>
      <c r="AK231" s="51"/>
      <c r="AL231" s="49">
        <v>7481000000</v>
      </c>
      <c r="AM231" s="50"/>
      <c r="AN231" s="50"/>
      <c r="AO231" s="51"/>
      <c r="AP231" s="49">
        <v>27766000000</v>
      </c>
      <c r="AQ231" s="50"/>
      <c r="AR231" s="50">
        <v>21965000000</v>
      </c>
      <c r="AS231" s="50">
        <v>2880000000</v>
      </c>
      <c r="AT231" s="50"/>
      <c r="AU231" s="50">
        <v>1566000000</v>
      </c>
      <c r="AV231" s="50"/>
      <c r="AW231" s="50"/>
      <c r="AX231" s="50"/>
      <c r="AY231" s="50"/>
      <c r="AZ231" s="51">
        <v>1355000000</v>
      </c>
      <c r="BA231" s="52">
        <v>73144000000</v>
      </c>
      <c r="BB231" s="52">
        <v>78866000000</v>
      </c>
      <c r="BC231" s="49">
        <v>2487000000</v>
      </c>
      <c r="BD231" s="50">
        <v>1337000000</v>
      </c>
      <c r="BE231" s="50">
        <v>483000000</v>
      </c>
      <c r="BF231" s="50">
        <v>579000000</v>
      </c>
      <c r="BG231" s="51">
        <v>88000000</v>
      </c>
      <c r="BH231" s="49">
        <v>3388000000</v>
      </c>
      <c r="BI231" s="50"/>
      <c r="BJ231" s="50"/>
      <c r="BK231" s="51">
        <v>3388000000</v>
      </c>
      <c r="BL231" s="49">
        <v>806000000</v>
      </c>
      <c r="BM231" s="50"/>
      <c r="BN231" s="50"/>
      <c r="BO231" s="50"/>
      <c r="BP231" s="50"/>
      <c r="BQ231" s="51">
        <v>806000000</v>
      </c>
      <c r="BR231" s="52">
        <v>6681000000</v>
      </c>
      <c r="BS231" s="49">
        <v>33105000000</v>
      </c>
      <c r="BT231" s="50">
        <v>33105000000</v>
      </c>
      <c r="BU231" s="51"/>
      <c r="BV231" s="49">
        <v>3883000000</v>
      </c>
      <c r="BW231" s="50"/>
      <c r="BX231" s="50"/>
      <c r="BY231" s="50"/>
      <c r="BZ231" s="50"/>
      <c r="CA231" s="50"/>
      <c r="CB231" s="50"/>
      <c r="CC231" s="50">
        <v>876000000</v>
      </c>
      <c r="CD231" s="50"/>
      <c r="CE231" s="50"/>
      <c r="CF231" s="51">
        <v>3007000000</v>
      </c>
      <c r="CG231" s="52">
        <v>36988000000</v>
      </c>
      <c r="CH231" s="60">
        <v>43669000000</v>
      </c>
      <c r="CI231" s="52">
        <v>0</v>
      </c>
      <c r="CJ231" s="49">
        <v>41724000000</v>
      </c>
      <c r="CK231" s="50">
        <v>23000000</v>
      </c>
      <c r="CL231" s="50">
        <v>41701000000</v>
      </c>
      <c r="CM231" s="51"/>
      <c r="CN231" s="54"/>
      <c r="CO231" s="50">
        <v>-7716000000</v>
      </c>
      <c r="CP231" s="51">
        <v>-330000000</v>
      </c>
      <c r="CQ231" s="54">
        <v>33678000000</v>
      </c>
      <c r="CR231" s="50">
        <v>1519000000</v>
      </c>
      <c r="CS231" s="56">
        <v>35197000000</v>
      </c>
      <c r="CT231" s="52">
        <v>78866000000</v>
      </c>
    </row>
    <row r="232" spans="1:98" x14ac:dyDescent="0.2">
      <c r="A232" s="47" t="s">
        <v>248</v>
      </c>
      <c r="B232" s="47" t="s">
        <v>249</v>
      </c>
      <c r="C232" s="47" t="str">
        <f>VLOOKUP(A232,'[1]S&amp;P 500 Wikipedia'!A:D,3,FALSE)</f>
        <v>Consumer Discretionary</v>
      </c>
      <c r="D232" s="47">
        <v>327637</v>
      </c>
      <c r="E232" s="47" t="s">
        <v>16</v>
      </c>
      <c r="F232" s="47">
        <v>2018</v>
      </c>
      <c r="G232" s="47" t="s">
        <v>17</v>
      </c>
      <c r="H232" s="48">
        <v>43524</v>
      </c>
      <c r="I232" s="48">
        <v>43574</v>
      </c>
      <c r="J232" s="48">
        <v>43742</v>
      </c>
      <c r="K232" s="47">
        <v>169613000</v>
      </c>
      <c r="L232" s="47">
        <v>170594000</v>
      </c>
      <c r="M232" s="47" t="s">
        <v>2091</v>
      </c>
      <c r="N232" s="49">
        <v>46938000</v>
      </c>
      <c r="O232" s="50">
        <v>46938000</v>
      </c>
      <c r="P232" s="51"/>
      <c r="Q232" s="49">
        <v>139850000</v>
      </c>
      <c r="R232" s="50">
        <v>139850000</v>
      </c>
      <c r="S232" s="51"/>
      <c r="T232" s="52"/>
      <c r="U232" s="49">
        <v>2519455000</v>
      </c>
      <c r="V232" s="50"/>
      <c r="W232" s="50"/>
      <c r="X232" s="50"/>
      <c r="Y232" s="51"/>
      <c r="Z232" s="52">
        <v>507770000</v>
      </c>
      <c r="AA232" s="52"/>
      <c r="AB232" s="52"/>
      <c r="AC232" s="52"/>
      <c r="AD232" s="52"/>
      <c r="AE232" s="52"/>
      <c r="AF232" s="52"/>
      <c r="AG232" s="52">
        <v>507770000</v>
      </c>
      <c r="AH232" s="52">
        <v>3214013000</v>
      </c>
      <c r="AI232" s="49">
        <v>2828058000</v>
      </c>
      <c r="AJ232" s="50"/>
      <c r="AK232" s="51"/>
      <c r="AL232" s="49"/>
      <c r="AM232" s="50"/>
      <c r="AN232" s="50"/>
      <c r="AO232" s="51"/>
      <c r="AP232" s="49">
        <v>12675796000</v>
      </c>
      <c r="AQ232" s="50"/>
      <c r="AR232" s="50"/>
      <c r="AS232" s="50"/>
      <c r="AT232" s="50"/>
      <c r="AU232" s="50">
        <v>61346000</v>
      </c>
      <c r="AV232" s="50"/>
      <c r="AW232" s="50"/>
      <c r="AX232" s="50"/>
      <c r="AY232" s="50"/>
      <c r="AZ232" s="51">
        <v>12614450000</v>
      </c>
      <c r="BA232" s="52">
        <v>15503854000</v>
      </c>
      <c r="BB232" s="52">
        <v>18717867000</v>
      </c>
      <c r="BC232" s="49">
        <v>915159000</v>
      </c>
      <c r="BD232" s="50">
        <v>593171000</v>
      </c>
      <c r="BE232" s="50">
        <v>3784000</v>
      </c>
      <c r="BF232" s="50"/>
      <c r="BG232" s="51">
        <v>318204000</v>
      </c>
      <c r="BH232" s="49">
        <v>396350000</v>
      </c>
      <c r="BI232" s="50">
        <v>1129000</v>
      </c>
      <c r="BJ232" s="50"/>
      <c r="BK232" s="51">
        <v>395221000</v>
      </c>
      <c r="BL232" s="49">
        <v>0</v>
      </c>
      <c r="BM232" s="50"/>
      <c r="BN232" s="50"/>
      <c r="BO232" s="50"/>
      <c r="BP232" s="50"/>
      <c r="BQ232" s="51">
        <v>0</v>
      </c>
      <c r="BR232" s="52">
        <v>1311509000</v>
      </c>
      <c r="BS232" s="49">
        <v>13776534000</v>
      </c>
      <c r="BT232" s="50">
        <v>13776534000</v>
      </c>
      <c r="BU232" s="51">
        <v>0</v>
      </c>
      <c r="BV232" s="49">
        <v>272796000</v>
      </c>
      <c r="BW232" s="50"/>
      <c r="BX232" s="50"/>
      <c r="BY232" s="50"/>
      <c r="BZ232" s="50"/>
      <c r="CA232" s="50"/>
      <c r="CB232" s="50"/>
      <c r="CC232" s="50"/>
      <c r="CD232" s="50"/>
      <c r="CE232" s="50"/>
      <c r="CF232" s="51">
        <v>272796000</v>
      </c>
      <c r="CG232" s="52">
        <v>14049330000</v>
      </c>
      <c r="CH232" s="60">
        <v>15360839000</v>
      </c>
      <c r="CI232" s="52"/>
      <c r="CJ232" s="49">
        <v>1320892000</v>
      </c>
      <c r="CK232" s="50">
        <v>83739000</v>
      </c>
      <c r="CL232" s="50">
        <v>1237153000</v>
      </c>
      <c r="CM232" s="51"/>
      <c r="CN232" s="54"/>
      <c r="CO232" s="50">
        <v>2104146000</v>
      </c>
      <c r="CP232" s="51">
        <v>-68010000</v>
      </c>
      <c r="CQ232" s="54">
        <v>3357028000</v>
      </c>
      <c r="CR232" s="50"/>
      <c r="CS232" s="56">
        <v>3357028000</v>
      </c>
      <c r="CT232" s="52">
        <v>18717867000</v>
      </c>
    </row>
    <row r="233" spans="1:98" x14ac:dyDescent="0.2">
      <c r="A233" s="47" t="s">
        <v>310</v>
      </c>
      <c r="B233" s="47" t="s">
        <v>311</v>
      </c>
      <c r="C233" s="47" t="str">
        <f>VLOOKUP(A233,'[1]S&amp;P 500 Wikipedia'!A:D,3,FALSE)</f>
        <v>Consumer Staples</v>
      </c>
      <c r="D233" s="47">
        <v>82117</v>
      </c>
      <c r="E233" s="47" t="s">
        <v>16</v>
      </c>
      <c r="F233" s="47">
        <v>2018</v>
      </c>
      <c r="G233" s="47" t="s">
        <v>17</v>
      </c>
      <c r="H233" s="48">
        <v>43465</v>
      </c>
      <c r="I233" s="48">
        <v>43517</v>
      </c>
      <c r="J233" s="48">
        <v>43517</v>
      </c>
      <c r="K233" s="47">
        <v>4261000000</v>
      </c>
      <c r="L233" s="47">
        <v>4305000000</v>
      </c>
      <c r="M233" s="47" t="s">
        <v>1826</v>
      </c>
      <c r="N233" s="49">
        <v>15964000000</v>
      </c>
      <c r="O233" s="50">
        <v>8926000000</v>
      </c>
      <c r="P233" s="51">
        <v>7038000000</v>
      </c>
      <c r="Q233" s="49">
        <v>3396000000</v>
      </c>
      <c r="R233" s="50">
        <v>3396000000</v>
      </c>
      <c r="S233" s="51"/>
      <c r="T233" s="52"/>
      <c r="U233" s="49">
        <v>2766000000</v>
      </c>
      <c r="V233" s="50"/>
      <c r="W233" s="50"/>
      <c r="X233" s="50"/>
      <c r="Y233" s="51"/>
      <c r="Z233" s="52">
        <v>8508000000</v>
      </c>
      <c r="AA233" s="52">
        <v>1962000000</v>
      </c>
      <c r="AB233" s="52"/>
      <c r="AC233" s="52">
        <v>6546000000</v>
      </c>
      <c r="AD233" s="52"/>
      <c r="AE233" s="52"/>
      <c r="AF233" s="52"/>
      <c r="AG233" s="52"/>
      <c r="AH233" s="52">
        <v>30634000000</v>
      </c>
      <c r="AI233" s="49">
        <v>8232000000</v>
      </c>
      <c r="AJ233" s="50"/>
      <c r="AK233" s="51"/>
      <c r="AL233" s="49">
        <v>20274000000</v>
      </c>
      <c r="AM233" s="50">
        <v>20274000000</v>
      </c>
      <c r="AN233" s="50"/>
      <c r="AO233" s="51"/>
      <c r="AP233" s="49">
        <v>24076000000</v>
      </c>
      <c r="AQ233" s="50">
        <v>6733000000</v>
      </c>
      <c r="AR233" s="50">
        <v>10263000000</v>
      </c>
      <c r="AS233" s="50">
        <v>274000000</v>
      </c>
      <c r="AT233" s="50"/>
      <c r="AU233" s="50">
        <v>2667000000</v>
      </c>
      <c r="AV233" s="50"/>
      <c r="AW233" s="50"/>
      <c r="AX233" s="50"/>
      <c r="AY233" s="50"/>
      <c r="AZ233" s="51">
        <v>4139000000</v>
      </c>
      <c r="BA233" s="52">
        <v>52582000000</v>
      </c>
      <c r="BB233" s="52">
        <v>83216000000</v>
      </c>
      <c r="BC233" s="49">
        <v>9310000000</v>
      </c>
      <c r="BD233" s="50">
        <v>8932000000</v>
      </c>
      <c r="BE233" s="50">
        <v>378000000</v>
      </c>
      <c r="BF233" s="50"/>
      <c r="BG233" s="51"/>
      <c r="BH233" s="49">
        <v>18191000000</v>
      </c>
      <c r="BI233" s="50">
        <v>13194000000</v>
      </c>
      <c r="BJ233" s="50"/>
      <c r="BK233" s="51">
        <v>4997000000</v>
      </c>
      <c r="BL233" s="49">
        <v>1722000000</v>
      </c>
      <c r="BM233" s="50"/>
      <c r="BN233" s="50"/>
      <c r="BO233" s="50"/>
      <c r="BP233" s="50"/>
      <c r="BQ233" s="51">
        <v>1722000000</v>
      </c>
      <c r="BR233" s="52">
        <v>29223000000</v>
      </c>
      <c r="BS233" s="49">
        <v>25364000000</v>
      </c>
      <c r="BT233" s="50"/>
      <c r="BU233" s="51"/>
      <c r="BV233" s="49">
        <v>9571000000</v>
      </c>
      <c r="BW233" s="50"/>
      <c r="BX233" s="50"/>
      <c r="BY233" s="50"/>
      <c r="BZ233" s="50"/>
      <c r="CA233" s="50"/>
      <c r="CB233" s="50"/>
      <c r="CC233" s="50">
        <v>1933000000</v>
      </c>
      <c r="CD233" s="50"/>
      <c r="CE233" s="50"/>
      <c r="CF233" s="51">
        <v>7638000000</v>
      </c>
      <c r="CG233" s="52">
        <v>34935000000</v>
      </c>
      <c r="CH233" s="60">
        <v>64158000000</v>
      </c>
      <c r="CI233" s="52"/>
      <c r="CJ233" s="49">
        <v>18280000000</v>
      </c>
      <c r="CK233" s="50">
        <v>1760000000</v>
      </c>
      <c r="CL233" s="50">
        <v>16520000000</v>
      </c>
      <c r="CM233" s="51"/>
      <c r="CN233" s="54">
        <v>-51719000000</v>
      </c>
      <c r="CO233" s="50">
        <v>63234000000</v>
      </c>
      <c r="CP233" s="51">
        <v>-12814000000</v>
      </c>
      <c r="CQ233" s="54">
        <v>16981000000</v>
      </c>
      <c r="CR233" s="50">
        <v>2077000000</v>
      </c>
      <c r="CS233" s="56">
        <v>19058000000</v>
      </c>
      <c r="CT233" s="52">
        <v>83216000000</v>
      </c>
    </row>
    <row r="234" spans="1:98" x14ac:dyDescent="0.2">
      <c r="A234" s="47" t="s">
        <v>733</v>
      </c>
      <c r="B234" s="47" t="s">
        <v>734</v>
      </c>
      <c r="C234" s="47" t="str">
        <f>VLOOKUP(A234,'[1]S&amp;P 500 Wikipedia'!A:D,3,FALSE)</f>
        <v>Consumer Staples</v>
      </c>
      <c r="D234" s="47">
        <v>258154</v>
      </c>
      <c r="E234" s="47" t="s">
        <v>16</v>
      </c>
      <c r="F234" s="47">
        <v>2018</v>
      </c>
      <c r="G234" s="47" t="s">
        <v>17</v>
      </c>
      <c r="H234" s="48">
        <v>43524</v>
      </c>
      <c r="I234" s="48">
        <v>43557</v>
      </c>
      <c r="J234" s="48">
        <v>43732</v>
      </c>
      <c r="K234" s="47">
        <v>798000000</v>
      </c>
      <c r="L234" s="47">
        <v>806000000</v>
      </c>
      <c r="M234" s="47" t="s">
        <v>2092</v>
      </c>
      <c r="N234" s="49">
        <v>429000000</v>
      </c>
      <c r="O234" s="50">
        <v>429000000</v>
      </c>
      <c r="P234" s="51"/>
      <c r="Q234" s="49">
        <v>1589000000</v>
      </c>
      <c r="R234" s="50"/>
      <c r="S234" s="51"/>
      <c r="T234" s="52"/>
      <c r="U234" s="49">
        <v>6846000000</v>
      </c>
      <c r="V234" s="50"/>
      <c r="W234" s="50"/>
      <c r="X234" s="50"/>
      <c r="Y234" s="51"/>
      <c r="Z234" s="52">
        <v>1939000000</v>
      </c>
      <c r="AA234" s="52">
        <v>592000000</v>
      </c>
      <c r="AB234" s="52"/>
      <c r="AC234" s="52">
        <v>166000000</v>
      </c>
      <c r="AD234" s="52"/>
      <c r="AE234" s="52"/>
      <c r="AF234" s="52"/>
      <c r="AG234" s="52">
        <v>1181000000</v>
      </c>
      <c r="AH234" s="52">
        <v>10803000000</v>
      </c>
      <c r="AI234" s="49">
        <v>21635000000</v>
      </c>
      <c r="AJ234" s="50"/>
      <c r="AK234" s="51"/>
      <c r="AL234" s="49"/>
      <c r="AM234" s="50"/>
      <c r="AN234" s="50"/>
      <c r="AO234" s="51"/>
      <c r="AP234" s="49">
        <v>5680000000</v>
      </c>
      <c r="AQ234" s="50">
        <v>1258000000</v>
      </c>
      <c r="AR234" s="50">
        <v>3087000000</v>
      </c>
      <c r="AS234" s="50"/>
      <c r="AT234" s="50"/>
      <c r="AU234" s="50"/>
      <c r="AV234" s="50"/>
      <c r="AW234" s="50"/>
      <c r="AX234" s="50"/>
      <c r="AY234" s="50"/>
      <c r="AZ234" s="51">
        <v>1335000000</v>
      </c>
      <c r="BA234" s="52">
        <v>27315000000</v>
      </c>
      <c r="BB234" s="52">
        <v>38118000000</v>
      </c>
      <c r="BC234" s="49">
        <v>7286000000</v>
      </c>
      <c r="BD234" s="50">
        <v>6059000000</v>
      </c>
      <c r="BE234" s="50"/>
      <c r="BF234" s="50"/>
      <c r="BG234" s="51">
        <v>1227000000</v>
      </c>
      <c r="BH234" s="49">
        <v>3157000000</v>
      </c>
      <c r="BI234" s="50"/>
      <c r="BJ234" s="50"/>
      <c r="BK234" s="51"/>
      <c r="BL234" s="49">
        <v>5393000000</v>
      </c>
      <c r="BM234" s="50"/>
      <c r="BN234" s="50"/>
      <c r="BO234" s="50">
        <v>1562000000</v>
      </c>
      <c r="BP234" s="50"/>
      <c r="BQ234" s="51">
        <v>3831000000</v>
      </c>
      <c r="BR234" s="52">
        <v>15836000000</v>
      </c>
      <c r="BS234" s="49">
        <v>12072000000</v>
      </c>
      <c r="BT234" s="50"/>
      <c r="BU234" s="51"/>
      <c r="BV234" s="49">
        <v>2375000000</v>
      </c>
      <c r="BW234" s="50"/>
      <c r="BX234" s="50">
        <v>494000000</v>
      </c>
      <c r="BY234" s="50"/>
      <c r="BZ234" s="50"/>
      <c r="CA234" s="50"/>
      <c r="CB234" s="50"/>
      <c r="CC234" s="50"/>
      <c r="CD234" s="50"/>
      <c r="CE234" s="50"/>
      <c r="CF234" s="51">
        <v>1881000000</v>
      </c>
      <c r="CG234" s="52">
        <v>14447000000</v>
      </c>
      <c r="CH234" s="60">
        <v>30283000000</v>
      </c>
      <c r="CI234" s="52">
        <v>0</v>
      </c>
      <c r="CJ234" s="49">
        <v>5163000000</v>
      </c>
      <c r="CK234" s="50"/>
      <c r="CL234" s="50"/>
      <c r="CM234" s="51"/>
      <c r="CN234" s="54">
        <v>-16612000000</v>
      </c>
      <c r="CO234" s="50">
        <v>19681000000</v>
      </c>
      <c r="CP234" s="51">
        <v>-346000000</v>
      </c>
      <c r="CQ234" s="54">
        <v>7886000000</v>
      </c>
      <c r="CR234" s="50">
        <v>-51000000</v>
      </c>
      <c r="CS234" s="56">
        <v>7835000000</v>
      </c>
      <c r="CT234" s="52">
        <v>38118000000</v>
      </c>
    </row>
    <row r="235" spans="1:98" x14ac:dyDescent="0.2">
      <c r="A235" s="47" t="s">
        <v>727</v>
      </c>
      <c r="B235" s="47" t="s">
        <v>728</v>
      </c>
      <c r="C235" s="47" t="str">
        <f>VLOOKUP(A235,'[1]S&amp;P 500 Wikipedia'!A:D,3,FALSE)</f>
        <v>Consumer Discretionary</v>
      </c>
      <c r="D235" s="47">
        <v>186130</v>
      </c>
      <c r="E235" s="47" t="s">
        <v>16</v>
      </c>
      <c r="F235" s="47">
        <v>2018</v>
      </c>
      <c r="G235" s="47" t="s">
        <v>17</v>
      </c>
      <c r="H235" s="48">
        <v>43524</v>
      </c>
      <c r="I235" s="48">
        <v>43546</v>
      </c>
      <c r="J235" s="48">
        <v>43714</v>
      </c>
      <c r="K235" s="47">
        <v>162000000</v>
      </c>
      <c r="L235" s="47">
        <v>162000000</v>
      </c>
      <c r="M235" s="47" t="s">
        <v>2093</v>
      </c>
      <c r="N235" s="49">
        <v>934000000</v>
      </c>
      <c r="O235" s="50">
        <v>934000000</v>
      </c>
      <c r="P235" s="51"/>
      <c r="Q235" s="49"/>
      <c r="R235" s="50"/>
      <c r="S235" s="51"/>
      <c r="T235" s="52"/>
      <c r="U235" s="49">
        <v>3475000000</v>
      </c>
      <c r="V235" s="50"/>
      <c r="W235" s="50"/>
      <c r="X235" s="50"/>
      <c r="Y235" s="51"/>
      <c r="Z235" s="52">
        <v>426000000</v>
      </c>
      <c r="AA235" s="52"/>
      <c r="AB235" s="52"/>
      <c r="AC235" s="52"/>
      <c r="AD235" s="52"/>
      <c r="AE235" s="52"/>
      <c r="AF235" s="52"/>
      <c r="AG235" s="52">
        <v>426000000</v>
      </c>
      <c r="AH235" s="52">
        <v>4835000000</v>
      </c>
      <c r="AI235" s="49">
        <v>7428000000</v>
      </c>
      <c r="AJ235" s="50"/>
      <c r="AK235" s="51"/>
      <c r="AL235" s="49"/>
      <c r="AM235" s="50"/>
      <c r="AN235" s="50"/>
      <c r="AO235" s="51"/>
      <c r="AP235" s="49">
        <v>206000000</v>
      </c>
      <c r="AQ235" s="50"/>
      <c r="AR235" s="50"/>
      <c r="AS235" s="50"/>
      <c r="AT235" s="50"/>
      <c r="AU235" s="50"/>
      <c r="AV235" s="50"/>
      <c r="AW235" s="50"/>
      <c r="AX235" s="50"/>
      <c r="AY235" s="50"/>
      <c r="AZ235" s="51">
        <v>206000000</v>
      </c>
      <c r="BA235" s="52">
        <v>7634000000</v>
      </c>
      <c r="BB235" s="52">
        <v>12469000000</v>
      </c>
      <c r="BC235" s="49">
        <v>2615000000</v>
      </c>
      <c r="BD235" s="50">
        <v>1187000000</v>
      </c>
      <c r="BE235" s="50">
        <v>64000000</v>
      </c>
      <c r="BF235" s="50"/>
      <c r="BG235" s="51">
        <v>1364000000</v>
      </c>
      <c r="BH235" s="49"/>
      <c r="BI235" s="50"/>
      <c r="BJ235" s="50"/>
      <c r="BK235" s="51"/>
      <c r="BL235" s="49">
        <v>1638000000</v>
      </c>
      <c r="BM235" s="50"/>
      <c r="BN235" s="50"/>
      <c r="BO235" s="50"/>
      <c r="BP235" s="50"/>
      <c r="BQ235" s="51">
        <v>1638000000</v>
      </c>
      <c r="BR235" s="52">
        <v>4253000000</v>
      </c>
      <c r="BS235" s="49">
        <v>1861000000</v>
      </c>
      <c r="BT235" s="50"/>
      <c r="BU235" s="51"/>
      <c r="BV235" s="49">
        <v>828000000</v>
      </c>
      <c r="BW235" s="50"/>
      <c r="BX235" s="50"/>
      <c r="BY235" s="50"/>
      <c r="BZ235" s="50"/>
      <c r="CA235" s="50"/>
      <c r="CB235" s="50"/>
      <c r="CC235" s="50">
        <v>184000000</v>
      </c>
      <c r="CD235" s="50"/>
      <c r="CE235" s="50"/>
      <c r="CF235" s="51">
        <v>644000000</v>
      </c>
      <c r="CG235" s="52">
        <v>2689000000</v>
      </c>
      <c r="CH235" s="60">
        <v>6942000000</v>
      </c>
      <c r="CI235" s="52"/>
      <c r="CJ235" s="49">
        <v>3208000000</v>
      </c>
      <c r="CK235" s="50"/>
      <c r="CL235" s="50"/>
      <c r="CM235" s="51"/>
      <c r="CN235" s="54">
        <v>-11076000000</v>
      </c>
      <c r="CO235" s="50">
        <v>13395000000</v>
      </c>
      <c r="CP235" s="51"/>
      <c r="CQ235" s="54">
        <v>5527000000</v>
      </c>
      <c r="CR235" s="50"/>
      <c r="CS235" s="56">
        <v>5527000000</v>
      </c>
      <c r="CT235" s="52">
        <v>12469000000</v>
      </c>
    </row>
    <row r="236" spans="1:98" x14ac:dyDescent="0.2">
      <c r="A236" s="47" t="s">
        <v>706</v>
      </c>
      <c r="B236" s="47" t="s">
        <v>707</v>
      </c>
      <c r="C236" s="47" t="str">
        <f>VLOOKUP(A236,'[1]S&amp;P 500 Wikipedia'!A:D,3,FALSE)</f>
        <v>Industrials</v>
      </c>
      <c r="D236" s="47">
        <v>99395</v>
      </c>
      <c r="E236" s="47" t="s">
        <v>16</v>
      </c>
      <c r="F236" s="47">
        <v>2018</v>
      </c>
      <c r="G236" s="47" t="s">
        <v>17</v>
      </c>
      <c r="H236" s="48">
        <v>43465</v>
      </c>
      <c r="I236" s="48">
        <v>43490</v>
      </c>
      <c r="J236" s="48">
        <v>43572</v>
      </c>
      <c r="K236" s="47">
        <v>101084000</v>
      </c>
      <c r="L236" s="47">
        <v>101502000</v>
      </c>
      <c r="M236" s="47" t="s">
        <v>2094</v>
      </c>
      <c r="N236" s="49">
        <v>100500000</v>
      </c>
      <c r="O236" s="50">
        <v>100500000</v>
      </c>
      <c r="P236" s="51"/>
      <c r="Q236" s="49">
        <v>301200000</v>
      </c>
      <c r="R236" s="50">
        <v>301200000</v>
      </c>
      <c r="S236" s="51"/>
      <c r="T236" s="52"/>
      <c r="U236" s="49">
        <v>160300000</v>
      </c>
      <c r="V236" s="50"/>
      <c r="W236" s="50"/>
      <c r="X236" s="50"/>
      <c r="Y236" s="51"/>
      <c r="Z236" s="52">
        <v>73400000</v>
      </c>
      <c r="AA236" s="52"/>
      <c r="AB236" s="52"/>
      <c r="AC236" s="52"/>
      <c r="AD236" s="52"/>
      <c r="AE236" s="52"/>
      <c r="AF236" s="52"/>
      <c r="AG236" s="52">
        <v>73400000</v>
      </c>
      <c r="AH236" s="52">
        <v>635400000</v>
      </c>
      <c r="AI236" s="49">
        <v>8691100000</v>
      </c>
      <c r="AJ236" s="50"/>
      <c r="AK236" s="51"/>
      <c r="AL236" s="49">
        <v>44900000</v>
      </c>
      <c r="AM236" s="50"/>
      <c r="AN236" s="50"/>
      <c r="AO236" s="51"/>
      <c r="AP236" s="49">
        <v>98400000</v>
      </c>
      <c r="AQ236" s="50"/>
      <c r="AR236" s="50"/>
      <c r="AS236" s="50"/>
      <c r="AT236" s="50"/>
      <c r="AU236" s="50"/>
      <c r="AV236" s="50"/>
      <c r="AW236" s="50"/>
      <c r="AX236" s="50"/>
      <c r="AY236" s="50"/>
      <c r="AZ236" s="51">
        <v>98400000</v>
      </c>
      <c r="BA236" s="52">
        <v>8834400000</v>
      </c>
      <c r="BB236" s="52">
        <v>9469800000</v>
      </c>
      <c r="BC236" s="49">
        <v>436900000</v>
      </c>
      <c r="BD236" s="50"/>
      <c r="BE236" s="50"/>
      <c r="BF236" s="50"/>
      <c r="BG236" s="51">
        <v>436900000</v>
      </c>
      <c r="BH236" s="49">
        <v>10100000</v>
      </c>
      <c r="BI236" s="50"/>
      <c r="BJ236" s="50"/>
      <c r="BK236" s="51">
        <v>10100000</v>
      </c>
      <c r="BL236" s="49"/>
      <c r="BM236" s="50"/>
      <c r="BN236" s="50"/>
      <c r="BO236" s="50"/>
      <c r="BP236" s="50"/>
      <c r="BQ236" s="51"/>
      <c r="BR236" s="52">
        <v>447000000</v>
      </c>
      <c r="BS236" s="49">
        <v>2679300000</v>
      </c>
      <c r="BT236" s="50"/>
      <c r="BU236" s="51"/>
      <c r="BV236" s="49">
        <v>1210800000</v>
      </c>
      <c r="BW236" s="50"/>
      <c r="BX236" s="50"/>
      <c r="BY236" s="50"/>
      <c r="BZ236" s="50"/>
      <c r="CA236" s="50"/>
      <c r="CB236" s="50"/>
      <c r="CC236" s="50">
        <v>1079900000</v>
      </c>
      <c r="CD236" s="50"/>
      <c r="CE236" s="50"/>
      <c r="CF236" s="51">
        <v>130900000</v>
      </c>
      <c r="CG236" s="52">
        <v>3890100000</v>
      </c>
      <c r="CH236" s="60">
        <v>4337100000</v>
      </c>
      <c r="CI236" s="52">
        <v>5700000</v>
      </c>
      <c r="CJ236" s="49">
        <v>947600000</v>
      </c>
      <c r="CK236" s="50">
        <v>1000000</v>
      </c>
      <c r="CL236" s="50">
        <v>946600000</v>
      </c>
      <c r="CM236" s="51"/>
      <c r="CN236" s="54"/>
      <c r="CO236" s="50">
        <v>3870600000</v>
      </c>
      <c r="CP236" s="51">
        <v>-10900000</v>
      </c>
      <c r="CQ236" s="54">
        <v>4813000000</v>
      </c>
      <c r="CR236" s="50">
        <v>319700000</v>
      </c>
      <c r="CS236" s="56">
        <v>5132700000</v>
      </c>
      <c r="CT236" s="52">
        <v>9469800000</v>
      </c>
    </row>
    <row r="237" spans="1:98" x14ac:dyDescent="0.2">
      <c r="A237" s="47" t="s">
        <v>736</v>
      </c>
      <c r="B237" s="47" t="s">
        <v>737</v>
      </c>
      <c r="C237" s="47" t="str">
        <f>VLOOKUP(A237,'[1]S&amp;P 500 Wikipedia'!A:D,3,FALSE)</f>
        <v>Consumer Discretionary</v>
      </c>
      <c r="D237" s="47">
        <v>185942</v>
      </c>
      <c r="E237" s="47" t="s">
        <v>16</v>
      </c>
      <c r="F237" s="47">
        <v>2018</v>
      </c>
      <c r="G237" s="47" t="s">
        <v>17</v>
      </c>
      <c r="H237" s="48">
        <v>43524</v>
      </c>
      <c r="I237" s="48">
        <v>43546</v>
      </c>
      <c r="J237" s="48">
        <v>43714</v>
      </c>
      <c r="K237" s="47">
        <v>273000000</v>
      </c>
      <c r="L237" s="47">
        <v>280000000</v>
      </c>
      <c r="M237" s="47" t="s">
        <v>2095</v>
      </c>
      <c r="N237" s="49">
        <v>1413000000</v>
      </c>
      <c r="O237" s="50">
        <v>1413000000</v>
      </c>
      <c r="P237" s="51"/>
      <c r="Q237" s="49">
        <v>367000000</v>
      </c>
      <c r="R237" s="50">
        <v>367000000</v>
      </c>
      <c r="S237" s="51"/>
      <c r="T237" s="52"/>
      <c r="U237" s="49">
        <v>1248000000</v>
      </c>
      <c r="V237" s="50"/>
      <c r="W237" s="50"/>
      <c r="X237" s="50"/>
      <c r="Y237" s="51"/>
      <c r="Z237" s="52">
        <v>232000000</v>
      </c>
      <c r="AA237" s="52"/>
      <c r="AB237" s="52"/>
      <c r="AC237" s="52"/>
      <c r="AD237" s="52"/>
      <c r="AE237" s="52"/>
      <c r="AF237" s="52"/>
      <c r="AG237" s="52">
        <v>232000000</v>
      </c>
      <c r="AH237" s="52">
        <v>3260000000</v>
      </c>
      <c r="AI237" s="49">
        <v>2818000000</v>
      </c>
      <c r="AJ237" s="50"/>
      <c r="AK237" s="51"/>
      <c r="AL237" s="49"/>
      <c r="AM237" s="50"/>
      <c r="AN237" s="50"/>
      <c r="AO237" s="51"/>
      <c r="AP237" s="49">
        <v>2012000000</v>
      </c>
      <c r="AQ237" s="50">
        <v>411000000</v>
      </c>
      <c r="AR237" s="50">
        <v>1348000000</v>
      </c>
      <c r="AS237" s="50"/>
      <c r="AT237" s="50"/>
      <c r="AU237" s="50">
        <v>62000000</v>
      </c>
      <c r="AV237" s="50"/>
      <c r="AW237" s="50"/>
      <c r="AX237" s="50"/>
      <c r="AY237" s="50"/>
      <c r="AZ237" s="51">
        <v>191000000</v>
      </c>
      <c r="BA237" s="52">
        <v>4830000000</v>
      </c>
      <c r="BB237" s="52">
        <v>8090000000</v>
      </c>
      <c r="BC237" s="49">
        <v>1914000000</v>
      </c>
      <c r="BD237" s="50">
        <v>711000000</v>
      </c>
      <c r="BE237" s="50">
        <v>121000000</v>
      </c>
      <c r="BF237" s="50"/>
      <c r="BG237" s="51">
        <v>1082000000</v>
      </c>
      <c r="BH237" s="49">
        <v>72000000</v>
      </c>
      <c r="BI237" s="50"/>
      <c r="BJ237" s="50"/>
      <c r="BK237" s="51"/>
      <c r="BL237" s="49">
        <v>0</v>
      </c>
      <c r="BM237" s="50"/>
      <c r="BN237" s="50"/>
      <c r="BO237" s="50"/>
      <c r="BP237" s="50"/>
      <c r="BQ237" s="51">
        <v>0</v>
      </c>
      <c r="BR237" s="52">
        <v>1986000000</v>
      </c>
      <c r="BS237" s="49">
        <v>5739000000</v>
      </c>
      <c r="BT237" s="50"/>
      <c r="BU237" s="51"/>
      <c r="BV237" s="49">
        <v>1230000000</v>
      </c>
      <c r="BW237" s="50"/>
      <c r="BX237" s="50"/>
      <c r="BY237" s="50"/>
      <c r="BZ237" s="50"/>
      <c r="CA237" s="50"/>
      <c r="CB237" s="50"/>
      <c r="CC237" s="50">
        <v>226000000</v>
      </c>
      <c r="CD237" s="50"/>
      <c r="CE237" s="50"/>
      <c r="CF237" s="51">
        <v>1004000000</v>
      </c>
      <c r="CG237" s="52">
        <v>6969000000</v>
      </c>
      <c r="CH237" s="60">
        <v>8955000000</v>
      </c>
      <c r="CI237" s="52">
        <v>0</v>
      </c>
      <c r="CJ237" s="49">
        <v>912000000</v>
      </c>
      <c r="CK237" s="50"/>
      <c r="CL237" s="50"/>
      <c r="CM237" s="51"/>
      <c r="CN237" s="54">
        <v>-358000000</v>
      </c>
      <c r="CO237" s="50">
        <v>-1482000000</v>
      </c>
      <c r="CP237" s="51">
        <v>59000000</v>
      </c>
      <c r="CQ237" s="54">
        <v>-869000000</v>
      </c>
      <c r="CR237" s="50">
        <v>4000000</v>
      </c>
      <c r="CS237" s="56">
        <v>-865000000</v>
      </c>
      <c r="CT237" s="52">
        <v>8090000000</v>
      </c>
    </row>
    <row r="238" spans="1:98" x14ac:dyDescent="0.2">
      <c r="A238" s="47" t="s">
        <v>748</v>
      </c>
      <c r="B238" s="47" t="s">
        <v>749</v>
      </c>
      <c r="C238" s="47" t="str">
        <f>VLOOKUP(A238,'[1]S&amp;P 500 Wikipedia'!A:D,3,FALSE)</f>
        <v>Information Technology</v>
      </c>
      <c r="D238" s="47">
        <v>902720</v>
      </c>
      <c r="E238" s="47" t="s">
        <v>16</v>
      </c>
      <c r="F238" s="47">
        <v>2018</v>
      </c>
      <c r="G238" s="47" t="s">
        <v>17</v>
      </c>
      <c r="H238" s="48">
        <v>43496</v>
      </c>
      <c r="I238" s="48">
        <v>43515</v>
      </c>
      <c r="J238" s="48">
        <v>43585</v>
      </c>
      <c r="K238" s="47">
        <v>149000000</v>
      </c>
      <c r="L238" s="47">
        <v>151000000</v>
      </c>
      <c r="M238" s="47" t="s">
        <v>2096</v>
      </c>
      <c r="N238" s="49">
        <v>327000000</v>
      </c>
      <c r="O238" s="50">
        <v>327000000</v>
      </c>
      <c r="P238" s="51"/>
      <c r="Q238" s="49">
        <v>1877000000</v>
      </c>
      <c r="R238" s="50">
        <v>1877000000</v>
      </c>
      <c r="S238" s="51"/>
      <c r="T238" s="52"/>
      <c r="U238" s="49"/>
      <c r="V238" s="50"/>
      <c r="W238" s="50"/>
      <c r="X238" s="50"/>
      <c r="Y238" s="51"/>
      <c r="Z238" s="52">
        <v>635000000</v>
      </c>
      <c r="AA238" s="52"/>
      <c r="AB238" s="52"/>
      <c r="AC238" s="52">
        <v>92000000</v>
      </c>
      <c r="AD238" s="52"/>
      <c r="AE238" s="52"/>
      <c r="AF238" s="52"/>
      <c r="AG238" s="52">
        <v>543000000</v>
      </c>
      <c r="AH238" s="52">
        <v>2839000000</v>
      </c>
      <c r="AI238" s="49">
        <v>237000000</v>
      </c>
      <c r="AJ238" s="50"/>
      <c r="AK238" s="51"/>
      <c r="AL238" s="49"/>
      <c r="AM238" s="50"/>
      <c r="AN238" s="50"/>
      <c r="AO238" s="51"/>
      <c r="AP238" s="49">
        <v>5694000000</v>
      </c>
      <c r="AQ238" s="50">
        <v>652000000</v>
      </c>
      <c r="AR238" s="50">
        <v>4860000000</v>
      </c>
      <c r="AS238" s="50"/>
      <c r="AT238" s="50"/>
      <c r="AU238" s="50"/>
      <c r="AV238" s="50"/>
      <c r="AW238" s="50"/>
      <c r="AX238" s="50"/>
      <c r="AY238" s="50"/>
      <c r="AZ238" s="51">
        <v>182000000</v>
      </c>
      <c r="BA238" s="52">
        <v>5931000000</v>
      </c>
      <c r="BB238" s="52">
        <v>8770000000</v>
      </c>
      <c r="BC238" s="49">
        <v>1964000000</v>
      </c>
      <c r="BD238" s="50"/>
      <c r="BE238" s="50"/>
      <c r="BF238" s="50"/>
      <c r="BG238" s="51">
        <v>1964000000</v>
      </c>
      <c r="BH238" s="49">
        <v>72000000</v>
      </c>
      <c r="BI238" s="50"/>
      <c r="BJ238" s="50"/>
      <c r="BK238" s="51"/>
      <c r="BL238" s="49">
        <v>23000000</v>
      </c>
      <c r="BM238" s="50"/>
      <c r="BN238" s="50"/>
      <c r="BO238" s="50"/>
      <c r="BP238" s="50"/>
      <c r="BQ238" s="51">
        <v>23000000</v>
      </c>
      <c r="BR238" s="52">
        <v>2059000000</v>
      </c>
      <c r="BS238" s="49">
        <v>3052000000</v>
      </c>
      <c r="BT238" s="50"/>
      <c r="BU238" s="51"/>
      <c r="BV238" s="49">
        <v>348000000</v>
      </c>
      <c r="BW238" s="50"/>
      <c r="BX238" s="50"/>
      <c r="BY238" s="50"/>
      <c r="BZ238" s="50"/>
      <c r="CA238" s="50"/>
      <c r="CB238" s="50"/>
      <c r="CC238" s="50">
        <v>170000000</v>
      </c>
      <c r="CD238" s="50"/>
      <c r="CE238" s="50"/>
      <c r="CF238" s="51">
        <v>178000000</v>
      </c>
      <c r="CG238" s="52">
        <v>3400000000</v>
      </c>
      <c r="CH238" s="60">
        <v>5459000000</v>
      </c>
      <c r="CI238" s="52"/>
      <c r="CJ238" s="49">
        <v>2966000000</v>
      </c>
      <c r="CK238" s="50"/>
      <c r="CL238" s="50"/>
      <c r="CM238" s="51"/>
      <c r="CN238" s="54"/>
      <c r="CO238" s="50">
        <v>372000000</v>
      </c>
      <c r="CP238" s="51">
        <v>-30000000</v>
      </c>
      <c r="CQ238" s="54">
        <v>3308000000</v>
      </c>
      <c r="CR238" s="50">
        <v>3000000</v>
      </c>
      <c r="CS238" s="56">
        <v>3311000000</v>
      </c>
      <c r="CT238" s="52">
        <v>8770000000</v>
      </c>
    </row>
    <row r="239" spans="1:98" x14ac:dyDescent="0.2">
      <c r="A239" s="47" t="s">
        <v>745</v>
      </c>
      <c r="B239" s="47" t="s">
        <v>746</v>
      </c>
      <c r="C239" s="47" t="str">
        <f>VLOOKUP(A239,'[1]S&amp;P 500 Wikipedia'!A:D,3,FALSE)</f>
        <v>Consumer Discretionary</v>
      </c>
      <c r="D239" s="47">
        <v>378178</v>
      </c>
      <c r="E239" s="47" t="s">
        <v>16</v>
      </c>
      <c r="F239" s="47">
        <v>2018</v>
      </c>
      <c r="G239" s="47" t="s">
        <v>17</v>
      </c>
      <c r="H239" s="48">
        <v>43465</v>
      </c>
      <c r="I239" s="48">
        <v>43523</v>
      </c>
      <c r="J239" s="48">
        <v>43683</v>
      </c>
      <c r="K239" s="47">
        <v>134000000</v>
      </c>
      <c r="L239" s="47">
        <v>134800000</v>
      </c>
      <c r="M239" s="47" t="s">
        <v>2097</v>
      </c>
      <c r="N239" s="49">
        <v>268100000</v>
      </c>
      <c r="O239" s="50">
        <v>268100000</v>
      </c>
      <c r="P239" s="51"/>
      <c r="Q239" s="49">
        <v>571600000</v>
      </c>
      <c r="R239" s="50">
        <v>571600000</v>
      </c>
      <c r="S239" s="51"/>
      <c r="T239" s="52"/>
      <c r="U239" s="49">
        <v>633900000</v>
      </c>
      <c r="V239" s="50"/>
      <c r="W239" s="50"/>
      <c r="X239" s="50"/>
      <c r="Y239" s="51"/>
      <c r="Z239" s="52">
        <v>51000000</v>
      </c>
      <c r="AA239" s="52">
        <v>51000000</v>
      </c>
      <c r="AB239" s="52"/>
      <c r="AC239" s="52"/>
      <c r="AD239" s="52"/>
      <c r="AE239" s="52"/>
      <c r="AF239" s="52"/>
      <c r="AG239" s="52"/>
      <c r="AH239" s="52">
        <v>1524600000</v>
      </c>
      <c r="AI239" s="49">
        <v>728500000</v>
      </c>
      <c r="AJ239" s="50">
        <v>1980900000</v>
      </c>
      <c r="AK239" s="51">
        <v>-1252400000</v>
      </c>
      <c r="AL239" s="49"/>
      <c r="AM239" s="50"/>
      <c r="AN239" s="50"/>
      <c r="AO239" s="51"/>
      <c r="AP239" s="49">
        <v>1128900000</v>
      </c>
      <c r="AQ239" s="50"/>
      <c r="AR239" s="50">
        <v>833800000</v>
      </c>
      <c r="AS239" s="50">
        <v>178700000</v>
      </c>
      <c r="AT239" s="50"/>
      <c r="AU239" s="50"/>
      <c r="AV239" s="50"/>
      <c r="AW239" s="50"/>
      <c r="AX239" s="50"/>
      <c r="AY239" s="50"/>
      <c r="AZ239" s="51">
        <v>116400000</v>
      </c>
      <c r="BA239" s="52">
        <v>1857400000</v>
      </c>
      <c r="BB239" s="52">
        <v>3382000000</v>
      </c>
      <c r="BC239" s="49">
        <v>728100000</v>
      </c>
      <c r="BD239" s="50">
        <v>465400000</v>
      </c>
      <c r="BE239" s="50"/>
      <c r="BF239" s="50"/>
      <c r="BG239" s="51">
        <v>262700000</v>
      </c>
      <c r="BH239" s="49">
        <v>1200000</v>
      </c>
      <c r="BI239" s="50"/>
      <c r="BJ239" s="50"/>
      <c r="BK239" s="51"/>
      <c r="BL239" s="49">
        <v>86400000</v>
      </c>
      <c r="BM239" s="50"/>
      <c r="BN239" s="50"/>
      <c r="BO239" s="50"/>
      <c r="BP239" s="50"/>
      <c r="BQ239" s="51">
        <v>86400000</v>
      </c>
      <c r="BR239" s="52">
        <v>815700000</v>
      </c>
      <c r="BS239" s="49">
        <v>1167800000</v>
      </c>
      <c r="BT239" s="50"/>
      <c r="BU239" s="51"/>
      <c r="BV239" s="49">
        <v>240900000</v>
      </c>
      <c r="BW239" s="50"/>
      <c r="BX239" s="50"/>
      <c r="BY239" s="50"/>
      <c r="BZ239" s="50"/>
      <c r="CA239" s="50"/>
      <c r="CB239" s="50"/>
      <c r="CC239" s="50">
        <v>85600000</v>
      </c>
      <c r="CD239" s="50"/>
      <c r="CE239" s="50"/>
      <c r="CF239" s="51">
        <v>155300000</v>
      </c>
      <c r="CG239" s="52">
        <v>1408700000</v>
      </c>
      <c r="CH239" s="60">
        <v>2224400000</v>
      </c>
      <c r="CI239" s="52"/>
      <c r="CJ239" s="49">
        <v>529100000</v>
      </c>
      <c r="CK239" s="50"/>
      <c r="CL239" s="50"/>
      <c r="CM239" s="51"/>
      <c r="CN239" s="54">
        <v>-1908300000</v>
      </c>
      <c r="CO239" s="50">
        <v>2613800000</v>
      </c>
      <c r="CP239" s="51">
        <v>-77600000</v>
      </c>
      <c r="CQ239" s="54">
        <v>1157000000</v>
      </c>
      <c r="CR239" s="50">
        <v>600000</v>
      </c>
      <c r="CS239" s="56">
        <v>1157600000</v>
      </c>
      <c r="CT239" s="52">
        <v>3382000000</v>
      </c>
    </row>
    <row r="240" spans="1:98" x14ac:dyDescent="0.2">
      <c r="A240" s="47" t="s">
        <v>739</v>
      </c>
      <c r="B240" s="47" t="s">
        <v>740</v>
      </c>
      <c r="C240" s="47" t="str">
        <f>VLOOKUP(A240,'[1]S&amp;P 500 Wikipedia'!A:D,3,FALSE)</f>
        <v>Health Care</v>
      </c>
      <c r="D240" s="47">
        <v>378177</v>
      </c>
      <c r="E240" s="47" t="s">
        <v>16</v>
      </c>
      <c r="F240" s="47">
        <v>2018</v>
      </c>
      <c r="G240" s="47" t="s">
        <v>17</v>
      </c>
      <c r="H240" s="48">
        <v>43465</v>
      </c>
      <c r="I240" s="48">
        <v>43524</v>
      </c>
      <c r="J240" s="48">
        <v>43588</v>
      </c>
      <c r="K240" s="47">
        <v>100200000</v>
      </c>
      <c r="L240" s="47">
        <v>101300000</v>
      </c>
      <c r="M240" s="47" t="s">
        <v>2098</v>
      </c>
      <c r="N240" s="49">
        <v>426800000</v>
      </c>
      <c r="O240" s="50">
        <v>426800000</v>
      </c>
      <c r="P240" s="51"/>
      <c r="Q240" s="49">
        <v>1467900000</v>
      </c>
      <c r="R240" s="50">
        <v>1467900000</v>
      </c>
      <c r="S240" s="51"/>
      <c r="T240" s="52"/>
      <c r="U240" s="49">
        <v>237300000</v>
      </c>
      <c r="V240" s="50"/>
      <c r="W240" s="50"/>
      <c r="X240" s="50"/>
      <c r="Y240" s="51"/>
      <c r="Z240" s="52">
        <v>703400000</v>
      </c>
      <c r="AA240" s="52">
        <v>309000000</v>
      </c>
      <c r="AB240" s="52"/>
      <c r="AC240" s="52"/>
      <c r="AD240" s="52"/>
      <c r="AE240" s="52"/>
      <c r="AF240" s="52"/>
      <c r="AG240" s="52">
        <v>394400000</v>
      </c>
      <c r="AH240" s="52">
        <v>2835400000</v>
      </c>
      <c r="AI240" s="49">
        <v>1740300000</v>
      </c>
      <c r="AJ240" s="50"/>
      <c r="AK240" s="51"/>
      <c r="AL240" s="49"/>
      <c r="AM240" s="50"/>
      <c r="AN240" s="50"/>
      <c r="AO240" s="51"/>
      <c r="AP240" s="49">
        <v>11609600000</v>
      </c>
      <c r="AQ240" s="50">
        <v>3911100000</v>
      </c>
      <c r="AR240" s="50">
        <v>7360300000</v>
      </c>
      <c r="AS240" s="50"/>
      <c r="AT240" s="50"/>
      <c r="AU240" s="50">
        <v>1700000</v>
      </c>
      <c r="AV240" s="50"/>
      <c r="AW240" s="50"/>
      <c r="AX240" s="50"/>
      <c r="AY240" s="50">
        <v>60500000</v>
      </c>
      <c r="AZ240" s="51">
        <v>276000000</v>
      </c>
      <c r="BA240" s="52">
        <v>13349900000</v>
      </c>
      <c r="BB240" s="52">
        <v>16185300000</v>
      </c>
      <c r="BC240" s="49">
        <v>1504600000</v>
      </c>
      <c r="BD240" s="50">
        <v>634600000</v>
      </c>
      <c r="BE240" s="50"/>
      <c r="BF240" s="50"/>
      <c r="BG240" s="51">
        <v>870000000</v>
      </c>
      <c r="BH240" s="49">
        <v>10000000</v>
      </c>
      <c r="BI240" s="50"/>
      <c r="BJ240" s="50"/>
      <c r="BK240" s="51"/>
      <c r="BL240" s="49">
        <v>364300000</v>
      </c>
      <c r="BM240" s="50">
        <v>356400000</v>
      </c>
      <c r="BN240" s="50"/>
      <c r="BO240" s="50"/>
      <c r="BP240" s="50"/>
      <c r="BQ240" s="51">
        <v>7900000</v>
      </c>
      <c r="BR240" s="52">
        <v>1878900000</v>
      </c>
      <c r="BS240" s="49">
        <v>5990900000</v>
      </c>
      <c r="BT240" s="50"/>
      <c r="BU240" s="51"/>
      <c r="BV240" s="49">
        <v>1325000000</v>
      </c>
      <c r="BW240" s="50"/>
      <c r="BX240" s="50"/>
      <c r="BY240" s="50"/>
      <c r="BZ240" s="50"/>
      <c r="CA240" s="50"/>
      <c r="CB240" s="50"/>
      <c r="CC240" s="50">
        <v>940000000</v>
      </c>
      <c r="CD240" s="50"/>
      <c r="CE240" s="50"/>
      <c r="CF240" s="51">
        <v>385000000</v>
      </c>
      <c r="CG240" s="52">
        <v>7315900000</v>
      </c>
      <c r="CH240" s="60">
        <v>9194800000</v>
      </c>
      <c r="CI240" s="52"/>
      <c r="CJ240" s="49">
        <v>1462800000</v>
      </c>
      <c r="CK240" s="50"/>
      <c r="CL240" s="50"/>
      <c r="CM240" s="51"/>
      <c r="CN240" s="54">
        <v>-1108100000</v>
      </c>
      <c r="CO240" s="50">
        <v>7079800000</v>
      </c>
      <c r="CP240" s="51">
        <v>-463100000</v>
      </c>
      <c r="CQ240" s="54">
        <v>6971400000</v>
      </c>
      <c r="CR240" s="50">
        <v>19100000</v>
      </c>
      <c r="CS240" s="56">
        <v>6990500000</v>
      </c>
      <c r="CT240" s="52">
        <v>16185300000</v>
      </c>
    </row>
    <row r="241" spans="1:98" x14ac:dyDescent="0.2">
      <c r="A241" s="47" t="s">
        <v>757</v>
      </c>
      <c r="B241" s="47" t="s">
        <v>758</v>
      </c>
      <c r="C241" s="47" t="str">
        <f>VLOOKUP(A241,'[1]S&amp;P 500 Wikipedia'!A:D,3,FALSE)</f>
        <v>Consumer Discretionary</v>
      </c>
      <c r="D241" s="47">
        <v>124743</v>
      </c>
      <c r="E241" s="47" t="s">
        <v>16</v>
      </c>
      <c r="F241" s="47">
        <v>2018</v>
      </c>
      <c r="G241" s="47" t="s">
        <v>17</v>
      </c>
      <c r="H241" s="48">
        <v>43465</v>
      </c>
      <c r="I241" s="48">
        <v>43525</v>
      </c>
      <c r="J241" s="48">
        <v>43587</v>
      </c>
      <c r="K241" s="47">
        <v>317557000</v>
      </c>
      <c r="L241" s="47">
        <v>318635000</v>
      </c>
      <c r="M241" s="47" t="s">
        <v>2099</v>
      </c>
      <c r="N241" s="49">
        <v>331761000</v>
      </c>
      <c r="O241" s="50">
        <v>331761000</v>
      </c>
      <c r="P241" s="51"/>
      <c r="Q241" s="49">
        <v>1154083000</v>
      </c>
      <c r="R241" s="50">
        <v>1154083000</v>
      </c>
      <c r="S241" s="51"/>
      <c r="T241" s="52"/>
      <c r="U241" s="49">
        <v>2836075000</v>
      </c>
      <c r="V241" s="50"/>
      <c r="W241" s="50"/>
      <c r="X241" s="50"/>
      <c r="Y241" s="51"/>
      <c r="Z241" s="52">
        <v>199030000</v>
      </c>
      <c r="AA241" s="52">
        <v>199030000</v>
      </c>
      <c r="AB241" s="52"/>
      <c r="AC241" s="52"/>
      <c r="AD241" s="52"/>
      <c r="AE241" s="52"/>
      <c r="AF241" s="52"/>
      <c r="AG241" s="52"/>
      <c r="AH241" s="52">
        <v>4520949000</v>
      </c>
      <c r="AI241" s="49">
        <v>1220162000</v>
      </c>
      <c r="AJ241" s="50"/>
      <c r="AK241" s="51"/>
      <c r="AL241" s="49">
        <v>179169000</v>
      </c>
      <c r="AM241" s="50"/>
      <c r="AN241" s="50"/>
      <c r="AO241" s="51"/>
      <c r="AP241" s="49">
        <v>5473122000</v>
      </c>
      <c r="AQ241" s="50"/>
      <c r="AR241" s="50">
        <v>4381458000</v>
      </c>
      <c r="AS241" s="50">
        <v>928752000</v>
      </c>
      <c r="AT241" s="50"/>
      <c r="AU241" s="50"/>
      <c r="AV241" s="50"/>
      <c r="AW241" s="50"/>
      <c r="AX241" s="50"/>
      <c r="AY241" s="50"/>
      <c r="AZ241" s="51">
        <v>162912000</v>
      </c>
      <c r="BA241" s="52">
        <v>6872453000</v>
      </c>
      <c r="BB241" s="52">
        <v>11393402000</v>
      </c>
      <c r="BC241" s="49">
        <v>1402828000</v>
      </c>
      <c r="BD241" s="50">
        <v>942398000</v>
      </c>
      <c r="BE241" s="50"/>
      <c r="BF241" s="50"/>
      <c r="BG241" s="51">
        <v>460430000</v>
      </c>
      <c r="BH241" s="49">
        <v>121826000</v>
      </c>
      <c r="BI241" s="50"/>
      <c r="BJ241" s="50"/>
      <c r="BK241" s="51"/>
      <c r="BL241" s="49">
        <v>165694000</v>
      </c>
      <c r="BM241" s="50"/>
      <c r="BN241" s="50"/>
      <c r="BO241" s="50"/>
      <c r="BP241" s="50"/>
      <c r="BQ241" s="51">
        <v>165694000</v>
      </c>
      <c r="BR241" s="52">
        <v>1690348000</v>
      </c>
      <c r="BS241" s="49">
        <v>4188674000</v>
      </c>
      <c r="BT241" s="50"/>
      <c r="BU241" s="51"/>
      <c r="BV241" s="49">
        <v>675628000</v>
      </c>
      <c r="BW241" s="50"/>
      <c r="BX241" s="50"/>
      <c r="BY241" s="50"/>
      <c r="BZ241" s="50"/>
      <c r="CA241" s="50"/>
      <c r="CB241" s="50"/>
      <c r="CC241" s="50">
        <v>311434000</v>
      </c>
      <c r="CD241" s="50"/>
      <c r="CE241" s="50"/>
      <c r="CF241" s="51">
        <v>364194000</v>
      </c>
      <c r="CG241" s="52">
        <v>4864302000</v>
      </c>
      <c r="CH241" s="60">
        <v>6554650000</v>
      </c>
      <c r="CI241" s="52"/>
      <c r="CJ241" s="49">
        <v>1418372000</v>
      </c>
      <c r="CK241" s="50">
        <v>3184000</v>
      </c>
      <c r="CL241" s="50">
        <v>1415188000</v>
      </c>
      <c r="CM241" s="51"/>
      <c r="CN241" s="54">
        <v>-60000000</v>
      </c>
      <c r="CO241" s="50">
        <v>3598876000</v>
      </c>
      <c r="CP241" s="51">
        <v>-174950000</v>
      </c>
      <c r="CQ241" s="54">
        <v>4782298000</v>
      </c>
      <c r="CR241" s="50">
        <v>56454000</v>
      </c>
      <c r="CS241" s="56">
        <v>4838752000</v>
      </c>
      <c r="CT241" s="52">
        <v>11393402000</v>
      </c>
    </row>
    <row r="242" spans="1:98" x14ac:dyDescent="0.2">
      <c r="A242" s="47" t="s">
        <v>751</v>
      </c>
      <c r="B242" s="47" t="s">
        <v>752</v>
      </c>
      <c r="C242" s="47" t="str">
        <f>VLOOKUP(A242,'[1]S&amp;P 500 Wikipedia'!A:D,3,FALSE)</f>
        <v>Health Care</v>
      </c>
      <c r="D242" s="47">
        <v>378181</v>
      </c>
      <c r="E242" s="47" t="s">
        <v>16</v>
      </c>
      <c r="F242" s="47">
        <v>2018</v>
      </c>
      <c r="G242" s="47" t="s">
        <v>17</v>
      </c>
      <c r="H242" s="48">
        <v>43465</v>
      </c>
      <c r="I242" s="48">
        <v>43515</v>
      </c>
      <c r="J242" s="48">
        <v>43587</v>
      </c>
      <c r="K242" s="47">
        <v>1012284000</v>
      </c>
      <c r="L242" s="47">
        <v>1028368000</v>
      </c>
      <c r="M242" s="47" t="s">
        <v>2100</v>
      </c>
      <c r="N242" s="49">
        <v>7408900000</v>
      </c>
      <c r="O242" s="50">
        <v>7320700000</v>
      </c>
      <c r="P242" s="51">
        <v>88200000</v>
      </c>
      <c r="Q242" s="49">
        <v>4593900000</v>
      </c>
      <c r="R242" s="50">
        <v>4593900000</v>
      </c>
      <c r="S242" s="51"/>
      <c r="T242" s="52"/>
      <c r="U242" s="49">
        <v>3098100000</v>
      </c>
      <c r="V242" s="50"/>
      <c r="W242" s="50"/>
      <c r="X242" s="50"/>
      <c r="Y242" s="51"/>
      <c r="Z242" s="52">
        <v>5448700000</v>
      </c>
      <c r="AA242" s="52">
        <v>2036700000</v>
      </c>
      <c r="AB242" s="52"/>
      <c r="AC242" s="52"/>
      <c r="AD242" s="52"/>
      <c r="AE242" s="52"/>
      <c r="AF242" s="52">
        <v>2229100000</v>
      </c>
      <c r="AG242" s="52">
        <v>1182900000</v>
      </c>
      <c r="AH242" s="52">
        <v>20549600000</v>
      </c>
      <c r="AI242" s="49">
        <v>7996100000</v>
      </c>
      <c r="AJ242" s="50"/>
      <c r="AK242" s="51"/>
      <c r="AL242" s="49">
        <v>2005400000</v>
      </c>
      <c r="AM242" s="50"/>
      <c r="AN242" s="50"/>
      <c r="AO242" s="51"/>
      <c r="AP242" s="49">
        <v>13357300000</v>
      </c>
      <c r="AQ242" s="50"/>
      <c r="AR242" s="50">
        <v>1366600000</v>
      </c>
      <c r="AS242" s="50">
        <v>1068000000</v>
      </c>
      <c r="AT242" s="50"/>
      <c r="AU242" s="50">
        <v>2613700000</v>
      </c>
      <c r="AV242" s="50"/>
      <c r="AW242" s="50"/>
      <c r="AX242" s="50">
        <v>6484100000</v>
      </c>
      <c r="AY242" s="50"/>
      <c r="AZ242" s="51">
        <v>1824900000</v>
      </c>
      <c r="BA242" s="52">
        <v>23358800000</v>
      </c>
      <c r="BB242" s="52">
        <v>43908400000</v>
      </c>
      <c r="BC242" s="49">
        <v>2251300000</v>
      </c>
      <c r="BD242" s="50">
        <v>1207100000</v>
      </c>
      <c r="BE242" s="50"/>
      <c r="BF242" s="50">
        <v>650800000</v>
      </c>
      <c r="BG242" s="51">
        <v>393400000</v>
      </c>
      <c r="BH242" s="49">
        <v>1102200000</v>
      </c>
      <c r="BI242" s="50"/>
      <c r="BJ242" s="50"/>
      <c r="BK242" s="51"/>
      <c r="BL242" s="49">
        <v>8534600000</v>
      </c>
      <c r="BM242" s="50"/>
      <c r="BN242" s="50"/>
      <c r="BO242" s="50"/>
      <c r="BP242" s="50">
        <v>692800000</v>
      </c>
      <c r="BQ242" s="51">
        <v>7841800000</v>
      </c>
      <c r="BR242" s="52">
        <v>11888100000</v>
      </c>
      <c r="BS242" s="49">
        <v>9196400000</v>
      </c>
      <c r="BT242" s="50"/>
      <c r="BU242" s="51"/>
      <c r="BV242" s="49">
        <v>11914800000</v>
      </c>
      <c r="BW242" s="50"/>
      <c r="BX242" s="50">
        <v>2802200000</v>
      </c>
      <c r="BY242" s="50"/>
      <c r="BZ242" s="50"/>
      <c r="CA242" s="50"/>
      <c r="CB242" s="50"/>
      <c r="CC242" s="50">
        <v>1312700000</v>
      </c>
      <c r="CD242" s="50"/>
      <c r="CE242" s="50">
        <v>2742300000</v>
      </c>
      <c r="CF242" s="51">
        <v>5057600000</v>
      </c>
      <c r="CG242" s="52">
        <v>21111200000</v>
      </c>
      <c r="CH242" s="60">
        <v>32999300000</v>
      </c>
      <c r="CI242" s="52"/>
      <c r="CJ242" s="49">
        <v>4231400000</v>
      </c>
      <c r="CK242" s="50">
        <v>661000000</v>
      </c>
      <c r="CL242" s="50">
        <v>6583600000</v>
      </c>
      <c r="CM242" s="51">
        <v>-3013200000</v>
      </c>
      <c r="CN242" s="54">
        <v>-69400000</v>
      </c>
      <c r="CO242" s="50">
        <v>11395900000</v>
      </c>
      <c r="CP242" s="51">
        <v>-5729200000</v>
      </c>
      <c r="CQ242" s="54">
        <v>9828700000</v>
      </c>
      <c r="CR242" s="50">
        <v>1080400000</v>
      </c>
      <c r="CS242" s="56">
        <v>10909100000</v>
      </c>
      <c r="CT242" s="52">
        <v>43908400000</v>
      </c>
    </row>
    <row r="243" spans="1:98" x14ac:dyDescent="0.2">
      <c r="A243" s="47" t="s">
        <v>760</v>
      </c>
      <c r="B243" s="47" t="s">
        <v>761</v>
      </c>
      <c r="C243" s="47" t="str">
        <f>VLOOKUP(A243,'[1]S&amp;P 500 Wikipedia'!A:D,3,FALSE)</f>
        <v>Industrials</v>
      </c>
      <c r="D243" s="47">
        <v>103644</v>
      </c>
      <c r="E243" s="47" t="s">
        <v>16</v>
      </c>
      <c r="F243" s="47">
        <v>2018</v>
      </c>
      <c r="G243" s="47" t="s">
        <v>17</v>
      </c>
      <c r="H243" s="48">
        <v>43465</v>
      </c>
      <c r="I243" s="48">
        <v>43504</v>
      </c>
      <c r="J243" s="48">
        <v>43504</v>
      </c>
      <c r="K243" s="47">
        <v>283200000</v>
      </c>
      <c r="L243" s="47">
        <v>285500000</v>
      </c>
      <c r="M243" s="47" t="s">
        <v>1836</v>
      </c>
      <c r="N243" s="49">
        <v>772000000</v>
      </c>
      <c r="O243" s="50">
        <v>772000000</v>
      </c>
      <c r="P243" s="51"/>
      <c r="Q243" s="49">
        <v>2444000000</v>
      </c>
      <c r="R243" s="50">
        <v>2444000000</v>
      </c>
      <c r="S243" s="51"/>
      <c r="T243" s="52"/>
      <c r="U243" s="49">
        <v>2997000000</v>
      </c>
      <c r="V243" s="50"/>
      <c r="W243" s="50"/>
      <c r="X243" s="50"/>
      <c r="Y243" s="51"/>
      <c r="Z243" s="52">
        <v>9890000000</v>
      </c>
      <c r="AA243" s="52"/>
      <c r="AB243" s="52"/>
      <c r="AC243" s="52"/>
      <c r="AD243" s="52"/>
      <c r="AE243" s="52"/>
      <c r="AF243" s="52"/>
      <c r="AG243" s="52">
        <v>9890000000</v>
      </c>
      <c r="AH243" s="52">
        <v>16103000000</v>
      </c>
      <c r="AI243" s="49">
        <v>6124000000</v>
      </c>
      <c r="AJ243" s="50"/>
      <c r="AK243" s="51"/>
      <c r="AL243" s="49"/>
      <c r="AM243" s="50"/>
      <c r="AN243" s="50"/>
      <c r="AO243" s="51"/>
      <c r="AP243" s="49">
        <v>22649000000</v>
      </c>
      <c r="AQ243" s="50">
        <v>3494000000</v>
      </c>
      <c r="AR243" s="50">
        <v>10769000000</v>
      </c>
      <c r="AS243" s="50"/>
      <c r="AT243" s="50"/>
      <c r="AU243" s="50">
        <v>3208000000</v>
      </c>
      <c r="AV243" s="50"/>
      <c r="AW243" s="50"/>
      <c r="AX243" s="50"/>
      <c r="AY243" s="50"/>
      <c r="AZ243" s="51">
        <v>5178000000</v>
      </c>
      <c r="BA243" s="52">
        <v>28773000000</v>
      </c>
      <c r="BB243" s="52">
        <v>44876000000</v>
      </c>
      <c r="BC243" s="49">
        <v>4524000000</v>
      </c>
      <c r="BD243" s="50">
        <v>2402000000</v>
      </c>
      <c r="BE243" s="50"/>
      <c r="BF243" s="50"/>
      <c r="BG243" s="51">
        <v>2122000000</v>
      </c>
      <c r="BH243" s="49">
        <v>1500000000</v>
      </c>
      <c r="BI243" s="50"/>
      <c r="BJ243" s="50"/>
      <c r="BK243" s="51"/>
      <c r="BL243" s="49">
        <v>8374000000</v>
      </c>
      <c r="BM243" s="50"/>
      <c r="BN243" s="50"/>
      <c r="BO243" s="50"/>
      <c r="BP243" s="50"/>
      <c r="BQ243" s="51">
        <v>8374000000</v>
      </c>
      <c r="BR243" s="52">
        <v>14398000000</v>
      </c>
      <c r="BS243" s="49">
        <v>12604000000</v>
      </c>
      <c r="BT243" s="50"/>
      <c r="BU243" s="51"/>
      <c r="BV243" s="49">
        <v>16425000000</v>
      </c>
      <c r="BW243" s="50"/>
      <c r="BX243" s="50">
        <v>12114000000</v>
      </c>
      <c r="BY243" s="50">
        <v>11410000000</v>
      </c>
      <c r="BZ243" s="50">
        <v>704000000</v>
      </c>
      <c r="CA243" s="50"/>
      <c r="CB243" s="50"/>
      <c r="CC243" s="50"/>
      <c r="CD243" s="50"/>
      <c r="CE243" s="50"/>
      <c r="CF243" s="51">
        <v>4311000000</v>
      </c>
      <c r="CG243" s="52">
        <v>29029000000</v>
      </c>
      <c r="CH243" s="60">
        <v>43427000000</v>
      </c>
      <c r="CI243" s="52"/>
      <c r="CJ243" s="49">
        <v>281000000</v>
      </c>
      <c r="CK243" s="50"/>
      <c r="CL243" s="50"/>
      <c r="CM243" s="51"/>
      <c r="CN243" s="54"/>
      <c r="CO243" s="50">
        <v>15434000000</v>
      </c>
      <c r="CP243" s="51">
        <v>-14321000000</v>
      </c>
      <c r="CQ243" s="54">
        <v>1394000000</v>
      </c>
      <c r="CR243" s="50">
        <v>55000000</v>
      </c>
      <c r="CS243" s="56">
        <v>1449000000</v>
      </c>
      <c r="CT243" s="52">
        <v>44876000000</v>
      </c>
    </row>
    <row r="244" spans="1:98" x14ac:dyDescent="0.2">
      <c r="A244" s="47" t="s">
        <v>83</v>
      </c>
      <c r="B244" s="47" t="s">
        <v>84</v>
      </c>
      <c r="C244" s="47" t="str">
        <f>VLOOKUP(A244,'[1]S&amp;P 500 Wikipedia'!A:D,3,FALSE)</f>
        <v>Utilities</v>
      </c>
      <c r="D244" s="47">
        <v>119577</v>
      </c>
      <c r="E244" s="47" t="s">
        <v>16</v>
      </c>
      <c r="F244" s="47">
        <v>2018</v>
      </c>
      <c r="G244" s="47" t="s">
        <v>17</v>
      </c>
      <c r="H244" s="48">
        <v>43465</v>
      </c>
      <c r="I244" s="48">
        <v>43518</v>
      </c>
      <c r="J244" s="48">
        <v>43588</v>
      </c>
      <c r="K244" s="47">
        <v>235800000</v>
      </c>
      <c r="L244" s="47">
        <v>235800000</v>
      </c>
      <c r="M244" s="47" t="s">
        <v>2101</v>
      </c>
      <c r="N244" s="49">
        <v>20900000</v>
      </c>
      <c r="O244" s="50">
        <v>20900000</v>
      </c>
      <c r="P244" s="51"/>
      <c r="Q244" s="49">
        <v>350400000</v>
      </c>
      <c r="R244" s="50">
        <v>350400000</v>
      </c>
      <c r="S244" s="51"/>
      <c r="T244" s="52"/>
      <c r="U244" s="49">
        <v>211800000</v>
      </c>
      <c r="V244" s="50"/>
      <c r="W244" s="50"/>
      <c r="X244" s="50"/>
      <c r="Y244" s="51"/>
      <c r="Z244" s="52">
        <v>339700000</v>
      </c>
      <c r="AA244" s="52"/>
      <c r="AB244" s="52"/>
      <c r="AC244" s="52"/>
      <c r="AD244" s="52"/>
      <c r="AE244" s="52"/>
      <c r="AF244" s="52"/>
      <c r="AG244" s="52">
        <v>339700000</v>
      </c>
      <c r="AH244" s="52">
        <v>922800000</v>
      </c>
      <c r="AI244" s="49">
        <v>12462400000</v>
      </c>
      <c r="AJ244" s="50"/>
      <c r="AK244" s="51"/>
      <c r="AL244" s="49">
        <v>293600000</v>
      </c>
      <c r="AM244" s="50">
        <v>293600000</v>
      </c>
      <c r="AN244" s="50"/>
      <c r="AO244" s="51"/>
      <c r="AP244" s="49">
        <v>1747200000</v>
      </c>
      <c r="AQ244" s="50"/>
      <c r="AR244" s="50"/>
      <c r="AS244" s="50"/>
      <c r="AT244" s="50"/>
      <c r="AU244" s="50"/>
      <c r="AV244" s="50"/>
      <c r="AW244" s="50"/>
      <c r="AX244" s="50"/>
      <c r="AY244" s="50"/>
      <c r="AZ244" s="51">
        <v>1747200000</v>
      </c>
      <c r="BA244" s="52">
        <v>14503200000</v>
      </c>
      <c r="BB244" s="52">
        <v>15426000000</v>
      </c>
      <c r="BC244" s="49">
        <v>543300000</v>
      </c>
      <c r="BD244" s="50">
        <v>543300000</v>
      </c>
      <c r="BE244" s="50"/>
      <c r="BF244" s="50"/>
      <c r="BG244" s="51"/>
      <c r="BH244" s="49">
        <v>697700000</v>
      </c>
      <c r="BI244" s="50"/>
      <c r="BJ244" s="50"/>
      <c r="BK244" s="51"/>
      <c r="BL244" s="49">
        <v>403100000</v>
      </c>
      <c r="BM244" s="50"/>
      <c r="BN244" s="50"/>
      <c r="BO244" s="50"/>
      <c r="BP244" s="50"/>
      <c r="BQ244" s="51">
        <v>403100000</v>
      </c>
      <c r="BR244" s="52">
        <v>1644100000</v>
      </c>
      <c r="BS244" s="49">
        <v>5246300000</v>
      </c>
      <c r="BT244" s="50"/>
      <c r="BU244" s="51"/>
      <c r="BV244" s="49">
        <v>3749900000</v>
      </c>
      <c r="BW244" s="50"/>
      <c r="BX244" s="50">
        <v>509100000</v>
      </c>
      <c r="BY244" s="50"/>
      <c r="BZ244" s="50"/>
      <c r="CA244" s="50"/>
      <c r="CB244" s="50"/>
      <c r="CC244" s="50">
        <v>1603100000</v>
      </c>
      <c r="CD244" s="50"/>
      <c r="CE244" s="50"/>
      <c r="CF244" s="51">
        <v>1637700000</v>
      </c>
      <c r="CG244" s="52">
        <v>8996200000</v>
      </c>
      <c r="CH244" s="60">
        <v>10640300000</v>
      </c>
      <c r="CI244" s="52">
        <v>200000000</v>
      </c>
      <c r="CJ244" s="49">
        <v>2047900000</v>
      </c>
      <c r="CK244" s="50"/>
      <c r="CL244" s="50"/>
      <c r="CM244" s="51"/>
      <c r="CN244" s="54"/>
      <c r="CO244" s="50">
        <v>2545900000</v>
      </c>
      <c r="CP244" s="51">
        <v>-8100000</v>
      </c>
      <c r="CQ244" s="54">
        <v>4785700000</v>
      </c>
      <c r="CR244" s="50"/>
      <c r="CS244" s="56">
        <v>4785700000</v>
      </c>
      <c r="CT244" s="52">
        <v>15426000000</v>
      </c>
    </row>
    <row r="245" spans="1:98" x14ac:dyDescent="0.2">
      <c r="A245" s="47" t="s">
        <v>763</v>
      </c>
      <c r="B245" s="47" t="s">
        <v>764</v>
      </c>
      <c r="C245" s="47" t="str">
        <f>VLOOKUP(A245,'[1]S&amp;P 500 Wikipedia'!A:D,3,FALSE)</f>
        <v>Consumer Discretionary</v>
      </c>
      <c r="D245" s="47">
        <v>186050</v>
      </c>
      <c r="E245" s="47" t="s">
        <v>16</v>
      </c>
      <c r="F245" s="47">
        <v>2018</v>
      </c>
      <c r="G245" s="47" t="s">
        <v>17</v>
      </c>
      <c r="H245" s="48">
        <v>43524</v>
      </c>
      <c r="I245" s="48">
        <v>43547</v>
      </c>
      <c r="J245" s="48">
        <v>43711</v>
      </c>
      <c r="K245" s="47">
        <v>800000000</v>
      </c>
      <c r="L245" s="47">
        <v>801000000</v>
      </c>
      <c r="M245" s="47" t="s">
        <v>2102</v>
      </c>
      <c r="N245" s="49">
        <v>729000000</v>
      </c>
      <c r="O245" s="50">
        <v>511000000</v>
      </c>
      <c r="P245" s="51">
        <v>218000000</v>
      </c>
      <c r="Q245" s="49"/>
      <c r="R245" s="50"/>
      <c r="S245" s="51"/>
      <c r="T245" s="52"/>
      <c r="U245" s="49">
        <v>12561000000</v>
      </c>
      <c r="V245" s="50"/>
      <c r="W245" s="50"/>
      <c r="X245" s="50"/>
      <c r="Y245" s="51"/>
      <c r="Z245" s="52">
        <v>938000000</v>
      </c>
      <c r="AA245" s="52"/>
      <c r="AB245" s="52"/>
      <c r="AC245" s="52"/>
      <c r="AD245" s="52"/>
      <c r="AE245" s="52"/>
      <c r="AF245" s="52"/>
      <c r="AG245" s="52">
        <v>938000000</v>
      </c>
      <c r="AH245" s="52">
        <v>14228000000</v>
      </c>
      <c r="AI245" s="49">
        <v>18432000000</v>
      </c>
      <c r="AJ245" s="50">
        <v>18432000000</v>
      </c>
      <c r="AK245" s="51"/>
      <c r="AL245" s="49">
        <v>256000000</v>
      </c>
      <c r="AM245" s="50"/>
      <c r="AN245" s="50"/>
      <c r="AO245" s="51"/>
      <c r="AP245" s="49">
        <v>1592000000</v>
      </c>
      <c r="AQ245" s="50"/>
      <c r="AR245" s="50">
        <v>303000000</v>
      </c>
      <c r="AS245" s="50"/>
      <c r="AT245" s="50"/>
      <c r="AU245" s="50">
        <v>294000000</v>
      </c>
      <c r="AV245" s="50"/>
      <c r="AW245" s="50"/>
      <c r="AX245" s="50"/>
      <c r="AY245" s="50"/>
      <c r="AZ245" s="51">
        <v>995000000</v>
      </c>
      <c r="BA245" s="52">
        <v>20280000000</v>
      </c>
      <c r="BB245" s="52">
        <v>34508000000</v>
      </c>
      <c r="BC245" s="49">
        <v>8941000000</v>
      </c>
      <c r="BD245" s="50">
        <v>8279000000</v>
      </c>
      <c r="BE245" s="50"/>
      <c r="BF245" s="50"/>
      <c r="BG245" s="51">
        <v>662000000</v>
      </c>
      <c r="BH245" s="49">
        <v>1832000000</v>
      </c>
      <c r="BI245" s="50"/>
      <c r="BJ245" s="50"/>
      <c r="BK245" s="51"/>
      <c r="BL245" s="49">
        <v>3724000000</v>
      </c>
      <c r="BM245" s="50">
        <v>1299000000</v>
      </c>
      <c r="BN245" s="50"/>
      <c r="BO245" s="50"/>
      <c r="BP245" s="50"/>
      <c r="BQ245" s="51">
        <v>2425000000</v>
      </c>
      <c r="BR245" s="52">
        <v>14497000000</v>
      </c>
      <c r="BS245" s="49">
        <v>14391000000</v>
      </c>
      <c r="BT245" s="50"/>
      <c r="BU245" s="51"/>
      <c r="BV245" s="49">
        <v>1976000000</v>
      </c>
      <c r="BW245" s="50"/>
      <c r="BX245" s="50"/>
      <c r="BY245" s="50"/>
      <c r="BZ245" s="50"/>
      <c r="CA245" s="50"/>
      <c r="CB245" s="50"/>
      <c r="CC245" s="50"/>
      <c r="CD245" s="50"/>
      <c r="CE245" s="50"/>
      <c r="CF245" s="51">
        <v>1976000000</v>
      </c>
      <c r="CG245" s="52">
        <v>16367000000</v>
      </c>
      <c r="CH245" s="60">
        <v>30864000000</v>
      </c>
      <c r="CI245" s="52">
        <v>0</v>
      </c>
      <c r="CJ245" s="49">
        <v>401000000</v>
      </c>
      <c r="CK245" s="50">
        <v>401000000</v>
      </c>
      <c r="CL245" s="50">
        <v>0</v>
      </c>
      <c r="CM245" s="51"/>
      <c r="CN245" s="54"/>
      <c r="CO245" s="50">
        <v>3452000000</v>
      </c>
      <c r="CP245" s="51">
        <v>-209000000</v>
      </c>
      <c r="CQ245" s="54">
        <v>3644000000</v>
      </c>
      <c r="CR245" s="50"/>
      <c r="CS245" s="56">
        <v>3644000000</v>
      </c>
      <c r="CT245" s="52">
        <v>34508000000</v>
      </c>
    </row>
    <row r="246" spans="1:98" x14ac:dyDescent="0.2">
      <c r="A246" s="47" t="s">
        <v>742</v>
      </c>
      <c r="B246" s="47" t="s">
        <v>743</v>
      </c>
      <c r="C246" s="47" t="str">
        <f>VLOOKUP(A246,'[1]S&amp;P 500 Wikipedia'!A:D,3,FALSE)</f>
        <v>Information Technology</v>
      </c>
      <c r="D246" s="47">
        <v>101897</v>
      </c>
      <c r="E246" s="47" t="s">
        <v>16</v>
      </c>
      <c r="F246" s="47">
        <v>2019</v>
      </c>
      <c r="G246" s="47" t="s">
        <v>17</v>
      </c>
      <c r="H246" s="48">
        <v>43646</v>
      </c>
      <c r="I246" s="48">
        <v>43697</v>
      </c>
      <c r="J246" s="48">
        <v>43767</v>
      </c>
      <c r="K246" s="47">
        <v>148031000</v>
      </c>
      <c r="L246" s="47">
        <v>154314000</v>
      </c>
      <c r="M246" s="47" t="s">
        <v>2103</v>
      </c>
      <c r="N246" s="49">
        <v>5431203000</v>
      </c>
      <c r="O246" s="50">
        <v>3658219000</v>
      </c>
      <c r="P246" s="51">
        <v>1772984000</v>
      </c>
      <c r="Q246" s="49">
        <v>1455522000</v>
      </c>
      <c r="R246" s="50">
        <v>1455522000</v>
      </c>
      <c r="S246" s="51"/>
      <c r="T246" s="52"/>
      <c r="U246" s="49">
        <v>1540140000</v>
      </c>
      <c r="V246" s="50"/>
      <c r="W246" s="50"/>
      <c r="X246" s="50"/>
      <c r="Y246" s="51"/>
      <c r="Z246" s="52">
        <v>133544000</v>
      </c>
      <c r="AA246" s="52">
        <v>133544000</v>
      </c>
      <c r="AB246" s="52"/>
      <c r="AC246" s="52"/>
      <c r="AD246" s="52"/>
      <c r="AE246" s="52"/>
      <c r="AF246" s="52"/>
      <c r="AG246" s="52"/>
      <c r="AH246" s="52">
        <v>8560409000</v>
      </c>
      <c r="AI246" s="49">
        <v>1059077000</v>
      </c>
      <c r="AJ246" s="50"/>
      <c r="AK246" s="51"/>
      <c r="AL246" s="49"/>
      <c r="AM246" s="50"/>
      <c r="AN246" s="50"/>
      <c r="AO246" s="51"/>
      <c r="AP246" s="49">
        <v>2381847000</v>
      </c>
      <c r="AQ246" s="50">
        <v>216950000</v>
      </c>
      <c r="AR246" s="50">
        <v>1484597000</v>
      </c>
      <c r="AS246" s="50"/>
      <c r="AT246" s="50"/>
      <c r="AU246" s="50"/>
      <c r="AV246" s="50"/>
      <c r="AW246" s="50"/>
      <c r="AX246" s="50"/>
      <c r="AY246" s="50"/>
      <c r="AZ246" s="51">
        <v>680300000</v>
      </c>
      <c r="BA246" s="52">
        <v>3440924000</v>
      </c>
      <c r="BB246" s="52">
        <v>12001333000</v>
      </c>
      <c r="BC246" s="49">
        <v>1323202000</v>
      </c>
      <c r="BD246" s="50">
        <v>376561000</v>
      </c>
      <c r="BE246" s="50"/>
      <c r="BF246" s="50"/>
      <c r="BG246" s="51">
        <v>946641000</v>
      </c>
      <c r="BH246" s="49">
        <v>667131000</v>
      </c>
      <c r="BI246" s="50"/>
      <c r="BJ246" s="50"/>
      <c r="BK246" s="51"/>
      <c r="BL246" s="49">
        <v>381317000</v>
      </c>
      <c r="BM246" s="50"/>
      <c r="BN246" s="50"/>
      <c r="BO246" s="50"/>
      <c r="BP246" s="50"/>
      <c r="BQ246" s="51">
        <v>381317000</v>
      </c>
      <c r="BR246" s="52">
        <v>2371650000</v>
      </c>
      <c r="BS246" s="49">
        <v>3822768000</v>
      </c>
      <c r="BT246" s="50"/>
      <c r="BU246" s="51"/>
      <c r="BV246" s="49">
        <v>1133050000</v>
      </c>
      <c r="BW246" s="50"/>
      <c r="BX246" s="50"/>
      <c r="BY246" s="50"/>
      <c r="BZ246" s="50"/>
      <c r="CA246" s="50"/>
      <c r="CB246" s="50"/>
      <c r="CC246" s="50"/>
      <c r="CD246" s="50"/>
      <c r="CE246" s="50"/>
      <c r="CF246" s="51">
        <v>1133050000</v>
      </c>
      <c r="CG246" s="52">
        <v>4955818000</v>
      </c>
      <c r="CH246" s="60">
        <v>7327468000</v>
      </c>
      <c r="CI246" s="52">
        <v>0</v>
      </c>
      <c r="CJ246" s="49">
        <v>6409549000</v>
      </c>
      <c r="CK246" s="50"/>
      <c r="CL246" s="50"/>
      <c r="CM246" s="51"/>
      <c r="CN246" s="54">
        <v>-11602573000</v>
      </c>
      <c r="CO246" s="50">
        <v>9930919000</v>
      </c>
      <c r="CP246" s="51">
        <v>-64030000</v>
      </c>
      <c r="CQ246" s="54">
        <v>4673865000</v>
      </c>
      <c r="CR246" s="50"/>
      <c r="CS246" s="56">
        <v>4673865000</v>
      </c>
      <c r="CT246" s="52">
        <v>12001333000</v>
      </c>
    </row>
    <row r="247" spans="1:98" x14ac:dyDescent="0.2">
      <c r="A247" s="47" t="s">
        <v>1078</v>
      </c>
      <c r="B247" s="47" t="s">
        <v>1079</v>
      </c>
      <c r="C247" s="47" t="str">
        <f>VLOOKUP(A247,'[1]S&amp;P 500 Wikipedia'!A:D,3,FALSE)</f>
        <v>Industrials</v>
      </c>
      <c r="D247" s="47">
        <v>205563</v>
      </c>
      <c r="E247" s="47" t="s">
        <v>16</v>
      </c>
      <c r="F247" s="47">
        <v>2018</v>
      </c>
      <c r="G247" s="47" t="s">
        <v>17</v>
      </c>
      <c r="H247" s="48">
        <v>43465</v>
      </c>
      <c r="I247" s="48">
        <v>43501</v>
      </c>
      <c r="J247" s="48">
        <v>43501</v>
      </c>
      <c r="K247" s="47">
        <v>558000000</v>
      </c>
      <c r="L247" s="47">
        <v>560000000</v>
      </c>
      <c r="M247" s="59" t="s">
        <v>1840</v>
      </c>
      <c r="N247" s="49">
        <v>3689000000</v>
      </c>
      <c r="O247" s="50">
        <v>1854000000</v>
      </c>
      <c r="P247" s="51">
        <v>1835000000</v>
      </c>
      <c r="Q247" s="36">
        <v>568000000</v>
      </c>
      <c r="R247" s="37">
        <v>568000000</v>
      </c>
      <c r="S247" s="51"/>
      <c r="T247" s="52"/>
      <c r="U247" s="49">
        <v>461000000</v>
      </c>
      <c r="V247" s="50"/>
      <c r="W247" s="50"/>
      <c r="X247" s="50"/>
      <c r="Y247" s="51"/>
      <c r="Z247" s="38">
        <v>310000000</v>
      </c>
      <c r="AA247" s="52">
        <v>310000000</v>
      </c>
      <c r="AB247" s="52"/>
      <c r="AC247" s="52"/>
      <c r="AD247" s="52"/>
      <c r="AE247" s="52"/>
      <c r="AF247" s="52"/>
      <c r="AG247" s="38">
        <v>0</v>
      </c>
      <c r="AH247" s="52">
        <v>5028000000</v>
      </c>
      <c r="AI247" s="49">
        <v>19525000000</v>
      </c>
      <c r="AJ247" s="50">
        <v>29256000000</v>
      </c>
      <c r="AK247" s="51">
        <v>-9731000000</v>
      </c>
      <c r="AL247" s="49"/>
      <c r="AM247" s="50"/>
      <c r="AN247" s="50"/>
      <c r="AO247" s="51"/>
      <c r="AP247" s="49">
        <v>1690000000</v>
      </c>
      <c r="AQ247" s="50"/>
      <c r="AR247" s="50">
        <v>970000000</v>
      </c>
      <c r="AS247" s="50"/>
      <c r="AT247" s="50"/>
      <c r="AU247" s="50"/>
      <c r="AV247" s="50"/>
      <c r="AW247" s="50"/>
      <c r="AX247" s="50"/>
      <c r="AY247" s="50"/>
      <c r="AZ247" s="51">
        <v>720000000</v>
      </c>
      <c r="BA247" s="52">
        <v>21215000000</v>
      </c>
      <c r="BB247" s="52">
        <v>26243000000</v>
      </c>
      <c r="BC247" s="49">
        <v>3165000000</v>
      </c>
      <c r="BD247" s="50">
        <v>1416000000</v>
      </c>
      <c r="BE247" s="50"/>
      <c r="BF247" s="50"/>
      <c r="BG247" s="51">
        <v>1749000000</v>
      </c>
      <c r="BH247" s="49">
        <v>606000000</v>
      </c>
      <c r="BI247" s="50"/>
      <c r="BJ247" s="50"/>
      <c r="BK247" s="51"/>
      <c r="BL247" s="49">
        <v>4134000000</v>
      </c>
      <c r="BM247" s="50"/>
      <c r="BN247" s="50"/>
      <c r="BO247" s="50"/>
      <c r="BP247" s="50"/>
      <c r="BQ247" s="51">
        <v>4134000000</v>
      </c>
      <c r="BR247" s="52">
        <v>7905000000</v>
      </c>
      <c r="BS247" s="49">
        <v>2771000000</v>
      </c>
      <c r="BT247" s="50"/>
      <c r="BU247" s="51"/>
      <c r="BV247" s="49">
        <v>5714000000</v>
      </c>
      <c r="BW247" s="50"/>
      <c r="BX247" s="50"/>
      <c r="BY247" s="50"/>
      <c r="BZ247" s="50"/>
      <c r="CA247" s="50"/>
      <c r="CB247" s="50"/>
      <c r="CC247" s="50">
        <v>2427000000</v>
      </c>
      <c r="CD247" s="50"/>
      <c r="CE247" s="50"/>
      <c r="CF247" s="51">
        <v>3287000000</v>
      </c>
      <c r="CG247" s="52">
        <v>8485000000</v>
      </c>
      <c r="CH247" s="60">
        <v>16390000000</v>
      </c>
      <c r="CI247" s="52"/>
      <c r="CJ247" s="49">
        <v>2318000000</v>
      </c>
      <c r="CK247" s="50"/>
      <c r="CL247" s="50"/>
      <c r="CM247" s="51"/>
      <c r="CN247" s="54">
        <v>-8452000000</v>
      </c>
      <c r="CO247" s="50">
        <v>15967000000</v>
      </c>
      <c r="CP247" s="51">
        <v>20000000</v>
      </c>
      <c r="CQ247" s="54">
        <v>9853000000</v>
      </c>
      <c r="CR247" s="50"/>
      <c r="CS247" s="56">
        <v>9853000000</v>
      </c>
      <c r="CT247" s="52">
        <v>26243000000</v>
      </c>
    </row>
    <row r="248" spans="1:98" x14ac:dyDescent="0.2">
      <c r="A248" s="47" t="s">
        <v>766</v>
      </c>
      <c r="B248" s="47" t="s">
        <v>767</v>
      </c>
      <c r="C248" s="47" t="str">
        <f>VLOOKUP(A248,'[1]S&amp;P 500 Wikipedia'!A:D,3,FALSE)</f>
        <v>Materials</v>
      </c>
      <c r="D248" s="47">
        <v>378183</v>
      </c>
      <c r="E248" s="47" t="s">
        <v>16</v>
      </c>
      <c r="F248" s="47">
        <v>2018</v>
      </c>
      <c r="G248" s="47" t="s">
        <v>17</v>
      </c>
      <c r="H248" s="48">
        <v>43465</v>
      </c>
      <c r="I248" s="48">
        <v>43517</v>
      </c>
      <c r="J248" s="48">
        <v>43517</v>
      </c>
      <c r="K248" s="47">
        <v>372000000</v>
      </c>
      <c r="L248" s="47">
        <v>372000000</v>
      </c>
      <c r="M248" s="47" t="s">
        <v>1841</v>
      </c>
      <c r="N248" s="49">
        <v>1224000000</v>
      </c>
      <c r="O248" s="50">
        <v>332000000</v>
      </c>
      <c r="P248" s="51">
        <v>892000000</v>
      </c>
      <c r="Q248" s="49">
        <v>3355000000</v>
      </c>
      <c r="R248" s="50">
        <v>3355000000</v>
      </c>
      <c r="S248" s="51"/>
      <c r="T248" s="52"/>
      <c r="U248" s="49">
        <v>4515000000</v>
      </c>
      <c r="V248" s="50"/>
      <c r="W248" s="50"/>
      <c r="X248" s="50"/>
      <c r="Y248" s="51"/>
      <c r="Z248" s="52">
        <v>1472000000</v>
      </c>
      <c r="AA248" s="52">
        <v>1255000000</v>
      </c>
      <c r="AB248" s="52"/>
      <c r="AC248" s="52"/>
      <c r="AD248" s="52"/>
      <c r="AE248" s="52"/>
      <c r="AF248" s="52"/>
      <c r="AG248" s="52">
        <v>217000000</v>
      </c>
      <c r="AH248" s="52">
        <v>10566000000</v>
      </c>
      <c r="AI248" s="49">
        <v>12477000000</v>
      </c>
      <c r="AJ248" s="50"/>
      <c r="AK248" s="51"/>
      <c r="AL248" s="49">
        <v>2103000000</v>
      </c>
      <c r="AM248" s="50"/>
      <c r="AN248" s="50"/>
      <c r="AO248" s="51"/>
      <c r="AP248" s="49">
        <v>3132000000</v>
      </c>
      <c r="AQ248" s="50">
        <v>965000000</v>
      </c>
      <c r="AR248" s="50">
        <v>1814000000</v>
      </c>
      <c r="AS248" s="50"/>
      <c r="AT248" s="50"/>
      <c r="AU248" s="50"/>
      <c r="AV248" s="50"/>
      <c r="AW248" s="50"/>
      <c r="AX248" s="50"/>
      <c r="AY248" s="50"/>
      <c r="AZ248" s="51">
        <v>353000000</v>
      </c>
      <c r="BA248" s="52">
        <v>17712000000</v>
      </c>
      <c r="BB248" s="52">
        <v>28278000000</v>
      </c>
      <c r="BC248" s="49">
        <v>4096000000</v>
      </c>
      <c r="BD248" s="50">
        <v>2560000000</v>
      </c>
      <c r="BE248" s="50"/>
      <c r="BF248" s="50"/>
      <c r="BG248" s="51">
        <v>1536000000</v>
      </c>
      <c r="BH248" s="49">
        <v>890000000</v>
      </c>
      <c r="BI248" s="50"/>
      <c r="BJ248" s="50"/>
      <c r="BK248" s="51"/>
      <c r="BL248" s="49">
        <v>527000000</v>
      </c>
      <c r="BM248" s="50"/>
      <c r="BN248" s="50"/>
      <c r="BO248" s="50"/>
      <c r="BP248" s="50"/>
      <c r="BQ248" s="51">
        <v>527000000</v>
      </c>
      <c r="BR248" s="52">
        <v>5513000000</v>
      </c>
      <c r="BS248" s="49">
        <v>8497000000</v>
      </c>
      <c r="BT248" s="50"/>
      <c r="BU248" s="51"/>
      <c r="BV248" s="49">
        <v>3872000000</v>
      </c>
      <c r="BW248" s="50"/>
      <c r="BX248" s="50"/>
      <c r="BY248" s="50"/>
      <c r="BZ248" s="50"/>
      <c r="CA248" s="50"/>
      <c r="CB248" s="50"/>
      <c r="CC248" s="50">
        <v>1975000000</v>
      </c>
      <c r="CD248" s="50"/>
      <c r="CE248" s="50"/>
      <c r="CF248" s="51">
        <v>1897000000</v>
      </c>
      <c r="CG248" s="52">
        <v>12369000000</v>
      </c>
      <c r="CH248" s="60">
        <v>17882000000</v>
      </c>
      <c r="CI248" s="52"/>
      <c r="CJ248" s="49">
        <v>7063000000</v>
      </c>
      <c r="CK248" s="50"/>
      <c r="CL248" s="50"/>
      <c r="CM248" s="51"/>
      <c r="CN248" s="54">
        <v>-2206000000</v>
      </c>
      <c r="CO248" s="50">
        <v>6763000000</v>
      </c>
      <c r="CP248" s="51">
        <v>-1363000000</v>
      </c>
      <c r="CQ248" s="54">
        <v>10257000000</v>
      </c>
      <c r="CR248" s="50">
        <v>139000000</v>
      </c>
      <c r="CS248" s="56">
        <v>10396000000</v>
      </c>
      <c r="CT248" s="52">
        <v>28278000000</v>
      </c>
    </row>
    <row r="249" spans="1:98" x14ac:dyDescent="0.2">
      <c r="A249" s="47" t="s">
        <v>754</v>
      </c>
      <c r="B249" s="47" t="s">
        <v>755</v>
      </c>
      <c r="C249" s="47" t="str">
        <f>VLOOKUP(A249,'[1]S&amp;P 500 Wikipedia'!A:D,3,FALSE)</f>
        <v>Communication Services</v>
      </c>
      <c r="D249" s="47">
        <v>682157</v>
      </c>
      <c r="E249" s="47" t="s">
        <v>16</v>
      </c>
      <c r="F249" s="47">
        <v>2018</v>
      </c>
      <c r="G249" s="47" t="s">
        <v>17</v>
      </c>
      <c r="H249" s="48">
        <v>43465</v>
      </c>
      <c r="I249" s="48">
        <v>43524</v>
      </c>
      <c r="J249" s="48">
        <v>43524</v>
      </c>
      <c r="K249" s="47">
        <v>208091511</v>
      </c>
      <c r="L249" s="47">
        <v>191143603</v>
      </c>
      <c r="M249" s="47" t="s">
        <v>1842</v>
      </c>
      <c r="N249" s="49">
        <v>2371540000</v>
      </c>
      <c r="O249" s="50">
        <v>2371540000</v>
      </c>
      <c r="P249" s="51"/>
      <c r="Q249" s="49">
        <v>829320000</v>
      </c>
      <c r="R249" s="50">
        <v>829320000</v>
      </c>
      <c r="S249" s="51"/>
      <c r="T249" s="52"/>
      <c r="U249" s="49"/>
      <c r="V249" s="50"/>
      <c r="W249" s="50"/>
      <c r="X249" s="50"/>
      <c r="Y249" s="51"/>
      <c r="Z249" s="52">
        <v>647214000</v>
      </c>
      <c r="AA249" s="52">
        <v>597866000</v>
      </c>
      <c r="AB249" s="52"/>
      <c r="AC249" s="52"/>
      <c r="AD249" s="52"/>
      <c r="AE249" s="52"/>
      <c r="AF249" s="52"/>
      <c r="AG249" s="52">
        <v>49348000</v>
      </c>
      <c r="AH249" s="52">
        <v>3848074000</v>
      </c>
      <c r="AI249" s="49">
        <v>946593000</v>
      </c>
      <c r="AJ249" s="50"/>
      <c r="AK249" s="51"/>
      <c r="AL249" s="49"/>
      <c r="AM249" s="50"/>
      <c r="AN249" s="50"/>
      <c r="AO249" s="51"/>
      <c r="AP249" s="49">
        <v>3702219000</v>
      </c>
      <c r="AQ249" s="50">
        <v>1030305000</v>
      </c>
      <c r="AR249" s="50">
        <v>1822943000</v>
      </c>
      <c r="AS249" s="50"/>
      <c r="AT249" s="50"/>
      <c r="AU249" s="50"/>
      <c r="AV249" s="50"/>
      <c r="AW249" s="50"/>
      <c r="AX249" s="50"/>
      <c r="AY249" s="50"/>
      <c r="AZ249" s="51">
        <v>848971000</v>
      </c>
      <c r="BA249" s="52">
        <v>4648812000</v>
      </c>
      <c r="BB249" s="52">
        <v>8496886000</v>
      </c>
      <c r="BC249" s="49">
        <v>2372880000</v>
      </c>
      <c r="BD249" s="50">
        <v>90253000</v>
      </c>
      <c r="BE249" s="50"/>
      <c r="BF249" s="50"/>
      <c r="BG249" s="51">
        <v>2282627000</v>
      </c>
      <c r="BH249" s="49">
        <v>82142000</v>
      </c>
      <c r="BI249" s="50"/>
      <c r="BJ249" s="50"/>
      <c r="BK249" s="51"/>
      <c r="BL249" s="49">
        <v>1294844000</v>
      </c>
      <c r="BM249" s="50">
        <v>1227797000</v>
      </c>
      <c r="BN249" s="50"/>
      <c r="BO249" s="50"/>
      <c r="BP249" s="50"/>
      <c r="BQ249" s="51">
        <v>67047000</v>
      </c>
      <c r="BR249" s="52">
        <v>3749866000</v>
      </c>
      <c r="BS249" s="49">
        <v>2732878000</v>
      </c>
      <c r="BT249" s="50"/>
      <c r="BU249" s="51"/>
      <c r="BV249" s="49">
        <v>342044000</v>
      </c>
      <c r="BW249" s="50"/>
      <c r="BX249" s="50"/>
      <c r="BY249" s="50"/>
      <c r="BZ249" s="50"/>
      <c r="CA249" s="50"/>
      <c r="CB249" s="50"/>
      <c r="CC249" s="50">
        <v>137067000</v>
      </c>
      <c r="CD249" s="50"/>
      <c r="CE249" s="50"/>
      <c r="CF249" s="51">
        <v>204977000</v>
      </c>
      <c r="CG249" s="52">
        <v>3074922000</v>
      </c>
      <c r="CH249" s="60">
        <v>6824788000</v>
      </c>
      <c r="CI249" s="52"/>
      <c r="CJ249" s="49">
        <v>2270300000</v>
      </c>
      <c r="CK249" s="50"/>
      <c r="CL249" s="50"/>
      <c r="CM249" s="51"/>
      <c r="CN249" s="54">
        <v>-6865000</v>
      </c>
      <c r="CO249" s="50">
        <v>-1019223000</v>
      </c>
      <c r="CP249" s="51">
        <v>-145231000</v>
      </c>
      <c r="CQ249" s="54">
        <v>1098981000</v>
      </c>
      <c r="CR249" s="50">
        <v>573117000</v>
      </c>
      <c r="CS249" s="56">
        <v>1672098000</v>
      </c>
      <c r="CT249" s="52">
        <v>8496886000</v>
      </c>
    </row>
    <row r="250" spans="1:98" x14ac:dyDescent="0.2">
      <c r="A250" s="47" t="s">
        <v>787</v>
      </c>
      <c r="B250" s="47" t="s">
        <v>788</v>
      </c>
      <c r="C250" s="47" t="str">
        <f>VLOOKUP(A250,'[1]S&amp;P 500 Wikipedia'!A:D,3,FALSE)</f>
        <v>Information Technology</v>
      </c>
      <c r="D250" s="47">
        <v>331628</v>
      </c>
      <c r="E250" s="47" t="s">
        <v>16</v>
      </c>
      <c r="F250" s="47">
        <v>2018</v>
      </c>
      <c r="G250" s="47" t="s">
        <v>17</v>
      </c>
      <c r="H250" s="48">
        <v>43465</v>
      </c>
      <c r="I250" s="48">
        <v>43509</v>
      </c>
      <c r="J250" s="48">
        <v>43509</v>
      </c>
      <c r="K250" s="47">
        <v>1033000000</v>
      </c>
      <c r="L250" s="47">
        <v>1039000000</v>
      </c>
      <c r="M250" s="47" t="s">
        <v>1843</v>
      </c>
      <c r="N250" s="49">
        <v>8378000000</v>
      </c>
      <c r="O250" s="50">
        <v>6682000000</v>
      </c>
      <c r="P250" s="51">
        <v>1696000000</v>
      </c>
      <c r="Q250" s="49">
        <v>2276000000</v>
      </c>
      <c r="R250" s="50">
        <v>2276000000</v>
      </c>
      <c r="S250" s="51"/>
      <c r="T250" s="52"/>
      <c r="U250" s="49"/>
      <c r="V250" s="50"/>
      <c r="W250" s="50"/>
      <c r="X250" s="50"/>
      <c r="Y250" s="51"/>
      <c r="Z250" s="52">
        <v>5517000000</v>
      </c>
      <c r="AA250" s="52">
        <v>1432000000</v>
      </c>
      <c r="AB250" s="52"/>
      <c r="AC250" s="52"/>
      <c r="AD250" s="52"/>
      <c r="AE250" s="52"/>
      <c r="AF250" s="52"/>
      <c r="AG250" s="52">
        <v>4085000000</v>
      </c>
      <c r="AH250" s="52">
        <v>16171000000</v>
      </c>
      <c r="AI250" s="49">
        <v>921000000</v>
      </c>
      <c r="AJ250" s="50"/>
      <c r="AK250" s="51"/>
      <c r="AL250" s="49"/>
      <c r="AM250" s="50"/>
      <c r="AN250" s="50"/>
      <c r="AO250" s="51"/>
      <c r="AP250" s="49">
        <v>7768000000</v>
      </c>
      <c r="AQ250" s="50"/>
      <c r="AR250" s="50">
        <v>2904000000</v>
      </c>
      <c r="AS250" s="50">
        <v>991000000</v>
      </c>
      <c r="AT250" s="50"/>
      <c r="AU250" s="50">
        <v>570000000</v>
      </c>
      <c r="AV250" s="50"/>
      <c r="AW250" s="50"/>
      <c r="AX250" s="50"/>
      <c r="AY250" s="50"/>
      <c r="AZ250" s="51">
        <v>3303000000</v>
      </c>
      <c r="BA250" s="52">
        <v>8689000000</v>
      </c>
      <c r="BB250" s="52">
        <v>24860000000</v>
      </c>
      <c r="BC250" s="49">
        <v>6875000000</v>
      </c>
      <c r="BD250" s="50">
        <v>537000000</v>
      </c>
      <c r="BE250" s="50"/>
      <c r="BF250" s="50"/>
      <c r="BG250" s="51">
        <v>6338000000</v>
      </c>
      <c r="BH250" s="49">
        <v>500000000</v>
      </c>
      <c r="BI250" s="50"/>
      <c r="BJ250" s="50"/>
      <c r="BK250" s="51"/>
      <c r="BL250" s="49">
        <v>4218000000</v>
      </c>
      <c r="BM250" s="50"/>
      <c r="BN250" s="50"/>
      <c r="BO250" s="50"/>
      <c r="BP250" s="50"/>
      <c r="BQ250" s="51">
        <v>4218000000</v>
      </c>
      <c r="BR250" s="52">
        <v>11593000000</v>
      </c>
      <c r="BS250" s="49">
        <v>5834000000</v>
      </c>
      <c r="BT250" s="50"/>
      <c r="BU250" s="51"/>
      <c r="BV250" s="49">
        <v>1944000000</v>
      </c>
      <c r="BW250" s="50"/>
      <c r="BX250" s="50"/>
      <c r="BY250" s="50"/>
      <c r="BZ250" s="50"/>
      <c r="CA250" s="50"/>
      <c r="CB250" s="50"/>
      <c r="CC250" s="50">
        <v>67000000</v>
      </c>
      <c r="CD250" s="50"/>
      <c r="CE250" s="50"/>
      <c r="CF250" s="51">
        <v>1877000000</v>
      </c>
      <c r="CG250" s="52">
        <v>7778000000</v>
      </c>
      <c r="CH250" s="60">
        <v>19371000000</v>
      </c>
      <c r="CI250" s="52"/>
      <c r="CJ250" s="49">
        <v>4580000000</v>
      </c>
      <c r="CK250" s="50"/>
      <c r="CL250" s="50"/>
      <c r="CM250" s="51"/>
      <c r="CN250" s="54">
        <v>-25750000000</v>
      </c>
      <c r="CO250" s="50">
        <v>27283000000</v>
      </c>
      <c r="CP250" s="51">
        <v>-718000000</v>
      </c>
      <c r="CQ250" s="54">
        <v>5395000000</v>
      </c>
      <c r="CR250" s="50">
        <v>94000000</v>
      </c>
      <c r="CS250" s="56">
        <v>5489000000</v>
      </c>
      <c r="CT250" s="52">
        <v>24860000000</v>
      </c>
    </row>
    <row r="251" spans="1:98" x14ac:dyDescent="0.2">
      <c r="A251" s="47" t="s">
        <v>823</v>
      </c>
      <c r="B251" s="47" t="s">
        <v>824</v>
      </c>
      <c r="C251" s="47" t="str">
        <f>VLOOKUP(A251,'[1]S&amp;P 500 Wikipedia'!A:D,3,FALSE)</f>
        <v>Real Estate</v>
      </c>
      <c r="D251" s="47">
        <v>744578</v>
      </c>
      <c r="E251" s="47" t="s">
        <v>16</v>
      </c>
      <c r="F251" s="47">
        <v>2011</v>
      </c>
      <c r="G251" s="47" t="s">
        <v>17</v>
      </c>
      <c r="H251" s="48">
        <v>40908</v>
      </c>
      <c r="I251" s="48">
        <v>40963</v>
      </c>
      <c r="J251" s="48">
        <v>41327</v>
      </c>
      <c r="K251" s="47">
        <v>38164000</v>
      </c>
      <c r="L251" s="47">
        <v>40221000</v>
      </c>
      <c r="M251" s="47" t="s">
        <v>1297</v>
      </c>
      <c r="N251" s="49">
        <v>57317000</v>
      </c>
      <c r="O251" s="50">
        <v>57317000</v>
      </c>
      <c r="P251" s="51"/>
      <c r="Q251" s="49"/>
      <c r="R251" s="50"/>
      <c r="S251" s="51"/>
      <c r="T251" s="52"/>
      <c r="U251" s="49"/>
      <c r="V251" s="50"/>
      <c r="W251" s="50"/>
      <c r="X251" s="50"/>
      <c r="Y251" s="51"/>
      <c r="Z251" s="52">
        <v>1362000</v>
      </c>
      <c r="AA251" s="52"/>
      <c r="AB251" s="52"/>
      <c r="AC251" s="52"/>
      <c r="AD251" s="52"/>
      <c r="AE251" s="52"/>
      <c r="AF251" s="52"/>
      <c r="AG251" s="52">
        <v>1362000</v>
      </c>
      <c r="AH251" s="52">
        <v>58679000</v>
      </c>
      <c r="AI251" s="49">
        <v>2397371000</v>
      </c>
      <c r="AJ251" s="50">
        <v>3359095000</v>
      </c>
      <c r="AK251" s="51">
        <v>-961724000</v>
      </c>
      <c r="AL251" s="49"/>
      <c r="AM251" s="50"/>
      <c r="AN251" s="50"/>
      <c r="AO251" s="51"/>
      <c r="AP251" s="49">
        <v>74418000</v>
      </c>
      <c r="AQ251" s="50"/>
      <c r="AR251" s="50">
        <v>4106000</v>
      </c>
      <c r="AS251" s="50"/>
      <c r="AT251" s="50"/>
      <c r="AU251" s="50"/>
      <c r="AV251" s="50"/>
      <c r="AW251" s="50"/>
      <c r="AX251" s="50"/>
      <c r="AY251" s="50">
        <v>17006000</v>
      </c>
      <c r="AZ251" s="51">
        <v>53306000</v>
      </c>
      <c r="BA251" s="52">
        <v>2471789000</v>
      </c>
      <c r="BB251" s="52">
        <v>2530468000</v>
      </c>
      <c r="BC251" s="49">
        <v>93809000</v>
      </c>
      <c r="BD251" s="50">
        <v>2091000</v>
      </c>
      <c r="BE251" s="50"/>
      <c r="BF251" s="50"/>
      <c r="BG251" s="51">
        <v>91718000</v>
      </c>
      <c r="BH251" s="49">
        <v>1514755000</v>
      </c>
      <c r="BI251" s="50"/>
      <c r="BJ251" s="50"/>
      <c r="BK251" s="51"/>
      <c r="BL251" s="49">
        <v>33095000</v>
      </c>
      <c r="BM251" s="50"/>
      <c r="BN251" s="50"/>
      <c r="BO251" s="50"/>
      <c r="BP251" s="50"/>
      <c r="BQ251" s="51">
        <v>33095000</v>
      </c>
      <c r="BR251" s="52">
        <v>1641659000</v>
      </c>
      <c r="BS251" s="49">
        <v>135000000</v>
      </c>
      <c r="BT251" s="50"/>
      <c r="BU251" s="51"/>
      <c r="BV251" s="49">
        <v>10347000</v>
      </c>
      <c r="BW251" s="50"/>
      <c r="BX251" s="50"/>
      <c r="BY251" s="50"/>
      <c r="BZ251" s="50"/>
      <c r="CA251" s="50"/>
      <c r="CB251" s="50"/>
      <c r="CC251" s="50"/>
      <c r="CD251" s="50"/>
      <c r="CE251" s="50"/>
      <c r="CF251" s="51">
        <v>10347000</v>
      </c>
      <c r="CG251" s="52">
        <v>145347000</v>
      </c>
      <c r="CH251" s="60">
        <v>1787006000</v>
      </c>
      <c r="CI251" s="52"/>
      <c r="CJ251" s="49">
        <v>1376012000</v>
      </c>
      <c r="CK251" s="50"/>
      <c r="CL251" s="50"/>
      <c r="CM251" s="51"/>
      <c r="CN251" s="54"/>
      <c r="CO251" s="50"/>
      <c r="CP251" s="51">
        <v>-657681000</v>
      </c>
      <c r="CQ251" s="54">
        <v>718331000</v>
      </c>
      <c r="CR251" s="50">
        <v>25131000</v>
      </c>
      <c r="CS251" s="56">
        <v>743462000</v>
      </c>
      <c r="CT251" s="52">
        <v>2530468000</v>
      </c>
    </row>
    <row r="252" spans="1:98" x14ac:dyDescent="0.2">
      <c r="A252" s="47" t="s">
        <v>778</v>
      </c>
      <c r="B252" s="47" t="s">
        <v>779</v>
      </c>
      <c r="C252" s="47" t="str">
        <f>VLOOKUP(A252,'[1]S&amp;P 500 Wikipedia'!A:D,3,FALSE)</f>
        <v>Consumer Discretionary</v>
      </c>
      <c r="D252" s="47">
        <v>98192</v>
      </c>
      <c r="E252" s="47" t="s">
        <v>16</v>
      </c>
      <c r="F252" s="47">
        <v>2018</v>
      </c>
      <c r="G252" s="47" t="s">
        <v>17</v>
      </c>
      <c r="H252" s="48">
        <v>43465</v>
      </c>
      <c r="I252" s="48">
        <v>43525</v>
      </c>
      <c r="J252" s="48">
        <v>43595</v>
      </c>
      <c r="K252" s="47">
        <v>341900000</v>
      </c>
      <c r="L252" s="47">
        <v>345600000</v>
      </c>
      <c r="M252" s="47" t="s">
        <v>2104</v>
      </c>
      <c r="N252" s="49">
        <v>316000000</v>
      </c>
      <c r="O252" s="50">
        <v>316000000</v>
      </c>
      <c r="P252" s="51"/>
      <c r="Q252" s="49">
        <v>2133000000</v>
      </c>
      <c r="R252" s="50"/>
      <c r="S252" s="51"/>
      <c r="T252" s="52"/>
      <c r="U252" s="49"/>
      <c r="V252" s="50"/>
      <c r="W252" s="50"/>
      <c r="X252" s="50"/>
      <c r="Y252" s="51"/>
      <c r="Z252" s="52">
        <v>257000000</v>
      </c>
      <c r="AA252" s="52">
        <v>257000000</v>
      </c>
      <c r="AB252" s="52"/>
      <c r="AC252" s="52"/>
      <c r="AD252" s="52"/>
      <c r="AE252" s="52"/>
      <c r="AF252" s="52"/>
      <c r="AG252" s="52"/>
      <c r="AH252" s="52">
        <v>2706000000</v>
      </c>
      <c r="AI252" s="49">
        <v>1956000000</v>
      </c>
      <c r="AJ252" s="50"/>
      <c r="AK252" s="51"/>
      <c r="AL252" s="49"/>
      <c r="AM252" s="50"/>
      <c r="AN252" s="50"/>
      <c r="AO252" s="51"/>
      <c r="AP252" s="49">
        <v>19034000000</v>
      </c>
      <c r="AQ252" s="50">
        <v>2590000000</v>
      </c>
      <c r="AR252" s="50">
        <v>9039000000</v>
      </c>
      <c r="AS252" s="50"/>
      <c r="AT252" s="50"/>
      <c r="AU252" s="50">
        <v>171000000</v>
      </c>
      <c r="AV252" s="50"/>
      <c r="AW252" s="50"/>
      <c r="AX252" s="50"/>
      <c r="AY252" s="50">
        <v>732000000</v>
      </c>
      <c r="AZ252" s="51">
        <v>6502000000</v>
      </c>
      <c r="BA252" s="52">
        <v>20990000000</v>
      </c>
      <c r="BB252" s="52">
        <v>23696000000</v>
      </c>
      <c r="BC252" s="49">
        <v>2112000000</v>
      </c>
      <c r="BD252" s="50">
        <v>767000000</v>
      </c>
      <c r="BE252" s="50"/>
      <c r="BF252" s="50"/>
      <c r="BG252" s="51">
        <v>1345000000</v>
      </c>
      <c r="BH252" s="49">
        <v>833000000</v>
      </c>
      <c r="BI252" s="50"/>
      <c r="BJ252" s="50"/>
      <c r="BK252" s="51">
        <v>833000000</v>
      </c>
      <c r="BL252" s="49">
        <v>3492000000</v>
      </c>
      <c r="BM252" s="50"/>
      <c r="BN252" s="50"/>
      <c r="BO252" s="50"/>
      <c r="BP252" s="50"/>
      <c r="BQ252" s="51">
        <v>3492000000</v>
      </c>
      <c r="BR252" s="52">
        <v>6437000000</v>
      </c>
      <c r="BS252" s="49">
        <v>8514000000</v>
      </c>
      <c r="BT252" s="50"/>
      <c r="BU252" s="51"/>
      <c r="BV252" s="49">
        <v>6520000000</v>
      </c>
      <c r="BW252" s="50"/>
      <c r="BX252" s="50"/>
      <c r="BY252" s="50"/>
      <c r="BZ252" s="50"/>
      <c r="CA252" s="50"/>
      <c r="CB252" s="50">
        <v>731000000</v>
      </c>
      <c r="CC252" s="50">
        <v>485000000</v>
      </c>
      <c r="CD252" s="50"/>
      <c r="CE252" s="50"/>
      <c r="CF252" s="51">
        <v>5304000000</v>
      </c>
      <c r="CG252" s="52">
        <v>15034000000</v>
      </c>
      <c r="CH252" s="60">
        <v>21471000000</v>
      </c>
      <c r="CI252" s="52"/>
      <c r="CJ252" s="49">
        <v>5819000000</v>
      </c>
      <c r="CK252" s="50">
        <v>5000000</v>
      </c>
      <c r="CL252" s="50">
        <v>5814000000</v>
      </c>
      <c r="CM252" s="51"/>
      <c r="CN252" s="54">
        <v>-12185000000</v>
      </c>
      <c r="CO252" s="50">
        <v>8982000000</v>
      </c>
      <c r="CP252" s="51">
        <v>-391000000</v>
      </c>
      <c r="CQ252" s="54">
        <v>2225000000</v>
      </c>
      <c r="CR252" s="50"/>
      <c r="CS252" s="56">
        <v>2225000000</v>
      </c>
      <c r="CT252" s="52">
        <v>23696000000</v>
      </c>
    </row>
    <row r="253" spans="1:98" x14ac:dyDescent="0.2">
      <c r="A253" s="47" t="s">
        <v>784</v>
      </c>
      <c r="B253" s="47" t="s">
        <v>785</v>
      </c>
      <c r="C253" s="47" t="str">
        <f>VLOOKUP(A253,'[1]S&amp;P 500 Wikipedia'!A:D,3,FALSE)</f>
        <v>Industrials</v>
      </c>
      <c r="D253" s="47">
        <v>255010</v>
      </c>
      <c r="E253" s="47" t="s">
        <v>16</v>
      </c>
      <c r="F253" s="47">
        <v>2018</v>
      </c>
      <c r="G253" s="47" t="s">
        <v>17</v>
      </c>
      <c r="H253" s="48">
        <v>43465</v>
      </c>
      <c r="I253" s="48">
        <v>43503</v>
      </c>
      <c r="J253" s="48">
        <v>43503</v>
      </c>
      <c r="K253" s="47">
        <v>300000000</v>
      </c>
      <c r="L253" s="47">
        <v>300000000</v>
      </c>
      <c r="M253" s="47" t="s">
        <v>1845</v>
      </c>
      <c r="N253" s="49">
        <v>559000000</v>
      </c>
      <c r="O253" s="50">
        <v>559000000</v>
      </c>
      <c r="P253" s="51">
        <v>0</v>
      </c>
      <c r="Q253" s="49">
        <v>1153000000</v>
      </c>
      <c r="R253" s="50"/>
      <c r="S253" s="51"/>
      <c r="T253" s="52"/>
      <c r="U253" s="49">
        <v>946000000</v>
      </c>
      <c r="V253" s="50"/>
      <c r="W253" s="50"/>
      <c r="X253" s="50"/>
      <c r="Y253" s="51"/>
      <c r="Z253" s="52">
        <v>108000000</v>
      </c>
      <c r="AA253" s="52">
        <v>108000000</v>
      </c>
      <c r="AB253" s="52"/>
      <c r="AC253" s="52"/>
      <c r="AD253" s="52"/>
      <c r="AE253" s="52"/>
      <c r="AF253" s="52"/>
      <c r="AG253" s="52"/>
      <c r="AH253" s="52">
        <v>2766000000</v>
      </c>
      <c r="AI253" s="49">
        <v>1223000000</v>
      </c>
      <c r="AJ253" s="50"/>
      <c r="AK253" s="51"/>
      <c r="AL253" s="49"/>
      <c r="AM253" s="50"/>
      <c r="AN253" s="50"/>
      <c r="AO253" s="51"/>
      <c r="AP253" s="49">
        <v>1404000000</v>
      </c>
      <c r="AQ253" s="50"/>
      <c r="AR253" s="50">
        <v>898000000</v>
      </c>
      <c r="AS253" s="50">
        <v>406000000</v>
      </c>
      <c r="AT253" s="50"/>
      <c r="AU253" s="50"/>
      <c r="AV253" s="50"/>
      <c r="AW253" s="50"/>
      <c r="AX253" s="50"/>
      <c r="AY253" s="50"/>
      <c r="AZ253" s="51">
        <v>100000000</v>
      </c>
      <c r="BA253" s="52">
        <v>2627000000</v>
      </c>
      <c r="BB253" s="52">
        <v>5393000000</v>
      </c>
      <c r="BC253" s="49">
        <v>1676000000</v>
      </c>
      <c r="BD253" s="50">
        <v>926000000</v>
      </c>
      <c r="BE253" s="50"/>
      <c r="BF253" s="50"/>
      <c r="BG253" s="51">
        <v>750000000</v>
      </c>
      <c r="BH253" s="49"/>
      <c r="BI253" s="50"/>
      <c r="BJ253" s="50"/>
      <c r="BK253" s="51"/>
      <c r="BL253" s="49">
        <v>8000000</v>
      </c>
      <c r="BM253" s="50"/>
      <c r="BN253" s="50"/>
      <c r="BO253" s="50"/>
      <c r="BP253" s="50"/>
      <c r="BQ253" s="51">
        <v>8000000</v>
      </c>
      <c r="BR253" s="52">
        <v>1684000000</v>
      </c>
      <c r="BS253" s="49">
        <v>2971000000</v>
      </c>
      <c r="BT253" s="50"/>
      <c r="BU253" s="51"/>
      <c r="BV253" s="49">
        <v>669000000</v>
      </c>
      <c r="BW253" s="50"/>
      <c r="BX253" s="50"/>
      <c r="BY253" s="50"/>
      <c r="BZ253" s="50"/>
      <c r="CA253" s="50"/>
      <c r="CB253" s="50"/>
      <c r="CC253" s="50"/>
      <c r="CD253" s="50"/>
      <c r="CE253" s="50"/>
      <c r="CF253" s="51">
        <v>669000000</v>
      </c>
      <c r="CG253" s="52">
        <v>3640000000</v>
      </c>
      <c r="CH253" s="60">
        <v>5324000000</v>
      </c>
      <c r="CI253" s="52">
        <v>0</v>
      </c>
      <c r="CJ253" s="49">
        <v>294000000</v>
      </c>
      <c r="CK253" s="50"/>
      <c r="CL253" s="50"/>
      <c r="CM253" s="51"/>
      <c r="CN253" s="54"/>
      <c r="CO253" s="50">
        <v>-278000000</v>
      </c>
      <c r="CP253" s="51">
        <v>-127000000</v>
      </c>
      <c r="CQ253" s="54">
        <v>-111000000</v>
      </c>
      <c r="CR253" s="50">
        <v>180000000</v>
      </c>
      <c r="CS253" s="56">
        <v>69000000</v>
      </c>
      <c r="CT253" s="52">
        <v>5393000000</v>
      </c>
    </row>
    <row r="254" spans="1:98" x14ac:dyDescent="0.2">
      <c r="A254" s="47" t="s">
        <v>796</v>
      </c>
      <c r="B254" s="47" t="s">
        <v>797</v>
      </c>
      <c r="C254" s="47" t="str">
        <f>VLOOKUP(A254,'[1]S&amp;P 500 Wikipedia'!A:D,3,FALSE)</f>
        <v>Consumer Discretionary</v>
      </c>
      <c r="D254" s="47">
        <v>243628</v>
      </c>
      <c r="E254" s="47" t="s">
        <v>16</v>
      </c>
      <c r="F254" s="47">
        <v>2018</v>
      </c>
      <c r="G254" s="47" t="s">
        <v>17</v>
      </c>
      <c r="H254" s="48">
        <v>43465</v>
      </c>
      <c r="I254" s="48">
        <v>43518</v>
      </c>
      <c r="J254" s="48">
        <v>43518</v>
      </c>
      <c r="K254" s="47">
        <v>769100000</v>
      </c>
      <c r="L254" s="47">
        <v>777000000</v>
      </c>
      <c r="M254" s="47" t="s">
        <v>1846</v>
      </c>
      <c r="N254" s="49">
        <v>866000000</v>
      </c>
      <c r="O254" s="50">
        <v>866000000</v>
      </c>
      <c r="P254" s="51"/>
      <c r="Q254" s="49">
        <v>2441500000</v>
      </c>
      <c r="R254" s="50"/>
      <c r="S254" s="51"/>
      <c r="T254" s="52"/>
      <c r="U254" s="49">
        <v>51100000</v>
      </c>
      <c r="V254" s="50"/>
      <c r="W254" s="50"/>
      <c r="X254" s="50"/>
      <c r="Y254" s="51"/>
      <c r="Z254" s="52">
        <v>694600000</v>
      </c>
      <c r="AA254" s="52">
        <v>694600000</v>
      </c>
      <c r="AB254" s="52"/>
      <c r="AC254" s="52"/>
      <c r="AD254" s="52"/>
      <c r="AE254" s="52"/>
      <c r="AF254" s="52"/>
      <c r="AG254" s="52"/>
      <c r="AH254" s="52">
        <v>4053200000</v>
      </c>
      <c r="AI254" s="49">
        <v>22842700000</v>
      </c>
      <c r="AJ254" s="50">
        <v>37193600000</v>
      </c>
      <c r="AK254" s="51">
        <v>-14350900000</v>
      </c>
      <c r="AL254" s="49"/>
      <c r="AM254" s="50"/>
      <c r="AN254" s="50"/>
      <c r="AO254" s="51"/>
      <c r="AP254" s="49">
        <v>5915300000</v>
      </c>
      <c r="AQ254" s="50"/>
      <c r="AR254" s="50">
        <v>2331500000</v>
      </c>
      <c r="AS254" s="50"/>
      <c r="AT254" s="50"/>
      <c r="AU254" s="50"/>
      <c r="AV254" s="50"/>
      <c r="AW254" s="50"/>
      <c r="AX254" s="50"/>
      <c r="AY254" s="50">
        <v>1202800000</v>
      </c>
      <c r="AZ254" s="51">
        <v>2381000000</v>
      </c>
      <c r="BA254" s="52">
        <v>28758000000</v>
      </c>
      <c r="BB254" s="52">
        <v>32811200000</v>
      </c>
      <c r="BC254" s="49">
        <v>2973500000</v>
      </c>
      <c r="BD254" s="50">
        <v>1207900000</v>
      </c>
      <c r="BE254" s="50">
        <v>482000000</v>
      </c>
      <c r="BF254" s="50">
        <v>297000000</v>
      </c>
      <c r="BG254" s="51">
        <v>986600000</v>
      </c>
      <c r="BH254" s="49"/>
      <c r="BI254" s="50"/>
      <c r="BJ254" s="50"/>
      <c r="BK254" s="51"/>
      <c r="BL254" s="49"/>
      <c r="BM254" s="50"/>
      <c r="BN254" s="50"/>
      <c r="BO254" s="50"/>
      <c r="BP254" s="50"/>
      <c r="BQ254" s="51"/>
      <c r="BR254" s="52">
        <v>2973500000</v>
      </c>
      <c r="BS254" s="49">
        <v>31075300000</v>
      </c>
      <c r="BT254" s="50"/>
      <c r="BU254" s="51"/>
      <c r="BV254" s="49">
        <v>5020800000</v>
      </c>
      <c r="BW254" s="50"/>
      <c r="BX254" s="50"/>
      <c r="BY254" s="50"/>
      <c r="BZ254" s="50"/>
      <c r="CA254" s="50"/>
      <c r="CB254" s="50"/>
      <c r="CC254" s="50">
        <v>1215500000</v>
      </c>
      <c r="CD254" s="50"/>
      <c r="CE254" s="50"/>
      <c r="CF254" s="51">
        <v>3805300000</v>
      </c>
      <c r="CG254" s="52">
        <v>36096100000</v>
      </c>
      <c r="CH254" s="60">
        <v>39069600000</v>
      </c>
      <c r="CI254" s="52">
        <v>0</v>
      </c>
      <c r="CJ254" s="49">
        <v>7392600000</v>
      </c>
      <c r="CK254" s="50">
        <v>16600000</v>
      </c>
      <c r="CL254" s="50">
        <v>7376000000</v>
      </c>
      <c r="CM254" s="51"/>
      <c r="CN254" s="54">
        <v>-61528500000</v>
      </c>
      <c r="CO254" s="50">
        <v>50487000000</v>
      </c>
      <c r="CP254" s="51">
        <v>-2609500000</v>
      </c>
      <c r="CQ254" s="54">
        <v>-6258400000</v>
      </c>
      <c r="CR254" s="50"/>
      <c r="CS254" s="56">
        <v>-6258400000</v>
      </c>
      <c r="CT254" s="52">
        <v>32811200000</v>
      </c>
    </row>
    <row r="255" spans="1:98" x14ac:dyDescent="0.2">
      <c r="A255" s="47" t="s">
        <v>814</v>
      </c>
      <c r="B255" s="47" t="s">
        <v>815</v>
      </c>
      <c r="C255" s="47" t="str">
        <f>VLOOKUP(A255,'[1]S&amp;P 500 Wikipedia'!A:D,3,FALSE)</f>
        <v>Information Technology</v>
      </c>
      <c r="D255" s="47">
        <v>333440</v>
      </c>
      <c r="E255" s="47" t="s">
        <v>16</v>
      </c>
      <c r="F255" s="47">
        <v>2018</v>
      </c>
      <c r="G255" s="47" t="s">
        <v>17</v>
      </c>
      <c r="H255" s="48">
        <v>43555</v>
      </c>
      <c r="I255" s="48">
        <v>43615</v>
      </c>
      <c r="J255" s="48">
        <v>43615</v>
      </c>
      <c r="K255" s="47">
        <v>237100000</v>
      </c>
      <c r="L255" s="47">
        <v>251000000</v>
      </c>
      <c r="M255" s="47" t="s">
        <v>1847</v>
      </c>
      <c r="N255" s="49">
        <v>430900000</v>
      </c>
      <c r="O255" s="50">
        <v>428600000</v>
      </c>
      <c r="P255" s="51">
        <v>2300000</v>
      </c>
      <c r="Q255" s="49">
        <v>880600000</v>
      </c>
      <c r="R255" s="50">
        <v>880600000</v>
      </c>
      <c r="S255" s="51"/>
      <c r="T255" s="52"/>
      <c r="U255" s="49">
        <v>711700000</v>
      </c>
      <c r="V255" s="50"/>
      <c r="W255" s="50"/>
      <c r="X255" s="50"/>
      <c r="Y255" s="51"/>
      <c r="Z255" s="52">
        <v>191600000</v>
      </c>
      <c r="AA255" s="52"/>
      <c r="AB255" s="52"/>
      <c r="AC255" s="52"/>
      <c r="AD255" s="52"/>
      <c r="AE255" s="52"/>
      <c r="AF255" s="52"/>
      <c r="AG255" s="52">
        <v>191600000</v>
      </c>
      <c r="AH255" s="52">
        <v>2214800000</v>
      </c>
      <c r="AI255" s="49">
        <v>996700000</v>
      </c>
      <c r="AJ255" s="50"/>
      <c r="AK255" s="51"/>
      <c r="AL255" s="49"/>
      <c r="AM255" s="50"/>
      <c r="AN255" s="50"/>
      <c r="AO255" s="51"/>
      <c r="AP255" s="49">
        <v>15138500000</v>
      </c>
      <c r="AQ255" s="50">
        <v>6685600000</v>
      </c>
      <c r="AR255" s="50">
        <v>6663900000</v>
      </c>
      <c r="AS255" s="50"/>
      <c r="AT255" s="50"/>
      <c r="AU255" s="50">
        <v>1677200000</v>
      </c>
      <c r="AV255" s="50"/>
      <c r="AW255" s="50"/>
      <c r="AX255" s="50"/>
      <c r="AY255" s="50"/>
      <c r="AZ255" s="51">
        <v>111800000</v>
      </c>
      <c r="BA255" s="52">
        <v>16135200000</v>
      </c>
      <c r="BB255" s="52">
        <v>18350000000</v>
      </c>
      <c r="BC255" s="49">
        <v>1013700000</v>
      </c>
      <c r="BD255" s="50">
        <v>226400000</v>
      </c>
      <c r="BE255" s="50"/>
      <c r="BF255" s="50"/>
      <c r="BG255" s="51">
        <v>787300000</v>
      </c>
      <c r="BH255" s="49">
        <v>1360800000</v>
      </c>
      <c r="BI255" s="50"/>
      <c r="BJ255" s="50"/>
      <c r="BK255" s="51">
        <v>1360800000</v>
      </c>
      <c r="BL255" s="49">
        <v>0</v>
      </c>
      <c r="BM255" s="50">
        <v>0</v>
      </c>
      <c r="BN255" s="50"/>
      <c r="BO255" s="50"/>
      <c r="BP255" s="50"/>
      <c r="BQ255" s="51"/>
      <c r="BR255" s="52">
        <v>2374500000</v>
      </c>
      <c r="BS255" s="49">
        <v>8946200000</v>
      </c>
      <c r="BT255" s="50">
        <v>8946200000</v>
      </c>
      <c r="BU255" s="51"/>
      <c r="BV255" s="49">
        <v>1741800000</v>
      </c>
      <c r="BW255" s="50"/>
      <c r="BX255" s="50"/>
      <c r="BY255" s="50"/>
      <c r="BZ255" s="50"/>
      <c r="CA255" s="50"/>
      <c r="CB255" s="50"/>
      <c r="CC255" s="50">
        <v>706100000</v>
      </c>
      <c r="CD255" s="50"/>
      <c r="CE255" s="50"/>
      <c r="CF255" s="51">
        <v>1035700000</v>
      </c>
      <c r="CG255" s="52">
        <v>10688000000</v>
      </c>
      <c r="CH255" s="60">
        <v>13062500000</v>
      </c>
      <c r="CI255" s="52">
        <v>0</v>
      </c>
      <c r="CJ255" s="49">
        <v>2679800000</v>
      </c>
      <c r="CK255" s="50">
        <v>200000</v>
      </c>
      <c r="CL255" s="50">
        <v>2679600000</v>
      </c>
      <c r="CM255" s="51"/>
      <c r="CN255" s="54">
        <v>-582200000</v>
      </c>
      <c r="CO255" s="50">
        <v>3210600000</v>
      </c>
      <c r="CP255" s="51">
        <v>-20700000</v>
      </c>
      <c r="CQ255" s="54">
        <v>5287500000</v>
      </c>
      <c r="CR255" s="50"/>
      <c r="CS255" s="56">
        <v>5287500000</v>
      </c>
      <c r="CT255" s="52">
        <v>18350000000</v>
      </c>
    </row>
    <row r="256" spans="1:98" x14ac:dyDescent="0.2">
      <c r="A256" s="47" t="s">
        <v>799</v>
      </c>
      <c r="B256" s="47" t="s">
        <v>800</v>
      </c>
      <c r="C256" s="47" t="str">
        <f>VLOOKUP(A256,'[1]S&amp;P 500 Wikipedia'!A:D,3,FALSE)</f>
        <v>Health Care</v>
      </c>
      <c r="D256" s="47">
        <v>380928</v>
      </c>
      <c r="E256" s="47" t="s">
        <v>16</v>
      </c>
      <c r="F256" s="47">
        <v>2018</v>
      </c>
      <c r="G256" s="47" t="s">
        <v>17</v>
      </c>
      <c r="H256" s="48">
        <v>43555</v>
      </c>
      <c r="I256" s="48">
        <v>43600</v>
      </c>
      <c r="J256" s="48">
        <v>43768</v>
      </c>
      <c r="K256" s="47">
        <v>190000000</v>
      </c>
      <c r="L256" s="47">
        <v>192000000</v>
      </c>
      <c r="M256" s="47" t="s">
        <v>2105</v>
      </c>
      <c r="N256" s="49">
        <v>2981000000</v>
      </c>
      <c r="O256" s="50">
        <v>2981000000</v>
      </c>
      <c r="P256" s="51"/>
      <c r="Q256" s="49">
        <v>18246000000</v>
      </c>
      <c r="R256" s="50">
        <v>18246000000</v>
      </c>
      <c r="S256" s="51"/>
      <c r="T256" s="52"/>
      <c r="U256" s="49">
        <v>16709000000</v>
      </c>
      <c r="V256" s="50"/>
      <c r="W256" s="50"/>
      <c r="X256" s="50"/>
      <c r="Y256" s="51"/>
      <c r="Z256" s="52">
        <v>529000000</v>
      </c>
      <c r="AA256" s="52">
        <v>529000000</v>
      </c>
      <c r="AB256" s="52"/>
      <c r="AC256" s="52"/>
      <c r="AD256" s="52"/>
      <c r="AE256" s="52"/>
      <c r="AF256" s="52"/>
      <c r="AG256" s="52"/>
      <c r="AH256" s="52">
        <v>38465000000</v>
      </c>
      <c r="AI256" s="49">
        <v>2548000000</v>
      </c>
      <c r="AJ256" s="50"/>
      <c r="AK256" s="51"/>
      <c r="AL256" s="49">
        <v>3513000000</v>
      </c>
      <c r="AM256" s="50"/>
      <c r="AN256" s="50"/>
      <c r="AO256" s="51"/>
      <c r="AP256" s="49">
        <v>15146000000</v>
      </c>
      <c r="AQ256" s="50">
        <v>3689000000</v>
      </c>
      <c r="AR256" s="50">
        <v>9358000000</v>
      </c>
      <c r="AS256" s="50"/>
      <c r="AT256" s="50"/>
      <c r="AU256" s="50"/>
      <c r="AV256" s="50"/>
      <c r="AW256" s="50"/>
      <c r="AX256" s="50"/>
      <c r="AY256" s="50"/>
      <c r="AZ256" s="51">
        <v>2099000000</v>
      </c>
      <c r="BA256" s="52">
        <v>21207000000</v>
      </c>
      <c r="BB256" s="52">
        <v>59672000000</v>
      </c>
      <c r="BC256" s="49">
        <v>37296000000</v>
      </c>
      <c r="BD256" s="50">
        <v>33853000000</v>
      </c>
      <c r="BE256" s="50"/>
      <c r="BF256" s="50"/>
      <c r="BG256" s="51">
        <v>3443000000</v>
      </c>
      <c r="BH256" s="49">
        <v>330000000</v>
      </c>
      <c r="BI256" s="50"/>
      <c r="BJ256" s="50"/>
      <c r="BK256" s="51"/>
      <c r="BL256" s="49"/>
      <c r="BM256" s="50"/>
      <c r="BN256" s="50"/>
      <c r="BO256" s="50"/>
      <c r="BP256" s="50"/>
      <c r="BQ256" s="51"/>
      <c r="BR256" s="52">
        <v>37626000000</v>
      </c>
      <c r="BS256" s="49">
        <v>7265000000</v>
      </c>
      <c r="BT256" s="50"/>
      <c r="BU256" s="51"/>
      <c r="BV256" s="49">
        <v>5099000000</v>
      </c>
      <c r="BW256" s="50"/>
      <c r="BX256" s="50"/>
      <c r="BY256" s="50"/>
      <c r="BZ256" s="50"/>
      <c r="CA256" s="50"/>
      <c r="CB256" s="50"/>
      <c r="CC256" s="50">
        <v>2998000000</v>
      </c>
      <c r="CD256" s="50"/>
      <c r="CE256" s="50"/>
      <c r="CF256" s="51">
        <v>2101000000</v>
      </c>
      <c r="CG256" s="52">
        <v>12364000000</v>
      </c>
      <c r="CH256" s="60">
        <v>49990000000</v>
      </c>
      <c r="CI256" s="52">
        <v>0</v>
      </c>
      <c r="CJ256" s="49">
        <v>6438000000</v>
      </c>
      <c r="CK256" s="50"/>
      <c r="CL256" s="50"/>
      <c r="CM256" s="51"/>
      <c r="CN256" s="54">
        <v>-8902000000</v>
      </c>
      <c r="CO256" s="50">
        <v>12409000000</v>
      </c>
      <c r="CP256" s="51">
        <v>-1849000000</v>
      </c>
      <c r="CQ256" s="54">
        <v>8096000000</v>
      </c>
      <c r="CR256" s="50">
        <v>1586000000</v>
      </c>
      <c r="CS256" s="56">
        <v>9682000000</v>
      </c>
      <c r="CT256" s="52">
        <v>59672000000</v>
      </c>
    </row>
    <row r="257" spans="1:98" x14ac:dyDescent="0.2">
      <c r="A257" s="47" t="s">
        <v>838</v>
      </c>
      <c r="B257" s="47" t="s">
        <v>839</v>
      </c>
      <c r="C257" s="47" t="str">
        <f>VLOOKUP(A257,'[1]S&amp;P 500 Wikipedia'!A:D,3,FALSE)</f>
        <v>Financials</v>
      </c>
      <c r="D257" s="47">
        <v>88874</v>
      </c>
      <c r="E257" s="47" t="s">
        <v>16</v>
      </c>
      <c r="F257" s="47">
        <v>2018</v>
      </c>
      <c r="G257" s="47" t="s">
        <v>17</v>
      </c>
      <c r="H257" s="48">
        <v>43465</v>
      </c>
      <c r="I257" s="48">
        <v>43521</v>
      </c>
      <c r="J257" s="48">
        <v>43587</v>
      </c>
      <c r="K257" s="47">
        <v>191300000</v>
      </c>
      <c r="L257" s="47">
        <v>194200000</v>
      </c>
      <c r="M257" s="47" t="s">
        <v>2106</v>
      </c>
      <c r="N257" s="49">
        <v>1817500000</v>
      </c>
      <c r="O257" s="50">
        <v>1685000000</v>
      </c>
      <c r="P257" s="51">
        <v>132500000</v>
      </c>
      <c r="Q257" s="49">
        <v>1287100000</v>
      </c>
      <c r="R257" s="50">
        <v>1287100000</v>
      </c>
      <c r="S257" s="51"/>
      <c r="T257" s="52"/>
      <c r="U257" s="49"/>
      <c r="V257" s="50"/>
      <c r="W257" s="50"/>
      <c r="X257" s="50"/>
      <c r="Y257" s="51"/>
      <c r="Z257" s="52">
        <v>282300000</v>
      </c>
      <c r="AA257" s="52"/>
      <c r="AB257" s="52"/>
      <c r="AC257" s="52"/>
      <c r="AD257" s="52"/>
      <c r="AE257" s="52"/>
      <c r="AF257" s="52"/>
      <c r="AG257" s="52">
        <v>282300000</v>
      </c>
      <c r="AH257" s="52">
        <v>3386900000</v>
      </c>
      <c r="AI257" s="49">
        <v>320400000</v>
      </c>
      <c r="AJ257" s="50"/>
      <c r="AK257" s="51"/>
      <c r="AL257" s="49"/>
      <c r="AM257" s="50"/>
      <c r="AN257" s="50"/>
      <c r="AO257" s="51"/>
      <c r="AP257" s="49">
        <v>5818900000</v>
      </c>
      <c r="AQ257" s="50">
        <v>1566100000</v>
      </c>
      <c r="AR257" s="50">
        <v>3781300000</v>
      </c>
      <c r="AS257" s="50"/>
      <c r="AT257" s="50"/>
      <c r="AU257" s="50">
        <v>197200000</v>
      </c>
      <c r="AV257" s="50"/>
      <c r="AW257" s="50"/>
      <c r="AX257" s="50"/>
      <c r="AY257" s="50"/>
      <c r="AZ257" s="51">
        <v>274300000</v>
      </c>
      <c r="BA257" s="52">
        <v>6139300000</v>
      </c>
      <c r="BB257" s="52">
        <v>9526200000</v>
      </c>
      <c r="BC257" s="49">
        <v>695200000</v>
      </c>
      <c r="BD257" s="50"/>
      <c r="BE257" s="50"/>
      <c r="BF257" s="50"/>
      <c r="BG257" s="51"/>
      <c r="BH257" s="49">
        <v>449900000</v>
      </c>
      <c r="BI257" s="50"/>
      <c r="BJ257" s="50"/>
      <c r="BK257" s="51">
        <v>449900000</v>
      </c>
      <c r="BL257" s="49">
        <v>953400000</v>
      </c>
      <c r="BM257" s="50">
        <v>953400000</v>
      </c>
      <c r="BN257" s="50"/>
      <c r="BO257" s="50"/>
      <c r="BP257" s="50"/>
      <c r="BQ257" s="51"/>
      <c r="BR257" s="52">
        <v>2098500000</v>
      </c>
      <c r="BS257" s="49">
        <v>5226100000</v>
      </c>
      <c r="BT257" s="50"/>
      <c r="BU257" s="51"/>
      <c r="BV257" s="49">
        <v>1545100000</v>
      </c>
      <c r="BW257" s="50"/>
      <c r="BX257" s="50"/>
      <c r="BY257" s="50"/>
      <c r="BZ257" s="50"/>
      <c r="CA257" s="50"/>
      <c r="CB257" s="50">
        <v>122300000</v>
      </c>
      <c r="CC257" s="50">
        <v>846300000</v>
      </c>
      <c r="CD257" s="50"/>
      <c r="CE257" s="50"/>
      <c r="CF257" s="51">
        <v>576500000</v>
      </c>
      <c r="CG257" s="52">
        <v>6771200000</v>
      </c>
      <c r="CH257" s="60">
        <v>8869700000</v>
      </c>
      <c r="CI257" s="52">
        <v>0</v>
      </c>
      <c r="CJ257" s="49">
        <v>604300000</v>
      </c>
      <c r="CK257" s="50">
        <v>3400000</v>
      </c>
      <c r="CL257" s="50">
        <v>600900000</v>
      </c>
      <c r="CM257" s="51"/>
      <c r="CN257" s="54">
        <v>-8312500000</v>
      </c>
      <c r="CO257" s="50">
        <v>8594400000</v>
      </c>
      <c r="CP257" s="51">
        <v>-426300000</v>
      </c>
      <c r="CQ257" s="54">
        <v>459900000</v>
      </c>
      <c r="CR257" s="50">
        <v>196600000</v>
      </c>
      <c r="CS257" s="56">
        <v>656500000</v>
      </c>
      <c r="CT257" s="52">
        <v>9526200000</v>
      </c>
    </row>
    <row r="258" spans="1:98" x14ac:dyDescent="0.2">
      <c r="A258" s="47" t="s">
        <v>832</v>
      </c>
      <c r="B258" s="47" t="s">
        <v>833</v>
      </c>
      <c r="C258" s="47" t="str">
        <f>VLOOKUP(A258,'[1]S&amp;P 500 Wikipedia'!A:D,3,FALSE)</f>
        <v>Consumer Staples</v>
      </c>
      <c r="D258" s="47">
        <v>378190</v>
      </c>
      <c r="E258" s="47" t="s">
        <v>16</v>
      </c>
      <c r="F258" s="47">
        <v>2018</v>
      </c>
      <c r="G258" s="47" t="s">
        <v>17</v>
      </c>
      <c r="H258" s="48">
        <v>43465</v>
      </c>
      <c r="I258" s="48">
        <v>43504</v>
      </c>
      <c r="J258" s="48">
        <v>43504</v>
      </c>
      <c r="K258" s="47">
        <v>1458000000</v>
      </c>
      <c r="L258" s="47">
        <v>1471000000</v>
      </c>
      <c r="M258" s="47" t="s">
        <v>1850</v>
      </c>
      <c r="N258" s="49">
        <v>1100000000</v>
      </c>
      <c r="O258" s="50">
        <v>1100000000</v>
      </c>
      <c r="P258" s="51"/>
      <c r="Q258" s="49">
        <v>2262000000</v>
      </c>
      <c r="R258" s="50">
        <v>2262000000</v>
      </c>
      <c r="S258" s="51"/>
      <c r="T258" s="52"/>
      <c r="U258" s="49">
        <v>2592000000</v>
      </c>
      <c r="V258" s="50"/>
      <c r="W258" s="50"/>
      <c r="X258" s="50"/>
      <c r="Y258" s="51"/>
      <c r="Z258" s="52">
        <v>1905000000</v>
      </c>
      <c r="AA258" s="52"/>
      <c r="AB258" s="52"/>
      <c r="AC258" s="52"/>
      <c r="AD258" s="52">
        <v>255000000</v>
      </c>
      <c r="AE258" s="52"/>
      <c r="AF258" s="52"/>
      <c r="AG258" s="52">
        <v>1650000000</v>
      </c>
      <c r="AH258" s="52">
        <v>7859000000</v>
      </c>
      <c r="AI258" s="49">
        <v>8482000000</v>
      </c>
      <c r="AJ258" s="50"/>
      <c r="AK258" s="51"/>
      <c r="AL258" s="49">
        <v>7123000000</v>
      </c>
      <c r="AM258" s="50"/>
      <c r="AN258" s="50"/>
      <c r="AO258" s="51"/>
      <c r="AP258" s="49">
        <v>39265000000</v>
      </c>
      <c r="AQ258" s="50">
        <v>18002000000</v>
      </c>
      <c r="AR258" s="50">
        <v>20725000000</v>
      </c>
      <c r="AS258" s="50"/>
      <c r="AT258" s="50"/>
      <c r="AU258" s="50"/>
      <c r="AV258" s="50"/>
      <c r="AW258" s="50">
        <v>132000000</v>
      </c>
      <c r="AX258" s="50"/>
      <c r="AY258" s="50"/>
      <c r="AZ258" s="51">
        <v>406000000</v>
      </c>
      <c r="BA258" s="52">
        <v>54870000000</v>
      </c>
      <c r="BB258" s="52">
        <v>62729000000</v>
      </c>
      <c r="BC258" s="49">
        <v>8251000000</v>
      </c>
      <c r="BD258" s="50">
        <v>5794000000</v>
      </c>
      <c r="BE258" s="50"/>
      <c r="BF258" s="50"/>
      <c r="BG258" s="51">
        <v>2457000000</v>
      </c>
      <c r="BH258" s="49">
        <v>5840000000</v>
      </c>
      <c r="BI258" s="50"/>
      <c r="BJ258" s="50"/>
      <c r="BK258" s="51"/>
      <c r="BL258" s="49">
        <v>2646000000</v>
      </c>
      <c r="BM258" s="50"/>
      <c r="BN258" s="50"/>
      <c r="BO258" s="50"/>
      <c r="BP258" s="50"/>
      <c r="BQ258" s="51">
        <v>2646000000</v>
      </c>
      <c r="BR258" s="52">
        <v>16737000000</v>
      </c>
      <c r="BS258" s="49">
        <v>12532000000</v>
      </c>
      <c r="BT258" s="50"/>
      <c r="BU258" s="51"/>
      <c r="BV258" s="49">
        <v>7747000000</v>
      </c>
      <c r="BW258" s="50"/>
      <c r="BX258" s="50">
        <v>1572000000</v>
      </c>
      <c r="BY258" s="50">
        <v>1221000000</v>
      </c>
      <c r="BZ258" s="50">
        <v>351000000</v>
      </c>
      <c r="CA258" s="50"/>
      <c r="CB258" s="50"/>
      <c r="CC258" s="50">
        <v>3552000000</v>
      </c>
      <c r="CD258" s="50"/>
      <c r="CE258" s="50"/>
      <c r="CF258" s="51">
        <v>2623000000</v>
      </c>
      <c r="CG258" s="52">
        <v>20279000000</v>
      </c>
      <c r="CH258" s="60">
        <v>37016000000</v>
      </c>
      <c r="CI258" s="52"/>
      <c r="CJ258" s="49">
        <v>31961000000</v>
      </c>
      <c r="CK258" s="50"/>
      <c r="CL258" s="50"/>
      <c r="CM258" s="51"/>
      <c r="CN258" s="54">
        <v>-20185000000</v>
      </c>
      <c r="CO258" s="50">
        <v>24491000000</v>
      </c>
      <c r="CP258" s="51">
        <v>-10630000000</v>
      </c>
      <c r="CQ258" s="54">
        <v>25637000000</v>
      </c>
      <c r="CR258" s="50">
        <v>76000000</v>
      </c>
      <c r="CS258" s="56">
        <v>25713000000</v>
      </c>
      <c r="CT258" s="52">
        <v>62729000000</v>
      </c>
    </row>
    <row r="259" spans="1:98" x14ac:dyDescent="0.2">
      <c r="A259" s="47" t="s">
        <v>802</v>
      </c>
      <c r="B259" s="47" t="s">
        <v>803</v>
      </c>
      <c r="C259" s="47" t="str">
        <f>VLOOKUP(A259,'[1]S&amp;P 500 Wikipedia'!A:D,3,FALSE)</f>
        <v>Health Care</v>
      </c>
      <c r="D259" s="47">
        <v>73420</v>
      </c>
      <c r="E259" s="47" t="s">
        <v>16</v>
      </c>
      <c r="F259" s="47">
        <v>2019</v>
      </c>
      <c r="G259" s="47" t="s">
        <v>17</v>
      </c>
      <c r="H259" s="48">
        <v>43585</v>
      </c>
      <c r="I259" s="48">
        <v>43615</v>
      </c>
      <c r="J259" s="48">
        <v>43707</v>
      </c>
      <c r="K259" s="47">
        <v>1340900000</v>
      </c>
      <c r="L259" s="47">
        <v>1351000000</v>
      </c>
      <c r="M259" s="47" t="s">
        <v>2107</v>
      </c>
      <c r="N259" s="49">
        <v>9848000000</v>
      </c>
      <c r="O259" s="50">
        <v>4393000000</v>
      </c>
      <c r="P259" s="51">
        <v>5455000000</v>
      </c>
      <c r="Q259" s="49">
        <v>6222000000</v>
      </c>
      <c r="R259" s="50">
        <v>6222000000</v>
      </c>
      <c r="S259" s="51"/>
      <c r="T259" s="52"/>
      <c r="U259" s="49">
        <v>3753000000</v>
      </c>
      <c r="V259" s="50"/>
      <c r="W259" s="50"/>
      <c r="X259" s="50"/>
      <c r="Y259" s="51"/>
      <c r="Z259" s="52">
        <v>2144000000</v>
      </c>
      <c r="AA259" s="52">
        <v>2144000000</v>
      </c>
      <c r="AB259" s="52"/>
      <c r="AC259" s="52"/>
      <c r="AD259" s="52"/>
      <c r="AE259" s="52"/>
      <c r="AF259" s="52"/>
      <c r="AG259" s="52"/>
      <c r="AH259" s="52">
        <v>21967000000</v>
      </c>
      <c r="AI259" s="49">
        <v>4675000000</v>
      </c>
      <c r="AJ259" s="50">
        <v>10920000000</v>
      </c>
      <c r="AK259" s="51">
        <v>-6245000000</v>
      </c>
      <c r="AL259" s="49"/>
      <c r="AM259" s="50"/>
      <c r="AN259" s="50"/>
      <c r="AO259" s="51"/>
      <c r="AP259" s="49">
        <v>63052000000</v>
      </c>
      <c r="AQ259" s="50"/>
      <c r="AR259" s="50">
        <v>39959000000</v>
      </c>
      <c r="AS259" s="50">
        <v>20560000000</v>
      </c>
      <c r="AT259" s="50"/>
      <c r="AU259" s="50">
        <v>1519000000</v>
      </c>
      <c r="AV259" s="50"/>
      <c r="AW259" s="50"/>
      <c r="AX259" s="50"/>
      <c r="AY259" s="50"/>
      <c r="AZ259" s="51">
        <v>1014000000</v>
      </c>
      <c r="BA259" s="52">
        <v>67727000000</v>
      </c>
      <c r="BB259" s="52">
        <v>89694000000</v>
      </c>
      <c r="BC259" s="49">
        <v>7634000000</v>
      </c>
      <c r="BD259" s="50">
        <v>1953000000</v>
      </c>
      <c r="BE259" s="50">
        <v>567000000</v>
      </c>
      <c r="BF259" s="50"/>
      <c r="BG259" s="51">
        <v>5114000000</v>
      </c>
      <c r="BH259" s="49">
        <v>838000000</v>
      </c>
      <c r="BI259" s="50"/>
      <c r="BJ259" s="50"/>
      <c r="BK259" s="51"/>
      <c r="BL259" s="49"/>
      <c r="BM259" s="50"/>
      <c r="BN259" s="50"/>
      <c r="BO259" s="50"/>
      <c r="BP259" s="50"/>
      <c r="BQ259" s="51"/>
      <c r="BR259" s="52">
        <v>8472000000</v>
      </c>
      <c r="BS259" s="49">
        <v>24486000000</v>
      </c>
      <c r="BT259" s="50"/>
      <c r="BU259" s="51"/>
      <c r="BV259" s="49">
        <v>6524000000</v>
      </c>
      <c r="BW259" s="50"/>
      <c r="BX259" s="50">
        <v>1651000000</v>
      </c>
      <c r="BY259" s="50"/>
      <c r="BZ259" s="50"/>
      <c r="CA259" s="50"/>
      <c r="CB259" s="50"/>
      <c r="CC259" s="50">
        <v>1278000000</v>
      </c>
      <c r="CD259" s="50"/>
      <c r="CE259" s="50"/>
      <c r="CF259" s="51">
        <v>3595000000</v>
      </c>
      <c r="CG259" s="52">
        <v>31010000000</v>
      </c>
      <c r="CH259" s="60">
        <v>39482000000</v>
      </c>
      <c r="CI259" s="52"/>
      <c r="CJ259" s="49">
        <v>26532000000</v>
      </c>
      <c r="CK259" s="50"/>
      <c r="CL259" s="50"/>
      <c r="CM259" s="51"/>
      <c r="CN259" s="54"/>
      <c r="CO259" s="50">
        <v>26270000000</v>
      </c>
      <c r="CP259" s="51">
        <v>-2711000000</v>
      </c>
      <c r="CQ259" s="54">
        <v>50091000000</v>
      </c>
      <c r="CR259" s="50">
        <v>121000000</v>
      </c>
      <c r="CS259" s="56">
        <v>50212000000</v>
      </c>
      <c r="CT259" s="52">
        <v>89694000000</v>
      </c>
    </row>
    <row r="260" spans="1:98" x14ac:dyDescent="0.2">
      <c r="A260" s="47" t="s">
        <v>811</v>
      </c>
      <c r="B260" s="47" t="s">
        <v>812</v>
      </c>
      <c r="C260" s="47" t="str">
        <f>VLOOKUP(A260,'[1]S&amp;P 500 Wikipedia'!A:D,3,FALSE)</f>
        <v>Consumer Discretionary</v>
      </c>
      <c r="D260" s="47">
        <v>139431</v>
      </c>
      <c r="E260" s="47" t="s">
        <v>16</v>
      </c>
      <c r="F260" s="47">
        <v>2018</v>
      </c>
      <c r="G260" s="47" t="s">
        <v>17</v>
      </c>
      <c r="H260" s="48">
        <v>43465</v>
      </c>
      <c r="I260" s="48">
        <v>43523</v>
      </c>
      <c r="J260" s="48">
        <v>43592</v>
      </c>
      <c r="K260" s="47">
        <v>528617000</v>
      </c>
      <c r="L260" s="47">
        <v>531439000</v>
      </c>
      <c r="M260" s="47" t="s">
        <v>2108</v>
      </c>
      <c r="N260" s="49">
        <v>1526762000</v>
      </c>
      <c r="O260" s="50">
        <v>1526762000</v>
      </c>
      <c r="P260" s="51"/>
      <c r="Q260" s="49">
        <v>657206000</v>
      </c>
      <c r="R260" s="50">
        <v>657206000</v>
      </c>
      <c r="S260" s="51"/>
      <c r="T260" s="52"/>
      <c r="U260" s="49">
        <v>110831000</v>
      </c>
      <c r="V260" s="50"/>
      <c r="W260" s="50"/>
      <c r="X260" s="50"/>
      <c r="Y260" s="51"/>
      <c r="Z260" s="52">
        <v>231979000</v>
      </c>
      <c r="AA260" s="52">
        <v>203548000</v>
      </c>
      <c r="AB260" s="52"/>
      <c r="AC260" s="52"/>
      <c r="AD260" s="52"/>
      <c r="AE260" s="52">
        <v>28431000</v>
      </c>
      <c r="AF260" s="52"/>
      <c r="AG260" s="52"/>
      <c r="AH260" s="52">
        <v>2526778000</v>
      </c>
      <c r="AI260" s="49">
        <v>20729888000</v>
      </c>
      <c r="AJ260" s="50"/>
      <c r="AK260" s="51"/>
      <c r="AL260" s="49"/>
      <c r="AM260" s="50"/>
      <c r="AN260" s="50"/>
      <c r="AO260" s="51"/>
      <c r="AP260" s="49">
        <v>6954040000</v>
      </c>
      <c r="AQ260" s="50"/>
      <c r="AR260" s="50">
        <v>1821392000</v>
      </c>
      <c r="AS260" s="50">
        <v>3944463000</v>
      </c>
      <c r="AT260" s="50"/>
      <c r="AU260" s="50"/>
      <c r="AV260" s="50"/>
      <c r="AW260" s="50"/>
      <c r="AX260" s="50"/>
      <c r="AY260" s="50">
        <v>732867000</v>
      </c>
      <c r="AZ260" s="51">
        <v>455318000</v>
      </c>
      <c r="BA260" s="52">
        <v>27683928000</v>
      </c>
      <c r="BB260" s="52">
        <v>30210706000</v>
      </c>
      <c r="BC260" s="49">
        <v>2593678000</v>
      </c>
      <c r="BD260" s="50">
        <v>302578000</v>
      </c>
      <c r="BE260" s="50"/>
      <c r="BF260" s="50">
        <v>140046000</v>
      </c>
      <c r="BG260" s="51">
        <v>2151054000</v>
      </c>
      <c r="BH260" s="49">
        <v>43411000</v>
      </c>
      <c r="BI260" s="50"/>
      <c r="BJ260" s="50"/>
      <c r="BK260" s="51"/>
      <c r="BL260" s="49">
        <v>311793000</v>
      </c>
      <c r="BM260" s="50"/>
      <c r="BN260" s="50"/>
      <c r="BO260" s="50"/>
      <c r="BP260" s="50"/>
      <c r="BQ260" s="51">
        <v>311793000</v>
      </c>
      <c r="BR260" s="52">
        <v>2948882000</v>
      </c>
      <c r="BS260" s="49">
        <v>15088005000</v>
      </c>
      <c r="BT260" s="50"/>
      <c r="BU260" s="51"/>
      <c r="BV260" s="49">
        <v>1601778000</v>
      </c>
      <c r="BW260" s="50"/>
      <c r="BX260" s="50"/>
      <c r="BY260" s="50"/>
      <c r="BZ260" s="50"/>
      <c r="CA260" s="50"/>
      <c r="CB260" s="50"/>
      <c r="CC260" s="50">
        <v>1342538000</v>
      </c>
      <c r="CD260" s="50"/>
      <c r="CE260" s="50"/>
      <c r="CF260" s="51">
        <v>259240000</v>
      </c>
      <c r="CG260" s="52">
        <v>16689783000</v>
      </c>
      <c r="CH260" s="60">
        <v>19638665000</v>
      </c>
      <c r="CI260" s="52"/>
      <c r="CJ260" s="49">
        <v>4097360000</v>
      </c>
      <c r="CK260" s="50"/>
      <c r="CL260" s="50"/>
      <c r="CM260" s="51"/>
      <c r="CN260" s="54"/>
      <c r="CO260" s="50">
        <v>2423479000</v>
      </c>
      <c r="CP260" s="51">
        <v>-8556000</v>
      </c>
      <c r="CQ260" s="54">
        <v>6512283000</v>
      </c>
      <c r="CR260" s="50">
        <v>4059758000</v>
      </c>
      <c r="CS260" s="56">
        <v>10572041000</v>
      </c>
      <c r="CT260" s="52">
        <v>30210706000</v>
      </c>
    </row>
    <row r="261" spans="1:98" x14ac:dyDescent="0.2">
      <c r="A261" s="47" t="s">
        <v>826</v>
      </c>
      <c r="B261" s="47" t="s">
        <v>827</v>
      </c>
      <c r="C261" s="47" t="str">
        <f>VLOOKUP(A261,'[1]S&amp;P 500 Wikipedia'!A:D,3,FALSE)</f>
        <v>Consumer Discretionary</v>
      </c>
      <c r="D261" s="47">
        <v>333439</v>
      </c>
      <c r="E261" s="47" t="s">
        <v>16</v>
      </c>
      <c r="F261" s="47">
        <v>2018</v>
      </c>
      <c r="G261" s="47" t="s">
        <v>17</v>
      </c>
      <c r="H261" s="48">
        <v>43465</v>
      </c>
      <c r="I261" s="48">
        <v>43524</v>
      </c>
      <c r="J261" s="48">
        <v>43524</v>
      </c>
      <c r="K261" s="47">
        <v>73999000</v>
      </c>
      <c r="L261" s="47">
        <v>74281000</v>
      </c>
      <c r="M261" s="47" t="s">
        <v>1853</v>
      </c>
      <c r="N261" s="49">
        <v>119050000</v>
      </c>
      <c r="O261" s="50">
        <v>119050000</v>
      </c>
      <c r="P261" s="51"/>
      <c r="Q261" s="49">
        <v>1606159000</v>
      </c>
      <c r="R261" s="50">
        <v>1606159000</v>
      </c>
      <c r="S261" s="51"/>
      <c r="T261" s="52"/>
      <c r="U261" s="49">
        <v>2287615000</v>
      </c>
      <c r="V261" s="50"/>
      <c r="W261" s="50"/>
      <c r="X261" s="50"/>
      <c r="Y261" s="51"/>
      <c r="Z261" s="52">
        <v>496472000</v>
      </c>
      <c r="AA261" s="52">
        <v>421553000</v>
      </c>
      <c r="AB261" s="52"/>
      <c r="AC261" s="52"/>
      <c r="AD261" s="52"/>
      <c r="AE261" s="52"/>
      <c r="AF261" s="52"/>
      <c r="AG261" s="52">
        <v>74919000</v>
      </c>
      <c r="AH261" s="52">
        <v>4509296000</v>
      </c>
      <c r="AI261" s="49">
        <v>4699902000</v>
      </c>
      <c r="AJ261" s="50"/>
      <c r="AK261" s="51"/>
      <c r="AL261" s="49"/>
      <c r="AM261" s="50"/>
      <c r="AN261" s="50"/>
      <c r="AO261" s="51"/>
      <c r="AP261" s="49">
        <v>3889925000</v>
      </c>
      <c r="AQ261" s="50">
        <v>707380000</v>
      </c>
      <c r="AR261" s="50">
        <v>2520966000</v>
      </c>
      <c r="AS261" s="50"/>
      <c r="AT261" s="50"/>
      <c r="AU261" s="50">
        <v>407149000</v>
      </c>
      <c r="AV261" s="50"/>
      <c r="AW261" s="50"/>
      <c r="AX261" s="50"/>
      <c r="AY261" s="50"/>
      <c r="AZ261" s="51">
        <v>254430000</v>
      </c>
      <c r="BA261" s="52">
        <v>8589827000</v>
      </c>
      <c r="BB261" s="52">
        <v>13099123000</v>
      </c>
      <c r="BC261" s="49">
        <v>1523866000</v>
      </c>
      <c r="BD261" s="50"/>
      <c r="BE261" s="50"/>
      <c r="BF261" s="50"/>
      <c r="BG261" s="51"/>
      <c r="BH261" s="49">
        <v>1742373000</v>
      </c>
      <c r="BI261" s="50"/>
      <c r="BJ261" s="50"/>
      <c r="BK261" s="51">
        <v>1742373000</v>
      </c>
      <c r="BL261" s="49"/>
      <c r="BM261" s="50"/>
      <c r="BN261" s="50"/>
      <c r="BO261" s="50"/>
      <c r="BP261" s="50"/>
      <c r="BQ261" s="51"/>
      <c r="BR261" s="52">
        <v>3266239000</v>
      </c>
      <c r="BS261" s="49">
        <v>1515601000</v>
      </c>
      <c r="BT261" s="50"/>
      <c r="BU261" s="51"/>
      <c r="BV261" s="49">
        <v>877224000</v>
      </c>
      <c r="BW261" s="50"/>
      <c r="BX261" s="50"/>
      <c r="BY261" s="50"/>
      <c r="BZ261" s="50"/>
      <c r="CA261" s="50"/>
      <c r="CB261" s="50"/>
      <c r="CC261" s="50">
        <v>413740000</v>
      </c>
      <c r="CD261" s="50"/>
      <c r="CE261" s="50"/>
      <c r="CF261" s="51">
        <v>463484000</v>
      </c>
      <c r="CG261" s="52">
        <v>2392825000</v>
      </c>
      <c r="CH261" s="60">
        <v>5659064000</v>
      </c>
      <c r="CI261" s="52">
        <v>0</v>
      </c>
      <c r="CJ261" s="49">
        <v>1852970000</v>
      </c>
      <c r="CK261" s="50">
        <v>797000</v>
      </c>
      <c r="CL261" s="50">
        <v>1852173000</v>
      </c>
      <c r="CM261" s="51"/>
      <c r="CN261" s="54">
        <v>-215745000</v>
      </c>
      <c r="CO261" s="50">
        <v>6588197000</v>
      </c>
      <c r="CP261" s="51">
        <v>-791608000</v>
      </c>
      <c r="CQ261" s="54">
        <v>7433814000</v>
      </c>
      <c r="CR261" s="50">
        <v>6245000</v>
      </c>
      <c r="CS261" s="56">
        <v>7440059000</v>
      </c>
      <c r="CT261" s="52">
        <v>13099123000</v>
      </c>
    </row>
    <row r="262" spans="1:98" x14ac:dyDescent="0.2">
      <c r="A262" s="47" t="s">
        <v>793</v>
      </c>
      <c r="B262" s="47" t="s">
        <v>794</v>
      </c>
      <c r="C262" s="47" t="str">
        <f>VLOOKUP(A262,'[1]S&amp;P 500 Wikipedia'!A:D,3,FALSE)</f>
        <v>Consumer Staples</v>
      </c>
      <c r="D262" s="47">
        <v>251282</v>
      </c>
      <c r="E262" s="47" t="s">
        <v>16</v>
      </c>
      <c r="F262" s="47">
        <v>2018</v>
      </c>
      <c r="G262" s="47" t="s">
        <v>17</v>
      </c>
      <c r="H262" s="48">
        <v>43434</v>
      </c>
      <c r="I262" s="48">
        <v>43490</v>
      </c>
      <c r="J262" s="48">
        <v>43490</v>
      </c>
      <c r="K262" s="47">
        <v>131800000</v>
      </c>
      <c r="L262" s="47">
        <v>133800000</v>
      </c>
      <c r="M262" s="47" t="s">
        <v>1854</v>
      </c>
      <c r="N262" s="49">
        <v>96600000</v>
      </c>
      <c r="O262" s="50">
        <v>96600000</v>
      </c>
      <c r="P262" s="51"/>
      <c r="Q262" s="49">
        <v>518100000</v>
      </c>
      <c r="R262" s="50">
        <v>518100000</v>
      </c>
      <c r="S262" s="51"/>
      <c r="T262" s="52"/>
      <c r="U262" s="49">
        <v>786300000</v>
      </c>
      <c r="V262" s="50"/>
      <c r="W262" s="50"/>
      <c r="X262" s="50"/>
      <c r="Y262" s="51"/>
      <c r="Z262" s="52">
        <v>78900000</v>
      </c>
      <c r="AA262" s="52">
        <v>78900000</v>
      </c>
      <c r="AB262" s="52"/>
      <c r="AC262" s="52"/>
      <c r="AD262" s="52"/>
      <c r="AE262" s="52"/>
      <c r="AF262" s="52"/>
      <c r="AG262" s="52"/>
      <c r="AH262" s="52">
        <v>1479900000</v>
      </c>
      <c r="AI262" s="49">
        <v>985100000</v>
      </c>
      <c r="AJ262" s="50"/>
      <c r="AK262" s="51"/>
      <c r="AL262" s="49">
        <v>390200000</v>
      </c>
      <c r="AM262" s="50"/>
      <c r="AN262" s="50"/>
      <c r="AO262" s="51"/>
      <c r="AP262" s="49">
        <v>7401200000</v>
      </c>
      <c r="AQ262" s="50">
        <v>2873300000</v>
      </c>
      <c r="AR262" s="50">
        <v>4527900000</v>
      </c>
      <c r="AS262" s="50"/>
      <c r="AT262" s="50"/>
      <c r="AU262" s="50"/>
      <c r="AV262" s="50"/>
      <c r="AW262" s="50"/>
      <c r="AX262" s="50"/>
      <c r="AY262" s="50"/>
      <c r="AZ262" s="51"/>
      <c r="BA262" s="52">
        <v>8776500000</v>
      </c>
      <c r="BB262" s="52">
        <v>10256400000</v>
      </c>
      <c r="BC262" s="49">
        <v>1358200000</v>
      </c>
      <c r="BD262" s="50">
        <v>710000000</v>
      </c>
      <c r="BE262" s="50"/>
      <c r="BF262" s="50"/>
      <c r="BG262" s="51">
        <v>648200000</v>
      </c>
      <c r="BH262" s="49">
        <v>643500000</v>
      </c>
      <c r="BI262" s="50">
        <v>560000000</v>
      </c>
      <c r="BJ262" s="50"/>
      <c r="BK262" s="51">
        <v>83500000</v>
      </c>
      <c r="BL262" s="49"/>
      <c r="BM262" s="50"/>
      <c r="BN262" s="50"/>
      <c r="BO262" s="50"/>
      <c r="BP262" s="50"/>
      <c r="BQ262" s="51"/>
      <c r="BR262" s="52">
        <v>2001700000</v>
      </c>
      <c r="BS262" s="49">
        <v>4052900000</v>
      </c>
      <c r="BT262" s="50"/>
      <c r="BU262" s="51"/>
      <c r="BV262" s="49">
        <v>1019600000</v>
      </c>
      <c r="BW262" s="50"/>
      <c r="BX262" s="50"/>
      <c r="BY262" s="50"/>
      <c r="BZ262" s="50"/>
      <c r="CA262" s="50"/>
      <c r="CB262" s="50"/>
      <c r="CC262" s="50">
        <v>706500000</v>
      </c>
      <c r="CD262" s="50"/>
      <c r="CE262" s="50"/>
      <c r="CF262" s="51">
        <v>313100000</v>
      </c>
      <c r="CG262" s="52">
        <v>5072500000</v>
      </c>
      <c r="CH262" s="60">
        <v>7074200000</v>
      </c>
      <c r="CI262" s="52"/>
      <c r="CJ262" s="49">
        <v>1770600000</v>
      </c>
      <c r="CK262" s="50">
        <v>1770600000</v>
      </c>
      <c r="CL262" s="50"/>
      <c r="CM262" s="51"/>
      <c r="CN262" s="54"/>
      <c r="CO262" s="50">
        <v>1760200000</v>
      </c>
      <c r="CP262" s="51">
        <v>-359900000</v>
      </c>
      <c r="CQ262" s="54">
        <v>3170900000</v>
      </c>
      <c r="CR262" s="50">
        <v>11300000</v>
      </c>
      <c r="CS262" s="56">
        <v>3182200000</v>
      </c>
      <c r="CT262" s="52">
        <v>10256400000</v>
      </c>
    </row>
    <row r="263" spans="1:98" x14ac:dyDescent="0.2">
      <c r="A263" s="47" t="s">
        <v>775</v>
      </c>
      <c r="B263" s="47" t="s">
        <v>776</v>
      </c>
      <c r="C263" s="47" t="str">
        <f>VLOOKUP(A263,'[1]S&amp;P 500 Wikipedia'!A:D,3,FALSE)</f>
        <v>Financials</v>
      </c>
      <c r="D263" s="47">
        <v>118024</v>
      </c>
      <c r="E263" s="47" t="s">
        <v>16</v>
      </c>
      <c r="F263" s="47">
        <v>2018</v>
      </c>
      <c r="G263" s="47" t="s">
        <v>17</v>
      </c>
      <c r="H263" s="48">
        <v>43465</v>
      </c>
      <c r="I263" s="48">
        <v>43516</v>
      </c>
      <c r="J263" s="48">
        <v>43516</v>
      </c>
      <c r="K263" s="47">
        <v>36977000</v>
      </c>
      <c r="L263" s="47">
        <v>37844000</v>
      </c>
      <c r="M263" s="47" t="s">
        <v>1855</v>
      </c>
      <c r="N263" s="49">
        <v>486427000</v>
      </c>
      <c r="O263" s="50">
        <v>246322000</v>
      </c>
      <c r="P263" s="51">
        <v>240105000</v>
      </c>
      <c r="Q263" s="49">
        <v>57535000</v>
      </c>
      <c r="R263" s="50">
        <v>57535000</v>
      </c>
      <c r="S263" s="51"/>
      <c r="T263" s="52"/>
      <c r="U263" s="49"/>
      <c r="V263" s="50"/>
      <c r="W263" s="50"/>
      <c r="X263" s="50"/>
      <c r="Y263" s="51"/>
      <c r="Z263" s="52">
        <v>22468000</v>
      </c>
      <c r="AA263" s="52">
        <v>22468000</v>
      </c>
      <c r="AB263" s="52"/>
      <c r="AC263" s="52"/>
      <c r="AD263" s="52"/>
      <c r="AE263" s="52"/>
      <c r="AF263" s="52"/>
      <c r="AG263" s="52"/>
      <c r="AH263" s="52">
        <v>566430000</v>
      </c>
      <c r="AI263" s="49">
        <v>63010000</v>
      </c>
      <c r="AJ263" s="50">
        <v>63010000</v>
      </c>
      <c r="AK263" s="51"/>
      <c r="AL263" s="49"/>
      <c r="AM263" s="50"/>
      <c r="AN263" s="50"/>
      <c r="AO263" s="51"/>
      <c r="AP263" s="49">
        <v>66099000</v>
      </c>
      <c r="AQ263" s="50">
        <v>62675000</v>
      </c>
      <c r="AR263" s="50"/>
      <c r="AS263" s="50"/>
      <c r="AT263" s="50"/>
      <c r="AU263" s="50">
        <v>3424000</v>
      </c>
      <c r="AV263" s="50"/>
      <c r="AW263" s="50"/>
      <c r="AX263" s="50"/>
      <c r="AY263" s="50"/>
      <c r="AZ263" s="51"/>
      <c r="BA263" s="52">
        <v>129109000</v>
      </c>
      <c r="BB263" s="52">
        <v>695539000</v>
      </c>
      <c r="BC263" s="49">
        <v>84851000</v>
      </c>
      <c r="BD263" s="50">
        <v>29366000</v>
      </c>
      <c r="BE263" s="50"/>
      <c r="BF263" s="50"/>
      <c r="BG263" s="51">
        <v>55485000</v>
      </c>
      <c r="BH263" s="49"/>
      <c r="BI263" s="50"/>
      <c r="BJ263" s="50"/>
      <c r="BK263" s="51"/>
      <c r="BL263" s="49">
        <v>2810000</v>
      </c>
      <c r="BM263" s="50">
        <v>2810000</v>
      </c>
      <c r="BN263" s="50"/>
      <c r="BO263" s="50"/>
      <c r="BP263" s="50"/>
      <c r="BQ263" s="51"/>
      <c r="BR263" s="52">
        <v>87661000</v>
      </c>
      <c r="BS263" s="49"/>
      <c r="BT263" s="50"/>
      <c r="BU263" s="51"/>
      <c r="BV263" s="49">
        <v>0</v>
      </c>
      <c r="BW263" s="50"/>
      <c r="BX263" s="50"/>
      <c r="BY263" s="50"/>
      <c r="BZ263" s="50"/>
      <c r="CA263" s="50"/>
      <c r="CB263" s="50"/>
      <c r="CC263" s="50"/>
      <c r="CD263" s="50"/>
      <c r="CE263" s="50"/>
      <c r="CF263" s="51">
        <v>0</v>
      </c>
      <c r="CG263" s="52">
        <v>0</v>
      </c>
      <c r="CH263" s="60">
        <v>87661000</v>
      </c>
      <c r="CI263" s="52"/>
      <c r="CJ263" s="49">
        <v>341982000</v>
      </c>
      <c r="CK263" s="50"/>
      <c r="CL263" s="50"/>
      <c r="CM263" s="51"/>
      <c r="CN263" s="54">
        <v>-184962000</v>
      </c>
      <c r="CO263" s="50">
        <v>463252000</v>
      </c>
      <c r="CP263" s="51">
        <v>-12394000</v>
      </c>
      <c r="CQ263" s="54">
        <v>607878000</v>
      </c>
      <c r="CR263" s="50"/>
      <c r="CS263" s="56">
        <v>607878000</v>
      </c>
      <c r="CT263" s="52">
        <v>695539000</v>
      </c>
    </row>
    <row r="264" spans="1:98" x14ac:dyDescent="0.2">
      <c r="A264" s="47" t="s">
        <v>781</v>
      </c>
      <c r="B264" s="47" t="s">
        <v>782</v>
      </c>
      <c r="C264" s="47" t="str">
        <f>VLOOKUP(A264,'[1]S&amp;P 500 Wikipedia'!A:D,3,FALSE)</f>
        <v>Materials</v>
      </c>
      <c r="D264" s="47">
        <v>378186</v>
      </c>
      <c r="E264" s="47" t="s">
        <v>16</v>
      </c>
      <c r="F264" s="47">
        <v>2018</v>
      </c>
      <c r="G264" s="47" t="s">
        <v>17</v>
      </c>
      <c r="H264" s="48">
        <v>43465</v>
      </c>
      <c r="I264" s="48">
        <v>43521</v>
      </c>
      <c r="J264" s="48">
        <v>43586</v>
      </c>
      <c r="K264" s="47">
        <v>62670000</v>
      </c>
      <c r="L264" s="47">
        <v>62914000</v>
      </c>
      <c r="M264" s="47" t="s">
        <v>2109</v>
      </c>
      <c r="N264" s="49">
        <v>44892000</v>
      </c>
      <c r="O264" s="50">
        <v>44892000</v>
      </c>
      <c r="P264" s="51"/>
      <c r="Q264" s="49">
        <v>523276000</v>
      </c>
      <c r="R264" s="50">
        <v>523276000</v>
      </c>
      <c r="S264" s="51"/>
      <c r="T264" s="52"/>
      <c r="U264" s="49">
        <v>663035000</v>
      </c>
      <c r="V264" s="50"/>
      <c r="W264" s="50"/>
      <c r="X264" s="50"/>
      <c r="Y264" s="51"/>
      <c r="Z264" s="52">
        <v>134613000</v>
      </c>
      <c r="AA264" s="52"/>
      <c r="AB264" s="52"/>
      <c r="AC264" s="52"/>
      <c r="AD264" s="52"/>
      <c r="AE264" s="52"/>
      <c r="AF264" s="52"/>
      <c r="AG264" s="52">
        <v>134613000</v>
      </c>
      <c r="AH264" s="52">
        <v>1365816000</v>
      </c>
      <c r="AI264" s="49">
        <v>5157229000</v>
      </c>
      <c r="AJ264" s="50">
        <v>8294962000</v>
      </c>
      <c r="AK264" s="51">
        <v>-3137733000</v>
      </c>
      <c r="AL264" s="49"/>
      <c r="AM264" s="50"/>
      <c r="AN264" s="50"/>
      <c r="AO264" s="51"/>
      <c r="AP264" s="49">
        <v>3028374000</v>
      </c>
      <c r="AQ264" s="50"/>
      <c r="AR264" s="50">
        <v>2399118000</v>
      </c>
      <c r="AS264" s="50">
        <v>501282000</v>
      </c>
      <c r="AT264" s="50"/>
      <c r="AU264" s="50"/>
      <c r="AV264" s="50"/>
      <c r="AW264" s="50"/>
      <c r="AX264" s="50"/>
      <c r="AY264" s="50"/>
      <c r="AZ264" s="51">
        <v>127974000</v>
      </c>
      <c r="BA264" s="52">
        <v>8185603000</v>
      </c>
      <c r="BB264" s="52">
        <v>9551419000</v>
      </c>
      <c r="BC264" s="49">
        <v>342961000</v>
      </c>
      <c r="BD264" s="50">
        <v>210808000</v>
      </c>
      <c r="BE264" s="50"/>
      <c r="BF264" s="50"/>
      <c r="BG264" s="51">
        <v>132153000</v>
      </c>
      <c r="BH264" s="49">
        <v>390042000</v>
      </c>
      <c r="BI264" s="50"/>
      <c r="BJ264" s="50"/>
      <c r="BK264" s="51"/>
      <c r="BL264" s="49">
        <v>53747000</v>
      </c>
      <c r="BM264" s="50"/>
      <c r="BN264" s="50"/>
      <c r="BO264" s="50"/>
      <c r="BP264" s="50"/>
      <c r="BQ264" s="51">
        <v>53747000</v>
      </c>
      <c r="BR264" s="52">
        <v>786750000</v>
      </c>
      <c r="BS264" s="49">
        <v>2730439000</v>
      </c>
      <c r="BT264" s="50"/>
      <c r="BU264" s="51"/>
      <c r="BV264" s="49">
        <v>1084818000</v>
      </c>
      <c r="BW264" s="50"/>
      <c r="BX264" s="50">
        <v>134469000</v>
      </c>
      <c r="BY264" s="50"/>
      <c r="BZ264" s="50"/>
      <c r="CA264" s="50"/>
      <c r="CB264" s="50"/>
      <c r="CC264" s="50">
        <v>705564000</v>
      </c>
      <c r="CD264" s="50"/>
      <c r="CE264" s="50"/>
      <c r="CF264" s="51">
        <v>244785000</v>
      </c>
      <c r="CG264" s="52">
        <v>3815257000</v>
      </c>
      <c r="CH264" s="60">
        <v>4602007000</v>
      </c>
      <c r="CI264" s="52">
        <v>0</v>
      </c>
      <c r="CJ264" s="49">
        <v>3396683000</v>
      </c>
      <c r="CK264" s="50"/>
      <c r="CL264" s="50"/>
      <c r="CM264" s="51"/>
      <c r="CN264" s="54"/>
      <c r="CO264" s="50">
        <v>1693259000</v>
      </c>
      <c r="CP264" s="51">
        <v>-143579000</v>
      </c>
      <c r="CQ264" s="54">
        <v>4946363000</v>
      </c>
      <c r="CR264" s="50">
        <v>3049000</v>
      </c>
      <c r="CS264" s="56">
        <v>4949412000</v>
      </c>
      <c r="CT264" s="52">
        <v>9551419000</v>
      </c>
    </row>
    <row r="265" spans="1:98" x14ac:dyDescent="0.2">
      <c r="A265" s="47" t="s">
        <v>13</v>
      </c>
      <c r="B265" s="47" t="s">
        <v>14</v>
      </c>
      <c r="C265" s="47" t="str">
        <f>VLOOKUP(A265,'[1]S&amp;P 500 Wikipedia'!A:D,3,FALSE)</f>
        <v>Industrials</v>
      </c>
      <c r="D265" s="47">
        <v>22219</v>
      </c>
      <c r="E265" s="47" t="s">
        <v>16</v>
      </c>
      <c r="F265" s="47">
        <v>2018</v>
      </c>
      <c r="G265" s="47" t="s">
        <v>17</v>
      </c>
      <c r="H265" s="48">
        <v>43465</v>
      </c>
      <c r="I265" s="48">
        <v>43503</v>
      </c>
      <c r="J265" s="48">
        <v>43503</v>
      </c>
      <c r="K265" s="47">
        <v>580800000</v>
      </c>
      <c r="L265" s="47">
        <v>592700000</v>
      </c>
      <c r="M265" s="47" t="s">
        <v>1857</v>
      </c>
      <c r="N265" s="49">
        <v>3233000000</v>
      </c>
      <c r="O265" s="50">
        <v>2853000000</v>
      </c>
      <c r="P265" s="51">
        <v>380000000</v>
      </c>
      <c r="Q265" s="49">
        <v>5020000000</v>
      </c>
      <c r="R265" s="50">
        <v>5020000000</v>
      </c>
      <c r="S265" s="51"/>
      <c r="T265" s="52"/>
      <c r="U265" s="49">
        <v>4366000000</v>
      </c>
      <c r="V265" s="50">
        <v>1292000000</v>
      </c>
      <c r="W265" s="50">
        <v>954000000</v>
      </c>
      <c r="X265" s="50">
        <v>2120000000</v>
      </c>
      <c r="Y265" s="51"/>
      <c r="Z265" s="52">
        <v>1090000000</v>
      </c>
      <c r="AA265" s="52">
        <v>741000000</v>
      </c>
      <c r="AB265" s="52"/>
      <c r="AC265" s="52"/>
      <c r="AD265" s="52"/>
      <c r="AE265" s="52"/>
      <c r="AF265" s="52"/>
      <c r="AG265" s="52">
        <v>349000000</v>
      </c>
      <c r="AH265" s="52">
        <v>13709000000</v>
      </c>
      <c r="AI265" s="49">
        <v>8738000000</v>
      </c>
      <c r="AJ265" s="50">
        <v>24873000000</v>
      </c>
      <c r="AK265" s="51">
        <v>-16135000000</v>
      </c>
      <c r="AL265" s="49"/>
      <c r="AM265" s="50"/>
      <c r="AN265" s="50"/>
      <c r="AO265" s="51"/>
      <c r="AP265" s="49">
        <v>14053000000</v>
      </c>
      <c r="AQ265" s="50">
        <v>2657000000</v>
      </c>
      <c r="AR265" s="50">
        <v>10051000000</v>
      </c>
      <c r="AS265" s="50"/>
      <c r="AT265" s="50"/>
      <c r="AU265" s="50"/>
      <c r="AV265" s="50"/>
      <c r="AW265" s="50"/>
      <c r="AX265" s="50"/>
      <c r="AY265" s="50"/>
      <c r="AZ265" s="51">
        <v>1345000000</v>
      </c>
      <c r="BA265" s="52">
        <v>22791000000</v>
      </c>
      <c r="BB265" s="52">
        <v>36500000000</v>
      </c>
      <c r="BC265" s="49">
        <v>3258000000</v>
      </c>
      <c r="BD265" s="50">
        <v>2266000000</v>
      </c>
      <c r="BE265" s="50">
        <v>243000000</v>
      </c>
      <c r="BF265" s="50"/>
      <c r="BG265" s="51">
        <v>749000000</v>
      </c>
      <c r="BH265" s="49">
        <v>1211000000</v>
      </c>
      <c r="BI265" s="50">
        <v>1211000000</v>
      </c>
      <c r="BJ265" s="50"/>
      <c r="BK265" s="51"/>
      <c r="BL265" s="49">
        <v>2775000000</v>
      </c>
      <c r="BM265" s="50"/>
      <c r="BN265" s="50"/>
      <c r="BO265" s="50"/>
      <c r="BP265" s="50"/>
      <c r="BQ265" s="51">
        <v>2775000000</v>
      </c>
      <c r="BR265" s="52">
        <v>7244000000</v>
      </c>
      <c r="BS265" s="49">
        <v>13411000000</v>
      </c>
      <c r="BT265" s="50"/>
      <c r="BU265" s="51"/>
      <c r="BV265" s="49">
        <v>5997000000</v>
      </c>
      <c r="BW265" s="50"/>
      <c r="BX265" s="50">
        <v>2987000000</v>
      </c>
      <c r="BY265" s="50"/>
      <c r="BZ265" s="50"/>
      <c r="CA265" s="50"/>
      <c r="CB265" s="50"/>
      <c r="CC265" s="50"/>
      <c r="CD265" s="50"/>
      <c r="CE265" s="50"/>
      <c r="CF265" s="51">
        <v>3010000000</v>
      </c>
      <c r="CG265" s="52">
        <v>19408000000</v>
      </c>
      <c r="CH265" s="60">
        <v>26652000000</v>
      </c>
      <c r="CI265" s="52"/>
      <c r="CJ265" s="49">
        <v>5652000000</v>
      </c>
      <c r="CK265" s="50">
        <v>9000000</v>
      </c>
      <c r="CL265" s="50">
        <v>5643000000</v>
      </c>
      <c r="CM265" s="51"/>
      <c r="CN265" s="54">
        <v>-29626000000</v>
      </c>
      <c r="CO265" s="50">
        <v>40636000000</v>
      </c>
      <c r="CP265" s="51">
        <v>-6866000000</v>
      </c>
      <c r="CQ265" s="54">
        <v>9796000000</v>
      </c>
      <c r="CR265" s="50">
        <v>52000000</v>
      </c>
      <c r="CS265" s="56">
        <v>9848000000</v>
      </c>
      <c r="CT265" s="52">
        <v>36500000000</v>
      </c>
    </row>
    <row r="266" spans="1:98" x14ac:dyDescent="0.2">
      <c r="A266" s="47" t="s">
        <v>835</v>
      </c>
      <c r="B266" s="47" t="s">
        <v>836</v>
      </c>
      <c r="C266" s="47" t="str">
        <f>VLOOKUP(A266,'[1]S&amp;P 500 Wikipedia'!A:D,3,FALSE)</f>
        <v>Consumer Staples</v>
      </c>
      <c r="D266" s="47">
        <v>333441</v>
      </c>
      <c r="E266" s="47" t="s">
        <v>16</v>
      </c>
      <c r="F266" s="47">
        <v>2018</v>
      </c>
      <c r="G266" s="47" t="s">
        <v>17</v>
      </c>
      <c r="H266" s="48">
        <v>43465</v>
      </c>
      <c r="I266" s="48">
        <v>43524</v>
      </c>
      <c r="J266" s="48">
        <v>43524</v>
      </c>
      <c r="K266" s="47">
        <v>550103000</v>
      </c>
      <c r="L266" s="47">
        <v>556580000</v>
      </c>
      <c r="M266" s="47" t="s">
        <v>1858</v>
      </c>
      <c r="N266" s="49">
        <v>958163000</v>
      </c>
      <c r="O266" s="50">
        <v>637513000</v>
      </c>
      <c r="P266" s="51">
        <v>320650000</v>
      </c>
      <c r="Q266" s="49">
        <v>484562000</v>
      </c>
      <c r="R266" s="50">
        <v>484562000</v>
      </c>
      <c r="S266" s="51"/>
      <c r="T266" s="52"/>
      <c r="U266" s="49">
        <v>277705000</v>
      </c>
      <c r="V266" s="50"/>
      <c r="W266" s="50"/>
      <c r="X266" s="50"/>
      <c r="Y266" s="51"/>
      <c r="Z266" s="52">
        <v>83740000</v>
      </c>
      <c r="AA266" s="52">
        <v>44909000</v>
      </c>
      <c r="AB266" s="52"/>
      <c r="AC266" s="52"/>
      <c r="AD266" s="52"/>
      <c r="AE266" s="52">
        <v>38831000</v>
      </c>
      <c r="AF266" s="52"/>
      <c r="AG266" s="52"/>
      <c r="AH266" s="52">
        <v>1804170000</v>
      </c>
      <c r="AI266" s="49">
        <v>243051000</v>
      </c>
      <c r="AJ266" s="50"/>
      <c r="AK266" s="51"/>
      <c r="AL266" s="49"/>
      <c r="AM266" s="50"/>
      <c r="AN266" s="50"/>
      <c r="AO266" s="51"/>
      <c r="AP266" s="49">
        <v>2479670000</v>
      </c>
      <c r="AQ266" s="50"/>
      <c r="AR266" s="50">
        <v>1331643000</v>
      </c>
      <c r="AS266" s="50">
        <v>1045878000</v>
      </c>
      <c r="AT266" s="50"/>
      <c r="AU266" s="50">
        <v>85687000</v>
      </c>
      <c r="AV266" s="50"/>
      <c r="AW266" s="50"/>
      <c r="AX266" s="50"/>
      <c r="AY266" s="50"/>
      <c r="AZ266" s="51">
        <v>16462000</v>
      </c>
      <c r="BA266" s="52">
        <v>2722721000</v>
      </c>
      <c r="BB266" s="52">
        <v>4526891000</v>
      </c>
      <c r="BC266" s="49">
        <v>557100000</v>
      </c>
      <c r="BD266" s="50">
        <v>248760000</v>
      </c>
      <c r="BE266" s="50"/>
      <c r="BF266" s="50"/>
      <c r="BG266" s="51">
        <v>308340000</v>
      </c>
      <c r="BH266" s="49"/>
      <c r="BI266" s="50"/>
      <c r="BJ266" s="50"/>
      <c r="BK266" s="51"/>
      <c r="BL266" s="49">
        <v>44045000</v>
      </c>
      <c r="BM266" s="50">
        <v>44045000</v>
      </c>
      <c r="BN266" s="50"/>
      <c r="BO266" s="50"/>
      <c r="BP266" s="50"/>
      <c r="BQ266" s="51"/>
      <c r="BR266" s="52">
        <v>601145000</v>
      </c>
      <c r="BS266" s="49"/>
      <c r="BT266" s="50"/>
      <c r="BU266" s="51"/>
      <c r="BV266" s="49">
        <v>314845000</v>
      </c>
      <c r="BW266" s="50"/>
      <c r="BX266" s="50"/>
      <c r="BY266" s="50"/>
      <c r="BZ266" s="50"/>
      <c r="CA266" s="50"/>
      <c r="CB266" s="50">
        <v>312224000</v>
      </c>
      <c r="CC266" s="50"/>
      <c r="CD266" s="50"/>
      <c r="CE266" s="50"/>
      <c r="CF266" s="51">
        <v>2621000</v>
      </c>
      <c r="CG266" s="52">
        <v>314845000</v>
      </c>
      <c r="CH266" s="60">
        <v>915990000</v>
      </c>
      <c r="CI266" s="52"/>
      <c r="CJ266" s="49">
        <v>4241325000</v>
      </c>
      <c r="CK266" s="50">
        <v>3155000</v>
      </c>
      <c r="CL266" s="50">
        <v>4238170000</v>
      </c>
      <c r="CM266" s="51"/>
      <c r="CN266" s="54">
        <v>-4512205000</v>
      </c>
      <c r="CO266" s="50">
        <v>3914645000</v>
      </c>
      <c r="CP266" s="51">
        <v>-32864000</v>
      </c>
      <c r="CQ266" s="54">
        <v>3610901000</v>
      </c>
      <c r="CR266" s="50"/>
      <c r="CS266" s="56">
        <v>3610901000</v>
      </c>
      <c r="CT266" s="52">
        <v>4526891000</v>
      </c>
    </row>
    <row r="267" spans="1:98" x14ac:dyDescent="0.2">
      <c r="A267" s="47" t="s">
        <v>89</v>
      </c>
      <c r="B267" s="47" t="s">
        <v>90</v>
      </c>
      <c r="C267" s="47" t="str">
        <f>VLOOKUP(A267,'[1]S&amp;P 500 Wikipedia'!A:D,3,FALSE)</f>
        <v>Consumer Staples</v>
      </c>
      <c r="D267" s="47">
        <v>133574</v>
      </c>
      <c r="E267" s="47" t="s">
        <v>16</v>
      </c>
      <c r="F267" s="47">
        <v>2018</v>
      </c>
      <c r="G267" s="47" t="s">
        <v>17</v>
      </c>
      <c r="H267" s="48">
        <v>43465</v>
      </c>
      <c r="I267" s="48">
        <v>43522</v>
      </c>
      <c r="J267" s="48">
        <v>43522</v>
      </c>
      <c r="K267" s="47">
        <v>1875000000</v>
      </c>
      <c r="L267" s="47">
        <v>1879000000</v>
      </c>
      <c r="M267" s="47" t="s">
        <v>1859</v>
      </c>
      <c r="N267" s="49">
        <v>1333000000</v>
      </c>
      <c r="O267" s="50">
        <v>1333000000</v>
      </c>
      <c r="P267" s="51"/>
      <c r="Q267" s="49">
        <v>142000000</v>
      </c>
      <c r="R267" s="50"/>
      <c r="S267" s="51"/>
      <c r="T267" s="52"/>
      <c r="U267" s="49">
        <v>2331000000</v>
      </c>
      <c r="V267" s="50">
        <v>940000000</v>
      </c>
      <c r="W267" s="50">
        <v>647000000</v>
      </c>
      <c r="X267" s="50">
        <v>558000000</v>
      </c>
      <c r="Y267" s="51">
        <v>186000000</v>
      </c>
      <c r="Z267" s="52">
        <v>493000000</v>
      </c>
      <c r="AA267" s="52"/>
      <c r="AB267" s="52"/>
      <c r="AC267" s="52"/>
      <c r="AD267" s="52"/>
      <c r="AE267" s="52">
        <v>167000000</v>
      </c>
      <c r="AF267" s="52"/>
      <c r="AG267" s="52">
        <v>326000000</v>
      </c>
      <c r="AH267" s="52">
        <v>4299000000</v>
      </c>
      <c r="AI267" s="49">
        <v>1938000000</v>
      </c>
      <c r="AJ267" s="50">
        <v>4950000000</v>
      </c>
      <c r="AK267" s="51">
        <v>-3012000000</v>
      </c>
      <c r="AL267" s="49">
        <v>30496000000</v>
      </c>
      <c r="AM267" s="50"/>
      <c r="AN267" s="50"/>
      <c r="AO267" s="51"/>
      <c r="AP267" s="49">
        <v>18905000000</v>
      </c>
      <c r="AQ267" s="50"/>
      <c r="AR267" s="50">
        <v>5196000000</v>
      </c>
      <c r="AS267" s="50">
        <v>12279000000</v>
      </c>
      <c r="AT267" s="50"/>
      <c r="AU267" s="50"/>
      <c r="AV267" s="50"/>
      <c r="AW267" s="50"/>
      <c r="AX267" s="50"/>
      <c r="AY267" s="50"/>
      <c r="AZ267" s="51">
        <v>1430000000</v>
      </c>
      <c r="BA267" s="52">
        <v>51339000000</v>
      </c>
      <c r="BB267" s="52">
        <v>55638000000</v>
      </c>
      <c r="BC267" s="49">
        <v>2488000000</v>
      </c>
      <c r="BD267" s="50">
        <v>399000000</v>
      </c>
      <c r="BE267" s="50"/>
      <c r="BF267" s="50">
        <v>1503000000</v>
      </c>
      <c r="BG267" s="51">
        <v>586000000</v>
      </c>
      <c r="BH267" s="49">
        <v>13848000000</v>
      </c>
      <c r="BI267" s="50">
        <v>12704000000</v>
      </c>
      <c r="BJ267" s="50"/>
      <c r="BK267" s="51">
        <v>1144000000</v>
      </c>
      <c r="BL267" s="49">
        <v>4857000000</v>
      </c>
      <c r="BM267" s="50"/>
      <c r="BN267" s="50"/>
      <c r="BO267" s="50"/>
      <c r="BP267" s="50"/>
      <c r="BQ267" s="51">
        <v>4857000000</v>
      </c>
      <c r="BR267" s="52">
        <v>21193000000</v>
      </c>
      <c r="BS267" s="49">
        <v>11898000000</v>
      </c>
      <c r="BT267" s="50">
        <v>11898000000</v>
      </c>
      <c r="BU267" s="51"/>
      <c r="BV267" s="49">
        <v>7719000000</v>
      </c>
      <c r="BW267" s="50"/>
      <c r="BX267" s="50">
        <v>2293000000</v>
      </c>
      <c r="BY267" s="50">
        <v>544000000</v>
      </c>
      <c r="BZ267" s="50">
        <v>1749000000</v>
      </c>
      <c r="CA267" s="50"/>
      <c r="CB267" s="50"/>
      <c r="CC267" s="50">
        <v>5172000000</v>
      </c>
      <c r="CD267" s="50"/>
      <c r="CE267" s="50"/>
      <c r="CF267" s="51">
        <v>254000000</v>
      </c>
      <c r="CG267" s="52">
        <v>19617000000</v>
      </c>
      <c r="CH267" s="60">
        <v>40810000000</v>
      </c>
      <c r="CI267" s="52"/>
      <c r="CJ267" s="49">
        <v>6896000000</v>
      </c>
      <c r="CK267" s="50">
        <v>935000000</v>
      </c>
      <c r="CL267" s="50">
        <v>5961000000</v>
      </c>
      <c r="CM267" s="51"/>
      <c r="CN267" s="54">
        <v>-33524000000</v>
      </c>
      <c r="CO267" s="50">
        <v>43962000000</v>
      </c>
      <c r="CP267" s="51">
        <v>-2547000000</v>
      </c>
      <c r="CQ267" s="54">
        <v>14787000000</v>
      </c>
      <c r="CR267" s="50">
        <v>41000000</v>
      </c>
      <c r="CS267" s="56">
        <v>14828000000</v>
      </c>
      <c r="CT267" s="52">
        <v>55638000000</v>
      </c>
    </row>
    <row r="268" spans="1:98" x14ac:dyDescent="0.2">
      <c r="A268" s="47" t="s">
        <v>1135</v>
      </c>
      <c r="B268" s="47" t="s">
        <v>1136</v>
      </c>
      <c r="C268" s="47" t="str">
        <f>VLOOKUP(A268,'[1]S&amp;P 500 Wikipedia'!A:D,3,FALSE)</f>
        <v>Materials</v>
      </c>
      <c r="D268" s="47">
        <v>94993</v>
      </c>
      <c r="E268" s="47" t="s">
        <v>16</v>
      </c>
      <c r="F268" s="47">
        <v>2018</v>
      </c>
      <c r="G268" s="47" t="s">
        <v>17</v>
      </c>
      <c r="H268" s="48">
        <v>43465</v>
      </c>
      <c r="I268" s="48">
        <v>43537</v>
      </c>
      <c r="J268" s="48">
        <v>43537</v>
      </c>
      <c r="K268" s="47">
        <v>385700000</v>
      </c>
      <c r="L268" s="47">
        <v>386800000</v>
      </c>
      <c r="M268" s="47" t="s">
        <v>1860</v>
      </c>
      <c r="N268" s="49">
        <v>847700000</v>
      </c>
      <c r="O268" s="50">
        <v>847700000</v>
      </c>
      <c r="P268" s="51"/>
      <c r="Q268" s="49">
        <v>838500000</v>
      </c>
      <c r="R268" s="50">
        <v>838500000</v>
      </c>
      <c r="S268" s="51"/>
      <c r="T268" s="52"/>
      <c r="U268" s="49">
        <v>2270200000</v>
      </c>
      <c r="V268" s="50"/>
      <c r="W268" s="50"/>
      <c r="X268" s="50"/>
      <c r="Y268" s="51"/>
      <c r="Z268" s="52">
        <v>280600000</v>
      </c>
      <c r="AA268" s="52"/>
      <c r="AB268" s="52"/>
      <c r="AC268" s="52"/>
      <c r="AD268" s="52"/>
      <c r="AE268" s="52"/>
      <c r="AF268" s="52"/>
      <c r="AG268" s="52">
        <v>280600000</v>
      </c>
      <c r="AH268" s="52">
        <v>4237000000</v>
      </c>
      <c r="AI268" s="49">
        <v>11746500000</v>
      </c>
      <c r="AJ268" s="50"/>
      <c r="AK268" s="51"/>
      <c r="AL268" s="49"/>
      <c r="AM268" s="50"/>
      <c r="AN268" s="50"/>
      <c r="AO268" s="51"/>
      <c r="AP268" s="49">
        <v>4135700000</v>
      </c>
      <c r="AQ268" s="50"/>
      <c r="AR268" s="50">
        <v>1707500000</v>
      </c>
      <c r="AS268" s="50"/>
      <c r="AT268" s="50"/>
      <c r="AU268" s="50">
        <v>343800000</v>
      </c>
      <c r="AV268" s="50"/>
      <c r="AW268" s="50"/>
      <c r="AX268" s="50"/>
      <c r="AY268" s="50">
        <v>826600000</v>
      </c>
      <c r="AZ268" s="51">
        <v>1257800000</v>
      </c>
      <c r="BA268" s="52">
        <v>15882200000</v>
      </c>
      <c r="BB268" s="52">
        <v>20119200000</v>
      </c>
      <c r="BC268" s="49">
        <v>2446200000</v>
      </c>
      <c r="BD268" s="50">
        <v>780900000</v>
      </c>
      <c r="BE268" s="50"/>
      <c r="BF268" s="50"/>
      <c r="BG268" s="51">
        <v>1665300000</v>
      </c>
      <c r="BH268" s="49">
        <v>37500000</v>
      </c>
      <c r="BI268" s="50">
        <v>11500000</v>
      </c>
      <c r="BJ268" s="50"/>
      <c r="BK268" s="51">
        <v>26000000</v>
      </c>
      <c r="BL268" s="49"/>
      <c r="BM268" s="50"/>
      <c r="BN268" s="50"/>
      <c r="BO268" s="50"/>
      <c r="BP268" s="50"/>
      <c r="BQ268" s="51"/>
      <c r="BR268" s="52">
        <v>2483700000</v>
      </c>
      <c r="BS268" s="49">
        <v>4491500000</v>
      </c>
      <c r="BT268" s="50"/>
      <c r="BU268" s="51"/>
      <c r="BV268" s="49">
        <v>2539300000</v>
      </c>
      <c r="BW268" s="50"/>
      <c r="BX268" s="50"/>
      <c r="BY268" s="50"/>
      <c r="BZ268" s="50"/>
      <c r="CA268" s="50"/>
      <c r="CB268" s="50"/>
      <c r="CC268" s="50">
        <v>1080600000</v>
      </c>
      <c r="CD268" s="50"/>
      <c r="CE268" s="50"/>
      <c r="CF268" s="51">
        <v>1458700000</v>
      </c>
      <c r="CG268" s="52">
        <v>7030800000</v>
      </c>
      <c r="CH268" s="60">
        <v>9514500000</v>
      </c>
      <c r="CI268" s="52">
        <v>0</v>
      </c>
      <c r="CJ268" s="49">
        <v>989700000</v>
      </c>
      <c r="CK268" s="50">
        <v>3800000</v>
      </c>
      <c r="CL268" s="50">
        <v>985900000</v>
      </c>
      <c r="CM268" s="51"/>
      <c r="CN268" s="54"/>
      <c r="CO268" s="50">
        <v>11064700000</v>
      </c>
      <c r="CP268" s="51">
        <v>-1657100000</v>
      </c>
      <c r="CQ268" s="54">
        <v>10397300000</v>
      </c>
      <c r="CR268" s="50">
        <v>207400000</v>
      </c>
      <c r="CS268" s="56">
        <v>10604700000</v>
      </c>
      <c r="CT268" s="52">
        <v>20119200000</v>
      </c>
    </row>
    <row r="269" spans="1:98" x14ac:dyDescent="0.2">
      <c r="A269" s="47" t="s">
        <v>772</v>
      </c>
      <c r="B269" s="47" t="s">
        <v>773</v>
      </c>
      <c r="C269" s="47" t="str">
        <f>VLOOKUP(A269,'[1]S&amp;P 500 Wikipedia'!A:D,3,FALSE)</f>
        <v>Energy</v>
      </c>
      <c r="D269" s="47">
        <v>353184</v>
      </c>
      <c r="E269" s="47" t="s">
        <v>16</v>
      </c>
      <c r="F269" s="47">
        <v>2018</v>
      </c>
      <c r="G269" s="47" t="s">
        <v>17</v>
      </c>
      <c r="H269" s="48">
        <v>43465</v>
      </c>
      <c r="I269" s="48">
        <v>43524</v>
      </c>
      <c r="J269" s="48">
        <v>43524</v>
      </c>
      <c r="K269" s="47">
        <v>686000000</v>
      </c>
      <c r="L269" s="47">
        <v>704000000</v>
      </c>
      <c r="M269" s="47" t="s">
        <v>1861</v>
      </c>
      <c r="N269" s="49">
        <v>1687000000</v>
      </c>
      <c r="O269" s="50">
        <v>1687000000</v>
      </c>
      <c r="P269" s="51"/>
      <c r="Q269" s="49">
        <v>5853000000</v>
      </c>
      <c r="R269" s="50">
        <v>5853000000</v>
      </c>
      <c r="S269" s="51"/>
      <c r="T269" s="52"/>
      <c r="U269" s="49">
        <v>9837000000</v>
      </c>
      <c r="V269" s="50"/>
      <c r="W269" s="50"/>
      <c r="X269" s="50"/>
      <c r="Y269" s="51"/>
      <c r="Z269" s="52">
        <v>646000000</v>
      </c>
      <c r="AA269" s="52"/>
      <c r="AB269" s="52"/>
      <c r="AC269" s="52"/>
      <c r="AD269" s="52"/>
      <c r="AE269" s="52"/>
      <c r="AF269" s="52"/>
      <c r="AG269" s="52">
        <v>646000000</v>
      </c>
      <c r="AH269" s="52">
        <v>18023000000</v>
      </c>
      <c r="AI269" s="49">
        <v>45058000000</v>
      </c>
      <c r="AJ269" s="50"/>
      <c r="AK269" s="51"/>
      <c r="AL269" s="49">
        <v>5898000000</v>
      </c>
      <c r="AM269" s="50"/>
      <c r="AN269" s="50"/>
      <c r="AO269" s="51"/>
      <c r="AP269" s="49">
        <v>23961000000</v>
      </c>
      <c r="AQ269" s="50"/>
      <c r="AR269" s="50">
        <v>20184000000</v>
      </c>
      <c r="AS269" s="50"/>
      <c r="AT269" s="50"/>
      <c r="AU269" s="50"/>
      <c r="AV269" s="50"/>
      <c r="AW269" s="50"/>
      <c r="AX269" s="50"/>
      <c r="AY269" s="50"/>
      <c r="AZ269" s="51">
        <v>3777000000</v>
      </c>
      <c r="BA269" s="52">
        <v>74917000000</v>
      </c>
      <c r="BB269" s="52">
        <v>92940000000</v>
      </c>
      <c r="BC269" s="49">
        <v>11964000000</v>
      </c>
      <c r="BD269" s="50">
        <v>9366000000</v>
      </c>
      <c r="BE269" s="50">
        <v>1446000000</v>
      </c>
      <c r="BF269" s="50"/>
      <c r="BG269" s="51">
        <v>1152000000</v>
      </c>
      <c r="BH269" s="49">
        <v>544000000</v>
      </c>
      <c r="BI269" s="50"/>
      <c r="BJ269" s="50"/>
      <c r="BK269" s="51"/>
      <c r="BL269" s="49">
        <v>708000000</v>
      </c>
      <c r="BM269" s="50"/>
      <c r="BN269" s="50"/>
      <c r="BO269" s="50"/>
      <c r="BP269" s="50"/>
      <c r="BQ269" s="51">
        <v>708000000</v>
      </c>
      <c r="BR269" s="52">
        <v>13216000000</v>
      </c>
      <c r="BS269" s="49">
        <v>26980000000</v>
      </c>
      <c r="BT269" s="50"/>
      <c r="BU269" s="51"/>
      <c r="BV269" s="49">
        <v>7691000000</v>
      </c>
      <c r="BW269" s="50"/>
      <c r="BX269" s="50">
        <v>1509000000</v>
      </c>
      <c r="BY269" s="50"/>
      <c r="BZ269" s="50"/>
      <c r="CA269" s="50"/>
      <c r="CB269" s="50"/>
      <c r="CC269" s="50">
        <v>4864000000</v>
      </c>
      <c r="CD269" s="50"/>
      <c r="CE269" s="50"/>
      <c r="CF269" s="51">
        <v>1318000000</v>
      </c>
      <c r="CG269" s="52">
        <v>34671000000</v>
      </c>
      <c r="CH269" s="60">
        <v>47887000000</v>
      </c>
      <c r="CI269" s="52">
        <v>0</v>
      </c>
      <c r="CJ269" s="49">
        <v>33739000000</v>
      </c>
      <c r="CK269" s="50"/>
      <c r="CL269" s="50"/>
      <c r="CM269" s="51"/>
      <c r="CN269" s="54">
        <v>-13175000000</v>
      </c>
      <c r="CO269" s="50">
        <v>14755000000</v>
      </c>
      <c r="CP269" s="51">
        <v>-144000000</v>
      </c>
      <c r="CQ269" s="54">
        <v>35175000000</v>
      </c>
      <c r="CR269" s="50">
        <v>9878000000</v>
      </c>
      <c r="CS269" s="56">
        <v>45053000000</v>
      </c>
      <c r="CT269" s="52">
        <v>92940000000</v>
      </c>
    </row>
    <row r="270" spans="1:98" x14ac:dyDescent="0.2">
      <c r="A270" s="47" t="s">
        <v>805</v>
      </c>
      <c r="B270" s="47" t="s">
        <v>806</v>
      </c>
      <c r="C270" s="47" t="str">
        <f>VLOOKUP(A270,'[1]S&amp;P 500 Wikipedia'!A:D,3,FALSE)</f>
        <v>Health Care</v>
      </c>
      <c r="D270" s="47">
        <v>262201</v>
      </c>
      <c r="E270" s="47" t="s">
        <v>16</v>
      </c>
      <c r="F270" s="47">
        <v>2018</v>
      </c>
      <c r="G270" s="47" t="s">
        <v>17</v>
      </c>
      <c r="H270" s="48">
        <v>43465</v>
      </c>
      <c r="I270" s="48">
        <v>43523</v>
      </c>
      <c r="J270" s="48">
        <v>43523</v>
      </c>
      <c r="K270" s="47">
        <v>2616000000</v>
      </c>
      <c r="L270" s="47">
        <v>2632000000</v>
      </c>
      <c r="M270" s="47" t="s">
        <v>1862</v>
      </c>
      <c r="N270" s="49">
        <v>8864000000</v>
      </c>
      <c r="O270" s="50">
        <v>7965000000</v>
      </c>
      <c r="P270" s="51">
        <v>899000000</v>
      </c>
      <c r="Q270" s="49">
        <v>7071000000</v>
      </c>
      <c r="R270" s="50">
        <v>7071000000</v>
      </c>
      <c r="S270" s="51"/>
      <c r="T270" s="52"/>
      <c r="U270" s="49">
        <v>5440000000</v>
      </c>
      <c r="V270" s="50"/>
      <c r="W270" s="50"/>
      <c r="X270" s="50"/>
      <c r="Y270" s="51"/>
      <c r="Z270" s="52">
        <v>4500000000</v>
      </c>
      <c r="AA270" s="52"/>
      <c r="AB270" s="52"/>
      <c r="AC270" s="52"/>
      <c r="AD270" s="52"/>
      <c r="AE270" s="52"/>
      <c r="AF270" s="52"/>
      <c r="AG270" s="52">
        <v>4500000000</v>
      </c>
      <c r="AH270" s="52">
        <v>25875000000</v>
      </c>
      <c r="AI270" s="49">
        <v>13291000000</v>
      </c>
      <c r="AJ270" s="50">
        <v>29615000000</v>
      </c>
      <c r="AK270" s="51">
        <v>-16324000000</v>
      </c>
      <c r="AL270" s="49">
        <v>6233000000</v>
      </c>
      <c r="AM270" s="50"/>
      <c r="AN270" s="50"/>
      <c r="AO270" s="51"/>
      <c r="AP270" s="49">
        <v>37238000000</v>
      </c>
      <c r="AQ270" s="50"/>
      <c r="AR270" s="50">
        <v>18253000000</v>
      </c>
      <c r="AS270" s="50">
        <v>11431000000</v>
      </c>
      <c r="AT270" s="50"/>
      <c r="AU270" s="50"/>
      <c r="AV270" s="50"/>
      <c r="AW270" s="50"/>
      <c r="AX270" s="50"/>
      <c r="AY270" s="50"/>
      <c r="AZ270" s="51">
        <v>7554000000</v>
      </c>
      <c r="BA270" s="52">
        <v>56762000000</v>
      </c>
      <c r="BB270" s="52">
        <v>82637000000</v>
      </c>
      <c r="BC270" s="49">
        <v>6747000000</v>
      </c>
      <c r="BD270" s="50">
        <v>3318000000</v>
      </c>
      <c r="BE270" s="50">
        <v>1971000000</v>
      </c>
      <c r="BF270" s="50">
        <v>1458000000</v>
      </c>
      <c r="BG270" s="51"/>
      <c r="BH270" s="49">
        <v>5308000000</v>
      </c>
      <c r="BI270" s="50"/>
      <c r="BJ270" s="50"/>
      <c r="BK270" s="51"/>
      <c r="BL270" s="49">
        <v>10151000000</v>
      </c>
      <c r="BM270" s="50"/>
      <c r="BN270" s="50"/>
      <c r="BO270" s="50"/>
      <c r="BP270" s="50"/>
      <c r="BQ270" s="51">
        <v>10151000000</v>
      </c>
      <c r="BR270" s="52">
        <v>22206000000</v>
      </c>
      <c r="BS270" s="49">
        <v>19806000000</v>
      </c>
      <c r="BT270" s="50"/>
      <c r="BU270" s="51"/>
      <c r="BV270" s="49">
        <v>13743000000</v>
      </c>
      <c r="BW270" s="50"/>
      <c r="BX270" s="50"/>
      <c r="BY270" s="50"/>
      <c r="BZ270" s="50"/>
      <c r="CA270" s="50"/>
      <c r="CB270" s="50"/>
      <c r="CC270" s="50">
        <v>1702000000</v>
      </c>
      <c r="CD270" s="50"/>
      <c r="CE270" s="50"/>
      <c r="CF270" s="51">
        <v>12041000000</v>
      </c>
      <c r="CG270" s="52">
        <v>33549000000</v>
      </c>
      <c r="CH270" s="60">
        <v>55755000000</v>
      </c>
      <c r="CI270" s="52"/>
      <c r="CJ270" s="49">
        <v>40596000000</v>
      </c>
      <c r="CK270" s="50">
        <v>1788000000</v>
      </c>
      <c r="CL270" s="50">
        <v>38808000000</v>
      </c>
      <c r="CM270" s="51"/>
      <c r="CN270" s="54">
        <v>-50929000000</v>
      </c>
      <c r="CO270" s="50">
        <v>42579000000</v>
      </c>
      <c r="CP270" s="51">
        <v>-5545000000</v>
      </c>
      <c r="CQ270" s="54">
        <v>26701000000</v>
      </c>
      <c r="CR270" s="50">
        <v>181000000</v>
      </c>
      <c r="CS270" s="56">
        <v>26882000000</v>
      </c>
      <c r="CT270" s="52">
        <v>82637000000</v>
      </c>
    </row>
    <row r="271" spans="1:98" x14ac:dyDescent="0.2">
      <c r="A271" s="47" t="s">
        <v>769</v>
      </c>
      <c r="B271" s="47" t="s">
        <v>770</v>
      </c>
      <c r="C271" s="47" t="str">
        <f>VLOOKUP(A271,'[1]S&amp;P 500 Wikipedia'!A:D,3,FALSE)</f>
        <v>Energy</v>
      </c>
      <c r="D271" s="47">
        <v>378185</v>
      </c>
      <c r="E271" s="47" t="s">
        <v>16</v>
      </c>
      <c r="F271" s="47">
        <v>2018</v>
      </c>
      <c r="G271" s="47" t="s">
        <v>17</v>
      </c>
      <c r="H271" s="48">
        <v>43465</v>
      </c>
      <c r="I271" s="48">
        <v>43497</v>
      </c>
      <c r="J271" s="48">
        <v>43685</v>
      </c>
      <c r="K271" s="47">
        <v>831000000</v>
      </c>
      <c r="L271" s="47">
        <v>832000000</v>
      </c>
      <c r="M271" s="59" t="s">
        <v>2110</v>
      </c>
      <c r="N271" s="36">
        <v>1462000000</v>
      </c>
      <c r="O271" s="37">
        <v>1462000000</v>
      </c>
      <c r="P271" s="51"/>
      <c r="Q271" s="49">
        <v>1079000000</v>
      </c>
      <c r="R271" s="50">
        <v>1079000000</v>
      </c>
      <c r="S271" s="51"/>
      <c r="T271" s="52"/>
      <c r="U271" s="49">
        <v>96000000</v>
      </c>
      <c r="V271" s="50"/>
      <c r="W271" s="50"/>
      <c r="X271" s="50"/>
      <c r="Y271" s="51"/>
      <c r="Z271" s="38">
        <v>284000000</v>
      </c>
      <c r="AA271" s="52"/>
      <c r="AB271" s="52"/>
      <c r="AC271" s="52">
        <v>27000000</v>
      </c>
      <c r="AD271" s="52"/>
      <c r="AE271" s="52"/>
      <c r="AF271" s="52"/>
      <c r="AG271" s="38">
        <v>257000000</v>
      </c>
      <c r="AH271" s="52">
        <v>2921000000</v>
      </c>
      <c r="AI271" s="49">
        <v>16804000000</v>
      </c>
      <c r="AJ271" s="50"/>
      <c r="AK271" s="51"/>
      <c r="AL271" s="49">
        <v>745000000</v>
      </c>
      <c r="AM271" s="50"/>
      <c r="AN271" s="50"/>
      <c r="AO271" s="51"/>
      <c r="AP271" s="49">
        <v>851000000</v>
      </c>
      <c r="AQ271" s="50"/>
      <c r="AR271" s="50">
        <v>97000000</v>
      </c>
      <c r="AS271" s="50"/>
      <c r="AT271" s="50"/>
      <c r="AU271" s="50"/>
      <c r="AV271" s="50"/>
      <c r="AW271" s="50"/>
      <c r="AX271" s="50"/>
      <c r="AY271" s="50"/>
      <c r="AZ271" s="51">
        <v>754000000</v>
      </c>
      <c r="BA271" s="52">
        <v>18400000000</v>
      </c>
      <c r="BB271" s="52">
        <v>21321000000</v>
      </c>
      <c r="BC271" s="49">
        <v>1655000000</v>
      </c>
      <c r="BD271" s="50">
        <v>1320000000</v>
      </c>
      <c r="BE271" s="50">
        <v>181000000</v>
      </c>
      <c r="BF271" s="50"/>
      <c r="BG271" s="51">
        <v>154000000</v>
      </c>
      <c r="BH271" s="49">
        <v>0</v>
      </c>
      <c r="BI271" s="50"/>
      <c r="BJ271" s="50"/>
      <c r="BK271" s="51"/>
      <c r="BL271" s="49">
        <v>177000000</v>
      </c>
      <c r="BM271" s="50"/>
      <c r="BN271" s="50"/>
      <c r="BO271" s="50"/>
      <c r="BP271" s="50"/>
      <c r="BQ271" s="51">
        <v>177000000</v>
      </c>
      <c r="BR271" s="52">
        <v>1832000000</v>
      </c>
      <c r="BS271" s="49">
        <v>5499000000</v>
      </c>
      <c r="BT271" s="50"/>
      <c r="BU271" s="51"/>
      <c r="BV271" s="49">
        <v>1862000000</v>
      </c>
      <c r="BW271" s="50"/>
      <c r="BX271" s="50"/>
      <c r="BY271" s="50"/>
      <c r="BZ271" s="50"/>
      <c r="CA271" s="50"/>
      <c r="CB271" s="50"/>
      <c r="CC271" s="50">
        <v>199000000</v>
      </c>
      <c r="CD271" s="50"/>
      <c r="CE271" s="50"/>
      <c r="CF271" s="51">
        <v>1663000000</v>
      </c>
      <c r="CG271" s="52">
        <v>7361000000</v>
      </c>
      <c r="CH271" s="60">
        <v>9193000000</v>
      </c>
      <c r="CI271" s="52">
        <v>0</v>
      </c>
      <c r="CJ271" s="49">
        <v>8175000000</v>
      </c>
      <c r="CK271" s="50"/>
      <c r="CL271" s="50"/>
      <c r="CM271" s="51"/>
      <c r="CN271" s="54">
        <v>-3816000000</v>
      </c>
      <c r="CO271" s="50">
        <v>7706000000</v>
      </c>
      <c r="CP271" s="51">
        <v>63000000</v>
      </c>
      <c r="CQ271" s="54">
        <v>12128000000</v>
      </c>
      <c r="CR271" s="50"/>
      <c r="CS271" s="56">
        <v>12128000000</v>
      </c>
      <c r="CT271" s="52">
        <v>21321000000</v>
      </c>
    </row>
    <row r="272" spans="1:98" x14ac:dyDescent="0.2">
      <c r="A272" s="47" t="s">
        <v>844</v>
      </c>
      <c r="B272" s="47" t="s">
        <v>845</v>
      </c>
      <c r="C272" s="47" t="str">
        <f>VLOOKUP(A272,'[1]S&amp;P 500 Wikipedia'!A:D,3,FALSE)</f>
        <v>Financials</v>
      </c>
      <c r="D272" s="47">
        <v>549638</v>
      </c>
      <c r="E272" s="47" t="s">
        <v>16</v>
      </c>
      <c r="F272" s="47">
        <v>2018</v>
      </c>
      <c r="G272" s="47" t="s">
        <v>17</v>
      </c>
      <c r="H272" s="48">
        <v>43465</v>
      </c>
      <c r="I272" s="48">
        <v>43518</v>
      </c>
      <c r="J272" s="48">
        <v>43518</v>
      </c>
      <c r="K272" s="47">
        <v>80733000</v>
      </c>
      <c r="L272" s="47">
        <v>83259000</v>
      </c>
      <c r="M272" s="47" t="s">
        <v>1864</v>
      </c>
      <c r="N272" s="49">
        <v>904176000</v>
      </c>
      <c r="O272" s="50">
        <v>904176000</v>
      </c>
      <c r="P272" s="51"/>
      <c r="Q272" s="49">
        <v>473433000</v>
      </c>
      <c r="R272" s="50">
        <v>473433000</v>
      </c>
      <c r="S272" s="51"/>
      <c r="T272" s="52"/>
      <c r="U272" s="49"/>
      <c r="V272" s="50"/>
      <c r="W272" s="50"/>
      <c r="X272" s="50"/>
      <c r="Y272" s="51"/>
      <c r="Z272" s="52">
        <v>57480000</v>
      </c>
      <c r="AA272" s="52">
        <v>38207000</v>
      </c>
      <c r="AB272" s="52"/>
      <c r="AC272" s="52"/>
      <c r="AD272" s="52"/>
      <c r="AE272" s="52">
        <v>19273000</v>
      </c>
      <c r="AF272" s="52"/>
      <c r="AG272" s="52"/>
      <c r="AH272" s="52">
        <v>1435089000</v>
      </c>
      <c r="AI272" s="49">
        <v>90877000</v>
      </c>
      <c r="AJ272" s="50"/>
      <c r="AK272" s="51"/>
      <c r="AL272" s="49"/>
      <c r="AM272" s="50"/>
      <c r="AN272" s="50"/>
      <c r="AO272" s="51"/>
      <c r="AP272" s="49">
        <v>1861986000</v>
      </c>
      <c r="AQ272" s="50">
        <v>280803000</v>
      </c>
      <c r="AR272" s="50">
        <v>1545761000</v>
      </c>
      <c r="AS272" s="50"/>
      <c r="AT272" s="50"/>
      <c r="AU272" s="50">
        <v>14903000</v>
      </c>
      <c r="AV272" s="50"/>
      <c r="AW272" s="50"/>
      <c r="AX272" s="50"/>
      <c r="AY272" s="50"/>
      <c r="AZ272" s="51">
        <v>20519000</v>
      </c>
      <c r="BA272" s="52">
        <v>1952863000</v>
      </c>
      <c r="BB272" s="52">
        <v>3387952000</v>
      </c>
      <c r="BC272" s="49">
        <v>271031000</v>
      </c>
      <c r="BD272" s="50">
        <v>3892000</v>
      </c>
      <c r="BE272" s="50">
        <v>16253000</v>
      </c>
      <c r="BF272" s="50"/>
      <c r="BG272" s="51">
        <v>250886000</v>
      </c>
      <c r="BH272" s="49"/>
      <c r="BI272" s="50"/>
      <c r="BJ272" s="50"/>
      <c r="BK272" s="51"/>
      <c r="BL272" s="49">
        <v>537977000</v>
      </c>
      <c r="BM272" s="50">
        <v>537977000</v>
      </c>
      <c r="BN272" s="50"/>
      <c r="BO272" s="50"/>
      <c r="BP272" s="50"/>
      <c r="BQ272" s="51"/>
      <c r="BR272" s="52">
        <v>809008000</v>
      </c>
      <c r="BS272" s="49">
        <v>2575502000</v>
      </c>
      <c r="BT272" s="50"/>
      <c r="BU272" s="51"/>
      <c r="BV272" s="49">
        <v>169936000</v>
      </c>
      <c r="BW272" s="50"/>
      <c r="BX272" s="50"/>
      <c r="BY272" s="50"/>
      <c r="BZ272" s="50"/>
      <c r="CA272" s="50"/>
      <c r="CB272" s="50"/>
      <c r="CC272" s="50">
        <v>82008000</v>
      </c>
      <c r="CD272" s="50"/>
      <c r="CE272" s="50"/>
      <c r="CF272" s="51">
        <v>87928000</v>
      </c>
      <c r="CG272" s="52">
        <v>2745438000</v>
      </c>
      <c r="CH272" s="60">
        <v>3554446000</v>
      </c>
      <c r="CI272" s="52">
        <v>0</v>
      </c>
      <c r="CJ272" s="49">
        <v>1307728000</v>
      </c>
      <c r="CK272" s="50"/>
      <c r="CL272" s="50"/>
      <c r="CM272" s="51"/>
      <c r="CN272" s="54">
        <v>-3272774000</v>
      </c>
      <c r="CO272" s="50">
        <v>1856951000</v>
      </c>
      <c r="CP272" s="51">
        <v>-58399000</v>
      </c>
      <c r="CQ272" s="54">
        <v>-166494000</v>
      </c>
      <c r="CR272" s="50"/>
      <c r="CS272" s="56">
        <v>-166494000</v>
      </c>
      <c r="CT272" s="52">
        <v>3387952000</v>
      </c>
    </row>
    <row r="273" spans="1:98" x14ac:dyDescent="0.2">
      <c r="A273" s="47" t="s">
        <v>820</v>
      </c>
      <c r="B273" s="47" t="s">
        <v>821</v>
      </c>
      <c r="C273" s="47" t="str">
        <f>VLOOKUP(A273,'[1]S&amp;P 500 Wikipedia'!A:D,3,FALSE)</f>
        <v>Information Technology</v>
      </c>
      <c r="D273" s="47">
        <v>59265</v>
      </c>
      <c r="E273" s="47" t="s">
        <v>16</v>
      </c>
      <c r="F273" s="47">
        <v>2019</v>
      </c>
      <c r="G273" s="47" t="s">
        <v>17</v>
      </c>
      <c r="H273" s="48">
        <v>43646</v>
      </c>
      <c r="I273" s="48">
        <v>43678</v>
      </c>
      <c r="J273" s="48">
        <v>43678</v>
      </c>
      <c r="K273" s="47">
        <v>7655000000</v>
      </c>
      <c r="L273" s="47">
        <v>7734000000</v>
      </c>
      <c r="M273" s="47" t="s">
        <v>1865</v>
      </c>
      <c r="N273" s="49">
        <v>133819000000</v>
      </c>
      <c r="O273" s="50">
        <v>11356000000</v>
      </c>
      <c r="P273" s="51">
        <v>122463000000</v>
      </c>
      <c r="Q273" s="49">
        <v>29524000000</v>
      </c>
      <c r="R273" s="50">
        <v>29524000000</v>
      </c>
      <c r="S273" s="51"/>
      <c r="T273" s="52"/>
      <c r="U273" s="49">
        <v>2063000000</v>
      </c>
      <c r="V273" s="50"/>
      <c r="W273" s="50"/>
      <c r="X273" s="50"/>
      <c r="Y273" s="51"/>
      <c r="Z273" s="52">
        <v>10146000000</v>
      </c>
      <c r="AA273" s="52"/>
      <c r="AB273" s="52"/>
      <c r="AC273" s="52"/>
      <c r="AD273" s="52"/>
      <c r="AE273" s="52"/>
      <c r="AF273" s="52"/>
      <c r="AG273" s="52">
        <v>10146000000</v>
      </c>
      <c r="AH273" s="52">
        <v>175552000000</v>
      </c>
      <c r="AI273" s="49">
        <v>36477000000</v>
      </c>
      <c r="AJ273" s="50"/>
      <c r="AK273" s="51"/>
      <c r="AL273" s="49">
        <v>2649000000</v>
      </c>
      <c r="AM273" s="50">
        <v>2649000000</v>
      </c>
      <c r="AN273" s="50"/>
      <c r="AO273" s="51"/>
      <c r="AP273" s="49">
        <v>71878000000</v>
      </c>
      <c r="AQ273" s="50">
        <v>7750000000</v>
      </c>
      <c r="AR273" s="50">
        <v>42026000000</v>
      </c>
      <c r="AS273" s="50"/>
      <c r="AT273" s="50"/>
      <c r="AU273" s="50"/>
      <c r="AV273" s="50"/>
      <c r="AW273" s="50"/>
      <c r="AX273" s="50"/>
      <c r="AY273" s="50"/>
      <c r="AZ273" s="51">
        <v>22102000000</v>
      </c>
      <c r="BA273" s="52">
        <v>111004000000</v>
      </c>
      <c r="BB273" s="52">
        <v>286556000000</v>
      </c>
      <c r="BC273" s="49">
        <v>21877000000</v>
      </c>
      <c r="BD273" s="50">
        <v>9382000000</v>
      </c>
      <c r="BE273" s="50">
        <v>5665000000</v>
      </c>
      <c r="BF273" s="50"/>
      <c r="BG273" s="51">
        <v>6830000000</v>
      </c>
      <c r="BH273" s="49">
        <v>5516000000</v>
      </c>
      <c r="BI273" s="50"/>
      <c r="BJ273" s="50"/>
      <c r="BK273" s="51">
        <v>5516000000</v>
      </c>
      <c r="BL273" s="49">
        <v>42027000000</v>
      </c>
      <c r="BM273" s="50">
        <v>32676000000</v>
      </c>
      <c r="BN273" s="50"/>
      <c r="BO273" s="50"/>
      <c r="BP273" s="50"/>
      <c r="BQ273" s="51">
        <v>9351000000</v>
      </c>
      <c r="BR273" s="52">
        <v>69420000000</v>
      </c>
      <c r="BS273" s="49">
        <v>66662000000</v>
      </c>
      <c r="BT273" s="50"/>
      <c r="BU273" s="51"/>
      <c r="BV273" s="49">
        <v>48144000000</v>
      </c>
      <c r="BW273" s="50">
        <v>4530000000</v>
      </c>
      <c r="BX273" s="50"/>
      <c r="BY273" s="50"/>
      <c r="BZ273" s="50"/>
      <c r="CA273" s="50"/>
      <c r="CB273" s="50"/>
      <c r="CC273" s="50">
        <v>233000000</v>
      </c>
      <c r="CD273" s="50"/>
      <c r="CE273" s="50"/>
      <c r="CF273" s="51">
        <v>43381000000</v>
      </c>
      <c r="CG273" s="52">
        <v>114806000000</v>
      </c>
      <c r="CH273" s="60">
        <v>184226000000</v>
      </c>
      <c r="CI273" s="52"/>
      <c r="CJ273" s="49">
        <v>78520000000</v>
      </c>
      <c r="CK273" s="50">
        <v>78520000000</v>
      </c>
      <c r="CL273" s="50"/>
      <c r="CM273" s="51"/>
      <c r="CN273" s="54"/>
      <c r="CO273" s="50">
        <v>24150000000</v>
      </c>
      <c r="CP273" s="51">
        <v>-340000000</v>
      </c>
      <c r="CQ273" s="54">
        <v>102330000000</v>
      </c>
      <c r="CR273" s="50"/>
      <c r="CS273" s="56">
        <v>102330000000</v>
      </c>
      <c r="CT273" s="52">
        <v>286556000000</v>
      </c>
    </row>
    <row r="274" spans="1:98" x14ac:dyDescent="0.2">
      <c r="A274" s="47" t="s">
        <v>841</v>
      </c>
      <c r="B274" s="47" t="s">
        <v>842</v>
      </c>
      <c r="C274" s="47" t="str">
        <f>VLOOKUP(A274,'[1]S&amp;P 500 Wikipedia'!A:D,3,FALSE)</f>
        <v>Information Technology</v>
      </c>
      <c r="D274" s="47">
        <v>333970</v>
      </c>
      <c r="E274" s="47" t="s">
        <v>16</v>
      </c>
      <c r="F274" s="47">
        <v>2018</v>
      </c>
      <c r="G274" s="47" t="s">
        <v>17</v>
      </c>
      <c r="H274" s="48">
        <v>43465</v>
      </c>
      <c r="I274" s="48">
        <v>43511</v>
      </c>
      <c r="J274" s="48">
        <v>43511</v>
      </c>
      <c r="K274" s="47">
        <v>163400000</v>
      </c>
      <c r="L274" s="47">
        <v>173100000</v>
      </c>
      <c r="M274" s="47" t="s">
        <v>1866</v>
      </c>
      <c r="N274" s="49">
        <v>1246000000</v>
      </c>
      <c r="O274" s="50">
        <v>1246000000</v>
      </c>
      <c r="P274" s="51"/>
      <c r="Q274" s="49">
        <v>1293000000</v>
      </c>
      <c r="R274" s="50">
        <v>1293000000</v>
      </c>
      <c r="S274" s="51"/>
      <c r="T274" s="52"/>
      <c r="U274" s="49">
        <v>356000000</v>
      </c>
      <c r="V274" s="50"/>
      <c r="W274" s="50"/>
      <c r="X274" s="50"/>
      <c r="Y274" s="51"/>
      <c r="Z274" s="52">
        <v>1377000000</v>
      </c>
      <c r="AA274" s="52"/>
      <c r="AB274" s="52"/>
      <c r="AC274" s="52"/>
      <c r="AD274" s="52"/>
      <c r="AE274" s="52"/>
      <c r="AF274" s="52"/>
      <c r="AG274" s="52">
        <v>1377000000</v>
      </c>
      <c r="AH274" s="52">
        <v>4272000000</v>
      </c>
      <c r="AI274" s="49">
        <v>895000000</v>
      </c>
      <c r="AJ274" s="50"/>
      <c r="AK274" s="51"/>
      <c r="AL274" s="49">
        <v>169000000</v>
      </c>
      <c r="AM274" s="50"/>
      <c r="AN274" s="50"/>
      <c r="AO274" s="51"/>
      <c r="AP274" s="49">
        <v>4073000000</v>
      </c>
      <c r="AQ274" s="50">
        <v>1230000000</v>
      </c>
      <c r="AR274" s="50">
        <v>1514000000</v>
      </c>
      <c r="AS274" s="50"/>
      <c r="AT274" s="50"/>
      <c r="AU274" s="50">
        <v>985000000</v>
      </c>
      <c r="AV274" s="50"/>
      <c r="AW274" s="50"/>
      <c r="AX274" s="50"/>
      <c r="AY274" s="50"/>
      <c r="AZ274" s="51">
        <v>344000000</v>
      </c>
      <c r="BA274" s="52">
        <v>5137000000</v>
      </c>
      <c r="BB274" s="52">
        <v>9409000000</v>
      </c>
      <c r="BC274" s="49">
        <v>1802000000</v>
      </c>
      <c r="BD274" s="50">
        <v>592000000</v>
      </c>
      <c r="BE274" s="50"/>
      <c r="BF274" s="50"/>
      <c r="BG274" s="51">
        <v>1210000000</v>
      </c>
      <c r="BH274" s="49">
        <v>31000000</v>
      </c>
      <c r="BI274" s="50"/>
      <c r="BJ274" s="50"/>
      <c r="BK274" s="51"/>
      <c r="BL274" s="49">
        <v>1263000000</v>
      </c>
      <c r="BM274" s="50"/>
      <c r="BN274" s="50"/>
      <c r="BO274" s="50"/>
      <c r="BP274" s="50"/>
      <c r="BQ274" s="51">
        <v>1263000000</v>
      </c>
      <c r="BR274" s="52">
        <v>3096000000</v>
      </c>
      <c r="BS274" s="49">
        <v>5289000000</v>
      </c>
      <c r="BT274" s="50"/>
      <c r="BU274" s="51"/>
      <c r="BV274" s="49">
        <v>2300000000</v>
      </c>
      <c r="BW274" s="50"/>
      <c r="BX274" s="50"/>
      <c r="BY274" s="50"/>
      <c r="BZ274" s="50"/>
      <c r="CA274" s="50"/>
      <c r="CB274" s="50"/>
      <c r="CC274" s="50"/>
      <c r="CD274" s="50"/>
      <c r="CE274" s="50"/>
      <c r="CF274" s="51">
        <v>2300000000</v>
      </c>
      <c r="CG274" s="52">
        <v>7589000000</v>
      </c>
      <c r="CH274" s="60">
        <v>10685000000</v>
      </c>
      <c r="CI274" s="52">
        <v>0</v>
      </c>
      <c r="CJ274" s="49">
        <v>421000000</v>
      </c>
      <c r="CK274" s="50"/>
      <c r="CL274" s="50"/>
      <c r="CM274" s="51"/>
      <c r="CN274" s="54"/>
      <c r="CO274" s="50">
        <v>1051000000</v>
      </c>
      <c r="CP274" s="51">
        <v>-2765000000</v>
      </c>
      <c r="CQ274" s="54">
        <v>-1293000000</v>
      </c>
      <c r="CR274" s="50">
        <v>17000000</v>
      </c>
      <c r="CS274" s="56">
        <v>-1276000000</v>
      </c>
      <c r="CT274" s="52">
        <v>9409000000</v>
      </c>
    </row>
    <row r="275" spans="1:98" x14ac:dyDescent="0.2">
      <c r="A275" s="47" t="s">
        <v>808</v>
      </c>
      <c r="B275" s="47" t="s">
        <v>809</v>
      </c>
      <c r="C275" s="47" t="str">
        <f>VLOOKUP(A275,'[1]S&amp;P 500 Wikipedia'!A:D,3,FALSE)</f>
        <v>Health Care</v>
      </c>
      <c r="D275" s="47">
        <v>334921</v>
      </c>
      <c r="E275" s="47" t="s">
        <v>16</v>
      </c>
      <c r="F275" s="47">
        <v>2018</v>
      </c>
      <c r="G275" s="47" t="s">
        <v>17</v>
      </c>
      <c r="H275" s="48">
        <v>43465</v>
      </c>
      <c r="I275" s="48">
        <v>43504</v>
      </c>
      <c r="J275" s="48">
        <v>43679</v>
      </c>
      <c r="K275" s="47">
        <v>24968898</v>
      </c>
      <c r="L275" s="47">
        <v>25478901</v>
      </c>
      <c r="M275" s="47" t="s">
        <v>2111</v>
      </c>
      <c r="N275" s="49">
        <v>178110000</v>
      </c>
      <c r="O275" s="50">
        <v>178110000</v>
      </c>
      <c r="P275" s="51"/>
      <c r="Q275" s="49">
        <v>535528000</v>
      </c>
      <c r="R275" s="50">
        <v>535528000</v>
      </c>
      <c r="S275" s="51"/>
      <c r="T275" s="52"/>
      <c r="U275" s="49">
        <v>268821000</v>
      </c>
      <c r="V275" s="50"/>
      <c r="W275" s="50"/>
      <c r="X275" s="50"/>
      <c r="Y275" s="51"/>
      <c r="Z275" s="52">
        <v>63401000</v>
      </c>
      <c r="AA275" s="52">
        <v>63401000</v>
      </c>
      <c r="AB275" s="52"/>
      <c r="AC275" s="52"/>
      <c r="AD275" s="52"/>
      <c r="AE275" s="52"/>
      <c r="AF275" s="52"/>
      <c r="AG275" s="52"/>
      <c r="AH275" s="52">
        <v>1045860000</v>
      </c>
      <c r="AI275" s="49">
        <v>717526000</v>
      </c>
      <c r="AJ275" s="50"/>
      <c r="AK275" s="51"/>
      <c r="AL275" s="49"/>
      <c r="AM275" s="50"/>
      <c r="AN275" s="50"/>
      <c r="AO275" s="51"/>
      <c r="AP275" s="49">
        <v>855461000</v>
      </c>
      <c r="AQ275" s="50"/>
      <c r="AR275" s="50">
        <v>534780000</v>
      </c>
      <c r="AS275" s="50">
        <v>217308000</v>
      </c>
      <c r="AT275" s="50"/>
      <c r="AU275" s="50">
        <v>35066000</v>
      </c>
      <c r="AV275" s="50"/>
      <c r="AW275" s="50"/>
      <c r="AX275" s="50"/>
      <c r="AY275" s="50"/>
      <c r="AZ275" s="51">
        <v>68307000</v>
      </c>
      <c r="BA275" s="52">
        <v>1572987000</v>
      </c>
      <c r="BB275" s="52">
        <v>2618847000</v>
      </c>
      <c r="BC275" s="49">
        <v>579383000</v>
      </c>
      <c r="BD275" s="50">
        <v>196641000</v>
      </c>
      <c r="BE275" s="50"/>
      <c r="BF275" s="50"/>
      <c r="BG275" s="51">
        <v>382742000</v>
      </c>
      <c r="BH275" s="49">
        <v>49670000</v>
      </c>
      <c r="BI275" s="50"/>
      <c r="BJ275" s="50"/>
      <c r="BK275" s="51"/>
      <c r="BL275" s="49">
        <v>105381000</v>
      </c>
      <c r="BM275" s="50">
        <v>105381000</v>
      </c>
      <c r="BN275" s="50"/>
      <c r="BO275" s="50"/>
      <c r="BP275" s="50"/>
      <c r="BQ275" s="51"/>
      <c r="BR275" s="52">
        <v>734434000</v>
      </c>
      <c r="BS275" s="49">
        <v>985021000</v>
      </c>
      <c r="BT275" s="50"/>
      <c r="BU275" s="51"/>
      <c r="BV275" s="49">
        <v>309329000</v>
      </c>
      <c r="BW275" s="50"/>
      <c r="BX275" s="50"/>
      <c r="BY275" s="50"/>
      <c r="BZ275" s="50"/>
      <c r="CA275" s="50"/>
      <c r="CB275" s="50"/>
      <c r="CC275" s="50">
        <v>48818000</v>
      </c>
      <c r="CD275" s="50"/>
      <c r="CE275" s="50"/>
      <c r="CF275" s="51">
        <v>260511000</v>
      </c>
      <c r="CG275" s="52">
        <v>1294350000</v>
      </c>
      <c r="CH275" s="60">
        <v>2028784000</v>
      </c>
      <c r="CI275" s="52">
        <v>0</v>
      </c>
      <c r="CJ275" s="49">
        <v>765165000</v>
      </c>
      <c r="CK275" s="50"/>
      <c r="CL275" s="50"/>
      <c r="CM275" s="51"/>
      <c r="CN275" s="54">
        <v>-3814604000</v>
      </c>
      <c r="CO275" s="50">
        <v>3941916000</v>
      </c>
      <c r="CP275" s="51">
        <v>-302414000</v>
      </c>
      <c r="CQ275" s="54">
        <v>590063000</v>
      </c>
      <c r="CR275" s="50"/>
      <c r="CS275" s="56">
        <v>590063000</v>
      </c>
      <c r="CT275" s="52">
        <v>2618847000</v>
      </c>
    </row>
    <row r="276" spans="1:98" x14ac:dyDescent="0.2">
      <c r="A276" s="47" t="s">
        <v>817</v>
      </c>
      <c r="B276" s="47" t="s">
        <v>818</v>
      </c>
      <c r="C276" s="47" t="str">
        <f>VLOOKUP(A276,'[1]S&amp;P 500 Wikipedia'!A:D,3,FALSE)</f>
        <v>Information Technology</v>
      </c>
      <c r="D276" s="47">
        <v>60906</v>
      </c>
      <c r="E276" s="47" t="s">
        <v>16</v>
      </c>
      <c r="F276" s="47">
        <v>2018</v>
      </c>
      <c r="G276" s="47" t="s">
        <v>17</v>
      </c>
      <c r="H276" s="48">
        <v>43343</v>
      </c>
      <c r="I276" s="48">
        <v>43388</v>
      </c>
      <c r="J276" s="48">
        <v>43388</v>
      </c>
      <c r="K276" s="47">
        <v>1159000000</v>
      </c>
      <c r="L276" s="47">
        <v>1218000000</v>
      </c>
      <c r="M276" s="47" t="s">
        <v>1868</v>
      </c>
      <c r="N276" s="49">
        <v>6802000000</v>
      </c>
      <c r="O276" s="50">
        <v>6506000000</v>
      </c>
      <c r="P276" s="51">
        <v>296000000</v>
      </c>
      <c r="Q276" s="49">
        <v>5478000000</v>
      </c>
      <c r="R276" s="50"/>
      <c r="S276" s="51"/>
      <c r="T276" s="52"/>
      <c r="U276" s="49">
        <v>3595000000</v>
      </c>
      <c r="V276" s="50"/>
      <c r="W276" s="50"/>
      <c r="X276" s="50"/>
      <c r="Y276" s="51"/>
      <c r="Z276" s="52">
        <v>164000000</v>
      </c>
      <c r="AA276" s="52"/>
      <c r="AB276" s="52"/>
      <c r="AC276" s="52"/>
      <c r="AD276" s="52"/>
      <c r="AE276" s="52"/>
      <c r="AF276" s="52"/>
      <c r="AG276" s="52">
        <v>164000000</v>
      </c>
      <c r="AH276" s="52">
        <v>16039000000</v>
      </c>
      <c r="AI276" s="49">
        <v>23672000000</v>
      </c>
      <c r="AJ276" s="50"/>
      <c r="AK276" s="51"/>
      <c r="AL276" s="49">
        <v>473000000</v>
      </c>
      <c r="AM276" s="50"/>
      <c r="AN276" s="50">
        <v>473000000</v>
      </c>
      <c r="AO276" s="51"/>
      <c r="AP276" s="49">
        <v>3192000000</v>
      </c>
      <c r="AQ276" s="50">
        <v>331000000</v>
      </c>
      <c r="AR276" s="50">
        <v>1228000000</v>
      </c>
      <c r="AS276" s="50"/>
      <c r="AT276" s="50"/>
      <c r="AU276" s="50">
        <v>1022000000</v>
      </c>
      <c r="AV276" s="50"/>
      <c r="AW276" s="50"/>
      <c r="AX276" s="50"/>
      <c r="AY276" s="50"/>
      <c r="AZ276" s="51">
        <v>611000000</v>
      </c>
      <c r="BA276" s="52">
        <v>27337000000</v>
      </c>
      <c r="BB276" s="52">
        <v>43376000000</v>
      </c>
      <c r="BC276" s="49">
        <v>4611000000</v>
      </c>
      <c r="BD276" s="50">
        <v>4611000000</v>
      </c>
      <c r="BE276" s="50"/>
      <c r="BF276" s="50"/>
      <c r="BG276" s="51"/>
      <c r="BH276" s="49">
        <v>859000000</v>
      </c>
      <c r="BI276" s="50"/>
      <c r="BJ276" s="50"/>
      <c r="BK276" s="51"/>
      <c r="BL276" s="49">
        <v>284000000</v>
      </c>
      <c r="BM276" s="50">
        <v>284000000</v>
      </c>
      <c r="BN276" s="50"/>
      <c r="BO276" s="50"/>
      <c r="BP276" s="50"/>
      <c r="BQ276" s="51"/>
      <c r="BR276" s="52">
        <v>5754000000</v>
      </c>
      <c r="BS276" s="49">
        <v>3780000000</v>
      </c>
      <c r="BT276" s="50"/>
      <c r="BU276" s="51"/>
      <c r="BV276" s="49">
        <v>581000000</v>
      </c>
      <c r="BW276" s="50"/>
      <c r="BX276" s="50"/>
      <c r="BY276" s="50"/>
      <c r="BZ276" s="50"/>
      <c r="CA276" s="50"/>
      <c r="CB276" s="50"/>
      <c r="CC276" s="50"/>
      <c r="CD276" s="50"/>
      <c r="CE276" s="50"/>
      <c r="CF276" s="51">
        <v>581000000</v>
      </c>
      <c r="CG276" s="52">
        <v>4361000000</v>
      </c>
      <c r="CH276" s="60">
        <v>10115000000</v>
      </c>
      <c r="CI276" s="52"/>
      <c r="CJ276" s="49">
        <v>8318000000</v>
      </c>
      <c r="CK276" s="50">
        <v>117000000</v>
      </c>
      <c r="CL276" s="50">
        <v>8201000000</v>
      </c>
      <c r="CM276" s="51"/>
      <c r="CN276" s="54">
        <v>-429000000</v>
      </c>
      <c r="CO276" s="50">
        <v>24395000000</v>
      </c>
      <c r="CP276" s="51">
        <v>10000000</v>
      </c>
      <c r="CQ276" s="54">
        <v>32294000000</v>
      </c>
      <c r="CR276" s="50">
        <v>967000000</v>
      </c>
      <c r="CS276" s="56">
        <v>33261000000</v>
      </c>
      <c r="CT276" s="52">
        <v>43376000000</v>
      </c>
    </row>
    <row r="277" spans="1:98" x14ac:dyDescent="0.2">
      <c r="A277" s="47" t="s">
        <v>790</v>
      </c>
      <c r="B277" s="47" t="s">
        <v>791</v>
      </c>
      <c r="C277" s="47" t="str">
        <f>VLOOKUP(A277,'[1]S&amp;P 500 Wikipedia'!A:D,3,FALSE)</f>
        <v>Information Technology</v>
      </c>
      <c r="D277" s="47">
        <v>153611</v>
      </c>
      <c r="E277" s="47" t="s">
        <v>16</v>
      </c>
      <c r="F277" s="47">
        <v>2019</v>
      </c>
      <c r="G277" s="47" t="s">
        <v>17</v>
      </c>
      <c r="H277" s="48">
        <v>43646</v>
      </c>
      <c r="I277" s="48">
        <v>43698</v>
      </c>
      <c r="J277" s="48">
        <v>43768</v>
      </c>
      <c r="K277" s="47">
        <v>272346000</v>
      </c>
      <c r="L277" s="47">
        <v>276036000</v>
      </c>
      <c r="M277" s="47" t="s">
        <v>2112</v>
      </c>
      <c r="N277" s="49">
        <v>1898332000</v>
      </c>
      <c r="O277" s="50">
        <v>1757342000</v>
      </c>
      <c r="P277" s="51">
        <v>140990000</v>
      </c>
      <c r="Q277" s="49">
        <v>360016000</v>
      </c>
      <c r="R277" s="50">
        <v>360016000</v>
      </c>
      <c r="S277" s="51"/>
      <c r="T277" s="52"/>
      <c r="U277" s="49">
        <v>246512000</v>
      </c>
      <c r="V277" s="50"/>
      <c r="W277" s="50"/>
      <c r="X277" s="50"/>
      <c r="Y277" s="51"/>
      <c r="Z277" s="52">
        <v>34640000</v>
      </c>
      <c r="AA277" s="52"/>
      <c r="AB277" s="52"/>
      <c r="AC277" s="52"/>
      <c r="AD277" s="52"/>
      <c r="AE277" s="52"/>
      <c r="AF277" s="52"/>
      <c r="AG277" s="52">
        <v>34640000</v>
      </c>
      <c r="AH277" s="52">
        <v>2539500000</v>
      </c>
      <c r="AI277" s="49">
        <v>577722000</v>
      </c>
      <c r="AJ277" s="50"/>
      <c r="AK277" s="51"/>
      <c r="AL277" s="49"/>
      <c r="AM277" s="50"/>
      <c r="AN277" s="50"/>
      <c r="AO277" s="51"/>
      <c r="AP277" s="49">
        <v>626760000</v>
      </c>
      <c r="AQ277" s="50">
        <v>56242000</v>
      </c>
      <c r="AR277" s="50">
        <v>532251000</v>
      </c>
      <c r="AS277" s="50"/>
      <c r="AT277" s="50"/>
      <c r="AU277" s="50"/>
      <c r="AV277" s="50"/>
      <c r="AW277" s="50"/>
      <c r="AX277" s="50"/>
      <c r="AY277" s="50"/>
      <c r="AZ277" s="51">
        <v>38267000</v>
      </c>
      <c r="BA277" s="52">
        <v>1204482000</v>
      </c>
      <c r="BB277" s="52">
        <v>3743982000</v>
      </c>
      <c r="BC277" s="49">
        <v>587626000</v>
      </c>
      <c r="BD277" s="50">
        <v>84335000</v>
      </c>
      <c r="BE277" s="50"/>
      <c r="BF277" s="50"/>
      <c r="BG277" s="51">
        <v>503291000</v>
      </c>
      <c r="BH277" s="49"/>
      <c r="BI277" s="50"/>
      <c r="BJ277" s="50"/>
      <c r="BK277" s="51"/>
      <c r="BL277" s="49">
        <v>100490000</v>
      </c>
      <c r="BM277" s="50"/>
      <c r="BN277" s="50"/>
      <c r="BO277" s="50"/>
      <c r="BP277" s="50"/>
      <c r="BQ277" s="51">
        <v>100490000</v>
      </c>
      <c r="BR277" s="52">
        <v>688116000</v>
      </c>
      <c r="BS277" s="49">
        <v>992584000</v>
      </c>
      <c r="BT277" s="50"/>
      <c r="BU277" s="51"/>
      <c r="BV277" s="49">
        <v>218006000</v>
      </c>
      <c r="BW277" s="50"/>
      <c r="BX277" s="50"/>
      <c r="BY277" s="50"/>
      <c r="BZ277" s="50"/>
      <c r="CA277" s="50"/>
      <c r="CB277" s="50"/>
      <c r="CC277" s="50"/>
      <c r="CD277" s="50"/>
      <c r="CE277" s="50"/>
      <c r="CF277" s="51">
        <v>218006000</v>
      </c>
      <c r="CG277" s="52">
        <v>1210590000</v>
      </c>
      <c r="CH277" s="60">
        <v>1898706000</v>
      </c>
      <c r="CI277" s="52"/>
      <c r="CJ277" s="49">
        <v>272000</v>
      </c>
      <c r="CK277" s="50"/>
      <c r="CL277" s="50"/>
      <c r="CM277" s="51"/>
      <c r="CN277" s="54"/>
      <c r="CO277" s="50">
        <v>1856358000</v>
      </c>
      <c r="CP277" s="51">
        <v>-11354000</v>
      </c>
      <c r="CQ277" s="54">
        <v>1845276000</v>
      </c>
      <c r="CR277" s="50"/>
      <c r="CS277" s="56">
        <v>1845276000</v>
      </c>
      <c r="CT277" s="52">
        <v>3743982000</v>
      </c>
    </row>
    <row r="278" spans="1:98" x14ac:dyDescent="0.2">
      <c r="A278" s="47" t="s">
        <v>847</v>
      </c>
      <c r="B278" s="47" t="s">
        <v>848</v>
      </c>
      <c r="C278" s="47" t="str">
        <f>VLOOKUP(A278,'[1]S&amp;P 500 Wikipedia'!A:D,3,FALSE)</f>
        <v>Health Care</v>
      </c>
      <c r="D278" s="47">
        <v>333504</v>
      </c>
      <c r="E278" s="47" t="s">
        <v>16</v>
      </c>
      <c r="F278" s="47">
        <v>2018</v>
      </c>
      <c r="G278" s="47" t="s">
        <v>17</v>
      </c>
      <c r="H278" s="48">
        <v>43465</v>
      </c>
      <c r="I278" s="48">
        <v>43523</v>
      </c>
      <c r="J278" s="48">
        <v>43523</v>
      </c>
      <c r="K278" s="47">
        <v>514700000</v>
      </c>
      <c r="L278" s="47">
        <v>516400000</v>
      </c>
      <c r="M278" s="47" t="s">
        <v>1870</v>
      </c>
      <c r="N278" s="49">
        <v>388100000</v>
      </c>
      <c r="O278" s="50">
        <v>388100000</v>
      </c>
      <c r="P278" s="51"/>
      <c r="Q278" s="49">
        <v>2881000000</v>
      </c>
      <c r="R278" s="50">
        <v>2881000000</v>
      </c>
      <c r="S278" s="51"/>
      <c r="T278" s="52"/>
      <c r="U278" s="49">
        <v>2580200000</v>
      </c>
      <c r="V278" s="50"/>
      <c r="W278" s="50"/>
      <c r="X278" s="50"/>
      <c r="Y278" s="51"/>
      <c r="Z278" s="52">
        <v>518400000</v>
      </c>
      <c r="AA278" s="52">
        <v>518400000</v>
      </c>
      <c r="AB278" s="52"/>
      <c r="AC278" s="52"/>
      <c r="AD278" s="52"/>
      <c r="AE278" s="52"/>
      <c r="AF278" s="52"/>
      <c r="AG278" s="52"/>
      <c r="AH278" s="52">
        <v>6367700000</v>
      </c>
      <c r="AI278" s="49">
        <v>2170200000</v>
      </c>
      <c r="AJ278" s="50"/>
      <c r="AK278" s="51"/>
      <c r="AL278" s="49"/>
      <c r="AM278" s="50"/>
      <c r="AN278" s="50"/>
      <c r="AO278" s="51"/>
      <c r="AP278" s="49">
        <v>24197000000</v>
      </c>
      <c r="AQ278" s="50">
        <v>13664600000</v>
      </c>
      <c r="AR278" s="50">
        <v>9747800000</v>
      </c>
      <c r="AS278" s="50"/>
      <c r="AT278" s="50"/>
      <c r="AU278" s="50">
        <v>572200000</v>
      </c>
      <c r="AV278" s="50"/>
      <c r="AW278" s="50"/>
      <c r="AX278" s="50"/>
      <c r="AY278" s="50"/>
      <c r="AZ278" s="51">
        <v>212400000</v>
      </c>
      <c r="BA278" s="52">
        <v>26367200000</v>
      </c>
      <c r="BB278" s="52">
        <v>32734900000</v>
      </c>
      <c r="BC278" s="49">
        <v>1738500000</v>
      </c>
      <c r="BD278" s="50">
        <v>1617000000</v>
      </c>
      <c r="BE278" s="50"/>
      <c r="BF278" s="50"/>
      <c r="BG278" s="51">
        <v>121500000</v>
      </c>
      <c r="BH278" s="49">
        <v>701700000</v>
      </c>
      <c r="BI278" s="50">
        <v>1900000</v>
      </c>
      <c r="BJ278" s="50"/>
      <c r="BK278" s="51">
        <v>699800000</v>
      </c>
      <c r="BL278" s="49">
        <v>2147600000</v>
      </c>
      <c r="BM278" s="50"/>
      <c r="BN278" s="50"/>
      <c r="BO278" s="50"/>
      <c r="BP278" s="50"/>
      <c r="BQ278" s="51">
        <v>2147600000</v>
      </c>
      <c r="BR278" s="52">
        <v>4587800000</v>
      </c>
      <c r="BS278" s="49">
        <v>13161200000</v>
      </c>
      <c r="BT278" s="50"/>
      <c r="BU278" s="51"/>
      <c r="BV278" s="49">
        <v>2818800000</v>
      </c>
      <c r="BW278" s="50"/>
      <c r="BX278" s="50"/>
      <c r="BY278" s="50"/>
      <c r="BZ278" s="50"/>
      <c r="CA278" s="50"/>
      <c r="CB278" s="50"/>
      <c r="CC278" s="50">
        <v>1722000000</v>
      </c>
      <c r="CD278" s="50"/>
      <c r="CE278" s="50"/>
      <c r="CF278" s="51">
        <v>1096800000</v>
      </c>
      <c r="CG278" s="52">
        <v>15980000000</v>
      </c>
      <c r="CH278" s="60">
        <v>20567800000</v>
      </c>
      <c r="CI278" s="52"/>
      <c r="CJ278" s="49">
        <v>8597400000</v>
      </c>
      <c r="CK278" s="50">
        <v>6000000</v>
      </c>
      <c r="CL278" s="50">
        <v>8591400000</v>
      </c>
      <c r="CM278" s="51"/>
      <c r="CN278" s="54">
        <v>-999700000</v>
      </c>
      <c r="CO278" s="50">
        <v>6010700000</v>
      </c>
      <c r="CP278" s="51">
        <v>-1441300000</v>
      </c>
      <c r="CQ278" s="54">
        <v>12167100000</v>
      </c>
      <c r="CR278" s="50"/>
      <c r="CS278" s="56">
        <v>12167100000</v>
      </c>
      <c r="CT278" s="52">
        <v>32734900000</v>
      </c>
    </row>
    <row r="279" spans="1:98" x14ac:dyDescent="0.2">
      <c r="A279" s="47" t="s">
        <v>883</v>
      </c>
      <c r="B279" s="47" t="s">
        <v>884</v>
      </c>
      <c r="C279" s="47" t="str">
        <f>VLOOKUP(A279,'[1]S&amp;P 500 Wikipedia'!A:D,3,FALSE)</f>
        <v>Energy</v>
      </c>
      <c r="D279" s="47">
        <v>249388</v>
      </c>
      <c r="E279" s="47" t="s">
        <v>16</v>
      </c>
      <c r="F279" s="47">
        <v>2018</v>
      </c>
      <c r="G279" s="47" t="s">
        <v>17</v>
      </c>
      <c r="H279" s="48">
        <v>43465</v>
      </c>
      <c r="I279" s="48">
        <v>43515</v>
      </c>
      <c r="J279" s="48">
        <v>43515</v>
      </c>
      <c r="K279" s="47">
        <v>479000000</v>
      </c>
      <c r="L279" s="47">
        <v>476000000</v>
      </c>
      <c r="M279" s="47" t="s">
        <v>1871</v>
      </c>
      <c r="N279" s="49">
        <v>716000000</v>
      </c>
      <c r="O279" s="50">
        <v>716000000</v>
      </c>
      <c r="P279" s="51"/>
      <c r="Q279" s="49">
        <v>616000000</v>
      </c>
      <c r="R279" s="50">
        <v>616000000</v>
      </c>
      <c r="S279" s="51"/>
      <c r="T279" s="52"/>
      <c r="U279" s="49"/>
      <c r="V279" s="50"/>
      <c r="W279" s="50"/>
      <c r="X279" s="50"/>
      <c r="Y279" s="51"/>
      <c r="Z279" s="52">
        <v>418000000</v>
      </c>
      <c r="AA279" s="52"/>
      <c r="AB279" s="52"/>
      <c r="AC279" s="52"/>
      <c r="AD279" s="52"/>
      <c r="AE279" s="52"/>
      <c r="AF279" s="52"/>
      <c r="AG279" s="52">
        <v>418000000</v>
      </c>
      <c r="AH279" s="52">
        <v>1750000000</v>
      </c>
      <c r="AI279" s="49">
        <v>18419000000</v>
      </c>
      <c r="AJ279" s="50">
        <v>29893000000</v>
      </c>
      <c r="AK279" s="51">
        <v>-11474000000</v>
      </c>
      <c r="AL279" s="49"/>
      <c r="AM279" s="50"/>
      <c r="AN279" s="50"/>
      <c r="AO279" s="51"/>
      <c r="AP279" s="49">
        <v>841000000</v>
      </c>
      <c r="AQ279" s="50"/>
      <c r="AR279" s="50">
        <v>110000000</v>
      </c>
      <c r="AS279" s="50"/>
      <c r="AT279" s="50"/>
      <c r="AU279" s="50"/>
      <c r="AV279" s="50"/>
      <c r="AW279" s="50"/>
      <c r="AX279" s="50"/>
      <c r="AY279" s="50"/>
      <c r="AZ279" s="51">
        <v>731000000</v>
      </c>
      <c r="BA279" s="52">
        <v>19260000000</v>
      </c>
      <c r="BB279" s="52">
        <v>21010000000</v>
      </c>
      <c r="BC279" s="49">
        <v>1207000000</v>
      </c>
      <c r="BD279" s="50">
        <v>1207000000</v>
      </c>
      <c r="BE279" s="50"/>
      <c r="BF279" s="50"/>
      <c r="BG279" s="51"/>
      <c r="BH279" s="49"/>
      <c r="BI279" s="50"/>
      <c r="BJ279" s="50"/>
      <c r="BK279" s="51"/>
      <c r="BL279" s="49">
        <v>519000000</v>
      </c>
      <c r="BM279" s="50"/>
      <c r="BN279" s="50"/>
      <c r="BO279" s="50"/>
      <c r="BP279" s="50"/>
      <c r="BQ279" s="51">
        <v>519000000</v>
      </c>
      <c r="BR279" s="52">
        <v>1726000000</v>
      </c>
      <c r="BS279" s="49">
        <v>6574000000</v>
      </c>
      <c r="BT279" s="50"/>
      <c r="BU279" s="51"/>
      <c r="BV279" s="49">
        <v>2226000000</v>
      </c>
      <c r="BW279" s="50"/>
      <c r="BX279" s="50"/>
      <c r="BY279" s="50"/>
      <c r="BZ279" s="50"/>
      <c r="CA279" s="50"/>
      <c r="CB279" s="50"/>
      <c r="CC279" s="50">
        <v>1061000000</v>
      </c>
      <c r="CD279" s="50"/>
      <c r="CE279" s="50"/>
      <c r="CF279" s="51">
        <v>1165000000</v>
      </c>
      <c r="CG279" s="52">
        <v>8800000000</v>
      </c>
      <c r="CH279" s="60">
        <v>10526000000</v>
      </c>
      <c r="CI279" s="52">
        <v>0</v>
      </c>
      <c r="CJ279" s="49">
        <v>8208000000</v>
      </c>
      <c r="CK279" s="50">
        <v>5000000</v>
      </c>
      <c r="CL279" s="50">
        <v>8203000000</v>
      </c>
      <c r="CM279" s="51"/>
      <c r="CN279" s="54">
        <v>-730000000</v>
      </c>
      <c r="CO279" s="50">
        <v>1980000000</v>
      </c>
      <c r="CP279" s="51">
        <v>-32000000</v>
      </c>
      <c r="CQ279" s="54">
        <v>9426000000</v>
      </c>
      <c r="CR279" s="50">
        <v>1058000000</v>
      </c>
      <c r="CS279" s="56">
        <v>10484000000</v>
      </c>
      <c r="CT279" s="52">
        <v>21010000000</v>
      </c>
    </row>
    <row r="280" spans="1:98" x14ac:dyDescent="0.2">
      <c r="A280" s="47" t="s">
        <v>892</v>
      </c>
      <c r="B280" s="47" t="s">
        <v>893</v>
      </c>
      <c r="C280" s="47" t="str">
        <f>VLOOKUP(A280,'[1]S&amp;P 500 Wikipedia'!A:D,3,FALSE)</f>
        <v>Consumer Discretionary</v>
      </c>
      <c r="D280" s="47">
        <v>744483</v>
      </c>
      <c r="E280" s="47" t="s">
        <v>16</v>
      </c>
      <c r="F280" s="47">
        <v>2018</v>
      </c>
      <c r="G280" s="47" t="s">
        <v>17</v>
      </c>
      <c r="H280" s="48">
        <v>43465</v>
      </c>
      <c r="I280" s="48">
        <v>43523</v>
      </c>
      <c r="J280" s="48">
        <v>43685</v>
      </c>
      <c r="K280" s="47">
        <v>219843399</v>
      </c>
      <c r="L280" s="47">
        <v>221345575</v>
      </c>
      <c r="M280" s="47" t="s">
        <v>2113</v>
      </c>
      <c r="N280" s="49">
        <v>163851000</v>
      </c>
      <c r="O280" s="50">
        <v>163851000</v>
      </c>
      <c r="P280" s="51"/>
      <c r="Q280" s="49">
        <v>55249000</v>
      </c>
      <c r="R280" s="50">
        <v>55249000</v>
      </c>
      <c r="S280" s="51"/>
      <c r="T280" s="52"/>
      <c r="U280" s="49">
        <v>90202000</v>
      </c>
      <c r="V280" s="50"/>
      <c r="W280" s="50"/>
      <c r="X280" s="50"/>
      <c r="Y280" s="51"/>
      <c r="Z280" s="52">
        <v>241011000</v>
      </c>
      <c r="AA280" s="52">
        <v>241011000</v>
      </c>
      <c r="AB280" s="52"/>
      <c r="AC280" s="52"/>
      <c r="AD280" s="52"/>
      <c r="AE280" s="52"/>
      <c r="AF280" s="52"/>
      <c r="AG280" s="52"/>
      <c r="AH280" s="52">
        <v>550313000</v>
      </c>
      <c r="AI280" s="49">
        <v>12119253000</v>
      </c>
      <c r="AJ280" s="50"/>
      <c r="AK280" s="51"/>
      <c r="AL280" s="49"/>
      <c r="AM280" s="50"/>
      <c r="AN280" s="50"/>
      <c r="AO280" s="51"/>
      <c r="AP280" s="49">
        <v>2536404000</v>
      </c>
      <c r="AQ280" s="50">
        <v>817525000</v>
      </c>
      <c r="AR280" s="50">
        <v>1388931000</v>
      </c>
      <c r="AS280" s="50"/>
      <c r="AT280" s="50"/>
      <c r="AU280" s="50"/>
      <c r="AV280" s="50"/>
      <c r="AW280" s="50"/>
      <c r="AX280" s="50"/>
      <c r="AY280" s="50"/>
      <c r="AZ280" s="51">
        <v>329948000</v>
      </c>
      <c r="BA280" s="52">
        <v>14655657000</v>
      </c>
      <c r="BB280" s="52">
        <v>15205970000</v>
      </c>
      <c r="BC280" s="49">
        <v>876063000</v>
      </c>
      <c r="BD280" s="50">
        <v>159564000</v>
      </c>
      <c r="BE280" s="50"/>
      <c r="BF280" s="50"/>
      <c r="BG280" s="51">
        <v>716499000</v>
      </c>
      <c r="BH280" s="49">
        <v>681218000</v>
      </c>
      <c r="BI280" s="50"/>
      <c r="BJ280" s="50"/>
      <c r="BK280" s="51"/>
      <c r="BL280" s="49">
        <v>1593219000</v>
      </c>
      <c r="BM280" s="50"/>
      <c r="BN280" s="50"/>
      <c r="BO280" s="50"/>
      <c r="BP280" s="50"/>
      <c r="BQ280" s="51">
        <v>1593219000</v>
      </c>
      <c r="BR280" s="52">
        <v>3150500000</v>
      </c>
      <c r="BS280" s="49">
        <v>5810873000</v>
      </c>
      <c r="BT280" s="50"/>
      <c r="BU280" s="51"/>
      <c r="BV280" s="49">
        <v>281596000</v>
      </c>
      <c r="BW280" s="50"/>
      <c r="BX280" s="50"/>
      <c r="BY280" s="50"/>
      <c r="BZ280" s="50"/>
      <c r="CA280" s="50"/>
      <c r="CB280" s="50"/>
      <c r="CC280" s="50"/>
      <c r="CD280" s="50"/>
      <c r="CE280" s="50"/>
      <c r="CF280" s="51">
        <v>281596000</v>
      </c>
      <c r="CG280" s="52">
        <v>6092469000</v>
      </c>
      <c r="CH280" s="60">
        <v>9242969000</v>
      </c>
      <c r="CI280" s="52"/>
      <c r="CJ280" s="49">
        <v>4129874000</v>
      </c>
      <c r="CK280" s="50"/>
      <c r="CL280" s="50"/>
      <c r="CM280" s="51"/>
      <c r="CN280" s="54">
        <v>-904066000</v>
      </c>
      <c r="CO280" s="50">
        <v>2898840000</v>
      </c>
      <c r="CP280" s="51">
        <v>-161647000</v>
      </c>
      <c r="CQ280" s="54">
        <v>5963001000</v>
      </c>
      <c r="CR280" s="50"/>
      <c r="CS280" s="56">
        <v>5963001000</v>
      </c>
      <c r="CT280" s="52">
        <v>15205970000</v>
      </c>
    </row>
    <row r="281" spans="1:98" x14ac:dyDescent="0.2">
      <c r="A281" s="47" t="s">
        <v>850</v>
      </c>
      <c r="B281" s="47" t="s">
        <v>851</v>
      </c>
      <c r="C281" s="47" t="str">
        <f>VLOOKUP(A281,'[1]S&amp;P 500 Wikipedia'!A:D,3,FALSE)</f>
        <v>Financials</v>
      </c>
      <c r="D281" s="47">
        <v>378192</v>
      </c>
      <c r="E281" s="47" t="s">
        <v>16</v>
      </c>
      <c r="F281" s="47">
        <v>2018</v>
      </c>
      <c r="G281" s="47" t="s">
        <v>17</v>
      </c>
      <c r="H281" s="48">
        <v>43465</v>
      </c>
      <c r="I281" s="48">
        <v>43518</v>
      </c>
      <c r="J281" s="48">
        <v>43586</v>
      </c>
      <c r="K281" s="47">
        <v>164500992</v>
      </c>
      <c r="L281" s="47">
        <v>167082137</v>
      </c>
      <c r="M281" s="47" t="s">
        <v>2114</v>
      </c>
      <c r="N281" s="49">
        <v>813000000</v>
      </c>
      <c r="O281" s="50">
        <v>545000000</v>
      </c>
      <c r="P281" s="51">
        <v>268000000</v>
      </c>
      <c r="Q281" s="49">
        <v>384000000</v>
      </c>
      <c r="R281" s="50">
        <v>384000000</v>
      </c>
      <c r="S281" s="51"/>
      <c r="T281" s="52"/>
      <c r="U281" s="49"/>
      <c r="V281" s="50"/>
      <c r="W281" s="50"/>
      <c r="X281" s="50"/>
      <c r="Y281" s="51"/>
      <c r="Z281" s="52">
        <v>5173000000</v>
      </c>
      <c r="AA281" s="52"/>
      <c r="AB281" s="52"/>
      <c r="AC281" s="52"/>
      <c r="AD281" s="52"/>
      <c r="AE281" s="52"/>
      <c r="AF281" s="52"/>
      <c r="AG281" s="52">
        <v>5173000000</v>
      </c>
      <c r="AH281" s="52">
        <v>6370000000</v>
      </c>
      <c r="AI281" s="49">
        <v>376000000</v>
      </c>
      <c r="AJ281" s="50"/>
      <c r="AK281" s="51"/>
      <c r="AL281" s="49"/>
      <c r="AM281" s="50"/>
      <c r="AN281" s="50"/>
      <c r="AO281" s="51"/>
      <c r="AP281" s="49">
        <v>8954000000</v>
      </c>
      <c r="AQ281" s="50">
        <v>2300000000</v>
      </c>
      <c r="AR281" s="50">
        <v>6363000000</v>
      </c>
      <c r="AS281" s="50"/>
      <c r="AT281" s="50"/>
      <c r="AU281" s="50"/>
      <c r="AV281" s="50"/>
      <c r="AW281" s="50"/>
      <c r="AX281" s="50"/>
      <c r="AY281" s="50"/>
      <c r="AZ281" s="51">
        <v>291000000</v>
      </c>
      <c r="BA281" s="52">
        <v>9330000000</v>
      </c>
      <c r="BB281" s="52">
        <v>15700000000</v>
      </c>
      <c r="BC281" s="49">
        <v>506000000</v>
      </c>
      <c r="BD281" s="50">
        <v>198000000</v>
      </c>
      <c r="BE281" s="50"/>
      <c r="BF281" s="50"/>
      <c r="BG281" s="51">
        <v>308000000</v>
      </c>
      <c r="BH281" s="49">
        <v>875000000</v>
      </c>
      <c r="BI281" s="50"/>
      <c r="BJ281" s="50"/>
      <c r="BK281" s="51"/>
      <c r="BL281" s="49">
        <v>5189000000</v>
      </c>
      <c r="BM281" s="50">
        <v>194000000</v>
      </c>
      <c r="BN281" s="50"/>
      <c r="BO281" s="50"/>
      <c r="BP281" s="50"/>
      <c r="BQ281" s="51">
        <v>4995000000</v>
      </c>
      <c r="BR281" s="52">
        <v>6570000000</v>
      </c>
      <c r="BS281" s="49">
        <v>2956000000</v>
      </c>
      <c r="BT281" s="50"/>
      <c r="BU281" s="51"/>
      <c r="BV281" s="49">
        <v>725000000</v>
      </c>
      <c r="BW281" s="50"/>
      <c r="BX281" s="50"/>
      <c r="BY281" s="50"/>
      <c r="BZ281" s="50"/>
      <c r="CA281" s="50"/>
      <c r="CB281" s="50"/>
      <c r="CC281" s="50">
        <v>501000000</v>
      </c>
      <c r="CD281" s="50"/>
      <c r="CE281" s="50"/>
      <c r="CF281" s="51">
        <v>224000000</v>
      </c>
      <c r="CG281" s="52">
        <v>3681000000</v>
      </c>
      <c r="CH281" s="60">
        <v>10251000000</v>
      </c>
      <c r="CI281" s="52"/>
      <c r="CJ281" s="49">
        <v>2718000000</v>
      </c>
      <c r="CK281" s="50"/>
      <c r="CL281" s="50"/>
      <c r="CM281" s="51"/>
      <c r="CN281" s="54">
        <v>-297000000</v>
      </c>
      <c r="CO281" s="50">
        <v>4558000000</v>
      </c>
      <c r="CP281" s="51">
        <v>-1530000000</v>
      </c>
      <c r="CQ281" s="54">
        <v>5449000000</v>
      </c>
      <c r="CR281" s="50"/>
      <c r="CS281" s="56">
        <v>5449000000</v>
      </c>
      <c r="CT281" s="52">
        <v>15700000000</v>
      </c>
    </row>
    <row r="282" spans="1:98" x14ac:dyDescent="0.2">
      <c r="A282" s="47" t="s">
        <v>871</v>
      </c>
      <c r="B282" s="47" t="s">
        <v>872</v>
      </c>
      <c r="C282" s="47" t="str">
        <f>VLOOKUP(A282,'[1]S&amp;P 500 Wikipedia'!A:D,3,FALSE)</f>
        <v>Utilities</v>
      </c>
      <c r="D282" s="47">
        <v>188922</v>
      </c>
      <c r="E282" s="47" t="s">
        <v>16</v>
      </c>
      <c r="F282" s="47">
        <v>2018</v>
      </c>
      <c r="G282" s="47" t="s">
        <v>17</v>
      </c>
      <c r="H282" s="48">
        <v>43465</v>
      </c>
      <c r="I282" s="48">
        <v>43511</v>
      </c>
      <c r="J282" s="48">
        <v>43511</v>
      </c>
      <c r="K282" s="47">
        <v>477900000</v>
      </c>
      <c r="L282" s="47">
        <v>481100000</v>
      </c>
      <c r="M282" s="47" t="s">
        <v>1874</v>
      </c>
      <c r="N282" s="49">
        <v>638000000</v>
      </c>
      <c r="O282" s="50">
        <v>638000000</v>
      </c>
      <c r="P282" s="51"/>
      <c r="Q282" s="49">
        <v>2302000000</v>
      </c>
      <c r="R282" s="50">
        <v>2302000000</v>
      </c>
      <c r="S282" s="51"/>
      <c r="T282" s="52"/>
      <c r="U282" s="49">
        <v>1223000000</v>
      </c>
      <c r="V282" s="50"/>
      <c r="W282" s="50"/>
      <c r="X282" s="50"/>
      <c r="Y282" s="51"/>
      <c r="Z282" s="52">
        <v>2230000000</v>
      </c>
      <c r="AA282" s="52"/>
      <c r="AB282" s="52"/>
      <c r="AC282" s="52"/>
      <c r="AD282" s="52"/>
      <c r="AE282" s="52"/>
      <c r="AF282" s="52"/>
      <c r="AG282" s="52">
        <v>2230000000</v>
      </c>
      <c r="AH282" s="52">
        <v>6393000000</v>
      </c>
      <c r="AI282" s="49">
        <v>70334000000</v>
      </c>
      <c r="AJ282" s="50">
        <v>92083000000</v>
      </c>
      <c r="AK282" s="51">
        <v>-21749000000</v>
      </c>
      <c r="AL282" s="49">
        <v>6748000000</v>
      </c>
      <c r="AM282" s="50"/>
      <c r="AN282" s="50"/>
      <c r="AO282" s="51"/>
      <c r="AP282" s="49">
        <v>20227000000</v>
      </c>
      <c r="AQ282" s="50"/>
      <c r="AR282" s="50"/>
      <c r="AS282" s="50"/>
      <c r="AT282" s="50"/>
      <c r="AU282" s="50"/>
      <c r="AV282" s="50">
        <v>1355000000</v>
      </c>
      <c r="AW282" s="50">
        <v>1284000000</v>
      </c>
      <c r="AX282" s="50"/>
      <c r="AY282" s="50"/>
      <c r="AZ282" s="51">
        <v>17588000000</v>
      </c>
      <c r="BA282" s="52">
        <v>97309000000</v>
      </c>
      <c r="BB282" s="52">
        <v>103702000000</v>
      </c>
      <c r="BC282" s="49">
        <v>4058000000</v>
      </c>
      <c r="BD282" s="50">
        <v>2386000000</v>
      </c>
      <c r="BE282" s="50"/>
      <c r="BF282" s="50">
        <v>477000000</v>
      </c>
      <c r="BG282" s="51">
        <v>1195000000</v>
      </c>
      <c r="BH282" s="49">
        <v>5465000000</v>
      </c>
      <c r="BI282" s="50">
        <v>2749000000</v>
      </c>
      <c r="BJ282" s="50"/>
      <c r="BK282" s="51">
        <v>2716000000</v>
      </c>
      <c r="BL282" s="49">
        <v>7715000000</v>
      </c>
      <c r="BM282" s="50"/>
      <c r="BN282" s="50">
        <v>675000000</v>
      </c>
      <c r="BO282" s="50"/>
      <c r="BP282" s="50"/>
      <c r="BQ282" s="51">
        <v>7040000000</v>
      </c>
      <c r="BR282" s="52">
        <v>17238000000</v>
      </c>
      <c r="BS282" s="49">
        <v>26782000000</v>
      </c>
      <c r="BT282" s="50"/>
      <c r="BU282" s="51"/>
      <c r="BV282" s="49">
        <v>21801000000</v>
      </c>
      <c r="BW282" s="50"/>
      <c r="BX282" s="50"/>
      <c r="BY282" s="50"/>
      <c r="BZ282" s="50"/>
      <c r="CA282" s="50"/>
      <c r="CB282" s="50"/>
      <c r="CC282" s="50">
        <v>7367000000</v>
      </c>
      <c r="CD282" s="50">
        <v>516000000</v>
      </c>
      <c r="CE282" s="50"/>
      <c r="CF282" s="51">
        <v>13918000000</v>
      </c>
      <c r="CG282" s="52">
        <v>48583000000</v>
      </c>
      <c r="CH282" s="60">
        <v>65821000000</v>
      </c>
      <c r="CI282" s="52"/>
      <c r="CJ282" s="49">
        <v>10495000000</v>
      </c>
      <c r="CK282" s="50">
        <v>5000000</v>
      </c>
      <c r="CL282" s="50">
        <v>10490000000</v>
      </c>
      <c r="CM282" s="51"/>
      <c r="CN282" s="54"/>
      <c r="CO282" s="50">
        <v>23837000000</v>
      </c>
      <c r="CP282" s="51">
        <v>-188000000</v>
      </c>
      <c r="CQ282" s="54">
        <v>34144000000</v>
      </c>
      <c r="CR282" s="50">
        <v>3737000000</v>
      </c>
      <c r="CS282" s="56">
        <v>37881000000</v>
      </c>
      <c r="CT282" s="52">
        <v>103702000000</v>
      </c>
    </row>
    <row r="283" spans="1:98" x14ac:dyDescent="0.2">
      <c r="A283" s="47" t="s">
        <v>865</v>
      </c>
      <c r="B283" s="47" t="s">
        <v>866</v>
      </c>
      <c r="C283" s="47" t="str">
        <f>VLOOKUP(A283,'[1]S&amp;P 500 Wikipedia'!A:D,3,FALSE)</f>
        <v>Materials</v>
      </c>
      <c r="D283" s="47">
        <v>103736</v>
      </c>
      <c r="E283" s="47" t="s">
        <v>16</v>
      </c>
      <c r="F283" s="47">
        <v>2018</v>
      </c>
      <c r="G283" s="47" t="s">
        <v>17</v>
      </c>
      <c r="H283" s="48">
        <v>43465</v>
      </c>
      <c r="I283" s="48">
        <v>43517</v>
      </c>
      <c r="J283" s="48">
        <v>43517</v>
      </c>
      <c r="K283" s="47">
        <v>532000000</v>
      </c>
      <c r="L283" s="47">
        <v>535000000</v>
      </c>
      <c r="M283" s="47" t="s">
        <v>1875</v>
      </c>
      <c r="N283" s="49">
        <v>3445000000</v>
      </c>
      <c r="O283" s="50">
        <v>3397000000</v>
      </c>
      <c r="P283" s="51">
        <v>48000000</v>
      </c>
      <c r="Q283" s="49">
        <v>346000000</v>
      </c>
      <c r="R283" s="50">
        <v>346000000</v>
      </c>
      <c r="S283" s="51"/>
      <c r="T283" s="52"/>
      <c r="U283" s="49">
        <v>1327000000</v>
      </c>
      <c r="V283" s="50"/>
      <c r="W283" s="50"/>
      <c r="X283" s="50"/>
      <c r="Y283" s="51"/>
      <c r="Z283" s="52">
        <v>159000000</v>
      </c>
      <c r="AA283" s="52"/>
      <c r="AB283" s="52"/>
      <c r="AC283" s="52"/>
      <c r="AD283" s="52"/>
      <c r="AE283" s="52"/>
      <c r="AF283" s="52"/>
      <c r="AG283" s="52">
        <v>159000000</v>
      </c>
      <c r="AH283" s="52">
        <v>5277000000</v>
      </c>
      <c r="AI283" s="49">
        <v>12258000000</v>
      </c>
      <c r="AJ283" s="50"/>
      <c r="AK283" s="51"/>
      <c r="AL283" s="49">
        <v>271000000</v>
      </c>
      <c r="AM283" s="50"/>
      <c r="AN283" s="50"/>
      <c r="AO283" s="51"/>
      <c r="AP283" s="49">
        <v>2909000000</v>
      </c>
      <c r="AQ283" s="50"/>
      <c r="AR283" s="50"/>
      <c r="AS283" s="50"/>
      <c r="AT283" s="50"/>
      <c r="AU283" s="50">
        <v>401000000</v>
      </c>
      <c r="AV283" s="50"/>
      <c r="AW283" s="50"/>
      <c r="AX283" s="50"/>
      <c r="AY283" s="50"/>
      <c r="AZ283" s="51">
        <v>2508000000</v>
      </c>
      <c r="BA283" s="52">
        <v>15438000000</v>
      </c>
      <c r="BB283" s="52">
        <v>20715000000</v>
      </c>
      <c r="BC283" s="49">
        <v>679000000</v>
      </c>
      <c r="BD283" s="50">
        <v>303000000</v>
      </c>
      <c r="BE283" s="50"/>
      <c r="BF283" s="50"/>
      <c r="BG283" s="51">
        <v>376000000</v>
      </c>
      <c r="BH283" s="49">
        <v>653000000</v>
      </c>
      <c r="BI283" s="50"/>
      <c r="BJ283" s="50"/>
      <c r="BK283" s="51"/>
      <c r="BL283" s="49">
        <v>455000000</v>
      </c>
      <c r="BM283" s="50"/>
      <c r="BN283" s="50"/>
      <c r="BO283" s="50"/>
      <c r="BP283" s="50"/>
      <c r="BQ283" s="51">
        <v>455000000</v>
      </c>
      <c r="BR283" s="52">
        <v>1787000000</v>
      </c>
      <c r="BS283" s="49">
        <v>3608000000</v>
      </c>
      <c r="BT283" s="50"/>
      <c r="BU283" s="51"/>
      <c r="BV283" s="49">
        <v>3808000000</v>
      </c>
      <c r="BW283" s="50"/>
      <c r="BX283" s="50">
        <v>401000000</v>
      </c>
      <c r="BY283" s="50"/>
      <c r="BZ283" s="50"/>
      <c r="CA283" s="50"/>
      <c r="CB283" s="50"/>
      <c r="CC283" s="50">
        <v>612000000</v>
      </c>
      <c r="CD283" s="50"/>
      <c r="CE283" s="50"/>
      <c r="CF283" s="51">
        <v>2795000000</v>
      </c>
      <c r="CG283" s="52">
        <v>7416000000</v>
      </c>
      <c r="CH283" s="60">
        <v>9203000000</v>
      </c>
      <c r="CI283" s="52"/>
      <c r="CJ283" s="49">
        <v>10473000000</v>
      </c>
      <c r="CK283" s="50"/>
      <c r="CL283" s="50"/>
      <c r="CM283" s="51"/>
      <c r="CN283" s="54">
        <v>-70000000</v>
      </c>
      <c r="CO283" s="50">
        <v>383000000</v>
      </c>
      <c r="CP283" s="51">
        <v>-284000000</v>
      </c>
      <c r="CQ283" s="54">
        <v>10502000000</v>
      </c>
      <c r="CR283" s="50">
        <v>1010000000</v>
      </c>
      <c r="CS283" s="56">
        <v>11512000000</v>
      </c>
      <c r="CT283" s="52">
        <v>20715000000</v>
      </c>
    </row>
    <row r="284" spans="1:98" x14ac:dyDescent="0.2">
      <c r="A284" s="47" t="s">
        <v>859</v>
      </c>
      <c r="B284" s="47" t="s">
        <v>860</v>
      </c>
      <c r="C284" s="47" t="str">
        <f>VLOOKUP(A284,'[1]S&amp;P 500 Wikipedia'!A:D,3,FALSE)</f>
        <v>Communication Services</v>
      </c>
      <c r="D284" s="47">
        <v>83548</v>
      </c>
      <c r="E284" s="47" t="s">
        <v>16</v>
      </c>
      <c r="F284" s="47">
        <v>2018</v>
      </c>
      <c r="G284" s="47" t="s">
        <v>17</v>
      </c>
      <c r="H284" s="48">
        <v>43465</v>
      </c>
      <c r="I284" s="48">
        <v>43494</v>
      </c>
      <c r="J284" s="48">
        <v>43494</v>
      </c>
      <c r="K284" s="47">
        <v>436416000</v>
      </c>
      <c r="L284" s="47">
        <v>451146000</v>
      </c>
      <c r="M284" s="47" t="s">
        <v>1876</v>
      </c>
      <c r="N284" s="49">
        <v>3794483000</v>
      </c>
      <c r="O284" s="50">
        <v>3794483000</v>
      </c>
      <c r="P284" s="51"/>
      <c r="Q284" s="49"/>
      <c r="R284" s="50"/>
      <c r="S284" s="51"/>
      <c r="T284" s="52"/>
      <c r="U284" s="49"/>
      <c r="V284" s="50"/>
      <c r="W284" s="50"/>
      <c r="X284" s="50"/>
      <c r="Y284" s="51"/>
      <c r="Z284" s="52">
        <v>5899652000</v>
      </c>
      <c r="AA284" s="52"/>
      <c r="AB284" s="52"/>
      <c r="AC284" s="52"/>
      <c r="AD284" s="52"/>
      <c r="AE284" s="52"/>
      <c r="AF284" s="52"/>
      <c r="AG284" s="52">
        <v>5899652000</v>
      </c>
      <c r="AH284" s="52">
        <v>9694135000</v>
      </c>
      <c r="AI284" s="49">
        <v>418281000</v>
      </c>
      <c r="AJ284" s="50"/>
      <c r="AK284" s="51"/>
      <c r="AL284" s="49"/>
      <c r="AM284" s="50"/>
      <c r="AN284" s="50"/>
      <c r="AO284" s="51"/>
      <c r="AP284" s="49">
        <v>15861984000</v>
      </c>
      <c r="AQ284" s="50"/>
      <c r="AR284" s="50"/>
      <c r="AS284" s="50"/>
      <c r="AT284" s="50"/>
      <c r="AU284" s="50"/>
      <c r="AV284" s="50"/>
      <c r="AW284" s="50"/>
      <c r="AX284" s="50"/>
      <c r="AY284" s="50"/>
      <c r="AZ284" s="51">
        <v>15861984000</v>
      </c>
      <c r="BA284" s="52">
        <v>16280265000</v>
      </c>
      <c r="BB284" s="52">
        <v>25974400000</v>
      </c>
      <c r="BC284" s="49">
        <v>1040402000</v>
      </c>
      <c r="BD284" s="50">
        <v>562985000</v>
      </c>
      <c r="BE284" s="50"/>
      <c r="BF284" s="50"/>
      <c r="BG284" s="51">
        <v>477417000</v>
      </c>
      <c r="BH284" s="49"/>
      <c r="BI284" s="50"/>
      <c r="BJ284" s="50"/>
      <c r="BK284" s="51"/>
      <c r="BL284" s="49">
        <v>5446918000</v>
      </c>
      <c r="BM284" s="50">
        <v>760899000</v>
      </c>
      <c r="BN284" s="50"/>
      <c r="BO284" s="50"/>
      <c r="BP284" s="50"/>
      <c r="BQ284" s="51">
        <v>4686019000</v>
      </c>
      <c r="BR284" s="52">
        <v>6487320000</v>
      </c>
      <c r="BS284" s="49">
        <v>10360058000</v>
      </c>
      <c r="BT284" s="50"/>
      <c r="BU284" s="51"/>
      <c r="BV284" s="49">
        <v>3888257000</v>
      </c>
      <c r="BW284" s="50"/>
      <c r="BX284" s="50"/>
      <c r="BY284" s="50"/>
      <c r="BZ284" s="50"/>
      <c r="CA284" s="50"/>
      <c r="CB284" s="50"/>
      <c r="CC284" s="50"/>
      <c r="CD284" s="50"/>
      <c r="CE284" s="50"/>
      <c r="CF284" s="51">
        <v>3888257000</v>
      </c>
      <c r="CG284" s="52">
        <v>14248315000</v>
      </c>
      <c r="CH284" s="60">
        <v>20735635000</v>
      </c>
      <c r="CI284" s="52">
        <v>0</v>
      </c>
      <c r="CJ284" s="49">
        <v>2315988000</v>
      </c>
      <c r="CK284" s="50">
        <v>2315988000</v>
      </c>
      <c r="CL284" s="50"/>
      <c r="CM284" s="51"/>
      <c r="CN284" s="54"/>
      <c r="CO284" s="50">
        <v>2942359000</v>
      </c>
      <c r="CP284" s="51">
        <v>-19582000</v>
      </c>
      <c r="CQ284" s="54">
        <v>5238765000</v>
      </c>
      <c r="CR284" s="50"/>
      <c r="CS284" s="56">
        <v>5238765000</v>
      </c>
      <c r="CT284" s="52">
        <v>25974400000</v>
      </c>
    </row>
    <row r="285" spans="1:98" x14ac:dyDescent="0.2">
      <c r="A285" s="47" t="s">
        <v>880</v>
      </c>
      <c r="B285" s="47" t="s">
        <v>881</v>
      </c>
      <c r="C285" s="47" t="str">
        <f>VLOOKUP(A285,'[1]S&amp;P 500 Wikipedia'!A:D,3,FALSE)</f>
        <v>Utilities</v>
      </c>
      <c r="D285" s="47">
        <v>119873</v>
      </c>
      <c r="E285" s="47" t="s">
        <v>16</v>
      </c>
      <c r="F285" s="47">
        <v>2018</v>
      </c>
      <c r="G285" s="47" t="s">
        <v>17</v>
      </c>
      <c r="H285" s="48">
        <v>43465</v>
      </c>
      <c r="I285" s="48">
        <v>43516</v>
      </c>
      <c r="J285" s="48">
        <v>43516</v>
      </c>
      <c r="K285" s="47">
        <v>369823000</v>
      </c>
      <c r="L285" s="47">
        <v>367873000</v>
      </c>
      <c r="M285" s="47" t="s">
        <v>1877</v>
      </c>
      <c r="N285" s="49">
        <v>112800000</v>
      </c>
      <c r="O285" s="50">
        <v>112800000</v>
      </c>
      <c r="P285" s="51"/>
      <c r="Q285" s="49">
        <v>1058500000</v>
      </c>
      <c r="R285" s="50">
        <v>1058500000</v>
      </c>
      <c r="S285" s="51"/>
      <c r="T285" s="52"/>
      <c r="U285" s="49">
        <v>422500000</v>
      </c>
      <c r="V285" s="50"/>
      <c r="W285" s="50"/>
      <c r="X285" s="50"/>
      <c r="Y285" s="51"/>
      <c r="Z285" s="52">
        <v>461600000</v>
      </c>
      <c r="AA285" s="52">
        <v>129500000</v>
      </c>
      <c r="AB285" s="52"/>
      <c r="AC285" s="52"/>
      <c r="AD285" s="52"/>
      <c r="AE285" s="52"/>
      <c r="AF285" s="52"/>
      <c r="AG285" s="52">
        <v>332100000</v>
      </c>
      <c r="AH285" s="52">
        <v>2055400000</v>
      </c>
      <c r="AI285" s="49">
        <v>15542500000</v>
      </c>
      <c r="AJ285" s="50">
        <v>22800400000</v>
      </c>
      <c r="AK285" s="51">
        <v>-7257900000</v>
      </c>
      <c r="AL285" s="49">
        <v>204000000</v>
      </c>
      <c r="AM285" s="50">
        <v>204000000</v>
      </c>
      <c r="AN285" s="50"/>
      <c r="AO285" s="51"/>
      <c r="AP285" s="49">
        <v>4002100000</v>
      </c>
      <c r="AQ285" s="50">
        <v>220700000</v>
      </c>
      <c r="AR285" s="50">
        <v>1690700000</v>
      </c>
      <c r="AS285" s="50"/>
      <c r="AT285" s="50"/>
      <c r="AU285" s="50"/>
      <c r="AV285" s="50"/>
      <c r="AW285" s="50"/>
      <c r="AX285" s="50"/>
      <c r="AY285" s="50">
        <v>2100000</v>
      </c>
      <c r="AZ285" s="51">
        <v>2088600000</v>
      </c>
      <c r="BA285" s="52">
        <v>19748600000</v>
      </c>
      <c r="BB285" s="52">
        <v>21804000000</v>
      </c>
      <c r="BC285" s="49">
        <v>1605900000</v>
      </c>
      <c r="BD285" s="50">
        <v>883800000</v>
      </c>
      <c r="BE285" s="50">
        <v>222700000</v>
      </c>
      <c r="BF285" s="50">
        <v>90700000</v>
      </c>
      <c r="BG285" s="51">
        <v>408700000</v>
      </c>
      <c r="BH285" s="49">
        <v>2027200000</v>
      </c>
      <c r="BI285" s="50"/>
      <c r="BJ285" s="50"/>
      <c r="BK285" s="51"/>
      <c r="BL285" s="49">
        <v>403700000</v>
      </c>
      <c r="BM285" s="50"/>
      <c r="BN285" s="50">
        <v>5000000</v>
      </c>
      <c r="BO285" s="50"/>
      <c r="BP285" s="50"/>
      <c r="BQ285" s="51">
        <v>398700000</v>
      </c>
      <c r="BR285" s="52">
        <v>4036800000</v>
      </c>
      <c r="BS285" s="49">
        <v>7105400000</v>
      </c>
      <c r="BT285" s="50"/>
      <c r="BU285" s="51"/>
      <c r="BV285" s="49">
        <v>4910900000</v>
      </c>
      <c r="BW285" s="50"/>
      <c r="BX285" s="50">
        <v>389100000</v>
      </c>
      <c r="BY285" s="50"/>
      <c r="BZ285" s="50"/>
      <c r="CA285" s="50"/>
      <c r="CB285" s="50"/>
      <c r="CC285" s="50">
        <v>1341700000</v>
      </c>
      <c r="CD285" s="50">
        <v>46700000</v>
      </c>
      <c r="CE285" s="50"/>
      <c r="CF285" s="51">
        <v>3133400000</v>
      </c>
      <c r="CG285" s="52">
        <v>12016300000</v>
      </c>
      <c r="CH285" s="60">
        <v>16053100000</v>
      </c>
      <c r="CI285" s="52">
        <v>880000000</v>
      </c>
      <c r="CJ285" s="49">
        <v>6407300000</v>
      </c>
      <c r="CK285" s="50">
        <v>3800000</v>
      </c>
      <c r="CL285" s="50">
        <v>6403500000</v>
      </c>
      <c r="CM285" s="51"/>
      <c r="CN285" s="54">
        <v>-99900000</v>
      </c>
      <c r="CO285" s="50">
        <v>-1399300000</v>
      </c>
      <c r="CP285" s="51">
        <v>-37200000</v>
      </c>
      <c r="CQ285" s="54">
        <v>5750900000</v>
      </c>
      <c r="CR285" s="50"/>
      <c r="CS285" s="56">
        <v>5750900000</v>
      </c>
      <c r="CT285" s="52">
        <v>21804000000</v>
      </c>
    </row>
    <row r="286" spans="1:98" x14ac:dyDescent="0.2">
      <c r="A286" s="47" t="s">
        <v>877</v>
      </c>
      <c r="B286" s="47" t="s">
        <v>878</v>
      </c>
      <c r="C286" s="47" t="str">
        <f>VLOOKUP(A286,'[1]S&amp;P 500 Wikipedia'!A:D,3,FALSE)</f>
        <v>Consumer Discretionary</v>
      </c>
      <c r="D286" s="47">
        <v>101814</v>
      </c>
      <c r="E286" s="47" t="s">
        <v>16</v>
      </c>
      <c r="F286" s="47">
        <v>2019</v>
      </c>
      <c r="G286" s="47" t="s">
        <v>17</v>
      </c>
      <c r="H286" s="48">
        <v>43616</v>
      </c>
      <c r="I286" s="48">
        <v>43669</v>
      </c>
      <c r="J286" s="48">
        <v>43742</v>
      </c>
      <c r="K286" s="47">
        <v>1570600000</v>
      </c>
      <c r="L286" s="47">
        <v>1608900000</v>
      </c>
      <c r="M286" s="47" t="s">
        <v>2115</v>
      </c>
      <c r="N286" s="49">
        <v>4663000000</v>
      </c>
      <c r="O286" s="50">
        <v>4466000000</v>
      </c>
      <c r="P286" s="51">
        <v>197000000</v>
      </c>
      <c r="Q286" s="49">
        <v>4272000000</v>
      </c>
      <c r="R286" s="50">
        <v>4272000000</v>
      </c>
      <c r="S286" s="51"/>
      <c r="T286" s="52"/>
      <c r="U286" s="49">
        <v>5622000000</v>
      </c>
      <c r="V286" s="50"/>
      <c r="W286" s="50"/>
      <c r="X286" s="50"/>
      <c r="Y286" s="51"/>
      <c r="Z286" s="52">
        <v>1968000000</v>
      </c>
      <c r="AA286" s="52">
        <v>1968000000</v>
      </c>
      <c r="AB286" s="52"/>
      <c r="AC286" s="52"/>
      <c r="AD286" s="52"/>
      <c r="AE286" s="52"/>
      <c r="AF286" s="52"/>
      <c r="AG286" s="52"/>
      <c r="AH286" s="52">
        <v>16525000000</v>
      </c>
      <c r="AI286" s="49">
        <v>4744000000</v>
      </c>
      <c r="AJ286" s="50"/>
      <c r="AK286" s="51"/>
      <c r="AL286" s="49"/>
      <c r="AM286" s="50"/>
      <c r="AN286" s="50"/>
      <c r="AO286" s="51"/>
      <c r="AP286" s="49">
        <v>2448000000</v>
      </c>
      <c r="AQ286" s="50">
        <v>283000000</v>
      </c>
      <c r="AR286" s="50">
        <v>154000000</v>
      </c>
      <c r="AS286" s="50"/>
      <c r="AT286" s="50"/>
      <c r="AU286" s="50">
        <v>2011000000</v>
      </c>
      <c r="AV286" s="50"/>
      <c r="AW286" s="50"/>
      <c r="AX286" s="50"/>
      <c r="AY286" s="50"/>
      <c r="AZ286" s="51">
        <v>0</v>
      </c>
      <c r="BA286" s="52">
        <v>7192000000</v>
      </c>
      <c r="BB286" s="52">
        <v>23717000000</v>
      </c>
      <c r="BC286" s="49">
        <v>7851000000</v>
      </c>
      <c r="BD286" s="50">
        <v>2612000000</v>
      </c>
      <c r="BE286" s="50">
        <v>229000000</v>
      </c>
      <c r="BF286" s="50"/>
      <c r="BG286" s="51">
        <v>5010000000</v>
      </c>
      <c r="BH286" s="49">
        <v>15000000</v>
      </c>
      <c r="BI286" s="50">
        <v>9000000</v>
      </c>
      <c r="BJ286" s="50"/>
      <c r="BK286" s="51">
        <v>6000000</v>
      </c>
      <c r="BL286" s="49">
        <v>0</v>
      </c>
      <c r="BM286" s="50"/>
      <c r="BN286" s="50"/>
      <c r="BO286" s="50"/>
      <c r="BP286" s="50"/>
      <c r="BQ286" s="51">
        <v>0</v>
      </c>
      <c r="BR286" s="52">
        <v>7866000000</v>
      </c>
      <c r="BS286" s="49">
        <v>3464000000</v>
      </c>
      <c r="BT286" s="50"/>
      <c r="BU286" s="51"/>
      <c r="BV286" s="49">
        <v>3347000000</v>
      </c>
      <c r="BW286" s="50"/>
      <c r="BX286" s="50"/>
      <c r="BY286" s="50"/>
      <c r="BZ286" s="50"/>
      <c r="CA286" s="50"/>
      <c r="CB286" s="50"/>
      <c r="CC286" s="50">
        <v>3347000000</v>
      </c>
      <c r="CD286" s="50"/>
      <c r="CE286" s="50"/>
      <c r="CF286" s="51">
        <v>0</v>
      </c>
      <c r="CG286" s="52">
        <v>6811000000</v>
      </c>
      <c r="CH286" s="60">
        <v>14677000000</v>
      </c>
      <c r="CI286" s="52">
        <v>0</v>
      </c>
      <c r="CJ286" s="49">
        <v>7163000000</v>
      </c>
      <c r="CK286" s="50"/>
      <c r="CL286" s="50"/>
      <c r="CM286" s="51"/>
      <c r="CN286" s="54"/>
      <c r="CO286" s="50">
        <v>1643000000</v>
      </c>
      <c r="CP286" s="51">
        <v>231000000</v>
      </c>
      <c r="CQ286" s="54">
        <v>9037000000</v>
      </c>
      <c r="CR286" s="50"/>
      <c r="CS286" s="56">
        <v>9037000000</v>
      </c>
      <c r="CT286" s="52">
        <v>23714000000</v>
      </c>
    </row>
    <row r="287" spans="1:98" x14ac:dyDescent="0.2">
      <c r="A287" s="47" t="s">
        <v>874</v>
      </c>
      <c r="B287" s="47" t="s">
        <v>875</v>
      </c>
      <c r="C287" s="47" t="str">
        <f>VLOOKUP(A287,'[1]S&amp;P 500 Wikipedia'!A:D,3,FALSE)</f>
        <v>Industrials</v>
      </c>
      <c r="D287" s="47">
        <v>333689</v>
      </c>
      <c r="E287" s="47" t="s">
        <v>16</v>
      </c>
      <c r="F287" s="47">
        <v>2018</v>
      </c>
      <c r="G287" s="47" t="s">
        <v>17</v>
      </c>
      <c r="H287" s="48">
        <v>43465</v>
      </c>
      <c r="I287" s="48">
        <v>43524</v>
      </c>
      <c r="J287" s="48">
        <v>43585</v>
      </c>
      <c r="K287" s="47">
        <v>355178890</v>
      </c>
      <c r="L287" s="47">
        <v>353194577</v>
      </c>
      <c r="M287" s="47" t="s">
        <v>2116</v>
      </c>
      <c r="N287" s="49">
        <v>524000000</v>
      </c>
      <c r="O287" s="50">
        <v>524000000</v>
      </c>
      <c r="P287" s="51"/>
      <c r="Q287" s="49">
        <v>1118000000</v>
      </c>
      <c r="R287" s="50">
        <v>1118000000</v>
      </c>
      <c r="S287" s="51"/>
      <c r="T287" s="52"/>
      <c r="U287" s="49"/>
      <c r="V287" s="50"/>
      <c r="W287" s="50"/>
      <c r="X287" s="50"/>
      <c r="Y287" s="51"/>
      <c r="Z287" s="52">
        <v>361000000</v>
      </c>
      <c r="AA287" s="52">
        <v>361000000</v>
      </c>
      <c r="AB287" s="52"/>
      <c r="AC287" s="52"/>
      <c r="AD287" s="52"/>
      <c r="AE287" s="52"/>
      <c r="AF287" s="52"/>
      <c r="AG287" s="52"/>
      <c r="AH287" s="52">
        <v>2003000000</v>
      </c>
      <c r="AI287" s="49">
        <v>468000000</v>
      </c>
      <c r="AJ287" s="50"/>
      <c r="AK287" s="51"/>
      <c r="AL287" s="49"/>
      <c r="AM287" s="50"/>
      <c r="AN287" s="50"/>
      <c r="AO287" s="51"/>
      <c r="AP287" s="49">
        <v>12708000000</v>
      </c>
      <c r="AQ287" s="50"/>
      <c r="AR287" s="50">
        <v>6987000000</v>
      </c>
      <c r="AS287" s="50">
        <v>5024000000</v>
      </c>
      <c r="AT287" s="50"/>
      <c r="AU287" s="50">
        <v>333000000</v>
      </c>
      <c r="AV287" s="50"/>
      <c r="AW287" s="50"/>
      <c r="AX287" s="50"/>
      <c r="AY287" s="50"/>
      <c r="AZ287" s="51">
        <v>364000000</v>
      </c>
      <c r="BA287" s="52">
        <v>13176000000</v>
      </c>
      <c r="BB287" s="52">
        <v>15179000000</v>
      </c>
      <c r="BC287" s="49">
        <v>1195000000</v>
      </c>
      <c r="BD287" s="50">
        <v>1119000000</v>
      </c>
      <c r="BE287" s="50">
        <v>76000000</v>
      </c>
      <c r="BF287" s="50"/>
      <c r="BG287" s="51"/>
      <c r="BH287" s="49">
        <v>107000000</v>
      </c>
      <c r="BI287" s="50"/>
      <c r="BJ287" s="50"/>
      <c r="BK287" s="51">
        <v>107000000</v>
      </c>
      <c r="BL287" s="49">
        <v>355000000</v>
      </c>
      <c r="BM287" s="50">
        <v>355000000</v>
      </c>
      <c r="BN287" s="50"/>
      <c r="BO287" s="50"/>
      <c r="BP287" s="50"/>
      <c r="BQ287" s="51"/>
      <c r="BR287" s="52">
        <v>1657000000</v>
      </c>
      <c r="BS287" s="49">
        <v>8280000000</v>
      </c>
      <c r="BT287" s="50"/>
      <c r="BU287" s="51"/>
      <c r="BV287" s="49">
        <v>2199000000</v>
      </c>
      <c r="BW287" s="50"/>
      <c r="BX287" s="50"/>
      <c r="BY287" s="50"/>
      <c r="BZ287" s="50"/>
      <c r="CA287" s="50"/>
      <c r="CB287" s="50"/>
      <c r="CC287" s="50">
        <v>1108000000</v>
      </c>
      <c r="CD287" s="50"/>
      <c r="CE287" s="50"/>
      <c r="CF287" s="51">
        <v>1091000000</v>
      </c>
      <c r="CG287" s="52">
        <v>10479000000</v>
      </c>
      <c r="CH287" s="60">
        <v>12136000000</v>
      </c>
      <c r="CI287" s="52"/>
      <c r="CJ287" s="49">
        <v>4752000000</v>
      </c>
      <c r="CK287" s="50">
        <v>32000000</v>
      </c>
      <c r="CL287" s="50">
        <v>4720000000</v>
      </c>
      <c r="CM287" s="51"/>
      <c r="CN287" s="54"/>
      <c r="CO287" s="50">
        <v>-795000000</v>
      </c>
      <c r="CP287" s="51">
        <v>-1110000000</v>
      </c>
      <c r="CQ287" s="54">
        <v>2847000000</v>
      </c>
      <c r="CR287" s="50">
        <v>196000000</v>
      </c>
      <c r="CS287" s="56">
        <v>3043000000</v>
      </c>
      <c r="CT287" s="52">
        <v>15179000000</v>
      </c>
    </row>
    <row r="288" spans="1:98" x14ac:dyDescent="0.2">
      <c r="A288" s="47" t="s">
        <v>889</v>
      </c>
      <c r="B288" s="47" t="s">
        <v>890</v>
      </c>
      <c r="C288" s="47" t="str">
        <f>VLOOKUP(A288,'[1]S&amp;P 500 Wikipedia'!A:D,3,FALSE)</f>
        <v>Industrials</v>
      </c>
      <c r="D288" s="47">
        <v>333824</v>
      </c>
      <c r="E288" s="47" t="s">
        <v>16</v>
      </c>
      <c r="F288" s="47">
        <v>2018</v>
      </c>
      <c r="G288" s="47" t="s">
        <v>17</v>
      </c>
      <c r="H288" s="48">
        <v>43465</v>
      </c>
      <c r="I288" s="48">
        <v>43496</v>
      </c>
      <c r="J288" s="48">
        <v>43496</v>
      </c>
      <c r="K288" s="47">
        <v>171900000</v>
      </c>
      <c r="L288" s="47">
        <v>172700000</v>
      </c>
      <c r="M288" s="47" t="s">
        <v>1880</v>
      </c>
      <c r="N288" s="49">
        <v>1579000000</v>
      </c>
      <c r="O288" s="50">
        <v>1579000000</v>
      </c>
      <c r="P288" s="51"/>
      <c r="Q288" s="49">
        <v>1448000000</v>
      </c>
      <c r="R288" s="50">
        <v>1448000000</v>
      </c>
      <c r="S288" s="51"/>
      <c r="T288" s="52"/>
      <c r="U288" s="49">
        <v>654000000</v>
      </c>
      <c r="V288" s="50"/>
      <c r="W288" s="50"/>
      <c r="X288" s="50"/>
      <c r="Y288" s="51"/>
      <c r="Z288" s="52">
        <v>5999000000</v>
      </c>
      <c r="AA288" s="52">
        <v>973000000</v>
      </c>
      <c r="AB288" s="52"/>
      <c r="AC288" s="52"/>
      <c r="AD288" s="52"/>
      <c r="AE288" s="52"/>
      <c r="AF288" s="52"/>
      <c r="AG288" s="52">
        <v>5026000000</v>
      </c>
      <c r="AH288" s="52">
        <v>9680000000</v>
      </c>
      <c r="AI288" s="49">
        <v>6372000000</v>
      </c>
      <c r="AJ288" s="50"/>
      <c r="AK288" s="51"/>
      <c r="AL288" s="49"/>
      <c r="AM288" s="50"/>
      <c r="AN288" s="50"/>
      <c r="AO288" s="51"/>
      <c r="AP288" s="49">
        <v>21601000000</v>
      </c>
      <c r="AQ288" s="50"/>
      <c r="AR288" s="50">
        <v>18672000000</v>
      </c>
      <c r="AS288" s="50">
        <v>1372000000</v>
      </c>
      <c r="AT288" s="50"/>
      <c r="AU288" s="50">
        <v>94000000</v>
      </c>
      <c r="AV288" s="50"/>
      <c r="AW288" s="50"/>
      <c r="AX288" s="50"/>
      <c r="AY288" s="50"/>
      <c r="AZ288" s="51">
        <v>1463000000</v>
      </c>
      <c r="BA288" s="52">
        <v>27973000000</v>
      </c>
      <c r="BB288" s="52">
        <v>37653000000</v>
      </c>
      <c r="BC288" s="49">
        <v>5775000000</v>
      </c>
      <c r="BD288" s="50">
        <v>2182000000</v>
      </c>
      <c r="BE288" s="50"/>
      <c r="BF288" s="50"/>
      <c r="BG288" s="51">
        <v>3593000000</v>
      </c>
      <c r="BH288" s="49"/>
      <c r="BI288" s="50"/>
      <c r="BJ288" s="50"/>
      <c r="BK288" s="51"/>
      <c r="BL288" s="49">
        <v>2499000000</v>
      </c>
      <c r="BM288" s="50"/>
      <c r="BN288" s="50"/>
      <c r="BO288" s="50"/>
      <c r="BP288" s="50"/>
      <c r="BQ288" s="51">
        <v>2499000000</v>
      </c>
      <c r="BR288" s="52">
        <v>8274000000</v>
      </c>
      <c r="BS288" s="49">
        <v>13883000000</v>
      </c>
      <c r="BT288" s="50"/>
      <c r="BU288" s="51"/>
      <c r="BV288" s="49">
        <v>7309000000</v>
      </c>
      <c r="BW288" s="50"/>
      <c r="BX288" s="50">
        <v>5755000000</v>
      </c>
      <c r="BY288" s="50"/>
      <c r="BZ288" s="50"/>
      <c r="CA288" s="50"/>
      <c r="CB288" s="50"/>
      <c r="CC288" s="50">
        <v>108000000</v>
      </c>
      <c r="CD288" s="50"/>
      <c r="CE288" s="50"/>
      <c r="CF288" s="51">
        <v>1446000000</v>
      </c>
      <c r="CG288" s="52">
        <v>21192000000</v>
      </c>
      <c r="CH288" s="60">
        <v>29466000000</v>
      </c>
      <c r="CI288" s="52">
        <v>0</v>
      </c>
      <c r="CJ288" s="49">
        <v>171000000</v>
      </c>
      <c r="CK288" s="50">
        <v>171000000</v>
      </c>
      <c r="CL288" s="50">
        <v>0</v>
      </c>
      <c r="CM288" s="51"/>
      <c r="CN288" s="54"/>
      <c r="CO288" s="50">
        <v>8068000000</v>
      </c>
      <c r="CP288" s="51">
        <v>-52000000</v>
      </c>
      <c r="CQ288" s="54">
        <v>8187000000</v>
      </c>
      <c r="CR288" s="50"/>
      <c r="CS288" s="56">
        <v>8187000000</v>
      </c>
      <c r="CT288" s="52">
        <v>37653000000</v>
      </c>
    </row>
    <row r="289" spans="1:98" x14ac:dyDescent="0.2">
      <c r="A289" s="47" t="s">
        <v>853</v>
      </c>
      <c r="B289" s="47" t="s">
        <v>854</v>
      </c>
      <c r="C289" s="47" t="str">
        <f>VLOOKUP(A289,'[1]S&amp;P 500 Wikipedia'!A:D,3,FALSE)</f>
        <v>Energy</v>
      </c>
      <c r="D289" s="47">
        <v>378193</v>
      </c>
      <c r="E289" s="47" t="s">
        <v>16</v>
      </c>
      <c r="F289" s="47">
        <v>2018</v>
      </c>
      <c r="G289" s="47" t="s">
        <v>17</v>
      </c>
      <c r="H289" s="48">
        <v>43465</v>
      </c>
      <c r="I289" s="48">
        <v>43510</v>
      </c>
      <c r="J289" s="48">
        <v>43510</v>
      </c>
      <c r="K289" s="47">
        <v>378000000</v>
      </c>
      <c r="L289" s="47">
        <v>371000000</v>
      </c>
      <c r="M289" s="47" t="s">
        <v>1881</v>
      </c>
      <c r="N289" s="49">
        <v>1427000000</v>
      </c>
      <c r="O289" s="50">
        <v>1427000000</v>
      </c>
      <c r="P289" s="51"/>
      <c r="Q289" s="49">
        <v>2101000000</v>
      </c>
      <c r="R289" s="50">
        <v>2101000000</v>
      </c>
      <c r="S289" s="51"/>
      <c r="T289" s="52"/>
      <c r="U289" s="49">
        <v>2986000000</v>
      </c>
      <c r="V289" s="50"/>
      <c r="W289" s="50"/>
      <c r="X289" s="50"/>
      <c r="Y289" s="51"/>
      <c r="Z289" s="52">
        <v>765000000</v>
      </c>
      <c r="AA289" s="52">
        <v>200000000</v>
      </c>
      <c r="AB289" s="52"/>
      <c r="AC289" s="52"/>
      <c r="AD289" s="52"/>
      <c r="AE289" s="52"/>
      <c r="AF289" s="52"/>
      <c r="AG289" s="52">
        <v>565000000</v>
      </c>
      <c r="AH289" s="52">
        <v>7279000000</v>
      </c>
      <c r="AI289" s="49">
        <v>2797000000</v>
      </c>
      <c r="AJ289" s="50"/>
      <c r="AK289" s="51"/>
      <c r="AL289" s="49">
        <v>301000000</v>
      </c>
      <c r="AM289" s="50"/>
      <c r="AN289" s="50"/>
      <c r="AO289" s="51"/>
      <c r="AP289" s="49">
        <v>9419000000</v>
      </c>
      <c r="AQ289" s="50">
        <v>3020000000</v>
      </c>
      <c r="AR289" s="50">
        <v>6264000000</v>
      </c>
      <c r="AS289" s="50"/>
      <c r="AT289" s="50"/>
      <c r="AU289" s="50">
        <v>11000000</v>
      </c>
      <c r="AV289" s="50"/>
      <c r="AW289" s="50"/>
      <c r="AX289" s="50"/>
      <c r="AY289" s="50"/>
      <c r="AZ289" s="51">
        <v>124000000</v>
      </c>
      <c r="BA289" s="52">
        <v>12517000000</v>
      </c>
      <c r="BB289" s="52">
        <v>19796000000</v>
      </c>
      <c r="BC289" s="49">
        <v>1876000000</v>
      </c>
      <c r="BD289" s="50">
        <v>722000000</v>
      </c>
      <c r="BE289" s="50">
        <v>66000000</v>
      </c>
      <c r="BF289" s="50"/>
      <c r="BG289" s="51">
        <v>1088000000</v>
      </c>
      <c r="BH289" s="49">
        <v>7000000</v>
      </c>
      <c r="BI289" s="50"/>
      <c r="BJ289" s="50"/>
      <c r="BK289" s="51"/>
      <c r="BL289" s="49">
        <v>458000000</v>
      </c>
      <c r="BM289" s="50"/>
      <c r="BN289" s="50"/>
      <c r="BO289" s="50"/>
      <c r="BP289" s="50"/>
      <c r="BQ289" s="51">
        <v>458000000</v>
      </c>
      <c r="BR289" s="52">
        <v>2341000000</v>
      </c>
      <c r="BS289" s="49">
        <v>2704000000</v>
      </c>
      <c r="BT289" s="50"/>
      <c r="BU289" s="51"/>
      <c r="BV289" s="49">
        <v>862000000</v>
      </c>
      <c r="BW289" s="50"/>
      <c r="BX289" s="50"/>
      <c r="BY289" s="50"/>
      <c r="BZ289" s="50"/>
      <c r="CA289" s="50"/>
      <c r="CB289" s="50"/>
      <c r="CC289" s="50">
        <v>564000000</v>
      </c>
      <c r="CD289" s="50"/>
      <c r="CE289" s="50"/>
      <c r="CF289" s="51">
        <v>298000000</v>
      </c>
      <c r="CG289" s="52">
        <v>3566000000</v>
      </c>
      <c r="CH289" s="60">
        <v>5907000000</v>
      </c>
      <c r="CI289" s="52"/>
      <c r="CJ289" s="49">
        <v>8394000000</v>
      </c>
      <c r="CK289" s="50"/>
      <c r="CL289" s="50"/>
      <c r="CM289" s="51"/>
      <c r="CN289" s="54"/>
      <c r="CO289" s="50">
        <v>6862000000</v>
      </c>
      <c r="CP289" s="51">
        <v>-1437000000</v>
      </c>
      <c r="CQ289" s="54">
        <v>13819000000</v>
      </c>
      <c r="CR289" s="50">
        <v>70000000</v>
      </c>
      <c r="CS289" s="56">
        <v>13889000000</v>
      </c>
      <c r="CT289" s="52">
        <v>19796000000</v>
      </c>
    </row>
    <row r="290" spans="1:98" x14ac:dyDescent="0.2">
      <c r="A290" s="47" t="s">
        <v>1057</v>
      </c>
      <c r="B290" s="47" t="s">
        <v>1058</v>
      </c>
      <c r="C290" s="47" t="str">
        <f>VLOOKUP(A290,'[1]S&amp;P 500 Wikipedia'!A:D,3,FALSE)</f>
        <v>Information Technology</v>
      </c>
      <c r="D290" s="47">
        <v>617429</v>
      </c>
      <c r="E290" s="47" t="s">
        <v>16</v>
      </c>
      <c r="F290" s="47">
        <v>2018</v>
      </c>
      <c r="G290" s="47" t="s">
        <v>17</v>
      </c>
      <c r="H290" s="48">
        <v>43465</v>
      </c>
      <c r="I290" s="48">
        <v>43523</v>
      </c>
      <c r="J290" s="48">
        <v>43588</v>
      </c>
      <c r="K290" s="47">
        <v>179838389</v>
      </c>
      <c r="L290" s="47">
        <v>151600231</v>
      </c>
      <c r="M290" s="47" t="s">
        <v>2117</v>
      </c>
      <c r="N290" s="49">
        <v>1497922000</v>
      </c>
      <c r="O290" s="50">
        <v>566204000</v>
      </c>
      <c r="P290" s="51">
        <v>931718000</v>
      </c>
      <c r="Q290" s="49">
        <v>574810000</v>
      </c>
      <c r="R290" s="50">
        <v>574810000</v>
      </c>
      <c r="S290" s="51"/>
      <c r="T290" s="52"/>
      <c r="U290" s="49"/>
      <c r="V290" s="50"/>
      <c r="W290" s="50"/>
      <c r="X290" s="50"/>
      <c r="Y290" s="51"/>
      <c r="Z290" s="52">
        <v>271961000</v>
      </c>
      <c r="AA290" s="52">
        <v>132071000</v>
      </c>
      <c r="AB290" s="52"/>
      <c r="AC290" s="52"/>
      <c r="AD290" s="52"/>
      <c r="AE290" s="52"/>
      <c r="AF290" s="52"/>
      <c r="AG290" s="52">
        <v>139890000</v>
      </c>
      <c r="AH290" s="52">
        <v>2344693000</v>
      </c>
      <c r="AI290" s="49">
        <v>347216000</v>
      </c>
      <c r="AJ290" s="50"/>
      <c r="AK290" s="51"/>
      <c r="AL290" s="49">
        <v>581856000</v>
      </c>
      <c r="AM290" s="50"/>
      <c r="AN290" s="50"/>
      <c r="AO290" s="51"/>
      <c r="AP290" s="49">
        <v>605375000</v>
      </c>
      <c r="AQ290" s="50">
        <v>100582000</v>
      </c>
      <c r="AR290" s="50">
        <v>148845000</v>
      </c>
      <c r="AS290" s="50"/>
      <c r="AT290" s="50"/>
      <c r="AU290" s="50"/>
      <c r="AV290" s="50"/>
      <c r="AW290" s="50"/>
      <c r="AX290" s="50"/>
      <c r="AY290" s="50"/>
      <c r="AZ290" s="51">
        <v>355948000</v>
      </c>
      <c r="BA290" s="52">
        <v>1534447000</v>
      </c>
      <c r="BB290" s="52">
        <v>3879140000</v>
      </c>
      <c r="BC290" s="49">
        <v>360979000</v>
      </c>
      <c r="BD290" s="50">
        <v>30733000</v>
      </c>
      <c r="BE290" s="50"/>
      <c r="BF290" s="50"/>
      <c r="BG290" s="51">
        <v>330246000</v>
      </c>
      <c r="BH290" s="49"/>
      <c r="BI290" s="50"/>
      <c r="BJ290" s="50"/>
      <c r="BK290" s="51"/>
      <c r="BL290" s="49">
        <v>1651594000</v>
      </c>
      <c r="BM290" s="50">
        <v>1651594000</v>
      </c>
      <c r="BN290" s="50"/>
      <c r="BO290" s="50"/>
      <c r="BP290" s="50"/>
      <c r="BQ290" s="51"/>
      <c r="BR290" s="52">
        <v>2012573000</v>
      </c>
      <c r="BS290" s="49">
        <v>661707000</v>
      </c>
      <c r="BT290" s="50"/>
      <c r="BU290" s="51"/>
      <c r="BV290" s="49">
        <v>93661000</v>
      </c>
      <c r="BW290" s="50"/>
      <c r="BX290" s="50"/>
      <c r="BY290" s="50"/>
      <c r="BZ290" s="50"/>
      <c r="CA290" s="50"/>
      <c r="CB290" s="50">
        <v>38597000</v>
      </c>
      <c r="CC290" s="50"/>
      <c r="CD290" s="50"/>
      <c r="CE290" s="50"/>
      <c r="CF290" s="51">
        <v>55064000</v>
      </c>
      <c r="CG290" s="52">
        <v>755368000</v>
      </c>
      <c r="CH290" s="60">
        <v>2767941000</v>
      </c>
      <c r="CI290" s="52"/>
      <c r="CJ290" s="49">
        <v>2094014000</v>
      </c>
      <c r="CK290" s="50"/>
      <c r="CL290" s="50"/>
      <c r="CM290" s="51"/>
      <c r="CN290" s="54"/>
      <c r="CO290" s="50">
        <v>-978780000</v>
      </c>
      <c r="CP290" s="51">
        <v>-4035000</v>
      </c>
      <c r="CQ290" s="54">
        <v>1111199000</v>
      </c>
      <c r="CR290" s="50"/>
      <c r="CS290" s="56">
        <v>1111199000</v>
      </c>
      <c r="CT290" s="52">
        <v>3879140000</v>
      </c>
    </row>
    <row r="291" spans="1:98" x14ac:dyDescent="0.2">
      <c r="A291" s="47" t="s">
        <v>895</v>
      </c>
      <c r="B291" s="47" t="s">
        <v>896</v>
      </c>
      <c r="C291" s="47" t="str">
        <f>VLOOKUP(A291,'[1]S&amp;P 500 Wikipedia'!A:D,3,FALSE)</f>
        <v>Utilities</v>
      </c>
      <c r="D291" s="47">
        <v>378196</v>
      </c>
      <c r="E291" s="47" t="s">
        <v>16</v>
      </c>
      <c r="F291" s="47">
        <v>2018</v>
      </c>
      <c r="G291" s="47" t="s">
        <v>17</v>
      </c>
      <c r="H291" s="48">
        <v>43465</v>
      </c>
      <c r="I291" s="48">
        <v>43524</v>
      </c>
      <c r="J291" s="48">
        <v>43587</v>
      </c>
      <c r="K291" s="47">
        <v>289000000</v>
      </c>
      <c r="L291" s="47">
        <v>297000000</v>
      </c>
      <c r="M291" s="47" t="s">
        <v>2118</v>
      </c>
      <c r="N291" s="49">
        <v>563000000</v>
      </c>
      <c r="O291" s="50">
        <v>563000000</v>
      </c>
      <c r="P291" s="51"/>
      <c r="Q291" s="49">
        <v>1024000000</v>
      </c>
      <c r="R291" s="50">
        <v>1024000000</v>
      </c>
      <c r="S291" s="51"/>
      <c r="T291" s="52"/>
      <c r="U291" s="49">
        <v>412000000</v>
      </c>
      <c r="V291" s="50"/>
      <c r="W291" s="50"/>
      <c r="X291" s="50"/>
      <c r="Y291" s="51"/>
      <c r="Z291" s="52">
        <v>1601000000</v>
      </c>
      <c r="AA291" s="52">
        <v>302000000</v>
      </c>
      <c r="AB291" s="52">
        <v>1051000000</v>
      </c>
      <c r="AC291" s="52">
        <v>1000000</v>
      </c>
      <c r="AD291" s="52"/>
      <c r="AE291" s="52"/>
      <c r="AF291" s="52">
        <v>197000000</v>
      </c>
      <c r="AG291" s="52">
        <v>50000000</v>
      </c>
      <c r="AH291" s="52">
        <v>3600000000</v>
      </c>
      <c r="AI291" s="49">
        <v>3048000000</v>
      </c>
      <c r="AJ291" s="50"/>
      <c r="AK291" s="51"/>
      <c r="AL291" s="49"/>
      <c r="AM291" s="50"/>
      <c r="AN291" s="50"/>
      <c r="AO291" s="51"/>
      <c r="AP291" s="49">
        <v>3980000000</v>
      </c>
      <c r="AQ291" s="50">
        <v>591000000</v>
      </c>
      <c r="AR291" s="50">
        <v>573000000</v>
      </c>
      <c r="AS291" s="50"/>
      <c r="AT291" s="50"/>
      <c r="AU291" s="50">
        <v>46000000</v>
      </c>
      <c r="AV291" s="50">
        <v>317000000</v>
      </c>
      <c r="AW291" s="50"/>
      <c r="AX291" s="50">
        <v>1012000000</v>
      </c>
      <c r="AY291" s="50">
        <v>412000000</v>
      </c>
      <c r="AZ291" s="51">
        <v>1029000000</v>
      </c>
      <c r="BA291" s="52">
        <v>7028000000</v>
      </c>
      <c r="BB291" s="52">
        <v>10628000000</v>
      </c>
      <c r="BC291" s="49">
        <v>1543000000</v>
      </c>
      <c r="BD291" s="50">
        <v>863000000</v>
      </c>
      <c r="BE291" s="50"/>
      <c r="BF291" s="50"/>
      <c r="BG291" s="51">
        <v>680000000</v>
      </c>
      <c r="BH291" s="49">
        <v>72000000</v>
      </c>
      <c r="BI291" s="50"/>
      <c r="BJ291" s="50"/>
      <c r="BK291" s="51"/>
      <c r="BL291" s="49">
        <v>783000000</v>
      </c>
      <c r="BM291" s="50"/>
      <c r="BN291" s="50">
        <v>673000000</v>
      </c>
      <c r="BO291" s="50"/>
      <c r="BP291" s="50"/>
      <c r="BQ291" s="51">
        <v>110000000</v>
      </c>
      <c r="BR291" s="52">
        <v>2398000000</v>
      </c>
      <c r="BS291" s="49">
        <v>6449000000</v>
      </c>
      <c r="BT291" s="50"/>
      <c r="BU291" s="51"/>
      <c r="BV291" s="49">
        <v>2996000000</v>
      </c>
      <c r="BW291" s="50"/>
      <c r="BX291" s="50"/>
      <c r="BY291" s="50"/>
      <c r="BZ291" s="50"/>
      <c r="CA291" s="50"/>
      <c r="CB291" s="50"/>
      <c r="CC291" s="50">
        <v>65000000</v>
      </c>
      <c r="CD291" s="50">
        <v>304000000</v>
      </c>
      <c r="CE291" s="50"/>
      <c r="CF291" s="51">
        <v>2627000000</v>
      </c>
      <c r="CG291" s="52">
        <v>9445000000</v>
      </c>
      <c r="CH291" s="60">
        <v>11843000000</v>
      </c>
      <c r="CI291" s="52"/>
      <c r="CJ291" s="49">
        <v>8514000000</v>
      </c>
      <c r="CK291" s="50">
        <v>4000000</v>
      </c>
      <c r="CL291" s="50">
        <v>8510000000</v>
      </c>
      <c r="CM291" s="51"/>
      <c r="CN291" s="54">
        <v>-3632000000</v>
      </c>
      <c r="CO291" s="50">
        <v>-6022000000</v>
      </c>
      <c r="CP291" s="51">
        <v>-94000000</v>
      </c>
      <c r="CQ291" s="54">
        <v>-1234000000</v>
      </c>
      <c r="CR291" s="50">
        <v>19000000</v>
      </c>
      <c r="CS291" s="56">
        <v>-1215000000</v>
      </c>
      <c r="CT291" s="52">
        <v>10628000000</v>
      </c>
    </row>
    <row r="292" spans="1:98" x14ac:dyDescent="0.2">
      <c r="A292" s="47" t="s">
        <v>886</v>
      </c>
      <c r="B292" s="47" t="s">
        <v>887</v>
      </c>
      <c r="C292" s="47" t="str">
        <f>VLOOKUP(A292,'[1]S&amp;P 500 Wikipedia'!A:D,3,FALSE)</f>
        <v>Industrials</v>
      </c>
      <c r="D292" s="47">
        <v>378195</v>
      </c>
      <c r="E292" s="47" t="s">
        <v>16</v>
      </c>
      <c r="F292" s="47">
        <v>2018</v>
      </c>
      <c r="G292" s="47" t="s">
        <v>17</v>
      </c>
      <c r="H292" s="48">
        <v>43465</v>
      </c>
      <c r="I292" s="48">
        <v>43504</v>
      </c>
      <c r="J292" s="48">
        <v>43504</v>
      </c>
      <c r="K292" s="47">
        <v>270500000</v>
      </c>
      <c r="L292" s="47">
        <v>273000000</v>
      </c>
      <c r="M292" s="47" t="s">
        <v>1884</v>
      </c>
      <c r="N292" s="49">
        <v>358000000</v>
      </c>
      <c r="O292" s="50">
        <v>358000000</v>
      </c>
      <c r="P292" s="51"/>
      <c r="Q292" s="49">
        <v>1009000000</v>
      </c>
      <c r="R292" s="50">
        <v>1009000000</v>
      </c>
      <c r="S292" s="51"/>
      <c r="T292" s="52"/>
      <c r="U292" s="49">
        <v>207000000</v>
      </c>
      <c r="V292" s="50"/>
      <c r="W292" s="50"/>
      <c r="X292" s="50"/>
      <c r="Y292" s="51"/>
      <c r="Z292" s="52">
        <v>288000000</v>
      </c>
      <c r="AA292" s="52"/>
      <c r="AB292" s="52"/>
      <c r="AC292" s="52"/>
      <c r="AD292" s="52"/>
      <c r="AE292" s="52"/>
      <c r="AF292" s="52"/>
      <c r="AG292" s="52">
        <v>288000000</v>
      </c>
      <c r="AH292" s="52">
        <v>1862000000</v>
      </c>
      <c r="AI292" s="49">
        <v>31091000000</v>
      </c>
      <c r="AJ292" s="50">
        <v>31091000000</v>
      </c>
      <c r="AK292" s="51"/>
      <c r="AL292" s="49">
        <v>3109000000</v>
      </c>
      <c r="AM292" s="50"/>
      <c r="AN292" s="50"/>
      <c r="AO292" s="51"/>
      <c r="AP292" s="49">
        <v>177000000</v>
      </c>
      <c r="AQ292" s="50"/>
      <c r="AR292" s="50"/>
      <c r="AS292" s="50"/>
      <c r="AT292" s="50"/>
      <c r="AU292" s="50"/>
      <c r="AV292" s="50"/>
      <c r="AW292" s="50"/>
      <c r="AX292" s="50"/>
      <c r="AY292" s="50"/>
      <c r="AZ292" s="51">
        <v>177000000</v>
      </c>
      <c r="BA292" s="52">
        <v>34377000000</v>
      </c>
      <c r="BB292" s="52">
        <v>36239000000</v>
      </c>
      <c r="BC292" s="49">
        <v>1760000000</v>
      </c>
      <c r="BD292" s="50">
        <v>1505000000</v>
      </c>
      <c r="BE292" s="50"/>
      <c r="BF292" s="50"/>
      <c r="BG292" s="51">
        <v>255000000</v>
      </c>
      <c r="BH292" s="49">
        <v>585000000</v>
      </c>
      <c r="BI292" s="50"/>
      <c r="BJ292" s="50"/>
      <c r="BK292" s="51"/>
      <c r="BL292" s="49">
        <v>246000000</v>
      </c>
      <c r="BM292" s="50"/>
      <c r="BN292" s="50"/>
      <c r="BO292" s="50"/>
      <c r="BP292" s="50"/>
      <c r="BQ292" s="51">
        <v>246000000</v>
      </c>
      <c r="BR292" s="52">
        <v>2591000000</v>
      </c>
      <c r="BS292" s="49">
        <v>10560000000</v>
      </c>
      <c r="BT292" s="50"/>
      <c r="BU292" s="51"/>
      <c r="BV292" s="49">
        <v>7726000000</v>
      </c>
      <c r="BW292" s="50"/>
      <c r="BX292" s="50"/>
      <c r="BY292" s="50"/>
      <c r="BZ292" s="50"/>
      <c r="CA292" s="50"/>
      <c r="CB292" s="50"/>
      <c r="CC292" s="50">
        <v>6460000000</v>
      </c>
      <c r="CD292" s="50"/>
      <c r="CE292" s="50"/>
      <c r="CF292" s="51">
        <v>1266000000</v>
      </c>
      <c r="CG292" s="52">
        <v>18286000000</v>
      </c>
      <c r="CH292" s="60">
        <v>20877000000</v>
      </c>
      <c r="CI292" s="52"/>
      <c r="CJ292" s="49">
        <v>2485000000</v>
      </c>
      <c r="CK292" s="50"/>
      <c r="CL292" s="50"/>
      <c r="CM292" s="51"/>
      <c r="CN292" s="54"/>
      <c r="CO292" s="50">
        <v>13440000000</v>
      </c>
      <c r="CP292" s="51">
        <v>-563000000</v>
      </c>
      <c r="CQ292" s="54">
        <v>15362000000</v>
      </c>
      <c r="CR292" s="50"/>
      <c r="CS292" s="56">
        <v>15362000000</v>
      </c>
      <c r="CT292" s="52">
        <v>36239000000</v>
      </c>
    </row>
    <row r="293" spans="1:98" x14ac:dyDescent="0.2">
      <c r="A293" s="47" t="s">
        <v>856</v>
      </c>
      <c r="B293" s="47" t="s">
        <v>857</v>
      </c>
      <c r="C293" s="47" t="str">
        <f>VLOOKUP(A293,'[1]S&amp;P 500 Wikipedia'!A:D,3,FALSE)</f>
        <v>Information Technology</v>
      </c>
      <c r="D293" s="47">
        <v>183964</v>
      </c>
      <c r="E293" s="47" t="s">
        <v>16</v>
      </c>
      <c r="F293" s="47">
        <v>2019</v>
      </c>
      <c r="G293" s="47" t="s">
        <v>17</v>
      </c>
      <c r="H293" s="48">
        <v>43585</v>
      </c>
      <c r="I293" s="48">
        <v>43634</v>
      </c>
      <c r="J293" s="48">
        <v>43787</v>
      </c>
      <c r="K293" s="47">
        <v>246000000</v>
      </c>
      <c r="L293" s="47">
        <v>248000000</v>
      </c>
      <c r="M293" s="47" t="s">
        <v>2119</v>
      </c>
      <c r="N293" s="49">
        <v>3899000000</v>
      </c>
      <c r="O293" s="50">
        <v>2325000000</v>
      </c>
      <c r="P293" s="51">
        <v>1574000000</v>
      </c>
      <c r="Q293" s="49">
        <v>1216000000</v>
      </c>
      <c r="R293" s="50">
        <v>1216000000</v>
      </c>
      <c r="S293" s="51"/>
      <c r="T293" s="52"/>
      <c r="U293" s="49">
        <v>131000000</v>
      </c>
      <c r="V293" s="50"/>
      <c r="W293" s="50"/>
      <c r="X293" s="50"/>
      <c r="Y293" s="51"/>
      <c r="Z293" s="52">
        <v>364000000</v>
      </c>
      <c r="AA293" s="52"/>
      <c r="AB293" s="52"/>
      <c r="AC293" s="52"/>
      <c r="AD293" s="52"/>
      <c r="AE293" s="52"/>
      <c r="AF293" s="52"/>
      <c r="AG293" s="52">
        <v>364000000</v>
      </c>
      <c r="AH293" s="52">
        <v>5610000000</v>
      </c>
      <c r="AI293" s="49">
        <v>759000000</v>
      </c>
      <c r="AJ293" s="50"/>
      <c r="AK293" s="51"/>
      <c r="AL293" s="49"/>
      <c r="AM293" s="50"/>
      <c r="AN293" s="50"/>
      <c r="AO293" s="51"/>
      <c r="AP293" s="49">
        <v>2372000000</v>
      </c>
      <c r="AQ293" s="50"/>
      <c r="AR293" s="50">
        <v>1735000000</v>
      </c>
      <c r="AS293" s="50">
        <v>47000000</v>
      </c>
      <c r="AT293" s="50"/>
      <c r="AU293" s="50"/>
      <c r="AV293" s="50"/>
      <c r="AW293" s="50"/>
      <c r="AX293" s="50"/>
      <c r="AY293" s="50"/>
      <c r="AZ293" s="51">
        <v>590000000</v>
      </c>
      <c r="BA293" s="52">
        <v>3131000000</v>
      </c>
      <c r="BB293" s="52">
        <v>8741000000</v>
      </c>
      <c r="BC293" s="49">
        <v>1393000000</v>
      </c>
      <c r="BD293" s="50">
        <v>542000000</v>
      </c>
      <c r="BE293" s="50"/>
      <c r="BF293" s="50"/>
      <c r="BG293" s="51">
        <v>851000000</v>
      </c>
      <c r="BH293" s="49">
        <v>2474000000</v>
      </c>
      <c r="BI293" s="50"/>
      <c r="BJ293" s="50"/>
      <c r="BK293" s="51"/>
      <c r="BL293" s="49"/>
      <c r="BM293" s="50"/>
      <c r="BN293" s="50"/>
      <c r="BO293" s="50"/>
      <c r="BP293" s="50"/>
      <c r="BQ293" s="51"/>
      <c r="BR293" s="52">
        <v>3867000000</v>
      </c>
      <c r="BS293" s="49">
        <v>2987000000</v>
      </c>
      <c r="BT293" s="50"/>
      <c r="BU293" s="51"/>
      <c r="BV293" s="49">
        <v>797000000</v>
      </c>
      <c r="BW293" s="50"/>
      <c r="BX293" s="50"/>
      <c r="BY293" s="50"/>
      <c r="BZ293" s="50"/>
      <c r="CA293" s="50"/>
      <c r="CB293" s="50"/>
      <c r="CC293" s="50"/>
      <c r="CD293" s="50"/>
      <c r="CE293" s="50"/>
      <c r="CF293" s="51">
        <v>797000000</v>
      </c>
      <c r="CG293" s="52">
        <v>3784000000</v>
      </c>
      <c r="CH293" s="60">
        <v>7651000000</v>
      </c>
      <c r="CI293" s="52"/>
      <c r="CJ293" s="49">
        <v>1133000000</v>
      </c>
      <c r="CK293" s="50"/>
      <c r="CL293" s="50"/>
      <c r="CM293" s="51"/>
      <c r="CN293" s="54"/>
      <c r="CO293" s="50">
        <v>0</v>
      </c>
      <c r="CP293" s="51">
        <v>-43000000</v>
      </c>
      <c r="CQ293" s="54">
        <v>1090000000</v>
      </c>
      <c r="CR293" s="50"/>
      <c r="CS293" s="56">
        <v>1090000000</v>
      </c>
      <c r="CT293" s="52">
        <v>8741000000</v>
      </c>
    </row>
    <row r="294" spans="1:98" x14ac:dyDescent="0.2">
      <c r="A294" s="47" t="s">
        <v>898</v>
      </c>
      <c r="B294" s="47" t="s">
        <v>899</v>
      </c>
      <c r="C294" s="47" t="str">
        <f>VLOOKUP(A294,'[1]S&amp;P 500 Wikipedia'!A:D,3,FALSE)</f>
        <v>Materials</v>
      </c>
      <c r="D294" s="47">
        <v>334772</v>
      </c>
      <c r="E294" s="47" t="s">
        <v>16</v>
      </c>
      <c r="F294" s="47">
        <v>2018</v>
      </c>
      <c r="G294" s="47" t="s">
        <v>17</v>
      </c>
      <c r="H294" s="48">
        <v>43465</v>
      </c>
      <c r="I294" s="48">
        <v>43524</v>
      </c>
      <c r="J294" s="48">
        <v>43593</v>
      </c>
      <c r="K294" s="47">
        <v>309631000</v>
      </c>
      <c r="L294" s="47">
        <v>310269000</v>
      </c>
      <c r="M294" s="47" t="s">
        <v>2120</v>
      </c>
      <c r="N294" s="49">
        <v>1398886000</v>
      </c>
      <c r="O294" s="50">
        <v>1398886000</v>
      </c>
      <c r="P294" s="51"/>
      <c r="Q294" s="49">
        <v>2505568000</v>
      </c>
      <c r="R294" s="50">
        <v>2505568000</v>
      </c>
      <c r="S294" s="51"/>
      <c r="T294" s="52"/>
      <c r="U294" s="49">
        <v>4553500000</v>
      </c>
      <c r="V294" s="50"/>
      <c r="W294" s="50"/>
      <c r="X294" s="50"/>
      <c r="Y294" s="51"/>
      <c r="Z294" s="52">
        <v>178311000</v>
      </c>
      <c r="AA294" s="52"/>
      <c r="AB294" s="52"/>
      <c r="AC294" s="52"/>
      <c r="AD294" s="52"/>
      <c r="AE294" s="52"/>
      <c r="AF294" s="52"/>
      <c r="AG294" s="52">
        <v>178311000</v>
      </c>
      <c r="AH294" s="52">
        <v>8636265000</v>
      </c>
      <c r="AI294" s="49">
        <v>5334748000</v>
      </c>
      <c r="AJ294" s="50"/>
      <c r="AK294" s="51"/>
      <c r="AL294" s="49"/>
      <c r="AM294" s="50"/>
      <c r="AN294" s="50"/>
      <c r="AO294" s="51"/>
      <c r="AP294" s="49">
        <v>3949575000</v>
      </c>
      <c r="AQ294" s="50"/>
      <c r="AR294" s="50">
        <v>2184336000</v>
      </c>
      <c r="AS294" s="50">
        <v>828504000</v>
      </c>
      <c r="AT294" s="50"/>
      <c r="AU294" s="50"/>
      <c r="AV294" s="50"/>
      <c r="AW294" s="50"/>
      <c r="AX294" s="50"/>
      <c r="AY294" s="50"/>
      <c r="AZ294" s="51">
        <v>936735000</v>
      </c>
      <c r="BA294" s="52">
        <v>9284323000</v>
      </c>
      <c r="BB294" s="52">
        <v>17920588000</v>
      </c>
      <c r="BC294" s="49">
        <v>1428191000</v>
      </c>
      <c r="BD294" s="50">
        <v>1428191000</v>
      </c>
      <c r="BE294" s="50"/>
      <c r="BF294" s="50"/>
      <c r="BG294" s="51"/>
      <c r="BH294" s="49">
        <v>57870000</v>
      </c>
      <c r="BI294" s="50">
        <v>57870000</v>
      </c>
      <c r="BJ294" s="50"/>
      <c r="BK294" s="51"/>
      <c r="BL294" s="49">
        <v>1320239000</v>
      </c>
      <c r="BM294" s="50"/>
      <c r="BN294" s="50"/>
      <c r="BO294" s="50"/>
      <c r="BP294" s="50"/>
      <c r="BQ294" s="51">
        <v>1320239000</v>
      </c>
      <c r="BR294" s="52">
        <v>2806300000</v>
      </c>
      <c r="BS294" s="49">
        <v>4233276000</v>
      </c>
      <c r="BT294" s="50">
        <v>4233276000</v>
      </c>
      <c r="BU294" s="51"/>
      <c r="BV294" s="49">
        <v>679044000</v>
      </c>
      <c r="BW294" s="50"/>
      <c r="BX294" s="50"/>
      <c r="BY294" s="50"/>
      <c r="BZ294" s="50"/>
      <c r="CA294" s="50"/>
      <c r="CB294" s="50"/>
      <c r="CC294" s="50"/>
      <c r="CD294" s="50"/>
      <c r="CE294" s="50"/>
      <c r="CF294" s="51">
        <v>679044000</v>
      </c>
      <c r="CG294" s="52">
        <v>4912320000</v>
      </c>
      <c r="CH294" s="60">
        <v>7718620000</v>
      </c>
      <c r="CI294" s="52"/>
      <c r="CJ294" s="49">
        <v>2225776000</v>
      </c>
      <c r="CK294" s="50">
        <v>152061000</v>
      </c>
      <c r="CL294" s="50">
        <v>2073715000</v>
      </c>
      <c r="CM294" s="51"/>
      <c r="CN294" s="54">
        <v>-2467010000</v>
      </c>
      <c r="CO294" s="50">
        <v>10337445000</v>
      </c>
      <c r="CP294" s="51">
        <v>-304133000</v>
      </c>
      <c r="CQ294" s="54">
        <v>9792078000</v>
      </c>
      <c r="CR294" s="50">
        <v>409890000</v>
      </c>
      <c r="CS294" s="56">
        <v>10201968000</v>
      </c>
      <c r="CT294" s="52">
        <v>17920588000</v>
      </c>
    </row>
    <row r="295" spans="1:98" x14ac:dyDescent="0.2">
      <c r="A295" s="47" t="s">
        <v>901</v>
      </c>
      <c r="B295" s="47" t="s">
        <v>902</v>
      </c>
      <c r="C295" s="47" t="str">
        <f>VLOOKUP(A295,'[1]S&amp;P 500 Wikipedia'!A:D,3,FALSE)</f>
        <v>Information Technology</v>
      </c>
      <c r="D295" s="47">
        <v>172199</v>
      </c>
      <c r="E295" s="47" t="s">
        <v>16</v>
      </c>
      <c r="F295" s="47">
        <v>2018</v>
      </c>
      <c r="G295" s="47" t="s">
        <v>17</v>
      </c>
      <c r="H295" s="48">
        <v>43496</v>
      </c>
      <c r="I295" s="48">
        <v>43517</v>
      </c>
      <c r="J295" s="48">
        <v>43517</v>
      </c>
      <c r="K295" s="47">
        <v>610000000</v>
      </c>
      <c r="L295" s="47">
        <v>622000000</v>
      </c>
      <c r="M295" s="47" t="s">
        <v>1887</v>
      </c>
      <c r="N295" s="49">
        <v>7422000000</v>
      </c>
      <c r="O295" s="50">
        <v>782000000</v>
      </c>
      <c r="P295" s="51">
        <v>6640000000</v>
      </c>
      <c r="Q295" s="49">
        <v>1424000000</v>
      </c>
      <c r="R295" s="50">
        <v>1424000000</v>
      </c>
      <c r="S295" s="51"/>
      <c r="T295" s="52"/>
      <c r="U295" s="49">
        <v>1575000000</v>
      </c>
      <c r="V295" s="50"/>
      <c r="W295" s="50"/>
      <c r="X295" s="50"/>
      <c r="Y295" s="51"/>
      <c r="Z295" s="52">
        <v>136000000</v>
      </c>
      <c r="AA295" s="52">
        <v>136000000</v>
      </c>
      <c r="AB295" s="52"/>
      <c r="AC295" s="52"/>
      <c r="AD295" s="52"/>
      <c r="AE295" s="52"/>
      <c r="AF295" s="52"/>
      <c r="AG295" s="52"/>
      <c r="AH295" s="52">
        <v>10557000000</v>
      </c>
      <c r="AI295" s="49">
        <v>1404000000</v>
      </c>
      <c r="AJ295" s="50"/>
      <c r="AK295" s="51"/>
      <c r="AL295" s="49"/>
      <c r="AM295" s="50"/>
      <c r="AN295" s="50"/>
      <c r="AO295" s="51"/>
      <c r="AP295" s="49">
        <v>1331000000</v>
      </c>
      <c r="AQ295" s="50">
        <v>45000000</v>
      </c>
      <c r="AR295" s="50">
        <v>618000000</v>
      </c>
      <c r="AS295" s="50"/>
      <c r="AT295" s="50"/>
      <c r="AU295" s="50"/>
      <c r="AV295" s="50"/>
      <c r="AW295" s="50"/>
      <c r="AX295" s="50"/>
      <c r="AY295" s="50"/>
      <c r="AZ295" s="51">
        <v>668000000</v>
      </c>
      <c r="BA295" s="52">
        <v>2735000000</v>
      </c>
      <c r="BB295" s="52">
        <v>13292000000</v>
      </c>
      <c r="BC295" s="49">
        <v>511000000</v>
      </c>
      <c r="BD295" s="50">
        <v>511000000</v>
      </c>
      <c r="BE295" s="50"/>
      <c r="BF295" s="50"/>
      <c r="BG295" s="51"/>
      <c r="BH295" s="49">
        <v>0</v>
      </c>
      <c r="BI295" s="50"/>
      <c r="BJ295" s="50"/>
      <c r="BK295" s="51"/>
      <c r="BL295" s="49">
        <v>818000000</v>
      </c>
      <c r="BM295" s="50"/>
      <c r="BN295" s="50"/>
      <c r="BO295" s="50"/>
      <c r="BP295" s="50"/>
      <c r="BQ295" s="51">
        <v>818000000</v>
      </c>
      <c r="BR295" s="52">
        <v>1329000000</v>
      </c>
      <c r="BS295" s="49">
        <v>1988000000</v>
      </c>
      <c r="BT295" s="50">
        <v>1988000000</v>
      </c>
      <c r="BU295" s="51"/>
      <c r="BV295" s="49">
        <v>633000000</v>
      </c>
      <c r="BW295" s="50"/>
      <c r="BX295" s="50"/>
      <c r="BY295" s="50"/>
      <c r="BZ295" s="50"/>
      <c r="CA295" s="50"/>
      <c r="CB295" s="50"/>
      <c r="CC295" s="50"/>
      <c r="CD295" s="50"/>
      <c r="CE295" s="50"/>
      <c r="CF295" s="51">
        <v>633000000</v>
      </c>
      <c r="CG295" s="52">
        <v>2621000000</v>
      </c>
      <c r="CH295" s="60">
        <v>3950000000</v>
      </c>
      <c r="CI295" s="52">
        <v>0</v>
      </c>
      <c r="CJ295" s="49">
        <v>6052000000</v>
      </c>
      <c r="CK295" s="50">
        <v>1000000</v>
      </c>
      <c r="CL295" s="50">
        <v>6051000000</v>
      </c>
      <c r="CM295" s="51"/>
      <c r="CN295" s="54">
        <v>-9263000000</v>
      </c>
      <c r="CO295" s="50">
        <v>12565000000</v>
      </c>
      <c r="CP295" s="51">
        <v>-12000000</v>
      </c>
      <c r="CQ295" s="54">
        <v>9342000000</v>
      </c>
      <c r="CR295" s="50"/>
      <c r="CS295" s="56">
        <v>9342000000</v>
      </c>
      <c r="CT295" s="52">
        <v>13292000000</v>
      </c>
    </row>
    <row r="296" spans="1:98" x14ac:dyDescent="0.2">
      <c r="A296" s="47" t="s">
        <v>904</v>
      </c>
      <c r="B296" s="47" t="s">
        <v>905</v>
      </c>
      <c r="C296" s="47" t="str">
        <f>VLOOKUP(A296,'[1]S&amp;P 500 Wikipedia'!A:D,3,FALSE)</f>
        <v>Consumer Discretionary</v>
      </c>
      <c r="D296" s="47">
        <v>896899</v>
      </c>
      <c r="E296" s="47" t="s">
        <v>16</v>
      </c>
      <c r="F296" s="47">
        <v>2018</v>
      </c>
      <c r="G296" s="47" t="s">
        <v>17</v>
      </c>
      <c r="H296" s="48">
        <v>43465</v>
      </c>
      <c r="I296" s="48">
        <v>43509</v>
      </c>
      <c r="J296" s="48">
        <v>43880</v>
      </c>
      <c r="K296" s="47">
        <v>3602000</v>
      </c>
      <c r="L296" s="47">
        <v>3950000</v>
      </c>
      <c r="M296" s="47" t="s">
        <v>1298</v>
      </c>
      <c r="N296" s="49">
        <v>711875000</v>
      </c>
      <c r="O296" s="50">
        <v>711875000</v>
      </c>
      <c r="P296" s="51"/>
      <c r="Q296" s="49">
        <v>18641000</v>
      </c>
      <c r="R296" s="50"/>
      <c r="S296" s="51"/>
      <c r="T296" s="52"/>
      <c r="U296" s="49">
        <v>21718000</v>
      </c>
      <c r="V296" s="50"/>
      <c r="W296" s="50"/>
      <c r="X296" s="50"/>
      <c r="Y296" s="51"/>
      <c r="Z296" s="52">
        <v>1555281000</v>
      </c>
      <c r="AA296" s="52"/>
      <c r="AB296" s="52"/>
      <c r="AC296" s="52"/>
      <c r="AD296" s="52"/>
      <c r="AE296" s="52"/>
      <c r="AF296" s="52"/>
      <c r="AG296" s="52">
        <v>1555281000</v>
      </c>
      <c r="AH296" s="52">
        <v>2307515000</v>
      </c>
      <c r="AI296" s="49">
        <v>599409000</v>
      </c>
      <c r="AJ296" s="50">
        <v>599409000</v>
      </c>
      <c r="AK296" s="51"/>
      <c r="AL296" s="49"/>
      <c r="AM296" s="50"/>
      <c r="AN296" s="50"/>
      <c r="AO296" s="51"/>
      <c r="AP296" s="49">
        <v>259009000</v>
      </c>
      <c r="AQ296" s="50"/>
      <c r="AR296" s="50"/>
      <c r="AS296" s="50"/>
      <c r="AT296" s="50"/>
      <c r="AU296" s="50">
        <v>112333000</v>
      </c>
      <c r="AV296" s="50"/>
      <c r="AW296" s="50"/>
      <c r="AX296" s="50"/>
      <c r="AY296" s="50"/>
      <c r="AZ296" s="51">
        <v>146676000</v>
      </c>
      <c r="BA296" s="52">
        <v>858418000</v>
      </c>
      <c r="BB296" s="52">
        <v>3165933000</v>
      </c>
      <c r="BC296" s="49">
        <v>621444000</v>
      </c>
      <c r="BD296" s="50">
        <v>288573000</v>
      </c>
      <c r="BE296" s="50"/>
      <c r="BF296" s="50"/>
      <c r="BG296" s="51">
        <v>332871000</v>
      </c>
      <c r="BH296" s="49"/>
      <c r="BI296" s="50"/>
      <c r="BJ296" s="50"/>
      <c r="BK296" s="51"/>
      <c r="BL296" s="49">
        <v>138246000</v>
      </c>
      <c r="BM296" s="50"/>
      <c r="BN296" s="50"/>
      <c r="BO296" s="50"/>
      <c r="BP296" s="50"/>
      <c r="BQ296" s="51">
        <v>138246000</v>
      </c>
      <c r="BR296" s="52">
        <v>759690000</v>
      </c>
      <c r="BS296" s="49">
        <v>597681000</v>
      </c>
      <c r="BT296" s="50"/>
      <c r="BU296" s="51"/>
      <c r="BV296" s="49">
        <v>0</v>
      </c>
      <c r="BW296" s="50"/>
      <c r="BX296" s="50"/>
      <c r="BY296" s="50"/>
      <c r="BZ296" s="50"/>
      <c r="CA296" s="50"/>
      <c r="CB296" s="50"/>
      <c r="CC296" s="50"/>
      <c r="CD296" s="50"/>
      <c r="CE296" s="50"/>
      <c r="CF296" s="51">
        <v>0</v>
      </c>
      <c r="CG296" s="52">
        <v>597681000</v>
      </c>
      <c r="CH296" s="60">
        <v>1357371000</v>
      </c>
      <c r="CI296" s="52"/>
      <c r="CJ296" s="49">
        <v>1820429000</v>
      </c>
      <c r="CK296" s="50"/>
      <c r="CL296" s="50"/>
      <c r="CM296" s="51"/>
      <c r="CN296" s="54">
        <v>-7043200000</v>
      </c>
      <c r="CO296" s="50">
        <v>7031333000</v>
      </c>
      <c r="CP296" s="51">
        <v>0</v>
      </c>
      <c r="CQ296" s="54">
        <v>1808562000</v>
      </c>
      <c r="CR296" s="50"/>
      <c r="CS296" s="56">
        <v>1808562000</v>
      </c>
      <c r="CT296" s="52">
        <v>3165933000</v>
      </c>
    </row>
    <row r="297" spans="1:98" x14ac:dyDescent="0.2">
      <c r="A297" s="47" t="s">
        <v>862</v>
      </c>
      <c r="B297" s="47" t="s">
        <v>863</v>
      </c>
      <c r="C297" s="47" t="str">
        <f>VLOOKUP(A297,'[1]S&amp;P 500 Wikipedia'!A:D,3,FALSE)</f>
        <v>Consumer Discretionary</v>
      </c>
      <c r="D297" s="47">
        <v>378194</v>
      </c>
      <c r="E297" s="47" t="s">
        <v>16</v>
      </c>
      <c r="F297" s="47">
        <v>2018</v>
      </c>
      <c r="G297" s="47" t="s">
        <v>17</v>
      </c>
      <c r="H297" s="48">
        <v>43465</v>
      </c>
      <c r="I297" s="48">
        <v>43528</v>
      </c>
      <c r="J297" s="48">
        <v>43528</v>
      </c>
      <c r="K297" s="47">
        <v>451600000</v>
      </c>
      <c r="L297" s="47">
        <v>450600000</v>
      </c>
      <c r="M297" s="47" t="s">
        <v>1888</v>
      </c>
      <c r="N297" s="49">
        <v>495700000</v>
      </c>
      <c r="O297" s="50">
        <v>495700000</v>
      </c>
      <c r="P297" s="51"/>
      <c r="Q297" s="49">
        <v>1850700000</v>
      </c>
      <c r="R297" s="50">
        <v>1850700000</v>
      </c>
      <c r="S297" s="51"/>
      <c r="T297" s="52"/>
      <c r="U297" s="49">
        <v>1583100000</v>
      </c>
      <c r="V297" s="50"/>
      <c r="W297" s="50"/>
      <c r="X297" s="50"/>
      <c r="Y297" s="51"/>
      <c r="Z297" s="52">
        <v>3819300000</v>
      </c>
      <c r="AA297" s="52">
        <v>278000000</v>
      </c>
      <c r="AB297" s="52"/>
      <c r="AC297" s="52">
        <v>3541300000</v>
      </c>
      <c r="AD297" s="52"/>
      <c r="AE297" s="52"/>
      <c r="AF297" s="52"/>
      <c r="AG297" s="52"/>
      <c r="AH297" s="52">
        <v>7748800000</v>
      </c>
      <c r="AI297" s="49">
        <v>925600000</v>
      </c>
      <c r="AJ297" s="50"/>
      <c r="AK297" s="51"/>
      <c r="AL297" s="49"/>
      <c r="AM297" s="50"/>
      <c r="AN297" s="50"/>
      <c r="AO297" s="51"/>
      <c r="AP297" s="49">
        <v>9042000000</v>
      </c>
      <c r="AQ297" s="50"/>
      <c r="AR297" s="50">
        <v>2970200000</v>
      </c>
      <c r="AS297" s="50">
        <v>5579600000</v>
      </c>
      <c r="AT297" s="50"/>
      <c r="AU297" s="50">
        <v>165200000</v>
      </c>
      <c r="AV297" s="50"/>
      <c r="AW297" s="50"/>
      <c r="AX297" s="50"/>
      <c r="AY297" s="50"/>
      <c r="AZ297" s="51">
        <v>327000000</v>
      </c>
      <c r="BA297" s="52">
        <v>9967600000</v>
      </c>
      <c r="BB297" s="52">
        <v>17716400000</v>
      </c>
      <c r="BC297" s="49">
        <v>2360900000</v>
      </c>
      <c r="BD297" s="50">
        <v>1019500000</v>
      </c>
      <c r="BE297" s="50"/>
      <c r="BF297" s="50"/>
      <c r="BG297" s="51">
        <v>1341400000</v>
      </c>
      <c r="BH297" s="49">
        <v>318700000</v>
      </c>
      <c r="BI297" s="50"/>
      <c r="BJ297" s="50"/>
      <c r="BK297" s="51"/>
      <c r="BL297" s="49">
        <v>650400000</v>
      </c>
      <c r="BM297" s="50"/>
      <c r="BN297" s="50"/>
      <c r="BO297" s="50"/>
      <c r="BP297" s="50">
        <v>650400000</v>
      </c>
      <c r="BQ297" s="51"/>
      <c r="BR297" s="52">
        <v>3330000000</v>
      </c>
      <c r="BS297" s="49">
        <v>6696300000</v>
      </c>
      <c r="BT297" s="50"/>
      <c r="BU297" s="51"/>
      <c r="BV297" s="49">
        <v>2412300000</v>
      </c>
      <c r="BW297" s="50"/>
      <c r="BX297" s="50"/>
      <c r="BY297" s="50"/>
      <c r="BZ297" s="50"/>
      <c r="CA297" s="50"/>
      <c r="CB297" s="50"/>
      <c r="CC297" s="50">
        <v>1041800000</v>
      </c>
      <c r="CD297" s="50"/>
      <c r="CE297" s="50"/>
      <c r="CF297" s="51">
        <v>1370500000</v>
      </c>
      <c r="CG297" s="52">
        <v>9108600000</v>
      </c>
      <c r="CH297" s="60">
        <v>12438600000</v>
      </c>
      <c r="CI297" s="52">
        <v>0</v>
      </c>
      <c r="CJ297" s="49">
        <v>9227200000</v>
      </c>
      <c r="CK297" s="50"/>
      <c r="CL297" s="50"/>
      <c r="CM297" s="51"/>
      <c r="CN297" s="54">
        <v>-584700000</v>
      </c>
      <c r="CO297" s="50">
        <v>-2486700000</v>
      </c>
      <c r="CP297" s="51">
        <v>-912800000</v>
      </c>
      <c r="CQ297" s="54">
        <v>5243000000</v>
      </c>
      <c r="CR297" s="50">
        <v>34800000</v>
      </c>
      <c r="CS297" s="56">
        <v>5277800000</v>
      </c>
      <c r="CT297" s="52">
        <v>17716400000</v>
      </c>
    </row>
    <row r="298" spans="1:98" x14ac:dyDescent="0.2">
      <c r="A298" s="47" t="s">
        <v>868</v>
      </c>
      <c r="B298" s="47" t="s">
        <v>869</v>
      </c>
      <c r="C298" s="47" t="str">
        <f>VLOOKUP(A298,'[1]S&amp;P 500 Wikipedia'!A:D,3,FALSE)</f>
        <v>Communication Services</v>
      </c>
      <c r="D298" s="47">
        <v>160346</v>
      </c>
      <c r="E298" s="47" t="s">
        <v>16</v>
      </c>
      <c r="F298" s="47">
        <v>2019</v>
      </c>
      <c r="G298" s="47" t="s">
        <v>17</v>
      </c>
      <c r="H298" s="48">
        <v>43646</v>
      </c>
      <c r="I298" s="48">
        <v>43690</v>
      </c>
      <c r="J298" s="48">
        <v>43690</v>
      </c>
      <c r="K298" s="47">
        <v>585000000</v>
      </c>
      <c r="L298" s="47">
        <v>590100000</v>
      </c>
      <c r="M298" s="47" t="s">
        <v>1889</v>
      </c>
      <c r="N298" s="49">
        <v>1643000000</v>
      </c>
      <c r="O298" s="50">
        <v>1643000000</v>
      </c>
      <c r="P298" s="51"/>
      <c r="Q298" s="49">
        <v>1544000000</v>
      </c>
      <c r="R298" s="50">
        <v>1544000000</v>
      </c>
      <c r="S298" s="51"/>
      <c r="T298" s="52"/>
      <c r="U298" s="49">
        <v>348000000</v>
      </c>
      <c r="V298" s="50"/>
      <c r="W298" s="50"/>
      <c r="X298" s="50"/>
      <c r="Y298" s="51"/>
      <c r="Z298" s="52">
        <v>515000000</v>
      </c>
      <c r="AA298" s="52"/>
      <c r="AB298" s="52"/>
      <c r="AC298" s="52"/>
      <c r="AD298" s="52"/>
      <c r="AE298" s="52"/>
      <c r="AF298" s="52"/>
      <c r="AG298" s="52">
        <v>515000000</v>
      </c>
      <c r="AH298" s="52">
        <v>4050000000</v>
      </c>
      <c r="AI298" s="49">
        <v>2554000000</v>
      </c>
      <c r="AJ298" s="50"/>
      <c r="AK298" s="51"/>
      <c r="AL298" s="49">
        <v>335000000</v>
      </c>
      <c r="AM298" s="50"/>
      <c r="AN298" s="50"/>
      <c r="AO298" s="51"/>
      <c r="AP298" s="49">
        <v>8772000000</v>
      </c>
      <c r="AQ298" s="50">
        <v>2426000000</v>
      </c>
      <c r="AR298" s="50">
        <v>5147000000</v>
      </c>
      <c r="AS298" s="50"/>
      <c r="AT298" s="50"/>
      <c r="AU298" s="50">
        <v>269000000</v>
      </c>
      <c r="AV298" s="50"/>
      <c r="AW298" s="50"/>
      <c r="AX298" s="50"/>
      <c r="AY298" s="50"/>
      <c r="AZ298" s="51">
        <v>930000000</v>
      </c>
      <c r="BA298" s="52">
        <v>11661000000</v>
      </c>
      <c r="BB298" s="52">
        <v>15711000000</v>
      </c>
      <c r="BC298" s="49">
        <v>1739000000</v>
      </c>
      <c r="BD298" s="50">
        <v>411000000</v>
      </c>
      <c r="BE298" s="50"/>
      <c r="BF298" s="50"/>
      <c r="BG298" s="51">
        <v>1328000000</v>
      </c>
      <c r="BH298" s="49">
        <v>449000000</v>
      </c>
      <c r="BI298" s="50"/>
      <c r="BJ298" s="50"/>
      <c r="BK298" s="51"/>
      <c r="BL298" s="49">
        <v>1152000000</v>
      </c>
      <c r="BM298" s="50">
        <v>428000000</v>
      </c>
      <c r="BN298" s="50"/>
      <c r="BO298" s="50"/>
      <c r="BP298" s="50"/>
      <c r="BQ298" s="51">
        <v>724000000</v>
      </c>
      <c r="BR298" s="52">
        <v>3340000000</v>
      </c>
      <c r="BS298" s="49">
        <v>1004000000</v>
      </c>
      <c r="BT298" s="50"/>
      <c r="BU298" s="51"/>
      <c r="BV298" s="49">
        <v>1056000000</v>
      </c>
      <c r="BW298" s="50"/>
      <c r="BX298" s="50">
        <v>266000000</v>
      </c>
      <c r="BY298" s="50"/>
      <c r="BZ298" s="50"/>
      <c r="CA298" s="50"/>
      <c r="CB298" s="50"/>
      <c r="CC298" s="50">
        <v>295000000</v>
      </c>
      <c r="CD298" s="50"/>
      <c r="CE298" s="50"/>
      <c r="CF298" s="51">
        <v>495000000</v>
      </c>
      <c r="CG298" s="52">
        <v>2060000000</v>
      </c>
      <c r="CH298" s="60">
        <v>5400000000</v>
      </c>
      <c r="CI298" s="52"/>
      <c r="CJ298" s="49">
        <v>12249000000</v>
      </c>
      <c r="CK298" s="50">
        <v>6000000</v>
      </c>
      <c r="CL298" s="50">
        <v>12243000000</v>
      </c>
      <c r="CM298" s="51"/>
      <c r="CN298" s="54"/>
      <c r="CO298" s="50">
        <v>-1979000000</v>
      </c>
      <c r="CP298" s="51">
        <v>-1126000000</v>
      </c>
      <c r="CQ298" s="54">
        <v>9144000000</v>
      </c>
      <c r="CR298" s="50">
        <v>1167000000</v>
      </c>
      <c r="CS298" s="56">
        <v>10311000000</v>
      </c>
      <c r="CT298" s="52">
        <v>15711000000</v>
      </c>
    </row>
    <row r="299" spans="1:98" x14ac:dyDescent="0.2">
      <c r="A299" s="47" t="s">
        <v>1006</v>
      </c>
      <c r="B299" s="47" t="s">
        <v>1007</v>
      </c>
      <c r="C299" s="47" t="str">
        <f>VLOOKUP(A299,'[1]S&amp;P 500 Wikipedia'!A:D,3,FALSE)</f>
        <v>Real Estate</v>
      </c>
      <c r="D299" s="47">
        <v>81605</v>
      </c>
      <c r="E299" s="47" t="s">
        <v>16</v>
      </c>
      <c r="F299" s="47">
        <v>2018</v>
      </c>
      <c r="G299" s="47" t="s">
        <v>17</v>
      </c>
      <c r="H299" s="48">
        <v>43465</v>
      </c>
      <c r="I299" s="48">
        <v>43518</v>
      </c>
      <c r="J299" s="48">
        <v>43525</v>
      </c>
      <c r="K299" s="47">
        <v>298198965</v>
      </c>
      <c r="L299" s="47">
        <v>298771166</v>
      </c>
      <c r="M299" s="47" t="s">
        <v>1890</v>
      </c>
      <c r="N299" s="49">
        <v>10387000</v>
      </c>
      <c r="O299" s="50">
        <v>10387000</v>
      </c>
      <c r="P299" s="51"/>
      <c r="Q299" s="49">
        <v>144991000</v>
      </c>
      <c r="R299" s="50">
        <v>144991000</v>
      </c>
      <c r="S299" s="51"/>
      <c r="T299" s="52"/>
      <c r="U299" s="49"/>
      <c r="V299" s="50"/>
      <c r="W299" s="50"/>
      <c r="X299" s="50"/>
      <c r="Y299" s="51"/>
      <c r="Z299" s="52">
        <v>16585000</v>
      </c>
      <c r="AA299" s="52"/>
      <c r="AB299" s="52"/>
      <c r="AC299" s="52"/>
      <c r="AD299" s="52"/>
      <c r="AE299" s="52"/>
      <c r="AF299" s="52"/>
      <c r="AG299" s="52">
        <v>16585000</v>
      </c>
      <c r="AH299" s="52">
        <v>171963000</v>
      </c>
      <c r="AI299" s="49">
        <v>13826932000</v>
      </c>
      <c r="AJ299" s="50">
        <v>16541466000</v>
      </c>
      <c r="AK299" s="51">
        <v>-2714534000</v>
      </c>
      <c r="AL299" s="49"/>
      <c r="AM299" s="50"/>
      <c r="AN299" s="50"/>
      <c r="AO299" s="51"/>
      <c r="AP299" s="49">
        <v>1261588000</v>
      </c>
      <c r="AQ299" s="50">
        <v>1199597000</v>
      </c>
      <c r="AR299" s="50">
        <v>14630000</v>
      </c>
      <c r="AS299" s="50"/>
      <c r="AT299" s="50"/>
      <c r="AU299" s="50"/>
      <c r="AV299" s="50"/>
      <c r="AW299" s="50"/>
      <c r="AX299" s="50"/>
      <c r="AY299" s="50"/>
      <c r="AZ299" s="51">
        <v>47361000</v>
      </c>
      <c r="BA299" s="52">
        <v>15088520000</v>
      </c>
      <c r="BB299" s="52">
        <v>15260483000</v>
      </c>
      <c r="BC299" s="49">
        <v>5880920000</v>
      </c>
      <c r="BD299" s="50">
        <v>133765000</v>
      </c>
      <c r="BE299" s="50"/>
      <c r="BF299" s="50"/>
      <c r="BG299" s="51">
        <v>5747155000</v>
      </c>
      <c r="BH299" s="49">
        <v>252000000</v>
      </c>
      <c r="BI299" s="50">
        <v>252000000</v>
      </c>
      <c r="BJ299" s="50"/>
      <c r="BK299" s="51"/>
      <c r="BL299" s="49">
        <v>437975000</v>
      </c>
      <c r="BM299" s="50"/>
      <c r="BN299" s="50"/>
      <c r="BO299" s="50"/>
      <c r="BP299" s="50"/>
      <c r="BQ299" s="51">
        <v>437975000</v>
      </c>
      <c r="BR299" s="52">
        <v>6570895000</v>
      </c>
      <c r="BS299" s="49">
        <v>568610000</v>
      </c>
      <c r="BT299" s="50">
        <v>568610000</v>
      </c>
      <c r="BU299" s="51"/>
      <c r="BV299" s="49">
        <v>0</v>
      </c>
      <c r="BW299" s="50"/>
      <c r="BX299" s="50"/>
      <c r="BY299" s="50"/>
      <c r="BZ299" s="50"/>
      <c r="CA299" s="50"/>
      <c r="CB299" s="50"/>
      <c r="CC299" s="50"/>
      <c r="CD299" s="50"/>
      <c r="CE299" s="50"/>
      <c r="CF299" s="51">
        <v>0</v>
      </c>
      <c r="CG299" s="52">
        <v>568610000</v>
      </c>
      <c r="CH299" s="60">
        <v>7139505000</v>
      </c>
      <c r="CI299" s="52"/>
      <c r="CJ299" s="49">
        <v>10754495000</v>
      </c>
      <c r="CK299" s="50"/>
      <c r="CL299" s="50"/>
      <c r="CM299" s="51"/>
      <c r="CN299" s="54"/>
      <c r="CO299" s="50"/>
      <c r="CP299" s="51">
        <v>-2665753000</v>
      </c>
      <c r="CQ299" s="54">
        <v>8088742000</v>
      </c>
      <c r="CR299" s="50">
        <v>32236000</v>
      </c>
      <c r="CS299" s="56">
        <v>8120978000</v>
      </c>
      <c r="CT299" s="52">
        <v>15260483000</v>
      </c>
    </row>
    <row r="300" spans="1:98" x14ac:dyDescent="0.2">
      <c r="A300" s="47" t="s">
        <v>913</v>
      </c>
      <c r="B300" s="47" t="s">
        <v>914</v>
      </c>
      <c r="C300" s="47" t="str">
        <f>VLOOKUP(A300,'[1]S&amp;P 500 Wikipedia'!A:D,3,FALSE)</f>
        <v>Industrials</v>
      </c>
      <c r="D300" s="47">
        <v>782146</v>
      </c>
      <c r="E300" s="47" t="s">
        <v>16</v>
      </c>
      <c r="F300" s="47">
        <v>2018</v>
      </c>
      <c r="G300" s="47" t="s">
        <v>17</v>
      </c>
      <c r="H300" s="48">
        <v>43465</v>
      </c>
      <c r="I300" s="48">
        <v>43523</v>
      </c>
      <c r="J300" s="48">
        <v>43592</v>
      </c>
      <c r="K300" s="47">
        <v>122231478</v>
      </c>
      <c r="L300" s="47">
        <v>122366625</v>
      </c>
      <c r="M300" s="47" t="s">
        <v>2121</v>
      </c>
      <c r="N300" s="49">
        <v>190282000</v>
      </c>
      <c r="O300" s="50">
        <v>190282000</v>
      </c>
      <c r="P300" s="51"/>
      <c r="Q300" s="49">
        <v>427569000</v>
      </c>
      <c r="R300" s="50">
        <v>427569000</v>
      </c>
      <c r="S300" s="51"/>
      <c r="T300" s="52"/>
      <c r="U300" s="49"/>
      <c r="V300" s="50"/>
      <c r="W300" s="50"/>
      <c r="X300" s="50"/>
      <c r="Y300" s="51"/>
      <c r="Z300" s="52">
        <v>88378000</v>
      </c>
      <c r="AA300" s="52">
        <v>47687000</v>
      </c>
      <c r="AB300" s="52"/>
      <c r="AC300" s="52"/>
      <c r="AD300" s="52"/>
      <c r="AE300" s="52"/>
      <c r="AF300" s="52"/>
      <c r="AG300" s="52">
        <v>40691000</v>
      </c>
      <c r="AH300" s="52">
        <v>706229000</v>
      </c>
      <c r="AI300" s="49">
        <v>2754943000</v>
      </c>
      <c r="AJ300" s="50"/>
      <c r="AK300" s="51"/>
      <c r="AL300" s="49"/>
      <c r="AM300" s="50"/>
      <c r="AN300" s="50"/>
      <c r="AO300" s="51"/>
      <c r="AP300" s="49">
        <v>84111000</v>
      </c>
      <c r="AQ300" s="50"/>
      <c r="AR300" s="50">
        <v>19463000</v>
      </c>
      <c r="AS300" s="50"/>
      <c r="AT300" s="50"/>
      <c r="AU300" s="50"/>
      <c r="AV300" s="50"/>
      <c r="AW300" s="50"/>
      <c r="AX300" s="50"/>
      <c r="AY300" s="50"/>
      <c r="AZ300" s="51">
        <v>64648000</v>
      </c>
      <c r="BA300" s="52">
        <v>2839054000</v>
      </c>
      <c r="BB300" s="52">
        <v>3545283000</v>
      </c>
      <c r="BC300" s="49">
        <v>303469000</v>
      </c>
      <c r="BD300" s="50">
        <v>78518000</v>
      </c>
      <c r="BE300" s="50"/>
      <c r="BF300" s="50"/>
      <c r="BG300" s="51">
        <v>224951000</v>
      </c>
      <c r="BH300" s="49"/>
      <c r="BI300" s="50"/>
      <c r="BJ300" s="50"/>
      <c r="BK300" s="51"/>
      <c r="BL300" s="49">
        <v>53263000</v>
      </c>
      <c r="BM300" s="50"/>
      <c r="BN300" s="50"/>
      <c r="BO300" s="50"/>
      <c r="BP300" s="50"/>
      <c r="BQ300" s="51">
        <v>53263000</v>
      </c>
      <c r="BR300" s="52">
        <v>356732000</v>
      </c>
      <c r="BS300" s="49">
        <v>45000000</v>
      </c>
      <c r="BT300" s="50"/>
      <c r="BU300" s="51"/>
      <c r="BV300" s="49">
        <v>463068000</v>
      </c>
      <c r="BW300" s="50"/>
      <c r="BX300" s="50"/>
      <c r="BY300" s="50"/>
      <c r="BZ300" s="50"/>
      <c r="CA300" s="50"/>
      <c r="CB300" s="50"/>
      <c r="CC300" s="50">
        <v>247669000</v>
      </c>
      <c r="CD300" s="50"/>
      <c r="CE300" s="50"/>
      <c r="CF300" s="51">
        <v>215399000</v>
      </c>
      <c r="CG300" s="52">
        <v>508068000</v>
      </c>
      <c r="CH300" s="60">
        <v>864800000</v>
      </c>
      <c r="CI300" s="52"/>
      <c r="CJ300" s="49">
        <v>150299000</v>
      </c>
      <c r="CK300" s="50"/>
      <c r="CL300" s="50"/>
      <c r="CM300" s="51"/>
      <c r="CN300" s="54"/>
      <c r="CO300" s="50">
        <v>2530184000</v>
      </c>
      <c r="CP300" s="51"/>
      <c r="CQ300" s="54">
        <v>2680483000</v>
      </c>
      <c r="CR300" s="50"/>
      <c r="CS300" s="56">
        <v>2680483000</v>
      </c>
      <c r="CT300" s="52">
        <v>3545283000</v>
      </c>
    </row>
    <row r="301" spans="1:98" x14ac:dyDescent="0.2">
      <c r="A301" s="47" t="s">
        <v>919</v>
      </c>
      <c r="B301" s="47" t="s">
        <v>920</v>
      </c>
      <c r="C301" s="47" t="str">
        <f>VLOOKUP(A301,'[1]S&amp;P 500 Wikipedia'!A:D,3,FALSE)</f>
        <v>Energy</v>
      </c>
      <c r="D301" s="47">
        <v>334076</v>
      </c>
      <c r="E301" s="47" t="s">
        <v>16</v>
      </c>
      <c r="F301" s="47">
        <v>2018</v>
      </c>
      <c r="G301" s="47" t="s">
        <v>17</v>
      </c>
      <c r="H301" s="48">
        <v>43465</v>
      </c>
      <c r="I301" s="48">
        <v>43522</v>
      </c>
      <c r="J301" s="48">
        <v>43586</v>
      </c>
      <c r="K301" s="47">
        <v>412201000</v>
      </c>
      <c r="L301" s="47">
        <v>415119000</v>
      </c>
      <c r="M301" s="47" t="s">
        <v>2122</v>
      </c>
      <c r="N301" s="49">
        <v>11975000</v>
      </c>
      <c r="O301" s="50">
        <v>11975000</v>
      </c>
      <c r="P301" s="51"/>
      <c r="Q301" s="49">
        <v>818958000</v>
      </c>
      <c r="R301" s="50">
        <v>818958000</v>
      </c>
      <c r="S301" s="51"/>
      <c r="T301" s="52"/>
      <c r="U301" s="49">
        <v>437841000</v>
      </c>
      <c r="V301" s="50"/>
      <c r="W301" s="50"/>
      <c r="X301" s="50"/>
      <c r="Y301" s="51"/>
      <c r="Z301" s="52">
        <v>129858000</v>
      </c>
      <c r="AA301" s="52"/>
      <c r="AB301" s="52"/>
      <c r="AC301" s="52"/>
      <c r="AD301" s="52"/>
      <c r="AE301" s="52"/>
      <c r="AF301" s="52"/>
      <c r="AG301" s="52">
        <v>129858000</v>
      </c>
      <c r="AH301" s="52">
        <v>1398632000</v>
      </c>
      <c r="AI301" s="49">
        <v>14766651000</v>
      </c>
      <c r="AJ301" s="50">
        <v>18030963000</v>
      </c>
      <c r="AK301" s="51">
        <v>-3264312000</v>
      </c>
      <c r="AL301" s="49">
        <v>969150000</v>
      </c>
      <c r="AM301" s="50"/>
      <c r="AN301" s="50"/>
      <c r="AO301" s="51"/>
      <c r="AP301" s="49">
        <v>1097238000</v>
      </c>
      <c r="AQ301" s="50">
        <v>967142000</v>
      </c>
      <c r="AR301" s="50"/>
      <c r="AS301" s="50"/>
      <c r="AT301" s="50"/>
      <c r="AU301" s="50"/>
      <c r="AV301" s="50"/>
      <c r="AW301" s="50"/>
      <c r="AX301" s="50"/>
      <c r="AY301" s="50"/>
      <c r="AZ301" s="51">
        <v>130096000</v>
      </c>
      <c r="BA301" s="52">
        <v>16833039000</v>
      </c>
      <c r="BB301" s="52">
        <v>18231671000</v>
      </c>
      <c r="BC301" s="49">
        <v>1277714000</v>
      </c>
      <c r="BD301" s="50">
        <v>1116337000</v>
      </c>
      <c r="BE301" s="50"/>
      <c r="BF301" s="50"/>
      <c r="BG301" s="51">
        <v>161377000</v>
      </c>
      <c r="BH301" s="49">
        <v>507650000</v>
      </c>
      <c r="BI301" s="50"/>
      <c r="BJ301" s="50"/>
      <c r="BK301" s="51"/>
      <c r="BL301" s="49">
        <v>323072000</v>
      </c>
      <c r="BM301" s="50"/>
      <c r="BN301" s="50"/>
      <c r="BO301" s="50"/>
      <c r="BP301" s="50"/>
      <c r="BQ301" s="51">
        <v>323072000</v>
      </c>
      <c r="BR301" s="52">
        <v>2108436000</v>
      </c>
      <c r="BS301" s="49">
        <v>8873334000</v>
      </c>
      <c r="BT301" s="50"/>
      <c r="BU301" s="51"/>
      <c r="BV301" s="49">
        <v>670358000</v>
      </c>
      <c r="BW301" s="50"/>
      <c r="BX301" s="50"/>
      <c r="BY301" s="50"/>
      <c r="BZ301" s="50"/>
      <c r="CA301" s="50"/>
      <c r="CB301" s="50"/>
      <c r="CC301" s="50">
        <v>219731000</v>
      </c>
      <c r="CD301" s="50"/>
      <c r="CE301" s="50"/>
      <c r="CF301" s="51">
        <v>450627000</v>
      </c>
      <c r="CG301" s="52">
        <v>9543692000</v>
      </c>
      <c r="CH301" s="60">
        <v>11652128000</v>
      </c>
      <c r="CI301" s="52">
        <v>0</v>
      </c>
      <c r="CJ301" s="49">
        <v>7619588000</v>
      </c>
      <c r="CK301" s="50"/>
      <c r="CL301" s="50"/>
      <c r="CM301" s="51"/>
      <c r="CN301" s="54">
        <v>-851806000</v>
      </c>
      <c r="CO301" s="50">
        <v>0</v>
      </c>
      <c r="CP301" s="51">
        <v>-188239000</v>
      </c>
      <c r="CQ301" s="54">
        <v>6579543000</v>
      </c>
      <c r="CR301" s="50"/>
      <c r="CS301" s="56">
        <v>6579543000</v>
      </c>
      <c r="CT301" s="52">
        <v>18231671000</v>
      </c>
    </row>
    <row r="302" spans="1:98" x14ac:dyDescent="0.2">
      <c r="A302" s="47" t="s">
        <v>916</v>
      </c>
      <c r="B302" s="47" t="s">
        <v>917</v>
      </c>
      <c r="C302" s="47" t="str">
        <f>VLOOKUP(A302,'[1]S&amp;P 500 Wikipedia'!A:D,3,FALSE)</f>
        <v>Communication Services</v>
      </c>
      <c r="D302" s="47">
        <v>251397</v>
      </c>
      <c r="E302" s="47" t="s">
        <v>16</v>
      </c>
      <c r="F302" s="47">
        <v>2018</v>
      </c>
      <c r="G302" s="47" t="s">
        <v>17</v>
      </c>
      <c r="H302" s="48">
        <v>43465</v>
      </c>
      <c r="I302" s="48">
        <v>43508</v>
      </c>
      <c r="J302" s="48">
        <v>43508</v>
      </c>
      <c r="K302" s="47">
        <v>224600000</v>
      </c>
      <c r="L302" s="47">
        <v>224900000</v>
      </c>
      <c r="M302" s="47" t="s">
        <v>1893</v>
      </c>
      <c r="N302" s="49">
        <v>3657900000</v>
      </c>
      <c r="O302" s="50">
        <v>3652400000</v>
      </c>
      <c r="P302" s="51">
        <v>5500000</v>
      </c>
      <c r="Q302" s="49">
        <v>7666100000</v>
      </c>
      <c r="R302" s="50">
        <v>7666100000</v>
      </c>
      <c r="S302" s="51"/>
      <c r="T302" s="52"/>
      <c r="U302" s="49">
        <v>1161500000</v>
      </c>
      <c r="V302" s="50"/>
      <c r="W302" s="50">
        <v>1161500000</v>
      </c>
      <c r="X302" s="50"/>
      <c r="Y302" s="51"/>
      <c r="Z302" s="52">
        <v>1241400000</v>
      </c>
      <c r="AA302" s="52"/>
      <c r="AB302" s="52"/>
      <c r="AC302" s="52"/>
      <c r="AD302" s="52"/>
      <c r="AE302" s="52"/>
      <c r="AF302" s="52"/>
      <c r="AG302" s="52">
        <v>1241400000</v>
      </c>
      <c r="AH302" s="52">
        <v>13726900000</v>
      </c>
      <c r="AI302" s="49">
        <v>694400000</v>
      </c>
      <c r="AJ302" s="50"/>
      <c r="AK302" s="51"/>
      <c r="AL302" s="49">
        <v>120900000</v>
      </c>
      <c r="AM302" s="50">
        <v>120900000</v>
      </c>
      <c r="AN302" s="50"/>
      <c r="AO302" s="51"/>
      <c r="AP302" s="49">
        <v>10074800000</v>
      </c>
      <c r="AQ302" s="50">
        <v>382800000</v>
      </c>
      <c r="AR302" s="50">
        <v>9384300000</v>
      </c>
      <c r="AS302" s="50"/>
      <c r="AT302" s="50"/>
      <c r="AU302" s="50"/>
      <c r="AV302" s="50"/>
      <c r="AW302" s="50"/>
      <c r="AX302" s="50"/>
      <c r="AY302" s="50"/>
      <c r="AZ302" s="51">
        <v>307700000</v>
      </c>
      <c r="BA302" s="52">
        <v>10890100000</v>
      </c>
      <c r="BB302" s="52">
        <v>24617000000</v>
      </c>
      <c r="BC302" s="49">
        <v>12623300000</v>
      </c>
      <c r="BD302" s="50">
        <v>11464300000</v>
      </c>
      <c r="BE302" s="50"/>
      <c r="BF302" s="50"/>
      <c r="BG302" s="51">
        <v>1159000000</v>
      </c>
      <c r="BH302" s="49">
        <v>507700000</v>
      </c>
      <c r="BI302" s="50">
        <v>8100000</v>
      </c>
      <c r="BJ302" s="50"/>
      <c r="BK302" s="51">
        <v>499600000</v>
      </c>
      <c r="BL302" s="49">
        <v>2139200000</v>
      </c>
      <c r="BM302" s="50"/>
      <c r="BN302" s="50"/>
      <c r="BO302" s="50"/>
      <c r="BP302" s="50"/>
      <c r="BQ302" s="51">
        <v>2139200000</v>
      </c>
      <c r="BR302" s="52">
        <v>15270200000</v>
      </c>
      <c r="BS302" s="49">
        <v>4384100000</v>
      </c>
      <c r="BT302" s="50"/>
      <c r="BU302" s="51"/>
      <c r="BV302" s="49">
        <v>1611500000</v>
      </c>
      <c r="BW302" s="50"/>
      <c r="BX302" s="50"/>
      <c r="BY302" s="50"/>
      <c r="BZ302" s="50"/>
      <c r="CA302" s="50"/>
      <c r="CB302" s="50"/>
      <c r="CC302" s="50">
        <v>413700000</v>
      </c>
      <c r="CD302" s="50"/>
      <c r="CE302" s="50"/>
      <c r="CF302" s="51">
        <v>1197800000</v>
      </c>
      <c r="CG302" s="52">
        <v>5995600000</v>
      </c>
      <c r="CH302" s="60">
        <v>21265800000</v>
      </c>
      <c r="CI302" s="52">
        <v>0</v>
      </c>
      <c r="CJ302" s="49">
        <v>773400000</v>
      </c>
      <c r="CK302" s="50">
        <v>44600000</v>
      </c>
      <c r="CL302" s="50">
        <v>728800000</v>
      </c>
      <c r="CM302" s="51"/>
      <c r="CN302" s="54">
        <v>-4013900000</v>
      </c>
      <c r="CO302" s="50">
        <v>7016100000</v>
      </c>
      <c r="CP302" s="51">
        <v>-1228500000</v>
      </c>
      <c r="CQ302" s="54">
        <v>2547100000</v>
      </c>
      <c r="CR302" s="50">
        <v>804100000</v>
      </c>
      <c r="CS302" s="56">
        <v>3351200000</v>
      </c>
      <c r="CT302" s="52">
        <v>24617000000</v>
      </c>
    </row>
    <row r="303" spans="1:98" x14ac:dyDescent="0.2">
      <c r="A303" s="47" t="s">
        <v>922</v>
      </c>
      <c r="B303" s="47" t="s">
        <v>923</v>
      </c>
      <c r="C303" s="47" t="str">
        <f>VLOOKUP(A303,'[1]S&amp;P 500 Wikipedia'!A:D,3,FALSE)</f>
        <v>Information Technology</v>
      </c>
      <c r="D303" s="47">
        <v>257930</v>
      </c>
      <c r="E303" s="47" t="s">
        <v>16</v>
      </c>
      <c r="F303" s="47">
        <v>2019</v>
      </c>
      <c r="G303" s="47" t="s">
        <v>17</v>
      </c>
      <c r="H303" s="48">
        <v>43616</v>
      </c>
      <c r="I303" s="48">
        <v>43637</v>
      </c>
      <c r="J303" s="48">
        <v>43721</v>
      </c>
      <c r="K303" s="47">
        <v>3386000000</v>
      </c>
      <c r="L303" s="47">
        <v>3495000000</v>
      </c>
      <c r="M303" s="47" t="s">
        <v>2123</v>
      </c>
      <c r="N303" s="49">
        <v>37827000000</v>
      </c>
      <c r="O303" s="50">
        <v>20514000000</v>
      </c>
      <c r="P303" s="51">
        <v>17313000000</v>
      </c>
      <c r="Q303" s="49">
        <v>5134000000</v>
      </c>
      <c r="R303" s="50">
        <v>5134000000</v>
      </c>
      <c r="S303" s="51"/>
      <c r="T303" s="52"/>
      <c r="U303" s="49"/>
      <c r="V303" s="50"/>
      <c r="W303" s="50"/>
      <c r="X303" s="50"/>
      <c r="Y303" s="51"/>
      <c r="Z303" s="52">
        <v>3425000000</v>
      </c>
      <c r="AA303" s="52">
        <v>3425000000</v>
      </c>
      <c r="AB303" s="52"/>
      <c r="AC303" s="52"/>
      <c r="AD303" s="52"/>
      <c r="AE303" s="52"/>
      <c r="AF303" s="52"/>
      <c r="AG303" s="52"/>
      <c r="AH303" s="52">
        <v>46386000000</v>
      </c>
      <c r="AI303" s="49">
        <v>6252000000</v>
      </c>
      <c r="AJ303" s="50"/>
      <c r="AK303" s="51"/>
      <c r="AL303" s="49"/>
      <c r="AM303" s="50"/>
      <c r="AN303" s="50"/>
      <c r="AO303" s="51"/>
      <c r="AP303" s="49">
        <v>56071000000</v>
      </c>
      <c r="AQ303" s="50">
        <v>5279000000</v>
      </c>
      <c r="AR303" s="50">
        <v>43779000000</v>
      </c>
      <c r="AS303" s="50"/>
      <c r="AT303" s="50"/>
      <c r="AU303" s="50">
        <v>2696000000</v>
      </c>
      <c r="AV303" s="50"/>
      <c r="AW303" s="50"/>
      <c r="AX303" s="50"/>
      <c r="AY303" s="50"/>
      <c r="AZ303" s="51">
        <v>4317000000</v>
      </c>
      <c r="BA303" s="52">
        <v>62323000000</v>
      </c>
      <c r="BB303" s="52">
        <v>108709000000</v>
      </c>
      <c r="BC303" s="49">
        <v>2208000000</v>
      </c>
      <c r="BD303" s="50">
        <v>580000000</v>
      </c>
      <c r="BE303" s="50"/>
      <c r="BF303" s="50"/>
      <c r="BG303" s="51">
        <v>1628000000</v>
      </c>
      <c r="BH303" s="49">
        <v>4494000000</v>
      </c>
      <c r="BI303" s="50">
        <v>4494000000</v>
      </c>
      <c r="BJ303" s="50"/>
      <c r="BK303" s="51"/>
      <c r="BL303" s="49">
        <v>11928000000</v>
      </c>
      <c r="BM303" s="50">
        <v>8374000000</v>
      </c>
      <c r="BN303" s="50"/>
      <c r="BO303" s="50"/>
      <c r="BP303" s="50"/>
      <c r="BQ303" s="51">
        <v>3554000000</v>
      </c>
      <c r="BR303" s="52">
        <v>18630000000</v>
      </c>
      <c r="BS303" s="49">
        <v>51673000000</v>
      </c>
      <c r="BT303" s="50">
        <v>51673000000</v>
      </c>
      <c r="BU303" s="51"/>
      <c r="BV303" s="49">
        <v>16043000000</v>
      </c>
      <c r="BW303" s="50"/>
      <c r="BX303" s="50"/>
      <c r="BY303" s="50"/>
      <c r="BZ303" s="50"/>
      <c r="CA303" s="50"/>
      <c r="CB303" s="50"/>
      <c r="CC303" s="50"/>
      <c r="CD303" s="50"/>
      <c r="CE303" s="50"/>
      <c r="CF303" s="51">
        <v>16043000000</v>
      </c>
      <c r="CG303" s="52">
        <v>67716000000</v>
      </c>
      <c r="CH303" s="60">
        <v>86346000000</v>
      </c>
      <c r="CI303" s="52">
        <v>0</v>
      </c>
      <c r="CJ303" s="49">
        <v>26909000000</v>
      </c>
      <c r="CK303" s="50">
        <v>26909000000</v>
      </c>
      <c r="CL303" s="50"/>
      <c r="CM303" s="51"/>
      <c r="CN303" s="54"/>
      <c r="CO303" s="50">
        <v>-3496000000</v>
      </c>
      <c r="CP303" s="51">
        <v>-1628000000</v>
      </c>
      <c r="CQ303" s="54">
        <v>21785000000</v>
      </c>
      <c r="CR303" s="50">
        <v>578000000</v>
      </c>
      <c r="CS303" s="56">
        <v>22363000000</v>
      </c>
      <c r="CT303" s="52">
        <v>108709000000</v>
      </c>
    </row>
    <row r="304" spans="1:98" x14ac:dyDescent="0.2">
      <c r="A304" s="47" t="s">
        <v>907</v>
      </c>
      <c r="B304" s="47" t="s">
        <v>908</v>
      </c>
      <c r="C304" s="47" t="str">
        <f>VLOOKUP(A304,'[1]S&amp;P 500 Wikipedia'!A:D,3,FALSE)</f>
        <v>Consumer Discretionary</v>
      </c>
      <c r="D304" s="47">
        <v>334679</v>
      </c>
      <c r="E304" s="47" t="s">
        <v>16</v>
      </c>
      <c r="F304" s="47">
        <v>2018</v>
      </c>
      <c r="G304" s="47" t="s">
        <v>17</v>
      </c>
      <c r="H304" s="48">
        <v>43465</v>
      </c>
      <c r="I304" s="48">
        <v>43523</v>
      </c>
      <c r="J304" s="48">
        <v>43591</v>
      </c>
      <c r="K304" s="47">
        <v>79768000</v>
      </c>
      <c r="L304" s="47">
        <v>80651000</v>
      </c>
      <c r="M304" s="47" t="s">
        <v>2124</v>
      </c>
      <c r="N304" s="49">
        <v>31315000</v>
      </c>
      <c r="O304" s="50">
        <v>31315000</v>
      </c>
      <c r="P304" s="51"/>
      <c r="Q304" s="49">
        <v>270181000</v>
      </c>
      <c r="R304" s="50">
        <v>192026000</v>
      </c>
      <c r="S304" s="51">
        <v>78155000</v>
      </c>
      <c r="T304" s="52"/>
      <c r="U304" s="49">
        <v>3193344000</v>
      </c>
      <c r="V304" s="50"/>
      <c r="W304" s="50"/>
      <c r="X304" s="50"/>
      <c r="Y304" s="51"/>
      <c r="Z304" s="52">
        <v>48262000</v>
      </c>
      <c r="AA304" s="52"/>
      <c r="AB304" s="52"/>
      <c r="AC304" s="52"/>
      <c r="AD304" s="52"/>
      <c r="AE304" s="52"/>
      <c r="AF304" s="52"/>
      <c r="AG304" s="52">
        <v>48262000</v>
      </c>
      <c r="AH304" s="52">
        <v>3543102000</v>
      </c>
      <c r="AI304" s="49">
        <v>3587002000</v>
      </c>
      <c r="AJ304" s="50">
        <v>5645552000</v>
      </c>
      <c r="AK304" s="51">
        <v>-2058550000</v>
      </c>
      <c r="AL304" s="49"/>
      <c r="AM304" s="50"/>
      <c r="AN304" s="50"/>
      <c r="AO304" s="51"/>
      <c r="AP304" s="49">
        <v>850685000</v>
      </c>
      <c r="AQ304" s="50"/>
      <c r="AR304" s="50">
        <v>807260000</v>
      </c>
      <c r="AS304" s="50"/>
      <c r="AT304" s="50"/>
      <c r="AU304" s="50"/>
      <c r="AV304" s="50"/>
      <c r="AW304" s="50"/>
      <c r="AX304" s="50"/>
      <c r="AY304" s="50"/>
      <c r="AZ304" s="51">
        <v>43425000</v>
      </c>
      <c r="BA304" s="52">
        <v>4437687000</v>
      </c>
      <c r="BB304" s="52">
        <v>7980789000</v>
      </c>
      <c r="BC304" s="49">
        <v>3453415000</v>
      </c>
      <c r="BD304" s="50">
        <v>3376403000</v>
      </c>
      <c r="BE304" s="50"/>
      <c r="BF304" s="50"/>
      <c r="BG304" s="51">
        <v>77012000</v>
      </c>
      <c r="BH304" s="49"/>
      <c r="BI304" s="50"/>
      <c r="BJ304" s="50"/>
      <c r="BK304" s="51"/>
      <c r="BL304" s="49">
        <v>440605000</v>
      </c>
      <c r="BM304" s="50"/>
      <c r="BN304" s="50"/>
      <c r="BO304" s="50">
        <v>11013000</v>
      </c>
      <c r="BP304" s="50"/>
      <c r="BQ304" s="51">
        <v>429592000</v>
      </c>
      <c r="BR304" s="52">
        <v>3894020000</v>
      </c>
      <c r="BS304" s="49">
        <v>3417122000</v>
      </c>
      <c r="BT304" s="50"/>
      <c r="BU304" s="51"/>
      <c r="BV304" s="49">
        <v>315980000</v>
      </c>
      <c r="BW304" s="50"/>
      <c r="BX304" s="50"/>
      <c r="BY304" s="50"/>
      <c r="BZ304" s="50"/>
      <c r="CA304" s="50"/>
      <c r="CB304" s="50"/>
      <c r="CC304" s="50">
        <v>105566000</v>
      </c>
      <c r="CD304" s="50"/>
      <c r="CE304" s="50"/>
      <c r="CF304" s="51">
        <v>210414000</v>
      </c>
      <c r="CG304" s="52">
        <v>3733102000</v>
      </c>
      <c r="CH304" s="60">
        <v>7627122000</v>
      </c>
      <c r="CI304" s="52"/>
      <c r="CJ304" s="49">
        <v>1262853000</v>
      </c>
      <c r="CK304" s="50">
        <v>790000</v>
      </c>
      <c r="CL304" s="50">
        <v>1262063000</v>
      </c>
      <c r="CM304" s="51"/>
      <c r="CN304" s="54"/>
      <c r="CO304" s="50">
        <v>-909186000</v>
      </c>
      <c r="CP304" s="51"/>
      <c r="CQ304" s="54">
        <v>353667000</v>
      </c>
      <c r="CR304" s="50"/>
      <c r="CS304" s="56">
        <v>353667000</v>
      </c>
      <c r="CT304" s="52">
        <v>7980789000</v>
      </c>
    </row>
    <row r="305" spans="1:98" x14ac:dyDescent="0.2">
      <c r="A305" s="47" t="s">
        <v>910</v>
      </c>
      <c r="B305" s="47" t="s">
        <v>911</v>
      </c>
      <c r="C305" s="47" t="str">
        <f>VLOOKUP(A305,'[1]S&amp;P 500 Wikipedia'!A:D,3,FALSE)</f>
        <v>Energy</v>
      </c>
      <c r="D305" s="47">
        <v>334205</v>
      </c>
      <c r="E305" s="47" t="s">
        <v>16</v>
      </c>
      <c r="F305" s="47">
        <v>2018</v>
      </c>
      <c r="G305" s="47" t="s">
        <v>17</v>
      </c>
      <c r="H305" s="48">
        <v>43465</v>
      </c>
      <c r="I305" s="48">
        <v>43517</v>
      </c>
      <c r="J305" s="48">
        <v>43517</v>
      </c>
      <c r="K305" s="47">
        <v>753800000</v>
      </c>
      <c r="L305" s="47">
        <v>755500000</v>
      </c>
      <c r="M305" s="47" t="s">
        <v>1896</v>
      </c>
      <c r="N305" s="49">
        <v>3033000000</v>
      </c>
      <c r="O305" s="50">
        <v>3033000000</v>
      </c>
      <c r="P305" s="51"/>
      <c r="Q305" s="49">
        <v>4893000000</v>
      </c>
      <c r="R305" s="50">
        <v>4893000000</v>
      </c>
      <c r="S305" s="51"/>
      <c r="T305" s="52"/>
      <c r="U305" s="49">
        <v>1260000000</v>
      </c>
      <c r="V305" s="50"/>
      <c r="W305" s="50"/>
      <c r="X305" s="50"/>
      <c r="Y305" s="51"/>
      <c r="Z305" s="52">
        <v>746000000</v>
      </c>
      <c r="AA305" s="52"/>
      <c r="AB305" s="52"/>
      <c r="AC305" s="52">
        <v>0</v>
      </c>
      <c r="AD305" s="52"/>
      <c r="AE305" s="52"/>
      <c r="AF305" s="52"/>
      <c r="AG305" s="52">
        <v>746000000</v>
      </c>
      <c r="AH305" s="52">
        <v>9932000000</v>
      </c>
      <c r="AI305" s="49">
        <v>31437000000</v>
      </c>
      <c r="AJ305" s="50">
        <v>74420000000</v>
      </c>
      <c r="AK305" s="51">
        <v>-42983000000</v>
      </c>
      <c r="AL305" s="49">
        <v>1680000000</v>
      </c>
      <c r="AM305" s="50">
        <v>1680000000</v>
      </c>
      <c r="AN305" s="50"/>
      <c r="AO305" s="51"/>
      <c r="AP305" s="49">
        <v>805000000</v>
      </c>
      <c r="AQ305" s="50"/>
      <c r="AR305" s="50"/>
      <c r="AS305" s="50"/>
      <c r="AT305" s="50"/>
      <c r="AU305" s="50"/>
      <c r="AV305" s="50"/>
      <c r="AW305" s="50"/>
      <c r="AX305" s="50"/>
      <c r="AY305" s="50"/>
      <c r="AZ305" s="51">
        <v>805000000</v>
      </c>
      <c r="BA305" s="52">
        <v>33922000000</v>
      </c>
      <c r="BB305" s="52">
        <v>43854000000</v>
      </c>
      <c r="BC305" s="49">
        <v>7296000000</v>
      </c>
      <c r="BD305" s="50">
        <v>4885000000</v>
      </c>
      <c r="BE305" s="50"/>
      <c r="BF305" s="50"/>
      <c r="BG305" s="51">
        <v>2411000000</v>
      </c>
      <c r="BH305" s="49">
        <v>116000000</v>
      </c>
      <c r="BI305" s="50"/>
      <c r="BJ305" s="50"/>
      <c r="BK305" s="51">
        <v>116000000</v>
      </c>
      <c r="BL305" s="49"/>
      <c r="BM305" s="50"/>
      <c r="BN305" s="50"/>
      <c r="BO305" s="50"/>
      <c r="BP305" s="50"/>
      <c r="BQ305" s="51"/>
      <c r="BR305" s="52">
        <v>7412000000</v>
      </c>
      <c r="BS305" s="49">
        <v>10201000000</v>
      </c>
      <c r="BT305" s="50"/>
      <c r="BU305" s="51"/>
      <c r="BV305" s="49">
        <v>4911000000</v>
      </c>
      <c r="BW305" s="50"/>
      <c r="BX305" s="50">
        <v>809000000</v>
      </c>
      <c r="BY305" s="50"/>
      <c r="BZ305" s="50"/>
      <c r="CA305" s="50"/>
      <c r="CB305" s="50"/>
      <c r="CC305" s="50"/>
      <c r="CD305" s="50"/>
      <c r="CE305" s="50"/>
      <c r="CF305" s="51">
        <v>4102000000</v>
      </c>
      <c r="CG305" s="52">
        <v>15112000000</v>
      </c>
      <c r="CH305" s="60">
        <v>22524000000</v>
      </c>
      <c r="CI305" s="52"/>
      <c r="CJ305" s="49">
        <v>8225000000</v>
      </c>
      <c r="CK305" s="50">
        <v>179000000</v>
      </c>
      <c r="CL305" s="50">
        <v>8046000000</v>
      </c>
      <c r="CM305" s="51"/>
      <c r="CN305" s="54">
        <v>-10473000000</v>
      </c>
      <c r="CO305" s="50">
        <v>23750000000</v>
      </c>
      <c r="CP305" s="51">
        <v>-172000000</v>
      </c>
      <c r="CQ305" s="54">
        <v>21330000000</v>
      </c>
      <c r="CR305" s="50"/>
      <c r="CS305" s="56">
        <v>21330000000</v>
      </c>
      <c r="CT305" s="52">
        <v>43854000000</v>
      </c>
    </row>
    <row r="306" spans="1:98" x14ac:dyDescent="0.2">
      <c r="A306" s="47" t="s">
        <v>934</v>
      </c>
      <c r="B306" s="47" t="s">
        <v>935</v>
      </c>
      <c r="C306" s="47" t="str">
        <f>VLOOKUP(A306,'[1]S&amp;P 500 Wikipedia'!A:D,3,FALSE)</f>
        <v>Information Technology</v>
      </c>
      <c r="D306" s="47">
        <v>746934</v>
      </c>
      <c r="E306" s="47" t="s">
        <v>16</v>
      </c>
      <c r="F306" s="47">
        <v>2018</v>
      </c>
      <c r="G306" s="47" t="s">
        <v>17</v>
      </c>
      <c r="H306" s="48">
        <v>43465</v>
      </c>
      <c r="I306" s="48">
        <v>43510</v>
      </c>
      <c r="J306" s="48">
        <v>43510</v>
      </c>
      <c r="K306" s="47">
        <v>57488135</v>
      </c>
      <c r="L306" s="47">
        <v>58325366</v>
      </c>
      <c r="M306" s="47" t="s">
        <v>1897</v>
      </c>
      <c r="N306" s="49">
        <v>45718000</v>
      </c>
      <c r="O306" s="50">
        <v>45718000</v>
      </c>
      <c r="P306" s="51"/>
      <c r="Q306" s="49">
        <v>3414000</v>
      </c>
      <c r="R306" s="50">
        <v>3414000</v>
      </c>
      <c r="S306" s="51"/>
      <c r="T306" s="52"/>
      <c r="U306" s="49">
        <v>797000</v>
      </c>
      <c r="V306" s="50"/>
      <c r="W306" s="50"/>
      <c r="X306" s="50"/>
      <c r="Y306" s="51"/>
      <c r="Z306" s="52">
        <v>1014693000</v>
      </c>
      <c r="AA306" s="52">
        <v>7658000</v>
      </c>
      <c r="AB306" s="52"/>
      <c r="AC306" s="52"/>
      <c r="AD306" s="52"/>
      <c r="AE306" s="52">
        <v>3962000</v>
      </c>
      <c r="AF306" s="52"/>
      <c r="AG306" s="52">
        <v>1003073000</v>
      </c>
      <c r="AH306" s="52">
        <v>1064622000</v>
      </c>
      <c r="AI306" s="49">
        <v>176962000</v>
      </c>
      <c r="AJ306" s="50"/>
      <c r="AK306" s="51"/>
      <c r="AL306" s="49"/>
      <c r="AM306" s="50"/>
      <c r="AN306" s="50"/>
      <c r="AO306" s="51"/>
      <c r="AP306" s="49">
        <v>280342000</v>
      </c>
      <c r="AQ306" s="50">
        <v>745000</v>
      </c>
      <c r="AR306" s="50">
        <v>51889000</v>
      </c>
      <c r="AS306" s="50"/>
      <c r="AT306" s="50"/>
      <c r="AU306" s="50"/>
      <c r="AV306" s="50"/>
      <c r="AW306" s="50"/>
      <c r="AX306" s="50"/>
      <c r="AY306" s="50"/>
      <c r="AZ306" s="51">
        <v>227708000</v>
      </c>
      <c r="BA306" s="52">
        <v>457304000</v>
      </c>
      <c r="BB306" s="52">
        <v>1521926000</v>
      </c>
      <c r="BC306" s="49">
        <v>39469000</v>
      </c>
      <c r="BD306" s="50">
        <v>6288000</v>
      </c>
      <c r="BE306" s="50"/>
      <c r="BF306" s="50"/>
      <c r="BG306" s="51">
        <v>33181000</v>
      </c>
      <c r="BH306" s="49">
        <v>1775000</v>
      </c>
      <c r="BI306" s="50"/>
      <c r="BJ306" s="50"/>
      <c r="BK306" s="51"/>
      <c r="BL306" s="49">
        <v>987438000</v>
      </c>
      <c r="BM306" s="50">
        <v>8980000</v>
      </c>
      <c r="BN306" s="50"/>
      <c r="BO306" s="50"/>
      <c r="BP306" s="50"/>
      <c r="BQ306" s="51">
        <v>978458000</v>
      </c>
      <c r="BR306" s="52">
        <v>1028682000</v>
      </c>
      <c r="BS306" s="49">
        <v>32614000</v>
      </c>
      <c r="BT306" s="50"/>
      <c r="BU306" s="51"/>
      <c r="BV306" s="49">
        <v>125877000</v>
      </c>
      <c r="BW306" s="50"/>
      <c r="BX306" s="50"/>
      <c r="BY306" s="50"/>
      <c r="BZ306" s="50"/>
      <c r="CA306" s="50"/>
      <c r="CB306" s="50">
        <v>55671000</v>
      </c>
      <c r="CC306" s="50">
        <v>70206000</v>
      </c>
      <c r="CD306" s="50"/>
      <c r="CE306" s="50"/>
      <c r="CF306" s="51">
        <v>0</v>
      </c>
      <c r="CG306" s="52">
        <v>158491000</v>
      </c>
      <c r="CH306" s="60">
        <v>1187173000</v>
      </c>
      <c r="CI306" s="52"/>
      <c r="CJ306" s="49">
        <v>204287000</v>
      </c>
      <c r="CK306" s="50"/>
      <c r="CL306" s="50"/>
      <c r="CM306" s="51"/>
      <c r="CN306" s="54">
        <v>-265124000</v>
      </c>
      <c r="CO306" s="50">
        <v>395590000</v>
      </c>
      <c r="CP306" s="51"/>
      <c r="CQ306" s="54">
        <v>334753000</v>
      </c>
      <c r="CR306" s="50"/>
      <c r="CS306" s="56">
        <v>334753000</v>
      </c>
      <c r="CT306" s="52">
        <v>1521926000</v>
      </c>
    </row>
    <row r="307" spans="1:98" x14ac:dyDescent="0.2">
      <c r="A307" s="47" t="s">
        <v>931</v>
      </c>
      <c r="B307" s="47" t="s">
        <v>932</v>
      </c>
      <c r="C307" s="47" t="str">
        <f>VLOOKUP(A307,'[1]S&amp;P 500 Wikipedia'!A:D,3,FALSE)</f>
        <v>Information Technology</v>
      </c>
      <c r="D307" s="47">
        <v>106287</v>
      </c>
      <c r="E307" s="47" t="s">
        <v>16</v>
      </c>
      <c r="F307" s="47">
        <v>2019</v>
      </c>
      <c r="G307" s="47" t="s">
        <v>17</v>
      </c>
      <c r="H307" s="48">
        <v>43616</v>
      </c>
      <c r="I307" s="48">
        <v>43670</v>
      </c>
      <c r="J307" s="48">
        <v>43742</v>
      </c>
      <c r="K307" s="47">
        <v>359400000</v>
      </c>
      <c r="L307" s="47">
        <v>362600000</v>
      </c>
      <c r="M307" s="47" t="s">
        <v>2125</v>
      </c>
      <c r="N307" s="49">
        <v>712600000</v>
      </c>
      <c r="O307" s="50">
        <v>673600000</v>
      </c>
      <c r="P307" s="51">
        <v>39000000</v>
      </c>
      <c r="Q307" s="49">
        <v>420500000</v>
      </c>
      <c r="R307" s="50">
        <v>420500000</v>
      </c>
      <c r="S307" s="51"/>
      <c r="T307" s="52"/>
      <c r="U307" s="49"/>
      <c r="V307" s="50"/>
      <c r="W307" s="50"/>
      <c r="X307" s="50"/>
      <c r="Y307" s="51"/>
      <c r="Z307" s="52">
        <v>4544600000</v>
      </c>
      <c r="AA307" s="52">
        <v>233900000</v>
      </c>
      <c r="AB307" s="52"/>
      <c r="AC307" s="52"/>
      <c r="AD307" s="52"/>
      <c r="AE307" s="52">
        <v>22600000</v>
      </c>
      <c r="AF307" s="52"/>
      <c r="AG307" s="52">
        <v>4288100000</v>
      </c>
      <c r="AH307" s="52">
        <v>5677700000</v>
      </c>
      <c r="AI307" s="49">
        <v>408700000</v>
      </c>
      <c r="AJ307" s="50"/>
      <c r="AK307" s="51"/>
      <c r="AL307" s="49">
        <v>10200000</v>
      </c>
      <c r="AM307" s="50"/>
      <c r="AN307" s="50"/>
      <c r="AO307" s="51"/>
      <c r="AP307" s="49">
        <v>2579400000</v>
      </c>
      <c r="AQ307" s="50">
        <v>399100000</v>
      </c>
      <c r="AR307" s="50">
        <v>1782600000</v>
      </c>
      <c r="AS307" s="50"/>
      <c r="AT307" s="50"/>
      <c r="AU307" s="50"/>
      <c r="AV307" s="50"/>
      <c r="AW307" s="50"/>
      <c r="AX307" s="50"/>
      <c r="AY307" s="50"/>
      <c r="AZ307" s="51">
        <v>397700000</v>
      </c>
      <c r="BA307" s="52">
        <v>2998300000</v>
      </c>
      <c r="BB307" s="52">
        <v>8676000000</v>
      </c>
      <c r="BC307" s="49">
        <v>800900000</v>
      </c>
      <c r="BD307" s="50">
        <v>75900000</v>
      </c>
      <c r="BE307" s="50"/>
      <c r="BF307" s="50"/>
      <c r="BG307" s="51">
        <v>725000000</v>
      </c>
      <c r="BH307" s="49"/>
      <c r="BI307" s="50"/>
      <c r="BJ307" s="50"/>
      <c r="BK307" s="51"/>
      <c r="BL307" s="49">
        <v>4044100000</v>
      </c>
      <c r="BM307" s="50">
        <v>40300000</v>
      </c>
      <c r="BN307" s="50"/>
      <c r="BO307" s="50"/>
      <c r="BP307" s="50"/>
      <c r="BQ307" s="51">
        <v>4003800000</v>
      </c>
      <c r="BR307" s="52">
        <v>4845000000</v>
      </c>
      <c r="BS307" s="49">
        <v>796400000</v>
      </c>
      <c r="BT307" s="50"/>
      <c r="BU307" s="51"/>
      <c r="BV307" s="49">
        <v>415100000</v>
      </c>
      <c r="BW307" s="50"/>
      <c r="BX307" s="50"/>
      <c r="BY307" s="50"/>
      <c r="BZ307" s="50"/>
      <c r="CA307" s="50"/>
      <c r="CB307" s="50"/>
      <c r="CC307" s="50">
        <v>223100000</v>
      </c>
      <c r="CD307" s="50"/>
      <c r="CE307" s="50"/>
      <c r="CF307" s="51">
        <v>192000000</v>
      </c>
      <c r="CG307" s="52">
        <v>1211500000</v>
      </c>
      <c r="CH307" s="60">
        <v>6056500000</v>
      </c>
      <c r="CI307" s="52"/>
      <c r="CJ307" s="49">
        <v>1209900000</v>
      </c>
      <c r="CK307" s="50">
        <v>3600000</v>
      </c>
      <c r="CL307" s="50">
        <v>1206300000</v>
      </c>
      <c r="CM307" s="51"/>
      <c r="CN307" s="54"/>
      <c r="CO307" s="50">
        <v>1409500000</v>
      </c>
      <c r="CP307" s="51">
        <v>100000</v>
      </c>
      <c r="CQ307" s="54">
        <v>2619500000</v>
      </c>
      <c r="CR307" s="50"/>
      <c r="CS307" s="56">
        <v>2619500000</v>
      </c>
      <c r="CT307" s="52">
        <v>8676000000</v>
      </c>
    </row>
    <row r="308" spans="1:98" x14ac:dyDescent="0.2">
      <c r="A308" s="47" t="s">
        <v>979</v>
      </c>
      <c r="B308" s="47" t="s">
        <v>980</v>
      </c>
      <c r="C308" s="47" t="str">
        <f>VLOOKUP(A308,'[1]S&amp;P 500 Wikipedia'!A:D,3,FALSE)</f>
        <v>Utilities</v>
      </c>
      <c r="D308" s="47">
        <v>117316</v>
      </c>
      <c r="E308" s="47" t="s">
        <v>16</v>
      </c>
      <c r="F308" s="47">
        <v>2018</v>
      </c>
      <c r="G308" s="47" t="s">
        <v>17</v>
      </c>
      <c r="H308" s="48">
        <v>43465</v>
      </c>
      <c r="I308" s="48">
        <v>43524</v>
      </c>
      <c r="J308" s="48">
        <v>43587</v>
      </c>
      <c r="K308" s="47">
        <v>504000000</v>
      </c>
      <c r="L308" s="47">
        <v>507000000</v>
      </c>
      <c r="M308" s="47" t="s">
        <v>2126</v>
      </c>
      <c r="N308" s="49">
        <v>177000000</v>
      </c>
      <c r="O308" s="50">
        <v>177000000</v>
      </c>
      <c r="P308" s="51"/>
      <c r="Q308" s="49">
        <v>1435000000</v>
      </c>
      <c r="R308" s="50">
        <v>1435000000</v>
      </c>
      <c r="S308" s="51"/>
      <c r="T308" s="52"/>
      <c r="U308" s="49">
        <v>571000000</v>
      </c>
      <c r="V308" s="50"/>
      <c r="W308" s="50"/>
      <c r="X308" s="50"/>
      <c r="Y308" s="51"/>
      <c r="Z308" s="52">
        <v>1324000000</v>
      </c>
      <c r="AA308" s="52">
        <v>94000000</v>
      </c>
      <c r="AB308" s="52">
        <v>11000000</v>
      </c>
      <c r="AC308" s="52"/>
      <c r="AD308" s="52"/>
      <c r="AE308" s="52">
        <v>242000000</v>
      </c>
      <c r="AF308" s="52"/>
      <c r="AG308" s="52">
        <v>977000000</v>
      </c>
      <c r="AH308" s="52">
        <v>3507000000</v>
      </c>
      <c r="AI308" s="49">
        <v>34363000000</v>
      </c>
      <c r="AJ308" s="50">
        <v>44201000000</v>
      </c>
      <c r="AK308" s="51">
        <v>-9838000000</v>
      </c>
      <c r="AL308" s="49"/>
      <c r="AM308" s="50"/>
      <c r="AN308" s="50"/>
      <c r="AO308" s="51"/>
      <c r="AP308" s="49">
        <v>7456000000</v>
      </c>
      <c r="AQ308" s="50"/>
      <c r="AR308" s="50">
        <v>16000000</v>
      </c>
      <c r="AS308" s="50">
        <v>143000000</v>
      </c>
      <c r="AT308" s="50"/>
      <c r="AU308" s="50"/>
      <c r="AV308" s="50">
        <v>1000000</v>
      </c>
      <c r="AW308" s="50"/>
      <c r="AX308" s="50"/>
      <c r="AY308" s="50">
        <v>1520000000</v>
      </c>
      <c r="AZ308" s="51">
        <v>5776000000</v>
      </c>
      <c r="BA308" s="52">
        <v>41819000000</v>
      </c>
      <c r="BB308" s="52">
        <v>45326000000</v>
      </c>
      <c r="BC308" s="49">
        <v>1561000000</v>
      </c>
      <c r="BD308" s="50">
        <v>1451000000</v>
      </c>
      <c r="BE308" s="50"/>
      <c r="BF308" s="50"/>
      <c r="BG308" s="51">
        <v>110000000</v>
      </c>
      <c r="BH308" s="49">
        <v>2310000000</v>
      </c>
      <c r="BI308" s="50">
        <v>1016000000</v>
      </c>
      <c r="BJ308" s="50"/>
      <c r="BK308" s="51">
        <v>1294000000</v>
      </c>
      <c r="BL308" s="49">
        <v>1064000000</v>
      </c>
      <c r="BM308" s="50"/>
      <c r="BN308" s="50">
        <v>11000000</v>
      </c>
      <c r="BO308" s="50">
        <v>26000000</v>
      </c>
      <c r="BP308" s="50"/>
      <c r="BQ308" s="51">
        <v>1027000000</v>
      </c>
      <c r="BR308" s="52">
        <v>4935000000</v>
      </c>
      <c r="BS308" s="49">
        <v>13168000000</v>
      </c>
      <c r="BT308" s="50">
        <v>13168000000</v>
      </c>
      <c r="BU308" s="51"/>
      <c r="BV308" s="49">
        <v>12846000000</v>
      </c>
      <c r="BW308" s="50"/>
      <c r="BX308" s="50">
        <v>1604000000</v>
      </c>
      <c r="BY308" s="50">
        <v>900000000</v>
      </c>
      <c r="BZ308" s="50">
        <v>704000000</v>
      </c>
      <c r="CA308" s="50"/>
      <c r="CB308" s="50"/>
      <c r="CC308" s="50">
        <v>5713000000</v>
      </c>
      <c r="CD308" s="50"/>
      <c r="CE308" s="50"/>
      <c r="CF308" s="51">
        <v>5529000000</v>
      </c>
      <c r="CG308" s="52">
        <v>26014000000</v>
      </c>
      <c r="CH308" s="60">
        <v>30949000000</v>
      </c>
      <c r="CI308" s="52"/>
      <c r="CJ308" s="49">
        <v>4980000000</v>
      </c>
      <c r="CK308" s="50"/>
      <c r="CL308" s="50"/>
      <c r="CM308" s="51"/>
      <c r="CN308" s="54">
        <v>-808000000</v>
      </c>
      <c r="CO308" s="50">
        <v>10582000000</v>
      </c>
      <c r="CP308" s="51">
        <v>-377000000</v>
      </c>
      <c r="CQ308" s="54">
        <v>14377000000</v>
      </c>
      <c r="CR308" s="50"/>
      <c r="CS308" s="56">
        <v>14377000000</v>
      </c>
      <c r="CT308" s="52">
        <v>45326000000</v>
      </c>
    </row>
    <row r="309" spans="1:98" x14ac:dyDescent="0.2">
      <c r="A309" s="47" t="s">
        <v>943</v>
      </c>
      <c r="B309" s="47" t="s">
        <v>944</v>
      </c>
      <c r="C309" s="47" t="str">
        <f>VLOOKUP(A309,'[1]S&amp;P 500 Wikipedia'!A:D,3,FALSE)</f>
        <v>Consumer Staples</v>
      </c>
      <c r="D309" s="47">
        <v>218222</v>
      </c>
      <c r="E309" s="47" t="s">
        <v>16</v>
      </c>
      <c r="F309" s="47">
        <v>2018</v>
      </c>
      <c r="G309" s="47" t="s">
        <v>17</v>
      </c>
      <c r="H309" s="48">
        <v>43465</v>
      </c>
      <c r="I309" s="48">
        <v>43511</v>
      </c>
      <c r="J309" s="48">
        <v>43874</v>
      </c>
      <c r="K309" s="47">
        <v>1409000000</v>
      </c>
      <c r="L309" s="47">
        <v>1420000000</v>
      </c>
      <c r="M309" s="47" t="s">
        <v>1299</v>
      </c>
      <c r="N309" s="49">
        <v>8993000000</v>
      </c>
      <c r="O309" s="50">
        <v>8721000000</v>
      </c>
      <c r="P309" s="51">
        <v>272000000</v>
      </c>
      <c r="Q309" s="49">
        <v>7142000000</v>
      </c>
      <c r="R309" s="50"/>
      <c r="S309" s="51"/>
      <c r="T309" s="52"/>
      <c r="U309" s="49">
        <v>3128000000</v>
      </c>
      <c r="V309" s="50"/>
      <c r="W309" s="50"/>
      <c r="X309" s="50"/>
      <c r="Y309" s="51"/>
      <c r="Z309" s="52">
        <v>2630000000</v>
      </c>
      <c r="AA309" s="52">
        <v>633000000</v>
      </c>
      <c r="AB309" s="52"/>
      <c r="AC309" s="52"/>
      <c r="AD309" s="52"/>
      <c r="AE309" s="52"/>
      <c r="AF309" s="52"/>
      <c r="AG309" s="52">
        <v>1997000000</v>
      </c>
      <c r="AH309" s="52">
        <v>21893000000</v>
      </c>
      <c r="AI309" s="49">
        <v>17589000000</v>
      </c>
      <c r="AJ309" s="50"/>
      <c r="AK309" s="51"/>
      <c r="AL309" s="49"/>
      <c r="AM309" s="50"/>
      <c r="AN309" s="50"/>
      <c r="AO309" s="51"/>
      <c r="AP309" s="49">
        <v>38166000000</v>
      </c>
      <c r="AQ309" s="50">
        <v>15825000000</v>
      </c>
      <c r="AR309" s="50">
        <v>14808000000</v>
      </c>
      <c r="AS309" s="50"/>
      <c r="AT309" s="50"/>
      <c r="AU309" s="50">
        <v>4364000000</v>
      </c>
      <c r="AV309" s="50"/>
      <c r="AW309" s="50"/>
      <c r="AX309" s="50"/>
      <c r="AY309" s="50">
        <v>2409000000</v>
      </c>
      <c r="AZ309" s="51">
        <v>760000000</v>
      </c>
      <c r="BA309" s="52">
        <v>55755000000</v>
      </c>
      <c r="BB309" s="52">
        <v>77648000000</v>
      </c>
      <c r="BC309" s="49">
        <v>18112000000</v>
      </c>
      <c r="BD309" s="50">
        <v>18112000000</v>
      </c>
      <c r="BE309" s="50"/>
      <c r="BF309" s="50"/>
      <c r="BG309" s="51"/>
      <c r="BH309" s="49">
        <v>4026000000</v>
      </c>
      <c r="BI309" s="50"/>
      <c r="BJ309" s="50"/>
      <c r="BK309" s="51"/>
      <c r="BL309" s="49"/>
      <c r="BM309" s="50"/>
      <c r="BN309" s="50"/>
      <c r="BO309" s="50"/>
      <c r="BP309" s="50"/>
      <c r="BQ309" s="51"/>
      <c r="BR309" s="52">
        <v>22138000000</v>
      </c>
      <c r="BS309" s="49">
        <v>28295000000</v>
      </c>
      <c r="BT309" s="50"/>
      <c r="BU309" s="51"/>
      <c r="BV309" s="49">
        <v>12613000000</v>
      </c>
      <c r="BW309" s="50"/>
      <c r="BX309" s="50"/>
      <c r="BY309" s="50"/>
      <c r="BZ309" s="50"/>
      <c r="CA309" s="50"/>
      <c r="CB309" s="50"/>
      <c r="CC309" s="50">
        <v>3499000000</v>
      </c>
      <c r="CD309" s="50"/>
      <c r="CE309" s="50"/>
      <c r="CF309" s="51">
        <v>9114000000</v>
      </c>
      <c r="CG309" s="52">
        <v>40908000000</v>
      </c>
      <c r="CH309" s="60">
        <v>63046000000</v>
      </c>
      <c r="CI309" s="52"/>
      <c r="CJ309" s="49">
        <v>3976000000</v>
      </c>
      <c r="CK309" s="50">
        <v>23000000</v>
      </c>
      <c r="CL309" s="50">
        <v>3953000000</v>
      </c>
      <c r="CM309" s="51"/>
      <c r="CN309" s="54">
        <v>-34286000000</v>
      </c>
      <c r="CO309" s="50">
        <v>59947000000</v>
      </c>
      <c r="CP309" s="51">
        <v>-15119000000</v>
      </c>
      <c r="CQ309" s="54">
        <v>14518000000</v>
      </c>
      <c r="CR309" s="50">
        <v>84000000</v>
      </c>
      <c r="CS309" s="56">
        <v>14602000000</v>
      </c>
      <c r="CT309" s="52">
        <v>77648000000</v>
      </c>
    </row>
    <row r="310" spans="1:98" x14ac:dyDescent="0.2">
      <c r="A310" s="47" t="s">
        <v>952</v>
      </c>
      <c r="B310" s="47" t="s">
        <v>953</v>
      </c>
      <c r="C310" s="47" t="str">
        <f>VLOOKUP(A310,'[1]S&amp;P 500 Wikipedia'!A:D,3,FALSE)</f>
        <v>Health Care</v>
      </c>
      <c r="D310" s="47">
        <v>262090</v>
      </c>
      <c r="E310" s="47" t="s">
        <v>16</v>
      </c>
      <c r="F310" s="47">
        <v>2018</v>
      </c>
      <c r="G310" s="47" t="s">
        <v>17</v>
      </c>
      <c r="H310" s="48">
        <v>43465</v>
      </c>
      <c r="I310" s="48">
        <v>43524</v>
      </c>
      <c r="J310" s="48">
        <v>43594</v>
      </c>
      <c r="K310" s="47">
        <v>5790000000</v>
      </c>
      <c r="L310" s="47">
        <v>5913000000</v>
      </c>
      <c r="M310" s="47" t="s">
        <v>2127</v>
      </c>
      <c r="N310" s="49">
        <v>18833000000</v>
      </c>
      <c r="O310" s="50">
        <v>1139000000</v>
      </c>
      <c r="P310" s="51">
        <v>17694000000</v>
      </c>
      <c r="Q310" s="49">
        <v>8025000000</v>
      </c>
      <c r="R310" s="50">
        <v>8025000000</v>
      </c>
      <c r="S310" s="51"/>
      <c r="T310" s="52"/>
      <c r="U310" s="49">
        <v>7508000000</v>
      </c>
      <c r="V310" s="50"/>
      <c r="W310" s="50"/>
      <c r="X310" s="50"/>
      <c r="Y310" s="51"/>
      <c r="Z310" s="52">
        <v>15560000000</v>
      </c>
      <c r="AA310" s="52"/>
      <c r="AB310" s="52"/>
      <c r="AC310" s="52"/>
      <c r="AD310" s="52"/>
      <c r="AE310" s="52"/>
      <c r="AF310" s="52">
        <v>9725000000</v>
      </c>
      <c r="AG310" s="52">
        <v>5835000000</v>
      </c>
      <c r="AH310" s="52">
        <v>49926000000</v>
      </c>
      <c r="AI310" s="49">
        <v>13385000000</v>
      </c>
      <c r="AJ310" s="50"/>
      <c r="AK310" s="51"/>
      <c r="AL310" s="49">
        <v>2767000000</v>
      </c>
      <c r="AM310" s="50"/>
      <c r="AN310" s="50"/>
      <c r="AO310" s="51"/>
      <c r="AP310" s="49">
        <v>93345000000</v>
      </c>
      <c r="AQ310" s="50">
        <v>35211000000</v>
      </c>
      <c r="AR310" s="50">
        <v>53411000000</v>
      </c>
      <c r="AS310" s="50"/>
      <c r="AT310" s="50"/>
      <c r="AU310" s="50">
        <v>1924000000</v>
      </c>
      <c r="AV310" s="50"/>
      <c r="AW310" s="50"/>
      <c r="AX310" s="50"/>
      <c r="AY310" s="50"/>
      <c r="AZ310" s="51">
        <v>2799000000</v>
      </c>
      <c r="BA310" s="52">
        <v>109497000000</v>
      </c>
      <c r="BB310" s="52">
        <v>159423000000</v>
      </c>
      <c r="BC310" s="49">
        <v>10383000000</v>
      </c>
      <c r="BD310" s="50">
        <v>4674000000</v>
      </c>
      <c r="BE310" s="50"/>
      <c r="BF310" s="50">
        <v>2047000000</v>
      </c>
      <c r="BG310" s="51">
        <v>3662000000</v>
      </c>
      <c r="BH310" s="49">
        <v>8831000000</v>
      </c>
      <c r="BI310" s="50"/>
      <c r="BJ310" s="50"/>
      <c r="BK310" s="51"/>
      <c r="BL310" s="49">
        <v>12643000000</v>
      </c>
      <c r="BM310" s="50"/>
      <c r="BN310" s="50"/>
      <c r="BO310" s="50"/>
      <c r="BP310" s="50"/>
      <c r="BQ310" s="51">
        <v>12643000000</v>
      </c>
      <c r="BR310" s="52">
        <v>31857000000</v>
      </c>
      <c r="BS310" s="49">
        <v>32909000000</v>
      </c>
      <c r="BT310" s="50"/>
      <c r="BU310" s="51"/>
      <c r="BV310" s="49">
        <v>30897000000</v>
      </c>
      <c r="BW310" s="50"/>
      <c r="BX310" s="50">
        <v>6610000000</v>
      </c>
      <c r="BY310" s="50">
        <v>5272000000</v>
      </c>
      <c r="BZ310" s="50">
        <v>1338000000</v>
      </c>
      <c r="CA310" s="50"/>
      <c r="CB310" s="50"/>
      <c r="CC310" s="50">
        <v>3700000000</v>
      </c>
      <c r="CD310" s="50"/>
      <c r="CE310" s="50"/>
      <c r="CF310" s="51">
        <v>20587000000</v>
      </c>
      <c r="CG310" s="52">
        <v>63806000000</v>
      </c>
      <c r="CH310" s="60">
        <v>95663000000</v>
      </c>
      <c r="CI310" s="52">
        <v>19000000</v>
      </c>
      <c r="CJ310" s="49">
        <v>86720000000</v>
      </c>
      <c r="CK310" s="50"/>
      <c r="CL310" s="50"/>
      <c r="CM310" s="51"/>
      <c r="CN310" s="54">
        <v>-101610000000</v>
      </c>
      <c r="CO310" s="50">
        <v>89554000000</v>
      </c>
      <c r="CP310" s="51">
        <v>-11275000000</v>
      </c>
      <c r="CQ310" s="54">
        <v>63408000000</v>
      </c>
      <c r="CR310" s="50">
        <v>351000000</v>
      </c>
      <c r="CS310" s="56">
        <v>63759000000</v>
      </c>
      <c r="CT310" s="52">
        <v>159422000000</v>
      </c>
    </row>
    <row r="311" spans="1:98" x14ac:dyDescent="0.2">
      <c r="A311" s="47" t="s">
        <v>973</v>
      </c>
      <c r="B311" s="47" t="s">
        <v>974</v>
      </c>
      <c r="C311" s="47" t="str">
        <f>VLOOKUP(A311,'[1]S&amp;P 500 Wikipedia'!A:D,3,FALSE)</f>
        <v>Consumer Staples</v>
      </c>
      <c r="D311" s="47">
        <v>133209</v>
      </c>
      <c r="E311" s="47" t="s">
        <v>16</v>
      </c>
      <c r="F311" s="47">
        <v>2019</v>
      </c>
      <c r="G311" s="47" t="s">
        <v>17</v>
      </c>
      <c r="H311" s="48">
        <v>43646</v>
      </c>
      <c r="I311" s="48">
        <v>43683</v>
      </c>
      <c r="J311" s="48">
        <v>43760</v>
      </c>
      <c r="K311" s="47">
        <v>2509800000</v>
      </c>
      <c r="L311" s="47">
        <v>2285200000</v>
      </c>
      <c r="M311" s="47" t="s">
        <v>2128</v>
      </c>
      <c r="N311" s="49">
        <v>10287000000</v>
      </c>
      <c r="O311" s="50">
        <v>4239000000</v>
      </c>
      <c r="P311" s="51">
        <v>6048000000</v>
      </c>
      <c r="Q311" s="49">
        <v>4951000000</v>
      </c>
      <c r="R311" s="50">
        <v>4951000000</v>
      </c>
      <c r="S311" s="51"/>
      <c r="T311" s="52"/>
      <c r="U311" s="49">
        <v>5017000000</v>
      </c>
      <c r="V311" s="50"/>
      <c r="W311" s="50"/>
      <c r="X311" s="50"/>
      <c r="Y311" s="51"/>
      <c r="Z311" s="52">
        <v>2218000000</v>
      </c>
      <c r="AA311" s="52">
        <v>2218000000</v>
      </c>
      <c r="AB311" s="52"/>
      <c r="AC311" s="52"/>
      <c r="AD311" s="52"/>
      <c r="AE311" s="52"/>
      <c r="AF311" s="52"/>
      <c r="AG311" s="52"/>
      <c r="AH311" s="52">
        <v>22473000000</v>
      </c>
      <c r="AI311" s="49">
        <v>21271000000</v>
      </c>
      <c r="AJ311" s="50"/>
      <c r="AK311" s="51"/>
      <c r="AL311" s="49"/>
      <c r="AM311" s="50"/>
      <c r="AN311" s="50"/>
      <c r="AO311" s="51"/>
      <c r="AP311" s="49">
        <v>71351000000</v>
      </c>
      <c r="AQ311" s="50">
        <v>24215000000</v>
      </c>
      <c r="AR311" s="50">
        <v>40273000000</v>
      </c>
      <c r="AS311" s="50"/>
      <c r="AT311" s="50"/>
      <c r="AU311" s="50"/>
      <c r="AV311" s="50"/>
      <c r="AW311" s="50"/>
      <c r="AX311" s="50"/>
      <c r="AY311" s="50"/>
      <c r="AZ311" s="51">
        <v>6863000000</v>
      </c>
      <c r="BA311" s="52">
        <v>92622000000</v>
      </c>
      <c r="BB311" s="52">
        <v>115095000000</v>
      </c>
      <c r="BC311" s="49">
        <v>20314000000</v>
      </c>
      <c r="BD311" s="50">
        <v>11260000000</v>
      </c>
      <c r="BE311" s="50"/>
      <c r="BF311" s="50"/>
      <c r="BG311" s="51">
        <v>9054000000</v>
      </c>
      <c r="BH311" s="49">
        <v>9697000000</v>
      </c>
      <c r="BI311" s="50"/>
      <c r="BJ311" s="50"/>
      <c r="BK311" s="51"/>
      <c r="BL311" s="49"/>
      <c r="BM311" s="50"/>
      <c r="BN311" s="50"/>
      <c r="BO311" s="50"/>
      <c r="BP311" s="50"/>
      <c r="BQ311" s="51"/>
      <c r="BR311" s="52">
        <v>30011000000</v>
      </c>
      <c r="BS311" s="49">
        <v>20395000000</v>
      </c>
      <c r="BT311" s="50"/>
      <c r="BU311" s="51"/>
      <c r="BV311" s="49">
        <v>17110000000</v>
      </c>
      <c r="BW311" s="50"/>
      <c r="BX311" s="50"/>
      <c r="BY311" s="50"/>
      <c r="BZ311" s="50"/>
      <c r="CA311" s="50"/>
      <c r="CB311" s="50"/>
      <c r="CC311" s="50">
        <v>6899000000</v>
      </c>
      <c r="CD311" s="50"/>
      <c r="CE311" s="50"/>
      <c r="CF311" s="51">
        <v>10211000000</v>
      </c>
      <c r="CG311" s="52">
        <v>37505000000</v>
      </c>
      <c r="CH311" s="60">
        <v>67516000000</v>
      </c>
      <c r="CI311" s="52">
        <v>928000000</v>
      </c>
      <c r="CJ311" s="49">
        <v>66690000000</v>
      </c>
      <c r="CK311" s="50">
        <v>4009000000</v>
      </c>
      <c r="CL311" s="50"/>
      <c r="CM311" s="51">
        <v>62681000000</v>
      </c>
      <c r="CN311" s="54">
        <v>-100406000000</v>
      </c>
      <c r="CO311" s="50">
        <v>94918000000</v>
      </c>
      <c r="CP311" s="51">
        <v>-14936000000</v>
      </c>
      <c r="CQ311" s="54">
        <v>47194000000</v>
      </c>
      <c r="CR311" s="50">
        <v>385000000</v>
      </c>
      <c r="CS311" s="56">
        <v>47579000000</v>
      </c>
      <c r="CT311" s="52">
        <v>115095000000</v>
      </c>
    </row>
    <row r="312" spans="1:98" x14ac:dyDescent="0.2">
      <c r="A312" s="47" t="s">
        <v>928</v>
      </c>
      <c r="B312" s="47" t="s">
        <v>929</v>
      </c>
      <c r="C312" s="47" t="str">
        <f>VLOOKUP(A312,'[1]S&amp;P 500 Wikipedia'!A:D,3,FALSE)</f>
        <v>Industrials</v>
      </c>
      <c r="D312" s="47">
        <v>354246</v>
      </c>
      <c r="E312" s="47" t="s">
        <v>16</v>
      </c>
      <c r="F312" s="47">
        <v>2019</v>
      </c>
      <c r="G312" s="47" t="s">
        <v>17</v>
      </c>
      <c r="H312" s="48">
        <v>43646</v>
      </c>
      <c r="I312" s="48">
        <v>43700</v>
      </c>
      <c r="J312" s="48">
        <v>43775</v>
      </c>
      <c r="K312" s="47">
        <v>128561496</v>
      </c>
      <c r="L312" s="47">
        <v>129265794</v>
      </c>
      <c r="M312" s="47" t="s">
        <v>2129</v>
      </c>
      <c r="N312" s="49">
        <v>3370698000</v>
      </c>
      <c r="O312" s="50">
        <v>3219767000</v>
      </c>
      <c r="P312" s="51">
        <v>150931000</v>
      </c>
      <c r="Q312" s="49">
        <v>2131054000</v>
      </c>
      <c r="R312" s="50">
        <v>2131054000</v>
      </c>
      <c r="S312" s="51"/>
      <c r="T312" s="52"/>
      <c r="U312" s="49">
        <v>1678132000</v>
      </c>
      <c r="V312" s="50"/>
      <c r="W312" s="50"/>
      <c r="X312" s="50"/>
      <c r="Y312" s="51"/>
      <c r="Z312" s="52">
        <v>493202000</v>
      </c>
      <c r="AA312" s="52">
        <v>182494000</v>
      </c>
      <c r="AB312" s="52"/>
      <c r="AC312" s="52"/>
      <c r="AD312" s="52"/>
      <c r="AE312" s="52"/>
      <c r="AF312" s="52"/>
      <c r="AG312" s="52">
        <v>310708000</v>
      </c>
      <c r="AH312" s="52">
        <v>7673086000</v>
      </c>
      <c r="AI312" s="49">
        <v>1768287000</v>
      </c>
      <c r="AJ312" s="50">
        <v>5186730000</v>
      </c>
      <c r="AK312" s="51">
        <v>-3418443000</v>
      </c>
      <c r="AL312" s="49">
        <v>747773000</v>
      </c>
      <c r="AM312" s="50"/>
      <c r="AN312" s="50"/>
      <c r="AO312" s="51"/>
      <c r="AP312" s="49">
        <v>7387544000</v>
      </c>
      <c r="AQ312" s="50">
        <v>1783277000</v>
      </c>
      <c r="AR312" s="50">
        <v>5453805000</v>
      </c>
      <c r="AS312" s="50"/>
      <c r="AT312" s="50"/>
      <c r="AU312" s="50">
        <v>150462000</v>
      </c>
      <c r="AV312" s="50"/>
      <c r="AW312" s="50"/>
      <c r="AX312" s="50"/>
      <c r="AY312" s="50"/>
      <c r="AZ312" s="51"/>
      <c r="BA312" s="52">
        <v>9903604000</v>
      </c>
      <c r="BB312" s="52">
        <v>17576690000</v>
      </c>
      <c r="BC312" s="49">
        <v>2564759000</v>
      </c>
      <c r="BD312" s="50">
        <v>1413155000</v>
      </c>
      <c r="BE312" s="50"/>
      <c r="BF312" s="50"/>
      <c r="BG312" s="51">
        <v>1151604000</v>
      </c>
      <c r="BH312" s="49">
        <v>587014000</v>
      </c>
      <c r="BI312" s="50"/>
      <c r="BJ312" s="50"/>
      <c r="BK312" s="51"/>
      <c r="BL312" s="49"/>
      <c r="BM312" s="50"/>
      <c r="BN312" s="50"/>
      <c r="BO312" s="50"/>
      <c r="BP312" s="50"/>
      <c r="BQ312" s="51"/>
      <c r="BR312" s="52">
        <v>3151773000</v>
      </c>
      <c r="BS312" s="49">
        <v>6520831000</v>
      </c>
      <c r="BT312" s="50"/>
      <c r="BU312" s="51"/>
      <c r="BV312" s="49">
        <v>1935934000</v>
      </c>
      <c r="BW312" s="50"/>
      <c r="BX312" s="50">
        <v>1304379000</v>
      </c>
      <c r="BY312" s="50"/>
      <c r="BZ312" s="50"/>
      <c r="CA312" s="50"/>
      <c r="CB312" s="50"/>
      <c r="CC312" s="50">
        <v>193066000</v>
      </c>
      <c r="CD312" s="50"/>
      <c r="CE312" s="50"/>
      <c r="CF312" s="51">
        <v>438489000</v>
      </c>
      <c r="CG312" s="52">
        <v>8456765000</v>
      </c>
      <c r="CH312" s="60">
        <v>11608538000</v>
      </c>
      <c r="CI312" s="52">
        <v>0</v>
      </c>
      <c r="CJ312" s="49">
        <v>552609000</v>
      </c>
      <c r="CK312" s="50"/>
      <c r="CL312" s="50"/>
      <c r="CM312" s="51"/>
      <c r="CN312" s="54">
        <v>-5309130000</v>
      </c>
      <c r="CO312" s="50">
        <v>12777538000</v>
      </c>
      <c r="CP312" s="51">
        <v>-2059048000</v>
      </c>
      <c r="CQ312" s="54">
        <v>5961969000</v>
      </c>
      <c r="CR312" s="50">
        <v>6183000</v>
      </c>
      <c r="CS312" s="56">
        <v>5968152000</v>
      </c>
      <c r="CT312" s="52">
        <v>17576690000</v>
      </c>
    </row>
    <row r="313" spans="1:98" x14ac:dyDescent="0.2">
      <c r="A313" s="47" t="s">
        <v>985</v>
      </c>
      <c r="B313" s="47" t="s">
        <v>986</v>
      </c>
      <c r="C313" s="47" t="str">
        <f>VLOOKUP(A313,'[1]S&amp;P 500 Wikipedia'!A:D,3,FALSE)</f>
        <v>Consumer Discretionary</v>
      </c>
      <c r="D313" s="47">
        <v>404717</v>
      </c>
      <c r="E313" s="47" t="s">
        <v>16</v>
      </c>
      <c r="F313" s="47">
        <v>2018</v>
      </c>
      <c r="G313" s="47" t="s">
        <v>17</v>
      </c>
      <c r="H313" s="48">
        <v>43465</v>
      </c>
      <c r="I313" s="48">
        <v>43495</v>
      </c>
      <c r="J313" s="48">
        <v>43496</v>
      </c>
      <c r="K313" s="47">
        <v>278864000</v>
      </c>
      <c r="L313" s="47">
        <v>280108000</v>
      </c>
      <c r="M313" s="47" t="s">
        <v>1903</v>
      </c>
      <c r="N313" s="49">
        <v>1110088000</v>
      </c>
      <c r="O313" s="50">
        <v>1110088000</v>
      </c>
      <c r="P313" s="51"/>
      <c r="Q313" s="49"/>
      <c r="R313" s="50"/>
      <c r="S313" s="51"/>
      <c r="T313" s="52"/>
      <c r="U313" s="49">
        <v>7290202000</v>
      </c>
      <c r="V313" s="50"/>
      <c r="W313" s="50"/>
      <c r="X313" s="50"/>
      <c r="Y313" s="51"/>
      <c r="Z313" s="52">
        <v>484966000</v>
      </c>
      <c r="AA313" s="52"/>
      <c r="AB313" s="52"/>
      <c r="AC313" s="52"/>
      <c r="AD313" s="52"/>
      <c r="AE313" s="52"/>
      <c r="AF313" s="52"/>
      <c r="AG313" s="52">
        <v>484966000</v>
      </c>
      <c r="AH313" s="52">
        <v>8885256000</v>
      </c>
      <c r="AI313" s="49"/>
      <c r="AJ313" s="50"/>
      <c r="AK313" s="51"/>
      <c r="AL313" s="49">
        <v>54590000</v>
      </c>
      <c r="AM313" s="50"/>
      <c r="AN313" s="50"/>
      <c r="AO313" s="51"/>
      <c r="AP313" s="49">
        <v>1233130000</v>
      </c>
      <c r="AQ313" s="50">
        <v>127192000</v>
      </c>
      <c r="AR313" s="50"/>
      <c r="AS313" s="50"/>
      <c r="AT313" s="50"/>
      <c r="AU313" s="50">
        <v>275579000</v>
      </c>
      <c r="AV313" s="50"/>
      <c r="AW313" s="50"/>
      <c r="AX313" s="50"/>
      <c r="AY313" s="50"/>
      <c r="AZ313" s="51">
        <v>830359000</v>
      </c>
      <c r="BA313" s="52">
        <v>1287720000</v>
      </c>
      <c r="BB313" s="52">
        <v>10172976000</v>
      </c>
      <c r="BC313" s="49">
        <v>4995202000</v>
      </c>
      <c r="BD313" s="50">
        <v>352029000</v>
      </c>
      <c r="BE313" s="50"/>
      <c r="BF313" s="50"/>
      <c r="BG313" s="51">
        <v>4643173000</v>
      </c>
      <c r="BH313" s="49"/>
      <c r="BI313" s="50"/>
      <c r="BJ313" s="50"/>
      <c r="BK313" s="51"/>
      <c r="BL313" s="49">
        <v>348412000</v>
      </c>
      <c r="BM313" s="50"/>
      <c r="BN313" s="50"/>
      <c r="BO313" s="50"/>
      <c r="BP313" s="50"/>
      <c r="BQ313" s="51">
        <v>348412000</v>
      </c>
      <c r="BR313" s="52">
        <v>5343614000</v>
      </c>
      <c r="BS313" s="49"/>
      <c r="BT313" s="50"/>
      <c r="BU313" s="51"/>
      <c r="BV313" s="49">
        <v>11580000</v>
      </c>
      <c r="BW313" s="50"/>
      <c r="BX313" s="50"/>
      <c r="BY313" s="50"/>
      <c r="BZ313" s="50"/>
      <c r="CA313" s="50"/>
      <c r="CB313" s="50"/>
      <c r="CC313" s="50"/>
      <c r="CD313" s="50"/>
      <c r="CE313" s="50"/>
      <c r="CF313" s="51">
        <v>11580000</v>
      </c>
      <c r="CG313" s="52">
        <v>11580000</v>
      </c>
      <c r="CH313" s="60">
        <v>5355194000</v>
      </c>
      <c r="CI313" s="52">
        <v>0</v>
      </c>
      <c r="CJ313" s="49">
        <v>3204198000</v>
      </c>
      <c r="CK313" s="50"/>
      <c r="CL313" s="50"/>
      <c r="CM313" s="51"/>
      <c r="CN313" s="54"/>
      <c r="CO313" s="50">
        <v>1613929000</v>
      </c>
      <c r="CP313" s="51">
        <v>-345000</v>
      </c>
      <c r="CQ313" s="54">
        <v>4817782000</v>
      </c>
      <c r="CR313" s="50"/>
      <c r="CS313" s="56">
        <v>4817782000</v>
      </c>
      <c r="CT313" s="52">
        <v>10172976000</v>
      </c>
    </row>
    <row r="314" spans="1:98" x14ac:dyDescent="0.2">
      <c r="A314" s="47" t="s">
        <v>925</v>
      </c>
      <c r="B314" s="47" t="s">
        <v>926</v>
      </c>
      <c r="C314" s="47" t="str">
        <f>VLOOKUP(A314,'[1]S&amp;P 500 Wikipedia'!A:D,3,FALSE)</f>
        <v>Materials</v>
      </c>
      <c r="D314" s="47">
        <v>448316</v>
      </c>
      <c r="E314" s="47" t="s">
        <v>16</v>
      </c>
      <c r="F314" s="47">
        <v>2018</v>
      </c>
      <c r="G314" s="47" t="s">
        <v>17</v>
      </c>
      <c r="H314" s="48">
        <v>43465</v>
      </c>
      <c r="I314" s="48">
        <v>43524</v>
      </c>
      <c r="J314" s="48">
        <v>43593</v>
      </c>
      <c r="K314" s="47">
        <v>93900000</v>
      </c>
      <c r="L314" s="47">
        <v>94000000</v>
      </c>
      <c r="M314" s="47" t="s">
        <v>2130</v>
      </c>
      <c r="N314" s="49">
        <v>361500000</v>
      </c>
      <c r="O314" s="50">
        <v>361500000</v>
      </c>
      <c r="P314" s="51"/>
      <c r="Q314" s="49">
        <v>901900000</v>
      </c>
      <c r="R314" s="50">
        <v>901900000</v>
      </c>
      <c r="S314" s="51"/>
      <c r="T314" s="52"/>
      <c r="U314" s="49">
        <v>795600000</v>
      </c>
      <c r="V314" s="50"/>
      <c r="W314" s="50"/>
      <c r="X314" s="50"/>
      <c r="Y314" s="51"/>
      <c r="Z314" s="52">
        <v>56100000</v>
      </c>
      <c r="AA314" s="52">
        <v>39400000</v>
      </c>
      <c r="AB314" s="52"/>
      <c r="AC314" s="52"/>
      <c r="AD314" s="52"/>
      <c r="AE314" s="52">
        <v>16700000</v>
      </c>
      <c r="AF314" s="52"/>
      <c r="AG314" s="52"/>
      <c r="AH314" s="52">
        <v>2115100000</v>
      </c>
      <c r="AI314" s="49">
        <v>3108600000</v>
      </c>
      <c r="AJ314" s="50"/>
      <c r="AK314" s="51"/>
      <c r="AL314" s="49"/>
      <c r="AM314" s="50"/>
      <c r="AN314" s="50"/>
      <c r="AO314" s="51"/>
      <c r="AP314" s="49">
        <v>1346000000</v>
      </c>
      <c r="AQ314" s="50">
        <v>378200000</v>
      </c>
      <c r="AR314" s="50">
        <v>917300000</v>
      </c>
      <c r="AS314" s="50"/>
      <c r="AT314" s="50"/>
      <c r="AU314" s="50"/>
      <c r="AV314" s="50"/>
      <c r="AW314" s="50"/>
      <c r="AX314" s="50"/>
      <c r="AY314" s="50"/>
      <c r="AZ314" s="51">
        <v>50500000</v>
      </c>
      <c r="BA314" s="52">
        <v>4454600000</v>
      </c>
      <c r="BB314" s="52">
        <v>6569700000</v>
      </c>
      <c r="BC314" s="49">
        <v>692200000</v>
      </c>
      <c r="BD314" s="50">
        <v>382200000</v>
      </c>
      <c r="BE314" s="50"/>
      <c r="BF314" s="50">
        <v>76100000</v>
      </c>
      <c r="BG314" s="51">
        <v>233900000</v>
      </c>
      <c r="BH314" s="49">
        <v>1400000</v>
      </c>
      <c r="BI314" s="50"/>
      <c r="BJ314" s="50"/>
      <c r="BK314" s="51"/>
      <c r="BL314" s="49"/>
      <c r="BM314" s="50"/>
      <c r="BN314" s="50"/>
      <c r="BO314" s="50"/>
      <c r="BP314" s="50"/>
      <c r="BQ314" s="51"/>
      <c r="BR314" s="52">
        <v>693600000</v>
      </c>
      <c r="BS314" s="49">
        <v>2501300000</v>
      </c>
      <c r="BT314" s="50"/>
      <c r="BU314" s="51"/>
      <c r="BV314" s="49">
        <v>702400000</v>
      </c>
      <c r="BW314" s="50"/>
      <c r="BX314" s="50">
        <v>357500000</v>
      </c>
      <c r="BY314" s="50"/>
      <c r="BZ314" s="50"/>
      <c r="CA314" s="50"/>
      <c r="CB314" s="50"/>
      <c r="CC314" s="50">
        <v>285200000</v>
      </c>
      <c r="CD314" s="50"/>
      <c r="CE314" s="50"/>
      <c r="CF314" s="51">
        <v>59700000</v>
      </c>
      <c r="CG314" s="52">
        <v>3203700000</v>
      </c>
      <c r="CH314" s="60">
        <v>3897300000</v>
      </c>
      <c r="CI314" s="52"/>
      <c r="CJ314" s="49">
        <v>495400000</v>
      </c>
      <c r="CK314" s="50"/>
      <c r="CL314" s="50"/>
      <c r="CM314" s="51"/>
      <c r="CN314" s="54"/>
      <c r="CO314" s="50">
        <v>2315800000</v>
      </c>
      <c r="CP314" s="51">
        <v>-138800000</v>
      </c>
      <c r="CQ314" s="54">
        <v>2672400000</v>
      </c>
      <c r="CR314" s="50"/>
      <c r="CS314" s="56">
        <v>2672400000</v>
      </c>
      <c r="CT314" s="52">
        <v>6569700000</v>
      </c>
    </row>
    <row r="315" spans="1:98" x14ac:dyDescent="0.2">
      <c r="A315" s="47" t="s">
        <v>946</v>
      </c>
      <c r="B315" s="47" t="s">
        <v>947</v>
      </c>
      <c r="C315" s="47" t="str">
        <f>VLOOKUP(A315,'[1]S&amp;P 500 Wikipedia'!A:D,3,FALSE)</f>
        <v>Health Care</v>
      </c>
      <c r="D315" s="47">
        <v>378197</v>
      </c>
      <c r="E315" s="47" t="s">
        <v>16</v>
      </c>
      <c r="F315" s="47">
        <v>2018</v>
      </c>
      <c r="G315" s="47" t="s">
        <v>17</v>
      </c>
      <c r="H315" s="48">
        <v>43496</v>
      </c>
      <c r="I315" s="48">
        <v>43502</v>
      </c>
      <c r="J315" s="48">
        <v>43502</v>
      </c>
      <c r="K315" s="47">
        <v>110747000</v>
      </c>
      <c r="L315" s="47">
        <v>111607000</v>
      </c>
      <c r="M315" s="47" t="s">
        <v>2131</v>
      </c>
      <c r="N315" s="49">
        <v>163392000</v>
      </c>
      <c r="O315" s="50">
        <v>163392000</v>
      </c>
      <c r="P315" s="51"/>
      <c r="Q315" s="49">
        <v>564041000</v>
      </c>
      <c r="R315" s="50">
        <v>564041000</v>
      </c>
      <c r="S315" s="51"/>
      <c r="T315" s="52"/>
      <c r="U315" s="49">
        <v>366961000</v>
      </c>
      <c r="V315" s="50"/>
      <c r="W315" s="50"/>
      <c r="X315" s="50"/>
      <c r="Y315" s="51"/>
      <c r="Z315" s="52">
        <v>108019000</v>
      </c>
      <c r="AA315" s="52"/>
      <c r="AB315" s="52"/>
      <c r="AC315" s="52"/>
      <c r="AD315" s="52"/>
      <c r="AE315" s="52"/>
      <c r="AF315" s="52"/>
      <c r="AG315" s="52">
        <v>108019000</v>
      </c>
      <c r="AH315" s="52">
        <v>1202413000</v>
      </c>
      <c r="AI315" s="49">
        <v>304538000</v>
      </c>
      <c r="AJ315" s="50">
        <v>706566000</v>
      </c>
      <c r="AK315" s="51">
        <v>-402028000</v>
      </c>
      <c r="AL315" s="49"/>
      <c r="AM315" s="50"/>
      <c r="AN315" s="50"/>
      <c r="AO315" s="51"/>
      <c r="AP315" s="49">
        <v>4450827000</v>
      </c>
      <c r="AQ315" s="50">
        <v>1270867000</v>
      </c>
      <c r="AR315" s="50">
        <v>2940825000</v>
      </c>
      <c r="AS315" s="50"/>
      <c r="AT315" s="50"/>
      <c r="AU315" s="50"/>
      <c r="AV315" s="50"/>
      <c r="AW315" s="50"/>
      <c r="AX315" s="50"/>
      <c r="AY315" s="50"/>
      <c r="AZ315" s="51">
        <v>239135000</v>
      </c>
      <c r="BA315" s="52">
        <v>4755365000</v>
      </c>
      <c r="BB315" s="52">
        <v>5957778000</v>
      </c>
      <c r="BC315" s="49">
        <v>685770000</v>
      </c>
      <c r="BD315" s="50">
        <v>197128000</v>
      </c>
      <c r="BE315" s="50"/>
      <c r="BF315" s="50"/>
      <c r="BG315" s="51">
        <v>488642000</v>
      </c>
      <c r="BH315" s="49">
        <v>17315000</v>
      </c>
      <c r="BI315" s="50"/>
      <c r="BJ315" s="50"/>
      <c r="BK315" s="51"/>
      <c r="BL315" s="49">
        <v>9608000</v>
      </c>
      <c r="BM315" s="50"/>
      <c r="BN315" s="50"/>
      <c r="BO315" s="50"/>
      <c r="BP315" s="50">
        <v>2165000</v>
      </c>
      <c r="BQ315" s="51">
        <v>7443000</v>
      </c>
      <c r="BR315" s="52">
        <v>712693000</v>
      </c>
      <c r="BS315" s="49">
        <v>1983953000</v>
      </c>
      <c r="BT315" s="50"/>
      <c r="BU315" s="51"/>
      <c r="BV315" s="49">
        <v>743955000</v>
      </c>
      <c r="BW315" s="50"/>
      <c r="BX315" s="50"/>
      <c r="BY315" s="50"/>
      <c r="BZ315" s="50"/>
      <c r="CA315" s="50"/>
      <c r="CB315" s="50"/>
      <c r="CC315" s="50"/>
      <c r="CD315" s="50"/>
      <c r="CE315" s="50"/>
      <c r="CF315" s="51">
        <v>743955000</v>
      </c>
      <c r="CG315" s="52">
        <v>2727908000</v>
      </c>
      <c r="CH315" s="60">
        <v>3440601000</v>
      </c>
      <c r="CI315" s="52">
        <v>0</v>
      </c>
      <c r="CJ315" s="49">
        <v>184456000</v>
      </c>
      <c r="CK315" s="50">
        <v>110716000</v>
      </c>
      <c r="CL315" s="50">
        <v>73740000</v>
      </c>
      <c r="CM315" s="51"/>
      <c r="CN315" s="54"/>
      <c r="CO315" s="50">
        <v>2463287000</v>
      </c>
      <c r="CP315" s="51">
        <v>-130566000</v>
      </c>
      <c r="CQ315" s="54">
        <v>2517177000</v>
      </c>
      <c r="CR315" s="50"/>
      <c r="CS315" s="56">
        <v>2517177000</v>
      </c>
      <c r="CT315" s="52">
        <v>5957778000</v>
      </c>
    </row>
    <row r="316" spans="1:98" x14ac:dyDescent="0.2">
      <c r="A316" s="47" t="s">
        <v>976</v>
      </c>
      <c r="B316" s="47" t="s">
        <v>977</v>
      </c>
      <c r="C316" s="47" t="str">
        <f>VLOOKUP(A316,'[1]S&amp;P 500 Wikipedia'!A:D,3,FALSE)</f>
        <v>Real Estate</v>
      </c>
      <c r="D316" s="47">
        <v>113992</v>
      </c>
      <c r="E316" s="47" t="s">
        <v>16</v>
      </c>
      <c r="F316" s="47">
        <v>2018</v>
      </c>
      <c r="G316" s="47" t="s">
        <v>17</v>
      </c>
      <c r="H316" s="48">
        <v>43465</v>
      </c>
      <c r="I316" s="48">
        <v>43509</v>
      </c>
      <c r="J316" s="48">
        <v>43509</v>
      </c>
      <c r="K316" s="47">
        <v>630124000</v>
      </c>
      <c r="L316" s="47">
        <v>654671000</v>
      </c>
      <c r="M316" s="47" t="s">
        <v>1906</v>
      </c>
      <c r="N316" s="49">
        <v>343856000</v>
      </c>
      <c r="O316" s="50">
        <v>343856000</v>
      </c>
      <c r="P316" s="51"/>
      <c r="Q316" s="49"/>
      <c r="R316" s="50"/>
      <c r="S316" s="51"/>
      <c r="T316" s="52"/>
      <c r="U316" s="49"/>
      <c r="V316" s="50"/>
      <c r="W316" s="50"/>
      <c r="X316" s="50"/>
      <c r="Y316" s="51"/>
      <c r="Z316" s="52">
        <v>622288000</v>
      </c>
      <c r="AA316" s="52"/>
      <c r="AB316" s="52"/>
      <c r="AC316" s="52">
        <v>622288000</v>
      </c>
      <c r="AD316" s="52"/>
      <c r="AE316" s="52"/>
      <c r="AF316" s="52"/>
      <c r="AG316" s="52">
        <v>0</v>
      </c>
      <c r="AH316" s="52">
        <v>966144000</v>
      </c>
      <c r="AI316" s="49">
        <v>29930307000</v>
      </c>
      <c r="AJ316" s="50">
        <v>34586987000</v>
      </c>
      <c r="AK316" s="51">
        <v>-4656680000</v>
      </c>
      <c r="AL316" s="49"/>
      <c r="AM316" s="50"/>
      <c r="AN316" s="50"/>
      <c r="AO316" s="51"/>
      <c r="AP316" s="49">
        <v>7521213000</v>
      </c>
      <c r="AQ316" s="50"/>
      <c r="AR316" s="50"/>
      <c r="AS316" s="50"/>
      <c r="AT316" s="50"/>
      <c r="AU316" s="50"/>
      <c r="AV316" s="50"/>
      <c r="AW316" s="50"/>
      <c r="AX316" s="50"/>
      <c r="AY316" s="50">
        <v>5745294000</v>
      </c>
      <c r="AZ316" s="51">
        <v>1775919000</v>
      </c>
      <c r="BA316" s="52">
        <v>37451520000</v>
      </c>
      <c r="BB316" s="52">
        <v>38417664000</v>
      </c>
      <c r="BC316" s="49">
        <v>760515000</v>
      </c>
      <c r="BD316" s="50">
        <v>760515000</v>
      </c>
      <c r="BE316" s="50"/>
      <c r="BF316" s="50"/>
      <c r="BG316" s="51"/>
      <c r="BH316" s="49"/>
      <c r="BI316" s="50"/>
      <c r="BJ316" s="50"/>
      <c r="BK316" s="51"/>
      <c r="BL316" s="49">
        <v>766446000</v>
      </c>
      <c r="BM316" s="50"/>
      <c r="BN316" s="50"/>
      <c r="BO316" s="50"/>
      <c r="BP316" s="50"/>
      <c r="BQ316" s="51">
        <v>766446000</v>
      </c>
      <c r="BR316" s="52">
        <v>1526961000</v>
      </c>
      <c r="BS316" s="49">
        <v>11089815000</v>
      </c>
      <c r="BT316" s="50"/>
      <c r="BU316" s="51"/>
      <c r="BV316" s="49"/>
      <c r="BW316" s="50"/>
      <c r="BX316" s="50"/>
      <c r="BY316" s="50"/>
      <c r="BZ316" s="50"/>
      <c r="CA316" s="50"/>
      <c r="CB316" s="50"/>
      <c r="CC316" s="50"/>
      <c r="CD316" s="50"/>
      <c r="CE316" s="50"/>
      <c r="CF316" s="51"/>
      <c r="CG316" s="52">
        <v>11089815000</v>
      </c>
      <c r="CH316" s="60">
        <v>12616776000</v>
      </c>
      <c r="CI316" s="52">
        <v>68948000</v>
      </c>
      <c r="CJ316" s="49">
        <v>25692283000</v>
      </c>
      <c r="CK316" s="50">
        <v>6296000</v>
      </c>
      <c r="CL316" s="50">
        <v>25685987000</v>
      </c>
      <c r="CM316" s="51"/>
      <c r="CN316" s="54"/>
      <c r="CO316" s="50">
        <v>-2378467000</v>
      </c>
      <c r="CP316" s="51">
        <v>-1084671000</v>
      </c>
      <c r="CQ316" s="54">
        <v>22298093000</v>
      </c>
      <c r="CR316" s="50">
        <v>3502795000</v>
      </c>
      <c r="CS316" s="56">
        <v>25800888000</v>
      </c>
      <c r="CT316" s="52">
        <v>38417664000</v>
      </c>
    </row>
    <row r="317" spans="1:98" x14ac:dyDescent="0.2">
      <c r="A317" s="47" t="s">
        <v>955</v>
      </c>
      <c r="B317" s="47" t="s">
        <v>956</v>
      </c>
      <c r="C317" s="47" t="str">
        <f>VLOOKUP(A317,'[1]S&amp;P 500 Wikipedia'!A:D,3,FALSE)</f>
        <v>Consumer Staples</v>
      </c>
      <c r="D317" s="47">
        <v>82860</v>
      </c>
      <c r="E317" s="47" t="s">
        <v>16</v>
      </c>
      <c r="F317" s="47">
        <v>2018</v>
      </c>
      <c r="G317" s="47" t="s">
        <v>17</v>
      </c>
      <c r="H317" s="48">
        <v>43465</v>
      </c>
      <c r="I317" s="48">
        <v>43503</v>
      </c>
      <c r="J317" s="48">
        <v>43503</v>
      </c>
      <c r="K317" s="47">
        <v>1557000000</v>
      </c>
      <c r="L317" s="47">
        <v>1556000000</v>
      </c>
      <c r="M317" s="47" t="s">
        <v>1907</v>
      </c>
      <c r="N317" s="49">
        <v>6593000000</v>
      </c>
      <c r="O317" s="50">
        <v>6593000000</v>
      </c>
      <c r="P317" s="51"/>
      <c r="Q317" s="49">
        <v>2950000000</v>
      </c>
      <c r="R317" s="50">
        <v>2950000000</v>
      </c>
      <c r="S317" s="51"/>
      <c r="T317" s="52"/>
      <c r="U317" s="49">
        <v>8804000000</v>
      </c>
      <c r="V317" s="50">
        <v>3723000000</v>
      </c>
      <c r="W317" s="50"/>
      <c r="X317" s="50">
        <v>5081000000</v>
      </c>
      <c r="Y317" s="51"/>
      <c r="Z317" s="52">
        <v>1095000000</v>
      </c>
      <c r="AA317" s="52"/>
      <c r="AB317" s="52"/>
      <c r="AC317" s="52"/>
      <c r="AD317" s="52">
        <v>614000000</v>
      </c>
      <c r="AE317" s="52"/>
      <c r="AF317" s="52"/>
      <c r="AG317" s="52">
        <v>481000000</v>
      </c>
      <c r="AH317" s="52">
        <v>19442000000</v>
      </c>
      <c r="AI317" s="49">
        <v>7201000000</v>
      </c>
      <c r="AJ317" s="50">
        <v>14557000000</v>
      </c>
      <c r="AK317" s="51">
        <v>-7356000000</v>
      </c>
      <c r="AL317" s="49"/>
      <c r="AM317" s="50"/>
      <c r="AN317" s="50"/>
      <c r="AO317" s="51"/>
      <c r="AP317" s="49">
        <v>13158000000</v>
      </c>
      <c r="AQ317" s="50"/>
      <c r="AR317" s="50">
        <v>7189000000</v>
      </c>
      <c r="AS317" s="50">
        <v>2278000000</v>
      </c>
      <c r="AT317" s="50"/>
      <c r="AU317" s="50">
        <v>977000000</v>
      </c>
      <c r="AV317" s="50"/>
      <c r="AW317" s="50"/>
      <c r="AX317" s="50"/>
      <c r="AY317" s="50">
        <v>1269000000</v>
      </c>
      <c r="AZ317" s="51">
        <v>1445000000</v>
      </c>
      <c r="BA317" s="52">
        <v>20359000000</v>
      </c>
      <c r="BB317" s="52">
        <v>39801000000</v>
      </c>
      <c r="BC317" s="49">
        <v>12407000000</v>
      </c>
      <c r="BD317" s="50">
        <v>2068000000</v>
      </c>
      <c r="BE317" s="50">
        <v>5664000000</v>
      </c>
      <c r="BF317" s="50">
        <v>1783000000</v>
      </c>
      <c r="BG317" s="51">
        <v>2892000000</v>
      </c>
      <c r="BH317" s="49">
        <v>4784000000</v>
      </c>
      <c r="BI317" s="50">
        <v>730000000</v>
      </c>
      <c r="BJ317" s="50"/>
      <c r="BK317" s="51">
        <v>4054000000</v>
      </c>
      <c r="BL317" s="49"/>
      <c r="BM317" s="50"/>
      <c r="BN317" s="50"/>
      <c r="BO317" s="50"/>
      <c r="BP317" s="50"/>
      <c r="BQ317" s="51"/>
      <c r="BR317" s="52">
        <v>17191000000</v>
      </c>
      <c r="BS317" s="49">
        <v>26975000000</v>
      </c>
      <c r="BT317" s="50"/>
      <c r="BU317" s="51"/>
      <c r="BV317" s="49">
        <v>6374000000</v>
      </c>
      <c r="BW317" s="50"/>
      <c r="BX317" s="50"/>
      <c r="BY317" s="50"/>
      <c r="BZ317" s="50"/>
      <c r="CA317" s="50">
        <v>3083000000</v>
      </c>
      <c r="CB317" s="50"/>
      <c r="CC317" s="50">
        <v>898000000</v>
      </c>
      <c r="CD317" s="50"/>
      <c r="CE317" s="50"/>
      <c r="CF317" s="51">
        <v>2393000000</v>
      </c>
      <c r="CG317" s="52">
        <v>33349000000</v>
      </c>
      <c r="CH317" s="60">
        <v>50540000000</v>
      </c>
      <c r="CI317" s="52"/>
      <c r="CJ317" s="49">
        <v>1939000000</v>
      </c>
      <c r="CK317" s="50">
        <v>0</v>
      </c>
      <c r="CL317" s="50">
        <v>1939000000</v>
      </c>
      <c r="CM317" s="51"/>
      <c r="CN317" s="54">
        <v>-35301000000</v>
      </c>
      <c r="CO317" s="50">
        <v>31014000000</v>
      </c>
      <c r="CP317" s="51">
        <v>-10111000000</v>
      </c>
      <c r="CQ317" s="54">
        <v>-12459000000</v>
      </c>
      <c r="CR317" s="50">
        <v>1720000000</v>
      </c>
      <c r="CS317" s="56">
        <v>-10739000000</v>
      </c>
      <c r="CT317" s="52">
        <v>39801000000</v>
      </c>
    </row>
    <row r="318" spans="1:98" x14ac:dyDescent="0.2">
      <c r="A318" s="47" t="s">
        <v>940</v>
      </c>
      <c r="B318" s="47" t="s">
        <v>941</v>
      </c>
      <c r="C318" s="47" t="str">
        <f>VLOOKUP(A318,'[1]S&amp;P 500 Wikipedia'!A:D,3,FALSE)</f>
        <v>Industrials</v>
      </c>
      <c r="D318" s="47">
        <v>334445</v>
      </c>
      <c r="E318" s="47" t="s">
        <v>16</v>
      </c>
      <c r="F318" s="47">
        <v>2018</v>
      </c>
      <c r="G318" s="47" t="s">
        <v>17</v>
      </c>
      <c r="H318" s="48">
        <v>43465</v>
      </c>
      <c r="I318" s="48">
        <v>43515</v>
      </c>
      <c r="J318" s="48">
        <v>43515</v>
      </c>
      <c r="K318" s="47">
        <v>85171200</v>
      </c>
      <c r="L318" s="47">
        <v>84646500</v>
      </c>
      <c r="M318" s="47" t="s">
        <v>1908</v>
      </c>
      <c r="N318" s="49">
        <v>74300000</v>
      </c>
      <c r="O318" s="50">
        <v>74300000</v>
      </c>
      <c r="P318" s="51"/>
      <c r="Q318" s="49">
        <v>488200000</v>
      </c>
      <c r="R318" s="50"/>
      <c r="S318" s="51"/>
      <c r="T318" s="52"/>
      <c r="U318" s="49">
        <v>387500000</v>
      </c>
      <c r="V318" s="50"/>
      <c r="W318" s="50"/>
      <c r="X318" s="50"/>
      <c r="Y318" s="51"/>
      <c r="Z318" s="52">
        <v>89400000</v>
      </c>
      <c r="AA318" s="52"/>
      <c r="AB318" s="52"/>
      <c r="AC318" s="52"/>
      <c r="AD318" s="52"/>
      <c r="AE318" s="52"/>
      <c r="AF318" s="52">
        <v>0</v>
      </c>
      <c r="AG318" s="52">
        <v>89400000</v>
      </c>
      <c r="AH318" s="52">
        <v>1039400000</v>
      </c>
      <c r="AI318" s="49">
        <v>272600000</v>
      </c>
      <c r="AJ318" s="50"/>
      <c r="AK318" s="51"/>
      <c r="AL318" s="49"/>
      <c r="AM318" s="50"/>
      <c r="AN318" s="50"/>
      <c r="AO318" s="51"/>
      <c r="AP318" s="49">
        <v>2494500000</v>
      </c>
      <c r="AQ318" s="50">
        <v>276300000</v>
      </c>
      <c r="AR318" s="50">
        <v>2072700000</v>
      </c>
      <c r="AS318" s="50"/>
      <c r="AT318" s="50"/>
      <c r="AU318" s="50"/>
      <c r="AV318" s="50"/>
      <c r="AW318" s="50"/>
      <c r="AX318" s="50">
        <v>0</v>
      </c>
      <c r="AY318" s="50"/>
      <c r="AZ318" s="51">
        <v>145500000</v>
      </c>
      <c r="BA318" s="52">
        <v>2767100000</v>
      </c>
      <c r="BB318" s="52">
        <v>3806500000</v>
      </c>
      <c r="BC318" s="49">
        <v>378600000</v>
      </c>
      <c r="BD318" s="50">
        <v>378600000</v>
      </c>
      <c r="BE318" s="50"/>
      <c r="BF318" s="50"/>
      <c r="BG318" s="51"/>
      <c r="BH318" s="49"/>
      <c r="BI318" s="50"/>
      <c r="BJ318" s="50"/>
      <c r="BK318" s="51"/>
      <c r="BL318" s="49">
        <v>440100000</v>
      </c>
      <c r="BM318" s="50"/>
      <c r="BN318" s="50"/>
      <c r="BO318" s="50"/>
      <c r="BP318" s="50">
        <v>0</v>
      </c>
      <c r="BQ318" s="51">
        <v>440100000</v>
      </c>
      <c r="BR318" s="52">
        <v>818700000</v>
      </c>
      <c r="BS318" s="49">
        <v>787600000</v>
      </c>
      <c r="BT318" s="50"/>
      <c r="BU318" s="51"/>
      <c r="BV318" s="49">
        <v>364100000</v>
      </c>
      <c r="BW318" s="50"/>
      <c r="BX318" s="50">
        <v>90000000</v>
      </c>
      <c r="BY318" s="50"/>
      <c r="BZ318" s="50"/>
      <c r="CA318" s="50"/>
      <c r="CB318" s="50"/>
      <c r="CC318" s="50">
        <v>105900000</v>
      </c>
      <c r="CD318" s="50"/>
      <c r="CE318" s="50">
        <v>0</v>
      </c>
      <c r="CF318" s="51">
        <v>168200000</v>
      </c>
      <c r="CG318" s="52">
        <v>1151700000</v>
      </c>
      <c r="CH318" s="60">
        <v>1970400000</v>
      </c>
      <c r="CI318" s="52"/>
      <c r="CJ318" s="49">
        <v>1895500000</v>
      </c>
      <c r="CK318" s="50">
        <v>1700000</v>
      </c>
      <c r="CL318" s="50">
        <v>1893800000</v>
      </c>
      <c r="CM318" s="51"/>
      <c r="CN318" s="54"/>
      <c r="CO318" s="50">
        <v>169200000</v>
      </c>
      <c r="CP318" s="51">
        <v>-228600000</v>
      </c>
      <c r="CQ318" s="54">
        <v>1836100000</v>
      </c>
      <c r="CR318" s="50"/>
      <c r="CS318" s="56">
        <v>1836100000</v>
      </c>
      <c r="CT318" s="52">
        <v>3806500000</v>
      </c>
    </row>
    <row r="319" spans="1:98" x14ac:dyDescent="0.2">
      <c r="A319" s="47" t="s">
        <v>961</v>
      </c>
      <c r="B319" s="47" t="s">
        <v>962</v>
      </c>
      <c r="C319" s="47" t="str">
        <f>VLOOKUP(A319,'[1]S&amp;P 500 Wikipedia'!A:D,3,FALSE)</f>
        <v>Utilities</v>
      </c>
      <c r="D319" s="47">
        <v>327292</v>
      </c>
      <c r="E319" s="47" t="s">
        <v>16</v>
      </c>
      <c r="F319" s="47">
        <v>2018</v>
      </c>
      <c r="G319" s="47" t="s">
        <v>17</v>
      </c>
      <c r="H319" s="48">
        <v>43465</v>
      </c>
      <c r="I319" s="48">
        <v>43518</v>
      </c>
      <c r="J319" s="48">
        <v>43586</v>
      </c>
      <c r="K319" s="47">
        <v>112236000</v>
      </c>
      <c r="L319" s="47">
        <v>112703000</v>
      </c>
      <c r="M319" s="47" t="s">
        <v>2132</v>
      </c>
      <c r="N319" s="49">
        <v>5766000</v>
      </c>
      <c r="O319" s="50">
        <v>5766000</v>
      </c>
      <c r="P319" s="51"/>
      <c r="Q319" s="49">
        <v>263818000</v>
      </c>
      <c r="R319" s="50">
        <v>263818000</v>
      </c>
      <c r="S319" s="51"/>
      <c r="T319" s="52">
        <v>137170000</v>
      </c>
      <c r="U319" s="49">
        <v>294094000</v>
      </c>
      <c r="V319" s="50">
        <v>269065000</v>
      </c>
      <c r="W319" s="50">
        <v>25029000</v>
      </c>
      <c r="X319" s="50"/>
      <c r="Y319" s="51"/>
      <c r="Z319" s="52">
        <v>223030000</v>
      </c>
      <c r="AA319" s="52"/>
      <c r="AB319" s="52"/>
      <c r="AC319" s="52"/>
      <c r="AD319" s="52"/>
      <c r="AE319" s="52"/>
      <c r="AF319" s="52"/>
      <c r="AG319" s="52">
        <v>223030000</v>
      </c>
      <c r="AH319" s="52">
        <v>923878000</v>
      </c>
      <c r="AI319" s="49">
        <v>13766668000</v>
      </c>
      <c r="AJ319" s="50">
        <v>20132682000</v>
      </c>
      <c r="AK319" s="51">
        <v>-6366014000</v>
      </c>
      <c r="AL319" s="49">
        <v>852247000</v>
      </c>
      <c r="AM319" s="50">
        <v>852247000</v>
      </c>
      <c r="AN319" s="50"/>
      <c r="AO319" s="51"/>
      <c r="AP319" s="49">
        <v>2121409000</v>
      </c>
      <c r="AQ319" s="50">
        <v>262902000</v>
      </c>
      <c r="AR319" s="50"/>
      <c r="AS319" s="50"/>
      <c r="AT319" s="50"/>
      <c r="AU319" s="50"/>
      <c r="AV319" s="50"/>
      <c r="AW319" s="50"/>
      <c r="AX319" s="50"/>
      <c r="AY319" s="50"/>
      <c r="AZ319" s="51">
        <v>1858507000</v>
      </c>
      <c r="BA319" s="52">
        <v>16740324000</v>
      </c>
      <c r="BB319" s="52">
        <v>17664202000</v>
      </c>
      <c r="BC319" s="49">
        <v>575937000</v>
      </c>
      <c r="BD319" s="50">
        <v>277336000</v>
      </c>
      <c r="BE319" s="50"/>
      <c r="BF319" s="50">
        <v>82675000</v>
      </c>
      <c r="BG319" s="51">
        <v>215926000</v>
      </c>
      <c r="BH319" s="49">
        <v>576400000</v>
      </c>
      <c r="BI319" s="50">
        <v>76400000</v>
      </c>
      <c r="BJ319" s="50"/>
      <c r="BK319" s="51">
        <v>500000000</v>
      </c>
      <c r="BL319" s="49">
        <v>496627000</v>
      </c>
      <c r="BM319" s="50"/>
      <c r="BN319" s="50"/>
      <c r="BO319" s="50"/>
      <c r="BP319" s="50"/>
      <c r="BQ319" s="51">
        <v>496627000</v>
      </c>
      <c r="BR319" s="52">
        <v>1648964000</v>
      </c>
      <c r="BS319" s="49">
        <v>4638232000</v>
      </c>
      <c r="BT319" s="50"/>
      <c r="BU319" s="51"/>
      <c r="BV319" s="49">
        <v>6028301000</v>
      </c>
      <c r="BW319" s="50"/>
      <c r="BX319" s="50">
        <v>443170000</v>
      </c>
      <c r="BY319" s="50">
        <v>443170000</v>
      </c>
      <c r="BZ319" s="50"/>
      <c r="CA319" s="50"/>
      <c r="CB319" s="50">
        <v>137153000</v>
      </c>
      <c r="CC319" s="50">
        <v>2030343000</v>
      </c>
      <c r="CD319" s="50"/>
      <c r="CE319" s="50"/>
      <c r="CF319" s="51">
        <v>3417635000</v>
      </c>
      <c r="CG319" s="52">
        <v>10666533000</v>
      </c>
      <c r="CH319" s="60">
        <v>12315497000</v>
      </c>
      <c r="CI319" s="52"/>
      <c r="CJ319" s="49">
        <v>2634265000</v>
      </c>
      <c r="CK319" s="50">
        <v>2634265000</v>
      </c>
      <c r="CL319" s="50"/>
      <c r="CM319" s="51"/>
      <c r="CN319" s="54">
        <v>-4825000</v>
      </c>
      <c r="CO319" s="50">
        <v>2641183000</v>
      </c>
      <c r="CP319" s="51">
        <v>-47708000</v>
      </c>
      <c r="CQ319" s="54">
        <v>5222915000</v>
      </c>
      <c r="CR319" s="50">
        <v>125790000</v>
      </c>
      <c r="CS319" s="56">
        <v>5348705000</v>
      </c>
      <c r="CT319" s="52">
        <v>17664202000</v>
      </c>
    </row>
    <row r="320" spans="1:98" x14ac:dyDescent="0.2">
      <c r="A320" s="47" t="s">
        <v>967</v>
      </c>
      <c r="B320" s="47" t="s">
        <v>968</v>
      </c>
      <c r="C320" s="47" t="str">
        <f>VLOOKUP(A320,'[1]S&amp;P 500 Wikipedia'!A:D,3,FALSE)</f>
        <v>Materials</v>
      </c>
      <c r="D320" s="47">
        <v>256062</v>
      </c>
      <c r="E320" s="47" t="s">
        <v>16</v>
      </c>
      <c r="F320" s="47">
        <v>2018</v>
      </c>
      <c r="G320" s="47" t="s">
        <v>17</v>
      </c>
      <c r="H320" s="48">
        <v>43465</v>
      </c>
      <c r="I320" s="48">
        <v>43517</v>
      </c>
      <c r="J320" s="48">
        <v>43517</v>
      </c>
      <c r="K320" s="47">
        <v>238700000</v>
      </c>
      <c r="L320" s="47">
        <v>240200000</v>
      </c>
      <c r="M320" s="47" t="s">
        <v>1910</v>
      </c>
      <c r="N320" s="49">
        <v>963000000</v>
      </c>
      <c r="O320" s="50">
        <v>902000000</v>
      </c>
      <c r="P320" s="51">
        <v>61000000</v>
      </c>
      <c r="Q320" s="49">
        <v>2845000000</v>
      </c>
      <c r="R320" s="50"/>
      <c r="S320" s="51"/>
      <c r="T320" s="52"/>
      <c r="U320" s="49">
        <v>1783000000</v>
      </c>
      <c r="V320" s="50"/>
      <c r="W320" s="50"/>
      <c r="X320" s="50"/>
      <c r="Y320" s="51"/>
      <c r="Z320" s="52">
        <v>370000000</v>
      </c>
      <c r="AA320" s="52"/>
      <c r="AB320" s="52"/>
      <c r="AC320" s="52"/>
      <c r="AD320" s="52"/>
      <c r="AE320" s="52"/>
      <c r="AF320" s="52"/>
      <c r="AG320" s="52">
        <v>370000000</v>
      </c>
      <c r="AH320" s="52">
        <v>5961000000</v>
      </c>
      <c r="AI320" s="49">
        <v>2805000000</v>
      </c>
      <c r="AJ320" s="50">
        <v>2805000000</v>
      </c>
      <c r="AK320" s="51"/>
      <c r="AL320" s="49">
        <v>251000000</v>
      </c>
      <c r="AM320" s="50"/>
      <c r="AN320" s="50"/>
      <c r="AO320" s="51"/>
      <c r="AP320" s="49">
        <v>6998000000</v>
      </c>
      <c r="AQ320" s="50">
        <v>1972000000</v>
      </c>
      <c r="AR320" s="50">
        <v>4070000000</v>
      </c>
      <c r="AS320" s="50"/>
      <c r="AT320" s="50"/>
      <c r="AU320" s="50">
        <v>229000000</v>
      </c>
      <c r="AV320" s="50"/>
      <c r="AW320" s="50"/>
      <c r="AX320" s="50"/>
      <c r="AY320" s="50"/>
      <c r="AZ320" s="51">
        <v>727000000</v>
      </c>
      <c r="BA320" s="52">
        <v>10054000000</v>
      </c>
      <c r="BB320" s="52">
        <v>16015000000</v>
      </c>
      <c r="BC320" s="49">
        <v>3623000000</v>
      </c>
      <c r="BD320" s="50"/>
      <c r="BE320" s="50"/>
      <c r="BF320" s="50"/>
      <c r="BG320" s="51"/>
      <c r="BH320" s="49">
        <v>651000000</v>
      </c>
      <c r="BI320" s="50"/>
      <c r="BJ320" s="50"/>
      <c r="BK320" s="51"/>
      <c r="BL320" s="49">
        <v>99000000</v>
      </c>
      <c r="BM320" s="50"/>
      <c r="BN320" s="50"/>
      <c r="BO320" s="50"/>
      <c r="BP320" s="50"/>
      <c r="BQ320" s="51">
        <v>99000000</v>
      </c>
      <c r="BR320" s="52">
        <v>4373000000</v>
      </c>
      <c r="BS320" s="49">
        <v>4365000000</v>
      </c>
      <c r="BT320" s="50"/>
      <c r="BU320" s="51"/>
      <c r="BV320" s="49">
        <v>2545000000</v>
      </c>
      <c r="BW320" s="50"/>
      <c r="BX320" s="50">
        <v>1274000000</v>
      </c>
      <c r="BY320" s="50">
        <v>645000000</v>
      </c>
      <c r="BZ320" s="50">
        <v>629000000</v>
      </c>
      <c r="CA320" s="50"/>
      <c r="CB320" s="50"/>
      <c r="CC320" s="50">
        <v>429000000</v>
      </c>
      <c r="CD320" s="50"/>
      <c r="CE320" s="50"/>
      <c r="CF320" s="51">
        <v>842000000</v>
      </c>
      <c r="CG320" s="52">
        <v>6910000000</v>
      </c>
      <c r="CH320" s="60">
        <v>11283000000</v>
      </c>
      <c r="CI320" s="52"/>
      <c r="CJ320" s="49">
        <v>1757000000</v>
      </c>
      <c r="CK320" s="50"/>
      <c r="CL320" s="50"/>
      <c r="CM320" s="51"/>
      <c r="CN320" s="54">
        <v>-12958000000</v>
      </c>
      <c r="CO320" s="50">
        <v>18131000000</v>
      </c>
      <c r="CP320" s="51">
        <v>-2300000000</v>
      </c>
      <c r="CQ320" s="54">
        <v>4630000000</v>
      </c>
      <c r="CR320" s="50">
        <v>102000000</v>
      </c>
      <c r="CS320" s="56">
        <v>4732000000</v>
      </c>
      <c r="CT320" s="52">
        <v>16015000000</v>
      </c>
    </row>
    <row r="321" spans="1:98" x14ac:dyDescent="0.2">
      <c r="A321" s="47" t="s">
        <v>970</v>
      </c>
      <c r="B321" s="47" t="s">
        <v>971</v>
      </c>
      <c r="C321" s="47" t="str">
        <f>VLOOKUP(A321,'[1]S&amp;P 500 Wikipedia'!A:D,3,FALSE)</f>
        <v>Utilities</v>
      </c>
      <c r="D321" s="47">
        <v>26853</v>
      </c>
      <c r="E321" s="47" t="s">
        <v>16</v>
      </c>
      <c r="F321" s="47">
        <v>2018</v>
      </c>
      <c r="G321" s="47" t="s">
        <v>17</v>
      </c>
      <c r="H321" s="48">
        <v>43465</v>
      </c>
      <c r="I321" s="48">
        <v>43510</v>
      </c>
      <c r="J321" s="48">
        <v>43510</v>
      </c>
      <c r="K321" s="47">
        <v>720506000</v>
      </c>
      <c r="L321" s="47">
        <v>727661000</v>
      </c>
      <c r="M321" s="47" t="s">
        <v>1911</v>
      </c>
      <c r="N321" s="49">
        <v>621000000</v>
      </c>
      <c r="O321" s="50">
        <v>621000000</v>
      </c>
      <c r="P321" s="51"/>
      <c r="Q321" s="49">
        <v>663000000</v>
      </c>
      <c r="R321" s="50">
        <v>663000000</v>
      </c>
      <c r="S321" s="51"/>
      <c r="T321" s="52"/>
      <c r="U321" s="49">
        <v>303000000</v>
      </c>
      <c r="V321" s="50"/>
      <c r="W321" s="50"/>
      <c r="X321" s="50"/>
      <c r="Y321" s="51"/>
      <c r="Z321" s="52">
        <v>845000000</v>
      </c>
      <c r="AA321" s="52">
        <v>70000000</v>
      </c>
      <c r="AB321" s="52">
        <v>109000000</v>
      </c>
      <c r="AC321" s="52"/>
      <c r="AD321" s="52"/>
      <c r="AE321" s="52"/>
      <c r="AF321" s="52"/>
      <c r="AG321" s="52">
        <v>666000000</v>
      </c>
      <c r="AH321" s="52">
        <v>2432000000</v>
      </c>
      <c r="AI321" s="49">
        <v>34458000000</v>
      </c>
      <c r="AJ321" s="50">
        <v>41869000000</v>
      </c>
      <c r="AK321" s="51">
        <v>-7411000000</v>
      </c>
      <c r="AL321" s="49"/>
      <c r="AM321" s="50"/>
      <c r="AN321" s="50"/>
      <c r="AO321" s="51"/>
      <c r="AP321" s="49">
        <v>6506000000</v>
      </c>
      <c r="AQ321" s="50"/>
      <c r="AR321" s="50">
        <v>3162000000</v>
      </c>
      <c r="AS321" s="50">
        <v>716000000</v>
      </c>
      <c r="AT321" s="50"/>
      <c r="AU321" s="50"/>
      <c r="AV321" s="50"/>
      <c r="AW321" s="50"/>
      <c r="AX321" s="50"/>
      <c r="AY321" s="50"/>
      <c r="AZ321" s="51">
        <v>2628000000</v>
      </c>
      <c r="BA321" s="52">
        <v>40964000000</v>
      </c>
      <c r="BB321" s="52">
        <v>43396000000</v>
      </c>
      <c r="BC321" s="49">
        <v>1673000000</v>
      </c>
      <c r="BD321" s="50">
        <v>989000000</v>
      </c>
      <c r="BE321" s="50"/>
      <c r="BF321" s="50">
        <v>574000000</v>
      </c>
      <c r="BG321" s="51">
        <v>110000000</v>
      </c>
      <c r="BH321" s="49">
        <v>1960000000</v>
      </c>
      <c r="BI321" s="50">
        <v>1430000000</v>
      </c>
      <c r="BJ321" s="50"/>
      <c r="BK321" s="51">
        <v>530000000</v>
      </c>
      <c r="BL321" s="49">
        <v>930000000</v>
      </c>
      <c r="BM321" s="50"/>
      <c r="BN321" s="50"/>
      <c r="BO321" s="50"/>
      <c r="BP321" s="50"/>
      <c r="BQ321" s="51">
        <v>930000000</v>
      </c>
      <c r="BR321" s="52">
        <v>4563000000</v>
      </c>
      <c r="BS321" s="49">
        <v>20069000000</v>
      </c>
      <c r="BT321" s="50"/>
      <c r="BU321" s="51"/>
      <c r="BV321" s="49">
        <v>7107000000</v>
      </c>
      <c r="BW321" s="50"/>
      <c r="BX321" s="50">
        <v>771000000</v>
      </c>
      <c r="BY321" s="50">
        <v>771000000</v>
      </c>
      <c r="BZ321" s="50"/>
      <c r="CA321" s="50"/>
      <c r="CB321" s="50"/>
      <c r="CC321" s="50">
        <v>2796000000</v>
      </c>
      <c r="CD321" s="50"/>
      <c r="CE321" s="50"/>
      <c r="CF321" s="51">
        <v>3540000000</v>
      </c>
      <c r="CG321" s="52">
        <v>27176000000</v>
      </c>
      <c r="CH321" s="60">
        <v>31739000000</v>
      </c>
      <c r="CI321" s="52"/>
      <c r="CJ321" s="49">
        <v>11028000000</v>
      </c>
      <c r="CK321" s="50"/>
      <c r="CL321" s="50"/>
      <c r="CM321" s="51"/>
      <c r="CN321" s="54"/>
      <c r="CO321" s="50">
        <v>4593000000</v>
      </c>
      <c r="CP321" s="51">
        <v>-3964000000</v>
      </c>
      <c r="CQ321" s="54">
        <v>11657000000</v>
      </c>
      <c r="CR321" s="50"/>
      <c r="CS321" s="56">
        <v>11657000000</v>
      </c>
      <c r="CT321" s="52">
        <v>43396000000</v>
      </c>
    </row>
    <row r="322" spans="1:98" x14ac:dyDescent="0.2">
      <c r="A322" s="47" t="s">
        <v>949</v>
      </c>
      <c r="B322" s="47" t="s">
        <v>950</v>
      </c>
      <c r="C322" s="47" t="str">
        <f>VLOOKUP(A322,'[1]S&amp;P 500 Wikipedia'!A:D,3,FALSE)</f>
        <v>Health Care</v>
      </c>
      <c r="D322" s="47">
        <v>334568</v>
      </c>
      <c r="E322" s="47" t="s">
        <v>16</v>
      </c>
      <c r="F322" s="47">
        <v>2012</v>
      </c>
      <c r="G322" s="47" t="s">
        <v>17</v>
      </c>
      <c r="H322" s="48">
        <v>41090</v>
      </c>
      <c r="I322" s="48">
        <v>41137</v>
      </c>
      <c r="J322" s="48">
        <v>41501</v>
      </c>
      <c r="K322" s="47">
        <v>93400000</v>
      </c>
      <c r="L322" s="47">
        <v>94300000</v>
      </c>
      <c r="M322" s="47" t="s">
        <v>1300</v>
      </c>
      <c r="N322" s="49">
        <v>602500000</v>
      </c>
      <c r="O322" s="50">
        <v>602500000</v>
      </c>
      <c r="P322" s="51"/>
      <c r="Q322" s="49">
        <v>572600000</v>
      </c>
      <c r="R322" s="50">
        <v>572600000</v>
      </c>
      <c r="S322" s="51"/>
      <c r="T322" s="52"/>
      <c r="U322" s="49">
        <v>547500000</v>
      </c>
      <c r="V322" s="50"/>
      <c r="W322" s="50"/>
      <c r="X322" s="50"/>
      <c r="Y322" s="51"/>
      <c r="Z322" s="52">
        <v>73300000</v>
      </c>
      <c r="AA322" s="52">
        <v>26600000</v>
      </c>
      <c r="AB322" s="52"/>
      <c r="AC322" s="52"/>
      <c r="AD322" s="52">
        <v>45700000</v>
      </c>
      <c r="AE322" s="52">
        <v>1000000</v>
      </c>
      <c r="AF322" s="52"/>
      <c r="AG322" s="52"/>
      <c r="AH322" s="52">
        <v>1795900000</v>
      </c>
      <c r="AI322" s="49">
        <v>578400000</v>
      </c>
      <c r="AJ322" s="50">
        <v>1118900000</v>
      </c>
      <c r="AK322" s="51">
        <v>-540500000</v>
      </c>
      <c r="AL322" s="49"/>
      <c r="AM322" s="50"/>
      <c r="AN322" s="50"/>
      <c r="AO322" s="51"/>
      <c r="AP322" s="49">
        <v>1649800000</v>
      </c>
      <c r="AQ322" s="50"/>
      <c r="AR322" s="50">
        <v>820100000</v>
      </c>
      <c r="AS322" s="50">
        <v>729300000</v>
      </c>
      <c r="AT322" s="50"/>
      <c r="AU322" s="50">
        <v>13400000</v>
      </c>
      <c r="AV322" s="50"/>
      <c r="AW322" s="50"/>
      <c r="AX322" s="50"/>
      <c r="AY322" s="50"/>
      <c r="AZ322" s="51">
        <v>87000000</v>
      </c>
      <c r="BA322" s="52">
        <v>2228200000</v>
      </c>
      <c r="BB322" s="52">
        <v>4024100000</v>
      </c>
      <c r="BC322" s="49">
        <v>522700000</v>
      </c>
      <c r="BD322" s="50">
        <v>317300000</v>
      </c>
      <c r="BE322" s="50">
        <v>12900000</v>
      </c>
      <c r="BF322" s="50"/>
      <c r="BG322" s="51">
        <v>192500000</v>
      </c>
      <c r="BH322" s="49">
        <v>40100000</v>
      </c>
      <c r="BI322" s="50">
        <v>100000</v>
      </c>
      <c r="BJ322" s="50"/>
      <c r="BK322" s="51">
        <v>40000000</v>
      </c>
      <c r="BL322" s="49">
        <v>89900000</v>
      </c>
      <c r="BM322" s="50"/>
      <c r="BN322" s="50"/>
      <c r="BO322" s="50">
        <v>0</v>
      </c>
      <c r="BP322" s="50"/>
      <c r="BQ322" s="51">
        <v>89900000</v>
      </c>
      <c r="BR322" s="52">
        <v>652700000</v>
      </c>
      <c r="BS322" s="49">
        <v>1329200000</v>
      </c>
      <c r="BT322" s="50">
        <v>1329200000</v>
      </c>
      <c r="BU322" s="51"/>
      <c r="BV322" s="49">
        <v>189400000</v>
      </c>
      <c r="BW322" s="50"/>
      <c r="BX322" s="50"/>
      <c r="BY322" s="50"/>
      <c r="BZ322" s="50"/>
      <c r="CA322" s="50"/>
      <c r="CB322" s="50"/>
      <c r="CC322" s="50">
        <v>24100000</v>
      </c>
      <c r="CD322" s="50"/>
      <c r="CE322" s="50"/>
      <c r="CF322" s="51">
        <v>165300000</v>
      </c>
      <c r="CG322" s="52">
        <v>1518600000</v>
      </c>
      <c r="CH322" s="60">
        <v>2171300000</v>
      </c>
      <c r="CI322" s="52">
        <v>0</v>
      </c>
      <c r="CJ322" s="49">
        <v>504700000</v>
      </c>
      <c r="CK322" s="50">
        <v>504700000</v>
      </c>
      <c r="CL322" s="50"/>
      <c r="CM322" s="51"/>
      <c r="CN322" s="54"/>
      <c r="CO322" s="50">
        <v>1306900000</v>
      </c>
      <c r="CP322" s="51">
        <v>39400000</v>
      </c>
      <c r="CQ322" s="54">
        <v>1851000000</v>
      </c>
      <c r="CR322" s="50">
        <v>1600000</v>
      </c>
      <c r="CS322" s="56">
        <v>1852600000</v>
      </c>
      <c r="CT322" s="52">
        <v>4023900000</v>
      </c>
    </row>
    <row r="323" spans="1:98" x14ac:dyDescent="0.2">
      <c r="A323" s="47" t="s">
        <v>982</v>
      </c>
      <c r="B323" s="47" t="s">
        <v>983</v>
      </c>
      <c r="C323" s="47" t="str">
        <f>VLOOKUP(A323,'[1]S&amp;P 500 Wikipedia'!A:D,3,FALSE)</f>
        <v>Real Estate</v>
      </c>
      <c r="D323" s="47">
        <v>378204</v>
      </c>
      <c r="E323" s="47" t="s">
        <v>16</v>
      </c>
      <c r="F323" s="47">
        <v>2018</v>
      </c>
      <c r="G323" s="47" t="s">
        <v>17</v>
      </c>
      <c r="H323" s="48">
        <v>43465</v>
      </c>
      <c r="I323" s="48">
        <v>43523</v>
      </c>
      <c r="J323" s="48">
        <v>43523</v>
      </c>
      <c r="K323" s="47">
        <v>174077000</v>
      </c>
      <c r="L323" s="47">
        <v>174468000</v>
      </c>
      <c r="M323" s="47" t="s">
        <v>1912</v>
      </c>
      <c r="N323" s="49">
        <v>361218000</v>
      </c>
      <c r="O323" s="50">
        <v>361218000</v>
      </c>
      <c r="P323" s="51"/>
      <c r="Q323" s="49"/>
      <c r="R323" s="50"/>
      <c r="S323" s="51"/>
      <c r="T323" s="52"/>
      <c r="U323" s="49"/>
      <c r="V323" s="50"/>
      <c r="W323" s="50"/>
      <c r="X323" s="50"/>
      <c r="Y323" s="51"/>
      <c r="Z323" s="52"/>
      <c r="AA323" s="52"/>
      <c r="AB323" s="52"/>
      <c r="AC323" s="52"/>
      <c r="AD323" s="52"/>
      <c r="AE323" s="52"/>
      <c r="AF323" s="52"/>
      <c r="AG323" s="52"/>
      <c r="AH323" s="52">
        <v>361218000</v>
      </c>
      <c r="AI323" s="49">
        <v>9442111000</v>
      </c>
      <c r="AJ323" s="50">
        <v>15582183000</v>
      </c>
      <c r="AK323" s="51">
        <v>-6140072000</v>
      </c>
      <c r="AL323" s="49"/>
      <c r="AM323" s="50"/>
      <c r="AN323" s="50"/>
      <c r="AO323" s="51"/>
      <c r="AP323" s="49">
        <v>1124941000</v>
      </c>
      <c r="AQ323" s="50">
        <v>209856000</v>
      </c>
      <c r="AR323" s="50"/>
      <c r="AS323" s="50"/>
      <c r="AT323" s="50"/>
      <c r="AU323" s="50"/>
      <c r="AV323" s="50"/>
      <c r="AW323" s="50"/>
      <c r="AX323" s="50"/>
      <c r="AY323" s="50">
        <v>783988000</v>
      </c>
      <c r="AZ323" s="51">
        <v>131097000</v>
      </c>
      <c r="BA323" s="52">
        <v>10567052000</v>
      </c>
      <c r="BB323" s="52">
        <v>10928270000</v>
      </c>
      <c r="BC323" s="49">
        <v>371259000</v>
      </c>
      <c r="BD323" s="50">
        <v>371259000</v>
      </c>
      <c r="BE323" s="50"/>
      <c r="BF323" s="50"/>
      <c r="BG323" s="51"/>
      <c r="BH323" s="49"/>
      <c r="BI323" s="50"/>
      <c r="BJ323" s="50"/>
      <c r="BK323" s="51"/>
      <c r="BL323" s="49"/>
      <c r="BM323" s="50"/>
      <c r="BN323" s="50"/>
      <c r="BO323" s="50"/>
      <c r="BP323" s="50"/>
      <c r="BQ323" s="51"/>
      <c r="BR323" s="52">
        <v>371259000</v>
      </c>
      <c r="BS323" s="49">
        <v>1412283000</v>
      </c>
      <c r="BT323" s="50">
        <v>1412283000</v>
      </c>
      <c r="BU323" s="51"/>
      <c r="BV323" s="49">
        <v>0</v>
      </c>
      <c r="BW323" s="50"/>
      <c r="BX323" s="50"/>
      <c r="BY323" s="50"/>
      <c r="BZ323" s="50"/>
      <c r="CA323" s="50"/>
      <c r="CB323" s="50"/>
      <c r="CC323" s="50"/>
      <c r="CD323" s="50"/>
      <c r="CE323" s="50"/>
      <c r="CF323" s="51">
        <v>0</v>
      </c>
      <c r="CG323" s="52">
        <v>1412283000</v>
      </c>
      <c r="CH323" s="60">
        <v>1783542000</v>
      </c>
      <c r="CI323" s="52">
        <v>4025000000</v>
      </c>
      <c r="CJ323" s="49">
        <v>5735898000</v>
      </c>
      <c r="CK323" s="50">
        <v>17413000</v>
      </c>
      <c r="CL323" s="50">
        <v>5718485000</v>
      </c>
      <c r="CM323" s="51"/>
      <c r="CN323" s="54"/>
      <c r="CO323" s="50">
        <v>-577360000</v>
      </c>
      <c r="CP323" s="51">
        <v>-64060000</v>
      </c>
      <c r="CQ323" s="54">
        <v>9119478000</v>
      </c>
      <c r="CR323" s="50">
        <v>25250000</v>
      </c>
      <c r="CS323" s="56">
        <v>9144728000</v>
      </c>
      <c r="CT323" s="52">
        <v>10928270000</v>
      </c>
    </row>
    <row r="324" spans="1:98" x14ac:dyDescent="0.2">
      <c r="A324" s="47" t="s">
        <v>958</v>
      </c>
      <c r="B324" s="47" t="s">
        <v>959</v>
      </c>
      <c r="C324" s="47" t="str">
        <f>VLOOKUP(A324,'[1]S&amp;P 500 Wikipedia'!A:D,3,FALSE)</f>
        <v>Energy</v>
      </c>
      <c r="D324" s="47">
        <v>353084</v>
      </c>
      <c r="E324" s="47" t="s">
        <v>16</v>
      </c>
      <c r="F324" s="47">
        <v>2018</v>
      </c>
      <c r="G324" s="47" t="s">
        <v>17</v>
      </c>
      <c r="H324" s="48">
        <v>43465</v>
      </c>
      <c r="I324" s="48">
        <v>43518</v>
      </c>
      <c r="J324" s="48">
        <v>43518</v>
      </c>
      <c r="K324" s="47">
        <v>461327000</v>
      </c>
      <c r="L324" s="47">
        <v>465442000</v>
      </c>
      <c r="M324" s="47" t="s">
        <v>1913</v>
      </c>
      <c r="N324" s="49">
        <v>3019000000</v>
      </c>
      <c r="O324" s="50">
        <v>3019000000</v>
      </c>
      <c r="P324" s="51"/>
      <c r="Q324" s="49">
        <v>5414000000</v>
      </c>
      <c r="R324" s="50"/>
      <c r="S324" s="51"/>
      <c r="T324" s="52"/>
      <c r="U324" s="49">
        <v>3543000000</v>
      </c>
      <c r="V324" s="50"/>
      <c r="W324" s="50"/>
      <c r="X324" s="50"/>
      <c r="Y324" s="51"/>
      <c r="Z324" s="52">
        <v>1233000000</v>
      </c>
      <c r="AA324" s="52">
        <v>474000000</v>
      </c>
      <c r="AB324" s="52"/>
      <c r="AC324" s="52"/>
      <c r="AD324" s="52"/>
      <c r="AE324" s="52"/>
      <c r="AF324" s="52"/>
      <c r="AG324" s="52">
        <v>759000000</v>
      </c>
      <c r="AH324" s="52">
        <v>13209000000</v>
      </c>
      <c r="AI324" s="49">
        <v>22018000000</v>
      </c>
      <c r="AJ324" s="50"/>
      <c r="AK324" s="51"/>
      <c r="AL324" s="49">
        <v>14421000000</v>
      </c>
      <c r="AM324" s="50"/>
      <c r="AN324" s="50"/>
      <c r="AO324" s="51"/>
      <c r="AP324" s="49">
        <v>4654000000</v>
      </c>
      <c r="AQ324" s="50">
        <v>869000000</v>
      </c>
      <c r="AR324" s="50">
        <v>3270000000</v>
      </c>
      <c r="AS324" s="50"/>
      <c r="AT324" s="50"/>
      <c r="AU324" s="50"/>
      <c r="AV324" s="50"/>
      <c r="AW324" s="50"/>
      <c r="AX324" s="50"/>
      <c r="AY324" s="50"/>
      <c r="AZ324" s="51">
        <v>515000000</v>
      </c>
      <c r="BA324" s="52">
        <v>41093000000</v>
      </c>
      <c r="BB324" s="52">
        <v>54302000000</v>
      </c>
      <c r="BC324" s="49">
        <v>7702000000</v>
      </c>
      <c r="BD324" s="50">
        <v>6113000000</v>
      </c>
      <c r="BE324" s="50"/>
      <c r="BF324" s="50"/>
      <c r="BG324" s="51">
        <v>1589000000</v>
      </c>
      <c r="BH324" s="49">
        <v>67000000</v>
      </c>
      <c r="BI324" s="50"/>
      <c r="BJ324" s="50"/>
      <c r="BK324" s="51"/>
      <c r="BL324" s="49">
        <v>1166000000</v>
      </c>
      <c r="BM324" s="50"/>
      <c r="BN324" s="50"/>
      <c r="BO324" s="50"/>
      <c r="BP324" s="50"/>
      <c r="BQ324" s="51">
        <v>1166000000</v>
      </c>
      <c r="BR324" s="52">
        <v>8935000000</v>
      </c>
      <c r="BS324" s="49">
        <v>11093000000</v>
      </c>
      <c r="BT324" s="50"/>
      <c r="BU324" s="51"/>
      <c r="BV324" s="49">
        <v>7121000000</v>
      </c>
      <c r="BW324" s="50"/>
      <c r="BX324" s="50">
        <v>867000000</v>
      </c>
      <c r="BY324" s="50"/>
      <c r="BZ324" s="50"/>
      <c r="CA324" s="50"/>
      <c r="CB324" s="50"/>
      <c r="CC324" s="50">
        <v>5275000000</v>
      </c>
      <c r="CD324" s="50"/>
      <c r="CE324" s="50"/>
      <c r="CF324" s="51">
        <v>979000000</v>
      </c>
      <c r="CG324" s="52">
        <v>18214000000</v>
      </c>
      <c r="CH324" s="60">
        <v>27149000000</v>
      </c>
      <c r="CI324" s="52"/>
      <c r="CJ324" s="49">
        <v>19879000000</v>
      </c>
      <c r="CK324" s="50"/>
      <c r="CL324" s="50"/>
      <c r="CM324" s="51"/>
      <c r="CN324" s="54">
        <v>-15023000000</v>
      </c>
      <c r="CO324" s="50">
        <v>20489000000</v>
      </c>
      <c r="CP324" s="51">
        <v>-692000000</v>
      </c>
      <c r="CQ324" s="54">
        <v>24653000000</v>
      </c>
      <c r="CR324" s="50">
        <v>2500000000</v>
      </c>
      <c r="CS324" s="56">
        <v>27153000000</v>
      </c>
      <c r="CT324" s="52">
        <v>54302000000</v>
      </c>
    </row>
    <row r="325" spans="1:98" x14ac:dyDescent="0.2">
      <c r="A325" s="47" t="s">
        <v>988</v>
      </c>
      <c r="B325" s="47" t="s">
        <v>989</v>
      </c>
      <c r="C325" s="47" t="str">
        <f>VLOOKUP(A325,'[1]S&amp;P 500 Wikipedia'!A:D,3,FALSE)</f>
        <v>Consumer Discretionary</v>
      </c>
      <c r="D325" s="47">
        <v>46764</v>
      </c>
      <c r="E325" s="47" t="s">
        <v>16</v>
      </c>
      <c r="F325" s="47">
        <v>2018</v>
      </c>
      <c r="G325" s="47" t="s">
        <v>17</v>
      </c>
      <c r="H325" s="48">
        <v>43524</v>
      </c>
      <c r="I325" s="48">
        <v>43553</v>
      </c>
      <c r="J325" s="48">
        <v>43714</v>
      </c>
      <c r="K325" s="47">
        <v>75500000</v>
      </c>
      <c r="L325" s="47">
        <v>76000000</v>
      </c>
      <c r="M325" s="47" t="s">
        <v>2133</v>
      </c>
      <c r="N325" s="49">
        <v>452000000</v>
      </c>
      <c r="O325" s="50">
        <v>452000000</v>
      </c>
      <c r="P325" s="51"/>
      <c r="Q325" s="49">
        <v>777800000</v>
      </c>
      <c r="R325" s="50">
        <v>777800000</v>
      </c>
      <c r="S325" s="51"/>
      <c r="T325" s="52"/>
      <c r="U325" s="49">
        <v>1732400000</v>
      </c>
      <c r="V325" s="50"/>
      <c r="W325" s="50"/>
      <c r="X325" s="50"/>
      <c r="Y325" s="51"/>
      <c r="Z325" s="52">
        <v>276400000</v>
      </c>
      <c r="AA325" s="52">
        <v>168700000</v>
      </c>
      <c r="AB325" s="52"/>
      <c r="AC325" s="52"/>
      <c r="AD325" s="52"/>
      <c r="AE325" s="52"/>
      <c r="AF325" s="52"/>
      <c r="AG325" s="52">
        <v>107700000</v>
      </c>
      <c r="AH325" s="52">
        <v>3238600000</v>
      </c>
      <c r="AI325" s="49">
        <v>984500000</v>
      </c>
      <c r="AJ325" s="50"/>
      <c r="AK325" s="51"/>
      <c r="AL325" s="49"/>
      <c r="AM325" s="50"/>
      <c r="AN325" s="50"/>
      <c r="AO325" s="51"/>
      <c r="AP325" s="49">
        <v>7640600000</v>
      </c>
      <c r="AQ325" s="50">
        <v>2863700000</v>
      </c>
      <c r="AR325" s="50">
        <v>3670500000</v>
      </c>
      <c r="AS325" s="50">
        <v>705500000</v>
      </c>
      <c r="AT325" s="50"/>
      <c r="AU325" s="50"/>
      <c r="AV325" s="50"/>
      <c r="AW325" s="50"/>
      <c r="AX325" s="50"/>
      <c r="AY325" s="50"/>
      <c r="AZ325" s="51">
        <v>400900000</v>
      </c>
      <c r="BA325" s="52">
        <v>8625100000</v>
      </c>
      <c r="BB325" s="52">
        <v>11863700000</v>
      </c>
      <c r="BC325" s="49">
        <v>1815800000</v>
      </c>
      <c r="BD325" s="50">
        <v>924200000</v>
      </c>
      <c r="BE325" s="50"/>
      <c r="BF325" s="50"/>
      <c r="BG325" s="51">
        <v>891600000</v>
      </c>
      <c r="BH325" s="49">
        <v>12800000</v>
      </c>
      <c r="BI325" s="50"/>
      <c r="BJ325" s="50"/>
      <c r="BK325" s="51"/>
      <c r="BL325" s="49">
        <v>65300000</v>
      </c>
      <c r="BM325" s="50">
        <v>65300000</v>
      </c>
      <c r="BN325" s="50"/>
      <c r="BO325" s="50"/>
      <c r="BP325" s="50"/>
      <c r="BQ325" s="51">
        <v>0</v>
      </c>
      <c r="BR325" s="52">
        <v>1893900000</v>
      </c>
      <c r="BS325" s="49">
        <v>2819400000</v>
      </c>
      <c r="BT325" s="50"/>
      <c r="BU325" s="51"/>
      <c r="BV325" s="49">
        <v>1322400000</v>
      </c>
      <c r="BW325" s="50"/>
      <c r="BX325" s="50"/>
      <c r="BY325" s="50"/>
      <c r="BZ325" s="50"/>
      <c r="CA325" s="50"/>
      <c r="CB325" s="50"/>
      <c r="CC325" s="50"/>
      <c r="CD325" s="50"/>
      <c r="CE325" s="50"/>
      <c r="CF325" s="51">
        <v>1322400000</v>
      </c>
      <c r="CG325" s="52">
        <v>4141800000</v>
      </c>
      <c r="CH325" s="60">
        <v>6035700000</v>
      </c>
      <c r="CI325" s="52">
        <v>0</v>
      </c>
      <c r="CJ325" s="49">
        <v>3102700000</v>
      </c>
      <c r="CK325" s="50"/>
      <c r="CL325" s="50"/>
      <c r="CM325" s="51"/>
      <c r="CN325" s="54">
        <v>-1117100000</v>
      </c>
      <c r="CO325" s="50">
        <v>4350100000</v>
      </c>
      <c r="CP325" s="51">
        <v>-507900000</v>
      </c>
      <c r="CQ325" s="54">
        <v>5827800000</v>
      </c>
      <c r="CR325" s="50">
        <v>200000</v>
      </c>
      <c r="CS325" s="56">
        <v>5828000000</v>
      </c>
      <c r="CT325" s="52">
        <v>11863700000</v>
      </c>
    </row>
    <row r="326" spans="1:98" x14ac:dyDescent="0.2">
      <c r="A326" s="47" t="s">
        <v>997</v>
      </c>
      <c r="B326" s="47" t="s">
        <v>998</v>
      </c>
      <c r="C326" s="47" t="str">
        <f>VLOOKUP(A326,'[1]S&amp;P 500 Wikipedia'!A:D,3,FALSE)</f>
        <v>Industrials</v>
      </c>
      <c r="D326" s="47">
        <v>378205</v>
      </c>
      <c r="E326" s="47" t="s">
        <v>16</v>
      </c>
      <c r="F326" s="47">
        <v>2018</v>
      </c>
      <c r="G326" s="47" t="s">
        <v>17</v>
      </c>
      <c r="H326" s="48">
        <v>43465</v>
      </c>
      <c r="I326" s="48">
        <v>43524</v>
      </c>
      <c r="J326" s="48">
        <v>43679</v>
      </c>
      <c r="K326" s="47">
        <v>149419000</v>
      </c>
      <c r="L326" s="47">
        <v>151066000</v>
      </c>
      <c r="M326" s="47" t="s">
        <v>2134</v>
      </c>
      <c r="N326" s="49">
        <v>78687000</v>
      </c>
      <c r="O326" s="50">
        <v>78687000</v>
      </c>
      <c r="P326" s="51"/>
      <c r="Q326" s="49">
        <v>2354737000</v>
      </c>
      <c r="R326" s="50">
        <v>2354737000</v>
      </c>
      <c r="S326" s="51"/>
      <c r="T326" s="52"/>
      <c r="U326" s="49">
        <v>107732000</v>
      </c>
      <c r="V326" s="50"/>
      <c r="W326" s="50"/>
      <c r="X326" s="50"/>
      <c r="Y326" s="51"/>
      <c r="Z326" s="52">
        <v>784948000</v>
      </c>
      <c r="AA326" s="52">
        <v>208057000</v>
      </c>
      <c r="AB326" s="52"/>
      <c r="AC326" s="52"/>
      <c r="AD326" s="52"/>
      <c r="AE326" s="52"/>
      <c r="AF326" s="52"/>
      <c r="AG326" s="52">
        <v>576891000</v>
      </c>
      <c r="AH326" s="52">
        <v>3326104000</v>
      </c>
      <c r="AI326" s="49">
        <v>1276032000</v>
      </c>
      <c r="AJ326" s="50"/>
      <c r="AK326" s="51"/>
      <c r="AL326" s="49"/>
      <c r="AM326" s="50"/>
      <c r="AN326" s="50"/>
      <c r="AO326" s="51"/>
      <c r="AP326" s="49">
        <v>2473651000</v>
      </c>
      <c r="AQ326" s="50"/>
      <c r="AR326" s="50">
        <v>1899879000</v>
      </c>
      <c r="AS326" s="50">
        <v>280180000</v>
      </c>
      <c r="AT326" s="50"/>
      <c r="AU326" s="50"/>
      <c r="AV326" s="50"/>
      <c r="AW326" s="50"/>
      <c r="AX326" s="50"/>
      <c r="AY326" s="50"/>
      <c r="AZ326" s="51">
        <v>293592000</v>
      </c>
      <c r="BA326" s="52">
        <v>3749683000</v>
      </c>
      <c r="BB326" s="52">
        <v>7075787000</v>
      </c>
      <c r="BC326" s="49">
        <v>1314520000</v>
      </c>
      <c r="BD326" s="50">
        <v>1314520000</v>
      </c>
      <c r="BE326" s="50"/>
      <c r="BF326" s="50"/>
      <c r="BG326" s="51"/>
      <c r="BH326" s="49">
        <v>65646000</v>
      </c>
      <c r="BI326" s="50"/>
      <c r="BJ326" s="50"/>
      <c r="BK326" s="51"/>
      <c r="BL326" s="49">
        <v>425961000</v>
      </c>
      <c r="BM326" s="50"/>
      <c r="BN326" s="50"/>
      <c r="BO326" s="50"/>
      <c r="BP326" s="50"/>
      <c r="BQ326" s="51">
        <v>425961000</v>
      </c>
      <c r="BR326" s="52">
        <v>1806127000</v>
      </c>
      <c r="BS326" s="49">
        <v>1040532000</v>
      </c>
      <c r="BT326" s="50"/>
      <c r="BU326" s="51"/>
      <c r="BV326" s="49">
        <v>623675000</v>
      </c>
      <c r="BW326" s="50"/>
      <c r="BX326" s="50"/>
      <c r="BY326" s="50"/>
      <c r="BZ326" s="50"/>
      <c r="CA326" s="50"/>
      <c r="CB326" s="50"/>
      <c r="CC326" s="50">
        <v>219115000</v>
      </c>
      <c r="CD326" s="50"/>
      <c r="CE326" s="50"/>
      <c r="CF326" s="51">
        <v>404560000</v>
      </c>
      <c r="CG326" s="52">
        <v>1664207000</v>
      </c>
      <c r="CH326" s="60">
        <v>3470334000</v>
      </c>
      <c r="CI326" s="52"/>
      <c r="CJ326" s="49">
        <v>1967354000</v>
      </c>
      <c r="CK326" s="50"/>
      <c r="CL326" s="50"/>
      <c r="CM326" s="51"/>
      <c r="CN326" s="54">
        <v>-554440000</v>
      </c>
      <c r="CO326" s="50">
        <v>2477291000</v>
      </c>
      <c r="CP326" s="51">
        <v>-286048000</v>
      </c>
      <c r="CQ326" s="54">
        <v>3604157000</v>
      </c>
      <c r="CR326" s="50">
        <v>1294000</v>
      </c>
      <c r="CS326" s="56">
        <v>3605451000</v>
      </c>
      <c r="CT326" s="52">
        <v>7075785000</v>
      </c>
    </row>
    <row r="327" spans="1:98" x14ac:dyDescent="0.2">
      <c r="A327" s="47" t="s">
        <v>964</v>
      </c>
      <c r="B327" s="47" t="s">
        <v>965</v>
      </c>
      <c r="C327" s="47" t="str">
        <f>VLOOKUP(A327,'[1]S&amp;P 500 Wikipedia'!A:D,3,FALSE)</f>
        <v>Energy</v>
      </c>
      <c r="D327" s="47">
        <v>378199</v>
      </c>
      <c r="E327" s="47" t="s">
        <v>16</v>
      </c>
      <c r="F327" s="47">
        <v>2018</v>
      </c>
      <c r="G327" s="47" t="s">
        <v>17</v>
      </c>
      <c r="H327" s="48">
        <v>43465</v>
      </c>
      <c r="I327" s="48">
        <v>43522</v>
      </c>
      <c r="J327" s="48">
        <v>43686</v>
      </c>
      <c r="K327" s="47">
        <v>173000000</v>
      </c>
      <c r="L327" s="47">
        <v>171000000</v>
      </c>
      <c r="M327" s="47" t="s">
        <v>2135</v>
      </c>
      <c r="N327" s="49">
        <v>1268000000</v>
      </c>
      <c r="O327" s="50">
        <v>825000000</v>
      </c>
      <c r="P327" s="51">
        <v>443000000</v>
      </c>
      <c r="Q327" s="49">
        <v>694000000</v>
      </c>
      <c r="R327" s="50">
        <v>694000000</v>
      </c>
      <c r="S327" s="51"/>
      <c r="T327" s="52"/>
      <c r="U327" s="49">
        <v>242000000</v>
      </c>
      <c r="V327" s="50"/>
      <c r="W327" s="50"/>
      <c r="X327" s="50"/>
      <c r="Y327" s="51"/>
      <c r="Z327" s="52">
        <v>204000000</v>
      </c>
      <c r="AA327" s="52"/>
      <c r="AB327" s="52">
        <v>52000000</v>
      </c>
      <c r="AC327" s="52"/>
      <c r="AD327" s="52"/>
      <c r="AE327" s="52">
        <v>7000000</v>
      </c>
      <c r="AF327" s="52"/>
      <c r="AG327" s="52">
        <v>145000000</v>
      </c>
      <c r="AH327" s="52">
        <v>2408000000</v>
      </c>
      <c r="AI327" s="49">
        <v>14839000000</v>
      </c>
      <c r="AJ327" s="50">
        <v>23057000000</v>
      </c>
      <c r="AK327" s="51">
        <v>-8218000000</v>
      </c>
      <c r="AL327" s="49">
        <v>297000000</v>
      </c>
      <c r="AM327" s="50">
        <v>297000000</v>
      </c>
      <c r="AN327" s="50"/>
      <c r="AO327" s="51"/>
      <c r="AP327" s="49">
        <v>359000000</v>
      </c>
      <c r="AQ327" s="50"/>
      <c r="AR327" s="50">
        <v>264000000</v>
      </c>
      <c r="AS327" s="50"/>
      <c r="AT327" s="50"/>
      <c r="AU327" s="50"/>
      <c r="AV327" s="50">
        <v>0</v>
      </c>
      <c r="AW327" s="50"/>
      <c r="AX327" s="50"/>
      <c r="AY327" s="50"/>
      <c r="AZ327" s="51">
        <v>95000000</v>
      </c>
      <c r="BA327" s="52">
        <v>15495000000</v>
      </c>
      <c r="BB327" s="52">
        <v>17903000000</v>
      </c>
      <c r="BC327" s="49">
        <v>1496000000</v>
      </c>
      <c r="BD327" s="50">
        <v>1441000000</v>
      </c>
      <c r="BE327" s="50">
        <v>2000000</v>
      </c>
      <c r="BF327" s="50">
        <v>53000000</v>
      </c>
      <c r="BG327" s="51"/>
      <c r="BH327" s="49">
        <v>0</v>
      </c>
      <c r="BI327" s="50"/>
      <c r="BJ327" s="50"/>
      <c r="BK327" s="51"/>
      <c r="BL327" s="49">
        <v>322000000</v>
      </c>
      <c r="BM327" s="50"/>
      <c r="BN327" s="50">
        <v>27000000</v>
      </c>
      <c r="BO327" s="50"/>
      <c r="BP327" s="50"/>
      <c r="BQ327" s="51">
        <v>295000000</v>
      </c>
      <c r="BR327" s="52">
        <v>1818000000</v>
      </c>
      <c r="BS327" s="49">
        <v>2284000000</v>
      </c>
      <c r="BT327" s="50"/>
      <c r="BU327" s="51"/>
      <c r="BV327" s="49">
        <v>1690000000</v>
      </c>
      <c r="BW327" s="50"/>
      <c r="BX327" s="50"/>
      <c r="BY327" s="50"/>
      <c r="BZ327" s="50"/>
      <c r="CA327" s="50"/>
      <c r="CB327" s="50"/>
      <c r="CC327" s="50">
        <v>1152000000</v>
      </c>
      <c r="CD327" s="50"/>
      <c r="CE327" s="50"/>
      <c r="CF327" s="51">
        <v>538000000</v>
      </c>
      <c r="CG327" s="52">
        <v>3974000000</v>
      </c>
      <c r="CH327" s="60">
        <v>5792000000</v>
      </c>
      <c r="CI327" s="52"/>
      <c r="CJ327" s="49">
        <v>9064000000</v>
      </c>
      <c r="CK327" s="50"/>
      <c r="CL327" s="50"/>
      <c r="CM327" s="51"/>
      <c r="CN327" s="54">
        <v>-423000000</v>
      </c>
      <c r="CO327" s="50">
        <v>3470000000</v>
      </c>
      <c r="CP327" s="51"/>
      <c r="CQ327" s="54">
        <v>12111000000</v>
      </c>
      <c r="CR327" s="50"/>
      <c r="CS327" s="56">
        <v>12111000000</v>
      </c>
      <c r="CT327" s="52">
        <v>17903000000</v>
      </c>
    </row>
    <row r="328" spans="1:98" x14ac:dyDescent="0.2">
      <c r="A328" s="47" t="s">
        <v>937</v>
      </c>
      <c r="B328" s="47" t="s">
        <v>938</v>
      </c>
      <c r="C328" s="47" t="str">
        <f>VLOOKUP(A328,'[1]S&amp;P 500 Wikipedia'!A:D,3,FALSE)</f>
        <v>Information Technology</v>
      </c>
      <c r="D328" s="47">
        <v>109664</v>
      </c>
      <c r="E328" s="47" t="s">
        <v>16</v>
      </c>
      <c r="F328" s="47">
        <v>2018</v>
      </c>
      <c r="G328" s="47" t="s">
        <v>17</v>
      </c>
      <c r="H328" s="48">
        <v>43465</v>
      </c>
      <c r="I328" s="48">
        <v>43503</v>
      </c>
      <c r="J328" s="48">
        <v>43503</v>
      </c>
      <c r="K328" s="47">
        <v>1176000000</v>
      </c>
      <c r="L328" s="47">
        <v>1194000000</v>
      </c>
      <c r="M328" s="47" t="s">
        <v>1917</v>
      </c>
      <c r="N328" s="49">
        <v>9109000000</v>
      </c>
      <c r="O328" s="50">
        <v>7575000000</v>
      </c>
      <c r="P328" s="51">
        <v>1534000000</v>
      </c>
      <c r="Q328" s="49">
        <v>20375000000</v>
      </c>
      <c r="R328" s="50">
        <v>313000000</v>
      </c>
      <c r="S328" s="51">
        <v>20062000000</v>
      </c>
      <c r="T328" s="52"/>
      <c r="U328" s="49"/>
      <c r="V328" s="50"/>
      <c r="W328" s="50"/>
      <c r="X328" s="50"/>
      <c r="Y328" s="51"/>
      <c r="Z328" s="52">
        <v>3479000000</v>
      </c>
      <c r="AA328" s="52">
        <v>947000000</v>
      </c>
      <c r="AB328" s="52"/>
      <c r="AC328" s="52"/>
      <c r="AD328" s="52"/>
      <c r="AE328" s="52"/>
      <c r="AF328" s="52"/>
      <c r="AG328" s="52">
        <v>2532000000</v>
      </c>
      <c r="AH328" s="52">
        <v>32963000000</v>
      </c>
      <c r="AI328" s="49">
        <v>1724000000</v>
      </c>
      <c r="AJ328" s="50"/>
      <c r="AK328" s="51"/>
      <c r="AL328" s="49">
        <v>971000000</v>
      </c>
      <c r="AM328" s="50"/>
      <c r="AN328" s="50"/>
      <c r="AO328" s="51"/>
      <c r="AP328" s="49">
        <v>7674000000</v>
      </c>
      <c r="AQ328" s="50">
        <v>825000000</v>
      </c>
      <c r="AR328" s="50">
        <v>6284000000</v>
      </c>
      <c r="AS328" s="50"/>
      <c r="AT328" s="50"/>
      <c r="AU328" s="50"/>
      <c r="AV328" s="50"/>
      <c r="AW328" s="50"/>
      <c r="AX328" s="50"/>
      <c r="AY328" s="50"/>
      <c r="AZ328" s="51">
        <v>565000000</v>
      </c>
      <c r="BA328" s="52">
        <v>10369000000</v>
      </c>
      <c r="BB328" s="52">
        <v>43332000000</v>
      </c>
      <c r="BC328" s="49">
        <v>23906000000</v>
      </c>
      <c r="BD328" s="50">
        <v>281000000</v>
      </c>
      <c r="BE328" s="50"/>
      <c r="BF328" s="50"/>
      <c r="BG328" s="51">
        <v>23625000000</v>
      </c>
      <c r="BH328" s="49"/>
      <c r="BI328" s="50"/>
      <c r="BJ328" s="50"/>
      <c r="BK328" s="51"/>
      <c r="BL328" s="49">
        <v>1998000000</v>
      </c>
      <c r="BM328" s="50"/>
      <c r="BN328" s="50"/>
      <c r="BO328" s="50"/>
      <c r="BP328" s="50"/>
      <c r="BQ328" s="51">
        <v>1998000000</v>
      </c>
      <c r="BR328" s="52">
        <v>25904000000</v>
      </c>
      <c r="BS328" s="49"/>
      <c r="BT328" s="50"/>
      <c r="BU328" s="51"/>
      <c r="BV328" s="49">
        <v>2042000000</v>
      </c>
      <c r="BW328" s="50"/>
      <c r="BX328" s="50"/>
      <c r="BY328" s="50"/>
      <c r="BZ328" s="50"/>
      <c r="CA328" s="50"/>
      <c r="CB328" s="50"/>
      <c r="CC328" s="50"/>
      <c r="CD328" s="50"/>
      <c r="CE328" s="50"/>
      <c r="CF328" s="51">
        <v>2042000000</v>
      </c>
      <c r="CG328" s="52">
        <v>2042000000</v>
      </c>
      <c r="CH328" s="60">
        <v>27946000000</v>
      </c>
      <c r="CI328" s="52"/>
      <c r="CJ328" s="49">
        <v>14939000000</v>
      </c>
      <c r="CK328" s="50"/>
      <c r="CL328" s="50"/>
      <c r="CM328" s="51"/>
      <c r="CN328" s="54">
        <v>-5511000000</v>
      </c>
      <c r="CO328" s="50">
        <v>5880000000</v>
      </c>
      <c r="CP328" s="51">
        <v>78000000</v>
      </c>
      <c r="CQ328" s="54">
        <v>15386000000</v>
      </c>
      <c r="CR328" s="50"/>
      <c r="CS328" s="56">
        <v>15386000000</v>
      </c>
      <c r="CT328" s="52">
        <v>43332000000</v>
      </c>
    </row>
    <row r="329" spans="1:98" x14ac:dyDescent="0.2">
      <c r="A329" s="47" t="s">
        <v>994</v>
      </c>
      <c r="B329" s="47" t="s">
        <v>995</v>
      </c>
      <c r="C329" s="47" t="str">
        <f>VLOOKUP(A329,'[1]S&amp;P 500 Wikipedia'!A:D,3,FALSE)</f>
        <v>Information Technology</v>
      </c>
      <c r="D329" s="47">
        <v>85758</v>
      </c>
      <c r="E329" s="47" t="s">
        <v>16</v>
      </c>
      <c r="F329" s="47">
        <v>2018</v>
      </c>
      <c r="G329" s="47" t="s">
        <v>17</v>
      </c>
      <c r="H329" s="48">
        <v>43373</v>
      </c>
      <c r="I329" s="48">
        <v>43411</v>
      </c>
      <c r="J329" s="48">
        <v>43411</v>
      </c>
      <c r="K329" s="47">
        <v>1415000000</v>
      </c>
      <c r="L329" s="47">
        <v>1394000000</v>
      </c>
      <c r="M329" s="47" t="s">
        <v>1918</v>
      </c>
      <c r="N329" s="49">
        <v>12088000000</v>
      </c>
      <c r="O329" s="50">
        <v>11777000000</v>
      </c>
      <c r="P329" s="51">
        <v>311000000</v>
      </c>
      <c r="Q329" s="49">
        <v>2904000000</v>
      </c>
      <c r="R329" s="50">
        <v>2904000000</v>
      </c>
      <c r="S329" s="51"/>
      <c r="T329" s="52"/>
      <c r="U329" s="49">
        <v>1693000000</v>
      </c>
      <c r="V329" s="50"/>
      <c r="W329" s="50"/>
      <c r="X329" s="50"/>
      <c r="Y329" s="51"/>
      <c r="Z329" s="52">
        <v>699000000</v>
      </c>
      <c r="AA329" s="52"/>
      <c r="AB329" s="52"/>
      <c r="AC329" s="52"/>
      <c r="AD329" s="52"/>
      <c r="AE329" s="52"/>
      <c r="AF329" s="52"/>
      <c r="AG329" s="52">
        <v>699000000</v>
      </c>
      <c r="AH329" s="52">
        <v>17384000000</v>
      </c>
      <c r="AI329" s="49">
        <v>2975000000</v>
      </c>
      <c r="AJ329" s="50"/>
      <c r="AK329" s="51"/>
      <c r="AL329" s="49">
        <v>35000000</v>
      </c>
      <c r="AM329" s="50"/>
      <c r="AN329" s="50"/>
      <c r="AO329" s="51"/>
      <c r="AP329" s="49">
        <v>12292000000</v>
      </c>
      <c r="AQ329" s="50"/>
      <c r="AR329" s="50">
        <v>6498000000</v>
      </c>
      <c r="AS329" s="50">
        <v>2955000000</v>
      </c>
      <c r="AT329" s="50"/>
      <c r="AU329" s="50">
        <v>904000000</v>
      </c>
      <c r="AV329" s="50"/>
      <c r="AW329" s="50"/>
      <c r="AX329" s="50"/>
      <c r="AY329" s="50"/>
      <c r="AZ329" s="51">
        <v>1935000000</v>
      </c>
      <c r="BA329" s="52">
        <v>15302000000</v>
      </c>
      <c r="BB329" s="52">
        <v>32686000000</v>
      </c>
      <c r="BC329" s="49">
        <v>5218000000</v>
      </c>
      <c r="BD329" s="50">
        <v>1825000000</v>
      </c>
      <c r="BE329" s="50">
        <v>2312000000</v>
      </c>
      <c r="BF329" s="50"/>
      <c r="BG329" s="51">
        <v>1081000000</v>
      </c>
      <c r="BH329" s="49">
        <v>1005000000</v>
      </c>
      <c r="BI329" s="50"/>
      <c r="BJ329" s="50"/>
      <c r="BK329" s="51"/>
      <c r="BL329" s="49">
        <v>7325000000</v>
      </c>
      <c r="BM329" s="50">
        <v>500000000</v>
      </c>
      <c r="BN329" s="50"/>
      <c r="BO329" s="50"/>
      <c r="BP329" s="50"/>
      <c r="BQ329" s="51">
        <v>6825000000</v>
      </c>
      <c r="BR329" s="52">
        <v>13548000000</v>
      </c>
      <c r="BS329" s="49">
        <v>15365000000</v>
      </c>
      <c r="BT329" s="50"/>
      <c r="BU329" s="51"/>
      <c r="BV329" s="49">
        <v>2845000000</v>
      </c>
      <c r="BW329" s="50">
        <v>1620000000</v>
      </c>
      <c r="BX329" s="50"/>
      <c r="BY329" s="50"/>
      <c r="BZ329" s="50"/>
      <c r="CA329" s="50"/>
      <c r="CB329" s="50"/>
      <c r="CC329" s="50"/>
      <c r="CD329" s="50"/>
      <c r="CE329" s="50"/>
      <c r="CF329" s="51">
        <v>1225000000</v>
      </c>
      <c r="CG329" s="52">
        <v>18210000000</v>
      </c>
      <c r="CH329" s="60">
        <v>31758000000</v>
      </c>
      <c r="CI329" s="52">
        <v>0</v>
      </c>
      <c r="CJ329" s="49">
        <v>0</v>
      </c>
      <c r="CK329" s="50"/>
      <c r="CL329" s="50"/>
      <c r="CM329" s="51"/>
      <c r="CN329" s="54"/>
      <c r="CO329" s="50">
        <v>663000000</v>
      </c>
      <c r="CP329" s="51">
        <v>265000000</v>
      </c>
      <c r="CQ329" s="54">
        <v>928000000</v>
      </c>
      <c r="CR329" s="50"/>
      <c r="CS329" s="56">
        <v>928000000</v>
      </c>
      <c r="CT329" s="52">
        <v>32686000000</v>
      </c>
    </row>
    <row r="330" spans="1:98" x14ac:dyDescent="0.2">
      <c r="A330" s="47" t="s">
        <v>991</v>
      </c>
      <c r="B330" s="47" t="s">
        <v>992</v>
      </c>
      <c r="C330" s="47" t="str">
        <f>VLOOKUP(A330,'[1]S&amp;P 500 Wikipedia'!A:D,3,FALSE)</f>
        <v>Information Technology</v>
      </c>
      <c r="D330" s="47">
        <v>35151</v>
      </c>
      <c r="E330" s="47" t="s">
        <v>16</v>
      </c>
      <c r="F330" s="47">
        <v>2018</v>
      </c>
      <c r="G330" s="47" t="s">
        <v>17</v>
      </c>
      <c r="H330" s="48">
        <v>43555</v>
      </c>
      <c r="I330" s="48">
        <v>43602</v>
      </c>
      <c r="J330" s="48">
        <v>43770</v>
      </c>
      <c r="K330" s="47">
        <v>121987000</v>
      </c>
      <c r="L330" s="47">
        <v>127834000</v>
      </c>
      <c r="M330" s="47" t="s">
        <v>2136</v>
      </c>
      <c r="N330" s="49">
        <v>711035000</v>
      </c>
      <c r="O330" s="50">
        <v>711035000</v>
      </c>
      <c r="P330" s="51"/>
      <c r="Q330" s="49">
        <v>378172000</v>
      </c>
      <c r="R330" s="50">
        <v>378172000</v>
      </c>
      <c r="S330" s="51"/>
      <c r="T330" s="52"/>
      <c r="U330" s="49">
        <v>511793000</v>
      </c>
      <c r="V330" s="50"/>
      <c r="W330" s="50"/>
      <c r="X330" s="50"/>
      <c r="Y330" s="51"/>
      <c r="Z330" s="52">
        <v>83841000</v>
      </c>
      <c r="AA330" s="52">
        <v>25766000</v>
      </c>
      <c r="AB330" s="52"/>
      <c r="AC330" s="52"/>
      <c r="AD330" s="52"/>
      <c r="AE330" s="52"/>
      <c r="AF330" s="52"/>
      <c r="AG330" s="52">
        <v>58075000</v>
      </c>
      <c r="AH330" s="52">
        <v>1684841000</v>
      </c>
      <c r="AI330" s="49">
        <v>1366513000</v>
      </c>
      <c r="AJ330" s="50"/>
      <c r="AK330" s="51"/>
      <c r="AL330" s="49">
        <v>97786000</v>
      </c>
      <c r="AM330" s="50">
        <v>97786000</v>
      </c>
      <c r="AN330" s="50"/>
      <c r="AO330" s="51"/>
      <c r="AP330" s="49">
        <v>2658884000</v>
      </c>
      <c r="AQ330" s="50">
        <v>408210000</v>
      </c>
      <c r="AR330" s="50">
        <v>2173889000</v>
      </c>
      <c r="AS330" s="50"/>
      <c r="AT330" s="50"/>
      <c r="AU330" s="50"/>
      <c r="AV330" s="50"/>
      <c r="AW330" s="50"/>
      <c r="AX330" s="50"/>
      <c r="AY330" s="50"/>
      <c r="AZ330" s="51">
        <v>76785000</v>
      </c>
      <c r="BA330" s="52">
        <v>4123183000</v>
      </c>
      <c r="BB330" s="52">
        <v>5808024000</v>
      </c>
      <c r="BC330" s="49">
        <v>393823000</v>
      </c>
      <c r="BD330" s="50">
        <v>233307000</v>
      </c>
      <c r="BE330" s="50"/>
      <c r="BF330" s="50"/>
      <c r="BG330" s="51">
        <v>160516000</v>
      </c>
      <c r="BH330" s="49">
        <v>80000</v>
      </c>
      <c r="BI330" s="50"/>
      <c r="BJ330" s="50"/>
      <c r="BK330" s="51"/>
      <c r="BL330" s="49">
        <v>41711000</v>
      </c>
      <c r="BM330" s="50"/>
      <c r="BN330" s="50"/>
      <c r="BO330" s="50"/>
      <c r="BP330" s="50"/>
      <c r="BQ330" s="51">
        <v>41711000</v>
      </c>
      <c r="BR330" s="52">
        <v>435614000</v>
      </c>
      <c r="BS330" s="49">
        <v>920935000</v>
      </c>
      <c r="BT330" s="50"/>
      <c r="BU330" s="51"/>
      <c r="BV330" s="49">
        <v>91796000</v>
      </c>
      <c r="BW330" s="50"/>
      <c r="BX330" s="50"/>
      <c r="BY330" s="50"/>
      <c r="BZ330" s="50"/>
      <c r="CA330" s="50"/>
      <c r="CB330" s="50"/>
      <c r="CC330" s="50"/>
      <c r="CD330" s="50"/>
      <c r="CE330" s="50"/>
      <c r="CF330" s="51">
        <v>91796000</v>
      </c>
      <c r="CG330" s="52">
        <v>1012731000</v>
      </c>
      <c r="CH330" s="60">
        <v>1448345000</v>
      </c>
      <c r="CI330" s="52">
        <v>0</v>
      </c>
      <c r="CJ330" s="49">
        <v>4687455000</v>
      </c>
      <c r="CK330" s="50"/>
      <c r="CL330" s="50"/>
      <c r="CM330" s="51"/>
      <c r="CN330" s="54"/>
      <c r="CO330" s="50">
        <v>-321152000</v>
      </c>
      <c r="CP330" s="51">
        <v>-6624000</v>
      </c>
      <c r="CQ330" s="54">
        <v>4359679000</v>
      </c>
      <c r="CR330" s="50"/>
      <c r="CS330" s="56">
        <v>4359679000</v>
      </c>
      <c r="CT330" s="52">
        <v>5808024000</v>
      </c>
    </row>
    <row r="331" spans="1:98" x14ac:dyDescent="0.2">
      <c r="A331" s="47" t="s">
        <v>1033</v>
      </c>
      <c r="B331" s="47" t="s">
        <v>1034</v>
      </c>
      <c r="C331" s="47" t="str">
        <f>VLOOKUP(A331,'[1]S&amp;P 500 Wikipedia'!A:D,3,FALSE)</f>
        <v>Consumer Discretionary</v>
      </c>
      <c r="D331" s="47">
        <v>403292</v>
      </c>
      <c r="E331" s="47" t="s">
        <v>16</v>
      </c>
      <c r="F331" s="47">
        <v>2018</v>
      </c>
      <c r="G331" s="47" t="s">
        <v>17</v>
      </c>
      <c r="H331" s="48">
        <v>43465</v>
      </c>
      <c r="I331" s="48">
        <v>43518</v>
      </c>
      <c r="J331" s="48">
        <v>43518</v>
      </c>
      <c r="K331" s="47">
        <v>208943000</v>
      </c>
      <c r="L331" s="47">
        <v>210177000</v>
      </c>
      <c r="M331" s="47" t="s">
        <v>1920</v>
      </c>
      <c r="N331" s="49">
        <v>287852000</v>
      </c>
      <c r="O331" s="50">
        <v>287852000</v>
      </c>
      <c r="P331" s="51"/>
      <c r="Q331" s="49">
        <v>324507000</v>
      </c>
      <c r="R331" s="50">
        <v>324507000</v>
      </c>
      <c r="S331" s="51"/>
      <c r="T331" s="52"/>
      <c r="U331" s="49">
        <v>153573000</v>
      </c>
      <c r="V331" s="50"/>
      <c r="W331" s="50"/>
      <c r="X331" s="50"/>
      <c r="Y331" s="51"/>
      <c r="Z331" s="52">
        <v>476112000</v>
      </c>
      <c r="AA331" s="52">
        <v>456547000</v>
      </c>
      <c r="AB331" s="52"/>
      <c r="AC331" s="52"/>
      <c r="AD331" s="52"/>
      <c r="AE331" s="52"/>
      <c r="AF331" s="52"/>
      <c r="AG331" s="52">
        <v>19565000</v>
      </c>
      <c r="AH331" s="52">
        <v>1242044000</v>
      </c>
      <c r="AI331" s="49">
        <v>23466163000</v>
      </c>
      <c r="AJ331" s="50"/>
      <c r="AK331" s="51"/>
      <c r="AL331" s="49"/>
      <c r="AM331" s="50"/>
      <c r="AN331" s="50"/>
      <c r="AO331" s="51"/>
      <c r="AP331" s="49">
        <v>2990063000</v>
      </c>
      <c r="AQ331" s="50"/>
      <c r="AR331" s="50">
        <v>1378353000</v>
      </c>
      <c r="AS331" s="50"/>
      <c r="AT331" s="50"/>
      <c r="AU331" s="50"/>
      <c r="AV331" s="50"/>
      <c r="AW331" s="50"/>
      <c r="AX331" s="50"/>
      <c r="AY331" s="50"/>
      <c r="AZ331" s="51">
        <v>1611710000</v>
      </c>
      <c r="BA331" s="52">
        <v>26456226000</v>
      </c>
      <c r="BB331" s="52">
        <v>27698270000</v>
      </c>
      <c r="BC331" s="49">
        <v>1462523000</v>
      </c>
      <c r="BD331" s="50">
        <v>488212000</v>
      </c>
      <c r="BE331" s="50"/>
      <c r="BF331" s="50"/>
      <c r="BG331" s="51">
        <v>974311000</v>
      </c>
      <c r="BH331" s="49">
        <v>2422329000</v>
      </c>
      <c r="BI331" s="50"/>
      <c r="BJ331" s="50"/>
      <c r="BK331" s="51"/>
      <c r="BL331" s="49">
        <v>3227313000</v>
      </c>
      <c r="BM331" s="50"/>
      <c r="BN331" s="50"/>
      <c r="BO331" s="50"/>
      <c r="BP331" s="50"/>
      <c r="BQ331" s="51">
        <v>3227313000</v>
      </c>
      <c r="BR331" s="52">
        <v>7112165000</v>
      </c>
      <c r="BS331" s="49">
        <v>8355370000</v>
      </c>
      <c r="BT331" s="50"/>
      <c r="BU331" s="51"/>
      <c r="BV331" s="49">
        <v>583254000</v>
      </c>
      <c r="BW331" s="50"/>
      <c r="BX331" s="50"/>
      <c r="BY331" s="50"/>
      <c r="BZ331" s="50"/>
      <c r="CA331" s="50"/>
      <c r="CB331" s="50"/>
      <c r="CC331" s="50"/>
      <c r="CD331" s="50"/>
      <c r="CE331" s="50"/>
      <c r="CF331" s="51">
        <v>583254000</v>
      </c>
      <c r="CG331" s="52">
        <v>8938624000</v>
      </c>
      <c r="CH331" s="60">
        <v>16050789000</v>
      </c>
      <c r="CI331" s="52">
        <v>0</v>
      </c>
      <c r="CJ331" s="49">
        <v>3423258000</v>
      </c>
      <c r="CK331" s="50"/>
      <c r="CL331" s="50"/>
      <c r="CM331" s="51"/>
      <c r="CN331" s="54">
        <v>-1953345000</v>
      </c>
      <c r="CO331" s="50">
        <v>10263282000</v>
      </c>
      <c r="CP331" s="51">
        <v>-627734000</v>
      </c>
      <c r="CQ331" s="54">
        <v>11105461000</v>
      </c>
      <c r="CR331" s="50">
        <v>542020000</v>
      </c>
      <c r="CS331" s="56">
        <v>11647481000</v>
      </c>
      <c r="CT331" s="52">
        <v>27698270000</v>
      </c>
    </row>
    <row r="332" spans="1:98" x14ac:dyDescent="0.2">
      <c r="A332" s="47" t="s">
        <v>469</v>
      </c>
      <c r="B332" s="47" t="s">
        <v>470</v>
      </c>
      <c r="C332" s="47" t="str">
        <f>VLOOKUP(A332,'[1]S&amp;P 500 Wikipedia'!A:D,3,FALSE)</f>
        <v>Financials</v>
      </c>
      <c r="D332" s="47">
        <v>741323</v>
      </c>
      <c r="E332" s="47" t="s">
        <v>16</v>
      </c>
      <c r="F332" s="47">
        <v>2018</v>
      </c>
      <c r="G332" s="47" t="s">
        <v>17</v>
      </c>
      <c r="H332" s="48">
        <v>43465</v>
      </c>
      <c r="I332" s="48">
        <v>43525</v>
      </c>
      <c r="J332" s="48">
        <v>43686</v>
      </c>
      <c r="K332" s="47">
        <v>40229000</v>
      </c>
      <c r="L332" s="47">
        <v>40403000</v>
      </c>
      <c r="M332" s="59" t="s">
        <v>2137</v>
      </c>
      <c r="N332" s="49"/>
      <c r="O332" s="50"/>
      <c r="P332" s="51"/>
      <c r="Q332" s="49"/>
      <c r="R332" s="50"/>
      <c r="S332" s="51"/>
      <c r="T332" s="52"/>
      <c r="U332" s="49"/>
      <c r="V332" s="50"/>
      <c r="W332" s="50"/>
      <c r="X332" s="50"/>
      <c r="Y332" s="51"/>
      <c r="Z332" s="52">
        <v>5147975000</v>
      </c>
      <c r="AA332" s="52"/>
      <c r="AB332" s="52"/>
      <c r="AC332" s="52"/>
      <c r="AD332" s="52"/>
      <c r="AE332" s="52">
        <v>592385000</v>
      </c>
      <c r="AF332" s="52"/>
      <c r="AG332" s="52">
        <v>4555590000</v>
      </c>
      <c r="AH332" s="52">
        <v>5147975000</v>
      </c>
      <c r="AI332" s="49"/>
      <c r="AJ332" s="50"/>
      <c r="AK332" s="51"/>
      <c r="AL332" s="49">
        <v>18433066000</v>
      </c>
      <c r="AM332" s="50"/>
      <c r="AN332" s="50"/>
      <c r="AO332" s="51"/>
      <c r="AP332" s="49">
        <v>1212958000</v>
      </c>
      <c r="AQ332" s="50"/>
      <c r="AR332" s="50"/>
      <c r="AS332" s="50"/>
      <c r="AT332" s="50"/>
      <c r="AU332" s="50"/>
      <c r="AV332" s="50"/>
      <c r="AW332" s="50">
        <v>343343000</v>
      </c>
      <c r="AX332" s="50"/>
      <c r="AY332" s="50"/>
      <c r="AZ332" s="51">
        <v>869615000</v>
      </c>
      <c r="BA332" s="52">
        <v>19646024000</v>
      </c>
      <c r="BB332" s="52">
        <v>24793999000</v>
      </c>
      <c r="BC332" s="49">
        <v>2739144000</v>
      </c>
      <c r="BD332" s="50"/>
      <c r="BE332" s="50"/>
      <c r="BF332" s="50">
        <v>3093000</v>
      </c>
      <c r="BG332" s="51">
        <v>2736051000</v>
      </c>
      <c r="BH332" s="49"/>
      <c r="BI332" s="50"/>
      <c r="BJ332" s="50"/>
      <c r="BK332" s="51"/>
      <c r="BL332" s="49">
        <v>13517438000</v>
      </c>
      <c r="BM332" s="50"/>
      <c r="BN332" s="50"/>
      <c r="BO332" s="50"/>
      <c r="BP332" s="50"/>
      <c r="BQ332" s="51">
        <v>13517438000</v>
      </c>
      <c r="BR332" s="52">
        <v>16256582000</v>
      </c>
      <c r="BS332" s="49">
        <v>633613000</v>
      </c>
      <c r="BT332" s="50"/>
      <c r="BU332" s="51"/>
      <c r="BV332" s="49">
        <v>0</v>
      </c>
      <c r="BW332" s="50"/>
      <c r="BX332" s="50"/>
      <c r="BY332" s="50"/>
      <c r="BZ332" s="50"/>
      <c r="CA332" s="50"/>
      <c r="CB332" s="50"/>
      <c r="CC332" s="50"/>
      <c r="CD332" s="50"/>
      <c r="CE332" s="50"/>
      <c r="CF332" s="51">
        <v>0</v>
      </c>
      <c r="CG332" s="52">
        <v>633613000</v>
      </c>
      <c r="CH332" s="60">
        <v>16890195000</v>
      </c>
      <c r="CI332" s="52">
        <v>0</v>
      </c>
      <c r="CJ332" s="49">
        <v>2189469000</v>
      </c>
      <c r="CK332" s="50"/>
      <c r="CL332" s="50"/>
      <c r="CM332" s="51"/>
      <c r="CN332" s="54">
        <v>-3397548000</v>
      </c>
      <c r="CO332" s="50">
        <v>9574440000</v>
      </c>
      <c r="CP332" s="51">
        <v>-462557000</v>
      </c>
      <c r="CQ332" s="54">
        <v>7903804000</v>
      </c>
      <c r="CR332" s="50"/>
      <c r="CS332" s="56">
        <v>7903804000</v>
      </c>
      <c r="CT332" s="52">
        <v>24793999000</v>
      </c>
    </row>
    <row r="333" spans="1:98" x14ac:dyDescent="0.2">
      <c r="A333" s="47" t="s">
        <v>1009</v>
      </c>
      <c r="B333" s="47" t="s">
        <v>1010</v>
      </c>
      <c r="C333" s="47" t="str">
        <f>VLOOKUP(A333,'[1]S&amp;P 500 Wikipedia'!A:D,3,FALSE)</f>
        <v>Health Care</v>
      </c>
      <c r="D333" s="47">
        <v>378206</v>
      </c>
      <c r="E333" s="47" t="s">
        <v>16</v>
      </c>
      <c r="F333" s="47">
        <v>2018</v>
      </c>
      <c r="G333" s="47" t="s">
        <v>17</v>
      </c>
      <c r="H333" s="48">
        <v>43465</v>
      </c>
      <c r="I333" s="48">
        <v>43503</v>
      </c>
      <c r="J333" s="48">
        <v>43503</v>
      </c>
      <c r="K333" s="47">
        <v>108119000</v>
      </c>
      <c r="L333" s="47">
        <v>114729000</v>
      </c>
      <c r="M333" s="47" t="s">
        <v>1922</v>
      </c>
      <c r="N333" s="49">
        <v>2809900000</v>
      </c>
      <c r="O333" s="50">
        <v>1467700000</v>
      </c>
      <c r="P333" s="51">
        <v>1342200000</v>
      </c>
      <c r="Q333" s="49">
        <v>1723700000</v>
      </c>
      <c r="R333" s="50">
        <v>1723700000</v>
      </c>
      <c r="S333" s="51"/>
      <c r="T333" s="52"/>
      <c r="U333" s="49">
        <v>1151200000</v>
      </c>
      <c r="V333" s="50"/>
      <c r="W333" s="50"/>
      <c r="X333" s="50"/>
      <c r="Y333" s="51"/>
      <c r="Z333" s="52">
        <v>762800000</v>
      </c>
      <c r="AA333" s="52">
        <v>243300000</v>
      </c>
      <c r="AB333" s="52"/>
      <c r="AC333" s="52"/>
      <c r="AD333" s="52"/>
      <c r="AE333" s="52"/>
      <c r="AF333" s="52"/>
      <c r="AG333" s="52">
        <v>519500000</v>
      </c>
      <c r="AH333" s="52">
        <v>6447600000</v>
      </c>
      <c r="AI333" s="49">
        <v>2575800000</v>
      </c>
      <c r="AJ333" s="50"/>
      <c r="AK333" s="51"/>
      <c r="AL333" s="49">
        <v>1755000000</v>
      </c>
      <c r="AM333" s="50"/>
      <c r="AN333" s="50"/>
      <c r="AO333" s="51"/>
      <c r="AP333" s="49">
        <v>956100000</v>
      </c>
      <c r="AQ333" s="50"/>
      <c r="AR333" s="50"/>
      <c r="AS333" s="50"/>
      <c r="AT333" s="50"/>
      <c r="AU333" s="50">
        <v>828700000</v>
      </c>
      <c r="AV333" s="50"/>
      <c r="AW333" s="50"/>
      <c r="AX333" s="50"/>
      <c r="AY333" s="50"/>
      <c r="AZ333" s="51">
        <v>127400000</v>
      </c>
      <c r="BA333" s="52">
        <v>5286900000</v>
      </c>
      <c r="BB333" s="52">
        <v>11734500000</v>
      </c>
      <c r="BC333" s="49">
        <v>218200000</v>
      </c>
      <c r="BD333" s="50">
        <v>218200000</v>
      </c>
      <c r="BE333" s="50"/>
      <c r="BF333" s="50"/>
      <c r="BG333" s="51"/>
      <c r="BH333" s="49"/>
      <c r="BI333" s="50"/>
      <c r="BJ333" s="50"/>
      <c r="BK333" s="51"/>
      <c r="BL333" s="49">
        <v>1224600000</v>
      </c>
      <c r="BM333" s="50">
        <v>452500000</v>
      </c>
      <c r="BN333" s="50"/>
      <c r="BO333" s="50"/>
      <c r="BP333" s="50"/>
      <c r="BQ333" s="51">
        <v>772100000</v>
      </c>
      <c r="BR333" s="52">
        <v>1442800000</v>
      </c>
      <c r="BS333" s="49">
        <v>708500000</v>
      </c>
      <c r="BT333" s="50"/>
      <c r="BU333" s="51"/>
      <c r="BV333" s="49">
        <v>825900000</v>
      </c>
      <c r="BW333" s="50"/>
      <c r="BX333" s="50"/>
      <c r="BY333" s="50"/>
      <c r="BZ333" s="50"/>
      <c r="CA333" s="50"/>
      <c r="CB333" s="50"/>
      <c r="CC333" s="50"/>
      <c r="CD333" s="50"/>
      <c r="CE333" s="50"/>
      <c r="CF333" s="51">
        <v>825900000</v>
      </c>
      <c r="CG333" s="52">
        <v>1534400000</v>
      </c>
      <c r="CH333" s="60">
        <v>2977200000</v>
      </c>
      <c r="CI333" s="52">
        <v>0</v>
      </c>
      <c r="CJ333" s="49">
        <v>3911700000</v>
      </c>
      <c r="CK333" s="50"/>
      <c r="CL333" s="50"/>
      <c r="CM333" s="51"/>
      <c r="CN333" s="54">
        <v>-396400000</v>
      </c>
      <c r="CO333" s="50">
        <v>5254300000</v>
      </c>
      <c r="CP333" s="51">
        <v>-12300000</v>
      </c>
      <c r="CQ333" s="54">
        <v>8757300000</v>
      </c>
      <c r="CR333" s="50"/>
      <c r="CS333" s="56">
        <v>8757300000</v>
      </c>
      <c r="CT333" s="52">
        <v>11734500000</v>
      </c>
    </row>
    <row r="334" spans="1:98" x14ac:dyDescent="0.2">
      <c r="A334" s="47" t="s">
        <v>1018</v>
      </c>
      <c r="B334" s="47" t="s">
        <v>1019</v>
      </c>
      <c r="C334" s="47" t="str">
        <f>VLOOKUP(A334,'[1]S&amp;P 500 Wikipedia'!A:D,3,FALSE)</f>
        <v>Industrials</v>
      </c>
      <c r="D334" s="47">
        <v>378208</v>
      </c>
      <c r="E334" s="47" t="s">
        <v>16</v>
      </c>
      <c r="F334" s="47">
        <v>2018</v>
      </c>
      <c r="G334" s="47" t="s">
        <v>17</v>
      </c>
      <c r="H334" s="48">
        <v>43465</v>
      </c>
      <c r="I334" s="48">
        <v>43511</v>
      </c>
      <c r="J334" s="48">
        <v>43511</v>
      </c>
      <c r="K334" s="47">
        <v>118696000</v>
      </c>
      <c r="L334" s="47">
        <v>119810000</v>
      </c>
      <c r="M334" s="47" t="s">
        <v>1923</v>
      </c>
      <c r="N334" s="49">
        <v>276579000</v>
      </c>
      <c r="O334" s="50">
        <v>276579000</v>
      </c>
      <c r="P334" s="51"/>
      <c r="Q334" s="49">
        <v>794446000</v>
      </c>
      <c r="R334" s="50">
        <v>794446000</v>
      </c>
      <c r="S334" s="51"/>
      <c r="T334" s="52"/>
      <c r="U334" s="49"/>
      <c r="V334" s="50"/>
      <c r="W334" s="50"/>
      <c r="X334" s="50"/>
      <c r="Y334" s="51"/>
      <c r="Z334" s="52">
        <v>402585000</v>
      </c>
      <c r="AA334" s="52"/>
      <c r="AB334" s="52"/>
      <c r="AC334" s="52"/>
      <c r="AD334" s="52"/>
      <c r="AE334" s="52"/>
      <c r="AF334" s="52"/>
      <c r="AG334" s="52">
        <v>402585000</v>
      </c>
      <c r="AH334" s="52">
        <v>1473610000</v>
      </c>
      <c r="AI334" s="49">
        <v>125176000</v>
      </c>
      <c r="AJ334" s="50"/>
      <c r="AK334" s="51"/>
      <c r="AL334" s="49"/>
      <c r="AM334" s="50"/>
      <c r="AN334" s="50"/>
      <c r="AO334" s="51"/>
      <c r="AP334" s="49">
        <v>304311000</v>
      </c>
      <c r="AQ334" s="50"/>
      <c r="AR334" s="50">
        <v>209958000</v>
      </c>
      <c r="AS334" s="50">
        <v>3149000</v>
      </c>
      <c r="AT334" s="50"/>
      <c r="AU334" s="50">
        <v>91204000</v>
      </c>
      <c r="AV334" s="50"/>
      <c r="AW334" s="50"/>
      <c r="AX334" s="50"/>
      <c r="AY334" s="50"/>
      <c r="AZ334" s="51"/>
      <c r="BA334" s="52">
        <v>429487000</v>
      </c>
      <c r="BB334" s="52">
        <v>1903097000</v>
      </c>
      <c r="BC334" s="49">
        <v>819336000</v>
      </c>
      <c r="BD334" s="50">
        <v>168031000</v>
      </c>
      <c r="BE334" s="50">
        <v>12536000</v>
      </c>
      <c r="BF334" s="50"/>
      <c r="BG334" s="51">
        <v>638769000</v>
      </c>
      <c r="BH334" s="49">
        <v>200000</v>
      </c>
      <c r="BI334" s="50"/>
      <c r="BJ334" s="50"/>
      <c r="BK334" s="51"/>
      <c r="BL334" s="49"/>
      <c r="BM334" s="50"/>
      <c r="BN334" s="50"/>
      <c r="BO334" s="50"/>
      <c r="BP334" s="50"/>
      <c r="BQ334" s="51"/>
      <c r="BR334" s="52">
        <v>819536000</v>
      </c>
      <c r="BS334" s="49">
        <v>457000</v>
      </c>
      <c r="BT334" s="50"/>
      <c r="BU334" s="51"/>
      <c r="BV334" s="49">
        <v>19906000</v>
      </c>
      <c r="BW334" s="50"/>
      <c r="BX334" s="50"/>
      <c r="BY334" s="50"/>
      <c r="BZ334" s="50"/>
      <c r="CA334" s="50"/>
      <c r="CB334" s="50"/>
      <c r="CC334" s="50"/>
      <c r="CD334" s="50"/>
      <c r="CE334" s="50"/>
      <c r="CF334" s="51">
        <v>19906000</v>
      </c>
      <c r="CG334" s="52">
        <v>20363000</v>
      </c>
      <c r="CH334" s="60">
        <v>839899000</v>
      </c>
      <c r="CI334" s="52">
        <v>0</v>
      </c>
      <c r="CJ334" s="49">
        <v>1079307000</v>
      </c>
      <c r="CK334" s="50"/>
      <c r="CL334" s="50"/>
      <c r="CM334" s="51"/>
      <c r="CN334" s="54"/>
      <c r="CO334" s="50">
        <v>0</v>
      </c>
      <c r="CP334" s="51">
        <v>-16109000</v>
      </c>
      <c r="CQ334" s="54">
        <v>1063198000</v>
      </c>
      <c r="CR334" s="50"/>
      <c r="CS334" s="56">
        <v>1063198000</v>
      </c>
      <c r="CT334" s="52">
        <v>1903097000</v>
      </c>
    </row>
    <row r="335" spans="1:98" x14ac:dyDescent="0.2">
      <c r="A335" s="47" t="s">
        <v>1003</v>
      </c>
      <c r="B335" s="47" t="s">
        <v>1004</v>
      </c>
      <c r="C335" s="47" t="str">
        <f>VLOOKUP(A335,'[1]S&amp;P 500 Wikipedia'!A:D,3,FALSE)</f>
        <v>Consumer Discretionary</v>
      </c>
      <c r="D335" s="47">
        <v>331016</v>
      </c>
      <c r="E335" s="47" t="s">
        <v>16</v>
      </c>
      <c r="F335" s="47">
        <v>2018</v>
      </c>
      <c r="G335" s="47" t="s">
        <v>17</v>
      </c>
      <c r="H335" s="48">
        <v>43555</v>
      </c>
      <c r="I335" s="48">
        <v>43601</v>
      </c>
      <c r="J335" s="48">
        <v>43601</v>
      </c>
      <c r="K335" s="47">
        <v>79000000</v>
      </c>
      <c r="L335" s="47">
        <v>80000000</v>
      </c>
      <c r="M335" s="47" t="s">
        <v>1924</v>
      </c>
      <c r="N335" s="49">
        <v>1987500000</v>
      </c>
      <c r="O335" s="50">
        <v>584100000</v>
      </c>
      <c r="P335" s="51">
        <v>1403400000</v>
      </c>
      <c r="Q335" s="49">
        <v>398100000</v>
      </c>
      <c r="R335" s="50">
        <v>398100000</v>
      </c>
      <c r="S335" s="51"/>
      <c r="T335" s="52"/>
      <c r="U335" s="49">
        <v>817800000</v>
      </c>
      <c r="V335" s="50"/>
      <c r="W335" s="50"/>
      <c r="X335" s="50"/>
      <c r="Y335" s="51"/>
      <c r="Z335" s="52">
        <v>391400000</v>
      </c>
      <c r="AA335" s="52">
        <v>359300000</v>
      </c>
      <c r="AB335" s="52"/>
      <c r="AC335" s="52"/>
      <c r="AD335" s="52"/>
      <c r="AE335" s="52">
        <v>32100000</v>
      </c>
      <c r="AF335" s="52"/>
      <c r="AG335" s="52"/>
      <c r="AH335" s="52">
        <v>3594800000</v>
      </c>
      <c r="AI335" s="49">
        <v>1039200000</v>
      </c>
      <c r="AJ335" s="50"/>
      <c r="AK335" s="51"/>
      <c r="AL335" s="49"/>
      <c r="AM335" s="50"/>
      <c r="AN335" s="50"/>
      <c r="AO335" s="51"/>
      <c r="AP335" s="49">
        <v>1308800000</v>
      </c>
      <c r="AQ335" s="50">
        <v>163700000</v>
      </c>
      <c r="AR335" s="50">
        <v>919600000</v>
      </c>
      <c r="AS335" s="50"/>
      <c r="AT335" s="50"/>
      <c r="AU335" s="50">
        <v>67000000</v>
      </c>
      <c r="AV335" s="50"/>
      <c r="AW335" s="50"/>
      <c r="AX335" s="50"/>
      <c r="AY335" s="50"/>
      <c r="AZ335" s="51">
        <v>158500000</v>
      </c>
      <c r="BA335" s="52">
        <v>2348000000</v>
      </c>
      <c r="BB335" s="52">
        <v>5942800000</v>
      </c>
      <c r="BC335" s="49">
        <v>231700000</v>
      </c>
      <c r="BD335" s="50">
        <v>202300000</v>
      </c>
      <c r="BE335" s="50">
        <v>29400000</v>
      </c>
      <c r="BF335" s="50"/>
      <c r="BG335" s="51"/>
      <c r="BH335" s="49">
        <v>0</v>
      </c>
      <c r="BI335" s="50"/>
      <c r="BJ335" s="50"/>
      <c r="BK335" s="51"/>
      <c r="BL335" s="49">
        <v>968400000</v>
      </c>
      <c r="BM335" s="50"/>
      <c r="BN335" s="50"/>
      <c r="BO335" s="50"/>
      <c r="BP335" s="50"/>
      <c r="BQ335" s="51">
        <v>968400000</v>
      </c>
      <c r="BR335" s="52">
        <v>1200100000</v>
      </c>
      <c r="BS335" s="49">
        <v>689100000</v>
      </c>
      <c r="BT335" s="50"/>
      <c r="BU335" s="51"/>
      <c r="BV335" s="49">
        <v>766400000</v>
      </c>
      <c r="BW335" s="50"/>
      <c r="BX335" s="50"/>
      <c r="BY335" s="50"/>
      <c r="BZ335" s="50"/>
      <c r="CA335" s="50"/>
      <c r="CB335" s="50"/>
      <c r="CC335" s="50"/>
      <c r="CD335" s="50"/>
      <c r="CE335" s="50"/>
      <c r="CF335" s="51">
        <v>766400000</v>
      </c>
      <c r="CG335" s="52">
        <v>1455500000</v>
      </c>
      <c r="CH335" s="60">
        <v>2655600000</v>
      </c>
      <c r="CI335" s="52"/>
      <c r="CJ335" s="49">
        <v>2495100000</v>
      </c>
      <c r="CK335" s="50">
        <v>1300000</v>
      </c>
      <c r="CL335" s="50">
        <v>2493800000</v>
      </c>
      <c r="CM335" s="51"/>
      <c r="CN335" s="54">
        <v>-5083600000</v>
      </c>
      <c r="CO335" s="50">
        <v>5979100000</v>
      </c>
      <c r="CP335" s="51">
        <v>-103400000</v>
      </c>
      <c r="CQ335" s="54">
        <v>3287200000</v>
      </c>
      <c r="CR335" s="50"/>
      <c r="CS335" s="56">
        <v>3287200000</v>
      </c>
      <c r="CT335" s="52">
        <v>5942800000</v>
      </c>
    </row>
    <row r="336" spans="1:98" x14ac:dyDescent="0.2">
      <c r="A336" s="47" t="s">
        <v>1015</v>
      </c>
      <c r="B336" s="47" t="s">
        <v>1016</v>
      </c>
      <c r="C336" s="47" t="str">
        <f>VLOOKUP(A336,'[1]S&amp;P 500 Wikipedia'!A:D,3,FALSE)</f>
        <v>Health Care</v>
      </c>
      <c r="D336" s="47">
        <v>129653</v>
      </c>
      <c r="E336" s="47" t="s">
        <v>16</v>
      </c>
      <c r="F336" s="47">
        <v>2019</v>
      </c>
      <c r="G336" s="47" t="s">
        <v>17</v>
      </c>
      <c r="H336" s="48">
        <v>43646</v>
      </c>
      <c r="I336" s="48">
        <v>43685</v>
      </c>
      <c r="J336" s="48">
        <v>43763</v>
      </c>
      <c r="K336" s="47">
        <v>143537000</v>
      </c>
      <c r="L336" s="47">
        <v>145224000</v>
      </c>
      <c r="M336" s="47" t="s">
        <v>2138</v>
      </c>
      <c r="N336" s="49">
        <v>147128000</v>
      </c>
      <c r="O336" s="50">
        <v>147128000</v>
      </c>
      <c r="P336" s="51"/>
      <c r="Q336" s="49">
        <v>528484000</v>
      </c>
      <c r="R336" s="50">
        <v>528484000</v>
      </c>
      <c r="S336" s="51"/>
      <c r="T336" s="52"/>
      <c r="U336" s="49">
        <v>349641000</v>
      </c>
      <c r="V336" s="50"/>
      <c r="W336" s="50"/>
      <c r="X336" s="50"/>
      <c r="Y336" s="51"/>
      <c r="Z336" s="52">
        <v>120113000</v>
      </c>
      <c r="AA336" s="52">
        <v>120113000</v>
      </c>
      <c r="AB336" s="52"/>
      <c r="AC336" s="52"/>
      <c r="AD336" s="52"/>
      <c r="AE336" s="52"/>
      <c r="AF336" s="52"/>
      <c r="AG336" s="52"/>
      <c r="AH336" s="52">
        <v>1145366000</v>
      </c>
      <c r="AI336" s="49">
        <v>387460000</v>
      </c>
      <c r="AJ336" s="50"/>
      <c r="AK336" s="51"/>
      <c r="AL336" s="49"/>
      <c r="AM336" s="50"/>
      <c r="AN336" s="50"/>
      <c r="AO336" s="51"/>
      <c r="AP336" s="49">
        <v>2574856000</v>
      </c>
      <c r="AQ336" s="50"/>
      <c r="AR336" s="50">
        <v>1856449000</v>
      </c>
      <c r="AS336" s="50">
        <v>521950000</v>
      </c>
      <c r="AT336" s="50"/>
      <c r="AU336" s="50">
        <v>45478000</v>
      </c>
      <c r="AV336" s="50"/>
      <c r="AW336" s="50"/>
      <c r="AX336" s="50"/>
      <c r="AY336" s="50"/>
      <c r="AZ336" s="51">
        <v>150979000</v>
      </c>
      <c r="BA336" s="52">
        <v>2962316000</v>
      </c>
      <c r="BB336" s="52">
        <v>4107682000</v>
      </c>
      <c r="BC336" s="49">
        <v>455332000</v>
      </c>
      <c r="BD336" s="50">
        <v>115725000</v>
      </c>
      <c r="BE336" s="50">
        <v>73248000</v>
      </c>
      <c r="BF336" s="50"/>
      <c r="BG336" s="51">
        <v>266359000</v>
      </c>
      <c r="BH336" s="49">
        <v>11992000</v>
      </c>
      <c r="BI336" s="50"/>
      <c r="BJ336" s="50"/>
      <c r="BK336" s="51"/>
      <c r="BL336" s="49">
        <v>88667000</v>
      </c>
      <c r="BM336" s="50">
        <v>88667000</v>
      </c>
      <c r="BN336" s="50"/>
      <c r="BO336" s="50"/>
      <c r="BP336" s="50"/>
      <c r="BQ336" s="51"/>
      <c r="BR336" s="52">
        <v>555991000</v>
      </c>
      <c r="BS336" s="49">
        <v>1258861000</v>
      </c>
      <c r="BT336" s="50"/>
      <c r="BU336" s="51"/>
      <c r="BV336" s="49">
        <v>220637000</v>
      </c>
      <c r="BW336" s="50"/>
      <c r="BX336" s="50"/>
      <c r="BY336" s="50"/>
      <c r="BZ336" s="50"/>
      <c r="CA336" s="50"/>
      <c r="CB336" s="50">
        <v>81143000</v>
      </c>
      <c r="CC336" s="50">
        <v>11380000</v>
      </c>
      <c r="CD336" s="50"/>
      <c r="CE336" s="50"/>
      <c r="CF336" s="51">
        <v>128114000</v>
      </c>
      <c r="CG336" s="52">
        <v>1479498000</v>
      </c>
      <c r="CH336" s="60">
        <v>2035489000</v>
      </c>
      <c r="CI336" s="52">
        <v>0</v>
      </c>
      <c r="CJ336" s="49">
        <v>1512048000</v>
      </c>
      <c r="CK336" s="50"/>
      <c r="CL336" s="50"/>
      <c r="CM336" s="51"/>
      <c r="CN336" s="54">
        <v>-1623256000</v>
      </c>
      <c r="CO336" s="50">
        <v>2436410000</v>
      </c>
      <c r="CP336" s="51">
        <v>-253009000</v>
      </c>
      <c r="CQ336" s="54">
        <v>2072193000</v>
      </c>
      <c r="CR336" s="50"/>
      <c r="CS336" s="56">
        <v>2072193000</v>
      </c>
      <c r="CT336" s="52">
        <v>4107682000</v>
      </c>
    </row>
    <row r="337" spans="1:98" x14ac:dyDescent="0.2">
      <c r="A337" s="47" t="s">
        <v>1021</v>
      </c>
      <c r="B337" s="47" t="s">
        <v>1022</v>
      </c>
      <c r="C337" s="47" t="str">
        <f>VLOOKUP(A337,'[1]S&amp;P 500 Wikipedia'!A:D,3,FALSE)</f>
        <v>Industrials</v>
      </c>
      <c r="D337" s="47">
        <v>121874</v>
      </c>
      <c r="E337" s="47" t="s">
        <v>16</v>
      </c>
      <c r="F337" s="47">
        <v>2018</v>
      </c>
      <c r="G337" s="47" t="s">
        <v>17</v>
      </c>
      <c r="H337" s="48">
        <v>43373</v>
      </c>
      <c r="I337" s="48">
        <v>43413</v>
      </c>
      <c r="J337" s="48">
        <v>43413</v>
      </c>
      <c r="K337" s="47">
        <v>122100000</v>
      </c>
      <c r="L337" s="47">
        <v>125100000</v>
      </c>
      <c r="M337" s="47" t="s">
        <v>1926</v>
      </c>
      <c r="N337" s="49">
        <v>909700000</v>
      </c>
      <c r="O337" s="50">
        <v>618800000</v>
      </c>
      <c r="P337" s="51">
        <v>290900000</v>
      </c>
      <c r="Q337" s="49">
        <v>1190100000</v>
      </c>
      <c r="R337" s="50"/>
      <c r="S337" s="51"/>
      <c r="T337" s="52"/>
      <c r="U337" s="49">
        <v>581600000</v>
      </c>
      <c r="V337" s="50"/>
      <c r="W337" s="50"/>
      <c r="X337" s="50"/>
      <c r="Y337" s="51"/>
      <c r="Z337" s="52">
        <v>149300000</v>
      </c>
      <c r="AA337" s="52"/>
      <c r="AB337" s="52"/>
      <c r="AC337" s="52"/>
      <c r="AD337" s="52"/>
      <c r="AE337" s="52"/>
      <c r="AF337" s="52"/>
      <c r="AG337" s="52">
        <v>149300000</v>
      </c>
      <c r="AH337" s="52">
        <v>2830700000</v>
      </c>
      <c r="AI337" s="49">
        <v>576800000</v>
      </c>
      <c r="AJ337" s="50">
        <v>576800000</v>
      </c>
      <c r="AK337" s="51"/>
      <c r="AL337" s="49">
        <v>1288000000</v>
      </c>
      <c r="AM337" s="50"/>
      <c r="AN337" s="50"/>
      <c r="AO337" s="51"/>
      <c r="AP337" s="49">
        <v>1566500000</v>
      </c>
      <c r="AQ337" s="50"/>
      <c r="AR337" s="50">
        <v>1075500000</v>
      </c>
      <c r="AS337" s="50">
        <v>215200000</v>
      </c>
      <c r="AT337" s="50"/>
      <c r="AU337" s="50">
        <v>179600000</v>
      </c>
      <c r="AV337" s="50"/>
      <c r="AW337" s="50"/>
      <c r="AX337" s="50"/>
      <c r="AY337" s="50"/>
      <c r="AZ337" s="51">
        <v>96200000</v>
      </c>
      <c r="BA337" s="52">
        <v>3431300000</v>
      </c>
      <c r="BB337" s="52">
        <v>6262000000</v>
      </c>
      <c r="BC337" s="49">
        <v>713400000</v>
      </c>
      <c r="BD337" s="50">
        <v>713400000</v>
      </c>
      <c r="BE337" s="50"/>
      <c r="BF337" s="50"/>
      <c r="BG337" s="51"/>
      <c r="BH337" s="49">
        <v>551000000</v>
      </c>
      <c r="BI337" s="50"/>
      <c r="BJ337" s="50"/>
      <c r="BK337" s="51"/>
      <c r="BL337" s="49">
        <v>972500000</v>
      </c>
      <c r="BM337" s="50"/>
      <c r="BN337" s="50"/>
      <c r="BO337" s="50"/>
      <c r="BP337" s="50"/>
      <c r="BQ337" s="51">
        <v>972500000</v>
      </c>
      <c r="BR337" s="52">
        <v>2236900000</v>
      </c>
      <c r="BS337" s="49">
        <v>1225200000</v>
      </c>
      <c r="BT337" s="50"/>
      <c r="BU337" s="51"/>
      <c r="BV337" s="49">
        <v>1182400000</v>
      </c>
      <c r="BW337" s="50"/>
      <c r="BX337" s="50">
        <v>605100000</v>
      </c>
      <c r="BY337" s="50"/>
      <c r="BZ337" s="50"/>
      <c r="CA337" s="50"/>
      <c r="CB337" s="50"/>
      <c r="CC337" s="50"/>
      <c r="CD337" s="50"/>
      <c r="CE337" s="50"/>
      <c r="CF337" s="51">
        <v>577300000</v>
      </c>
      <c r="CG337" s="52">
        <v>2407600000</v>
      </c>
      <c r="CH337" s="60">
        <v>4644500000</v>
      </c>
      <c r="CI337" s="52"/>
      <c r="CJ337" s="49">
        <v>1862800000</v>
      </c>
      <c r="CK337" s="50"/>
      <c r="CL337" s="50"/>
      <c r="CM337" s="51"/>
      <c r="CN337" s="54">
        <v>-5501500000</v>
      </c>
      <c r="CO337" s="50">
        <v>6198100000</v>
      </c>
      <c r="CP337" s="51">
        <v>-941900000</v>
      </c>
      <c r="CQ337" s="54">
        <v>1617500000</v>
      </c>
      <c r="CR337" s="50"/>
      <c r="CS337" s="56">
        <v>1617500000</v>
      </c>
      <c r="CT337" s="52">
        <v>6262000000</v>
      </c>
    </row>
    <row r="338" spans="1:98" x14ac:dyDescent="0.2">
      <c r="A338" s="47" t="s">
        <v>1024</v>
      </c>
      <c r="B338" s="47" t="s">
        <v>1025</v>
      </c>
      <c r="C338" s="47" t="str">
        <f>VLOOKUP(A338,'[1]S&amp;P 500 Wikipedia'!A:D,3,FALSE)</f>
        <v>Industrials</v>
      </c>
      <c r="D338" s="47">
        <v>744726</v>
      </c>
      <c r="E338" s="47" t="s">
        <v>16</v>
      </c>
      <c r="F338" s="47">
        <v>2018</v>
      </c>
      <c r="G338" s="47" t="s">
        <v>17</v>
      </c>
      <c r="H338" s="48">
        <v>43465</v>
      </c>
      <c r="I338" s="48">
        <v>43525</v>
      </c>
      <c r="J338" s="48">
        <v>43581</v>
      </c>
      <c r="K338" s="47">
        <v>327316500</v>
      </c>
      <c r="L338" s="47">
        <v>327317000</v>
      </c>
      <c r="M338" s="47" t="s">
        <v>2139</v>
      </c>
      <c r="N338" s="49">
        <v>115485000</v>
      </c>
      <c r="O338" s="50">
        <v>115485000</v>
      </c>
      <c r="P338" s="51"/>
      <c r="Q338" s="49">
        <v>104016000</v>
      </c>
      <c r="R338" s="50">
        <v>104016000</v>
      </c>
      <c r="S338" s="51"/>
      <c r="T338" s="52"/>
      <c r="U338" s="49">
        <v>15788000</v>
      </c>
      <c r="V338" s="50"/>
      <c r="W338" s="50"/>
      <c r="X338" s="50"/>
      <c r="Y338" s="51"/>
      <c r="Z338" s="52">
        <v>50732000</v>
      </c>
      <c r="AA338" s="52"/>
      <c r="AB338" s="52"/>
      <c r="AC338" s="52"/>
      <c r="AD338" s="52"/>
      <c r="AE338" s="52"/>
      <c r="AF338" s="52"/>
      <c r="AG338" s="52">
        <v>50732000</v>
      </c>
      <c r="AH338" s="52">
        <v>286021000</v>
      </c>
      <c r="AI338" s="49">
        <v>136885000</v>
      </c>
      <c r="AJ338" s="50"/>
      <c r="AK338" s="51"/>
      <c r="AL338" s="49"/>
      <c r="AM338" s="50"/>
      <c r="AN338" s="50"/>
      <c r="AO338" s="51"/>
      <c r="AP338" s="49">
        <v>671218000</v>
      </c>
      <c r="AQ338" s="50"/>
      <c r="AR338" s="50">
        <v>368481000</v>
      </c>
      <c r="AS338" s="50"/>
      <c r="AT338" s="50"/>
      <c r="AU338" s="50">
        <v>6915000</v>
      </c>
      <c r="AV338" s="50"/>
      <c r="AW338" s="50"/>
      <c r="AX338" s="50"/>
      <c r="AY338" s="50"/>
      <c r="AZ338" s="51">
        <v>295822000</v>
      </c>
      <c r="BA338" s="52">
        <v>808103000</v>
      </c>
      <c r="BB338" s="52">
        <v>1094124000</v>
      </c>
      <c r="BC338" s="49">
        <v>132618000</v>
      </c>
      <c r="BD338" s="50">
        <v>27168000</v>
      </c>
      <c r="BE338" s="50"/>
      <c r="BF338" s="50"/>
      <c r="BG338" s="51">
        <v>105450000</v>
      </c>
      <c r="BH338" s="49">
        <v>0</v>
      </c>
      <c r="BI338" s="50"/>
      <c r="BJ338" s="50"/>
      <c r="BK338" s="51"/>
      <c r="BL338" s="49">
        <v>166411000</v>
      </c>
      <c r="BM338" s="50"/>
      <c r="BN338" s="50"/>
      <c r="BO338" s="50"/>
      <c r="BP338" s="50"/>
      <c r="BQ338" s="51">
        <v>166411000</v>
      </c>
      <c r="BR338" s="52">
        <v>299029000</v>
      </c>
      <c r="BS338" s="49">
        <v>0</v>
      </c>
      <c r="BT338" s="50"/>
      <c r="BU338" s="51"/>
      <c r="BV338" s="49">
        <v>83187000</v>
      </c>
      <c r="BW338" s="50"/>
      <c r="BX338" s="50"/>
      <c r="BY338" s="50"/>
      <c r="BZ338" s="50"/>
      <c r="CA338" s="50"/>
      <c r="CB338" s="50"/>
      <c r="CC338" s="50"/>
      <c r="CD338" s="50"/>
      <c r="CE338" s="50"/>
      <c r="CF338" s="51">
        <v>83187000</v>
      </c>
      <c r="CG338" s="52">
        <v>83187000</v>
      </c>
      <c r="CH338" s="60">
        <v>382216000</v>
      </c>
      <c r="CI338" s="52">
        <v>0</v>
      </c>
      <c r="CJ338" s="49">
        <v>412694000</v>
      </c>
      <c r="CK338" s="50"/>
      <c r="CL338" s="50"/>
      <c r="CM338" s="51"/>
      <c r="CN338" s="54"/>
      <c r="CO338" s="50">
        <v>370292000</v>
      </c>
      <c r="CP338" s="51">
        <v>-71078000</v>
      </c>
      <c r="CQ338" s="54">
        <v>711908000</v>
      </c>
      <c r="CR338" s="50"/>
      <c r="CS338" s="56">
        <v>711908000</v>
      </c>
      <c r="CT338" s="52">
        <v>1094124000</v>
      </c>
    </row>
    <row r="339" spans="1:98" x14ac:dyDescent="0.2">
      <c r="A339" s="47" t="s">
        <v>1027</v>
      </c>
      <c r="B339" s="47" t="s">
        <v>1028</v>
      </c>
      <c r="C339" s="47" t="str">
        <f>VLOOKUP(A339,'[1]S&amp;P 500 Wikipedia'!A:D,3,FALSE)</f>
        <v>Industrials</v>
      </c>
      <c r="D339" s="47">
        <v>119446</v>
      </c>
      <c r="E339" s="47" t="s">
        <v>16</v>
      </c>
      <c r="F339" s="47">
        <v>2018</v>
      </c>
      <c r="G339" s="47" t="s">
        <v>17</v>
      </c>
      <c r="H339" s="48">
        <v>43465</v>
      </c>
      <c r="I339" s="48">
        <v>43521</v>
      </c>
      <c r="J339" s="48">
        <v>43521</v>
      </c>
      <c r="K339" s="47">
        <v>103300000</v>
      </c>
      <c r="L339" s="47">
        <v>104400000</v>
      </c>
      <c r="M339" s="47" t="s">
        <v>1928</v>
      </c>
      <c r="N339" s="49">
        <v>364400000</v>
      </c>
      <c r="O339" s="50">
        <v>364400000</v>
      </c>
      <c r="P339" s="51"/>
      <c r="Q339" s="49">
        <v>700800000</v>
      </c>
      <c r="R339" s="50">
        <v>700800000</v>
      </c>
      <c r="S339" s="51"/>
      <c r="T339" s="52"/>
      <c r="U339" s="49">
        <v>190800000</v>
      </c>
      <c r="V339" s="50"/>
      <c r="W339" s="50"/>
      <c r="X339" s="50"/>
      <c r="Y339" s="51"/>
      <c r="Z339" s="52">
        <v>354700000</v>
      </c>
      <c r="AA339" s="52">
        <v>21700000</v>
      </c>
      <c r="AB339" s="52"/>
      <c r="AC339" s="52">
        <v>83600000</v>
      </c>
      <c r="AD339" s="52"/>
      <c r="AE339" s="52"/>
      <c r="AF339" s="52"/>
      <c r="AG339" s="52">
        <v>249400000</v>
      </c>
      <c r="AH339" s="52">
        <v>1610700000</v>
      </c>
      <c r="AI339" s="49">
        <v>128700000</v>
      </c>
      <c r="AJ339" s="50"/>
      <c r="AK339" s="51"/>
      <c r="AL339" s="49"/>
      <c r="AM339" s="50"/>
      <c r="AN339" s="50"/>
      <c r="AO339" s="51"/>
      <c r="AP339" s="49">
        <v>13510100000</v>
      </c>
      <c r="AQ339" s="50"/>
      <c r="AR339" s="50">
        <v>9346800000</v>
      </c>
      <c r="AS339" s="50">
        <v>3842100000</v>
      </c>
      <c r="AT339" s="50"/>
      <c r="AU339" s="50">
        <v>52200000</v>
      </c>
      <c r="AV339" s="50"/>
      <c r="AW339" s="50"/>
      <c r="AX339" s="50"/>
      <c r="AY339" s="50"/>
      <c r="AZ339" s="51">
        <v>269000000</v>
      </c>
      <c r="BA339" s="52">
        <v>13638800000</v>
      </c>
      <c r="BB339" s="52">
        <v>15249500000</v>
      </c>
      <c r="BC339" s="49">
        <v>729900000</v>
      </c>
      <c r="BD339" s="50">
        <v>165300000</v>
      </c>
      <c r="BE339" s="50">
        <v>58300000</v>
      </c>
      <c r="BF339" s="50"/>
      <c r="BG339" s="51">
        <v>506300000</v>
      </c>
      <c r="BH339" s="49">
        <v>1500000</v>
      </c>
      <c r="BI339" s="50"/>
      <c r="BJ339" s="50"/>
      <c r="BK339" s="51"/>
      <c r="BL339" s="49">
        <v>1647900000</v>
      </c>
      <c r="BM339" s="50">
        <v>677900000</v>
      </c>
      <c r="BN339" s="50"/>
      <c r="BO339" s="50">
        <v>931100000</v>
      </c>
      <c r="BP339" s="50"/>
      <c r="BQ339" s="51">
        <v>38900000</v>
      </c>
      <c r="BR339" s="52">
        <v>2379300000</v>
      </c>
      <c r="BS339" s="49">
        <v>4940200000</v>
      </c>
      <c r="BT339" s="50"/>
      <c r="BU339" s="51"/>
      <c r="BV339" s="49">
        <v>191500000</v>
      </c>
      <c r="BW339" s="50"/>
      <c r="BX339" s="50"/>
      <c r="BY339" s="50"/>
      <c r="BZ339" s="50"/>
      <c r="CA339" s="50"/>
      <c r="CB339" s="50"/>
      <c r="CC339" s="50"/>
      <c r="CD339" s="50"/>
      <c r="CE339" s="50"/>
      <c r="CF339" s="51">
        <v>191500000</v>
      </c>
      <c r="CG339" s="52">
        <v>5131700000</v>
      </c>
      <c r="CH339" s="60">
        <v>7511000000</v>
      </c>
      <c r="CI339" s="52">
        <v>0</v>
      </c>
      <c r="CJ339" s="49">
        <v>1752600000</v>
      </c>
      <c r="CK339" s="50">
        <v>1100000</v>
      </c>
      <c r="CL339" s="50">
        <v>1751500000</v>
      </c>
      <c r="CM339" s="51"/>
      <c r="CN339" s="54">
        <v>-18500000</v>
      </c>
      <c r="CO339" s="50">
        <v>6247700000</v>
      </c>
      <c r="CP339" s="51">
        <v>-243300000</v>
      </c>
      <c r="CQ339" s="54">
        <v>7738500000</v>
      </c>
      <c r="CR339" s="50"/>
      <c r="CS339" s="56">
        <v>7738500000</v>
      </c>
      <c r="CT339" s="52">
        <v>15249500000</v>
      </c>
    </row>
    <row r="340" spans="1:98" x14ac:dyDescent="0.2">
      <c r="A340" s="47" t="s">
        <v>1030</v>
      </c>
      <c r="B340" s="47" t="s">
        <v>1031</v>
      </c>
      <c r="C340" s="47" t="str">
        <f>VLOOKUP(A340,'[1]S&amp;P 500 Wikipedia'!A:D,3,FALSE)</f>
        <v>Consumer Discretionary</v>
      </c>
      <c r="D340" s="47">
        <v>200092</v>
      </c>
      <c r="E340" s="47" t="s">
        <v>16</v>
      </c>
      <c r="F340" s="47">
        <v>2018</v>
      </c>
      <c r="G340" s="47" t="s">
        <v>17</v>
      </c>
      <c r="H340" s="48">
        <v>43524</v>
      </c>
      <c r="I340" s="48">
        <v>43557</v>
      </c>
      <c r="J340" s="48">
        <v>43557</v>
      </c>
      <c r="K340" s="47">
        <v>365202000</v>
      </c>
      <c r="L340" s="47">
        <v>368872000</v>
      </c>
      <c r="M340" s="47" t="s">
        <v>1929</v>
      </c>
      <c r="N340" s="49">
        <v>1412912000</v>
      </c>
      <c r="O340" s="50">
        <v>1412912000</v>
      </c>
      <c r="P340" s="51">
        <v>0</v>
      </c>
      <c r="Q340" s="49">
        <v>96711000</v>
      </c>
      <c r="R340" s="50">
        <v>96711000</v>
      </c>
      <c r="S340" s="51"/>
      <c r="T340" s="52"/>
      <c r="U340" s="49">
        <v>1750442000</v>
      </c>
      <c r="V340" s="50"/>
      <c r="W340" s="50"/>
      <c r="X340" s="50"/>
      <c r="Y340" s="51"/>
      <c r="Z340" s="52">
        <v>143954000</v>
      </c>
      <c r="AA340" s="52">
        <v>143954000</v>
      </c>
      <c r="AB340" s="52"/>
      <c r="AC340" s="52"/>
      <c r="AD340" s="52"/>
      <c r="AE340" s="52"/>
      <c r="AF340" s="52"/>
      <c r="AG340" s="52"/>
      <c r="AH340" s="52">
        <v>3404019000</v>
      </c>
      <c r="AI340" s="49">
        <v>2475201000</v>
      </c>
      <c r="AJ340" s="50">
        <v>5256708000</v>
      </c>
      <c r="AK340" s="51">
        <v>-2781507000</v>
      </c>
      <c r="AL340" s="49">
        <v>125000</v>
      </c>
      <c r="AM340" s="50"/>
      <c r="AN340" s="50"/>
      <c r="AO340" s="51"/>
      <c r="AP340" s="49">
        <v>194346000</v>
      </c>
      <c r="AQ340" s="50"/>
      <c r="AR340" s="50"/>
      <c r="AS340" s="50"/>
      <c r="AT340" s="50"/>
      <c r="AU340" s="50"/>
      <c r="AV340" s="50"/>
      <c r="AW340" s="50"/>
      <c r="AX340" s="50"/>
      <c r="AY340" s="50"/>
      <c r="AZ340" s="51">
        <v>194346000</v>
      </c>
      <c r="BA340" s="52">
        <v>2669672000</v>
      </c>
      <c r="BB340" s="52">
        <v>6073691000</v>
      </c>
      <c r="BC340" s="49">
        <v>2009484000</v>
      </c>
      <c r="BD340" s="50">
        <v>1177104000</v>
      </c>
      <c r="BE340" s="50">
        <v>37749000</v>
      </c>
      <c r="BF340" s="50"/>
      <c r="BG340" s="51">
        <v>794631000</v>
      </c>
      <c r="BH340" s="49">
        <v>0</v>
      </c>
      <c r="BI340" s="50"/>
      <c r="BJ340" s="50"/>
      <c r="BK340" s="51"/>
      <c r="BL340" s="49"/>
      <c r="BM340" s="50"/>
      <c r="BN340" s="50"/>
      <c r="BO340" s="50"/>
      <c r="BP340" s="50"/>
      <c r="BQ340" s="51"/>
      <c r="BR340" s="52">
        <v>2009484000</v>
      </c>
      <c r="BS340" s="49">
        <v>312440000</v>
      </c>
      <c r="BT340" s="50"/>
      <c r="BU340" s="51"/>
      <c r="BV340" s="49">
        <v>446021000</v>
      </c>
      <c r="BW340" s="50"/>
      <c r="BX340" s="50"/>
      <c r="BY340" s="50"/>
      <c r="BZ340" s="50"/>
      <c r="CA340" s="50"/>
      <c r="CB340" s="50"/>
      <c r="CC340" s="50">
        <v>124308000</v>
      </c>
      <c r="CD340" s="50"/>
      <c r="CE340" s="50"/>
      <c r="CF340" s="51">
        <v>321713000</v>
      </c>
      <c r="CG340" s="52">
        <v>758461000</v>
      </c>
      <c r="CH340" s="60">
        <v>2767945000</v>
      </c>
      <c r="CI340" s="52"/>
      <c r="CJ340" s="49">
        <v>1379647000</v>
      </c>
      <c r="CK340" s="50"/>
      <c r="CL340" s="50"/>
      <c r="CM340" s="51"/>
      <c r="CN340" s="54">
        <v>-372663000</v>
      </c>
      <c r="CO340" s="50">
        <v>2298762000</v>
      </c>
      <c r="CP340" s="51">
        <v>0</v>
      </c>
      <c r="CQ340" s="54">
        <v>3305746000</v>
      </c>
      <c r="CR340" s="50"/>
      <c r="CS340" s="56">
        <v>3305746000</v>
      </c>
      <c r="CT340" s="52">
        <v>6073691000</v>
      </c>
    </row>
    <row r="341" spans="1:98" x14ac:dyDescent="0.2">
      <c r="A341" s="47" t="s">
        <v>1012</v>
      </c>
      <c r="B341" s="47" t="s">
        <v>1013</v>
      </c>
      <c r="C341" s="47" t="str">
        <f>VLOOKUP(A341,'[1]S&amp;P 500 Wikipedia'!A:D,3,FALSE)</f>
        <v>Industrials</v>
      </c>
      <c r="D341" s="47">
        <v>101495</v>
      </c>
      <c r="E341" s="47" t="s">
        <v>16</v>
      </c>
      <c r="F341" s="47">
        <v>2018</v>
      </c>
      <c r="G341" s="47" t="s">
        <v>17</v>
      </c>
      <c r="H341" s="48">
        <v>43465</v>
      </c>
      <c r="I341" s="48">
        <v>43504</v>
      </c>
      <c r="J341" s="48">
        <v>43504</v>
      </c>
      <c r="K341" s="47">
        <v>324080000</v>
      </c>
      <c r="L341" s="47">
        <v>325700000</v>
      </c>
      <c r="M341" s="47" t="s">
        <v>1930</v>
      </c>
      <c r="N341" s="49">
        <v>70500000</v>
      </c>
      <c r="O341" s="50">
        <v>70500000</v>
      </c>
      <c r="P341" s="51"/>
      <c r="Q341" s="49">
        <v>1102700000</v>
      </c>
      <c r="R341" s="50">
        <v>1102700000</v>
      </c>
      <c r="S341" s="51"/>
      <c r="T341" s="52"/>
      <c r="U341" s="49"/>
      <c r="V341" s="50"/>
      <c r="W341" s="50"/>
      <c r="X341" s="50"/>
      <c r="Y341" s="51"/>
      <c r="Z341" s="52">
        <v>391200000</v>
      </c>
      <c r="AA341" s="52">
        <v>391200000</v>
      </c>
      <c r="AB341" s="52"/>
      <c r="AC341" s="52"/>
      <c r="AD341" s="52"/>
      <c r="AE341" s="52"/>
      <c r="AF341" s="52"/>
      <c r="AG341" s="52"/>
      <c r="AH341" s="52">
        <v>1564400000</v>
      </c>
      <c r="AI341" s="49">
        <v>8020100000</v>
      </c>
      <c r="AJ341" s="50"/>
      <c r="AK341" s="51"/>
      <c r="AL341" s="49"/>
      <c r="AM341" s="50"/>
      <c r="AN341" s="50"/>
      <c r="AO341" s="51"/>
      <c r="AP341" s="49">
        <v>12032500000</v>
      </c>
      <c r="AQ341" s="50"/>
      <c r="AR341" s="50">
        <v>11400100000</v>
      </c>
      <c r="AS341" s="50">
        <v>106500000</v>
      </c>
      <c r="AT341" s="50"/>
      <c r="AU341" s="50"/>
      <c r="AV341" s="50"/>
      <c r="AW341" s="50"/>
      <c r="AX341" s="50"/>
      <c r="AY341" s="50"/>
      <c r="AZ341" s="51">
        <v>525900000</v>
      </c>
      <c r="BA341" s="52">
        <v>20052600000</v>
      </c>
      <c r="BB341" s="52">
        <v>21617000000</v>
      </c>
      <c r="BC341" s="49">
        <v>1689200000</v>
      </c>
      <c r="BD341" s="50">
        <v>761500000</v>
      </c>
      <c r="BE341" s="50"/>
      <c r="BF341" s="50"/>
      <c r="BG341" s="51">
        <v>927700000</v>
      </c>
      <c r="BH341" s="49">
        <v>690700000</v>
      </c>
      <c r="BI341" s="50"/>
      <c r="BJ341" s="50"/>
      <c r="BK341" s="51"/>
      <c r="BL341" s="49">
        <v>338700000</v>
      </c>
      <c r="BM341" s="50">
        <v>338700000</v>
      </c>
      <c r="BN341" s="50"/>
      <c r="BO341" s="50"/>
      <c r="BP341" s="50"/>
      <c r="BQ341" s="51"/>
      <c r="BR341" s="52">
        <v>2718600000</v>
      </c>
      <c r="BS341" s="49">
        <v>7917600000</v>
      </c>
      <c r="BT341" s="50"/>
      <c r="BU341" s="51"/>
      <c r="BV341" s="49">
        <v>3051300000</v>
      </c>
      <c r="BW341" s="50"/>
      <c r="BX341" s="50"/>
      <c r="BY341" s="50"/>
      <c r="BZ341" s="50"/>
      <c r="CA341" s="50"/>
      <c r="CB341" s="50"/>
      <c r="CC341" s="50">
        <v>1028300000</v>
      </c>
      <c r="CD341" s="50"/>
      <c r="CE341" s="50"/>
      <c r="CF341" s="51">
        <v>2023000000</v>
      </c>
      <c r="CG341" s="52">
        <v>10968900000</v>
      </c>
      <c r="CH341" s="60">
        <v>13687500000</v>
      </c>
      <c r="CI341" s="52">
        <v>0</v>
      </c>
      <c r="CJ341" s="49">
        <v>4928400000</v>
      </c>
      <c r="CK341" s="50"/>
      <c r="CL341" s="50"/>
      <c r="CM341" s="51"/>
      <c r="CN341" s="54">
        <v>-1782600000</v>
      </c>
      <c r="CO341" s="50">
        <v>4750500000</v>
      </c>
      <c r="CP341" s="51">
        <v>30800000</v>
      </c>
      <c r="CQ341" s="54">
        <v>7927100000</v>
      </c>
      <c r="CR341" s="50">
        <v>2400000</v>
      </c>
      <c r="CS341" s="56">
        <v>7929500000</v>
      </c>
      <c r="CT341" s="52">
        <v>21617000000</v>
      </c>
    </row>
    <row r="342" spans="1:98" x14ac:dyDescent="0.2">
      <c r="A342" s="47" t="s">
        <v>1042</v>
      </c>
      <c r="B342" s="47" t="s">
        <v>1043</v>
      </c>
      <c r="C342" s="47" t="str">
        <f>VLOOKUP(A342,'[1]S&amp;P 500 Wikipedia'!A:D,3,FALSE)</f>
        <v>Real Estate</v>
      </c>
      <c r="D342" s="47">
        <v>100897</v>
      </c>
      <c r="E342" s="47" t="s">
        <v>16</v>
      </c>
      <c r="F342" s="47">
        <v>2018</v>
      </c>
      <c r="G342" s="47" t="s">
        <v>17</v>
      </c>
      <c r="H342" s="48">
        <v>43465</v>
      </c>
      <c r="I342" s="48">
        <v>43524</v>
      </c>
      <c r="J342" s="48">
        <v>43594</v>
      </c>
      <c r="K342" s="47">
        <v>113481000</v>
      </c>
      <c r="L342" s="47">
        <v>116589000</v>
      </c>
      <c r="M342" s="47" t="s">
        <v>2140</v>
      </c>
      <c r="N342" s="49">
        <v>143444000</v>
      </c>
      <c r="O342" s="50">
        <v>143444000</v>
      </c>
      <c r="P342" s="51"/>
      <c r="Q342" s="49">
        <v>111035000</v>
      </c>
      <c r="R342" s="50">
        <v>111035000</v>
      </c>
      <c r="S342" s="51"/>
      <c r="T342" s="52"/>
      <c r="U342" s="49"/>
      <c r="V342" s="50"/>
      <c r="W342" s="50"/>
      <c r="X342" s="50"/>
      <c r="Y342" s="51"/>
      <c r="Z342" s="52">
        <v>119375000</v>
      </c>
      <c r="AA342" s="52">
        <v>63126000</v>
      </c>
      <c r="AB342" s="52"/>
      <c r="AC342" s="52"/>
      <c r="AD342" s="52"/>
      <c r="AE342" s="52"/>
      <c r="AF342" s="52"/>
      <c r="AG342" s="52">
        <v>56249000</v>
      </c>
      <c r="AH342" s="52">
        <v>373854000</v>
      </c>
      <c r="AI342" s="49">
        <v>2786355000</v>
      </c>
      <c r="AJ342" s="50"/>
      <c r="AK342" s="51"/>
      <c r="AL342" s="49"/>
      <c r="AM342" s="50"/>
      <c r="AN342" s="50"/>
      <c r="AO342" s="51"/>
      <c r="AP342" s="49">
        <v>4053498000</v>
      </c>
      <c r="AQ342" s="50">
        <v>3331465000</v>
      </c>
      <c r="AR342" s="50"/>
      <c r="AS342" s="50"/>
      <c r="AT342" s="50"/>
      <c r="AU342" s="50"/>
      <c r="AV342" s="50"/>
      <c r="AW342" s="50"/>
      <c r="AX342" s="50"/>
      <c r="AY342" s="50"/>
      <c r="AZ342" s="51">
        <v>722033000</v>
      </c>
      <c r="BA342" s="52">
        <v>6839853000</v>
      </c>
      <c r="BB342" s="52">
        <v>7213707000</v>
      </c>
      <c r="BC342" s="49">
        <v>146695000</v>
      </c>
      <c r="BD342" s="50">
        <v>34308000</v>
      </c>
      <c r="BE342" s="50"/>
      <c r="BF342" s="50">
        <v>48722000</v>
      </c>
      <c r="BG342" s="51">
        <v>63665000</v>
      </c>
      <c r="BH342" s="49">
        <v>941728000</v>
      </c>
      <c r="BI342" s="50"/>
      <c r="BJ342" s="50"/>
      <c r="BK342" s="51"/>
      <c r="BL342" s="49">
        <v>117856000</v>
      </c>
      <c r="BM342" s="50">
        <v>108054000</v>
      </c>
      <c r="BN342" s="50"/>
      <c r="BO342" s="50"/>
      <c r="BP342" s="50"/>
      <c r="BQ342" s="51">
        <v>9802000</v>
      </c>
      <c r="BR342" s="52">
        <v>1206279000</v>
      </c>
      <c r="BS342" s="49">
        <v>8996825000</v>
      </c>
      <c r="BT342" s="50"/>
      <c r="BU342" s="51"/>
      <c r="BV342" s="49">
        <v>387426000</v>
      </c>
      <c r="BW342" s="50"/>
      <c r="BX342" s="50"/>
      <c r="BY342" s="50"/>
      <c r="BZ342" s="50"/>
      <c r="CA342" s="50"/>
      <c r="CB342" s="50"/>
      <c r="CC342" s="50"/>
      <c r="CD342" s="50"/>
      <c r="CE342" s="50"/>
      <c r="CF342" s="51">
        <v>387426000</v>
      </c>
      <c r="CG342" s="52">
        <v>9384251000</v>
      </c>
      <c r="CH342" s="60">
        <v>10590530000</v>
      </c>
      <c r="CI342" s="52">
        <v>0</v>
      </c>
      <c r="CJ342" s="49">
        <v>2271450000</v>
      </c>
      <c r="CK342" s="50"/>
      <c r="CL342" s="50"/>
      <c r="CM342" s="51"/>
      <c r="CN342" s="54"/>
      <c r="CO342" s="50">
        <v>-5136368000</v>
      </c>
      <c r="CP342" s="51">
        <v>-511905000</v>
      </c>
      <c r="CQ342" s="54">
        <v>-3376823000</v>
      </c>
      <c r="CR342" s="50"/>
      <c r="CS342" s="56">
        <v>-3376823000</v>
      </c>
      <c r="CT342" s="52">
        <v>7213707000</v>
      </c>
    </row>
    <row r="343" spans="1:98" x14ac:dyDescent="0.2">
      <c r="A343" s="47" t="s">
        <v>1084</v>
      </c>
      <c r="B343" s="47" t="s">
        <v>1085</v>
      </c>
      <c r="C343" s="47" t="str">
        <f>VLOOKUP(A343,'[1]S&amp;P 500 Wikipedia'!A:D,3,FALSE)</f>
        <v>Consumer Discretionary</v>
      </c>
      <c r="D343" s="47">
        <v>86689</v>
      </c>
      <c r="E343" s="47" t="s">
        <v>16</v>
      </c>
      <c r="F343" s="47">
        <v>2018</v>
      </c>
      <c r="G343" s="47" t="s">
        <v>17</v>
      </c>
      <c r="H343" s="48">
        <v>43373</v>
      </c>
      <c r="I343" s="48">
        <v>43420</v>
      </c>
      <c r="J343" s="48">
        <v>43420</v>
      </c>
      <c r="K343" s="47">
        <v>1337800000</v>
      </c>
      <c r="L343" s="47">
        <v>1348700000</v>
      </c>
      <c r="M343" s="47" t="s">
        <v>1932</v>
      </c>
      <c r="N343" s="49">
        <v>8937800000</v>
      </c>
      <c r="O343" s="50">
        <v>8756300000</v>
      </c>
      <c r="P343" s="51">
        <v>181500000</v>
      </c>
      <c r="Q343" s="49">
        <v>693100000</v>
      </c>
      <c r="R343" s="50">
        <v>693100000</v>
      </c>
      <c r="S343" s="51"/>
      <c r="T343" s="52"/>
      <c r="U343" s="49">
        <v>1400500000</v>
      </c>
      <c r="V343" s="50"/>
      <c r="W343" s="50"/>
      <c r="X343" s="50"/>
      <c r="Y343" s="51"/>
      <c r="Z343" s="52">
        <v>1462800000</v>
      </c>
      <c r="AA343" s="52">
        <v>1462800000</v>
      </c>
      <c r="AB343" s="52"/>
      <c r="AC343" s="52"/>
      <c r="AD343" s="52"/>
      <c r="AE343" s="52"/>
      <c r="AF343" s="52"/>
      <c r="AG343" s="52"/>
      <c r="AH343" s="52">
        <v>12494200000</v>
      </c>
      <c r="AI343" s="49">
        <v>5929100000</v>
      </c>
      <c r="AJ343" s="50"/>
      <c r="AK343" s="51"/>
      <c r="AL343" s="49">
        <v>267700000</v>
      </c>
      <c r="AM343" s="50"/>
      <c r="AN343" s="50"/>
      <c r="AO343" s="51"/>
      <c r="AP343" s="49">
        <v>5465400000</v>
      </c>
      <c r="AQ343" s="50"/>
      <c r="AR343" s="50">
        <v>3541600000</v>
      </c>
      <c r="AS343" s="50">
        <v>1042200000</v>
      </c>
      <c r="AT343" s="50"/>
      <c r="AU343" s="50">
        <v>134700000</v>
      </c>
      <c r="AV343" s="50"/>
      <c r="AW343" s="50"/>
      <c r="AX343" s="50"/>
      <c r="AY343" s="50">
        <v>334700000</v>
      </c>
      <c r="AZ343" s="51">
        <v>412200000</v>
      </c>
      <c r="BA343" s="52">
        <v>11662200000</v>
      </c>
      <c r="BB343" s="52">
        <v>24156400000</v>
      </c>
      <c r="BC343" s="49">
        <v>3477700000</v>
      </c>
      <c r="BD343" s="50">
        <v>1179300000</v>
      </c>
      <c r="BE343" s="50"/>
      <c r="BF343" s="50"/>
      <c r="BG343" s="51">
        <v>2298400000</v>
      </c>
      <c r="BH343" s="49">
        <v>349900000</v>
      </c>
      <c r="BI343" s="50"/>
      <c r="BJ343" s="50"/>
      <c r="BK343" s="51"/>
      <c r="BL343" s="49">
        <v>1856600000</v>
      </c>
      <c r="BM343" s="50">
        <v>1642900000</v>
      </c>
      <c r="BN343" s="50"/>
      <c r="BO343" s="50"/>
      <c r="BP343" s="50"/>
      <c r="BQ343" s="51">
        <v>213700000</v>
      </c>
      <c r="BR343" s="52">
        <v>5684200000</v>
      </c>
      <c r="BS343" s="49">
        <v>9090200000</v>
      </c>
      <c r="BT343" s="50"/>
      <c r="BU343" s="51"/>
      <c r="BV343" s="49">
        <v>8206200000</v>
      </c>
      <c r="BW343" s="50"/>
      <c r="BX343" s="50"/>
      <c r="BY343" s="50"/>
      <c r="BZ343" s="50"/>
      <c r="CA343" s="50"/>
      <c r="CB343" s="50">
        <v>6775700000</v>
      </c>
      <c r="CC343" s="50"/>
      <c r="CD343" s="50"/>
      <c r="CE343" s="50"/>
      <c r="CF343" s="51">
        <v>1430500000</v>
      </c>
      <c r="CG343" s="52">
        <v>17296400000</v>
      </c>
      <c r="CH343" s="60">
        <v>22980600000</v>
      </c>
      <c r="CI343" s="52"/>
      <c r="CJ343" s="49">
        <v>42400000</v>
      </c>
      <c r="CK343" s="50"/>
      <c r="CL343" s="50"/>
      <c r="CM343" s="51"/>
      <c r="CN343" s="54"/>
      <c r="CO343" s="50">
        <v>1457400000</v>
      </c>
      <c r="CP343" s="51">
        <v>-330300000</v>
      </c>
      <c r="CQ343" s="54">
        <v>1169500000</v>
      </c>
      <c r="CR343" s="50">
        <v>6300000</v>
      </c>
      <c r="CS343" s="56">
        <v>1175800000</v>
      </c>
      <c r="CT343" s="52">
        <v>24156400000</v>
      </c>
    </row>
    <row r="344" spans="1:98" x14ac:dyDescent="0.2">
      <c r="A344" s="47" t="s">
        <v>1051</v>
      </c>
      <c r="B344" s="47" t="s">
        <v>1052</v>
      </c>
      <c r="C344" s="47" t="str">
        <f>VLOOKUP(A344,'[1]S&amp;P 500 Wikipedia'!A:D,3,FALSE)</f>
        <v>Materials</v>
      </c>
      <c r="D344" s="47">
        <v>378213</v>
      </c>
      <c r="E344" s="47" t="s">
        <v>16</v>
      </c>
      <c r="F344" s="47">
        <v>2018</v>
      </c>
      <c r="G344" s="47" t="s">
        <v>17</v>
      </c>
      <c r="H344" s="48">
        <v>43465</v>
      </c>
      <c r="I344" s="48">
        <v>43515</v>
      </c>
      <c r="J344" s="48">
        <v>43515</v>
      </c>
      <c r="K344" s="47">
        <v>155400000</v>
      </c>
      <c r="L344" s="47">
        <v>156900000</v>
      </c>
      <c r="M344" s="47" t="s">
        <v>1933</v>
      </c>
      <c r="N344" s="49">
        <v>271700000</v>
      </c>
      <c r="O344" s="50">
        <v>271700000</v>
      </c>
      <c r="P344" s="51"/>
      <c r="Q344" s="49">
        <v>473400000</v>
      </c>
      <c r="R344" s="50">
        <v>473400000</v>
      </c>
      <c r="S344" s="51"/>
      <c r="T344" s="52"/>
      <c r="U344" s="49">
        <v>544900000</v>
      </c>
      <c r="V344" s="50"/>
      <c r="W344" s="50"/>
      <c r="X344" s="50"/>
      <c r="Y344" s="51"/>
      <c r="Z344" s="52">
        <v>264800000</v>
      </c>
      <c r="AA344" s="52">
        <v>124500000</v>
      </c>
      <c r="AB344" s="52"/>
      <c r="AC344" s="52">
        <v>600000</v>
      </c>
      <c r="AD344" s="52"/>
      <c r="AE344" s="52">
        <v>58400000</v>
      </c>
      <c r="AF344" s="52"/>
      <c r="AG344" s="52">
        <v>81300000</v>
      </c>
      <c r="AH344" s="52">
        <v>1554800000</v>
      </c>
      <c r="AI344" s="49">
        <v>1036200000</v>
      </c>
      <c r="AJ344" s="50"/>
      <c r="AK344" s="51"/>
      <c r="AL344" s="49"/>
      <c r="AM344" s="50"/>
      <c r="AN344" s="50"/>
      <c r="AO344" s="51"/>
      <c r="AP344" s="49">
        <v>2459200000</v>
      </c>
      <c r="AQ344" s="50">
        <v>101700000</v>
      </c>
      <c r="AR344" s="50">
        <v>1947600000</v>
      </c>
      <c r="AS344" s="50"/>
      <c r="AT344" s="50"/>
      <c r="AU344" s="50">
        <v>170500000</v>
      </c>
      <c r="AV344" s="50"/>
      <c r="AW344" s="50"/>
      <c r="AX344" s="50"/>
      <c r="AY344" s="50"/>
      <c r="AZ344" s="51">
        <v>239400000</v>
      </c>
      <c r="BA344" s="52">
        <v>3495400000</v>
      </c>
      <c r="BB344" s="52">
        <v>5050200000</v>
      </c>
      <c r="BC344" s="49">
        <v>788500000</v>
      </c>
      <c r="BD344" s="50">
        <v>765000000</v>
      </c>
      <c r="BE344" s="50">
        <v>23500000</v>
      </c>
      <c r="BF344" s="50"/>
      <c r="BG344" s="51"/>
      <c r="BH344" s="49">
        <v>237700000</v>
      </c>
      <c r="BI344" s="50"/>
      <c r="BJ344" s="50"/>
      <c r="BK344" s="51"/>
      <c r="BL344" s="49">
        <v>462400000</v>
      </c>
      <c r="BM344" s="50"/>
      <c r="BN344" s="50"/>
      <c r="BO344" s="50"/>
      <c r="BP344" s="50"/>
      <c r="BQ344" s="51">
        <v>462400000</v>
      </c>
      <c r="BR344" s="52">
        <v>1488600000</v>
      </c>
      <c r="BS344" s="49">
        <v>3236500000</v>
      </c>
      <c r="BT344" s="50"/>
      <c r="BU344" s="51"/>
      <c r="BV344" s="49">
        <v>673700000</v>
      </c>
      <c r="BW344" s="50"/>
      <c r="BX344" s="50"/>
      <c r="BY344" s="50"/>
      <c r="BZ344" s="50"/>
      <c r="CA344" s="50"/>
      <c r="CB344" s="50"/>
      <c r="CC344" s="50">
        <v>20400000</v>
      </c>
      <c r="CD344" s="50"/>
      <c r="CE344" s="50"/>
      <c r="CF344" s="51">
        <v>653300000</v>
      </c>
      <c r="CG344" s="52">
        <v>3910200000</v>
      </c>
      <c r="CH344" s="60">
        <v>5398800000</v>
      </c>
      <c r="CI344" s="52">
        <v>0</v>
      </c>
      <c r="CJ344" s="49">
        <v>2072800000</v>
      </c>
      <c r="CK344" s="50"/>
      <c r="CL344" s="50"/>
      <c r="CM344" s="51"/>
      <c r="CN344" s="54">
        <v>-3336500000</v>
      </c>
      <c r="CO344" s="50">
        <v>1835500000</v>
      </c>
      <c r="CP344" s="51">
        <v>-920400000</v>
      </c>
      <c r="CQ344" s="54">
        <v>-348600000</v>
      </c>
      <c r="CR344" s="50"/>
      <c r="CS344" s="56">
        <v>-348600000</v>
      </c>
      <c r="CT344" s="52">
        <v>5050200000</v>
      </c>
    </row>
    <row r="345" spans="1:98" x14ac:dyDescent="0.2">
      <c r="A345" s="47" t="s">
        <v>1060</v>
      </c>
      <c r="B345" s="47" t="s">
        <v>1061</v>
      </c>
      <c r="C345" s="47" t="str">
        <f>VLOOKUP(A345,'[1]S&amp;P 500 Wikipedia'!A:D,3,FALSE)</f>
        <v>Materials</v>
      </c>
      <c r="D345" s="47">
        <v>378215</v>
      </c>
      <c r="E345" s="47" t="s">
        <v>16</v>
      </c>
      <c r="F345" s="47">
        <v>2018</v>
      </c>
      <c r="G345" s="47" t="s">
        <v>17</v>
      </c>
      <c r="H345" s="48">
        <v>43465</v>
      </c>
      <c r="I345" s="48">
        <v>43518</v>
      </c>
      <c r="J345" s="48">
        <v>43518</v>
      </c>
      <c r="K345" s="47">
        <v>92604129</v>
      </c>
      <c r="L345" s="47">
        <v>94386684</v>
      </c>
      <c r="M345" s="47" t="s">
        <v>1934</v>
      </c>
      <c r="N345" s="49">
        <v>155505000</v>
      </c>
      <c r="O345" s="50">
        <v>155505000</v>
      </c>
      <c r="P345" s="51"/>
      <c r="Q345" s="49">
        <v>2018768000</v>
      </c>
      <c r="R345" s="50">
        <v>2018768000</v>
      </c>
      <c r="S345" s="51"/>
      <c r="T345" s="52"/>
      <c r="U345" s="49">
        <v>1815275000</v>
      </c>
      <c r="V345" s="50"/>
      <c r="W345" s="50"/>
      <c r="X345" s="50"/>
      <c r="Y345" s="51"/>
      <c r="Z345" s="52">
        <v>354939000</v>
      </c>
      <c r="AA345" s="52"/>
      <c r="AB345" s="52"/>
      <c r="AC345" s="52"/>
      <c r="AD345" s="52"/>
      <c r="AE345" s="52">
        <v>0</v>
      </c>
      <c r="AF345" s="52"/>
      <c r="AG345" s="52">
        <v>354939000</v>
      </c>
      <c r="AH345" s="52">
        <v>4344487000</v>
      </c>
      <c r="AI345" s="49">
        <v>1776839000</v>
      </c>
      <c r="AJ345" s="50">
        <v>4040171000</v>
      </c>
      <c r="AK345" s="51">
        <v>-2263332000</v>
      </c>
      <c r="AL345" s="49"/>
      <c r="AM345" s="50"/>
      <c r="AN345" s="50"/>
      <c r="AO345" s="51"/>
      <c r="AP345" s="49">
        <v>13012953000</v>
      </c>
      <c r="AQ345" s="50">
        <v>5201579000</v>
      </c>
      <c r="AR345" s="50">
        <v>6956702000</v>
      </c>
      <c r="AS345" s="50"/>
      <c r="AT345" s="50"/>
      <c r="AU345" s="50"/>
      <c r="AV345" s="50"/>
      <c r="AW345" s="50"/>
      <c r="AX345" s="50"/>
      <c r="AY345" s="50"/>
      <c r="AZ345" s="51">
        <v>854672000</v>
      </c>
      <c r="BA345" s="52">
        <v>14789792000</v>
      </c>
      <c r="BB345" s="52">
        <v>19134279000</v>
      </c>
      <c r="BC345" s="49">
        <v>1935757000</v>
      </c>
      <c r="BD345" s="50">
        <v>1799424000</v>
      </c>
      <c r="BE345" s="50"/>
      <c r="BF345" s="50"/>
      <c r="BG345" s="51">
        <v>136333000</v>
      </c>
      <c r="BH345" s="49">
        <v>635594000</v>
      </c>
      <c r="BI345" s="50"/>
      <c r="BJ345" s="50"/>
      <c r="BK345" s="51"/>
      <c r="BL345" s="49">
        <v>1726396000</v>
      </c>
      <c r="BM345" s="50"/>
      <c r="BN345" s="50"/>
      <c r="BO345" s="50">
        <v>80766000</v>
      </c>
      <c r="BP345" s="50"/>
      <c r="BQ345" s="51">
        <v>1645630000</v>
      </c>
      <c r="BR345" s="52">
        <v>4297747000</v>
      </c>
      <c r="BS345" s="49">
        <v>8708057000</v>
      </c>
      <c r="BT345" s="50"/>
      <c r="BU345" s="51"/>
      <c r="BV345" s="49">
        <v>2397730000</v>
      </c>
      <c r="BW345" s="50"/>
      <c r="BX345" s="50">
        <v>257621000</v>
      </c>
      <c r="BY345" s="50"/>
      <c r="BZ345" s="50">
        <v>257621000</v>
      </c>
      <c r="CA345" s="50"/>
      <c r="CB345" s="50"/>
      <c r="CC345" s="50">
        <v>1130872000</v>
      </c>
      <c r="CD345" s="50"/>
      <c r="CE345" s="50"/>
      <c r="CF345" s="51">
        <v>1009237000</v>
      </c>
      <c r="CG345" s="52">
        <v>11105787000</v>
      </c>
      <c r="CH345" s="60">
        <v>15403534000</v>
      </c>
      <c r="CI345" s="52"/>
      <c r="CJ345" s="49">
        <v>3014821000</v>
      </c>
      <c r="CK345" s="50"/>
      <c r="CL345" s="50"/>
      <c r="CM345" s="51"/>
      <c r="CN345" s="54">
        <v>-4900690000</v>
      </c>
      <c r="CO345" s="50">
        <v>6246548000</v>
      </c>
      <c r="CP345" s="51">
        <v>-629934000</v>
      </c>
      <c r="CQ345" s="54">
        <v>3730745000</v>
      </c>
      <c r="CR345" s="50"/>
      <c r="CS345" s="56">
        <v>3730745000</v>
      </c>
      <c r="CT345" s="52">
        <v>19134279000</v>
      </c>
    </row>
    <row r="346" spans="1:98" x14ac:dyDescent="0.2">
      <c r="A346" s="47" t="s">
        <v>694</v>
      </c>
      <c r="B346" s="47" t="s">
        <v>695</v>
      </c>
      <c r="C346" s="47" t="str">
        <f>VLOOKUP(A346,'[1]S&amp;P 500 Wikipedia'!A:D,3,FALSE)</f>
        <v>Consumer Staples</v>
      </c>
      <c r="D346" s="47">
        <v>254348</v>
      </c>
      <c r="E346" s="47" t="s">
        <v>16</v>
      </c>
      <c r="F346" s="47">
        <v>2019</v>
      </c>
      <c r="G346" s="47" t="s">
        <v>17</v>
      </c>
      <c r="H346" s="48">
        <v>43585</v>
      </c>
      <c r="I346" s="48">
        <v>43633</v>
      </c>
      <c r="J346" s="48">
        <v>43791</v>
      </c>
      <c r="K346" s="47">
        <v>112900000</v>
      </c>
      <c r="L346" s="47">
        <v>112900000</v>
      </c>
      <c r="M346" s="47" t="s">
        <v>2141</v>
      </c>
      <c r="N346" s="49">
        <v>101300000</v>
      </c>
      <c r="O346" s="50">
        <v>101300000</v>
      </c>
      <c r="P346" s="51"/>
      <c r="Q346" s="49">
        <v>503800000</v>
      </c>
      <c r="R346" s="50">
        <v>503800000</v>
      </c>
      <c r="S346" s="51"/>
      <c r="T346" s="52"/>
      <c r="U346" s="49">
        <v>910300000</v>
      </c>
      <c r="V346" s="50"/>
      <c r="W346" s="50"/>
      <c r="X346" s="50"/>
      <c r="Y346" s="51"/>
      <c r="Z346" s="52">
        <v>109800000</v>
      </c>
      <c r="AA346" s="52"/>
      <c r="AB346" s="52"/>
      <c r="AC346" s="52"/>
      <c r="AD346" s="52"/>
      <c r="AE346" s="52"/>
      <c r="AF346" s="52"/>
      <c r="AG346" s="52">
        <v>109800000</v>
      </c>
      <c r="AH346" s="52">
        <v>1625200000</v>
      </c>
      <c r="AI346" s="49">
        <v>1912400000</v>
      </c>
      <c r="AJ346" s="50">
        <v>3532100000</v>
      </c>
      <c r="AK346" s="51">
        <v>-1619700000</v>
      </c>
      <c r="AL346" s="49"/>
      <c r="AM346" s="50"/>
      <c r="AN346" s="50"/>
      <c r="AO346" s="51"/>
      <c r="AP346" s="49">
        <v>13173700000</v>
      </c>
      <c r="AQ346" s="50"/>
      <c r="AR346" s="50">
        <v>6310900000</v>
      </c>
      <c r="AS346" s="50">
        <v>6718800000</v>
      </c>
      <c r="AT346" s="50"/>
      <c r="AU346" s="50"/>
      <c r="AV346" s="50"/>
      <c r="AW346" s="50"/>
      <c r="AX346" s="50"/>
      <c r="AY346" s="50"/>
      <c r="AZ346" s="51">
        <v>144000000</v>
      </c>
      <c r="BA346" s="52">
        <v>15086100000</v>
      </c>
      <c r="BB346" s="52">
        <v>16711300000</v>
      </c>
      <c r="BC346" s="49">
        <v>733700000</v>
      </c>
      <c r="BD346" s="50">
        <v>591000000</v>
      </c>
      <c r="BE346" s="50"/>
      <c r="BF346" s="50"/>
      <c r="BG346" s="51">
        <v>142700000</v>
      </c>
      <c r="BH346" s="49">
        <v>1224500000</v>
      </c>
      <c r="BI346" s="50"/>
      <c r="BJ346" s="50"/>
      <c r="BK346" s="51"/>
      <c r="BL346" s="49">
        <v>383300000</v>
      </c>
      <c r="BM346" s="50"/>
      <c r="BN346" s="50"/>
      <c r="BO346" s="50"/>
      <c r="BP346" s="50"/>
      <c r="BQ346" s="51">
        <v>383300000</v>
      </c>
      <c r="BR346" s="52">
        <v>2341500000</v>
      </c>
      <c r="BS346" s="49">
        <v>4686300000</v>
      </c>
      <c r="BT346" s="50"/>
      <c r="BU346" s="51"/>
      <c r="BV346" s="49">
        <v>1713000000</v>
      </c>
      <c r="BW346" s="50"/>
      <c r="BX346" s="50"/>
      <c r="BY346" s="50"/>
      <c r="BZ346" s="50"/>
      <c r="CA346" s="50"/>
      <c r="CB346" s="50"/>
      <c r="CC346" s="50">
        <v>1398600000</v>
      </c>
      <c r="CD346" s="50"/>
      <c r="CE346" s="50"/>
      <c r="CF346" s="51">
        <v>314400000</v>
      </c>
      <c r="CG346" s="52">
        <v>6399300000</v>
      </c>
      <c r="CH346" s="60">
        <v>8740800000</v>
      </c>
      <c r="CI346" s="52"/>
      <c r="CJ346" s="49">
        <v>5784700000</v>
      </c>
      <c r="CK346" s="50"/>
      <c r="CL346" s="50"/>
      <c r="CM346" s="51"/>
      <c r="CN346" s="54"/>
      <c r="CO346" s="50">
        <v>2367600000</v>
      </c>
      <c r="CP346" s="51">
        <v>-181800000</v>
      </c>
      <c r="CQ346" s="54">
        <v>7970500000</v>
      </c>
      <c r="CR346" s="50"/>
      <c r="CS346" s="56">
        <v>7970500000</v>
      </c>
      <c r="CT346" s="52">
        <v>16711300000</v>
      </c>
    </row>
    <row r="347" spans="1:98" x14ac:dyDescent="0.2">
      <c r="A347" s="47" t="s">
        <v>1045</v>
      </c>
      <c r="B347" s="47" t="s">
        <v>1046</v>
      </c>
      <c r="C347" s="47" t="str">
        <f>VLOOKUP(A347,'[1]S&amp;P 500 Wikipedia'!A:D,3,FALSE)</f>
        <v>Energy</v>
      </c>
      <c r="D347" s="47">
        <v>353500</v>
      </c>
      <c r="E347" s="47" t="s">
        <v>16</v>
      </c>
      <c r="F347" s="47">
        <v>2018</v>
      </c>
      <c r="G347" s="47" t="s">
        <v>17</v>
      </c>
      <c r="H347" s="48">
        <v>43465</v>
      </c>
      <c r="I347" s="48">
        <v>43488</v>
      </c>
      <c r="J347" s="48">
        <v>43488</v>
      </c>
      <c r="K347" s="47">
        <v>1386000000</v>
      </c>
      <c r="L347" s="47">
        <v>1394000000</v>
      </c>
      <c r="M347" s="47" t="s">
        <v>1936</v>
      </c>
      <c r="N347" s="49">
        <v>2777000000</v>
      </c>
      <c r="O347" s="50">
        <v>1433000000</v>
      </c>
      <c r="P347" s="51">
        <v>1344000000</v>
      </c>
      <c r="Q347" s="49">
        <v>7881000000</v>
      </c>
      <c r="R347" s="50">
        <v>7881000000</v>
      </c>
      <c r="S347" s="51"/>
      <c r="T347" s="52"/>
      <c r="U347" s="49">
        <v>4010000000</v>
      </c>
      <c r="V347" s="50"/>
      <c r="W347" s="50"/>
      <c r="X347" s="50"/>
      <c r="Y347" s="51"/>
      <c r="Z347" s="52">
        <v>1063000000</v>
      </c>
      <c r="AA347" s="52"/>
      <c r="AB347" s="52"/>
      <c r="AC347" s="52"/>
      <c r="AD347" s="52"/>
      <c r="AE347" s="52"/>
      <c r="AF347" s="52"/>
      <c r="AG347" s="52">
        <v>1063000000</v>
      </c>
      <c r="AH347" s="52">
        <v>15731000000</v>
      </c>
      <c r="AI347" s="49"/>
      <c r="AJ347" s="50"/>
      <c r="AK347" s="51"/>
      <c r="AL347" s="49"/>
      <c r="AM347" s="50"/>
      <c r="AN347" s="50"/>
      <c r="AO347" s="51"/>
      <c r="AP347" s="49">
        <v>54776000000</v>
      </c>
      <c r="AQ347" s="50">
        <v>8727000000</v>
      </c>
      <c r="AR347" s="50">
        <v>24931000000</v>
      </c>
      <c r="AS347" s="50"/>
      <c r="AT347" s="50"/>
      <c r="AU347" s="50"/>
      <c r="AV347" s="50"/>
      <c r="AW347" s="50"/>
      <c r="AX347" s="50"/>
      <c r="AY347" s="50">
        <v>1538000000</v>
      </c>
      <c r="AZ347" s="51">
        <v>19580000000</v>
      </c>
      <c r="BA347" s="52">
        <v>54776000000</v>
      </c>
      <c r="BB347" s="52">
        <v>70507000000</v>
      </c>
      <c r="BC347" s="49">
        <v>12079000000</v>
      </c>
      <c r="BD347" s="50"/>
      <c r="BE347" s="50"/>
      <c r="BF347" s="50">
        <v>701000000</v>
      </c>
      <c r="BG347" s="51">
        <v>11378000000</v>
      </c>
      <c r="BH347" s="49">
        <v>1407000000</v>
      </c>
      <c r="BI347" s="50"/>
      <c r="BJ347" s="50"/>
      <c r="BK347" s="51"/>
      <c r="BL347" s="49"/>
      <c r="BM347" s="50"/>
      <c r="BN347" s="50"/>
      <c r="BO347" s="50"/>
      <c r="BP347" s="50"/>
      <c r="BQ347" s="51"/>
      <c r="BR347" s="52">
        <v>13486000000</v>
      </c>
      <c r="BS347" s="49">
        <v>14644000000</v>
      </c>
      <c r="BT347" s="50"/>
      <c r="BU347" s="51"/>
      <c r="BV347" s="49">
        <v>5791000000</v>
      </c>
      <c r="BW347" s="50"/>
      <c r="BX347" s="50">
        <v>1153000000</v>
      </c>
      <c r="BY347" s="50"/>
      <c r="BZ347" s="50"/>
      <c r="CA347" s="50"/>
      <c r="CB347" s="50"/>
      <c r="CC347" s="50">
        <v>1441000000</v>
      </c>
      <c r="CD347" s="50"/>
      <c r="CE347" s="50"/>
      <c r="CF347" s="51">
        <v>3197000000</v>
      </c>
      <c r="CG347" s="52">
        <v>20435000000</v>
      </c>
      <c r="CH347" s="60">
        <v>33921000000</v>
      </c>
      <c r="CI347" s="52"/>
      <c r="CJ347" s="49">
        <v>13132000000</v>
      </c>
      <c r="CK347" s="50"/>
      <c r="CL347" s="50"/>
      <c r="CM347" s="51"/>
      <c r="CN347" s="54">
        <v>-4006000000</v>
      </c>
      <c r="CO347" s="50">
        <v>31658000000</v>
      </c>
      <c r="CP347" s="51">
        <v>-4622000000</v>
      </c>
      <c r="CQ347" s="54">
        <v>36162000000</v>
      </c>
      <c r="CR347" s="50">
        <v>424000000</v>
      </c>
      <c r="CS347" s="56">
        <v>36586000000</v>
      </c>
      <c r="CT347" s="52">
        <v>70507000000</v>
      </c>
    </row>
    <row r="348" spans="1:98" x14ac:dyDescent="0.2">
      <c r="A348" s="47" t="s">
        <v>1069</v>
      </c>
      <c r="B348" s="47" t="s">
        <v>1070</v>
      </c>
      <c r="C348" s="47" t="str">
        <f>VLOOKUP(A348,'[1]S&amp;P 500 Wikipedia'!A:D,3,FALSE)</f>
        <v>Real Estate</v>
      </c>
      <c r="D348" s="47">
        <v>127650</v>
      </c>
      <c r="E348" s="47" t="s">
        <v>16</v>
      </c>
      <c r="F348" s="47">
        <v>2018</v>
      </c>
      <c r="G348" s="47" t="s">
        <v>17</v>
      </c>
      <c r="H348" s="48">
        <v>43465</v>
      </c>
      <c r="I348" s="48">
        <v>43523</v>
      </c>
      <c r="J348" s="48">
        <v>43523</v>
      </c>
      <c r="K348" s="47">
        <v>83750000</v>
      </c>
      <c r="L348" s="47">
        <v>88353000</v>
      </c>
      <c r="M348" s="47" t="s">
        <v>1937</v>
      </c>
      <c r="N348" s="49">
        <v>129475000</v>
      </c>
      <c r="O348" s="50">
        <v>129475000</v>
      </c>
      <c r="P348" s="51"/>
      <c r="Q348" s="49">
        <v>41589000</v>
      </c>
      <c r="R348" s="50">
        <v>41589000</v>
      </c>
      <c r="S348" s="51"/>
      <c r="T348" s="52"/>
      <c r="U348" s="49"/>
      <c r="V348" s="50"/>
      <c r="W348" s="50"/>
      <c r="X348" s="50"/>
      <c r="Y348" s="51"/>
      <c r="Z348" s="52">
        <v>177671000</v>
      </c>
      <c r="AA348" s="52"/>
      <c r="AB348" s="52"/>
      <c r="AC348" s="52">
        <v>0</v>
      </c>
      <c r="AD348" s="52"/>
      <c r="AE348" s="52"/>
      <c r="AF348" s="52"/>
      <c r="AG348" s="52">
        <v>177671000</v>
      </c>
      <c r="AH348" s="52">
        <v>348735000</v>
      </c>
      <c r="AI348" s="49">
        <v>6414798000</v>
      </c>
      <c r="AJ348" s="50">
        <v>8513935000</v>
      </c>
      <c r="AK348" s="51">
        <v>-2099137000</v>
      </c>
      <c r="AL348" s="49">
        <v>3047658000</v>
      </c>
      <c r="AM348" s="50">
        <v>3019020000</v>
      </c>
      <c r="AN348" s="50">
        <v>28638000</v>
      </c>
      <c r="AO348" s="51"/>
      <c r="AP348" s="49">
        <v>2940167000</v>
      </c>
      <c r="AQ348" s="50"/>
      <c r="AR348" s="50"/>
      <c r="AS348" s="50"/>
      <c r="AT348" s="50">
        <v>209110000</v>
      </c>
      <c r="AU348" s="50"/>
      <c r="AV348" s="50"/>
      <c r="AW348" s="50"/>
      <c r="AX348" s="50"/>
      <c r="AY348" s="50"/>
      <c r="AZ348" s="51">
        <v>2731057000</v>
      </c>
      <c r="BA348" s="52">
        <v>12402623000</v>
      </c>
      <c r="BB348" s="52">
        <v>12751358000</v>
      </c>
      <c r="BC348" s="49">
        <v>227490000</v>
      </c>
      <c r="BD348" s="50">
        <v>147060000</v>
      </c>
      <c r="BE348" s="50"/>
      <c r="BF348" s="50">
        <v>80430000</v>
      </c>
      <c r="BG348" s="51"/>
      <c r="BH348" s="49"/>
      <c r="BI348" s="50"/>
      <c r="BJ348" s="50"/>
      <c r="BK348" s="51"/>
      <c r="BL348" s="49">
        <v>214622000</v>
      </c>
      <c r="BM348" s="50">
        <v>98056000</v>
      </c>
      <c r="BN348" s="50"/>
      <c r="BO348" s="50"/>
      <c r="BP348" s="50"/>
      <c r="BQ348" s="51">
        <v>116566000</v>
      </c>
      <c r="BR348" s="52">
        <v>442112000</v>
      </c>
      <c r="BS348" s="49">
        <v>5585317000</v>
      </c>
      <c r="BT348" s="50">
        <v>5585317000</v>
      </c>
      <c r="BU348" s="51"/>
      <c r="BV348" s="49">
        <v>87842000</v>
      </c>
      <c r="BW348" s="50"/>
      <c r="BX348" s="50"/>
      <c r="BY348" s="50"/>
      <c r="BZ348" s="50"/>
      <c r="CA348" s="50"/>
      <c r="CB348" s="50"/>
      <c r="CC348" s="50"/>
      <c r="CD348" s="50"/>
      <c r="CE348" s="50"/>
      <c r="CF348" s="51">
        <v>87842000</v>
      </c>
      <c r="CG348" s="52">
        <v>5673159000</v>
      </c>
      <c r="CH348" s="60">
        <v>6115271000</v>
      </c>
      <c r="CI348" s="52">
        <v>522359000</v>
      </c>
      <c r="CJ348" s="49">
        <v>4509532000</v>
      </c>
      <c r="CK348" s="50">
        <v>847000</v>
      </c>
      <c r="CL348" s="50">
        <v>4508685000</v>
      </c>
      <c r="CM348" s="51"/>
      <c r="CN348" s="54">
        <v>-124049000</v>
      </c>
      <c r="CO348" s="50">
        <v>1278998000</v>
      </c>
      <c r="CP348" s="51">
        <v>15108000</v>
      </c>
      <c r="CQ348" s="54">
        <v>6201948000</v>
      </c>
      <c r="CR348" s="50">
        <v>434139000</v>
      </c>
      <c r="CS348" s="56">
        <v>6636087000</v>
      </c>
      <c r="CT348" s="52">
        <v>12751358000</v>
      </c>
    </row>
    <row r="349" spans="1:98" x14ac:dyDescent="0.2">
      <c r="A349" s="47" t="s">
        <v>1072</v>
      </c>
      <c r="B349" s="47" t="s">
        <v>1073</v>
      </c>
      <c r="C349" s="47" t="str">
        <f>VLOOKUP(A349,'[1]S&amp;P 500 Wikipedia'!A:D,3,FALSE)</f>
        <v>Industrials</v>
      </c>
      <c r="D349" s="47">
        <v>288357</v>
      </c>
      <c r="E349" s="47" t="s">
        <v>16</v>
      </c>
      <c r="F349" s="47">
        <v>2018</v>
      </c>
      <c r="G349" s="47" t="s">
        <v>17</v>
      </c>
      <c r="H349" s="48">
        <v>43465</v>
      </c>
      <c r="I349" s="48">
        <v>43510</v>
      </c>
      <c r="J349" s="48">
        <v>43510</v>
      </c>
      <c r="K349" s="47">
        <v>55800000</v>
      </c>
      <c r="L349" s="47">
        <v>56834771</v>
      </c>
      <c r="M349" s="47" t="s">
        <v>1938</v>
      </c>
      <c r="N349" s="49">
        <v>140900000</v>
      </c>
      <c r="O349" s="50">
        <v>140900000</v>
      </c>
      <c r="P349" s="51"/>
      <c r="Q349" s="49">
        <v>692600000</v>
      </c>
      <c r="R349" s="50">
        <v>692600000</v>
      </c>
      <c r="S349" s="51"/>
      <c r="T349" s="52"/>
      <c r="U349" s="49">
        <v>673800000</v>
      </c>
      <c r="V349" s="50"/>
      <c r="W349" s="50"/>
      <c r="X349" s="50"/>
      <c r="Y349" s="51"/>
      <c r="Z349" s="52">
        <v>709600000</v>
      </c>
      <c r="AA349" s="52">
        <v>92800000</v>
      </c>
      <c r="AB349" s="52"/>
      <c r="AC349" s="52"/>
      <c r="AD349" s="52"/>
      <c r="AE349" s="52"/>
      <c r="AF349" s="52"/>
      <c r="AG349" s="52">
        <v>616800000</v>
      </c>
      <c r="AH349" s="52">
        <v>2216900000</v>
      </c>
      <c r="AI349" s="49">
        <v>495100000</v>
      </c>
      <c r="AJ349" s="50"/>
      <c r="AK349" s="51"/>
      <c r="AL349" s="49"/>
      <c r="AM349" s="50"/>
      <c r="AN349" s="50"/>
      <c r="AO349" s="51"/>
      <c r="AP349" s="49">
        <v>2661100000</v>
      </c>
      <c r="AQ349" s="50"/>
      <c r="AR349" s="50">
        <v>902200000</v>
      </c>
      <c r="AS349" s="50">
        <v>232900000</v>
      </c>
      <c r="AT349" s="50"/>
      <c r="AU349" s="50">
        <v>64700000</v>
      </c>
      <c r="AV349" s="50"/>
      <c r="AW349" s="50"/>
      <c r="AX349" s="50"/>
      <c r="AY349" s="50"/>
      <c r="AZ349" s="51">
        <v>1461300000</v>
      </c>
      <c r="BA349" s="52">
        <v>3156200000</v>
      </c>
      <c r="BB349" s="52">
        <v>5373100000</v>
      </c>
      <c r="BC349" s="49">
        <v>324600000</v>
      </c>
      <c r="BD349" s="50">
        <v>201100000</v>
      </c>
      <c r="BE349" s="50"/>
      <c r="BF349" s="50"/>
      <c r="BG349" s="51">
        <v>123500000</v>
      </c>
      <c r="BH349" s="49">
        <v>186300000</v>
      </c>
      <c r="BI349" s="50"/>
      <c r="BJ349" s="50"/>
      <c r="BK349" s="51"/>
      <c r="BL349" s="49">
        <v>441100000</v>
      </c>
      <c r="BM349" s="50"/>
      <c r="BN349" s="50"/>
      <c r="BO349" s="50"/>
      <c r="BP349" s="50"/>
      <c r="BQ349" s="51">
        <v>441100000</v>
      </c>
      <c r="BR349" s="52">
        <v>952000000</v>
      </c>
      <c r="BS349" s="49">
        <v>946000000</v>
      </c>
      <c r="BT349" s="50"/>
      <c r="BU349" s="51"/>
      <c r="BV349" s="49">
        <v>356500000</v>
      </c>
      <c r="BW349" s="50"/>
      <c r="BX349" s="50">
        <v>171300000</v>
      </c>
      <c r="BY349" s="50"/>
      <c r="BZ349" s="50"/>
      <c r="CA349" s="50"/>
      <c r="CB349" s="50"/>
      <c r="CC349" s="50">
        <v>41400000</v>
      </c>
      <c r="CD349" s="50"/>
      <c r="CE349" s="50"/>
      <c r="CF349" s="51">
        <v>143800000</v>
      </c>
      <c r="CG349" s="52">
        <v>1302500000</v>
      </c>
      <c r="CH349" s="60">
        <v>2254500000</v>
      </c>
      <c r="CI349" s="52">
        <v>0</v>
      </c>
      <c r="CJ349" s="49">
        <v>426800000</v>
      </c>
      <c r="CK349" s="50"/>
      <c r="CL349" s="50"/>
      <c r="CM349" s="51"/>
      <c r="CN349" s="54">
        <v>-1123400000</v>
      </c>
      <c r="CO349" s="50">
        <v>4257600000</v>
      </c>
      <c r="CP349" s="51">
        <v>-462200000</v>
      </c>
      <c r="CQ349" s="54">
        <v>3098800000</v>
      </c>
      <c r="CR349" s="50">
        <v>19800000</v>
      </c>
      <c r="CS349" s="56">
        <v>3118600000</v>
      </c>
      <c r="CT349" s="52">
        <v>5373100000</v>
      </c>
    </row>
    <row r="350" spans="1:98" x14ac:dyDescent="0.2">
      <c r="A350" s="47" t="s">
        <v>1093</v>
      </c>
      <c r="B350" s="47" t="s">
        <v>1094</v>
      </c>
      <c r="C350" s="47" t="str">
        <f>VLOOKUP(A350,'[1]S&amp;P 500 Wikipedia'!A:D,3,FALSE)</f>
        <v>Information Technology</v>
      </c>
      <c r="D350" s="47">
        <v>744723</v>
      </c>
      <c r="E350" s="47" t="s">
        <v>16</v>
      </c>
      <c r="F350" s="47">
        <v>2018</v>
      </c>
      <c r="G350" s="47" t="s">
        <v>17</v>
      </c>
      <c r="H350" s="48">
        <v>43404</v>
      </c>
      <c r="I350" s="48">
        <v>43451</v>
      </c>
      <c r="J350" s="48">
        <v>43451</v>
      </c>
      <c r="K350" s="47">
        <v>149179000</v>
      </c>
      <c r="L350" s="47">
        <v>158350000</v>
      </c>
      <c r="M350" s="47" t="s">
        <v>1939</v>
      </c>
      <c r="N350" s="49">
        <v>723115000</v>
      </c>
      <c r="O350" s="50">
        <v>723115000</v>
      </c>
      <c r="P350" s="51"/>
      <c r="Q350" s="49">
        <v>554217000</v>
      </c>
      <c r="R350" s="50">
        <v>554217000</v>
      </c>
      <c r="S350" s="51"/>
      <c r="T350" s="52"/>
      <c r="U350" s="49">
        <v>122407000</v>
      </c>
      <c r="V350" s="50"/>
      <c r="W350" s="50"/>
      <c r="X350" s="50"/>
      <c r="Y350" s="51"/>
      <c r="Z350" s="52">
        <v>144058000</v>
      </c>
      <c r="AA350" s="52">
        <v>67533000</v>
      </c>
      <c r="AB350" s="52"/>
      <c r="AC350" s="52"/>
      <c r="AD350" s="52"/>
      <c r="AE350" s="52">
        <v>76525000</v>
      </c>
      <c r="AF350" s="52"/>
      <c r="AG350" s="52"/>
      <c r="AH350" s="52">
        <v>1543797000</v>
      </c>
      <c r="AI350" s="49">
        <v>309310000</v>
      </c>
      <c r="AJ350" s="50"/>
      <c r="AK350" s="51"/>
      <c r="AL350" s="49"/>
      <c r="AM350" s="50"/>
      <c r="AN350" s="50"/>
      <c r="AO350" s="51"/>
      <c r="AP350" s="49">
        <v>4292867000</v>
      </c>
      <c r="AQ350" s="50">
        <v>360404000</v>
      </c>
      <c r="AR350" s="50">
        <v>3143249000</v>
      </c>
      <c r="AS350" s="50"/>
      <c r="AT350" s="50"/>
      <c r="AU350" s="50">
        <v>404166000</v>
      </c>
      <c r="AV350" s="50"/>
      <c r="AW350" s="50"/>
      <c r="AX350" s="50"/>
      <c r="AY350" s="50"/>
      <c r="AZ350" s="51">
        <v>385048000</v>
      </c>
      <c r="BA350" s="52">
        <v>4602177000</v>
      </c>
      <c r="BB350" s="52">
        <v>6145974000</v>
      </c>
      <c r="BC350" s="49">
        <v>605784000</v>
      </c>
      <c r="BD350" s="50"/>
      <c r="BE350" s="50">
        <v>27458000</v>
      </c>
      <c r="BF350" s="50"/>
      <c r="BG350" s="51">
        <v>578326000</v>
      </c>
      <c r="BH350" s="49">
        <v>343769000</v>
      </c>
      <c r="BI350" s="50"/>
      <c r="BJ350" s="50"/>
      <c r="BK350" s="51"/>
      <c r="BL350" s="49">
        <v>1152862000</v>
      </c>
      <c r="BM350" s="50">
        <v>1152862000</v>
      </c>
      <c r="BN350" s="50"/>
      <c r="BO350" s="50"/>
      <c r="BP350" s="50"/>
      <c r="BQ350" s="51"/>
      <c r="BR350" s="52">
        <v>2102415000</v>
      </c>
      <c r="BS350" s="49">
        <v>125535000</v>
      </c>
      <c r="BT350" s="50"/>
      <c r="BU350" s="51"/>
      <c r="BV350" s="49">
        <v>433009000</v>
      </c>
      <c r="BW350" s="50"/>
      <c r="BX350" s="50"/>
      <c r="BY350" s="50"/>
      <c r="BZ350" s="50"/>
      <c r="CA350" s="50"/>
      <c r="CB350" s="50">
        <v>116859000</v>
      </c>
      <c r="CC350" s="50"/>
      <c r="CD350" s="50"/>
      <c r="CE350" s="50"/>
      <c r="CF350" s="51">
        <v>316150000</v>
      </c>
      <c r="CG350" s="52">
        <v>558544000</v>
      </c>
      <c r="CH350" s="60">
        <v>2660959000</v>
      </c>
      <c r="CI350" s="52">
        <v>0</v>
      </c>
      <c r="CJ350" s="49">
        <v>1646323000</v>
      </c>
      <c r="CK350" s="50"/>
      <c r="CL350" s="50"/>
      <c r="CM350" s="51"/>
      <c r="CN350" s="54">
        <v>-597682000</v>
      </c>
      <c r="CO350" s="50">
        <v>2543688000</v>
      </c>
      <c r="CP350" s="51">
        <v>-113177000</v>
      </c>
      <c r="CQ350" s="54">
        <v>3479152000</v>
      </c>
      <c r="CR350" s="50">
        <v>5863000</v>
      </c>
      <c r="CS350" s="56">
        <v>3485015000</v>
      </c>
      <c r="CT350" s="52">
        <v>6145974000</v>
      </c>
    </row>
    <row r="351" spans="1:98" x14ac:dyDescent="0.2">
      <c r="A351" s="47" t="s">
        <v>1075</v>
      </c>
      <c r="B351" s="47" t="s">
        <v>1076</v>
      </c>
      <c r="C351" s="47" t="str">
        <f>VLOOKUP(A351,'[1]S&amp;P 500 Wikipedia'!A:D,3,FALSE)</f>
        <v>Utilities</v>
      </c>
      <c r="D351" s="47">
        <v>189248</v>
      </c>
      <c r="E351" s="47" t="s">
        <v>16</v>
      </c>
      <c r="F351" s="47">
        <v>2018</v>
      </c>
      <c r="G351" s="47" t="s">
        <v>17</v>
      </c>
      <c r="H351" s="48">
        <v>43465</v>
      </c>
      <c r="I351" s="48">
        <v>43516</v>
      </c>
      <c r="J351" s="48">
        <v>43586</v>
      </c>
      <c r="K351" s="47">
        <v>1032000000</v>
      </c>
      <c r="L351" s="47">
        <v>1041000000</v>
      </c>
      <c r="M351" s="59" t="s">
        <v>2142</v>
      </c>
      <c r="N351" s="49">
        <v>1396000000</v>
      </c>
      <c r="O351" s="50">
        <v>1396000000</v>
      </c>
      <c r="P351" s="51"/>
      <c r="Q351" s="36">
        <v>3405000000</v>
      </c>
      <c r="R351" s="37">
        <v>3405000000</v>
      </c>
      <c r="S351" s="51"/>
      <c r="T351" s="38">
        <v>654000000</v>
      </c>
      <c r="U351" s="49">
        <v>1465000000</v>
      </c>
      <c r="V351" s="50"/>
      <c r="W351" s="50"/>
      <c r="X351" s="50"/>
      <c r="Y351" s="51"/>
      <c r="Z351" s="52">
        <v>2663000000</v>
      </c>
      <c r="AA351" s="52">
        <v>432000000</v>
      </c>
      <c r="AB351" s="52"/>
      <c r="AC351" s="38">
        <v>393000000</v>
      </c>
      <c r="AD351" s="52"/>
      <c r="AE351" s="52"/>
      <c r="AF351" s="52"/>
      <c r="AG351" s="38">
        <v>1838000000</v>
      </c>
      <c r="AH351" s="52">
        <v>8443000000</v>
      </c>
      <c r="AI351" s="49">
        <v>80797000000</v>
      </c>
      <c r="AJ351" s="50">
        <v>111835000000</v>
      </c>
      <c r="AK351" s="51">
        <v>-31038000000</v>
      </c>
      <c r="AL351" s="49"/>
      <c r="AM351" s="50"/>
      <c r="AN351" s="50"/>
      <c r="AO351" s="51"/>
      <c r="AP351" s="49">
        <v>27674000000</v>
      </c>
      <c r="AQ351" s="50"/>
      <c r="AR351" s="50">
        <v>5315000000</v>
      </c>
      <c r="AS351" s="50">
        <v>613000000</v>
      </c>
      <c r="AT351" s="50"/>
      <c r="AU351" s="50">
        <v>794000000</v>
      </c>
      <c r="AV351" s="50"/>
      <c r="AW351" s="50"/>
      <c r="AX351" s="50"/>
      <c r="AY351" s="50">
        <v>1580000000</v>
      </c>
      <c r="AZ351" s="51">
        <v>19372000000</v>
      </c>
      <c r="BA351" s="52">
        <v>108471000000</v>
      </c>
      <c r="BB351" s="52">
        <v>116914000000</v>
      </c>
      <c r="BC351" s="49">
        <v>4738000000</v>
      </c>
      <c r="BD351" s="50">
        <v>2580000000</v>
      </c>
      <c r="BE351" s="50">
        <v>656000000</v>
      </c>
      <c r="BF351" s="50"/>
      <c r="BG351" s="51">
        <v>1502000000</v>
      </c>
      <c r="BH351" s="49">
        <v>6113000000</v>
      </c>
      <c r="BI351" s="50">
        <v>2915000000</v>
      </c>
      <c r="BJ351" s="50"/>
      <c r="BK351" s="51">
        <v>3198000000</v>
      </c>
      <c r="BL351" s="49">
        <v>2230000000</v>
      </c>
      <c r="BM351" s="50"/>
      <c r="BN351" s="50"/>
      <c r="BO351" s="50"/>
      <c r="BP351" s="50"/>
      <c r="BQ351" s="51">
        <v>2230000000</v>
      </c>
      <c r="BR351" s="52">
        <v>13081000000</v>
      </c>
      <c r="BS351" s="49">
        <v>40736000000</v>
      </c>
      <c r="BT351" s="50"/>
      <c r="BU351" s="51"/>
      <c r="BV351" s="49">
        <v>33767000000</v>
      </c>
      <c r="BW351" s="50"/>
      <c r="BX351" s="50">
        <v>2147000000</v>
      </c>
      <c r="BY351" s="50"/>
      <c r="BZ351" s="50"/>
      <c r="CA351" s="50"/>
      <c r="CB351" s="50"/>
      <c r="CC351" s="50">
        <v>13018000000</v>
      </c>
      <c r="CD351" s="50"/>
      <c r="CE351" s="50"/>
      <c r="CF351" s="51">
        <v>18602000000</v>
      </c>
      <c r="CG351" s="52">
        <v>74503000000</v>
      </c>
      <c r="CH351" s="60">
        <v>87584000000</v>
      </c>
      <c r="CI351" s="52">
        <v>291000000</v>
      </c>
      <c r="CJ351" s="49">
        <v>29039000000</v>
      </c>
      <c r="CK351" s="50">
        <v>29039000000</v>
      </c>
      <c r="CL351" s="50"/>
      <c r="CM351" s="51"/>
      <c r="CN351" s="54"/>
      <c r="CO351" s="50"/>
      <c r="CP351" s="51"/>
      <c r="CQ351" s="54">
        <v>29330000000</v>
      </c>
      <c r="CR351" s="50"/>
      <c r="CS351" s="56">
        <v>29330000000</v>
      </c>
      <c r="CT351" s="52">
        <v>116914000000</v>
      </c>
    </row>
    <row r="352" spans="1:98" x14ac:dyDescent="0.2">
      <c r="A352" s="47" t="s">
        <v>1063</v>
      </c>
      <c r="B352" s="47" t="s">
        <v>1064</v>
      </c>
      <c r="C352" s="47" t="str">
        <f>VLOOKUP(A352,'[1]S&amp;P 500 Wikipedia'!A:D,3,FALSE)</f>
        <v>Real Estate</v>
      </c>
      <c r="D352" s="47">
        <v>111127</v>
      </c>
      <c r="E352" s="47" t="s">
        <v>16</v>
      </c>
      <c r="F352" s="47">
        <v>2018</v>
      </c>
      <c r="G352" s="47" t="s">
        <v>17</v>
      </c>
      <c r="H352" s="48">
        <v>43465</v>
      </c>
      <c r="I352" s="48">
        <v>43518</v>
      </c>
      <c r="J352" s="48">
        <v>43518</v>
      </c>
      <c r="K352" s="47">
        <v>309275870</v>
      </c>
      <c r="L352" s="47">
        <v>309275870</v>
      </c>
      <c r="M352" s="47" t="s">
        <v>1941</v>
      </c>
      <c r="N352" s="49">
        <v>514335000</v>
      </c>
      <c r="O352" s="50">
        <v>514335000</v>
      </c>
      <c r="P352" s="51"/>
      <c r="Q352" s="49">
        <v>763815000</v>
      </c>
      <c r="R352" s="50">
        <v>763815000</v>
      </c>
      <c r="S352" s="51"/>
      <c r="T352" s="52"/>
      <c r="U352" s="49"/>
      <c r="V352" s="50"/>
      <c r="W352" s="50"/>
      <c r="X352" s="50"/>
      <c r="Y352" s="51"/>
      <c r="Z352" s="52"/>
      <c r="AA352" s="52"/>
      <c r="AB352" s="52"/>
      <c r="AC352" s="52"/>
      <c r="AD352" s="52"/>
      <c r="AE352" s="52"/>
      <c r="AF352" s="52"/>
      <c r="AG352" s="52"/>
      <c r="AH352" s="52">
        <v>1278150000</v>
      </c>
      <c r="AI352" s="49">
        <v>24208131000</v>
      </c>
      <c r="AJ352" s="50">
        <v>37092670000</v>
      </c>
      <c r="AK352" s="51">
        <v>-12884539000</v>
      </c>
      <c r="AL352" s="49"/>
      <c r="AM352" s="50"/>
      <c r="AN352" s="50"/>
      <c r="AO352" s="51"/>
      <c r="AP352" s="49">
        <v>5199942000</v>
      </c>
      <c r="AQ352" s="50"/>
      <c r="AR352" s="50"/>
      <c r="AS352" s="50"/>
      <c r="AT352" s="50"/>
      <c r="AU352" s="50"/>
      <c r="AV352" s="50"/>
      <c r="AW352" s="50"/>
      <c r="AX352" s="50"/>
      <c r="AY352" s="50">
        <v>3989902000</v>
      </c>
      <c r="AZ352" s="51">
        <v>1210040000</v>
      </c>
      <c r="BA352" s="52">
        <v>29408073000</v>
      </c>
      <c r="BB352" s="52">
        <v>30686223000</v>
      </c>
      <c r="BC352" s="49">
        <v>2852972000</v>
      </c>
      <c r="BD352" s="50">
        <v>1316861000</v>
      </c>
      <c r="BE352" s="50"/>
      <c r="BF352" s="50"/>
      <c r="BG352" s="51">
        <v>1536111000</v>
      </c>
      <c r="BH352" s="49"/>
      <c r="BI352" s="50"/>
      <c r="BJ352" s="50"/>
      <c r="BK352" s="51"/>
      <c r="BL352" s="49">
        <v>500597000</v>
      </c>
      <c r="BM352" s="50"/>
      <c r="BN352" s="50"/>
      <c r="BO352" s="50"/>
      <c r="BP352" s="50"/>
      <c r="BQ352" s="51">
        <v>500597000</v>
      </c>
      <c r="BR352" s="52">
        <v>3353569000</v>
      </c>
      <c r="BS352" s="49">
        <v>23305535000</v>
      </c>
      <c r="BT352" s="50">
        <v>23305535000</v>
      </c>
      <c r="BU352" s="51"/>
      <c r="BV352" s="49">
        <v>0</v>
      </c>
      <c r="BW352" s="50"/>
      <c r="BX352" s="50"/>
      <c r="BY352" s="50"/>
      <c r="BZ352" s="50"/>
      <c r="CA352" s="50"/>
      <c r="CB352" s="50"/>
      <c r="CC352" s="50"/>
      <c r="CD352" s="50"/>
      <c r="CE352" s="50"/>
      <c r="CF352" s="51">
        <v>0</v>
      </c>
      <c r="CG352" s="52">
        <v>23305535000</v>
      </c>
      <c r="CH352" s="60">
        <v>26659104000</v>
      </c>
      <c r="CI352" s="52">
        <v>42748000</v>
      </c>
      <c r="CJ352" s="49">
        <v>9700450000</v>
      </c>
      <c r="CK352" s="50">
        <v>32000</v>
      </c>
      <c r="CL352" s="50">
        <v>9700418000</v>
      </c>
      <c r="CM352" s="51"/>
      <c r="CN352" s="54">
        <v>-1427431000</v>
      </c>
      <c r="CO352" s="50">
        <v>-4893069000</v>
      </c>
      <c r="CP352" s="51">
        <v>-126017000</v>
      </c>
      <c r="CQ352" s="54">
        <v>3296681000</v>
      </c>
      <c r="CR352" s="50">
        <v>730438000</v>
      </c>
      <c r="CS352" s="56">
        <v>4027119000</v>
      </c>
      <c r="CT352" s="52">
        <v>30686223000</v>
      </c>
    </row>
    <row r="353" spans="1:98" x14ac:dyDescent="0.2">
      <c r="A353" s="47" t="s">
        <v>1036</v>
      </c>
      <c r="B353" s="47" t="s">
        <v>1037</v>
      </c>
      <c r="C353" s="47" t="str">
        <f>VLOOKUP(A353,'[1]S&amp;P 500 Wikipedia'!A:D,3,FALSE)</f>
        <v>Financials</v>
      </c>
      <c r="D353" s="47">
        <v>378217</v>
      </c>
      <c r="E353" s="47" t="s">
        <v>16</v>
      </c>
      <c r="F353" s="47">
        <v>2018</v>
      </c>
      <c r="G353" s="47" t="s">
        <v>17</v>
      </c>
      <c r="H353" s="48">
        <v>43465</v>
      </c>
      <c r="I353" s="48">
        <v>43509</v>
      </c>
      <c r="J353" s="48">
        <v>43509</v>
      </c>
      <c r="K353" s="47">
        <v>248800000</v>
      </c>
      <c r="L353" s="47">
        <v>251600000</v>
      </c>
      <c r="M353" s="47" t="s">
        <v>1942</v>
      </c>
      <c r="N353" s="49">
        <v>1935000000</v>
      </c>
      <c r="O353" s="50">
        <v>1917000000</v>
      </c>
      <c r="P353" s="51">
        <v>18000000</v>
      </c>
      <c r="Q353" s="49">
        <v>1449000000</v>
      </c>
      <c r="R353" s="50">
        <v>1449000000</v>
      </c>
      <c r="S353" s="51"/>
      <c r="T353" s="52"/>
      <c r="U353" s="49"/>
      <c r="V353" s="50"/>
      <c r="W353" s="50"/>
      <c r="X353" s="50"/>
      <c r="Y353" s="51"/>
      <c r="Z353" s="52">
        <v>220000000</v>
      </c>
      <c r="AA353" s="52">
        <v>179000000</v>
      </c>
      <c r="AB353" s="52"/>
      <c r="AC353" s="52"/>
      <c r="AD353" s="52"/>
      <c r="AE353" s="52"/>
      <c r="AF353" s="52"/>
      <c r="AG353" s="52">
        <v>41000000</v>
      </c>
      <c r="AH353" s="52">
        <v>3604000000</v>
      </c>
      <c r="AI353" s="49">
        <v>270000000</v>
      </c>
      <c r="AJ353" s="50">
        <v>866000000</v>
      </c>
      <c r="AK353" s="51">
        <v>-596000000</v>
      </c>
      <c r="AL353" s="49"/>
      <c r="AM353" s="50"/>
      <c r="AN353" s="50"/>
      <c r="AO353" s="51"/>
      <c r="AP353" s="49">
        <v>5584000000</v>
      </c>
      <c r="AQ353" s="50"/>
      <c r="AR353" s="50">
        <v>3535000000</v>
      </c>
      <c r="AS353" s="50">
        <v>1524000000</v>
      </c>
      <c r="AT353" s="50"/>
      <c r="AU353" s="50"/>
      <c r="AV353" s="50"/>
      <c r="AW353" s="50"/>
      <c r="AX353" s="50"/>
      <c r="AY353" s="50"/>
      <c r="AZ353" s="51">
        <v>525000000</v>
      </c>
      <c r="BA353" s="52">
        <v>5854000000</v>
      </c>
      <c r="BB353" s="52">
        <v>9458000000</v>
      </c>
      <c r="BC353" s="49">
        <v>638000000</v>
      </c>
      <c r="BD353" s="50">
        <v>211000000</v>
      </c>
      <c r="BE353" s="50"/>
      <c r="BF353" s="50"/>
      <c r="BG353" s="51">
        <v>427000000</v>
      </c>
      <c r="BH353" s="49">
        <v>0</v>
      </c>
      <c r="BI353" s="50"/>
      <c r="BJ353" s="50"/>
      <c r="BK353" s="51"/>
      <c r="BL353" s="49">
        <v>1991000000</v>
      </c>
      <c r="BM353" s="50">
        <v>1641000000</v>
      </c>
      <c r="BN353" s="50"/>
      <c r="BO353" s="50"/>
      <c r="BP353" s="50"/>
      <c r="BQ353" s="51">
        <v>350000000</v>
      </c>
      <c r="BR353" s="52">
        <v>2629000000</v>
      </c>
      <c r="BS353" s="49">
        <v>3662000000</v>
      </c>
      <c r="BT353" s="50"/>
      <c r="BU353" s="51"/>
      <c r="BV353" s="49">
        <v>863000000</v>
      </c>
      <c r="BW353" s="50"/>
      <c r="BX353" s="50">
        <v>229000000</v>
      </c>
      <c r="BY353" s="50"/>
      <c r="BZ353" s="50"/>
      <c r="CA353" s="50"/>
      <c r="CB353" s="50"/>
      <c r="CC353" s="50"/>
      <c r="CD353" s="50"/>
      <c r="CE353" s="50"/>
      <c r="CF353" s="51">
        <v>634000000</v>
      </c>
      <c r="CG353" s="52">
        <v>4525000000</v>
      </c>
      <c r="CH353" s="60">
        <v>7154000000</v>
      </c>
      <c r="CI353" s="52"/>
      <c r="CJ353" s="49">
        <v>1127000000</v>
      </c>
      <c r="CK353" s="50"/>
      <c r="CL353" s="50"/>
      <c r="CM353" s="51"/>
      <c r="CN353" s="54">
        <v>-11041000000</v>
      </c>
      <c r="CO353" s="50">
        <v>11284000000</v>
      </c>
      <c r="CP353" s="51">
        <v>-742000000</v>
      </c>
      <c r="CQ353" s="54">
        <v>628000000</v>
      </c>
      <c r="CR353" s="50">
        <v>1676000000</v>
      </c>
      <c r="CS353" s="56">
        <v>2304000000</v>
      </c>
      <c r="CT353" s="52">
        <v>9458000000</v>
      </c>
    </row>
    <row r="354" spans="1:98" x14ac:dyDescent="0.2">
      <c r="A354" s="47" t="s">
        <v>1054</v>
      </c>
      <c r="B354" s="47" t="s">
        <v>1055</v>
      </c>
      <c r="C354" s="47" t="str">
        <f>VLOOKUP(A354,'[1]S&amp;P 500 Wikipedia'!A:D,3,FALSE)</f>
        <v>Utilities</v>
      </c>
      <c r="D354" s="47">
        <v>378214</v>
      </c>
      <c r="E354" s="47" t="s">
        <v>16</v>
      </c>
      <c r="F354" s="47">
        <v>2018</v>
      </c>
      <c r="G354" s="47" t="s">
        <v>17</v>
      </c>
      <c r="H354" s="48">
        <v>43465</v>
      </c>
      <c r="I354" s="48">
        <v>43522</v>
      </c>
      <c r="J354" s="48">
        <v>43679</v>
      </c>
      <c r="K354" s="47">
        <v>274575000</v>
      </c>
      <c r="L354" s="47">
        <v>278174000</v>
      </c>
      <c r="M354" s="47" t="s">
        <v>2143</v>
      </c>
      <c r="N354" s="49">
        <v>102000000</v>
      </c>
      <c r="O354" s="50">
        <v>102000000</v>
      </c>
      <c r="P354" s="51"/>
      <c r="Q354" s="49">
        <v>1535000000</v>
      </c>
      <c r="R354" s="50">
        <v>1215000000</v>
      </c>
      <c r="S354" s="51">
        <v>320000000</v>
      </c>
      <c r="T354" s="52"/>
      <c r="U354" s="49">
        <v>258000000</v>
      </c>
      <c r="V354" s="50"/>
      <c r="W354" s="50"/>
      <c r="X354" s="50"/>
      <c r="Y354" s="51"/>
      <c r="Z354" s="52">
        <v>1750000000</v>
      </c>
      <c r="AA354" s="52"/>
      <c r="AB354" s="52"/>
      <c r="AC354" s="52">
        <v>1172000000</v>
      </c>
      <c r="AD354" s="52"/>
      <c r="AE354" s="52">
        <v>60000000</v>
      </c>
      <c r="AF354" s="52"/>
      <c r="AG354" s="52">
        <v>518000000</v>
      </c>
      <c r="AH354" s="52">
        <v>3645000000</v>
      </c>
      <c r="AI354" s="49">
        <v>34439000000</v>
      </c>
      <c r="AJ354" s="50">
        <v>46615000000</v>
      </c>
      <c r="AK354" s="51">
        <v>-12176000000</v>
      </c>
      <c r="AL354" s="49">
        <v>11972000000</v>
      </c>
      <c r="AM354" s="50"/>
      <c r="AN354" s="50"/>
      <c r="AO354" s="51"/>
      <c r="AP354" s="49">
        <v>10582000000</v>
      </c>
      <c r="AQ354" s="50"/>
      <c r="AR354" s="50">
        <v>1602000000</v>
      </c>
      <c r="AS354" s="50">
        <v>224000000</v>
      </c>
      <c r="AT354" s="50"/>
      <c r="AU354" s="50">
        <v>141000000</v>
      </c>
      <c r="AV354" s="50"/>
      <c r="AW354" s="50"/>
      <c r="AX354" s="50"/>
      <c r="AY354" s="50"/>
      <c r="AZ354" s="51">
        <v>8615000000</v>
      </c>
      <c r="BA354" s="52">
        <v>56993000000</v>
      </c>
      <c r="BB354" s="52">
        <v>60638000000</v>
      </c>
      <c r="BC354" s="49">
        <v>2378000000</v>
      </c>
      <c r="BD354" s="50">
        <v>1298000000</v>
      </c>
      <c r="BE354" s="50"/>
      <c r="BF354" s="50">
        <v>480000000</v>
      </c>
      <c r="BG354" s="51">
        <v>600000000</v>
      </c>
      <c r="BH354" s="49">
        <v>2024000000</v>
      </c>
      <c r="BI354" s="50">
        <v>2024000000</v>
      </c>
      <c r="BJ354" s="50"/>
      <c r="BK354" s="51"/>
      <c r="BL354" s="49">
        <v>1477000000</v>
      </c>
      <c r="BM354" s="50"/>
      <c r="BN354" s="50"/>
      <c r="BO354" s="50"/>
      <c r="BP354" s="50"/>
      <c r="BQ354" s="51">
        <v>1477000000</v>
      </c>
      <c r="BR354" s="52">
        <v>5879000000</v>
      </c>
      <c r="BS354" s="49">
        <v>22547000000</v>
      </c>
      <c r="BT354" s="50"/>
      <c r="BU354" s="51"/>
      <c r="BV354" s="49">
        <v>12964000000</v>
      </c>
      <c r="BW354" s="50"/>
      <c r="BX354" s="50">
        <v>1143000000</v>
      </c>
      <c r="BY354" s="50"/>
      <c r="BZ354" s="50"/>
      <c r="CA354" s="50"/>
      <c r="CB354" s="50"/>
      <c r="CC354" s="50">
        <v>2345000000</v>
      </c>
      <c r="CD354" s="50"/>
      <c r="CE354" s="50"/>
      <c r="CF354" s="51">
        <v>9476000000</v>
      </c>
      <c r="CG354" s="52">
        <v>35511000000</v>
      </c>
      <c r="CH354" s="60">
        <v>41390000000</v>
      </c>
      <c r="CI354" s="52">
        <v>2278000000</v>
      </c>
      <c r="CJ354" s="49">
        <v>5540000000</v>
      </c>
      <c r="CK354" s="50"/>
      <c r="CL354" s="50"/>
      <c r="CM354" s="51"/>
      <c r="CN354" s="54"/>
      <c r="CO354" s="50">
        <v>10104000000</v>
      </c>
      <c r="CP354" s="51">
        <v>-764000000</v>
      </c>
      <c r="CQ354" s="54">
        <v>17158000000</v>
      </c>
      <c r="CR354" s="50">
        <v>2090000000</v>
      </c>
      <c r="CS354" s="56">
        <v>19248000000</v>
      </c>
      <c r="CT354" s="52">
        <v>60638000000</v>
      </c>
    </row>
    <row r="355" spans="1:98" x14ac:dyDescent="0.2">
      <c r="A355" s="47" t="s">
        <v>1087</v>
      </c>
      <c r="B355" s="47" t="s">
        <v>1088</v>
      </c>
      <c r="C355" s="47" t="str">
        <f>VLOOKUP(A355,'[1]S&amp;P 500 Wikipedia'!A:D,3,FALSE)</f>
        <v>Health Care</v>
      </c>
      <c r="D355" s="47">
        <v>749030</v>
      </c>
      <c r="E355" s="47" t="s">
        <v>16</v>
      </c>
      <c r="F355" s="47">
        <v>2016</v>
      </c>
      <c r="G355" s="47" t="s">
        <v>17</v>
      </c>
      <c r="H355" s="48">
        <v>42825</v>
      </c>
      <c r="I355" s="48">
        <v>42881</v>
      </c>
      <c r="J355" s="48">
        <v>43250</v>
      </c>
      <c r="K355" s="47">
        <v>84929000</v>
      </c>
      <c r="L355" s="47">
        <v>85999000</v>
      </c>
      <c r="M355" s="47" t="s">
        <v>1301</v>
      </c>
      <c r="N355" s="49">
        <v>282918000</v>
      </c>
      <c r="O355" s="50">
        <v>282918000</v>
      </c>
      <c r="P355" s="51"/>
      <c r="Q355" s="49">
        <v>483451000</v>
      </c>
      <c r="R355" s="50">
        <v>483451000</v>
      </c>
      <c r="S355" s="51"/>
      <c r="T355" s="52"/>
      <c r="U355" s="49">
        <v>197837000</v>
      </c>
      <c r="V355" s="50"/>
      <c r="W355" s="50"/>
      <c r="X355" s="50"/>
      <c r="Y355" s="51"/>
      <c r="Z355" s="52">
        <v>53596000</v>
      </c>
      <c r="AA355" s="52">
        <v>53596000</v>
      </c>
      <c r="AB355" s="52"/>
      <c r="AC355" s="52"/>
      <c r="AD355" s="52"/>
      <c r="AE355" s="52"/>
      <c r="AF355" s="52"/>
      <c r="AG355" s="52">
        <v>0</v>
      </c>
      <c r="AH355" s="52">
        <v>1017802000</v>
      </c>
      <c r="AI355" s="49">
        <v>915908000</v>
      </c>
      <c r="AJ355" s="50"/>
      <c r="AK355" s="51"/>
      <c r="AL355" s="49"/>
      <c r="AM355" s="50"/>
      <c r="AN355" s="50"/>
      <c r="AO355" s="51"/>
      <c r="AP355" s="49">
        <v>2990745000</v>
      </c>
      <c r="AQ355" s="50">
        <v>2956190000</v>
      </c>
      <c r="AR355" s="50"/>
      <c r="AS355" s="50"/>
      <c r="AT355" s="50"/>
      <c r="AU355" s="50"/>
      <c r="AV355" s="50"/>
      <c r="AW355" s="50"/>
      <c r="AX355" s="50"/>
      <c r="AY355" s="50"/>
      <c r="AZ355" s="51">
        <v>34555000</v>
      </c>
      <c r="BA355" s="52">
        <v>3906653000</v>
      </c>
      <c r="BB355" s="52">
        <v>4924455000</v>
      </c>
      <c r="BC355" s="49">
        <v>381583000</v>
      </c>
      <c r="BD355" s="50">
        <v>133479000</v>
      </c>
      <c r="BE355" s="50">
        <v>14640000</v>
      </c>
      <c r="BF355" s="50"/>
      <c r="BG355" s="51">
        <v>233464000</v>
      </c>
      <c r="BH355" s="49"/>
      <c r="BI355" s="50"/>
      <c r="BJ355" s="50"/>
      <c r="BK355" s="51"/>
      <c r="BL355" s="49"/>
      <c r="BM355" s="50"/>
      <c r="BN355" s="50"/>
      <c r="BO355" s="50"/>
      <c r="BP355" s="50"/>
      <c r="BQ355" s="51"/>
      <c r="BR355" s="52">
        <v>381583000</v>
      </c>
      <c r="BS355" s="49">
        <v>1478361000</v>
      </c>
      <c r="BT355" s="50"/>
      <c r="BU355" s="51"/>
      <c r="BV355" s="49">
        <v>254478000</v>
      </c>
      <c r="BW355" s="50"/>
      <c r="BX355" s="50"/>
      <c r="BY355" s="50"/>
      <c r="BZ355" s="50"/>
      <c r="CA355" s="50"/>
      <c r="CB355" s="50"/>
      <c r="CC355" s="50">
        <v>171805000</v>
      </c>
      <c r="CD355" s="50"/>
      <c r="CE355" s="50"/>
      <c r="CF355" s="51">
        <v>82673000</v>
      </c>
      <c r="CG355" s="52">
        <v>1732839000</v>
      </c>
      <c r="CH355" s="60">
        <v>2114422000</v>
      </c>
      <c r="CI355" s="52">
        <v>15000</v>
      </c>
      <c r="CJ355" s="49">
        <v>2085134000</v>
      </c>
      <c r="CK355" s="50"/>
      <c r="CL355" s="50"/>
      <c r="CM355" s="51"/>
      <c r="CN355" s="54"/>
      <c r="CO355" s="50">
        <v>954155000</v>
      </c>
      <c r="CP355" s="51">
        <v>-240702000</v>
      </c>
      <c r="CQ355" s="54">
        <v>2798602000</v>
      </c>
      <c r="CR355" s="50">
        <v>11431000</v>
      </c>
      <c r="CS355" s="56">
        <v>2810033000</v>
      </c>
      <c r="CT355" s="52">
        <v>4924455000</v>
      </c>
    </row>
    <row r="356" spans="1:98" x14ac:dyDescent="0.2">
      <c r="A356" s="47" t="s">
        <v>1048</v>
      </c>
      <c r="B356" s="47" t="s">
        <v>1049</v>
      </c>
      <c r="C356" s="47" t="str">
        <f>VLOOKUP(A356,'[1]S&amp;P 500 Wikipedia'!A:D,3,FALSE)</f>
        <v>Information Technology</v>
      </c>
      <c r="D356" s="47">
        <v>378212</v>
      </c>
      <c r="E356" s="47" t="s">
        <v>16</v>
      </c>
      <c r="F356" s="47">
        <v>2019</v>
      </c>
      <c r="G356" s="47" t="s">
        <v>17</v>
      </c>
      <c r="H356" s="48">
        <v>43646</v>
      </c>
      <c r="I356" s="48">
        <v>43679</v>
      </c>
      <c r="J356" s="48">
        <v>43770</v>
      </c>
      <c r="K356" s="47">
        <v>275000000</v>
      </c>
      <c r="L356" s="47">
        <v>277000000</v>
      </c>
      <c r="M356" s="47" t="s">
        <v>2144</v>
      </c>
      <c r="N356" s="49">
        <v>2220000000</v>
      </c>
      <c r="O356" s="50">
        <v>2220000000</v>
      </c>
      <c r="P356" s="51"/>
      <c r="Q356" s="49">
        <v>989000000</v>
      </c>
      <c r="R356" s="50">
        <v>989000000</v>
      </c>
      <c r="S356" s="51"/>
      <c r="T356" s="52"/>
      <c r="U356" s="49">
        <v>970000000</v>
      </c>
      <c r="V356" s="50"/>
      <c r="W356" s="50"/>
      <c r="X356" s="50"/>
      <c r="Y356" s="51"/>
      <c r="Z356" s="52">
        <v>184000000</v>
      </c>
      <c r="AA356" s="52"/>
      <c r="AB356" s="52"/>
      <c r="AC356" s="52"/>
      <c r="AD356" s="52"/>
      <c r="AE356" s="52"/>
      <c r="AF356" s="52"/>
      <c r="AG356" s="52">
        <v>184000000</v>
      </c>
      <c r="AH356" s="52">
        <v>4363000000</v>
      </c>
      <c r="AI356" s="49">
        <v>1869000000</v>
      </c>
      <c r="AJ356" s="50"/>
      <c r="AK356" s="51"/>
      <c r="AL356" s="49"/>
      <c r="AM356" s="50"/>
      <c r="AN356" s="50"/>
      <c r="AO356" s="51"/>
      <c r="AP356" s="49">
        <v>2653000000</v>
      </c>
      <c r="AQ356" s="50"/>
      <c r="AR356" s="50">
        <v>1237000000</v>
      </c>
      <c r="AS356" s="50">
        <v>111000000</v>
      </c>
      <c r="AT356" s="50"/>
      <c r="AU356" s="50">
        <v>1114000000</v>
      </c>
      <c r="AV356" s="50"/>
      <c r="AW356" s="50"/>
      <c r="AX356" s="50"/>
      <c r="AY356" s="50"/>
      <c r="AZ356" s="51">
        <v>191000000</v>
      </c>
      <c r="BA356" s="52">
        <v>4522000000</v>
      </c>
      <c r="BB356" s="52">
        <v>8885000000</v>
      </c>
      <c r="BC356" s="49">
        <v>2232000000</v>
      </c>
      <c r="BD356" s="50">
        <v>1420000000</v>
      </c>
      <c r="BE356" s="50"/>
      <c r="BF356" s="50"/>
      <c r="BG356" s="51">
        <v>812000000</v>
      </c>
      <c r="BH356" s="49"/>
      <c r="BI356" s="50"/>
      <c r="BJ356" s="50"/>
      <c r="BK356" s="51"/>
      <c r="BL356" s="49"/>
      <c r="BM356" s="50"/>
      <c r="BN356" s="50"/>
      <c r="BO356" s="50"/>
      <c r="BP356" s="50"/>
      <c r="BQ356" s="51"/>
      <c r="BR356" s="52">
        <v>2232000000</v>
      </c>
      <c r="BS356" s="49">
        <v>4253000000</v>
      </c>
      <c r="BT356" s="50"/>
      <c r="BU356" s="51"/>
      <c r="BV356" s="49">
        <v>238000000</v>
      </c>
      <c r="BW356" s="50"/>
      <c r="BX356" s="50"/>
      <c r="BY356" s="50"/>
      <c r="BZ356" s="50"/>
      <c r="CA356" s="50"/>
      <c r="CB356" s="50"/>
      <c r="CC356" s="50"/>
      <c r="CD356" s="50"/>
      <c r="CE356" s="50"/>
      <c r="CF356" s="51">
        <v>238000000</v>
      </c>
      <c r="CG356" s="52">
        <v>4491000000</v>
      </c>
      <c r="CH356" s="60">
        <v>6723000000</v>
      </c>
      <c r="CI356" s="52"/>
      <c r="CJ356" s="49">
        <v>6545000000</v>
      </c>
      <c r="CK356" s="50"/>
      <c r="CL356" s="50"/>
      <c r="CM356" s="51"/>
      <c r="CN356" s="54"/>
      <c r="CO356" s="50">
        <v>-4349000000</v>
      </c>
      <c r="CP356" s="51">
        <v>-34000000</v>
      </c>
      <c r="CQ356" s="54">
        <v>2162000000</v>
      </c>
      <c r="CR356" s="50"/>
      <c r="CS356" s="56">
        <v>2162000000</v>
      </c>
      <c r="CT356" s="52">
        <v>8885000000</v>
      </c>
    </row>
    <row r="357" spans="1:98" x14ac:dyDescent="0.2">
      <c r="A357" s="47" t="s">
        <v>334</v>
      </c>
      <c r="B357" s="47" t="s">
        <v>335</v>
      </c>
      <c r="C357" s="47" t="str">
        <f>VLOOKUP(A357,'[1]S&amp;P 500 Wikipedia'!A:D,3,FALSE)</f>
        <v>Consumer Staples</v>
      </c>
      <c r="D357" s="47">
        <v>256994</v>
      </c>
      <c r="E357" s="47" t="s">
        <v>16</v>
      </c>
      <c r="F357" s="47">
        <v>2018</v>
      </c>
      <c r="G357" s="47" t="s">
        <v>17</v>
      </c>
      <c r="H357" s="48">
        <v>43524</v>
      </c>
      <c r="I357" s="48">
        <v>43578</v>
      </c>
      <c r="J357" s="48">
        <v>43741</v>
      </c>
      <c r="K357" s="47">
        <v>190714000</v>
      </c>
      <c r="L357" s="47">
        <v>217658000</v>
      </c>
      <c r="M357" s="47" t="s">
        <v>2145</v>
      </c>
      <c r="N357" s="49">
        <v>93600000</v>
      </c>
      <c r="O357" s="50">
        <v>93600000</v>
      </c>
      <c r="P357" s="51"/>
      <c r="Q357" s="49">
        <v>846900000</v>
      </c>
      <c r="R357" s="50">
        <v>846900000</v>
      </c>
      <c r="S357" s="51"/>
      <c r="T357" s="52"/>
      <c r="U357" s="49">
        <v>2130400000</v>
      </c>
      <c r="V357" s="50"/>
      <c r="W357" s="50"/>
      <c r="X357" s="50"/>
      <c r="Y357" s="51"/>
      <c r="Z357" s="52">
        <v>613100000</v>
      </c>
      <c r="AA357" s="52">
        <v>613100000</v>
      </c>
      <c r="AB357" s="52"/>
      <c r="AC357" s="52">
        <v>0</v>
      </c>
      <c r="AD357" s="52"/>
      <c r="AE357" s="52"/>
      <c r="AF357" s="52"/>
      <c r="AG357" s="52"/>
      <c r="AH357" s="52">
        <v>3684000000</v>
      </c>
      <c r="AI357" s="49">
        <v>5267300000</v>
      </c>
      <c r="AJ357" s="50"/>
      <c r="AK357" s="51"/>
      <c r="AL357" s="49">
        <v>3465600000</v>
      </c>
      <c r="AM357" s="50"/>
      <c r="AN357" s="50"/>
      <c r="AO357" s="51"/>
      <c r="AP357" s="49">
        <v>16814600000</v>
      </c>
      <c r="AQ357" s="50">
        <v>3198100000</v>
      </c>
      <c r="AR357" s="50">
        <v>8088800000</v>
      </c>
      <c r="AS357" s="50"/>
      <c r="AT357" s="50"/>
      <c r="AU357" s="50">
        <v>2183300000</v>
      </c>
      <c r="AV357" s="50"/>
      <c r="AW357" s="50"/>
      <c r="AX357" s="50"/>
      <c r="AY357" s="50"/>
      <c r="AZ357" s="51">
        <v>3344400000</v>
      </c>
      <c r="BA357" s="52">
        <v>25547500000</v>
      </c>
      <c r="BB357" s="52">
        <v>29231500000</v>
      </c>
      <c r="BC357" s="49">
        <v>1307100000</v>
      </c>
      <c r="BD357" s="50">
        <v>616700000</v>
      </c>
      <c r="BE357" s="50"/>
      <c r="BF357" s="50"/>
      <c r="BG357" s="51">
        <v>690400000</v>
      </c>
      <c r="BH357" s="49">
        <v>1856700000</v>
      </c>
      <c r="BI357" s="50">
        <v>791500000</v>
      </c>
      <c r="BJ357" s="50"/>
      <c r="BK357" s="51">
        <v>1065200000</v>
      </c>
      <c r="BL357" s="49"/>
      <c r="BM357" s="50"/>
      <c r="BN357" s="50"/>
      <c r="BO357" s="50"/>
      <c r="BP357" s="50"/>
      <c r="BQ357" s="51"/>
      <c r="BR357" s="52">
        <v>3163800000</v>
      </c>
      <c r="BS357" s="49">
        <v>11759800000</v>
      </c>
      <c r="BT357" s="50"/>
      <c r="BU357" s="51"/>
      <c r="BV357" s="49">
        <v>1470700000</v>
      </c>
      <c r="BW357" s="50"/>
      <c r="BX357" s="50"/>
      <c r="BY357" s="50"/>
      <c r="BZ357" s="50"/>
      <c r="CA357" s="50"/>
      <c r="CB357" s="50"/>
      <c r="CC357" s="50">
        <v>1470700000</v>
      </c>
      <c r="CD357" s="50"/>
      <c r="CE357" s="50"/>
      <c r="CF357" s="51">
        <v>0</v>
      </c>
      <c r="CG357" s="52">
        <v>13230500000</v>
      </c>
      <c r="CH357" s="60">
        <v>16394300000</v>
      </c>
      <c r="CI357" s="52"/>
      <c r="CJ357" s="49">
        <v>1410800000</v>
      </c>
      <c r="CK357" s="50"/>
      <c r="CL357" s="50">
        <v>1410800000</v>
      </c>
      <c r="CM357" s="51"/>
      <c r="CN357" s="54">
        <v>-2782100000</v>
      </c>
      <c r="CO357" s="50">
        <v>14276200000</v>
      </c>
      <c r="CP357" s="51">
        <v>-353900000</v>
      </c>
      <c r="CQ357" s="54">
        <v>12551000000</v>
      </c>
      <c r="CR357" s="50">
        <v>286200000</v>
      </c>
      <c r="CS357" s="56">
        <v>12837200000</v>
      </c>
      <c r="CT357" s="52">
        <v>29231500000</v>
      </c>
    </row>
    <row r="358" spans="1:98" x14ac:dyDescent="0.2">
      <c r="A358" s="47" t="s">
        <v>1081</v>
      </c>
      <c r="B358" s="47" t="s">
        <v>1082</v>
      </c>
      <c r="C358" s="47" t="str">
        <f>VLOOKUP(A358,'[1]S&amp;P 500 Wikipedia'!A:D,3,FALSE)</f>
        <v>Industrials</v>
      </c>
      <c r="D358" s="47">
        <v>244442</v>
      </c>
      <c r="E358" s="47" t="s">
        <v>16</v>
      </c>
      <c r="F358" s="47">
        <v>2018</v>
      </c>
      <c r="G358" s="47" t="s">
        <v>17</v>
      </c>
      <c r="H358" s="48">
        <v>43465</v>
      </c>
      <c r="I358" s="48">
        <v>43522</v>
      </c>
      <c r="J358" s="48">
        <v>43522</v>
      </c>
      <c r="K358" s="47">
        <v>147352000</v>
      </c>
      <c r="L358" s="47">
        <v>149574000</v>
      </c>
      <c r="M358" s="47" t="s">
        <v>2011</v>
      </c>
      <c r="N358" s="49">
        <v>288700000</v>
      </c>
      <c r="O358" s="50">
        <v>288700000</v>
      </c>
      <c r="P358" s="51"/>
      <c r="Q358" s="49">
        <v>1607800000</v>
      </c>
      <c r="R358" s="50"/>
      <c r="S358" s="51"/>
      <c r="T358" s="52"/>
      <c r="U358" s="49">
        <v>2373500000</v>
      </c>
      <c r="V358" s="50"/>
      <c r="W358" s="50"/>
      <c r="X358" s="50"/>
      <c r="Y358" s="51"/>
      <c r="Z358" s="52">
        <v>299400000</v>
      </c>
      <c r="AA358" s="52">
        <v>240500000</v>
      </c>
      <c r="AB358" s="52"/>
      <c r="AC358" s="52"/>
      <c r="AD358" s="52"/>
      <c r="AE358" s="52"/>
      <c r="AF358" s="52"/>
      <c r="AG358" s="52">
        <v>58900000</v>
      </c>
      <c r="AH358" s="52">
        <v>4569400000</v>
      </c>
      <c r="AI358" s="49">
        <v>1915200000</v>
      </c>
      <c r="AJ358" s="50"/>
      <c r="AK358" s="51"/>
      <c r="AL358" s="49"/>
      <c r="AM358" s="50"/>
      <c r="AN358" s="50"/>
      <c r="AO358" s="51"/>
      <c r="AP358" s="49">
        <v>12923400000</v>
      </c>
      <c r="AQ358" s="50">
        <v>1229600000</v>
      </c>
      <c r="AR358" s="50">
        <v>8956700000</v>
      </c>
      <c r="AS358" s="50"/>
      <c r="AT358" s="50"/>
      <c r="AU358" s="50"/>
      <c r="AV358" s="50"/>
      <c r="AW358" s="50"/>
      <c r="AX358" s="50"/>
      <c r="AY358" s="50"/>
      <c r="AZ358" s="51">
        <v>2737100000</v>
      </c>
      <c r="BA358" s="52">
        <v>14838600000</v>
      </c>
      <c r="BB358" s="52">
        <v>19408000000</v>
      </c>
      <c r="BC358" s="49">
        <v>3623000000</v>
      </c>
      <c r="BD358" s="50">
        <v>2233200000</v>
      </c>
      <c r="BE358" s="50"/>
      <c r="BF358" s="50"/>
      <c r="BG358" s="51">
        <v>1389800000</v>
      </c>
      <c r="BH358" s="49">
        <v>378600000</v>
      </c>
      <c r="BI358" s="50"/>
      <c r="BJ358" s="50"/>
      <c r="BK358" s="51"/>
      <c r="BL358" s="49"/>
      <c r="BM358" s="50"/>
      <c r="BN358" s="50"/>
      <c r="BO358" s="50"/>
      <c r="BP358" s="50"/>
      <c r="BQ358" s="51"/>
      <c r="BR358" s="52">
        <v>4001600000</v>
      </c>
      <c r="BS358" s="49">
        <v>3819800000</v>
      </c>
      <c r="BT358" s="50"/>
      <c r="BU358" s="51"/>
      <c r="BV358" s="49">
        <v>3746700000</v>
      </c>
      <c r="BW358" s="50"/>
      <c r="BX358" s="50">
        <v>595400000</v>
      </c>
      <c r="BY358" s="50"/>
      <c r="BZ358" s="50"/>
      <c r="CA358" s="50"/>
      <c r="CB358" s="50"/>
      <c r="CC358" s="50">
        <v>705300000</v>
      </c>
      <c r="CD358" s="50"/>
      <c r="CE358" s="50"/>
      <c r="CF358" s="51">
        <v>2446000000</v>
      </c>
      <c r="CG358" s="52">
        <v>7566500000</v>
      </c>
      <c r="CH358" s="60">
        <v>11568100000</v>
      </c>
      <c r="CI358" s="52">
        <v>750000000</v>
      </c>
      <c r="CJ358" s="49">
        <v>5063300000</v>
      </c>
      <c r="CK358" s="50"/>
      <c r="CL358" s="50"/>
      <c r="CM358" s="51"/>
      <c r="CN358" s="54">
        <v>-2371300000</v>
      </c>
      <c r="CO358" s="50">
        <v>6219000000</v>
      </c>
      <c r="CP358" s="51">
        <v>-1824800000</v>
      </c>
      <c r="CQ358" s="54">
        <v>7836200000</v>
      </c>
      <c r="CR358" s="50">
        <v>3700000</v>
      </c>
      <c r="CS358" s="56">
        <v>7839900000</v>
      </c>
      <c r="CT358" s="52">
        <v>19408000000</v>
      </c>
    </row>
    <row r="359" spans="1:98" x14ac:dyDescent="0.2">
      <c r="A359" s="47" t="s">
        <v>1066</v>
      </c>
      <c r="B359" s="47" t="s">
        <v>1067</v>
      </c>
      <c r="C359" s="47" t="str">
        <f>VLOOKUP(A359,'[1]S&amp;P 500 Wikipedia'!A:D,3,FALSE)</f>
        <v>Information Technology</v>
      </c>
      <c r="D359" s="47">
        <v>353611</v>
      </c>
      <c r="E359" s="47" t="s">
        <v>16</v>
      </c>
      <c r="F359" s="47">
        <v>2018</v>
      </c>
      <c r="G359" s="47" t="s">
        <v>17</v>
      </c>
      <c r="H359" s="48">
        <v>43373</v>
      </c>
      <c r="I359" s="48">
        <v>43419</v>
      </c>
      <c r="J359" s="48">
        <v>43419</v>
      </c>
      <c r="K359" s="47">
        <v>178400000</v>
      </c>
      <c r="L359" s="47">
        <v>180200000</v>
      </c>
      <c r="M359" s="47" t="s">
        <v>1946</v>
      </c>
      <c r="N359" s="49">
        <v>1027400000</v>
      </c>
      <c r="O359" s="50">
        <v>733300000</v>
      </c>
      <c r="P359" s="51">
        <v>294100000</v>
      </c>
      <c r="Q359" s="49">
        <v>655800000</v>
      </c>
      <c r="R359" s="50">
        <v>655800000</v>
      </c>
      <c r="S359" s="51"/>
      <c r="T359" s="52"/>
      <c r="U359" s="49">
        <v>490200000</v>
      </c>
      <c r="V359" s="50"/>
      <c r="W359" s="50"/>
      <c r="X359" s="50"/>
      <c r="Y359" s="51"/>
      <c r="Z359" s="52">
        <v>88800000</v>
      </c>
      <c r="AA359" s="52"/>
      <c r="AB359" s="52"/>
      <c r="AC359" s="52"/>
      <c r="AD359" s="52"/>
      <c r="AE359" s="52"/>
      <c r="AF359" s="52"/>
      <c r="AG359" s="52">
        <v>88800000</v>
      </c>
      <c r="AH359" s="52">
        <v>2262200000</v>
      </c>
      <c r="AI359" s="49">
        <v>1140900000</v>
      </c>
      <c r="AJ359" s="50"/>
      <c r="AK359" s="51"/>
      <c r="AL359" s="49">
        <v>22800000</v>
      </c>
      <c r="AM359" s="50"/>
      <c r="AN359" s="50"/>
      <c r="AO359" s="51"/>
      <c r="AP359" s="49">
        <v>1403000000</v>
      </c>
      <c r="AQ359" s="50">
        <v>143700000</v>
      </c>
      <c r="AR359" s="50">
        <v>1189800000</v>
      </c>
      <c r="AS359" s="50"/>
      <c r="AT359" s="50"/>
      <c r="AU359" s="50">
        <v>36500000</v>
      </c>
      <c r="AV359" s="50"/>
      <c r="AW359" s="50"/>
      <c r="AX359" s="50"/>
      <c r="AY359" s="50"/>
      <c r="AZ359" s="51">
        <v>33000000</v>
      </c>
      <c r="BA359" s="52">
        <v>2566700000</v>
      </c>
      <c r="BB359" s="52">
        <v>4828900000</v>
      </c>
      <c r="BC359" s="49">
        <v>315100000</v>
      </c>
      <c r="BD359" s="50">
        <v>229900000</v>
      </c>
      <c r="BE359" s="50"/>
      <c r="BF359" s="50"/>
      <c r="BG359" s="51">
        <v>85200000</v>
      </c>
      <c r="BH359" s="49"/>
      <c r="BI359" s="50"/>
      <c r="BJ359" s="50"/>
      <c r="BK359" s="51"/>
      <c r="BL359" s="49">
        <v>74600000</v>
      </c>
      <c r="BM359" s="50"/>
      <c r="BN359" s="50"/>
      <c r="BO359" s="50"/>
      <c r="BP359" s="50"/>
      <c r="BQ359" s="51">
        <v>74600000</v>
      </c>
      <c r="BR359" s="52">
        <v>389700000</v>
      </c>
      <c r="BS359" s="49"/>
      <c r="BT359" s="50"/>
      <c r="BU359" s="51"/>
      <c r="BV359" s="49">
        <v>342200000</v>
      </c>
      <c r="BW359" s="50"/>
      <c r="BX359" s="50"/>
      <c r="BY359" s="50"/>
      <c r="BZ359" s="50"/>
      <c r="CA359" s="50"/>
      <c r="CB359" s="50"/>
      <c r="CC359" s="50"/>
      <c r="CD359" s="50"/>
      <c r="CE359" s="50"/>
      <c r="CF359" s="51">
        <v>342200000</v>
      </c>
      <c r="CG359" s="52">
        <v>342200000</v>
      </c>
      <c r="CH359" s="60">
        <v>731900000</v>
      </c>
      <c r="CI359" s="52">
        <v>0</v>
      </c>
      <c r="CJ359" s="49">
        <v>3105400000</v>
      </c>
      <c r="CK359" s="50"/>
      <c r="CL359" s="50"/>
      <c r="CM359" s="51"/>
      <c r="CN359" s="54">
        <v>-2732500000</v>
      </c>
      <c r="CO359" s="50">
        <v>3732900000</v>
      </c>
      <c r="CP359" s="51">
        <v>-8800000</v>
      </c>
      <c r="CQ359" s="54">
        <v>4097000000</v>
      </c>
      <c r="CR359" s="50"/>
      <c r="CS359" s="56">
        <v>4097000000</v>
      </c>
      <c r="CT359" s="52">
        <v>4828900000</v>
      </c>
    </row>
    <row r="360" spans="1:98" x14ac:dyDescent="0.2">
      <c r="A360" s="47" t="s">
        <v>1090</v>
      </c>
      <c r="B360" s="47" t="s">
        <v>1091</v>
      </c>
      <c r="C360" s="47" t="str">
        <f>VLOOKUP(A360,'[1]S&amp;P 500 Wikipedia'!A:D,3,FALSE)</f>
        <v>Health Care</v>
      </c>
      <c r="D360" s="47">
        <v>105030</v>
      </c>
      <c r="E360" s="47" t="s">
        <v>16</v>
      </c>
      <c r="F360" s="47">
        <v>2018</v>
      </c>
      <c r="G360" s="47" t="s">
        <v>17</v>
      </c>
      <c r="H360" s="48">
        <v>43465</v>
      </c>
      <c r="I360" s="48">
        <v>43503</v>
      </c>
      <c r="J360" s="48">
        <v>43503</v>
      </c>
      <c r="K360" s="47">
        <v>374400000</v>
      </c>
      <c r="L360" s="47">
        <v>380200000</v>
      </c>
      <c r="M360" s="47" t="s">
        <v>1947</v>
      </c>
      <c r="N360" s="49">
        <v>3699000000</v>
      </c>
      <c r="O360" s="50">
        <v>3616000000</v>
      </c>
      <c r="P360" s="51">
        <v>83000000</v>
      </c>
      <c r="Q360" s="49">
        <v>2332000000</v>
      </c>
      <c r="R360" s="50">
        <v>2332000000</v>
      </c>
      <c r="S360" s="51"/>
      <c r="T360" s="52"/>
      <c r="U360" s="49">
        <v>2955000000</v>
      </c>
      <c r="V360" s="50"/>
      <c r="W360" s="50"/>
      <c r="X360" s="50"/>
      <c r="Y360" s="51"/>
      <c r="Z360" s="52">
        <v>747000000</v>
      </c>
      <c r="AA360" s="52">
        <v>747000000</v>
      </c>
      <c r="AB360" s="52"/>
      <c r="AC360" s="52"/>
      <c r="AD360" s="52"/>
      <c r="AE360" s="52"/>
      <c r="AF360" s="52"/>
      <c r="AG360" s="52"/>
      <c r="AH360" s="52">
        <v>9733000000</v>
      </c>
      <c r="AI360" s="49">
        <v>2291000000</v>
      </c>
      <c r="AJ360" s="50">
        <v>4277000000</v>
      </c>
      <c r="AK360" s="51">
        <v>-1986000000</v>
      </c>
      <c r="AL360" s="49"/>
      <c r="AM360" s="50"/>
      <c r="AN360" s="50"/>
      <c r="AO360" s="51"/>
      <c r="AP360" s="49">
        <v>15205000000</v>
      </c>
      <c r="AQ360" s="50"/>
      <c r="AR360" s="50">
        <v>8563000000</v>
      </c>
      <c r="AS360" s="50">
        <v>4163000000</v>
      </c>
      <c r="AT360" s="50"/>
      <c r="AU360" s="50">
        <v>1678000000</v>
      </c>
      <c r="AV360" s="50"/>
      <c r="AW360" s="50"/>
      <c r="AX360" s="50"/>
      <c r="AY360" s="50"/>
      <c r="AZ360" s="51">
        <v>801000000</v>
      </c>
      <c r="BA360" s="52">
        <v>17496000000</v>
      </c>
      <c r="BB360" s="52">
        <v>27229000000</v>
      </c>
      <c r="BC360" s="49">
        <v>1913000000</v>
      </c>
      <c r="BD360" s="50">
        <v>646000000</v>
      </c>
      <c r="BE360" s="50">
        <v>158000000</v>
      </c>
      <c r="BF360" s="50">
        <v>192000000</v>
      </c>
      <c r="BG360" s="51">
        <v>917000000</v>
      </c>
      <c r="BH360" s="49">
        <v>1373000000</v>
      </c>
      <c r="BI360" s="50"/>
      <c r="BJ360" s="50"/>
      <c r="BK360" s="51"/>
      <c r="BL360" s="49">
        <v>1521000000</v>
      </c>
      <c r="BM360" s="50"/>
      <c r="BN360" s="50"/>
      <c r="BO360" s="50"/>
      <c r="BP360" s="50"/>
      <c r="BQ360" s="51">
        <v>1521000000</v>
      </c>
      <c r="BR360" s="52">
        <v>4807000000</v>
      </c>
      <c r="BS360" s="49">
        <v>8486000000</v>
      </c>
      <c r="BT360" s="50"/>
      <c r="BU360" s="51"/>
      <c r="BV360" s="49">
        <v>2206000000</v>
      </c>
      <c r="BW360" s="50"/>
      <c r="BX360" s="50"/>
      <c r="BY360" s="50"/>
      <c r="BZ360" s="50"/>
      <c r="CA360" s="50"/>
      <c r="CB360" s="50"/>
      <c r="CC360" s="50"/>
      <c r="CD360" s="50"/>
      <c r="CE360" s="50"/>
      <c r="CF360" s="51">
        <v>2206000000</v>
      </c>
      <c r="CG360" s="52">
        <v>10692000000</v>
      </c>
      <c r="CH360" s="60">
        <v>15499000000</v>
      </c>
      <c r="CI360" s="52"/>
      <c r="CJ360" s="49">
        <v>1596000000</v>
      </c>
      <c r="CK360" s="50"/>
      <c r="CL360" s="50"/>
      <c r="CM360" s="51"/>
      <c r="CN360" s="54"/>
      <c r="CO360" s="50">
        <v>10765000000</v>
      </c>
      <c r="CP360" s="51">
        <v>-631000000</v>
      </c>
      <c r="CQ360" s="54">
        <v>11730000000</v>
      </c>
      <c r="CR360" s="50"/>
      <c r="CS360" s="56">
        <v>11730000000</v>
      </c>
      <c r="CT360" s="52">
        <v>27229000000</v>
      </c>
    </row>
    <row r="361" spans="1:98" x14ac:dyDescent="0.2">
      <c r="A361" s="47" t="s">
        <v>1096</v>
      </c>
      <c r="B361" s="47" t="s">
        <v>1097</v>
      </c>
      <c r="C361" s="47" t="str">
        <f>VLOOKUP(A361,'[1]S&amp;P 500 Wikipedia'!A:D,3,FALSE)</f>
        <v>Consumer Staples</v>
      </c>
      <c r="D361" s="47">
        <v>247719</v>
      </c>
      <c r="E361" s="47" t="s">
        <v>16</v>
      </c>
      <c r="F361" s="47">
        <v>2019</v>
      </c>
      <c r="G361" s="47" t="s">
        <v>17</v>
      </c>
      <c r="H361" s="48">
        <v>43646</v>
      </c>
      <c r="I361" s="48">
        <v>43703</v>
      </c>
      <c r="J361" s="48">
        <v>43774</v>
      </c>
      <c r="K361" s="47">
        <v>514648944</v>
      </c>
      <c r="L361" s="47">
        <v>520068205</v>
      </c>
      <c r="M361" s="47" t="s">
        <v>2146</v>
      </c>
      <c r="N361" s="49">
        <v>513460000</v>
      </c>
      <c r="O361" s="50">
        <v>513460000</v>
      </c>
      <c r="P361" s="51"/>
      <c r="Q361" s="49">
        <v>4181696000</v>
      </c>
      <c r="R361" s="50"/>
      <c r="S361" s="51"/>
      <c r="T361" s="52"/>
      <c r="U361" s="49">
        <v>3216034000</v>
      </c>
      <c r="V361" s="50"/>
      <c r="W361" s="50"/>
      <c r="X361" s="50"/>
      <c r="Y361" s="51"/>
      <c r="Z361" s="52">
        <v>230315000</v>
      </c>
      <c r="AA361" s="52">
        <v>210582000</v>
      </c>
      <c r="AB361" s="52"/>
      <c r="AC361" s="52"/>
      <c r="AD361" s="52"/>
      <c r="AE361" s="52"/>
      <c r="AF361" s="52"/>
      <c r="AG361" s="52">
        <v>19733000</v>
      </c>
      <c r="AH361" s="52">
        <v>8141505000</v>
      </c>
      <c r="AI361" s="49">
        <v>4501705000</v>
      </c>
      <c r="AJ361" s="50"/>
      <c r="AK361" s="51"/>
      <c r="AL361" s="49"/>
      <c r="AM361" s="50"/>
      <c r="AN361" s="50"/>
      <c r="AO361" s="51"/>
      <c r="AP361" s="49">
        <v>5323312000</v>
      </c>
      <c r="AQ361" s="50">
        <v>857301000</v>
      </c>
      <c r="AR361" s="50">
        <v>3896226000</v>
      </c>
      <c r="AS361" s="50"/>
      <c r="AT361" s="50"/>
      <c r="AU361" s="50">
        <v>80760000</v>
      </c>
      <c r="AV361" s="50"/>
      <c r="AW361" s="50"/>
      <c r="AX361" s="50"/>
      <c r="AY361" s="50"/>
      <c r="AZ361" s="51">
        <v>489025000</v>
      </c>
      <c r="BA361" s="52">
        <v>9825017000</v>
      </c>
      <c r="BB361" s="52">
        <v>17966522000</v>
      </c>
      <c r="BC361" s="49">
        <v>6061904000</v>
      </c>
      <c r="BD361" s="50">
        <v>4314620000</v>
      </c>
      <c r="BE361" s="50">
        <v>17343000</v>
      </c>
      <c r="BF361" s="50"/>
      <c r="BG361" s="51">
        <v>1729941000</v>
      </c>
      <c r="BH361" s="49">
        <v>41279000</v>
      </c>
      <c r="BI361" s="50"/>
      <c r="BJ361" s="50"/>
      <c r="BK361" s="51"/>
      <c r="BL361" s="49"/>
      <c r="BM361" s="50"/>
      <c r="BN361" s="50"/>
      <c r="BO361" s="50"/>
      <c r="BP361" s="50"/>
      <c r="BQ361" s="51"/>
      <c r="BR361" s="52">
        <v>6103183000</v>
      </c>
      <c r="BS361" s="49">
        <v>8122058000</v>
      </c>
      <c r="BT361" s="50"/>
      <c r="BU361" s="51"/>
      <c r="BV361" s="49">
        <v>1203252000</v>
      </c>
      <c r="BW361" s="50"/>
      <c r="BX361" s="50"/>
      <c r="BY361" s="50"/>
      <c r="BZ361" s="50"/>
      <c r="CA361" s="50"/>
      <c r="CB361" s="50"/>
      <c r="CC361" s="50">
        <v>172232000</v>
      </c>
      <c r="CD361" s="50"/>
      <c r="CE361" s="50"/>
      <c r="CF361" s="51">
        <v>1031020000</v>
      </c>
      <c r="CG361" s="52">
        <v>9325310000</v>
      </c>
      <c r="CH361" s="60">
        <v>15428493000</v>
      </c>
      <c r="CI361" s="52">
        <v>0</v>
      </c>
      <c r="CJ361" s="49">
        <v>2222594000</v>
      </c>
      <c r="CK361" s="50"/>
      <c r="CL361" s="50"/>
      <c r="CM361" s="51"/>
      <c r="CN361" s="54">
        <v>-9349941000</v>
      </c>
      <c r="CO361" s="50">
        <v>11229679000</v>
      </c>
      <c r="CP361" s="51">
        <v>-1599729000</v>
      </c>
      <c r="CQ361" s="54">
        <v>2502603000</v>
      </c>
      <c r="CR361" s="50">
        <v>35426000</v>
      </c>
      <c r="CS361" s="56">
        <v>2538029000</v>
      </c>
      <c r="CT361" s="52">
        <v>17966522000</v>
      </c>
    </row>
    <row r="362" spans="1:98" x14ac:dyDescent="0.2">
      <c r="A362" s="47" t="s">
        <v>158</v>
      </c>
      <c r="B362" s="47" t="s">
        <v>159</v>
      </c>
      <c r="C362" s="47" t="str">
        <f>VLOOKUP(A362,'[1]S&amp;P 500 Wikipedia'!A:D,3,FALSE)</f>
        <v>Communication Services</v>
      </c>
      <c r="D362" s="47">
        <v>66790</v>
      </c>
      <c r="E362" s="47" t="s">
        <v>16</v>
      </c>
      <c r="F362" s="47">
        <v>2018</v>
      </c>
      <c r="G362" s="47" t="s">
        <v>17</v>
      </c>
      <c r="H362" s="48">
        <v>43465</v>
      </c>
      <c r="I362" s="48">
        <v>43516</v>
      </c>
      <c r="J362" s="48">
        <v>43592</v>
      </c>
      <c r="K362" s="47">
        <v>7316000000</v>
      </c>
      <c r="L362" s="47">
        <v>7350000000</v>
      </c>
      <c r="M362" s="47" t="s">
        <v>2147</v>
      </c>
      <c r="N362" s="49">
        <v>5204000000</v>
      </c>
      <c r="O362" s="50">
        <v>5204000000</v>
      </c>
      <c r="P362" s="51"/>
      <c r="Q362" s="49">
        <v>26472000000</v>
      </c>
      <c r="R362" s="50">
        <v>26472000000</v>
      </c>
      <c r="S362" s="51"/>
      <c r="T362" s="52"/>
      <c r="U362" s="49"/>
      <c r="V362" s="50"/>
      <c r="W362" s="50"/>
      <c r="X362" s="50"/>
      <c r="Y362" s="51"/>
      <c r="Z362" s="52">
        <v>19751000000</v>
      </c>
      <c r="AA362" s="52">
        <v>2047000000</v>
      </c>
      <c r="AB362" s="52"/>
      <c r="AC362" s="52"/>
      <c r="AD362" s="52"/>
      <c r="AE362" s="52"/>
      <c r="AF362" s="52"/>
      <c r="AG362" s="52">
        <v>17704000000</v>
      </c>
      <c r="AH362" s="52">
        <v>51427000000</v>
      </c>
      <c r="AI362" s="49">
        <v>131473000000</v>
      </c>
      <c r="AJ362" s="50">
        <v>330690000000</v>
      </c>
      <c r="AK362" s="51">
        <v>-199217000000</v>
      </c>
      <c r="AL362" s="49">
        <v>6245000000</v>
      </c>
      <c r="AM362" s="50"/>
      <c r="AN362" s="50"/>
      <c r="AO362" s="51"/>
      <c r="AP362" s="49">
        <v>342719000000</v>
      </c>
      <c r="AQ362" s="50"/>
      <c r="AR362" s="50">
        <v>146370000000</v>
      </c>
      <c r="AS362" s="50">
        <v>122413000000</v>
      </c>
      <c r="AT362" s="50"/>
      <c r="AU362" s="50"/>
      <c r="AV362" s="50"/>
      <c r="AW362" s="50"/>
      <c r="AX362" s="50"/>
      <c r="AY362" s="50"/>
      <c r="AZ362" s="51">
        <v>73936000000</v>
      </c>
      <c r="BA362" s="52">
        <v>480437000000</v>
      </c>
      <c r="BB362" s="52">
        <v>531864000000</v>
      </c>
      <c r="BC362" s="49">
        <v>47038000000</v>
      </c>
      <c r="BD362" s="50"/>
      <c r="BE362" s="50"/>
      <c r="BF362" s="50">
        <v>3854000000</v>
      </c>
      <c r="BG362" s="51">
        <v>43184000000</v>
      </c>
      <c r="BH362" s="49">
        <v>10255000000</v>
      </c>
      <c r="BI362" s="50"/>
      <c r="BJ362" s="50"/>
      <c r="BK362" s="51"/>
      <c r="BL362" s="49">
        <v>7127000000</v>
      </c>
      <c r="BM362" s="50">
        <v>5948000000</v>
      </c>
      <c r="BN362" s="50"/>
      <c r="BO362" s="50">
        <v>1179000000</v>
      </c>
      <c r="BP362" s="50"/>
      <c r="BQ362" s="51"/>
      <c r="BR362" s="52">
        <v>64420000000</v>
      </c>
      <c r="BS362" s="49">
        <v>166250000000</v>
      </c>
      <c r="BT362" s="50"/>
      <c r="BU362" s="51"/>
      <c r="BV362" s="49">
        <v>107310000000</v>
      </c>
      <c r="BW362" s="50"/>
      <c r="BX362" s="50">
        <v>19218000000</v>
      </c>
      <c r="BY362" s="50"/>
      <c r="BZ362" s="50"/>
      <c r="CA362" s="50"/>
      <c r="CB362" s="50"/>
      <c r="CC362" s="50">
        <v>57859000000</v>
      </c>
      <c r="CD362" s="50"/>
      <c r="CE362" s="50"/>
      <c r="CF362" s="51">
        <v>30233000000</v>
      </c>
      <c r="CG362" s="52">
        <v>273560000000</v>
      </c>
      <c r="CH362" s="60">
        <v>337980000000</v>
      </c>
      <c r="CI362" s="52"/>
      <c r="CJ362" s="49">
        <v>133146000000</v>
      </c>
      <c r="CK362" s="50">
        <v>7621000000</v>
      </c>
      <c r="CL362" s="50">
        <v>125525000000</v>
      </c>
      <c r="CM362" s="51"/>
      <c r="CN362" s="54">
        <v>-12059000000</v>
      </c>
      <c r="CO362" s="50">
        <v>58753000000</v>
      </c>
      <c r="CP362" s="51">
        <v>4249000000</v>
      </c>
      <c r="CQ362" s="54">
        <v>184089000000</v>
      </c>
      <c r="CR362" s="50">
        <v>9795000000</v>
      </c>
      <c r="CS362" s="56">
        <v>193884000000</v>
      </c>
      <c r="CT362" s="52">
        <v>531864000000</v>
      </c>
    </row>
    <row r="363" spans="1:98" x14ac:dyDescent="0.2">
      <c r="A363" s="47" t="s">
        <v>829</v>
      </c>
      <c r="B363" s="47" t="s">
        <v>830</v>
      </c>
      <c r="C363" s="47" t="str">
        <f>VLOOKUP(A363,'[1]S&amp;P 500 Wikipedia'!A:D,3,FALSE)</f>
        <v>Consumer Staples</v>
      </c>
      <c r="D363" s="47">
        <v>248956</v>
      </c>
      <c r="E363" s="47" t="s">
        <v>16</v>
      </c>
      <c r="F363" s="47">
        <v>2018</v>
      </c>
      <c r="G363" s="47" t="s">
        <v>17</v>
      </c>
      <c r="H363" s="48">
        <v>43465</v>
      </c>
      <c r="I363" s="48">
        <v>43508</v>
      </c>
      <c r="J363" s="48">
        <v>43508</v>
      </c>
      <c r="K363" s="47">
        <v>216200000</v>
      </c>
      <c r="L363" s="47">
        <v>216700000</v>
      </c>
      <c r="M363" s="47" t="s">
        <v>1950</v>
      </c>
      <c r="N363" s="49">
        <v>1057900000</v>
      </c>
      <c r="O363" s="50">
        <v>1057900000</v>
      </c>
      <c r="P363" s="51"/>
      <c r="Q363" s="49">
        <v>736000000</v>
      </c>
      <c r="R363" s="50">
        <v>736000000</v>
      </c>
      <c r="S363" s="51"/>
      <c r="T363" s="52"/>
      <c r="U363" s="49">
        <v>591800000</v>
      </c>
      <c r="V363" s="50"/>
      <c r="W363" s="50"/>
      <c r="X363" s="50"/>
      <c r="Y363" s="51"/>
      <c r="Z363" s="52">
        <v>380600000</v>
      </c>
      <c r="AA363" s="52"/>
      <c r="AB363" s="52"/>
      <c r="AC363" s="52"/>
      <c r="AD363" s="52"/>
      <c r="AE363" s="52"/>
      <c r="AF363" s="52"/>
      <c r="AG363" s="52">
        <v>380600000</v>
      </c>
      <c r="AH363" s="52">
        <v>2766300000</v>
      </c>
      <c r="AI363" s="49">
        <v>4608300000</v>
      </c>
      <c r="AJ363" s="50">
        <v>4608300000</v>
      </c>
      <c r="AK363" s="51"/>
      <c r="AL363" s="49"/>
      <c r="AM363" s="50"/>
      <c r="AN363" s="50"/>
      <c r="AO363" s="51"/>
      <c r="AP363" s="49">
        <v>22735200000</v>
      </c>
      <c r="AQ363" s="50"/>
      <c r="AR363" s="50">
        <v>8260800000</v>
      </c>
      <c r="AS363" s="50">
        <v>13776400000</v>
      </c>
      <c r="AT363" s="50"/>
      <c r="AU363" s="50"/>
      <c r="AV363" s="50"/>
      <c r="AW363" s="50"/>
      <c r="AX363" s="50"/>
      <c r="AY363" s="50"/>
      <c r="AZ363" s="51">
        <v>698000000</v>
      </c>
      <c r="BA363" s="52">
        <v>27343500000</v>
      </c>
      <c r="BB363" s="52">
        <v>30109800000</v>
      </c>
      <c r="BC363" s="49">
        <v>2706400000</v>
      </c>
      <c r="BD363" s="50">
        <v>2706400000</v>
      </c>
      <c r="BE363" s="50"/>
      <c r="BF363" s="50"/>
      <c r="BG363" s="51"/>
      <c r="BH363" s="49">
        <v>1594500000</v>
      </c>
      <c r="BI363" s="50"/>
      <c r="BJ363" s="50"/>
      <c r="BK363" s="51"/>
      <c r="BL363" s="49"/>
      <c r="BM363" s="50"/>
      <c r="BN363" s="50"/>
      <c r="BO363" s="50"/>
      <c r="BP363" s="50"/>
      <c r="BQ363" s="51"/>
      <c r="BR363" s="52">
        <v>4300900000</v>
      </c>
      <c r="BS363" s="49">
        <v>8893800000</v>
      </c>
      <c r="BT363" s="50"/>
      <c r="BU363" s="51"/>
      <c r="BV363" s="49">
        <v>3179300000</v>
      </c>
      <c r="BW363" s="50"/>
      <c r="BX363" s="50">
        <v>726600000</v>
      </c>
      <c r="BY363" s="50"/>
      <c r="BZ363" s="50"/>
      <c r="CA363" s="50"/>
      <c r="CB363" s="50"/>
      <c r="CC363" s="50">
        <v>2128900000</v>
      </c>
      <c r="CD363" s="50"/>
      <c r="CE363" s="50"/>
      <c r="CF363" s="51">
        <v>323800000</v>
      </c>
      <c r="CG363" s="52">
        <v>12073100000</v>
      </c>
      <c r="CH363" s="60">
        <v>16374000000</v>
      </c>
      <c r="CI363" s="52">
        <v>0</v>
      </c>
      <c r="CJ363" s="49">
        <v>7435900000</v>
      </c>
      <c r="CK363" s="50"/>
      <c r="CL363" s="50"/>
      <c r="CM363" s="51"/>
      <c r="CN363" s="54">
        <v>-471400000</v>
      </c>
      <c r="CO363" s="50">
        <v>7692900000</v>
      </c>
      <c r="CP363" s="51">
        <v>-1150000000</v>
      </c>
      <c r="CQ363" s="54">
        <v>13507400000</v>
      </c>
      <c r="CR363" s="50">
        <v>228400000</v>
      </c>
      <c r="CS363" s="56">
        <v>13735800000</v>
      </c>
      <c r="CT363" s="52">
        <v>30109800000</v>
      </c>
    </row>
    <row r="364" spans="1:98" x14ac:dyDescent="0.2">
      <c r="A364" s="47" t="s">
        <v>1153</v>
      </c>
      <c r="B364" s="47" t="s">
        <v>1154</v>
      </c>
      <c r="C364" s="47" t="str">
        <f>VLOOKUP(A364,'[1]S&amp;P 500 Wikipedia'!A:D,3,FALSE)</f>
        <v>Industrials</v>
      </c>
      <c r="D364" s="47">
        <v>378229</v>
      </c>
      <c r="E364" s="47" t="s">
        <v>16</v>
      </c>
      <c r="F364" s="47">
        <v>2018</v>
      </c>
      <c r="G364" s="47" t="s">
        <v>17</v>
      </c>
      <c r="H364" s="48">
        <v>43555</v>
      </c>
      <c r="I364" s="48">
        <v>43555</v>
      </c>
      <c r="J364" s="48">
        <v>43555</v>
      </c>
      <c r="K364" s="47">
        <v>55586000</v>
      </c>
      <c r="L364" s="47">
        <v>55586000</v>
      </c>
      <c r="M364" s="47" t="s">
        <v>1951</v>
      </c>
      <c r="N364" s="49">
        <v>2073017000</v>
      </c>
      <c r="O364" s="50">
        <v>2073017000</v>
      </c>
      <c r="P364" s="51"/>
      <c r="Q364" s="49">
        <v>704310000</v>
      </c>
      <c r="R364" s="50">
        <v>704310000</v>
      </c>
      <c r="S364" s="51"/>
      <c r="T364" s="52"/>
      <c r="U364" s="49">
        <v>805292000</v>
      </c>
      <c r="V364" s="50"/>
      <c r="W364" s="50"/>
      <c r="X364" s="50"/>
      <c r="Y364" s="51"/>
      <c r="Z364" s="52">
        <v>74668000</v>
      </c>
      <c r="AA364" s="52">
        <v>74668000</v>
      </c>
      <c r="AB364" s="52"/>
      <c r="AC364" s="52">
        <v>0</v>
      </c>
      <c r="AD364" s="52"/>
      <c r="AE364" s="52"/>
      <c r="AF364" s="52"/>
      <c r="AG364" s="52"/>
      <c r="AH364" s="52">
        <v>3657287000</v>
      </c>
      <c r="AI364" s="49">
        <v>388333000</v>
      </c>
      <c r="AJ364" s="50"/>
      <c r="AK364" s="51"/>
      <c r="AL364" s="49"/>
      <c r="AM364" s="50"/>
      <c r="AN364" s="50"/>
      <c r="AO364" s="51"/>
      <c r="AP364" s="49">
        <v>8151847000</v>
      </c>
      <c r="AQ364" s="50"/>
      <c r="AR364" s="50">
        <v>6223290000</v>
      </c>
      <c r="AS364" s="50">
        <v>1788404000</v>
      </c>
      <c r="AT364" s="50"/>
      <c r="AU364" s="50"/>
      <c r="AV364" s="50">
        <v>97286000</v>
      </c>
      <c r="AW364" s="50"/>
      <c r="AX364" s="50"/>
      <c r="AY364" s="50"/>
      <c r="AZ364" s="51">
        <v>42867000</v>
      </c>
      <c r="BA364" s="52">
        <v>8540180000</v>
      </c>
      <c r="BB364" s="52">
        <v>12197467000</v>
      </c>
      <c r="BC364" s="49">
        <v>525046000</v>
      </c>
      <c r="BD364" s="50">
        <v>173603000</v>
      </c>
      <c r="BE364" s="50"/>
      <c r="BF364" s="50"/>
      <c r="BG364" s="51">
        <v>351443000</v>
      </c>
      <c r="BH364" s="49">
        <v>375336000</v>
      </c>
      <c r="BI364" s="50"/>
      <c r="BJ364" s="50"/>
      <c r="BK364" s="51"/>
      <c r="BL364" s="49">
        <v>0</v>
      </c>
      <c r="BM364" s="50"/>
      <c r="BN364" s="50"/>
      <c r="BO364" s="50"/>
      <c r="BP364" s="50"/>
      <c r="BQ364" s="51">
        <v>0</v>
      </c>
      <c r="BR364" s="52">
        <v>900382000</v>
      </c>
      <c r="BS364" s="49">
        <v>12501946000</v>
      </c>
      <c r="BT364" s="50"/>
      <c r="BU364" s="51"/>
      <c r="BV364" s="49">
        <v>603610000</v>
      </c>
      <c r="BW364" s="50"/>
      <c r="BX364" s="50"/>
      <c r="BY364" s="50"/>
      <c r="BZ364" s="50"/>
      <c r="CA364" s="50"/>
      <c r="CB364" s="50"/>
      <c r="CC364" s="50">
        <v>399496000</v>
      </c>
      <c r="CD364" s="50"/>
      <c r="CE364" s="50"/>
      <c r="CF364" s="51">
        <v>204114000</v>
      </c>
      <c r="CG364" s="52">
        <v>13105556000</v>
      </c>
      <c r="CH364" s="60">
        <v>14005938000</v>
      </c>
      <c r="CI364" s="52"/>
      <c r="CJ364" s="49">
        <v>1209311000</v>
      </c>
      <c r="CK364" s="50"/>
      <c r="CL364" s="50"/>
      <c r="CM364" s="51"/>
      <c r="CN364" s="54">
        <v>-775304000</v>
      </c>
      <c r="CO364" s="50">
        <v>-2246578000</v>
      </c>
      <c r="CP364" s="51">
        <v>4100000</v>
      </c>
      <c r="CQ364" s="54">
        <v>-1808471000</v>
      </c>
      <c r="CR364" s="50"/>
      <c r="CS364" s="56">
        <v>-1808471000</v>
      </c>
      <c r="CT364" s="52">
        <v>12197467000</v>
      </c>
    </row>
    <row r="365" spans="1:98" x14ac:dyDescent="0.2">
      <c r="A365" s="47" t="s">
        <v>1114</v>
      </c>
      <c r="B365" s="47" t="s">
        <v>1115</v>
      </c>
      <c r="C365" s="47" t="str">
        <f>VLOOKUP(A365,'[1]S&amp;P 500 Wikipedia'!A:D,3,FALSE)</f>
        <v>Information Technology</v>
      </c>
      <c r="D365" s="47">
        <v>104745</v>
      </c>
      <c r="E365" s="47" t="s">
        <v>16</v>
      </c>
      <c r="F365" s="47">
        <v>2018</v>
      </c>
      <c r="G365" s="47" t="s">
        <v>17</v>
      </c>
      <c r="H365" s="48">
        <v>43373</v>
      </c>
      <c r="I365" s="48">
        <v>43417</v>
      </c>
      <c r="J365" s="48">
        <v>43417</v>
      </c>
      <c r="K365" s="47">
        <v>348000000</v>
      </c>
      <c r="L365" s="47">
        <v>354000000</v>
      </c>
      <c r="M365" s="47" t="s">
        <v>1952</v>
      </c>
      <c r="N365" s="49">
        <v>848000000</v>
      </c>
      <c r="O365" s="50">
        <v>848000000</v>
      </c>
      <c r="P365" s="51"/>
      <c r="Q365" s="49">
        <v>2361000000</v>
      </c>
      <c r="R365" s="50">
        <v>2361000000</v>
      </c>
      <c r="S365" s="51"/>
      <c r="T365" s="52"/>
      <c r="U365" s="49">
        <v>1857000000</v>
      </c>
      <c r="V365" s="50"/>
      <c r="W365" s="50"/>
      <c r="X365" s="50"/>
      <c r="Y365" s="51"/>
      <c r="Z365" s="52">
        <v>1133000000</v>
      </c>
      <c r="AA365" s="52">
        <v>661000000</v>
      </c>
      <c r="AB365" s="52"/>
      <c r="AC365" s="52">
        <v>472000000</v>
      </c>
      <c r="AD365" s="52"/>
      <c r="AE365" s="52"/>
      <c r="AF365" s="52"/>
      <c r="AG365" s="52"/>
      <c r="AH365" s="52">
        <v>6199000000</v>
      </c>
      <c r="AI365" s="49">
        <v>3497000000</v>
      </c>
      <c r="AJ365" s="50"/>
      <c r="AK365" s="51"/>
      <c r="AL365" s="49"/>
      <c r="AM365" s="50"/>
      <c r="AN365" s="50"/>
      <c r="AO365" s="51"/>
      <c r="AP365" s="49">
        <v>10690000000</v>
      </c>
      <c r="AQ365" s="50">
        <v>1704000000</v>
      </c>
      <c r="AR365" s="50">
        <v>5684000000</v>
      </c>
      <c r="AS365" s="50"/>
      <c r="AT365" s="50"/>
      <c r="AU365" s="50">
        <v>2144000000</v>
      </c>
      <c r="AV365" s="50"/>
      <c r="AW365" s="50"/>
      <c r="AX365" s="50"/>
      <c r="AY365" s="50"/>
      <c r="AZ365" s="51">
        <v>1158000000</v>
      </c>
      <c r="BA365" s="52">
        <v>14187000000</v>
      </c>
      <c r="BB365" s="52">
        <v>20386000000</v>
      </c>
      <c r="BC365" s="49">
        <v>1548000000</v>
      </c>
      <c r="BD365" s="50">
        <v>1548000000</v>
      </c>
      <c r="BE365" s="50"/>
      <c r="BF365" s="50"/>
      <c r="BG365" s="51"/>
      <c r="BH365" s="49">
        <v>963000000</v>
      </c>
      <c r="BI365" s="50"/>
      <c r="BJ365" s="50"/>
      <c r="BK365" s="51"/>
      <c r="BL365" s="49">
        <v>1899000000</v>
      </c>
      <c r="BM365" s="50"/>
      <c r="BN365" s="50"/>
      <c r="BO365" s="50"/>
      <c r="BP365" s="50"/>
      <c r="BQ365" s="51">
        <v>1899000000</v>
      </c>
      <c r="BR365" s="52">
        <v>4410000000</v>
      </c>
      <c r="BS365" s="49">
        <v>3037000000</v>
      </c>
      <c r="BT365" s="50"/>
      <c r="BU365" s="51"/>
      <c r="BV365" s="49">
        <v>2108000000</v>
      </c>
      <c r="BW365" s="50"/>
      <c r="BX365" s="50">
        <v>1102000000</v>
      </c>
      <c r="BY365" s="50"/>
      <c r="BZ365" s="50"/>
      <c r="CA365" s="50"/>
      <c r="CB365" s="50"/>
      <c r="CC365" s="50">
        <v>519000000</v>
      </c>
      <c r="CD365" s="50"/>
      <c r="CE365" s="50"/>
      <c r="CF365" s="51">
        <v>487000000</v>
      </c>
      <c r="CG365" s="52">
        <v>5145000000</v>
      </c>
      <c r="CH365" s="60">
        <v>9555000000</v>
      </c>
      <c r="CI365" s="52"/>
      <c r="CJ365" s="49">
        <v>157000000</v>
      </c>
      <c r="CK365" s="50"/>
      <c r="CL365" s="50"/>
      <c r="CM365" s="51"/>
      <c r="CN365" s="54">
        <v>-1134000000</v>
      </c>
      <c r="CO365" s="50">
        <v>12114000000</v>
      </c>
      <c r="CP365" s="51">
        <v>-306000000</v>
      </c>
      <c r="CQ365" s="54">
        <v>10831000000</v>
      </c>
      <c r="CR365" s="50"/>
      <c r="CS365" s="56">
        <v>10831000000</v>
      </c>
      <c r="CT365" s="52">
        <v>20386000000</v>
      </c>
    </row>
    <row r="366" spans="1:98" x14ac:dyDescent="0.2">
      <c r="A366" s="47" t="s">
        <v>1120</v>
      </c>
      <c r="B366" s="47" t="s">
        <v>1121</v>
      </c>
      <c r="C366" s="47" t="str">
        <f>VLOOKUP(A366,'[1]S&amp;P 500 Wikipedia'!A:D,3,FALSE)</f>
        <v>Health Care</v>
      </c>
      <c r="D366" s="47">
        <v>448874</v>
      </c>
      <c r="E366" s="47" t="s">
        <v>16</v>
      </c>
      <c r="F366" s="47">
        <v>2018</v>
      </c>
      <c r="G366" s="47" t="s">
        <v>17</v>
      </c>
      <c r="H366" s="48">
        <v>43465</v>
      </c>
      <c r="I366" s="48">
        <v>43517</v>
      </c>
      <c r="J366" s="48">
        <v>43587</v>
      </c>
      <c r="K366" s="47">
        <v>45995000</v>
      </c>
      <c r="L366" s="47">
        <v>48113000</v>
      </c>
      <c r="M366" s="47" t="s">
        <v>2148</v>
      </c>
      <c r="N366" s="49">
        <v>357161000</v>
      </c>
      <c r="O366" s="50">
        <v>357161000</v>
      </c>
      <c r="P366" s="51"/>
      <c r="Q366" s="49">
        <v>366286000</v>
      </c>
      <c r="R366" s="50">
        <v>366286000</v>
      </c>
      <c r="S366" s="51"/>
      <c r="T366" s="52"/>
      <c r="U366" s="49">
        <v>427778000</v>
      </c>
      <c r="V366" s="50"/>
      <c r="W366" s="50"/>
      <c r="X366" s="50"/>
      <c r="Y366" s="51"/>
      <c r="Z366" s="52">
        <v>84944000</v>
      </c>
      <c r="AA366" s="52">
        <v>84944000</v>
      </c>
      <c r="AB366" s="52"/>
      <c r="AC366" s="52"/>
      <c r="AD366" s="52"/>
      <c r="AE366" s="52"/>
      <c r="AF366" s="52"/>
      <c r="AG366" s="52"/>
      <c r="AH366" s="52">
        <v>1236169000</v>
      </c>
      <c r="AI366" s="49">
        <v>432766000</v>
      </c>
      <c r="AJ366" s="50"/>
      <c r="AK366" s="51"/>
      <c r="AL366" s="49"/>
      <c r="AM366" s="50"/>
      <c r="AN366" s="50"/>
      <c r="AO366" s="51"/>
      <c r="AP366" s="49">
        <v>4609056000</v>
      </c>
      <c r="AQ366" s="50">
        <v>2325052000</v>
      </c>
      <c r="AR366" s="50">
        <v>2246579000</v>
      </c>
      <c r="AS366" s="50"/>
      <c r="AT366" s="50"/>
      <c r="AU366" s="50">
        <v>2446000</v>
      </c>
      <c r="AV366" s="50"/>
      <c r="AW366" s="50"/>
      <c r="AX366" s="50"/>
      <c r="AY366" s="50"/>
      <c r="AZ366" s="51">
        <v>34979000</v>
      </c>
      <c r="BA366" s="52">
        <v>5041822000</v>
      </c>
      <c r="BB366" s="52">
        <v>6277991000</v>
      </c>
      <c r="BC366" s="49">
        <v>320904000</v>
      </c>
      <c r="BD366" s="50">
        <v>106709000</v>
      </c>
      <c r="BE366" s="50">
        <v>5943000</v>
      </c>
      <c r="BF366" s="50"/>
      <c r="BG366" s="51">
        <v>208252000</v>
      </c>
      <c r="BH366" s="49">
        <v>86625000</v>
      </c>
      <c r="BI366" s="50"/>
      <c r="BJ366" s="50"/>
      <c r="BK366" s="51"/>
      <c r="BL366" s="49">
        <v>174927000</v>
      </c>
      <c r="BM366" s="50"/>
      <c r="BN366" s="50"/>
      <c r="BO366" s="50"/>
      <c r="BP366" s="50"/>
      <c r="BQ366" s="51">
        <v>174927000</v>
      </c>
      <c r="BR366" s="52">
        <v>582456000</v>
      </c>
      <c r="BS366" s="49">
        <v>2072200000</v>
      </c>
      <c r="BT366" s="50"/>
      <c r="BU366" s="51"/>
      <c r="BV366" s="49">
        <v>1083357000</v>
      </c>
      <c r="BW366" s="50"/>
      <c r="BX366" s="50">
        <v>92914000</v>
      </c>
      <c r="BY366" s="50"/>
      <c r="BZ366" s="50"/>
      <c r="CA366" s="50"/>
      <c r="CB366" s="50"/>
      <c r="CC366" s="50">
        <v>608221000</v>
      </c>
      <c r="CD366" s="50"/>
      <c r="CE366" s="50"/>
      <c r="CF366" s="51">
        <v>382222000</v>
      </c>
      <c r="CG366" s="52">
        <v>3155557000</v>
      </c>
      <c r="CH366" s="60">
        <v>3738013000</v>
      </c>
      <c r="CI366" s="52"/>
      <c r="CJ366" s="49"/>
      <c r="CK366" s="50"/>
      <c r="CL366" s="50"/>
      <c r="CM366" s="51"/>
      <c r="CN366" s="54"/>
      <c r="CO366" s="50"/>
      <c r="CP366" s="51"/>
      <c r="CQ366" s="54">
        <v>2539978000</v>
      </c>
      <c r="CR366" s="50"/>
      <c r="CS366" s="56">
        <v>2539978000</v>
      </c>
      <c r="CT366" s="52">
        <v>6277991000</v>
      </c>
    </row>
    <row r="367" spans="1:98" x14ac:dyDescent="0.2">
      <c r="A367" s="47" t="s">
        <v>1111</v>
      </c>
      <c r="B367" s="47" t="s">
        <v>1112</v>
      </c>
      <c r="C367" s="47" t="str">
        <f>VLOOKUP(A367,'[1]S&amp;P 500 Wikipedia'!A:D,3,FALSE)</f>
        <v>Consumer Discretionary</v>
      </c>
      <c r="D367" s="47">
        <v>72458</v>
      </c>
      <c r="E367" s="47" t="s">
        <v>16</v>
      </c>
      <c r="F367" s="47">
        <v>2018</v>
      </c>
      <c r="G367" s="47" t="s">
        <v>17</v>
      </c>
      <c r="H367" s="48">
        <v>43496</v>
      </c>
      <c r="I367" s="48">
        <v>43537</v>
      </c>
      <c r="J367" s="48">
        <v>43537</v>
      </c>
      <c r="K367" s="47">
        <v>519900000</v>
      </c>
      <c r="L367" s="47">
        <v>524300000</v>
      </c>
      <c r="M367" s="47" t="s">
        <v>1954</v>
      </c>
      <c r="N367" s="49">
        <v>1556000000</v>
      </c>
      <c r="O367" s="50">
        <v>1556000000</v>
      </c>
      <c r="P367" s="51"/>
      <c r="Q367" s="49"/>
      <c r="R367" s="50"/>
      <c r="S367" s="51"/>
      <c r="T367" s="52"/>
      <c r="U367" s="49">
        <v>9497000000</v>
      </c>
      <c r="V367" s="50"/>
      <c r="W367" s="50"/>
      <c r="X367" s="50"/>
      <c r="Y367" s="51"/>
      <c r="Z367" s="52">
        <v>1466000000</v>
      </c>
      <c r="AA367" s="52"/>
      <c r="AB367" s="52"/>
      <c r="AC367" s="52"/>
      <c r="AD367" s="52"/>
      <c r="AE367" s="52"/>
      <c r="AF367" s="52"/>
      <c r="AG367" s="52">
        <v>1466000000</v>
      </c>
      <c r="AH367" s="52">
        <v>12519000000</v>
      </c>
      <c r="AI367" s="49">
        <v>22989000000</v>
      </c>
      <c r="AJ367" s="50">
        <v>41676000000</v>
      </c>
      <c r="AK367" s="51">
        <v>-18687000000</v>
      </c>
      <c r="AL367" s="49"/>
      <c r="AM367" s="50"/>
      <c r="AN367" s="50"/>
      <c r="AO367" s="51"/>
      <c r="AP367" s="49">
        <v>5782000000</v>
      </c>
      <c r="AQ367" s="50"/>
      <c r="AR367" s="50"/>
      <c r="AS367" s="50"/>
      <c r="AT367" s="50"/>
      <c r="AU367" s="50"/>
      <c r="AV367" s="50"/>
      <c r="AW367" s="50"/>
      <c r="AX367" s="50"/>
      <c r="AY367" s="50"/>
      <c r="AZ367" s="51">
        <v>5782000000</v>
      </c>
      <c r="BA367" s="52">
        <v>28771000000</v>
      </c>
      <c r="BB367" s="52">
        <v>41290000000</v>
      </c>
      <c r="BC367" s="49">
        <v>13962000000</v>
      </c>
      <c r="BD367" s="50">
        <v>9761000000</v>
      </c>
      <c r="BE367" s="50"/>
      <c r="BF367" s="50"/>
      <c r="BG367" s="51">
        <v>4201000000</v>
      </c>
      <c r="BH367" s="49">
        <v>1052000000</v>
      </c>
      <c r="BI367" s="50"/>
      <c r="BJ367" s="50"/>
      <c r="BK367" s="51"/>
      <c r="BL367" s="49"/>
      <c r="BM367" s="50"/>
      <c r="BN367" s="50"/>
      <c r="BO367" s="50"/>
      <c r="BP367" s="50"/>
      <c r="BQ367" s="51"/>
      <c r="BR367" s="52">
        <v>15014000000</v>
      </c>
      <c r="BS367" s="49">
        <v>10223000000</v>
      </c>
      <c r="BT367" s="50"/>
      <c r="BU367" s="51"/>
      <c r="BV367" s="49">
        <v>4756000000</v>
      </c>
      <c r="BW367" s="50"/>
      <c r="BX367" s="50"/>
      <c r="BY367" s="50"/>
      <c r="BZ367" s="50"/>
      <c r="CA367" s="50"/>
      <c r="CB367" s="50"/>
      <c r="CC367" s="50">
        <v>972000000</v>
      </c>
      <c r="CD367" s="50"/>
      <c r="CE367" s="50"/>
      <c r="CF367" s="51">
        <v>3784000000</v>
      </c>
      <c r="CG367" s="52">
        <v>14979000000</v>
      </c>
      <c r="CH367" s="60">
        <v>29993000000</v>
      </c>
      <c r="CI367" s="52"/>
      <c r="CJ367" s="49">
        <v>6085000000</v>
      </c>
      <c r="CK367" s="50"/>
      <c r="CL367" s="50"/>
      <c r="CM367" s="51"/>
      <c r="CN367" s="54"/>
      <c r="CO367" s="50">
        <v>6017000000</v>
      </c>
      <c r="CP367" s="51">
        <v>-805000000</v>
      </c>
      <c r="CQ367" s="54">
        <v>11297000000</v>
      </c>
      <c r="CR367" s="50"/>
      <c r="CS367" s="56">
        <v>11297000000</v>
      </c>
      <c r="CT367" s="52">
        <v>41290000000</v>
      </c>
    </row>
    <row r="368" spans="1:98" x14ac:dyDescent="0.2">
      <c r="A368" s="47" t="s">
        <v>1144</v>
      </c>
      <c r="B368" s="47" t="s">
        <v>1145</v>
      </c>
      <c r="C368" s="47" t="str">
        <f>VLOOKUP(A368,'[1]S&amp;P 500 Wikipedia'!A:D,3,FALSE)</f>
        <v>Consumer Discretionary</v>
      </c>
      <c r="D368" s="47">
        <v>249289</v>
      </c>
      <c r="E368" s="47" t="s">
        <v>16</v>
      </c>
      <c r="F368" s="47">
        <v>2018</v>
      </c>
      <c r="G368" s="47" t="s">
        <v>17</v>
      </c>
      <c r="H368" s="48">
        <v>43496</v>
      </c>
      <c r="I368" s="48">
        <v>43546</v>
      </c>
      <c r="J368" s="48">
        <v>43705</v>
      </c>
      <c r="K368" s="47">
        <v>121700000</v>
      </c>
      <c r="L368" s="47">
        <v>121900000</v>
      </c>
      <c r="M368" s="47" t="s">
        <v>2149</v>
      </c>
      <c r="N368" s="49">
        <v>855300000</v>
      </c>
      <c r="O368" s="50">
        <v>792600000</v>
      </c>
      <c r="P368" s="51">
        <v>62700000</v>
      </c>
      <c r="Q368" s="49">
        <v>245400000</v>
      </c>
      <c r="R368" s="50">
        <v>245400000</v>
      </c>
      <c r="S368" s="51"/>
      <c r="T368" s="52"/>
      <c r="U368" s="49">
        <v>2428000000</v>
      </c>
      <c r="V368" s="50"/>
      <c r="W368" s="50"/>
      <c r="X368" s="50"/>
      <c r="Y368" s="51"/>
      <c r="Z368" s="52">
        <v>230800000</v>
      </c>
      <c r="AA368" s="52">
        <v>230800000</v>
      </c>
      <c r="AB368" s="52"/>
      <c r="AC368" s="52"/>
      <c r="AD368" s="52"/>
      <c r="AE368" s="52"/>
      <c r="AF368" s="52"/>
      <c r="AG368" s="52"/>
      <c r="AH368" s="52">
        <v>3759500000</v>
      </c>
      <c r="AI368" s="49">
        <v>1026700000</v>
      </c>
      <c r="AJ368" s="50"/>
      <c r="AK368" s="51"/>
      <c r="AL368" s="49"/>
      <c r="AM368" s="50"/>
      <c r="AN368" s="50"/>
      <c r="AO368" s="51"/>
      <c r="AP368" s="49">
        <v>546800000</v>
      </c>
      <c r="AQ368" s="50"/>
      <c r="AR368" s="50"/>
      <c r="AS368" s="50"/>
      <c r="AT368" s="50"/>
      <c r="AU368" s="50">
        <v>215800000</v>
      </c>
      <c r="AV368" s="50"/>
      <c r="AW368" s="50"/>
      <c r="AX368" s="50"/>
      <c r="AY368" s="50"/>
      <c r="AZ368" s="51">
        <v>331000000</v>
      </c>
      <c r="BA368" s="52">
        <v>1573500000</v>
      </c>
      <c r="BB368" s="52">
        <v>5333000000</v>
      </c>
      <c r="BC368" s="49">
        <v>534800000</v>
      </c>
      <c r="BD368" s="50"/>
      <c r="BE368" s="50">
        <v>21400000</v>
      </c>
      <c r="BF368" s="50"/>
      <c r="BG368" s="51">
        <v>513400000</v>
      </c>
      <c r="BH368" s="49">
        <v>113400000</v>
      </c>
      <c r="BI368" s="50"/>
      <c r="BJ368" s="50"/>
      <c r="BK368" s="51"/>
      <c r="BL368" s="49">
        <v>69900000</v>
      </c>
      <c r="BM368" s="50">
        <v>69900000</v>
      </c>
      <c r="BN368" s="50"/>
      <c r="BO368" s="50"/>
      <c r="BP368" s="50"/>
      <c r="BQ368" s="51"/>
      <c r="BR368" s="52">
        <v>718100000</v>
      </c>
      <c r="BS368" s="49">
        <v>883400000</v>
      </c>
      <c r="BT368" s="50"/>
      <c r="BU368" s="51"/>
      <c r="BV368" s="49">
        <v>600600000</v>
      </c>
      <c r="BW368" s="50"/>
      <c r="BX368" s="50">
        <v>312400000</v>
      </c>
      <c r="BY368" s="50"/>
      <c r="BZ368" s="50"/>
      <c r="CA368" s="50"/>
      <c r="CB368" s="50"/>
      <c r="CC368" s="50"/>
      <c r="CD368" s="50"/>
      <c r="CE368" s="50"/>
      <c r="CF368" s="51">
        <v>288200000</v>
      </c>
      <c r="CG368" s="52">
        <v>1484000000</v>
      </c>
      <c r="CH368" s="60">
        <v>2202100000</v>
      </c>
      <c r="CI368" s="52">
        <v>0</v>
      </c>
      <c r="CJ368" s="49">
        <v>1276600000</v>
      </c>
      <c r="CK368" s="50"/>
      <c r="CL368" s="50"/>
      <c r="CM368" s="51"/>
      <c r="CN368" s="54"/>
      <c r="CO368" s="50">
        <v>2045600000</v>
      </c>
      <c r="CP368" s="51">
        <v>-204800000</v>
      </c>
      <c r="CQ368" s="54">
        <v>3117400000</v>
      </c>
      <c r="CR368" s="50">
        <v>13500000</v>
      </c>
      <c r="CS368" s="56">
        <v>3130900000</v>
      </c>
      <c r="CT368" s="52">
        <v>5333000000</v>
      </c>
    </row>
    <row r="369" spans="1:98" x14ac:dyDescent="0.2">
      <c r="A369" s="47" t="s">
        <v>1147</v>
      </c>
      <c r="B369" s="47" t="s">
        <v>1148</v>
      </c>
      <c r="C369" s="47" t="str">
        <f>VLOOKUP(A369,'[1]S&amp;P 500 Wikipedia'!A:D,3,FALSE)</f>
        <v>Consumer Discretionary</v>
      </c>
      <c r="D369" s="47">
        <v>256569</v>
      </c>
      <c r="E369" s="47" t="s">
        <v>16</v>
      </c>
      <c r="F369" s="47">
        <v>2018</v>
      </c>
      <c r="G369" s="47" t="s">
        <v>17</v>
      </c>
      <c r="H369" s="48">
        <v>43496</v>
      </c>
      <c r="I369" s="48">
        <v>43558</v>
      </c>
      <c r="J369" s="48">
        <v>43707</v>
      </c>
      <c r="K369" s="47">
        <v>1227694000</v>
      </c>
      <c r="L369" s="47">
        <v>1244654000</v>
      </c>
      <c r="M369" s="47" t="s">
        <v>2150</v>
      </c>
      <c r="N369" s="49">
        <v>3030229000</v>
      </c>
      <c r="O369" s="50">
        <v>3030229000</v>
      </c>
      <c r="P369" s="51"/>
      <c r="Q369" s="49">
        <v>346298000</v>
      </c>
      <c r="R369" s="50">
        <v>346298000</v>
      </c>
      <c r="S369" s="51"/>
      <c r="T369" s="52"/>
      <c r="U369" s="49">
        <v>4579033000</v>
      </c>
      <c r="V369" s="50"/>
      <c r="W369" s="50"/>
      <c r="X369" s="50"/>
      <c r="Y369" s="51"/>
      <c r="Z369" s="52">
        <v>513662000</v>
      </c>
      <c r="AA369" s="52">
        <v>513662000</v>
      </c>
      <c r="AB369" s="52"/>
      <c r="AC369" s="52"/>
      <c r="AD369" s="52"/>
      <c r="AE369" s="52"/>
      <c r="AF369" s="52"/>
      <c r="AG369" s="52"/>
      <c r="AH369" s="52">
        <v>8469222000</v>
      </c>
      <c r="AI369" s="49">
        <v>5255208000</v>
      </c>
      <c r="AJ369" s="50"/>
      <c r="AK369" s="51"/>
      <c r="AL369" s="49"/>
      <c r="AM369" s="50"/>
      <c r="AN369" s="50"/>
      <c r="AO369" s="51"/>
      <c r="AP369" s="49">
        <v>601599000</v>
      </c>
      <c r="AQ369" s="50"/>
      <c r="AR369" s="50">
        <v>97552000</v>
      </c>
      <c r="AS369" s="50"/>
      <c r="AT369" s="50"/>
      <c r="AU369" s="50">
        <v>6467000</v>
      </c>
      <c r="AV369" s="50"/>
      <c r="AW369" s="50"/>
      <c r="AX369" s="50"/>
      <c r="AY369" s="50"/>
      <c r="AZ369" s="51">
        <v>497580000</v>
      </c>
      <c r="BA369" s="52">
        <v>5856807000</v>
      </c>
      <c r="BB369" s="52">
        <v>14326029000</v>
      </c>
      <c r="BC369" s="49">
        <v>5531374000</v>
      </c>
      <c r="BD369" s="50">
        <v>2644143000</v>
      </c>
      <c r="BE369" s="50"/>
      <c r="BF369" s="50"/>
      <c r="BG369" s="51">
        <v>2887231000</v>
      </c>
      <c r="BH369" s="49"/>
      <c r="BI369" s="50"/>
      <c r="BJ369" s="50"/>
      <c r="BK369" s="51"/>
      <c r="BL369" s="49"/>
      <c r="BM369" s="50"/>
      <c r="BN369" s="50"/>
      <c r="BO369" s="50"/>
      <c r="BP369" s="50"/>
      <c r="BQ369" s="51"/>
      <c r="BR369" s="52">
        <v>5531374000</v>
      </c>
      <c r="BS369" s="49">
        <v>2233616000</v>
      </c>
      <c r="BT369" s="50"/>
      <c r="BU369" s="51"/>
      <c r="BV369" s="49">
        <v>1512433000</v>
      </c>
      <c r="BW369" s="50"/>
      <c r="BX369" s="50"/>
      <c r="BY369" s="50"/>
      <c r="BZ369" s="50"/>
      <c r="CA369" s="50"/>
      <c r="CB369" s="50"/>
      <c r="CC369" s="50">
        <v>158191000</v>
      </c>
      <c r="CD369" s="50"/>
      <c r="CE369" s="50"/>
      <c r="CF369" s="51">
        <v>1354242000</v>
      </c>
      <c r="CG369" s="52">
        <v>3746049000</v>
      </c>
      <c r="CH369" s="60">
        <v>9277423000</v>
      </c>
      <c r="CI369" s="52">
        <v>0</v>
      </c>
      <c r="CJ369" s="49">
        <v>1217183000</v>
      </c>
      <c r="CK369" s="50"/>
      <c r="CL369" s="50"/>
      <c r="CM369" s="51"/>
      <c r="CN369" s="54"/>
      <c r="CO369" s="50">
        <v>4461744000</v>
      </c>
      <c r="CP369" s="51">
        <v>-630321000</v>
      </c>
      <c r="CQ369" s="54">
        <v>5048606000</v>
      </c>
      <c r="CR369" s="50"/>
      <c r="CS369" s="56">
        <v>5048606000</v>
      </c>
      <c r="CT369" s="52">
        <v>14326029000</v>
      </c>
    </row>
    <row r="370" spans="1:98" x14ac:dyDescent="0.2">
      <c r="A370" s="47" t="s">
        <v>1141</v>
      </c>
      <c r="B370" s="47" t="s">
        <v>1142</v>
      </c>
      <c r="C370" s="47" t="str">
        <f>VLOOKUP(A370,'[1]S&amp;P 500 Wikipedia'!A:D,3,FALSE)</f>
        <v>Health Care</v>
      </c>
      <c r="D370" s="47">
        <v>372802</v>
      </c>
      <c r="E370" s="47" t="s">
        <v>16</v>
      </c>
      <c r="F370" s="47">
        <v>2018</v>
      </c>
      <c r="G370" s="47" t="s">
        <v>17</v>
      </c>
      <c r="H370" s="48">
        <v>43465</v>
      </c>
      <c r="I370" s="48">
        <v>43523</v>
      </c>
      <c r="J370" s="48">
        <v>43523</v>
      </c>
      <c r="K370" s="47">
        <v>401000000</v>
      </c>
      <c r="L370" s="47">
        <v>406000000</v>
      </c>
      <c r="M370" s="47" t="s">
        <v>1957</v>
      </c>
      <c r="N370" s="49">
        <v>2103000000</v>
      </c>
      <c r="O370" s="50">
        <v>2103000000</v>
      </c>
      <c r="P370" s="51"/>
      <c r="Q370" s="49">
        <v>4136000000</v>
      </c>
      <c r="R370" s="50">
        <v>4136000000</v>
      </c>
      <c r="S370" s="51"/>
      <c r="T370" s="52"/>
      <c r="U370" s="49">
        <v>3005000000</v>
      </c>
      <c r="V370" s="50"/>
      <c r="W370" s="50"/>
      <c r="X370" s="50"/>
      <c r="Y370" s="51"/>
      <c r="Z370" s="52">
        <v>1381000000</v>
      </c>
      <c r="AA370" s="52"/>
      <c r="AB370" s="52"/>
      <c r="AC370" s="52"/>
      <c r="AD370" s="52"/>
      <c r="AE370" s="52"/>
      <c r="AF370" s="52"/>
      <c r="AG370" s="52">
        <v>1381000000</v>
      </c>
      <c r="AH370" s="52">
        <v>10625000000</v>
      </c>
      <c r="AI370" s="49">
        <v>4165000000</v>
      </c>
      <c r="AJ370" s="50"/>
      <c r="AK370" s="51"/>
      <c r="AL370" s="49"/>
      <c r="AM370" s="50"/>
      <c r="AN370" s="50"/>
      <c r="AO370" s="51"/>
      <c r="AP370" s="49">
        <v>41442000000</v>
      </c>
      <c r="AQ370" s="50">
        <v>14978000000</v>
      </c>
      <c r="AR370" s="50">
        <v>25347000000</v>
      </c>
      <c r="AS370" s="50"/>
      <c r="AT370" s="50"/>
      <c r="AU370" s="50"/>
      <c r="AV370" s="50"/>
      <c r="AW370" s="50"/>
      <c r="AX370" s="50"/>
      <c r="AY370" s="50"/>
      <c r="AZ370" s="51">
        <v>1117000000</v>
      </c>
      <c r="BA370" s="52">
        <v>45607000000</v>
      </c>
      <c r="BB370" s="52">
        <v>56232000000</v>
      </c>
      <c r="BC370" s="49">
        <v>2597000000</v>
      </c>
      <c r="BD370" s="50">
        <v>1615000000</v>
      </c>
      <c r="BE370" s="50"/>
      <c r="BF370" s="50"/>
      <c r="BG370" s="51">
        <v>982000000</v>
      </c>
      <c r="BH370" s="49">
        <v>1271000000</v>
      </c>
      <c r="BI370" s="50"/>
      <c r="BJ370" s="50"/>
      <c r="BK370" s="51"/>
      <c r="BL370" s="49">
        <v>2279000000</v>
      </c>
      <c r="BM370" s="50">
        <v>0</v>
      </c>
      <c r="BN370" s="50"/>
      <c r="BO370" s="50"/>
      <c r="BP370" s="50"/>
      <c r="BQ370" s="51">
        <v>2279000000</v>
      </c>
      <c r="BR370" s="52">
        <v>6147000000</v>
      </c>
      <c r="BS370" s="49">
        <v>17719000000</v>
      </c>
      <c r="BT370" s="50"/>
      <c r="BU370" s="51"/>
      <c r="BV370" s="49">
        <v>4780000000</v>
      </c>
      <c r="BW370" s="50"/>
      <c r="BX370" s="50"/>
      <c r="BY370" s="50"/>
      <c r="BZ370" s="50"/>
      <c r="CA370" s="50"/>
      <c r="CB370" s="50"/>
      <c r="CC370" s="50">
        <v>2265000000</v>
      </c>
      <c r="CD370" s="50"/>
      <c r="CE370" s="50"/>
      <c r="CF370" s="51">
        <v>2515000000</v>
      </c>
      <c r="CG370" s="52">
        <v>22499000000</v>
      </c>
      <c r="CH370" s="60">
        <v>28646000000</v>
      </c>
      <c r="CI370" s="52">
        <v>0</v>
      </c>
      <c r="CJ370" s="49">
        <v>15053000000</v>
      </c>
      <c r="CK370" s="50"/>
      <c r="CL370" s="50"/>
      <c r="CM370" s="51"/>
      <c r="CN370" s="54">
        <v>-3665000000</v>
      </c>
      <c r="CO370" s="50">
        <v>18696000000</v>
      </c>
      <c r="CP370" s="51">
        <v>-2498000000</v>
      </c>
      <c r="CQ370" s="54">
        <v>27586000000</v>
      </c>
      <c r="CR370" s="50"/>
      <c r="CS370" s="56">
        <v>27586000000</v>
      </c>
      <c r="CT370" s="52">
        <v>56232000000</v>
      </c>
    </row>
    <row r="371" spans="1:98" x14ac:dyDescent="0.2">
      <c r="A371" s="47" t="s">
        <v>1099</v>
      </c>
      <c r="B371" s="47" t="s">
        <v>1100</v>
      </c>
      <c r="C371" s="47" t="str">
        <f>VLOOKUP(A371,'[1]S&amp;P 500 Wikipedia'!A:D,3,FALSE)</f>
        <v>Communication Services</v>
      </c>
      <c r="D371" s="47">
        <v>515267</v>
      </c>
      <c r="E371" s="47" t="s">
        <v>16</v>
      </c>
      <c r="F371" s="47">
        <v>2018</v>
      </c>
      <c r="G371" s="47" t="s">
        <v>17</v>
      </c>
      <c r="H371" s="48">
        <v>43465</v>
      </c>
      <c r="I371" s="48">
        <v>43503</v>
      </c>
      <c r="J371" s="48">
        <v>43503</v>
      </c>
      <c r="K371" s="47">
        <v>849006336</v>
      </c>
      <c r="L371" s="47">
        <v>865023178</v>
      </c>
      <c r="M371" s="47" t="s">
        <v>1958</v>
      </c>
      <c r="N371" s="49">
        <v>1203000000</v>
      </c>
      <c r="O371" s="50">
        <v>1203000000</v>
      </c>
      <c r="P371" s="51"/>
      <c r="Q371" s="49">
        <v>1769000000</v>
      </c>
      <c r="R371" s="50">
        <v>1769000000</v>
      </c>
      <c r="S371" s="51"/>
      <c r="T371" s="52"/>
      <c r="U371" s="49">
        <v>1084000000</v>
      </c>
      <c r="V371" s="50"/>
      <c r="W371" s="50"/>
      <c r="X371" s="50"/>
      <c r="Y371" s="51"/>
      <c r="Z371" s="52">
        <v>4225000000</v>
      </c>
      <c r="AA371" s="52"/>
      <c r="AB371" s="52"/>
      <c r="AC371" s="52"/>
      <c r="AD371" s="52"/>
      <c r="AE371" s="52"/>
      <c r="AF371" s="52"/>
      <c r="AG371" s="52">
        <v>4225000000</v>
      </c>
      <c r="AH371" s="52">
        <v>8281000000</v>
      </c>
      <c r="AI371" s="49">
        <v>23359000000</v>
      </c>
      <c r="AJ371" s="50"/>
      <c r="AK371" s="51"/>
      <c r="AL371" s="49"/>
      <c r="AM371" s="50"/>
      <c r="AN371" s="50"/>
      <c r="AO371" s="51"/>
      <c r="AP371" s="49">
        <v>40828000000</v>
      </c>
      <c r="AQ371" s="50"/>
      <c r="AR371" s="50">
        <v>1901000000</v>
      </c>
      <c r="AS371" s="50">
        <v>198000000</v>
      </c>
      <c r="AT371" s="50"/>
      <c r="AU371" s="50"/>
      <c r="AV371" s="50"/>
      <c r="AW371" s="50"/>
      <c r="AX371" s="50"/>
      <c r="AY371" s="50"/>
      <c r="AZ371" s="51">
        <v>38729000000</v>
      </c>
      <c r="BA371" s="52">
        <v>64187000000</v>
      </c>
      <c r="BB371" s="52">
        <v>72468000000</v>
      </c>
      <c r="BC371" s="49">
        <v>7941000000</v>
      </c>
      <c r="BD371" s="50"/>
      <c r="BE371" s="50"/>
      <c r="BF371" s="50"/>
      <c r="BG371" s="51">
        <v>7941000000</v>
      </c>
      <c r="BH371" s="49">
        <v>841000000</v>
      </c>
      <c r="BI371" s="50"/>
      <c r="BJ371" s="50"/>
      <c r="BK371" s="51"/>
      <c r="BL371" s="49">
        <v>1485000000</v>
      </c>
      <c r="BM371" s="50">
        <v>698000000</v>
      </c>
      <c r="BN371" s="50"/>
      <c r="BO371" s="50"/>
      <c r="BP371" s="50"/>
      <c r="BQ371" s="51">
        <v>787000000</v>
      </c>
      <c r="BR371" s="52">
        <v>10267000000</v>
      </c>
      <c r="BS371" s="49">
        <v>26706000000</v>
      </c>
      <c r="BT371" s="50"/>
      <c r="BU371" s="51"/>
      <c r="BV371" s="49">
        <v>10777000000</v>
      </c>
      <c r="BW371" s="50"/>
      <c r="BX371" s="50"/>
      <c r="BY371" s="50"/>
      <c r="BZ371" s="50"/>
      <c r="CA371" s="50"/>
      <c r="CB371" s="50"/>
      <c r="CC371" s="50">
        <v>4472000000</v>
      </c>
      <c r="CD371" s="50"/>
      <c r="CE371" s="50"/>
      <c r="CF371" s="51">
        <v>6305000000</v>
      </c>
      <c r="CG371" s="52">
        <v>37483000000</v>
      </c>
      <c r="CH371" s="60">
        <v>47750000000</v>
      </c>
      <c r="CI371" s="52"/>
      <c r="CJ371" s="49">
        <v>38010000000</v>
      </c>
      <c r="CK371" s="50"/>
      <c r="CL371" s="50"/>
      <c r="CM371" s="51"/>
      <c r="CN371" s="54">
        <v>-6000000</v>
      </c>
      <c r="CO371" s="50">
        <v>-12954000000</v>
      </c>
      <c r="CP371" s="51">
        <v>-332000000</v>
      </c>
      <c r="CQ371" s="54">
        <v>24718000000</v>
      </c>
      <c r="CR371" s="50"/>
      <c r="CS371" s="56">
        <v>24718000000</v>
      </c>
      <c r="CT371" s="52">
        <v>72468000000</v>
      </c>
    </row>
    <row r="372" spans="1:98" x14ac:dyDescent="0.2">
      <c r="A372" s="47" t="s">
        <v>1108</v>
      </c>
      <c r="B372" s="47" t="s">
        <v>1109</v>
      </c>
      <c r="C372" s="47" t="str">
        <f>VLOOKUP(A372,'[1]S&amp;P 500 Wikipedia'!A:D,3,FALSE)</f>
        <v>Consumer Discretionary</v>
      </c>
      <c r="D372" s="47">
        <v>331230</v>
      </c>
      <c r="E372" s="47" t="s">
        <v>16</v>
      </c>
      <c r="F372" s="47">
        <v>2019</v>
      </c>
      <c r="G372" s="47" t="s">
        <v>17</v>
      </c>
      <c r="H372" s="48">
        <v>43646</v>
      </c>
      <c r="I372" s="48">
        <v>43692</v>
      </c>
      <c r="J372" s="48">
        <v>43776</v>
      </c>
      <c r="K372" s="47">
        <v>288900000</v>
      </c>
      <c r="L372" s="47">
        <v>289300000</v>
      </c>
      <c r="M372" s="47" t="s">
        <v>2151</v>
      </c>
      <c r="N372" s="49">
        <v>1233800000</v>
      </c>
      <c r="O372" s="50">
        <v>969200000</v>
      </c>
      <c r="P372" s="51">
        <v>264600000</v>
      </c>
      <c r="Q372" s="49">
        <v>298100000</v>
      </c>
      <c r="R372" s="50">
        <v>298100000</v>
      </c>
      <c r="S372" s="51"/>
      <c r="T372" s="52"/>
      <c r="U372" s="49">
        <v>778300000</v>
      </c>
      <c r="V372" s="50"/>
      <c r="W372" s="50"/>
      <c r="X372" s="50"/>
      <c r="Y372" s="51"/>
      <c r="Z372" s="52">
        <v>246600000</v>
      </c>
      <c r="AA372" s="52">
        <v>99800000</v>
      </c>
      <c r="AB372" s="52"/>
      <c r="AC372" s="52"/>
      <c r="AD372" s="52"/>
      <c r="AE372" s="52">
        <v>55800000</v>
      </c>
      <c r="AF372" s="52"/>
      <c r="AG372" s="52">
        <v>91000000</v>
      </c>
      <c r="AH372" s="52">
        <v>2556800000</v>
      </c>
      <c r="AI372" s="49">
        <v>938800000</v>
      </c>
      <c r="AJ372" s="50"/>
      <c r="AK372" s="51"/>
      <c r="AL372" s="49"/>
      <c r="AM372" s="50"/>
      <c r="AN372" s="50"/>
      <c r="AO372" s="51"/>
      <c r="AP372" s="49">
        <v>3381700000</v>
      </c>
      <c r="AQ372" s="50">
        <v>1711900000</v>
      </c>
      <c r="AR372" s="50">
        <v>1516200000</v>
      </c>
      <c r="AS372" s="50"/>
      <c r="AT372" s="50"/>
      <c r="AU372" s="50">
        <v>19400000</v>
      </c>
      <c r="AV372" s="50"/>
      <c r="AW372" s="50"/>
      <c r="AX372" s="50"/>
      <c r="AY372" s="50"/>
      <c r="AZ372" s="51">
        <v>134200000</v>
      </c>
      <c r="BA372" s="52">
        <v>4320500000</v>
      </c>
      <c r="BB372" s="52">
        <v>6877300000</v>
      </c>
      <c r="BC372" s="49">
        <v>917200000</v>
      </c>
      <c r="BD372" s="50">
        <v>243600000</v>
      </c>
      <c r="BE372" s="50"/>
      <c r="BF372" s="50"/>
      <c r="BG372" s="51">
        <v>673600000</v>
      </c>
      <c r="BH372" s="49">
        <v>800000</v>
      </c>
      <c r="BI372" s="50"/>
      <c r="BJ372" s="50"/>
      <c r="BK372" s="51"/>
      <c r="BL372" s="49"/>
      <c r="BM372" s="50"/>
      <c r="BN372" s="50"/>
      <c r="BO372" s="50"/>
      <c r="BP372" s="50"/>
      <c r="BQ372" s="51"/>
      <c r="BR372" s="52">
        <v>918000000</v>
      </c>
      <c r="BS372" s="49">
        <v>1601900000</v>
      </c>
      <c r="BT372" s="50"/>
      <c r="BU372" s="51"/>
      <c r="BV372" s="49">
        <v>844000000</v>
      </c>
      <c r="BW372" s="50"/>
      <c r="BX372" s="50"/>
      <c r="BY372" s="50"/>
      <c r="BZ372" s="50"/>
      <c r="CA372" s="50"/>
      <c r="CB372" s="50"/>
      <c r="CC372" s="50">
        <v>234100000</v>
      </c>
      <c r="CD372" s="50"/>
      <c r="CE372" s="50"/>
      <c r="CF372" s="51">
        <v>609900000</v>
      </c>
      <c r="CG372" s="52">
        <v>2445900000</v>
      </c>
      <c r="CH372" s="60">
        <v>3363900000</v>
      </c>
      <c r="CI372" s="52">
        <v>0</v>
      </c>
      <c r="CJ372" s="49">
        <v>3305000000</v>
      </c>
      <c r="CK372" s="50">
        <v>2900000</v>
      </c>
      <c r="CL372" s="50">
        <v>3302100000</v>
      </c>
      <c r="CM372" s="51"/>
      <c r="CN372" s="54"/>
      <c r="CO372" s="50">
        <v>291600000</v>
      </c>
      <c r="CP372" s="51">
        <v>-83200000</v>
      </c>
      <c r="CQ372" s="54">
        <v>3513400000</v>
      </c>
      <c r="CR372" s="50"/>
      <c r="CS372" s="56">
        <v>3513400000</v>
      </c>
      <c r="CT372" s="52">
        <v>6877300000</v>
      </c>
    </row>
    <row r="373" spans="1:98" x14ac:dyDescent="0.2">
      <c r="A373" s="47" t="s">
        <v>1102</v>
      </c>
      <c r="B373" s="47" t="s">
        <v>1103</v>
      </c>
      <c r="C373" s="47" t="str">
        <f>VLOOKUP(A373,'[1]S&amp;P 500 Wikipedia'!A:D,3,FALSE)</f>
        <v>Financials</v>
      </c>
      <c r="D373" s="47">
        <v>378221</v>
      </c>
      <c r="E373" s="47" t="s">
        <v>16</v>
      </c>
      <c r="F373" s="47">
        <v>2018</v>
      </c>
      <c r="G373" s="47" t="s">
        <v>17</v>
      </c>
      <c r="H373" s="48">
        <v>43465</v>
      </c>
      <c r="I373" s="48">
        <v>43509</v>
      </c>
      <c r="J373" s="48">
        <v>43509</v>
      </c>
      <c r="K373" s="47">
        <v>239500000</v>
      </c>
      <c r="L373" s="47">
        <v>242900000</v>
      </c>
      <c r="M373" s="47" t="s">
        <v>1960</v>
      </c>
      <c r="N373" s="49">
        <v>1425200000</v>
      </c>
      <c r="O373" s="50">
        <v>1425200000</v>
      </c>
      <c r="P373" s="51"/>
      <c r="Q373" s="49">
        <v>549600000</v>
      </c>
      <c r="R373" s="50">
        <v>549600000</v>
      </c>
      <c r="S373" s="51"/>
      <c r="T373" s="52"/>
      <c r="U373" s="49"/>
      <c r="V373" s="50"/>
      <c r="W373" s="50"/>
      <c r="X373" s="50"/>
      <c r="Y373" s="51"/>
      <c r="Z373" s="52">
        <v>1680400000</v>
      </c>
      <c r="AA373" s="52"/>
      <c r="AB373" s="52"/>
      <c r="AC373" s="52"/>
      <c r="AD373" s="52"/>
      <c r="AE373" s="52"/>
      <c r="AF373" s="52"/>
      <c r="AG373" s="52">
        <v>1680400000</v>
      </c>
      <c r="AH373" s="52">
        <v>3655200000</v>
      </c>
      <c r="AI373" s="49">
        <v>661300000</v>
      </c>
      <c r="AJ373" s="50"/>
      <c r="AK373" s="51"/>
      <c r="AL373" s="49">
        <v>2453400000</v>
      </c>
      <c r="AM373" s="50"/>
      <c r="AN373" s="50"/>
      <c r="AO373" s="51"/>
      <c r="AP373" s="49">
        <v>919400000</v>
      </c>
      <c r="AQ373" s="50"/>
      <c r="AR373" s="50">
        <v>665700000</v>
      </c>
      <c r="AS373" s="50"/>
      <c r="AT373" s="50"/>
      <c r="AU373" s="50"/>
      <c r="AV373" s="50"/>
      <c r="AW373" s="50"/>
      <c r="AX373" s="50"/>
      <c r="AY373" s="50"/>
      <c r="AZ373" s="51">
        <v>253700000</v>
      </c>
      <c r="BA373" s="52">
        <v>4034100000</v>
      </c>
      <c r="BB373" s="52">
        <v>7689300000</v>
      </c>
      <c r="BC373" s="49">
        <v>406000000</v>
      </c>
      <c r="BD373" s="50">
        <v>228500000</v>
      </c>
      <c r="BE373" s="50">
        <v>54200000</v>
      </c>
      <c r="BF373" s="50"/>
      <c r="BG373" s="51">
        <v>123300000</v>
      </c>
      <c r="BH373" s="49"/>
      <c r="BI373" s="50"/>
      <c r="BJ373" s="50"/>
      <c r="BK373" s="51"/>
      <c r="BL373" s="49"/>
      <c r="BM373" s="50"/>
      <c r="BN373" s="50"/>
      <c r="BO373" s="50"/>
      <c r="BP373" s="50"/>
      <c r="BQ373" s="51"/>
      <c r="BR373" s="52">
        <v>406000000</v>
      </c>
      <c r="BS373" s="49"/>
      <c r="BT373" s="50"/>
      <c r="BU373" s="51"/>
      <c r="BV373" s="49">
        <v>418700000</v>
      </c>
      <c r="BW373" s="50"/>
      <c r="BX373" s="50"/>
      <c r="BY373" s="50"/>
      <c r="BZ373" s="50"/>
      <c r="CA373" s="50"/>
      <c r="CB373" s="50"/>
      <c r="CC373" s="50"/>
      <c r="CD373" s="50"/>
      <c r="CE373" s="50"/>
      <c r="CF373" s="51">
        <v>418700000</v>
      </c>
      <c r="CG373" s="52">
        <v>418700000</v>
      </c>
      <c r="CH373" s="60">
        <v>824700000</v>
      </c>
      <c r="CI373" s="52">
        <v>0</v>
      </c>
      <c r="CJ373" s="49">
        <v>702200000</v>
      </c>
      <c r="CK373" s="50">
        <v>47600000</v>
      </c>
      <c r="CL373" s="50">
        <v>654600000</v>
      </c>
      <c r="CM373" s="51"/>
      <c r="CN373" s="54"/>
      <c r="CO373" s="50">
        <v>5464100000</v>
      </c>
      <c r="CP373" s="51">
        <v>-42000000</v>
      </c>
      <c r="CQ373" s="54">
        <v>6124300000</v>
      </c>
      <c r="CR373" s="50">
        <v>740300000</v>
      </c>
      <c r="CS373" s="56">
        <v>6864600000</v>
      </c>
      <c r="CT373" s="52">
        <v>7689300000</v>
      </c>
    </row>
    <row r="374" spans="1:98" x14ac:dyDescent="0.2">
      <c r="A374" s="47" t="s">
        <v>1150</v>
      </c>
      <c r="B374" s="47" t="s">
        <v>1151</v>
      </c>
      <c r="C374" s="47" t="str">
        <f>VLOOKUP(A374,'[1]S&amp;P 500 Wikipedia'!A:D,3,FALSE)</f>
        <v>Consumer Discretionary</v>
      </c>
      <c r="D374" s="47">
        <v>378228</v>
      </c>
      <c r="E374" s="47" t="s">
        <v>16</v>
      </c>
      <c r="F374" s="47">
        <v>2018</v>
      </c>
      <c r="G374" s="47" t="s">
        <v>17</v>
      </c>
      <c r="H374" s="48">
        <v>43465</v>
      </c>
      <c r="I374" s="48">
        <v>43517</v>
      </c>
      <c r="J374" s="48">
        <v>43685</v>
      </c>
      <c r="K374" s="47">
        <v>122151000</v>
      </c>
      <c r="L374" s="47">
        <v>123174000</v>
      </c>
      <c r="M374" s="47" t="s">
        <v>2152</v>
      </c>
      <c r="N374" s="49">
        <v>86299000</v>
      </c>
      <c r="O374" s="50">
        <v>86299000</v>
      </c>
      <c r="P374" s="51"/>
      <c r="Q374" s="49"/>
      <c r="R374" s="50"/>
      <c r="S374" s="51"/>
      <c r="T374" s="52"/>
      <c r="U374" s="49">
        <v>1589542000</v>
      </c>
      <c r="V374" s="50"/>
      <c r="W374" s="50"/>
      <c r="X374" s="50"/>
      <c r="Y374" s="51"/>
      <c r="Z374" s="52">
        <v>118558000</v>
      </c>
      <c r="AA374" s="52">
        <v>114447000</v>
      </c>
      <c r="AB374" s="52"/>
      <c r="AC374" s="52"/>
      <c r="AD374" s="52"/>
      <c r="AE374" s="52">
        <v>4111000</v>
      </c>
      <c r="AF374" s="52"/>
      <c r="AG374" s="52"/>
      <c r="AH374" s="52">
        <v>1794399000</v>
      </c>
      <c r="AI374" s="49">
        <v>1134464000</v>
      </c>
      <c r="AJ374" s="50"/>
      <c r="AK374" s="51"/>
      <c r="AL374" s="49"/>
      <c r="AM374" s="50"/>
      <c r="AN374" s="50"/>
      <c r="AO374" s="51"/>
      <c r="AP374" s="49">
        <v>156399000</v>
      </c>
      <c r="AQ374" s="50">
        <v>124492000</v>
      </c>
      <c r="AR374" s="50"/>
      <c r="AS374" s="50"/>
      <c r="AT374" s="50"/>
      <c r="AU374" s="50">
        <v>6607000</v>
      </c>
      <c r="AV374" s="50"/>
      <c r="AW374" s="50"/>
      <c r="AX374" s="50"/>
      <c r="AY374" s="50"/>
      <c r="AZ374" s="51">
        <v>25300000</v>
      </c>
      <c r="BA374" s="52">
        <v>1290863000</v>
      </c>
      <c r="BB374" s="52">
        <v>3085262000</v>
      </c>
      <c r="BC374" s="49">
        <v>908211000</v>
      </c>
      <c r="BD374" s="50">
        <v>619981000</v>
      </c>
      <c r="BE374" s="50">
        <v>1768000</v>
      </c>
      <c r="BF374" s="50"/>
      <c r="BG374" s="51">
        <v>286462000</v>
      </c>
      <c r="BH374" s="49">
        <v>29896000</v>
      </c>
      <c r="BI374" s="50"/>
      <c r="BJ374" s="50">
        <v>3646000</v>
      </c>
      <c r="BK374" s="51">
        <v>26250000</v>
      </c>
      <c r="BL374" s="49">
        <v>0</v>
      </c>
      <c r="BM374" s="50"/>
      <c r="BN374" s="50"/>
      <c r="BO374" s="50"/>
      <c r="BP374" s="50"/>
      <c r="BQ374" s="51">
        <v>0</v>
      </c>
      <c r="BR374" s="52">
        <v>938107000</v>
      </c>
      <c r="BS374" s="49">
        <v>381100000</v>
      </c>
      <c r="BT374" s="50">
        <v>381100000</v>
      </c>
      <c r="BU374" s="51"/>
      <c r="BV374" s="49">
        <v>204235000</v>
      </c>
      <c r="BW374" s="50">
        <v>107038000</v>
      </c>
      <c r="BX374" s="50"/>
      <c r="BY374" s="50"/>
      <c r="BZ374" s="50"/>
      <c r="CA374" s="50"/>
      <c r="CB374" s="50"/>
      <c r="CC374" s="50">
        <v>0</v>
      </c>
      <c r="CD374" s="50"/>
      <c r="CE374" s="50"/>
      <c r="CF374" s="51">
        <v>97197000</v>
      </c>
      <c r="CG374" s="52">
        <v>585335000</v>
      </c>
      <c r="CH374" s="60">
        <v>1523442000</v>
      </c>
      <c r="CI374" s="52">
        <v>0</v>
      </c>
      <c r="CJ374" s="49">
        <v>824788000</v>
      </c>
      <c r="CK374" s="50">
        <v>1375000</v>
      </c>
      <c r="CL374" s="50">
        <v>823413000</v>
      </c>
      <c r="CM374" s="51"/>
      <c r="CN374" s="54">
        <v>-2480677000</v>
      </c>
      <c r="CO374" s="50">
        <v>3213895000</v>
      </c>
      <c r="CP374" s="51">
        <v>3814000</v>
      </c>
      <c r="CQ374" s="54">
        <v>1561820000</v>
      </c>
      <c r="CR374" s="50"/>
      <c r="CS374" s="56">
        <v>1561820000</v>
      </c>
      <c r="CT374" s="52">
        <v>3085262000</v>
      </c>
    </row>
    <row r="375" spans="1:98" x14ac:dyDescent="0.2">
      <c r="A375" s="47" t="s">
        <v>1162</v>
      </c>
      <c r="B375" s="47" t="s">
        <v>1163</v>
      </c>
      <c r="C375" s="47" t="str">
        <f>VLOOKUP(A375,'[1]S&amp;P 500 Wikipedia'!A:D,3,FALSE)</f>
        <v>Consumer Staples</v>
      </c>
      <c r="D375" s="47">
        <v>138054</v>
      </c>
      <c r="E375" s="47" t="s">
        <v>16</v>
      </c>
      <c r="F375" s="47">
        <v>2018</v>
      </c>
      <c r="G375" s="47" t="s">
        <v>17</v>
      </c>
      <c r="H375" s="48">
        <v>43373</v>
      </c>
      <c r="I375" s="48">
        <v>43417</v>
      </c>
      <c r="J375" s="48">
        <v>43417</v>
      </c>
      <c r="K375" s="47">
        <v>363000000</v>
      </c>
      <c r="L375" s="47">
        <v>366000000</v>
      </c>
      <c r="M375" s="47" t="s">
        <v>1962</v>
      </c>
      <c r="N375" s="49">
        <v>270000000</v>
      </c>
      <c r="O375" s="50">
        <v>270000000</v>
      </c>
      <c r="P375" s="51"/>
      <c r="Q375" s="49">
        <v>1723000000</v>
      </c>
      <c r="R375" s="50">
        <v>1723000000</v>
      </c>
      <c r="S375" s="51"/>
      <c r="T375" s="52"/>
      <c r="U375" s="49">
        <v>3513000000</v>
      </c>
      <c r="V375" s="50"/>
      <c r="W375" s="50"/>
      <c r="X375" s="50"/>
      <c r="Y375" s="51"/>
      <c r="Z375" s="52">
        <v>182000000</v>
      </c>
      <c r="AA375" s="52"/>
      <c r="AB375" s="52"/>
      <c r="AC375" s="52">
        <v>0</v>
      </c>
      <c r="AD375" s="52"/>
      <c r="AE375" s="52"/>
      <c r="AF375" s="52"/>
      <c r="AG375" s="52">
        <v>182000000</v>
      </c>
      <c r="AH375" s="52">
        <v>5688000000</v>
      </c>
      <c r="AI375" s="49">
        <v>6169000000</v>
      </c>
      <c r="AJ375" s="50"/>
      <c r="AK375" s="51"/>
      <c r="AL375" s="49"/>
      <c r="AM375" s="50"/>
      <c r="AN375" s="50"/>
      <c r="AO375" s="51"/>
      <c r="AP375" s="49">
        <v>17252000000</v>
      </c>
      <c r="AQ375" s="50">
        <v>6759000000</v>
      </c>
      <c r="AR375" s="50">
        <v>9739000000</v>
      </c>
      <c r="AS375" s="50"/>
      <c r="AT375" s="50"/>
      <c r="AU375" s="50"/>
      <c r="AV375" s="50"/>
      <c r="AW375" s="50"/>
      <c r="AX375" s="50"/>
      <c r="AY375" s="50"/>
      <c r="AZ375" s="51">
        <v>754000000</v>
      </c>
      <c r="BA375" s="52">
        <v>23421000000</v>
      </c>
      <c r="BB375" s="52">
        <v>29109000000</v>
      </c>
      <c r="BC375" s="49">
        <v>1694000000</v>
      </c>
      <c r="BD375" s="50">
        <v>1694000000</v>
      </c>
      <c r="BE375" s="50"/>
      <c r="BF375" s="50"/>
      <c r="BG375" s="51"/>
      <c r="BH375" s="49">
        <v>1911000000</v>
      </c>
      <c r="BI375" s="50"/>
      <c r="BJ375" s="50"/>
      <c r="BK375" s="51"/>
      <c r="BL375" s="49">
        <v>1426000000</v>
      </c>
      <c r="BM375" s="50"/>
      <c r="BN375" s="50"/>
      <c r="BO375" s="50"/>
      <c r="BP375" s="50"/>
      <c r="BQ375" s="51">
        <v>1426000000</v>
      </c>
      <c r="BR375" s="52">
        <v>5031000000</v>
      </c>
      <c r="BS375" s="49">
        <v>7962000000</v>
      </c>
      <c r="BT375" s="50"/>
      <c r="BU375" s="51"/>
      <c r="BV375" s="49">
        <v>3305000000</v>
      </c>
      <c r="BW375" s="50"/>
      <c r="BX375" s="50"/>
      <c r="BY375" s="50"/>
      <c r="BZ375" s="50"/>
      <c r="CA375" s="50"/>
      <c r="CB375" s="50"/>
      <c r="CC375" s="50">
        <v>2107000000</v>
      </c>
      <c r="CD375" s="50"/>
      <c r="CE375" s="50"/>
      <c r="CF375" s="51">
        <v>1198000000</v>
      </c>
      <c r="CG375" s="52">
        <v>11267000000</v>
      </c>
      <c r="CH375" s="60">
        <v>16298000000</v>
      </c>
      <c r="CI375" s="52"/>
      <c r="CJ375" s="49">
        <v>4432000000</v>
      </c>
      <c r="CK375" s="50">
        <v>45000000</v>
      </c>
      <c r="CL375" s="50">
        <v>4387000000</v>
      </c>
      <c r="CM375" s="51"/>
      <c r="CN375" s="54">
        <v>-3943000000</v>
      </c>
      <c r="CO375" s="50">
        <v>12329000000</v>
      </c>
      <c r="CP375" s="51">
        <v>-15000000</v>
      </c>
      <c r="CQ375" s="54">
        <v>12803000000</v>
      </c>
      <c r="CR375" s="50">
        <v>8000000</v>
      </c>
      <c r="CS375" s="56">
        <v>12811000000</v>
      </c>
      <c r="CT375" s="52">
        <v>29109000000</v>
      </c>
    </row>
    <row r="376" spans="1:98" x14ac:dyDescent="0.2">
      <c r="A376" s="47" t="s">
        <v>1105</v>
      </c>
      <c r="B376" s="47" t="s">
        <v>1106</v>
      </c>
      <c r="C376" s="47" t="str">
        <f>VLOOKUP(A376,'[1]S&amp;P 500 Wikipedia'!A:D,3,FALSE)</f>
        <v>Communication Services</v>
      </c>
      <c r="D376" s="47">
        <v>372538</v>
      </c>
      <c r="E376" s="47" t="s">
        <v>16</v>
      </c>
      <c r="F376" s="47">
        <v>2017</v>
      </c>
      <c r="G376" s="47" t="s">
        <v>17</v>
      </c>
      <c r="H376" s="48">
        <v>43190</v>
      </c>
      <c r="I376" s="48">
        <v>43237</v>
      </c>
      <c r="J376" s="48">
        <v>43237</v>
      </c>
      <c r="K376" s="47">
        <v>111925000</v>
      </c>
      <c r="L376" s="47">
        <v>105326000</v>
      </c>
      <c r="M376" s="47" t="s">
        <v>1963</v>
      </c>
      <c r="N376" s="49">
        <v>1424379000</v>
      </c>
      <c r="O376" s="50">
        <v>808973000</v>
      </c>
      <c r="P376" s="51">
        <v>615406000</v>
      </c>
      <c r="Q376" s="49">
        <v>247649000</v>
      </c>
      <c r="R376" s="50">
        <v>247649000</v>
      </c>
      <c r="S376" s="51"/>
      <c r="T376" s="52"/>
      <c r="U376" s="49">
        <v>15162000</v>
      </c>
      <c r="V376" s="50"/>
      <c r="W376" s="50"/>
      <c r="X376" s="50"/>
      <c r="Y376" s="51"/>
      <c r="Z376" s="52">
        <v>721987000</v>
      </c>
      <c r="AA376" s="52">
        <v>133454000</v>
      </c>
      <c r="AB376" s="52"/>
      <c r="AC376" s="52"/>
      <c r="AD376" s="52"/>
      <c r="AE376" s="52"/>
      <c r="AF376" s="52"/>
      <c r="AG376" s="52">
        <v>588533000</v>
      </c>
      <c r="AH376" s="52">
        <v>2409177000</v>
      </c>
      <c r="AI376" s="49">
        <v>102478000</v>
      </c>
      <c r="AJ376" s="50"/>
      <c r="AK376" s="51"/>
      <c r="AL376" s="49"/>
      <c r="AM376" s="50"/>
      <c r="AN376" s="50"/>
      <c r="AO376" s="51"/>
      <c r="AP376" s="49">
        <v>1226186000</v>
      </c>
      <c r="AQ376" s="50"/>
      <c r="AR376" s="50">
        <v>399530000</v>
      </c>
      <c r="AS376" s="50">
        <v>103681000</v>
      </c>
      <c r="AT376" s="50"/>
      <c r="AU376" s="50"/>
      <c r="AV376" s="50"/>
      <c r="AW376" s="50"/>
      <c r="AX376" s="50"/>
      <c r="AY376" s="50"/>
      <c r="AZ376" s="51">
        <v>722975000</v>
      </c>
      <c r="BA376" s="52">
        <v>1328664000</v>
      </c>
      <c r="BB376" s="52">
        <v>3737841000</v>
      </c>
      <c r="BC376" s="49">
        <v>949777000</v>
      </c>
      <c r="BD376" s="50">
        <v>35029000</v>
      </c>
      <c r="BE376" s="50"/>
      <c r="BF376" s="50"/>
      <c r="BG376" s="51">
        <v>914748000</v>
      </c>
      <c r="BH376" s="49"/>
      <c r="BI376" s="50"/>
      <c r="BJ376" s="50"/>
      <c r="BK376" s="51"/>
      <c r="BL376" s="49">
        <v>777152000</v>
      </c>
      <c r="BM376" s="50">
        <v>777152000</v>
      </c>
      <c r="BN376" s="50"/>
      <c r="BO376" s="50"/>
      <c r="BP376" s="50"/>
      <c r="BQ376" s="51"/>
      <c r="BR376" s="52">
        <v>1726929000</v>
      </c>
      <c r="BS376" s="49">
        <v>8068000</v>
      </c>
      <c r="BT376" s="50"/>
      <c r="BU376" s="51"/>
      <c r="BV376" s="49">
        <v>513874000</v>
      </c>
      <c r="BW376" s="50"/>
      <c r="BX376" s="50"/>
      <c r="BY376" s="50"/>
      <c r="BZ376" s="50"/>
      <c r="CA376" s="50"/>
      <c r="CB376" s="50">
        <v>355589000</v>
      </c>
      <c r="CC376" s="50"/>
      <c r="CD376" s="50"/>
      <c r="CE376" s="50"/>
      <c r="CF376" s="51">
        <v>158285000</v>
      </c>
      <c r="CG376" s="52">
        <v>521942000</v>
      </c>
      <c r="CH376" s="60">
        <v>2248871000</v>
      </c>
      <c r="CI376" s="52">
        <v>0</v>
      </c>
      <c r="CJ376" s="49">
        <v>1889366000</v>
      </c>
      <c r="CK376" s="50"/>
      <c r="CL376" s="50"/>
      <c r="CM376" s="51"/>
      <c r="CN376" s="54">
        <v>-458180000</v>
      </c>
      <c r="CO376" s="50">
        <v>73516000</v>
      </c>
      <c r="CP376" s="51">
        <v>-15732000</v>
      </c>
      <c r="CQ376" s="54">
        <v>1488970000</v>
      </c>
      <c r="CR376" s="50"/>
      <c r="CS376" s="56">
        <v>1488970000</v>
      </c>
      <c r="CT376" s="52">
        <v>3737841000</v>
      </c>
    </row>
    <row r="377" spans="1:98" x14ac:dyDescent="0.2">
      <c r="A377" s="47" t="s">
        <v>1156</v>
      </c>
      <c r="B377" s="47" t="s">
        <v>1157</v>
      </c>
      <c r="C377" s="47" t="str">
        <f>VLOOKUP(A377,'[1]S&amp;P 500 Wikipedia'!A:D,3,FALSE)</f>
        <v>Communication Services</v>
      </c>
      <c r="D377" s="47">
        <v>30388</v>
      </c>
      <c r="E377" s="47" t="s">
        <v>16</v>
      </c>
      <c r="F377" s="47">
        <v>2018</v>
      </c>
      <c r="G377" s="47" t="s">
        <v>17</v>
      </c>
      <c r="H377" s="48">
        <v>43465</v>
      </c>
      <c r="I377" s="48">
        <v>43517</v>
      </c>
      <c r="J377" s="48">
        <v>43517</v>
      </c>
      <c r="K377" s="47">
        <v>760719000</v>
      </c>
      <c r="L377" s="47">
        <v>776325000</v>
      </c>
      <c r="M377" s="47" t="s">
        <v>1964</v>
      </c>
      <c r="N377" s="49">
        <v>6209401000</v>
      </c>
      <c r="O377" s="50">
        <v>1894444000</v>
      </c>
      <c r="P377" s="51">
        <v>4314957000</v>
      </c>
      <c r="Q377" s="49">
        <v>788700000</v>
      </c>
      <c r="R377" s="50">
        <v>788700000</v>
      </c>
      <c r="S377" s="51"/>
      <c r="T377" s="52"/>
      <c r="U377" s="49"/>
      <c r="V377" s="50"/>
      <c r="W377" s="50"/>
      <c r="X377" s="50"/>
      <c r="Y377" s="51"/>
      <c r="Z377" s="52">
        <v>112935000</v>
      </c>
      <c r="AA377" s="52">
        <v>112935000</v>
      </c>
      <c r="AB377" s="52"/>
      <c r="AC377" s="52"/>
      <c r="AD377" s="52"/>
      <c r="AE377" s="52"/>
      <c r="AF377" s="52"/>
      <c r="AG377" s="52"/>
      <c r="AH377" s="52">
        <v>7111036000</v>
      </c>
      <c r="AI377" s="49">
        <v>885078000</v>
      </c>
      <c r="AJ377" s="50"/>
      <c r="AK377" s="51"/>
      <c r="AL377" s="49"/>
      <c r="AM377" s="50"/>
      <c r="AN377" s="50"/>
      <c r="AO377" s="51"/>
      <c r="AP377" s="49">
        <v>2166458000</v>
      </c>
      <c r="AQ377" s="50">
        <v>45025000</v>
      </c>
      <c r="AR377" s="50">
        <v>1227269000</v>
      </c>
      <c r="AS377" s="50"/>
      <c r="AT377" s="50"/>
      <c r="AU377" s="50">
        <v>808459000</v>
      </c>
      <c r="AV377" s="50"/>
      <c r="AW377" s="50"/>
      <c r="AX377" s="50"/>
      <c r="AY377" s="50"/>
      <c r="AZ377" s="51">
        <v>85705000</v>
      </c>
      <c r="BA377" s="52">
        <v>3051536000</v>
      </c>
      <c r="BB377" s="52">
        <v>10162572000</v>
      </c>
      <c r="BC377" s="49">
        <v>550937000</v>
      </c>
      <c r="BD377" s="50">
        <v>145186000</v>
      </c>
      <c r="BE377" s="50"/>
      <c r="BF377" s="50"/>
      <c r="BG377" s="51">
        <v>405751000</v>
      </c>
      <c r="BH377" s="49">
        <v>965374000</v>
      </c>
      <c r="BI377" s="50"/>
      <c r="BJ377" s="50"/>
      <c r="BK377" s="51"/>
      <c r="BL377" s="49"/>
      <c r="BM377" s="50"/>
      <c r="BN377" s="50"/>
      <c r="BO377" s="50"/>
      <c r="BP377" s="50"/>
      <c r="BQ377" s="51"/>
      <c r="BR377" s="52">
        <v>1516311000</v>
      </c>
      <c r="BS377" s="49">
        <v>1755316000</v>
      </c>
      <c r="BT377" s="50"/>
      <c r="BU377" s="51"/>
      <c r="BV377" s="49">
        <v>85351000</v>
      </c>
      <c r="BW377" s="50"/>
      <c r="BX377" s="50"/>
      <c r="BY377" s="50"/>
      <c r="BZ377" s="50"/>
      <c r="CA377" s="50"/>
      <c r="CB377" s="50"/>
      <c r="CC377" s="50">
        <v>17849000</v>
      </c>
      <c r="CD377" s="50"/>
      <c r="CE377" s="50"/>
      <c r="CF377" s="51">
        <v>67502000</v>
      </c>
      <c r="CG377" s="52">
        <v>1840667000</v>
      </c>
      <c r="CH377" s="60">
        <v>3356978000</v>
      </c>
      <c r="CI377" s="52">
        <v>0</v>
      </c>
      <c r="CJ377" s="49">
        <v>8324978000</v>
      </c>
      <c r="CK377" s="50"/>
      <c r="CL377" s="50"/>
      <c r="CM377" s="51"/>
      <c r="CN377" s="54"/>
      <c r="CO377" s="50">
        <v>-1454073000</v>
      </c>
      <c r="CP377" s="51">
        <v>-65311000</v>
      </c>
      <c r="CQ377" s="54">
        <v>6805594000</v>
      </c>
      <c r="CR377" s="50"/>
      <c r="CS377" s="56">
        <v>6805594000</v>
      </c>
      <c r="CT377" s="52">
        <v>10162572000</v>
      </c>
    </row>
    <row r="378" spans="1:98" x14ac:dyDescent="0.2">
      <c r="A378" s="47" t="s">
        <v>1123</v>
      </c>
      <c r="B378" s="47" t="s">
        <v>1124</v>
      </c>
      <c r="C378" s="47" t="str">
        <f>VLOOKUP(A378,'[1]S&amp;P 500 Wikipedia'!A:D,3,FALSE)</f>
        <v>Information Technology</v>
      </c>
      <c r="D378" s="47">
        <v>252464</v>
      </c>
      <c r="E378" s="47" t="s">
        <v>16</v>
      </c>
      <c r="F378" s="47">
        <v>2018</v>
      </c>
      <c r="G378" s="47" t="s">
        <v>17</v>
      </c>
      <c r="H378" s="48">
        <v>43465</v>
      </c>
      <c r="I378" s="48">
        <v>43518</v>
      </c>
      <c r="J378" s="48">
        <v>43518</v>
      </c>
      <c r="K378" s="47">
        <v>951000000</v>
      </c>
      <c r="L378" s="47">
        <v>969000000</v>
      </c>
      <c r="M378" s="47" t="s">
        <v>1965</v>
      </c>
      <c r="N378" s="49">
        <v>4233000000</v>
      </c>
      <c r="O378" s="50">
        <v>2438000000</v>
      </c>
      <c r="P378" s="51">
        <v>1795000000</v>
      </c>
      <c r="Q378" s="49">
        <v>1207000000</v>
      </c>
      <c r="R378" s="50">
        <v>1207000000</v>
      </c>
      <c r="S378" s="51"/>
      <c r="T378" s="52"/>
      <c r="U378" s="49">
        <v>2217000000</v>
      </c>
      <c r="V378" s="50"/>
      <c r="W378" s="50"/>
      <c r="X378" s="50"/>
      <c r="Y378" s="51"/>
      <c r="Z378" s="52">
        <v>440000000</v>
      </c>
      <c r="AA378" s="52">
        <v>440000000</v>
      </c>
      <c r="AB378" s="52"/>
      <c r="AC378" s="52"/>
      <c r="AD378" s="52"/>
      <c r="AE378" s="52"/>
      <c r="AF378" s="52"/>
      <c r="AG378" s="52"/>
      <c r="AH378" s="52">
        <v>8097000000</v>
      </c>
      <c r="AI378" s="49">
        <v>3183000000</v>
      </c>
      <c r="AJ378" s="50">
        <v>5425000000</v>
      </c>
      <c r="AK378" s="51">
        <v>-2242000000</v>
      </c>
      <c r="AL378" s="49">
        <v>251000000</v>
      </c>
      <c r="AM378" s="50"/>
      <c r="AN378" s="50"/>
      <c r="AO378" s="51"/>
      <c r="AP378" s="49">
        <v>5606000000</v>
      </c>
      <c r="AQ378" s="50">
        <v>717000000</v>
      </c>
      <c r="AR378" s="50">
        <v>4362000000</v>
      </c>
      <c r="AS378" s="50"/>
      <c r="AT378" s="50"/>
      <c r="AU378" s="50">
        <v>295000000</v>
      </c>
      <c r="AV378" s="50"/>
      <c r="AW378" s="50"/>
      <c r="AX378" s="50"/>
      <c r="AY378" s="50"/>
      <c r="AZ378" s="51">
        <v>232000000</v>
      </c>
      <c r="BA378" s="52">
        <v>9040000000</v>
      </c>
      <c r="BB378" s="52">
        <v>17137000000</v>
      </c>
      <c r="BC378" s="49">
        <v>1305000000</v>
      </c>
      <c r="BD378" s="50">
        <v>478000000</v>
      </c>
      <c r="BE378" s="50">
        <v>103000000</v>
      </c>
      <c r="BF378" s="50"/>
      <c r="BG378" s="51">
        <v>724000000</v>
      </c>
      <c r="BH378" s="49">
        <v>749000000</v>
      </c>
      <c r="BI378" s="50"/>
      <c r="BJ378" s="50"/>
      <c r="BK378" s="51"/>
      <c r="BL378" s="49">
        <v>420000000</v>
      </c>
      <c r="BM378" s="50"/>
      <c r="BN378" s="50"/>
      <c r="BO378" s="50"/>
      <c r="BP378" s="50"/>
      <c r="BQ378" s="51">
        <v>420000000</v>
      </c>
      <c r="BR378" s="52">
        <v>2474000000</v>
      </c>
      <c r="BS378" s="49">
        <v>4319000000</v>
      </c>
      <c r="BT378" s="50"/>
      <c r="BU378" s="51"/>
      <c r="BV378" s="49">
        <v>1350000000</v>
      </c>
      <c r="BW378" s="50"/>
      <c r="BX378" s="50">
        <v>118000000</v>
      </c>
      <c r="BY378" s="50"/>
      <c r="BZ378" s="50"/>
      <c r="CA378" s="50"/>
      <c r="CB378" s="50"/>
      <c r="CC378" s="50">
        <v>42000000</v>
      </c>
      <c r="CD378" s="50"/>
      <c r="CE378" s="50"/>
      <c r="CF378" s="51">
        <v>1190000000</v>
      </c>
      <c r="CG378" s="52">
        <v>5669000000</v>
      </c>
      <c r="CH378" s="60">
        <v>8143000000</v>
      </c>
      <c r="CI378" s="52">
        <v>0</v>
      </c>
      <c r="CJ378" s="49">
        <v>3691000000</v>
      </c>
      <c r="CK378" s="50"/>
      <c r="CL378" s="50"/>
      <c r="CM378" s="51"/>
      <c r="CN378" s="54">
        <v>-32130000000</v>
      </c>
      <c r="CO378" s="50">
        <v>37906000000</v>
      </c>
      <c r="CP378" s="51">
        <v>-473000000</v>
      </c>
      <c r="CQ378" s="54">
        <v>8994000000</v>
      </c>
      <c r="CR378" s="50"/>
      <c r="CS378" s="56">
        <v>8994000000</v>
      </c>
      <c r="CT378" s="52">
        <v>17137000000</v>
      </c>
    </row>
    <row r="379" spans="1:98" x14ac:dyDescent="0.2">
      <c r="A379" s="47" t="s">
        <v>1159</v>
      </c>
      <c r="B379" s="47" t="s">
        <v>1160</v>
      </c>
      <c r="C379" s="47" t="str">
        <f>VLOOKUP(A379,'[1]S&amp;P 500 Wikipedia'!A:D,3,FALSE)</f>
        <v>Information Technology</v>
      </c>
      <c r="D379" s="47">
        <v>693134</v>
      </c>
      <c r="E379" s="47" t="s">
        <v>16</v>
      </c>
      <c r="F379" s="47">
        <v>2018</v>
      </c>
      <c r="G379" s="47" t="s">
        <v>17</v>
      </c>
      <c r="H379" s="48">
        <v>43465</v>
      </c>
      <c r="I379" s="48">
        <v>43516</v>
      </c>
      <c r="J379" s="48">
        <v>43516</v>
      </c>
      <c r="K379" s="47">
        <v>38627000</v>
      </c>
      <c r="L379" s="47">
        <v>39904000</v>
      </c>
      <c r="M379" s="47" t="s">
        <v>1966</v>
      </c>
      <c r="N379" s="49">
        <v>178585000</v>
      </c>
      <c r="O379" s="50">
        <v>134279000</v>
      </c>
      <c r="P379" s="51">
        <v>44306000</v>
      </c>
      <c r="Q379" s="49">
        <v>298912000</v>
      </c>
      <c r="R379" s="50">
        <v>298912000</v>
      </c>
      <c r="S379" s="51"/>
      <c r="T379" s="52"/>
      <c r="U379" s="49"/>
      <c r="V379" s="50"/>
      <c r="W379" s="50"/>
      <c r="X379" s="50"/>
      <c r="Y379" s="51"/>
      <c r="Z379" s="52">
        <v>41361000</v>
      </c>
      <c r="AA379" s="52">
        <v>33258000</v>
      </c>
      <c r="AB379" s="52"/>
      <c r="AC379" s="52"/>
      <c r="AD379" s="52"/>
      <c r="AE379" s="52">
        <v>4697000</v>
      </c>
      <c r="AF379" s="52"/>
      <c r="AG379" s="52">
        <v>3406000</v>
      </c>
      <c r="AH379" s="52">
        <v>518858000</v>
      </c>
      <c r="AI379" s="49">
        <v>155177000</v>
      </c>
      <c r="AJ379" s="50"/>
      <c r="AK379" s="51"/>
      <c r="AL379" s="49">
        <v>86358000</v>
      </c>
      <c r="AM379" s="50"/>
      <c r="AN379" s="50"/>
      <c r="AO379" s="51"/>
      <c r="AP379" s="49">
        <v>1030570000</v>
      </c>
      <c r="AQ379" s="50"/>
      <c r="AR379" s="50">
        <v>753718000</v>
      </c>
      <c r="AS379" s="50">
        <v>276852000</v>
      </c>
      <c r="AT379" s="50"/>
      <c r="AU379" s="50"/>
      <c r="AV379" s="50"/>
      <c r="AW379" s="50"/>
      <c r="AX379" s="50"/>
      <c r="AY379" s="50"/>
      <c r="AZ379" s="51"/>
      <c r="BA379" s="52">
        <v>1272105000</v>
      </c>
      <c r="BB379" s="52">
        <v>1790963000</v>
      </c>
      <c r="BC379" s="49">
        <v>73390000</v>
      </c>
      <c r="BD379" s="50">
        <v>6910000</v>
      </c>
      <c r="BE379" s="50"/>
      <c r="BF379" s="50"/>
      <c r="BG379" s="51">
        <v>66480000</v>
      </c>
      <c r="BH379" s="49"/>
      <c r="BI379" s="50"/>
      <c r="BJ379" s="50"/>
      <c r="BK379" s="51"/>
      <c r="BL379" s="49">
        <v>350512000</v>
      </c>
      <c r="BM379" s="50"/>
      <c r="BN379" s="50"/>
      <c r="BO379" s="50"/>
      <c r="BP379" s="50"/>
      <c r="BQ379" s="51">
        <v>350512000</v>
      </c>
      <c r="BR379" s="52">
        <v>423902000</v>
      </c>
      <c r="BS379" s="49">
        <v>0</v>
      </c>
      <c r="BT379" s="50"/>
      <c r="BU379" s="51"/>
      <c r="BV379" s="49">
        <v>42215000</v>
      </c>
      <c r="BW379" s="50"/>
      <c r="BX379" s="50"/>
      <c r="BY379" s="50"/>
      <c r="BZ379" s="50"/>
      <c r="CA379" s="50"/>
      <c r="CB379" s="50"/>
      <c r="CC379" s="50">
        <v>41791000</v>
      </c>
      <c r="CD379" s="50"/>
      <c r="CE379" s="50"/>
      <c r="CF379" s="51">
        <v>424000</v>
      </c>
      <c r="CG379" s="52">
        <v>42215000</v>
      </c>
      <c r="CH379" s="60">
        <v>466117000</v>
      </c>
      <c r="CI379" s="52">
        <v>0</v>
      </c>
      <c r="CJ379" s="49">
        <v>731916000</v>
      </c>
      <c r="CK379" s="50"/>
      <c r="CL379" s="50"/>
      <c r="CM379" s="51"/>
      <c r="CN379" s="54">
        <v>-178949000</v>
      </c>
      <c r="CO379" s="50">
        <v>771925000</v>
      </c>
      <c r="CP379" s="51">
        <v>-46000</v>
      </c>
      <c r="CQ379" s="54">
        <v>1324846000</v>
      </c>
      <c r="CR379" s="50"/>
      <c r="CS379" s="56">
        <v>1324846000</v>
      </c>
      <c r="CT379" s="52">
        <v>1790963000</v>
      </c>
    </row>
    <row r="380" spans="1:98" x14ac:dyDescent="0.2">
      <c r="A380" s="47" t="s">
        <v>1171</v>
      </c>
      <c r="B380" s="47" t="s">
        <v>1172</v>
      </c>
      <c r="C380" s="47" t="str">
        <f>VLOOKUP(A380,'[1]S&amp;P 500 Wikipedia'!A:D,3,FALSE)</f>
        <v>Consumer Discretionary</v>
      </c>
      <c r="D380" s="47">
        <v>80553</v>
      </c>
      <c r="E380" s="47" t="s">
        <v>16</v>
      </c>
      <c r="F380" s="47">
        <v>2018</v>
      </c>
      <c r="G380" s="47" t="s">
        <v>17</v>
      </c>
      <c r="H380" s="48">
        <v>43465</v>
      </c>
      <c r="I380" s="48">
        <v>43521</v>
      </c>
      <c r="J380" s="48">
        <v>43521</v>
      </c>
      <c r="K380" s="47">
        <v>448512000</v>
      </c>
      <c r="L380" s="47">
        <v>444547000</v>
      </c>
      <c r="M380" s="47" t="s">
        <v>1967</v>
      </c>
      <c r="N380" s="49">
        <v>557403000</v>
      </c>
      <c r="O380" s="50">
        <v>557403000</v>
      </c>
      <c r="P380" s="51"/>
      <c r="Q380" s="49">
        <v>652546000</v>
      </c>
      <c r="R380" s="50">
        <v>652546000</v>
      </c>
      <c r="S380" s="51"/>
      <c r="T380" s="52"/>
      <c r="U380" s="49">
        <v>1019496000</v>
      </c>
      <c r="V380" s="50"/>
      <c r="W380" s="50"/>
      <c r="X380" s="50"/>
      <c r="Y380" s="51"/>
      <c r="Z380" s="52">
        <v>364183000</v>
      </c>
      <c r="AA380" s="52">
        <v>364183000</v>
      </c>
      <c r="AB380" s="52"/>
      <c r="AC380" s="52"/>
      <c r="AD380" s="52"/>
      <c r="AE380" s="52"/>
      <c r="AF380" s="52"/>
      <c r="AG380" s="52"/>
      <c r="AH380" s="52">
        <v>2593628000</v>
      </c>
      <c r="AI380" s="49">
        <v>826868000</v>
      </c>
      <c r="AJ380" s="50"/>
      <c r="AK380" s="51"/>
      <c r="AL380" s="49"/>
      <c r="AM380" s="50"/>
      <c r="AN380" s="50"/>
      <c r="AO380" s="51"/>
      <c r="AP380" s="49">
        <v>824526000</v>
      </c>
      <c r="AQ380" s="50">
        <v>41793000</v>
      </c>
      <c r="AR380" s="50">
        <v>546494000</v>
      </c>
      <c r="AS380" s="50"/>
      <c r="AT380" s="50"/>
      <c r="AU380" s="50">
        <v>112420000</v>
      </c>
      <c r="AV380" s="50"/>
      <c r="AW380" s="50"/>
      <c r="AX380" s="50"/>
      <c r="AY380" s="50"/>
      <c r="AZ380" s="51">
        <v>123819000</v>
      </c>
      <c r="BA380" s="52">
        <v>1651394000</v>
      </c>
      <c r="BB380" s="52">
        <v>4245022000</v>
      </c>
      <c r="BC380" s="49">
        <v>901299000</v>
      </c>
      <c r="BD380" s="50">
        <v>560884000</v>
      </c>
      <c r="BE380" s="50"/>
      <c r="BF380" s="50"/>
      <c r="BG380" s="51">
        <v>340415000</v>
      </c>
      <c r="BH380" s="49">
        <v>25000000</v>
      </c>
      <c r="BI380" s="50"/>
      <c r="BJ380" s="50"/>
      <c r="BK380" s="51"/>
      <c r="BL380" s="49">
        <v>389678000</v>
      </c>
      <c r="BM380" s="50"/>
      <c r="BN380" s="50"/>
      <c r="BO380" s="50"/>
      <c r="BP380" s="50"/>
      <c r="BQ380" s="51">
        <v>389678000</v>
      </c>
      <c r="BR380" s="52">
        <v>1315977000</v>
      </c>
      <c r="BS380" s="49">
        <v>703834000</v>
      </c>
      <c r="BT380" s="50"/>
      <c r="BU380" s="51"/>
      <c r="BV380" s="49">
        <v>208340000</v>
      </c>
      <c r="BW380" s="50"/>
      <c r="BX380" s="50"/>
      <c r="BY380" s="50"/>
      <c r="BZ380" s="50"/>
      <c r="CA380" s="50"/>
      <c r="CB380" s="50"/>
      <c r="CC380" s="50"/>
      <c r="CD380" s="50"/>
      <c r="CE380" s="50"/>
      <c r="CF380" s="51">
        <v>208340000</v>
      </c>
      <c r="CG380" s="52">
        <v>912174000</v>
      </c>
      <c r="CH380" s="60">
        <v>2228151000</v>
      </c>
      <c r="CI380" s="52"/>
      <c r="CJ380" s="49">
        <v>916776000</v>
      </c>
      <c r="CK380" s="50">
        <v>148000</v>
      </c>
      <c r="CL380" s="50">
        <v>916628000</v>
      </c>
      <c r="CM380" s="51"/>
      <c r="CN380" s="54"/>
      <c r="CO380" s="50">
        <v>1139082000</v>
      </c>
      <c r="CP380" s="51">
        <v>-38987000</v>
      </c>
      <c r="CQ380" s="54">
        <v>2016871000</v>
      </c>
      <c r="CR380" s="50"/>
      <c r="CS380" s="56">
        <v>2016871000</v>
      </c>
      <c r="CT380" s="52">
        <v>4245022000</v>
      </c>
    </row>
    <row r="381" spans="1:98" x14ac:dyDescent="0.2">
      <c r="A381" s="47" t="s">
        <v>1177</v>
      </c>
      <c r="B381" s="47" t="s">
        <v>1178</v>
      </c>
      <c r="C381" s="47" t="str">
        <f>VLOOKUP(A381,'[1]S&amp;P 500 Wikipedia'!A:D,3,FALSE)</f>
        <v>Industrials</v>
      </c>
      <c r="D381" s="47">
        <v>219075</v>
      </c>
      <c r="E381" s="47" t="s">
        <v>16</v>
      </c>
      <c r="F381" s="47">
        <v>2018</v>
      </c>
      <c r="G381" s="47" t="s">
        <v>17</v>
      </c>
      <c r="H381" s="48">
        <v>43465</v>
      </c>
      <c r="I381" s="48">
        <v>43524</v>
      </c>
      <c r="J381" s="48">
        <v>43524</v>
      </c>
      <c r="K381" s="47">
        <v>271000000</v>
      </c>
      <c r="L381" s="47">
        <v>272700000</v>
      </c>
      <c r="M381" s="47" t="s">
        <v>1968</v>
      </c>
      <c r="N381" s="49">
        <v>3950000000</v>
      </c>
      <c r="O381" s="50">
        <v>1694000000</v>
      </c>
      <c r="P381" s="51">
        <v>2256000000</v>
      </c>
      <c r="Q381" s="49">
        <v>1346000000</v>
      </c>
      <c r="R381" s="50">
        <v>1346000000</v>
      </c>
      <c r="S381" s="51"/>
      <c r="T381" s="52"/>
      <c r="U381" s="49">
        <v>985000000</v>
      </c>
      <c r="V381" s="50"/>
      <c r="W381" s="50"/>
      <c r="X381" s="50"/>
      <c r="Y381" s="51"/>
      <c r="Z381" s="52">
        <v>913000000</v>
      </c>
      <c r="AA381" s="52">
        <v>913000000</v>
      </c>
      <c r="AB381" s="52"/>
      <c r="AC381" s="52"/>
      <c r="AD381" s="52"/>
      <c r="AE381" s="52"/>
      <c r="AF381" s="52"/>
      <c r="AG381" s="52"/>
      <c r="AH381" s="52">
        <v>7194000000</v>
      </c>
      <c r="AI381" s="49">
        <v>28329000000</v>
      </c>
      <c r="AJ381" s="50">
        <v>28329000000</v>
      </c>
      <c r="AK381" s="51"/>
      <c r="AL381" s="49">
        <v>966000000</v>
      </c>
      <c r="AM381" s="50"/>
      <c r="AN381" s="50"/>
      <c r="AO381" s="51"/>
      <c r="AP381" s="49">
        <v>8303000000</v>
      </c>
      <c r="AQ381" s="50">
        <v>3159000000</v>
      </c>
      <c r="AR381" s="50">
        <v>4523000000</v>
      </c>
      <c r="AS381" s="50"/>
      <c r="AT381" s="50"/>
      <c r="AU381" s="50"/>
      <c r="AV381" s="50"/>
      <c r="AW381" s="50"/>
      <c r="AX381" s="50"/>
      <c r="AY381" s="50"/>
      <c r="AZ381" s="51">
        <v>621000000</v>
      </c>
      <c r="BA381" s="52">
        <v>37598000000</v>
      </c>
      <c r="BB381" s="52">
        <v>44792000000</v>
      </c>
      <c r="BC381" s="49">
        <v>4547000000</v>
      </c>
      <c r="BD381" s="50">
        <v>2363000000</v>
      </c>
      <c r="BE381" s="50"/>
      <c r="BF381" s="50"/>
      <c r="BG381" s="51">
        <v>2184000000</v>
      </c>
      <c r="BH381" s="49">
        <v>1379000000</v>
      </c>
      <c r="BI381" s="50"/>
      <c r="BJ381" s="50"/>
      <c r="BK381" s="51"/>
      <c r="BL381" s="49">
        <v>7286000000</v>
      </c>
      <c r="BM381" s="50"/>
      <c r="BN381" s="50"/>
      <c r="BO381" s="50"/>
      <c r="BP381" s="50"/>
      <c r="BQ381" s="51">
        <v>7286000000</v>
      </c>
      <c r="BR381" s="52">
        <v>13212000000</v>
      </c>
      <c r="BS381" s="49">
        <v>13349000000</v>
      </c>
      <c r="BT381" s="50">
        <v>12215000000</v>
      </c>
      <c r="BU381" s="51">
        <v>1134000000</v>
      </c>
      <c r="BV381" s="49">
        <v>8236000000</v>
      </c>
      <c r="BW381" s="50"/>
      <c r="BX381" s="50">
        <v>2871000000</v>
      </c>
      <c r="BY381" s="50">
        <v>1576000000</v>
      </c>
      <c r="BZ381" s="50">
        <v>1295000000</v>
      </c>
      <c r="CA381" s="50"/>
      <c r="CB381" s="50"/>
      <c r="CC381" s="50">
        <v>814000000</v>
      </c>
      <c r="CD381" s="50"/>
      <c r="CE381" s="50"/>
      <c r="CF381" s="51">
        <v>4551000000</v>
      </c>
      <c r="CG381" s="52">
        <v>21585000000</v>
      </c>
      <c r="CH381" s="60">
        <v>34797000000</v>
      </c>
      <c r="CI381" s="52">
        <v>0</v>
      </c>
      <c r="CJ381" s="49">
        <v>6123000000</v>
      </c>
      <c r="CK381" s="50">
        <v>3000000</v>
      </c>
      <c r="CL381" s="50">
        <v>6120000000</v>
      </c>
      <c r="CM381" s="51"/>
      <c r="CN381" s="54">
        <v>-1993000000</v>
      </c>
      <c r="CO381" s="50">
        <v>6668000000</v>
      </c>
      <c r="CP381" s="51">
        <v>-803000000</v>
      </c>
      <c r="CQ381" s="54">
        <v>9995000000</v>
      </c>
      <c r="CR381" s="50"/>
      <c r="CS381" s="56">
        <v>9995000000</v>
      </c>
      <c r="CT381" s="52">
        <v>44792000000</v>
      </c>
    </row>
    <row r="382" spans="1:98" x14ac:dyDescent="0.2">
      <c r="A382" s="47" t="s">
        <v>1165</v>
      </c>
      <c r="B382" s="47" t="s">
        <v>1166</v>
      </c>
      <c r="C382" s="47" t="str">
        <f>VLOOKUP(A382,'[1]S&amp;P 500 Wikipedia'!A:D,3,FALSE)</f>
        <v>Real Estate</v>
      </c>
      <c r="D382" s="47">
        <v>424210</v>
      </c>
      <c r="E382" s="47" t="s">
        <v>16</v>
      </c>
      <c r="F382" s="47">
        <v>2018</v>
      </c>
      <c r="G382" s="47" t="s">
        <v>17</v>
      </c>
      <c r="H382" s="48">
        <v>43465</v>
      </c>
      <c r="I382" s="48">
        <v>43515</v>
      </c>
      <c r="J382" s="48">
        <v>43515</v>
      </c>
      <c r="K382" s="47">
        <v>270132000</v>
      </c>
      <c r="L382" s="47">
        <v>270973000</v>
      </c>
      <c r="M382" s="47" t="s">
        <v>1969</v>
      </c>
      <c r="N382" s="49">
        <v>185216000</v>
      </c>
      <c r="O382" s="50">
        <v>185216000</v>
      </c>
      <c r="P382" s="51"/>
      <c r="Q382" s="49">
        <v>42259000</v>
      </c>
      <c r="R382" s="50"/>
      <c r="S382" s="51">
        <v>42259000</v>
      </c>
      <c r="T382" s="52"/>
      <c r="U382" s="49"/>
      <c r="V382" s="50"/>
      <c r="W382" s="50"/>
      <c r="X382" s="50"/>
      <c r="Y382" s="51"/>
      <c r="Z382" s="52">
        <v>23675000</v>
      </c>
      <c r="AA382" s="52"/>
      <c r="AB382" s="52"/>
      <c r="AC382" s="52"/>
      <c r="AD382" s="52"/>
      <c r="AE382" s="52"/>
      <c r="AF382" s="52"/>
      <c r="AG382" s="52">
        <v>23675000</v>
      </c>
      <c r="AH382" s="52">
        <v>251150000</v>
      </c>
      <c r="AI382" s="49">
        <v>6541999000</v>
      </c>
      <c r="AJ382" s="50">
        <v>10196159000</v>
      </c>
      <c r="AK382" s="51">
        <v>-3654160000</v>
      </c>
      <c r="AL382" s="49"/>
      <c r="AM382" s="50"/>
      <c r="AN382" s="50"/>
      <c r="AO382" s="51"/>
      <c r="AP382" s="49">
        <v>918579000</v>
      </c>
      <c r="AQ382" s="50"/>
      <c r="AR382" s="50"/>
      <c r="AS382" s="50"/>
      <c r="AT382" s="50"/>
      <c r="AU382" s="50"/>
      <c r="AV382" s="50"/>
      <c r="AW382" s="50"/>
      <c r="AX382" s="50"/>
      <c r="AY382" s="50">
        <v>780869000</v>
      </c>
      <c r="AZ382" s="51">
        <v>137710000</v>
      </c>
      <c r="BA382" s="52">
        <v>7460578000</v>
      </c>
      <c r="BB382" s="52">
        <v>7711728000</v>
      </c>
      <c r="BC382" s="49">
        <v>233364000</v>
      </c>
      <c r="BD382" s="50">
        <v>76343000</v>
      </c>
      <c r="BE382" s="50"/>
      <c r="BF382" s="50">
        <v>38747000</v>
      </c>
      <c r="BG382" s="51">
        <v>118274000</v>
      </c>
      <c r="BH382" s="49"/>
      <c r="BI382" s="50"/>
      <c r="BJ382" s="50"/>
      <c r="BK382" s="51"/>
      <c r="BL382" s="49">
        <v>35060000</v>
      </c>
      <c r="BM382" s="50"/>
      <c r="BN382" s="50"/>
      <c r="BO382" s="50"/>
      <c r="BP382" s="50"/>
      <c r="BQ382" s="51">
        <v>35060000</v>
      </c>
      <c r="BR382" s="52">
        <v>268424000</v>
      </c>
      <c r="BS382" s="49">
        <v>3547787000</v>
      </c>
      <c r="BT382" s="50"/>
      <c r="BU382" s="51"/>
      <c r="BV382" s="49">
        <v>0</v>
      </c>
      <c r="BW382" s="50"/>
      <c r="BX382" s="50"/>
      <c r="BY382" s="50"/>
      <c r="BZ382" s="50"/>
      <c r="CA382" s="50"/>
      <c r="CB382" s="50"/>
      <c r="CC382" s="50"/>
      <c r="CD382" s="50"/>
      <c r="CE382" s="50"/>
      <c r="CF382" s="51">
        <v>0</v>
      </c>
      <c r="CG382" s="52">
        <v>3547787000</v>
      </c>
      <c r="CH382" s="60">
        <v>3816211000</v>
      </c>
      <c r="CI382" s="52">
        <v>46201000</v>
      </c>
      <c r="CJ382" s="49">
        <v>4923487000</v>
      </c>
      <c r="CK382" s="50"/>
      <c r="CL382" s="50"/>
      <c r="CM382" s="51"/>
      <c r="CN382" s="54"/>
      <c r="CO382" s="50"/>
      <c r="CP382" s="51">
        <v>-2064063000</v>
      </c>
      <c r="CQ382" s="54">
        <v>2905625000</v>
      </c>
      <c r="CR382" s="50">
        <v>989892000</v>
      </c>
      <c r="CS382" s="56">
        <v>3895517000</v>
      </c>
      <c r="CT382" s="52">
        <v>7711728000</v>
      </c>
    </row>
    <row r="383" spans="1:98" x14ac:dyDescent="0.2">
      <c r="A383" s="47" t="s">
        <v>1189</v>
      </c>
      <c r="B383" s="47" t="s">
        <v>1190</v>
      </c>
      <c r="C383" s="47" t="str">
        <f>VLOOKUP(A383,'[1]S&amp;P 500 Wikipedia'!A:D,3,FALSE)</f>
        <v>Health Care</v>
      </c>
      <c r="D383" s="47">
        <v>378232</v>
      </c>
      <c r="E383" s="47" t="s">
        <v>16</v>
      </c>
      <c r="F383" s="47">
        <v>2018</v>
      </c>
      <c r="G383" s="47" t="s">
        <v>17</v>
      </c>
      <c r="H383" s="48">
        <v>43465</v>
      </c>
      <c r="I383" s="48">
        <v>43523</v>
      </c>
      <c r="J383" s="48">
        <v>43593</v>
      </c>
      <c r="K383" s="47">
        <v>92187000</v>
      </c>
      <c r="L383" s="47">
        <v>92706000</v>
      </c>
      <c r="M383" s="47" t="s">
        <v>2153</v>
      </c>
      <c r="N383" s="49">
        <v>105220000</v>
      </c>
      <c r="O383" s="50">
        <v>105220000</v>
      </c>
      <c r="P383" s="51"/>
      <c r="Q383" s="49">
        <v>1509909000</v>
      </c>
      <c r="R383" s="50">
        <v>1509909000</v>
      </c>
      <c r="S383" s="51"/>
      <c r="T383" s="52"/>
      <c r="U383" s="49">
        <v>148206000</v>
      </c>
      <c r="V383" s="50"/>
      <c r="W383" s="50"/>
      <c r="X383" s="50"/>
      <c r="Y383" s="51"/>
      <c r="Z383" s="52">
        <v>174467000</v>
      </c>
      <c r="AA383" s="52"/>
      <c r="AB383" s="52"/>
      <c r="AC383" s="52"/>
      <c r="AD383" s="52"/>
      <c r="AE383" s="52"/>
      <c r="AF383" s="52"/>
      <c r="AG383" s="52">
        <v>174467000</v>
      </c>
      <c r="AH383" s="52">
        <v>1937802000</v>
      </c>
      <c r="AI383" s="49">
        <v>4847940000</v>
      </c>
      <c r="AJ383" s="50">
        <v>8563455000</v>
      </c>
      <c r="AK383" s="51">
        <v>-3715515000</v>
      </c>
      <c r="AL383" s="49"/>
      <c r="AM383" s="50"/>
      <c r="AN383" s="50"/>
      <c r="AO383" s="51"/>
      <c r="AP383" s="49">
        <v>4479738000</v>
      </c>
      <c r="AQ383" s="50"/>
      <c r="AR383" s="50">
        <v>3844628000</v>
      </c>
      <c r="AS383" s="50"/>
      <c r="AT383" s="50"/>
      <c r="AU383" s="50">
        <v>5280000</v>
      </c>
      <c r="AV383" s="50"/>
      <c r="AW383" s="50"/>
      <c r="AX383" s="50"/>
      <c r="AY383" s="50"/>
      <c r="AZ383" s="51">
        <v>629830000</v>
      </c>
      <c r="BA383" s="52">
        <v>9327678000</v>
      </c>
      <c r="BB383" s="52">
        <v>11265480000</v>
      </c>
      <c r="BC383" s="49">
        <v>1253714000</v>
      </c>
      <c r="BD383" s="50">
        <v>1253714000</v>
      </c>
      <c r="BE383" s="50"/>
      <c r="BF383" s="50"/>
      <c r="BG383" s="51"/>
      <c r="BH383" s="49">
        <v>63446000</v>
      </c>
      <c r="BI383" s="50"/>
      <c r="BJ383" s="50"/>
      <c r="BK383" s="51">
        <v>63446000</v>
      </c>
      <c r="BL383" s="49">
        <v>129150000</v>
      </c>
      <c r="BM383" s="50"/>
      <c r="BN383" s="50"/>
      <c r="BO383" s="50"/>
      <c r="BP383" s="50"/>
      <c r="BQ383" s="51">
        <v>129150000</v>
      </c>
      <c r="BR383" s="52">
        <v>1446310000</v>
      </c>
      <c r="BS383" s="49">
        <v>3935187000</v>
      </c>
      <c r="BT383" s="50"/>
      <c r="BU383" s="51"/>
      <c r="BV383" s="49">
        <v>413898000</v>
      </c>
      <c r="BW383" s="50"/>
      <c r="BX383" s="50"/>
      <c r="BY383" s="50"/>
      <c r="BZ383" s="50"/>
      <c r="CA383" s="50"/>
      <c r="CB383" s="50"/>
      <c r="CC383" s="50">
        <v>49661000</v>
      </c>
      <c r="CD383" s="50"/>
      <c r="CE383" s="50"/>
      <c r="CF383" s="51">
        <v>364237000</v>
      </c>
      <c r="CG383" s="52">
        <v>4349085000</v>
      </c>
      <c r="CH383" s="60">
        <v>5795395000</v>
      </c>
      <c r="CI383" s="52"/>
      <c r="CJ383" s="49"/>
      <c r="CK383" s="50"/>
      <c r="CL383" s="50"/>
      <c r="CM383" s="51"/>
      <c r="CN383" s="54"/>
      <c r="CO383" s="50"/>
      <c r="CP383" s="51"/>
      <c r="CQ383" s="54">
        <v>5389262000</v>
      </c>
      <c r="CR383" s="50">
        <v>80823000</v>
      </c>
      <c r="CS383" s="56">
        <v>5470085000</v>
      </c>
      <c r="CT383" s="52">
        <v>11265480000</v>
      </c>
    </row>
    <row r="384" spans="1:98" x14ac:dyDescent="0.2">
      <c r="A384" s="47" t="s">
        <v>1168</v>
      </c>
      <c r="B384" s="47" t="s">
        <v>1169</v>
      </c>
      <c r="C384" s="47" t="str">
        <f>VLOOKUP(A384,'[1]S&amp;P 500 Wikipedia'!A:D,3,FALSE)</f>
        <v>Consumer Discretionary</v>
      </c>
      <c r="D384" s="47">
        <v>178804</v>
      </c>
      <c r="E384" s="47" t="s">
        <v>16</v>
      </c>
      <c r="F384" s="47">
        <v>2018</v>
      </c>
      <c r="G384" s="47" t="s">
        <v>17</v>
      </c>
      <c r="H384" s="48">
        <v>43496</v>
      </c>
      <c r="I384" s="48">
        <v>43557</v>
      </c>
      <c r="J384" s="48">
        <v>43706</v>
      </c>
      <c r="K384" s="47">
        <v>59052000</v>
      </c>
      <c r="L384" s="47">
        <v>59378000</v>
      </c>
      <c r="M384" s="47" t="s">
        <v>2154</v>
      </c>
      <c r="N384" s="49">
        <v>409251000</v>
      </c>
      <c r="O384" s="50">
        <v>409251000</v>
      </c>
      <c r="P384" s="51"/>
      <c r="Q384" s="49">
        <v>136168000</v>
      </c>
      <c r="R384" s="50">
        <v>136168000</v>
      </c>
      <c r="S384" s="51"/>
      <c r="T384" s="52"/>
      <c r="U384" s="49">
        <v>1214329000</v>
      </c>
      <c r="V384" s="50"/>
      <c r="W384" s="50"/>
      <c r="X384" s="50"/>
      <c r="Y384" s="51"/>
      <c r="Z384" s="52">
        <v>155113000</v>
      </c>
      <c r="AA384" s="52">
        <v>138116000</v>
      </c>
      <c r="AB384" s="52"/>
      <c r="AC384" s="52"/>
      <c r="AD384" s="52"/>
      <c r="AE384" s="52">
        <v>16997000</v>
      </c>
      <c r="AF384" s="52"/>
      <c r="AG384" s="52"/>
      <c r="AH384" s="52">
        <v>1914861000</v>
      </c>
      <c r="AI384" s="49">
        <v>1226029000</v>
      </c>
      <c r="AJ384" s="50"/>
      <c r="AK384" s="51"/>
      <c r="AL384" s="49"/>
      <c r="AM384" s="50"/>
      <c r="AN384" s="50"/>
      <c r="AO384" s="51"/>
      <c r="AP384" s="49">
        <v>50282000</v>
      </c>
      <c r="AQ384" s="50">
        <v>4317000</v>
      </c>
      <c r="AR384" s="50">
        <v>10870000</v>
      </c>
      <c r="AS384" s="50"/>
      <c r="AT384" s="50"/>
      <c r="AU384" s="50"/>
      <c r="AV384" s="50"/>
      <c r="AW384" s="50"/>
      <c r="AX384" s="50"/>
      <c r="AY384" s="50"/>
      <c r="AZ384" s="51">
        <v>35095000</v>
      </c>
      <c r="BA384" s="52">
        <v>1276311000</v>
      </c>
      <c r="BB384" s="52">
        <v>3191172000</v>
      </c>
      <c r="BC384" s="49">
        <v>624682000</v>
      </c>
      <c r="BD384" s="50">
        <v>404016000</v>
      </c>
      <c r="BE384" s="50"/>
      <c r="BF384" s="50"/>
      <c r="BG384" s="51">
        <v>220666000</v>
      </c>
      <c r="BH384" s="49"/>
      <c r="BI384" s="50"/>
      <c r="BJ384" s="50"/>
      <c r="BK384" s="51"/>
      <c r="BL384" s="49">
        <v>199054000</v>
      </c>
      <c r="BM384" s="50">
        <v>199054000</v>
      </c>
      <c r="BN384" s="50"/>
      <c r="BO384" s="50"/>
      <c r="BP384" s="50"/>
      <c r="BQ384" s="51"/>
      <c r="BR384" s="52">
        <v>823736000</v>
      </c>
      <c r="BS384" s="49"/>
      <c r="BT384" s="50"/>
      <c r="BU384" s="51"/>
      <c r="BV384" s="49">
        <v>547218000</v>
      </c>
      <c r="BW384" s="50"/>
      <c r="BX384" s="50"/>
      <c r="BY384" s="50"/>
      <c r="BZ384" s="50"/>
      <c r="CA384" s="50"/>
      <c r="CB384" s="50"/>
      <c r="CC384" s="50">
        <v>83864000</v>
      </c>
      <c r="CD384" s="50"/>
      <c r="CE384" s="50"/>
      <c r="CF384" s="51">
        <v>463354000</v>
      </c>
      <c r="CG384" s="52">
        <v>547218000</v>
      </c>
      <c r="CH384" s="60">
        <v>1370954000</v>
      </c>
      <c r="CI384" s="52"/>
      <c r="CJ384" s="49">
        <v>739263000</v>
      </c>
      <c r="CK384" s="50"/>
      <c r="CL384" s="50"/>
      <c r="CM384" s="51"/>
      <c r="CN384" s="54">
        <v>-24908000</v>
      </c>
      <c r="CO384" s="50">
        <v>1105863000</v>
      </c>
      <c r="CP384" s="51"/>
      <c r="CQ384" s="54">
        <v>1820218000</v>
      </c>
      <c r="CR384" s="50"/>
      <c r="CS384" s="56">
        <v>1820218000</v>
      </c>
      <c r="CT384" s="52">
        <v>3191172000</v>
      </c>
    </row>
    <row r="385" spans="1:98" x14ac:dyDescent="0.2">
      <c r="A385" s="47" t="s">
        <v>1180</v>
      </c>
      <c r="B385" s="47" t="s">
        <v>1181</v>
      </c>
      <c r="C385" s="47" t="str">
        <f>VLOOKUP(A385,'[1]S&amp;P 500 Wikipedia'!A:D,3,FALSE)</f>
        <v>Health Care</v>
      </c>
      <c r="D385" s="47">
        <v>367714</v>
      </c>
      <c r="E385" s="47" t="s">
        <v>16</v>
      </c>
      <c r="F385" s="47">
        <v>2018</v>
      </c>
      <c r="G385" s="47" t="s">
        <v>17</v>
      </c>
      <c r="H385" s="48">
        <v>43465</v>
      </c>
      <c r="I385" s="48">
        <v>43508</v>
      </c>
      <c r="J385" s="48">
        <v>43508</v>
      </c>
      <c r="K385" s="47">
        <v>963000000</v>
      </c>
      <c r="L385" s="47">
        <v>980000000</v>
      </c>
      <c r="M385" s="47" t="s">
        <v>1972</v>
      </c>
      <c r="N385" s="49">
        <v>14324000000</v>
      </c>
      <c r="O385" s="50">
        <v>10866000000</v>
      </c>
      <c r="P385" s="51">
        <v>3458000000</v>
      </c>
      <c r="Q385" s="49">
        <v>11388000000</v>
      </c>
      <c r="R385" s="50">
        <v>11388000000</v>
      </c>
      <c r="S385" s="51"/>
      <c r="T385" s="52"/>
      <c r="U385" s="49"/>
      <c r="V385" s="50"/>
      <c r="W385" s="50"/>
      <c r="X385" s="50"/>
      <c r="Y385" s="51"/>
      <c r="Z385" s="52">
        <v>12980000000</v>
      </c>
      <c r="AA385" s="52">
        <v>3086000000</v>
      </c>
      <c r="AB385" s="52"/>
      <c r="AC385" s="52"/>
      <c r="AD385" s="52"/>
      <c r="AE385" s="52"/>
      <c r="AF385" s="52"/>
      <c r="AG385" s="52">
        <v>9894000000</v>
      </c>
      <c r="AH385" s="52">
        <v>38692000000</v>
      </c>
      <c r="AI385" s="49">
        <v>8458000000</v>
      </c>
      <c r="AJ385" s="50"/>
      <c r="AK385" s="51"/>
      <c r="AL385" s="49">
        <v>32510000000</v>
      </c>
      <c r="AM385" s="50"/>
      <c r="AN385" s="50"/>
      <c r="AO385" s="51"/>
      <c r="AP385" s="49">
        <v>72561000000</v>
      </c>
      <c r="AQ385" s="50"/>
      <c r="AR385" s="50">
        <v>58910000000</v>
      </c>
      <c r="AS385" s="50">
        <v>9325000000</v>
      </c>
      <c r="AT385" s="50"/>
      <c r="AU385" s="50"/>
      <c r="AV385" s="50"/>
      <c r="AW385" s="50"/>
      <c r="AX385" s="50"/>
      <c r="AY385" s="50"/>
      <c r="AZ385" s="51">
        <v>4326000000</v>
      </c>
      <c r="BA385" s="52">
        <v>113529000000</v>
      </c>
      <c r="BB385" s="52">
        <v>152221000000</v>
      </c>
      <c r="BC385" s="49">
        <v>16705000000</v>
      </c>
      <c r="BD385" s="50"/>
      <c r="BE385" s="50"/>
      <c r="BF385" s="50"/>
      <c r="BG385" s="51"/>
      <c r="BH385" s="49">
        <v>1973000000</v>
      </c>
      <c r="BI385" s="50"/>
      <c r="BJ385" s="50"/>
      <c r="BK385" s="51"/>
      <c r="BL385" s="49">
        <v>34531000000</v>
      </c>
      <c r="BM385" s="50">
        <v>2396000000</v>
      </c>
      <c r="BN385" s="50"/>
      <c r="BO385" s="50"/>
      <c r="BP385" s="50"/>
      <c r="BQ385" s="51">
        <v>32135000000</v>
      </c>
      <c r="BR385" s="52">
        <v>53209000000</v>
      </c>
      <c r="BS385" s="49">
        <v>34581000000</v>
      </c>
      <c r="BT385" s="50"/>
      <c r="BU385" s="51"/>
      <c r="BV385" s="49">
        <v>8204000000</v>
      </c>
      <c r="BW385" s="50"/>
      <c r="BX385" s="50"/>
      <c r="BY385" s="50"/>
      <c r="BZ385" s="50"/>
      <c r="CA385" s="50"/>
      <c r="CB385" s="50"/>
      <c r="CC385" s="50">
        <v>2474000000</v>
      </c>
      <c r="CD385" s="50"/>
      <c r="CE385" s="50"/>
      <c r="CF385" s="51">
        <v>5730000000</v>
      </c>
      <c r="CG385" s="52">
        <v>42785000000</v>
      </c>
      <c r="CH385" s="60">
        <v>95994000000</v>
      </c>
      <c r="CI385" s="52">
        <v>0</v>
      </c>
      <c r="CJ385" s="49">
        <v>10000000</v>
      </c>
      <c r="CK385" s="50"/>
      <c r="CL385" s="50"/>
      <c r="CM385" s="51"/>
      <c r="CN385" s="54"/>
      <c r="CO385" s="50">
        <v>55846000000</v>
      </c>
      <c r="CP385" s="51">
        <v>-4160000000</v>
      </c>
      <c r="CQ385" s="54">
        <v>51696000000</v>
      </c>
      <c r="CR385" s="50">
        <v>4531000000</v>
      </c>
      <c r="CS385" s="56">
        <v>56227000000</v>
      </c>
      <c r="CT385" s="52">
        <v>152221000000</v>
      </c>
    </row>
    <row r="386" spans="1:98" x14ac:dyDescent="0.2">
      <c r="A386" s="47" t="s">
        <v>1174</v>
      </c>
      <c r="B386" s="47" t="s">
        <v>1175</v>
      </c>
      <c r="C386" s="47" t="str">
        <f>VLOOKUP(A386,'[1]S&amp;P 500 Wikipedia'!A:D,3,FALSE)</f>
        <v>Industrials</v>
      </c>
      <c r="D386" s="47">
        <v>367644</v>
      </c>
      <c r="E386" s="47" t="s">
        <v>16</v>
      </c>
      <c r="F386" s="47">
        <v>2018</v>
      </c>
      <c r="G386" s="47" t="s">
        <v>17</v>
      </c>
      <c r="H386" s="48">
        <v>43465</v>
      </c>
      <c r="I386" s="48">
        <v>43504</v>
      </c>
      <c r="J386" s="48">
        <v>43504</v>
      </c>
      <c r="K386" s="47">
        <v>729300000</v>
      </c>
      <c r="L386" s="47">
        <v>733000000</v>
      </c>
      <c r="M386" s="47" t="s">
        <v>1973</v>
      </c>
      <c r="N386" s="49">
        <v>1333000000</v>
      </c>
      <c r="O386" s="50">
        <v>1273000000</v>
      </c>
      <c r="P386" s="51">
        <v>60000000</v>
      </c>
      <c r="Q386" s="49">
        <v>1755000000</v>
      </c>
      <c r="R386" s="50">
        <v>1755000000</v>
      </c>
      <c r="S386" s="51"/>
      <c r="T386" s="52"/>
      <c r="U386" s="49">
        <v>742000000</v>
      </c>
      <c r="V386" s="50"/>
      <c r="W386" s="50"/>
      <c r="X386" s="50"/>
      <c r="Y386" s="51"/>
      <c r="Z386" s="52">
        <v>333000000</v>
      </c>
      <c r="AA386" s="52"/>
      <c r="AB386" s="52"/>
      <c r="AC386" s="52"/>
      <c r="AD386" s="52"/>
      <c r="AE386" s="52"/>
      <c r="AF386" s="52"/>
      <c r="AG386" s="52">
        <v>333000000</v>
      </c>
      <c r="AH386" s="52">
        <v>4163000000</v>
      </c>
      <c r="AI386" s="49">
        <v>52679000000</v>
      </c>
      <c r="AJ386" s="50">
        <v>52679000000</v>
      </c>
      <c r="AK386" s="51"/>
      <c r="AL386" s="49"/>
      <c r="AM386" s="50"/>
      <c r="AN386" s="50"/>
      <c r="AO386" s="51"/>
      <c r="AP386" s="49">
        <v>2305000000</v>
      </c>
      <c r="AQ386" s="50"/>
      <c r="AR386" s="50"/>
      <c r="AS386" s="50"/>
      <c r="AT386" s="50"/>
      <c r="AU386" s="50"/>
      <c r="AV386" s="50"/>
      <c r="AW386" s="50"/>
      <c r="AX386" s="50"/>
      <c r="AY386" s="50">
        <v>1912000000</v>
      </c>
      <c r="AZ386" s="51">
        <v>393000000</v>
      </c>
      <c r="BA386" s="52">
        <v>54984000000</v>
      </c>
      <c r="BB386" s="52">
        <v>59147000000</v>
      </c>
      <c r="BC386" s="49">
        <v>3160000000</v>
      </c>
      <c r="BD386" s="50">
        <v>3160000000</v>
      </c>
      <c r="BE386" s="50"/>
      <c r="BF386" s="50"/>
      <c r="BG386" s="51"/>
      <c r="BH386" s="49">
        <v>1466000000</v>
      </c>
      <c r="BI386" s="50"/>
      <c r="BJ386" s="50"/>
      <c r="BK386" s="51"/>
      <c r="BL386" s="49"/>
      <c r="BM386" s="50"/>
      <c r="BN386" s="50"/>
      <c r="BO386" s="50"/>
      <c r="BP386" s="50"/>
      <c r="BQ386" s="51"/>
      <c r="BR386" s="52">
        <v>4626000000</v>
      </c>
      <c r="BS386" s="49">
        <v>20925000000</v>
      </c>
      <c r="BT386" s="50"/>
      <c r="BU386" s="51"/>
      <c r="BV386" s="49">
        <v>13173000000</v>
      </c>
      <c r="BW386" s="50"/>
      <c r="BX386" s="50"/>
      <c r="BY386" s="50"/>
      <c r="BZ386" s="50"/>
      <c r="CA386" s="50"/>
      <c r="CB386" s="50"/>
      <c r="CC386" s="50">
        <v>11302000000</v>
      </c>
      <c r="CD386" s="50"/>
      <c r="CE386" s="50"/>
      <c r="CF386" s="51">
        <v>1871000000</v>
      </c>
      <c r="CG386" s="52">
        <v>34098000000</v>
      </c>
      <c r="CH386" s="60">
        <v>38724000000</v>
      </c>
      <c r="CI386" s="52"/>
      <c r="CJ386" s="49">
        <v>7228000000</v>
      </c>
      <c r="CK386" s="50"/>
      <c r="CL386" s="50"/>
      <c r="CM386" s="51"/>
      <c r="CN386" s="54">
        <v>-30674000000</v>
      </c>
      <c r="CO386" s="50">
        <v>45284000000</v>
      </c>
      <c r="CP386" s="51">
        <v>-1415000000</v>
      </c>
      <c r="CQ386" s="54">
        <v>20423000000</v>
      </c>
      <c r="CR386" s="50"/>
      <c r="CS386" s="56">
        <v>20423000000</v>
      </c>
      <c r="CT386" s="52">
        <v>59147000000</v>
      </c>
    </row>
    <row r="387" spans="1:98" x14ac:dyDescent="0.2">
      <c r="A387" s="47" t="s">
        <v>1183</v>
      </c>
      <c r="B387" s="47" t="s">
        <v>1184</v>
      </c>
      <c r="C387" s="47" t="str">
        <f>VLOOKUP(A387,'[1]S&amp;P 500 Wikipedia'!A:D,3,FALSE)</f>
        <v>Industrials</v>
      </c>
      <c r="D387" s="47">
        <v>106423</v>
      </c>
      <c r="E387" s="47" t="s">
        <v>16</v>
      </c>
      <c r="F387" s="47">
        <v>2018</v>
      </c>
      <c r="G387" s="47" t="s">
        <v>17</v>
      </c>
      <c r="H387" s="48">
        <v>43465</v>
      </c>
      <c r="I387" s="48">
        <v>43517</v>
      </c>
      <c r="J387" s="48">
        <v>43517</v>
      </c>
      <c r="K387" s="47">
        <v>867000000</v>
      </c>
      <c r="L387" s="47">
        <v>870000000</v>
      </c>
      <c r="M387" s="47" t="s">
        <v>1974</v>
      </c>
      <c r="N387" s="49">
        <v>5035000000</v>
      </c>
      <c r="O387" s="50">
        <v>4225000000</v>
      </c>
      <c r="P387" s="51">
        <v>810000000</v>
      </c>
      <c r="Q387" s="49">
        <v>8958000000</v>
      </c>
      <c r="R387" s="50">
        <v>8958000000</v>
      </c>
      <c r="S387" s="51"/>
      <c r="T387" s="52"/>
      <c r="U387" s="49"/>
      <c r="V387" s="50"/>
      <c r="W387" s="50"/>
      <c r="X387" s="50"/>
      <c r="Y387" s="51"/>
      <c r="Z387" s="52">
        <v>2217000000</v>
      </c>
      <c r="AA387" s="52"/>
      <c r="AB387" s="52"/>
      <c r="AC387" s="52"/>
      <c r="AD387" s="52"/>
      <c r="AE387" s="52">
        <v>940000000</v>
      </c>
      <c r="AF387" s="52"/>
      <c r="AG387" s="52">
        <v>1277000000</v>
      </c>
      <c r="AH387" s="52">
        <v>16210000000</v>
      </c>
      <c r="AI387" s="49">
        <v>26576000000</v>
      </c>
      <c r="AJ387" s="50"/>
      <c r="AK387" s="51"/>
      <c r="AL387" s="49"/>
      <c r="AM387" s="50"/>
      <c r="AN387" s="50"/>
      <c r="AO387" s="51"/>
      <c r="AP387" s="49">
        <v>7230000000</v>
      </c>
      <c r="AQ387" s="50">
        <v>2075000000</v>
      </c>
      <c r="AR387" s="50">
        <v>3811000000</v>
      </c>
      <c r="AS387" s="50"/>
      <c r="AT387" s="50"/>
      <c r="AU387" s="50">
        <v>141000000</v>
      </c>
      <c r="AV387" s="50"/>
      <c r="AW387" s="50"/>
      <c r="AX387" s="50"/>
      <c r="AY387" s="50"/>
      <c r="AZ387" s="51">
        <v>1203000000</v>
      </c>
      <c r="BA387" s="52">
        <v>33806000000</v>
      </c>
      <c r="BB387" s="52">
        <v>50016000000</v>
      </c>
      <c r="BC387" s="49">
        <v>8950000000</v>
      </c>
      <c r="BD387" s="50">
        <v>5188000000</v>
      </c>
      <c r="BE387" s="50"/>
      <c r="BF387" s="50"/>
      <c r="BG387" s="51">
        <v>3762000000</v>
      </c>
      <c r="BH387" s="49">
        <v>2805000000</v>
      </c>
      <c r="BI387" s="50"/>
      <c r="BJ387" s="50"/>
      <c r="BK387" s="51"/>
      <c r="BL387" s="49">
        <v>2332000000</v>
      </c>
      <c r="BM387" s="50"/>
      <c r="BN387" s="50"/>
      <c r="BO387" s="50"/>
      <c r="BP387" s="50"/>
      <c r="BQ387" s="51">
        <v>2332000000</v>
      </c>
      <c r="BR387" s="52">
        <v>14087000000</v>
      </c>
      <c r="BS387" s="49">
        <v>19931000000</v>
      </c>
      <c r="BT387" s="50"/>
      <c r="BU387" s="51"/>
      <c r="BV387" s="49">
        <v>12961000000</v>
      </c>
      <c r="BW387" s="50"/>
      <c r="BX387" s="50">
        <v>8347000000</v>
      </c>
      <c r="BY387" s="50"/>
      <c r="BZ387" s="50"/>
      <c r="CA387" s="50"/>
      <c r="CB387" s="50"/>
      <c r="CC387" s="50">
        <v>1619000000</v>
      </c>
      <c r="CD387" s="50"/>
      <c r="CE387" s="50"/>
      <c r="CF387" s="51">
        <v>2995000000</v>
      </c>
      <c r="CG387" s="52">
        <v>32892000000</v>
      </c>
      <c r="CH387" s="60">
        <v>46979000000</v>
      </c>
      <c r="CI387" s="52"/>
      <c r="CJ387" s="49">
        <v>9000000</v>
      </c>
      <c r="CK387" s="50">
        <v>9000000</v>
      </c>
      <c r="CL387" s="50">
        <v>0</v>
      </c>
      <c r="CM387" s="51"/>
      <c r="CN387" s="54">
        <v>0</v>
      </c>
      <c r="CO387" s="50">
        <v>8006000000</v>
      </c>
      <c r="CP387" s="51">
        <v>-4994000000</v>
      </c>
      <c r="CQ387" s="54">
        <v>3021000000</v>
      </c>
      <c r="CR387" s="50">
        <v>16000000</v>
      </c>
      <c r="CS387" s="56">
        <v>3037000000</v>
      </c>
      <c r="CT387" s="52">
        <v>50016000000</v>
      </c>
    </row>
    <row r="388" spans="1:98" x14ac:dyDescent="0.2">
      <c r="A388" s="47" t="s">
        <v>1186</v>
      </c>
      <c r="B388" s="47" t="s">
        <v>1187</v>
      </c>
      <c r="C388" s="47" t="str">
        <f>VLOOKUP(A388,'[1]S&amp;P 500 Wikipedia'!A:D,3,FALSE)</f>
        <v>Industrials</v>
      </c>
      <c r="D388" s="47">
        <v>102754</v>
      </c>
      <c r="E388" s="47" t="s">
        <v>16</v>
      </c>
      <c r="F388" s="47">
        <v>2018</v>
      </c>
      <c r="G388" s="47" t="s">
        <v>17</v>
      </c>
      <c r="H388" s="48">
        <v>43465</v>
      </c>
      <c r="I388" s="48">
        <v>43488</v>
      </c>
      <c r="J388" s="48">
        <v>43488</v>
      </c>
      <c r="K388" s="47">
        <v>80552000</v>
      </c>
      <c r="L388" s="47">
        <v>81511000</v>
      </c>
      <c r="M388" s="47" t="s">
        <v>1975</v>
      </c>
      <c r="N388" s="49">
        <v>43000000</v>
      </c>
      <c r="O388" s="50">
        <v>43000000</v>
      </c>
      <c r="P388" s="51"/>
      <c r="Q388" s="49">
        <v>1545000000</v>
      </c>
      <c r="R388" s="50">
        <v>1545000000</v>
      </c>
      <c r="S388" s="51"/>
      <c r="T388" s="52"/>
      <c r="U388" s="49">
        <v>109000000</v>
      </c>
      <c r="V388" s="50"/>
      <c r="W388" s="50"/>
      <c r="X388" s="50"/>
      <c r="Y388" s="51"/>
      <c r="Z388" s="52">
        <v>64000000</v>
      </c>
      <c r="AA388" s="52">
        <v>64000000</v>
      </c>
      <c r="AB388" s="52"/>
      <c r="AC388" s="52"/>
      <c r="AD388" s="52"/>
      <c r="AE388" s="52"/>
      <c r="AF388" s="52"/>
      <c r="AG388" s="52"/>
      <c r="AH388" s="52">
        <v>1761000000</v>
      </c>
      <c r="AI388" s="49">
        <v>614000000</v>
      </c>
      <c r="AJ388" s="50"/>
      <c r="AK388" s="51"/>
      <c r="AL388" s="49"/>
      <c r="AM388" s="50"/>
      <c r="AN388" s="50"/>
      <c r="AO388" s="51"/>
      <c r="AP388" s="49">
        <v>15758000000</v>
      </c>
      <c r="AQ388" s="50"/>
      <c r="AR388" s="50">
        <v>5058000000</v>
      </c>
      <c r="AS388" s="50">
        <v>1084000000</v>
      </c>
      <c r="AT388" s="50"/>
      <c r="AU388" s="50"/>
      <c r="AV388" s="50"/>
      <c r="AW388" s="50"/>
      <c r="AX388" s="50"/>
      <c r="AY388" s="50"/>
      <c r="AZ388" s="51">
        <v>9616000000</v>
      </c>
      <c r="BA388" s="52">
        <v>16372000000</v>
      </c>
      <c r="BB388" s="52">
        <v>18133000000</v>
      </c>
      <c r="BC388" s="49">
        <v>1213000000</v>
      </c>
      <c r="BD388" s="50">
        <v>536000000</v>
      </c>
      <c r="BE388" s="50"/>
      <c r="BF388" s="50"/>
      <c r="BG388" s="51">
        <v>677000000</v>
      </c>
      <c r="BH388" s="49">
        <v>903000000</v>
      </c>
      <c r="BI388" s="50"/>
      <c r="BJ388" s="50"/>
      <c r="BK388" s="51"/>
      <c r="BL388" s="49"/>
      <c r="BM388" s="50"/>
      <c r="BN388" s="50"/>
      <c r="BO388" s="50"/>
      <c r="BP388" s="50"/>
      <c r="BQ388" s="51"/>
      <c r="BR388" s="52">
        <v>2116000000</v>
      </c>
      <c r="BS388" s="49">
        <v>10844000000</v>
      </c>
      <c r="BT388" s="50"/>
      <c r="BU388" s="51"/>
      <c r="BV388" s="49">
        <v>1770000000</v>
      </c>
      <c r="BW388" s="50"/>
      <c r="BX388" s="50"/>
      <c r="BY388" s="50"/>
      <c r="BZ388" s="50"/>
      <c r="CA388" s="50"/>
      <c r="CB388" s="50"/>
      <c r="CC388" s="50">
        <v>1687000000</v>
      </c>
      <c r="CD388" s="50"/>
      <c r="CE388" s="50"/>
      <c r="CF388" s="51">
        <v>83000000</v>
      </c>
      <c r="CG388" s="52">
        <v>12614000000</v>
      </c>
      <c r="CH388" s="60">
        <v>14730000000</v>
      </c>
      <c r="CI388" s="52"/>
      <c r="CJ388" s="49">
        <v>2409000000</v>
      </c>
      <c r="CK388" s="50">
        <v>1000000</v>
      </c>
      <c r="CL388" s="50">
        <v>2408000000</v>
      </c>
      <c r="CM388" s="51"/>
      <c r="CN388" s="54">
        <v>-2870000000</v>
      </c>
      <c r="CO388" s="50">
        <v>4101000000</v>
      </c>
      <c r="CP388" s="51">
        <v>-237000000</v>
      </c>
      <c r="CQ388" s="54">
        <v>3403000000</v>
      </c>
      <c r="CR388" s="50"/>
      <c r="CS388" s="56">
        <v>3403000000</v>
      </c>
      <c r="CT388" s="52">
        <v>18133000000</v>
      </c>
    </row>
    <row r="389" spans="1:98" x14ac:dyDescent="0.2">
      <c r="A389" s="47" t="s">
        <v>1216</v>
      </c>
      <c r="B389" s="47" t="s">
        <v>1217</v>
      </c>
      <c r="C389" s="47" t="str">
        <f>VLOOKUP(A389,'[1]S&amp;P 500 Wikipedia'!A:D,3,FALSE)</f>
        <v>Information Technology</v>
      </c>
      <c r="D389" s="47">
        <v>107326</v>
      </c>
      <c r="E389" s="47" t="s">
        <v>16</v>
      </c>
      <c r="F389" s="47">
        <v>2018</v>
      </c>
      <c r="G389" s="47" t="s">
        <v>17</v>
      </c>
      <c r="H389" s="48">
        <v>43373</v>
      </c>
      <c r="I389" s="48">
        <v>43420</v>
      </c>
      <c r="J389" s="48">
        <v>43420</v>
      </c>
      <c r="K389" s="47">
        <v>2223250000</v>
      </c>
      <c r="L389" s="47">
        <v>2753250000</v>
      </c>
      <c r="M389" s="47" t="s">
        <v>1976</v>
      </c>
      <c r="N389" s="49">
        <v>11611000000</v>
      </c>
      <c r="O389" s="50">
        <v>8162000000</v>
      </c>
      <c r="P389" s="51">
        <v>3449000000</v>
      </c>
      <c r="Q389" s="49">
        <v>1208000000</v>
      </c>
      <c r="R389" s="50">
        <v>1208000000</v>
      </c>
      <c r="S389" s="51"/>
      <c r="T389" s="52"/>
      <c r="U389" s="49"/>
      <c r="V389" s="50"/>
      <c r="W389" s="50"/>
      <c r="X389" s="50"/>
      <c r="Y389" s="51"/>
      <c r="Z389" s="52">
        <v>5397000000</v>
      </c>
      <c r="AA389" s="52">
        <v>562000000</v>
      </c>
      <c r="AB389" s="52"/>
      <c r="AC389" s="52"/>
      <c r="AD389" s="52"/>
      <c r="AE389" s="52"/>
      <c r="AF389" s="52"/>
      <c r="AG389" s="52">
        <v>4835000000</v>
      </c>
      <c r="AH389" s="52">
        <v>18216000000</v>
      </c>
      <c r="AI389" s="49">
        <v>2472000000</v>
      </c>
      <c r="AJ389" s="50"/>
      <c r="AK389" s="51"/>
      <c r="AL389" s="49">
        <v>4082000000</v>
      </c>
      <c r="AM389" s="50"/>
      <c r="AN389" s="50"/>
      <c r="AO389" s="51"/>
      <c r="AP389" s="49">
        <v>44455000000</v>
      </c>
      <c r="AQ389" s="50">
        <v>27558000000</v>
      </c>
      <c r="AR389" s="50">
        <v>15194000000</v>
      </c>
      <c r="AS389" s="50"/>
      <c r="AT389" s="50"/>
      <c r="AU389" s="50"/>
      <c r="AV389" s="50"/>
      <c r="AW389" s="50"/>
      <c r="AX389" s="50"/>
      <c r="AY389" s="50"/>
      <c r="AZ389" s="51">
        <v>1703000000</v>
      </c>
      <c r="BA389" s="52">
        <v>51009000000</v>
      </c>
      <c r="BB389" s="52">
        <v>69225000000</v>
      </c>
      <c r="BC389" s="49">
        <v>5846000000</v>
      </c>
      <c r="BD389" s="50">
        <v>183000000</v>
      </c>
      <c r="BE389" s="50"/>
      <c r="BF389" s="50"/>
      <c r="BG389" s="51">
        <v>5663000000</v>
      </c>
      <c r="BH389" s="49">
        <v>0</v>
      </c>
      <c r="BI389" s="50"/>
      <c r="BJ389" s="50"/>
      <c r="BK389" s="51"/>
      <c r="BL389" s="49">
        <v>5459000000</v>
      </c>
      <c r="BM389" s="50"/>
      <c r="BN389" s="50"/>
      <c r="BO389" s="50"/>
      <c r="BP389" s="50"/>
      <c r="BQ389" s="51">
        <v>5459000000</v>
      </c>
      <c r="BR389" s="52">
        <v>11305000000</v>
      </c>
      <c r="BS389" s="49">
        <v>16623000000</v>
      </c>
      <c r="BT389" s="50"/>
      <c r="BU389" s="51"/>
      <c r="BV389" s="49">
        <v>7284000000</v>
      </c>
      <c r="BW389" s="50"/>
      <c r="BX389" s="50"/>
      <c r="BY389" s="50"/>
      <c r="BZ389" s="50"/>
      <c r="CA389" s="50"/>
      <c r="CB389" s="50"/>
      <c r="CC389" s="50">
        <v>4618000000</v>
      </c>
      <c r="CD389" s="50"/>
      <c r="CE389" s="50"/>
      <c r="CF389" s="51">
        <v>2666000000</v>
      </c>
      <c r="CG389" s="52">
        <v>23907000000</v>
      </c>
      <c r="CH389" s="60">
        <v>35212000000</v>
      </c>
      <c r="CI389" s="52">
        <v>5470000000</v>
      </c>
      <c r="CJ389" s="49">
        <v>16678000000</v>
      </c>
      <c r="CK389" s="50"/>
      <c r="CL389" s="50"/>
      <c r="CM389" s="51"/>
      <c r="CN389" s="54"/>
      <c r="CO389" s="50">
        <v>11318000000</v>
      </c>
      <c r="CP389" s="51">
        <v>547000000</v>
      </c>
      <c r="CQ389" s="54">
        <v>34013000000</v>
      </c>
      <c r="CR389" s="50"/>
      <c r="CS389" s="56">
        <v>34013000000</v>
      </c>
      <c r="CT389" s="52">
        <v>69225000000</v>
      </c>
    </row>
    <row r="390" spans="1:98" x14ac:dyDescent="0.2">
      <c r="A390" s="47" t="s">
        <v>1195</v>
      </c>
      <c r="B390" s="47" t="s">
        <v>1196</v>
      </c>
      <c r="C390" s="47" t="str">
        <f>VLOOKUP(A390,'[1]S&amp;P 500 Wikipedia'!A:D,3,FALSE)</f>
        <v>Health Care</v>
      </c>
      <c r="D390" s="47">
        <v>361284</v>
      </c>
      <c r="E390" s="47" t="s">
        <v>16</v>
      </c>
      <c r="F390" s="47">
        <v>2018</v>
      </c>
      <c r="G390" s="47" t="s">
        <v>17</v>
      </c>
      <c r="H390" s="48">
        <v>43373</v>
      </c>
      <c r="I390" s="48">
        <v>43430</v>
      </c>
      <c r="J390" s="48">
        <v>43430</v>
      </c>
      <c r="K390" s="47">
        <v>91400000</v>
      </c>
      <c r="L390" s="47">
        <v>93300000</v>
      </c>
      <c r="M390" s="47" t="s">
        <v>1977</v>
      </c>
      <c r="N390" s="49">
        <v>504800000</v>
      </c>
      <c r="O390" s="50">
        <v>504800000</v>
      </c>
      <c r="P390" s="51"/>
      <c r="Q390" s="49">
        <v>1009900000</v>
      </c>
      <c r="R390" s="50">
        <v>1009900000</v>
      </c>
      <c r="S390" s="51"/>
      <c r="T390" s="52"/>
      <c r="U390" s="49">
        <v>438100000</v>
      </c>
      <c r="V390" s="50"/>
      <c r="W390" s="50"/>
      <c r="X390" s="50"/>
      <c r="Y390" s="51"/>
      <c r="Z390" s="52">
        <v>235600000</v>
      </c>
      <c r="AA390" s="52">
        <v>233300000</v>
      </c>
      <c r="AB390" s="52"/>
      <c r="AC390" s="52"/>
      <c r="AD390" s="52"/>
      <c r="AE390" s="52"/>
      <c r="AF390" s="52">
        <v>2300000</v>
      </c>
      <c r="AG390" s="52"/>
      <c r="AH390" s="52">
        <v>2188400000</v>
      </c>
      <c r="AI390" s="49">
        <v>274600000</v>
      </c>
      <c r="AJ390" s="50"/>
      <c r="AK390" s="51"/>
      <c r="AL390" s="49"/>
      <c r="AM390" s="50"/>
      <c r="AN390" s="50"/>
      <c r="AO390" s="51"/>
      <c r="AP390" s="49">
        <v>789700000</v>
      </c>
      <c r="AQ390" s="50">
        <v>101100000</v>
      </c>
      <c r="AR390" s="50">
        <v>293600000</v>
      </c>
      <c r="AS390" s="50"/>
      <c r="AT390" s="50"/>
      <c r="AU390" s="50">
        <v>102200000</v>
      </c>
      <c r="AV390" s="50"/>
      <c r="AW390" s="50"/>
      <c r="AX390" s="50"/>
      <c r="AY390" s="50"/>
      <c r="AZ390" s="51">
        <v>292800000</v>
      </c>
      <c r="BA390" s="52">
        <v>1064300000</v>
      </c>
      <c r="BB390" s="52">
        <v>3252700000</v>
      </c>
      <c r="BC390" s="49">
        <v>610000000</v>
      </c>
      <c r="BD390" s="50">
        <v>190300000</v>
      </c>
      <c r="BE390" s="50"/>
      <c r="BF390" s="50"/>
      <c r="BG390" s="51">
        <v>419700000</v>
      </c>
      <c r="BH390" s="49">
        <v>0</v>
      </c>
      <c r="BI390" s="50"/>
      <c r="BJ390" s="50"/>
      <c r="BK390" s="51"/>
      <c r="BL390" s="49">
        <v>729700000</v>
      </c>
      <c r="BM390" s="50">
        <v>729700000</v>
      </c>
      <c r="BN390" s="50"/>
      <c r="BO390" s="50"/>
      <c r="BP390" s="50">
        <v>0</v>
      </c>
      <c r="BQ390" s="51"/>
      <c r="BR390" s="52">
        <v>1339700000</v>
      </c>
      <c r="BS390" s="49"/>
      <c r="BT390" s="50"/>
      <c r="BU390" s="51"/>
      <c r="BV390" s="49">
        <v>324300000</v>
      </c>
      <c r="BW390" s="50"/>
      <c r="BX390" s="50"/>
      <c r="BY390" s="50"/>
      <c r="BZ390" s="50"/>
      <c r="CA390" s="50"/>
      <c r="CB390" s="50"/>
      <c r="CC390" s="50"/>
      <c r="CD390" s="50"/>
      <c r="CE390" s="50"/>
      <c r="CF390" s="51">
        <v>324300000</v>
      </c>
      <c r="CG390" s="52">
        <v>324300000</v>
      </c>
      <c r="CH390" s="60">
        <v>1664000000</v>
      </c>
      <c r="CI390" s="52">
        <v>0</v>
      </c>
      <c r="CJ390" s="49">
        <v>869300000</v>
      </c>
      <c r="CK390" s="50"/>
      <c r="CL390" s="50"/>
      <c r="CM390" s="51"/>
      <c r="CN390" s="54"/>
      <c r="CO390" s="50">
        <v>780400000</v>
      </c>
      <c r="CP390" s="51">
        <v>-65300000</v>
      </c>
      <c r="CQ390" s="54">
        <v>1584400000</v>
      </c>
      <c r="CR390" s="50">
        <v>4300000</v>
      </c>
      <c r="CS390" s="56">
        <v>1588700000</v>
      </c>
      <c r="CT390" s="52">
        <v>3252700000</v>
      </c>
    </row>
    <row r="391" spans="1:98" x14ac:dyDescent="0.2">
      <c r="A391" s="47" t="s">
        <v>1213</v>
      </c>
      <c r="B391" s="47" t="s">
        <v>1214</v>
      </c>
      <c r="C391" s="47" t="str">
        <f>VLOOKUP(A391,'[1]S&amp;P 500 Wikipedia'!A:D,3,FALSE)</f>
        <v>Consumer Discretionary</v>
      </c>
      <c r="D391" s="47">
        <v>330907</v>
      </c>
      <c r="E391" s="47" t="s">
        <v>16</v>
      </c>
      <c r="F391" s="47">
        <v>2017</v>
      </c>
      <c r="G391" s="47" t="s">
        <v>17</v>
      </c>
      <c r="H391" s="48">
        <v>43190</v>
      </c>
      <c r="I391" s="48">
        <v>43190</v>
      </c>
      <c r="J391" s="48">
        <v>43321</v>
      </c>
      <c r="K391" s="47">
        <v>419042898</v>
      </c>
      <c r="L391" s="47">
        <v>406784232</v>
      </c>
      <c r="M391" s="47" t="s">
        <v>2155</v>
      </c>
      <c r="N391" s="49">
        <v>680762000</v>
      </c>
      <c r="O391" s="50">
        <v>680762000</v>
      </c>
      <c r="P391" s="51"/>
      <c r="Q391" s="49">
        <v>1408587000</v>
      </c>
      <c r="R391" s="50">
        <v>1408587000</v>
      </c>
      <c r="S391" s="51"/>
      <c r="T391" s="52"/>
      <c r="U391" s="49">
        <v>1861441000</v>
      </c>
      <c r="V391" s="50"/>
      <c r="W391" s="50"/>
      <c r="X391" s="50"/>
      <c r="Y391" s="51"/>
      <c r="Z391" s="52">
        <v>732533000</v>
      </c>
      <c r="AA391" s="52"/>
      <c r="AB391" s="52"/>
      <c r="AC391" s="52"/>
      <c r="AD391" s="52"/>
      <c r="AE391" s="52"/>
      <c r="AF391" s="52">
        <v>373580000</v>
      </c>
      <c r="AG391" s="52">
        <v>358953000</v>
      </c>
      <c r="AH391" s="52">
        <v>4683323000</v>
      </c>
      <c r="AI391" s="49">
        <v>1011617000</v>
      </c>
      <c r="AJ391" s="50"/>
      <c r="AK391" s="51"/>
      <c r="AL391" s="49"/>
      <c r="AM391" s="50"/>
      <c r="AN391" s="50"/>
      <c r="AO391" s="51"/>
      <c r="AP391" s="49">
        <v>4616370000</v>
      </c>
      <c r="AQ391" s="50">
        <v>2120110000</v>
      </c>
      <c r="AR391" s="50">
        <v>1693219000</v>
      </c>
      <c r="AS391" s="50"/>
      <c r="AT391" s="50"/>
      <c r="AU391" s="50"/>
      <c r="AV391" s="50"/>
      <c r="AW391" s="50"/>
      <c r="AX391" s="50">
        <v>0</v>
      </c>
      <c r="AY391" s="50"/>
      <c r="AZ391" s="51">
        <v>803041000</v>
      </c>
      <c r="BA391" s="52">
        <v>5627987000</v>
      </c>
      <c r="BB391" s="52">
        <v>10311310000</v>
      </c>
      <c r="BC391" s="49">
        <v>1521431000</v>
      </c>
      <c r="BD391" s="50">
        <v>583004000</v>
      </c>
      <c r="BE391" s="50"/>
      <c r="BF391" s="50"/>
      <c r="BG391" s="51">
        <v>938427000</v>
      </c>
      <c r="BH391" s="49">
        <v>1531371000</v>
      </c>
      <c r="BI391" s="50">
        <v>1525106000</v>
      </c>
      <c r="BJ391" s="50"/>
      <c r="BK391" s="51">
        <v>6265000</v>
      </c>
      <c r="BL391" s="49">
        <v>86027000</v>
      </c>
      <c r="BM391" s="50"/>
      <c r="BN391" s="50"/>
      <c r="BO391" s="50"/>
      <c r="BP391" s="50">
        <v>86027000</v>
      </c>
      <c r="BQ391" s="51"/>
      <c r="BR391" s="52">
        <v>3138829000</v>
      </c>
      <c r="BS391" s="49">
        <v>2212555000</v>
      </c>
      <c r="BT391" s="50"/>
      <c r="BU391" s="51"/>
      <c r="BV391" s="49">
        <v>1271830000</v>
      </c>
      <c r="BW391" s="50"/>
      <c r="BX391" s="50"/>
      <c r="BY391" s="50"/>
      <c r="BZ391" s="50"/>
      <c r="CA391" s="50"/>
      <c r="CB391" s="50"/>
      <c r="CC391" s="50"/>
      <c r="CD391" s="50"/>
      <c r="CE391" s="50">
        <v>0</v>
      </c>
      <c r="CF391" s="51">
        <v>1271830000</v>
      </c>
      <c r="CG391" s="52">
        <v>3484385000</v>
      </c>
      <c r="CH391" s="60">
        <v>6623214000</v>
      </c>
      <c r="CI391" s="52">
        <v>0</v>
      </c>
      <c r="CJ391" s="49">
        <v>3706002000</v>
      </c>
      <c r="CK391" s="50">
        <v>98578000</v>
      </c>
      <c r="CL391" s="50">
        <v>3607424000</v>
      </c>
      <c r="CM391" s="51"/>
      <c r="CN391" s="54"/>
      <c r="CO391" s="50">
        <v>846124000</v>
      </c>
      <c r="CP391" s="51">
        <v>-864030000</v>
      </c>
      <c r="CQ391" s="54">
        <v>3688096000</v>
      </c>
      <c r="CR391" s="50"/>
      <c r="CS391" s="56">
        <v>3688096000</v>
      </c>
      <c r="CT391" s="52">
        <v>10311310000</v>
      </c>
    </row>
    <row r="392" spans="1:98" x14ac:dyDescent="0.2">
      <c r="A392" s="47" t="s">
        <v>1192</v>
      </c>
      <c r="B392" s="47" t="s">
        <v>1193</v>
      </c>
      <c r="C392" s="47" t="str">
        <f>VLOOKUP(A392,'[1]S&amp;P 500 Wikipedia'!A:D,3,FALSE)</f>
        <v>Energy</v>
      </c>
      <c r="D392" s="47">
        <v>410846</v>
      </c>
      <c r="E392" s="47" t="s">
        <v>16</v>
      </c>
      <c r="F392" s="47">
        <v>2017</v>
      </c>
      <c r="G392" s="47" t="s">
        <v>17</v>
      </c>
      <c r="H392" s="48">
        <v>43100</v>
      </c>
      <c r="I392" s="48">
        <v>43159</v>
      </c>
      <c r="J392" s="48">
        <v>43318</v>
      </c>
      <c r="K392" s="47">
        <v>437000000</v>
      </c>
      <c r="L392" s="47">
        <v>438000000</v>
      </c>
      <c r="M392" s="47" t="s">
        <v>2156</v>
      </c>
      <c r="N392" s="49">
        <v>5850000000</v>
      </c>
      <c r="O392" s="50">
        <v>5850000000</v>
      </c>
      <c r="P392" s="51"/>
      <c r="Q392" s="49">
        <v>6922000000</v>
      </c>
      <c r="R392" s="50">
        <v>6922000000</v>
      </c>
      <c r="S392" s="51"/>
      <c r="T392" s="52"/>
      <c r="U392" s="49">
        <v>6384000000</v>
      </c>
      <c r="V392" s="50"/>
      <c r="W392" s="50"/>
      <c r="X392" s="50"/>
      <c r="Y392" s="51"/>
      <c r="Z392" s="52">
        <v>156000000</v>
      </c>
      <c r="AA392" s="52">
        <v>156000000</v>
      </c>
      <c r="AB392" s="52"/>
      <c r="AC392" s="52"/>
      <c r="AD392" s="52"/>
      <c r="AE392" s="52"/>
      <c r="AF392" s="52"/>
      <c r="AG392" s="52"/>
      <c r="AH392" s="52">
        <v>19312000000</v>
      </c>
      <c r="AI392" s="49">
        <v>27480000000</v>
      </c>
      <c r="AJ392" s="50">
        <v>40010000000</v>
      </c>
      <c r="AK392" s="51">
        <v>-12530000000</v>
      </c>
      <c r="AL392" s="49"/>
      <c r="AM392" s="50"/>
      <c r="AN392" s="50"/>
      <c r="AO392" s="51"/>
      <c r="AP392" s="49">
        <v>3366000000</v>
      </c>
      <c r="AQ392" s="50"/>
      <c r="AR392" s="50"/>
      <c r="AS392" s="50"/>
      <c r="AT392" s="50"/>
      <c r="AU392" s="50"/>
      <c r="AV392" s="50"/>
      <c r="AW392" s="50"/>
      <c r="AX392" s="50"/>
      <c r="AY392" s="50"/>
      <c r="AZ392" s="51">
        <v>3366000000</v>
      </c>
      <c r="BA392" s="52">
        <v>30846000000</v>
      </c>
      <c r="BB392" s="52">
        <v>50158000000</v>
      </c>
      <c r="BC392" s="49">
        <v>10949000000</v>
      </c>
      <c r="BD392" s="50">
        <v>8348000000</v>
      </c>
      <c r="BE392" s="50">
        <v>568000000</v>
      </c>
      <c r="BF392" s="50"/>
      <c r="BG392" s="51">
        <v>2033000000</v>
      </c>
      <c r="BH392" s="49">
        <v>122000000</v>
      </c>
      <c r="BI392" s="50"/>
      <c r="BJ392" s="50"/>
      <c r="BK392" s="51"/>
      <c r="BL392" s="49"/>
      <c r="BM392" s="50"/>
      <c r="BN392" s="50"/>
      <c r="BO392" s="50"/>
      <c r="BP392" s="50"/>
      <c r="BQ392" s="51"/>
      <c r="BR392" s="52">
        <v>11071000000</v>
      </c>
      <c r="BS392" s="49">
        <v>8750000000</v>
      </c>
      <c r="BT392" s="50"/>
      <c r="BU392" s="51"/>
      <c r="BV392" s="49">
        <v>7437000000</v>
      </c>
      <c r="BW392" s="50"/>
      <c r="BX392" s="50"/>
      <c r="BY392" s="50"/>
      <c r="BZ392" s="50"/>
      <c r="CA392" s="50"/>
      <c r="CB392" s="50"/>
      <c r="CC392" s="50">
        <v>4708000000</v>
      </c>
      <c r="CD392" s="50"/>
      <c r="CE392" s="50"/>
      <c r="CF392" s="51">
        <v>2729000000</v>
      </c>
      <c r="CG392" s="52">
        <v>16187000000</v>
      </c>
      <c r="CH392" s="60">
        <v>27258000000</v>
      </c>
      <c r="CI392" s="52"/>
      <c r="CJ392" s="49">
        <v>7046000000</v>
      </c>
      <c r="CK392" s="50"/>
      <c r="CL392" s="50"/>
      <c r="CM392" s="51"/>
      <c r="CN392" s="54">
        <v>-13315000000</v>
      </c>
      <c r="CO392" s="50">
        <v>29200000000</v>
      </c>
      <c r="CP392" s="51">
        <v>-940000000</v>
      </c>
      <c r="CQ392" s="54">
        <v>21991000000</v>
      </c>
      <c r="CR392" s="50">
        <v>909000000</v>
      </c>
      <c r="CS392" s="56">
        <v>22900000000</v>
      </c>
      <c r="CT392" s="52">
        <v>50158000000</v>
      </c>
    </row>
    <row r="393" spans="1:98" x14ac:dyDescent="0.2">
      <c r="A393" s="47" t="s">
        <v>1222</v>
      </c>
      <c r="B393" s="47" t="s">
        <v>1223</v>
      </c>
      <c r="C393" s="47" t="str">
        <f>VLOOKUP(A393,'[1]S&amp;P 500 Wikipedia'!A:D,3,FALSE)</f>
        <v>Materials</v>
      </c>
      <c r="D393" s="47">
        <v>378238</v>
      </c>
      <c r="E393" s="47" t="s">
        <v>16</v>
      </c>
      <c r="F393" s="47">
        <v>2018</v>
      </c>
      <c r="G393" s="47" t="s">
        <v>17</v>
      </c>
      <c r="H393" s="48">
        <v>43465</v>
      </c>
      <c r="I393" s="48">
        <v>43522</v>
      </c>
      <c r="J393" s="48">
        <v>43522</v>
      </c>
      <c r="K393" s="47">
        <v>132053000</v>
      </c>
      <c r="L393" s="47">
        <v>133400000</v>
      </c>
      <c r="M393" s="47" t="s">
        <v>1980</v>
      </c>
      <c r="N393" s="49">
        <v>40037000</v>
      </c>
      <c r="O393" s="50">
        <v>40037000</v>
      </c>
      <c r="P393" s="51"/>
      <c r="Q393" s="49">
        <v>512279000</v>
      </c>
      <c r="R393" s="50"/>
      <c r="S393" s="51"/>
      <c r="T393" s="52"/>
      <c r="U393" s="49">
        <v>429330000</v>
      </c>
      <c r="V393" s="50"/>
      <c r="W393" s="50"/>
      <c r="X393" s="50"/>
      <c r="Y393" s="51"/>
      <c r="Z393" s="52">
        <v>97499000</v>
      </c>
      <c r="AA393" s="52"/>
      <c r="AB393" s="52"/>
      <c r="AC393" s="52"/>
      <c r="AD393" s="52"/>
      <c r="AE393" s="52"/>
      <c r="AF393" s="52"/>
      <c r="AG393" s="52">
        <v>97499000</v>
      </c>
      <c r="AH393" s="52">
        <v>1079145000</v>
      </c>
      <c r="AI393" s="49">
        <v>4237307000</v>
      </c>
      <c r="AJ393" s="50"/>
      <c r="AK393" s="51"/>
      <c r="AL393" s="49">
        <v>44615000</v>
      </c>
      <c r="AM393" s="50"/>
      <c r="AN393" s="50"/>
      <c r="AO393" s="51"/>
      <c r="AP393" s="49">
        <v>4471063000</v>
      </c>
      <c r="AQ393" s="50"/>
      <c r="AR393" s="50">
        <v>3165396000</v>
      </c>
      <c r="AS393" s="50">
        <v>1095378000</v>
      </c>
      <c r="AT393" s="50"/>
      <c r="AU393" s="50"/>
      <c r="AV393" s="50"/>
      <c r="AW393" s="50"/>
      <c r="AX393" s="50"/>
      <c r="AY393" s="50"/>
      <c r="AZ393" s="51">
        <v>210289000</v>
      </c>
      <c r="BA393" s="52">
        <v>8752985000</v>
      </c>
      <c r="BB393" s="52">
        <v>9832130000</v>
      </c>
      <c r="BC393" s="49">
        <v>469527000</v>
      </c>
      <c r="BD393" s="50">
        <v>216473000</v>
      </c>
      <c r="BE393" s="50"/>
      <c r="BF393" s="50">
        <v>19631000</v>
      </c>
      <c r="BG393" s="51">
        <v>233423000</v>
      </c>
      <c r="BH393" s="49">
        <v>133023000</v>
      </c>
      <c r="BI393" s="50">
        <v>133000000</v>
      </c>
      <c r="BJ393" s="50"/>
      <c r="BK393" s="51">
        <v>23000</v>
      </c>
      <c r="BL393" s="49"/>
      <c r="BM393" s="50"/>
      <c r="BN393" s="50"/>
      <c r="BO393" s="50"/>
      <c r="BP393" s="50"/>
      <c r="BQ393" s="51"/>
      <c r="BR393" s="52">
        <v>602550000</v>
      </c>
      <c r="BS393" s="49">
        <v>2779357000</v>
      </c>
      <c r="BT393" s="50"/>
      <c r="BU393" s="51"/>
      <c r="BV393" s="49">
        <v>1247320000</v>
      </c>
      <c r="BW393" s="50"/>
      <c r="BX393" s="50">
        <v>154861000</v>
      </c>
      <c r="BY393" s="50">
        <v>119587000</v>
      </c>
      <c r="BZ393" s="50">
        <v>35274000</v>
      </c>
      <c r="CA393" s="50">
        <v>16604000</v>
      </c>
      <c r="CB393" s="50">
        <v>186397000</v>
      </c>
      <c r="CC393" s="50">
        <v>567283000</v>
      </c>
      <c r="CD393" s="50"/>
      <c r="CE393" s="50"/>
      <c r="CF393" s="51">
        <v>322175000</v>
      </c>
      <c r="CG393" s="52">
        <v>4026677000</v>
      </c>
      <c r="CH393" s="60">
        <v>4629227000</v>
      </c>
      <c r="CI393" s="52"/>
      <c r="CJ393" s="49">
        <v>2930248000</v>
      </c>
      <c r="CK393" s="50">
        <v>131762000</v>
      </c>
      <c r="CL393" s="50">
        <v>2798486000</v>
      </c>
      <c r="CM393" s="51"/>
      <c r="CN393" s="54"/>
      <c r="CO393" s="50">
        <v>2444870000</v>
      </c>
      <c r="CP393" s="51">
        <v>-172215000</v>
      </c>
      <c r="CQ393" s="54">
        <v>5202903000</v>
      </c>
      <c r="CR393" s="50"/>
      <c r="CS393" s="56">
        <v>5202903000</v>
      </c>
      <c r="CT393" s="52">
        <v>9832130000</v>
      </c>
    </row>
    <row r="394" spans="1:98" x14ac:dyDescent="0.2">
      <c r="A394" s="47" t="s">
        <v>1219</v>
      </c>
      <c r="B394" s="47" t="s">
        <v>1220</v>
      </c>
      <c r="C394" s="47" t="str">
        <f>VLOOKUP(A394,'[1]S&amp;P 500 Wikipedia'!A:D,3,FALSE)</f>
        <v>Real Estate</v>
      </c>
      <c r="D394" s="47">
        <v>378237</v>
      </c>
      <c r="E394" s="47" t="s">
        <v>16</v>
      </c>
      <c r="F394" s="47">
        <v>2018</v>
      </c>
      <c r="G394" s="47" t="s">
        <v>17</v>
      </c>
      <c r="H394" s="48">
        <v>43465</v>
      </c>
      <c r="I394" s="48">
        <v>43504</v>
      </c>
      <c r="J394" s="48">
        <v>43507</v>
      </c>
      <c r="K394" s="47">
        <v>190350000</v>
      </c>
      <c r="L394" s="47">
        <v>192584000</v>
      </c>
      <c r="M394" s="47" t="s">
        <v>2012</v>
      </c>
      <c r="N394" s="49">
        <v>570916000</v>
      </c>
      <c r="O394" s="50">
        <v>570916000</v>
      </c>
      <c r="P394" s="51"/>
      <c r="Q394" s="49">
        <v>73322000</v>
      </c>
      <c r="R394" s="50">
        <v>73322000</v>
      </c>
      <c r="S394" s="51"/>
      <c r="T394" s="52"/>
      <c r="U394" s="49"/>
      <c r="V394" s="50"/>
      <c r="W394" s="50"/>
      <c r="X394" s="50"/>
      <c r="Y394" s="51"/>
      <c r="Z394" s="52">
        <v>145989000</v>
      </c>
      <c r="AA394" s="52"/>
      <c r="AB394" s="52"/>
      <c r="AC394" s="52"/>
      <c r="AD394" s="52"/>
      <c r="AE394" s="52"/>
      <c r="AF394" s="52"/>
      <c r="AG394" s="52">
        <v>145989000</v>
      </c>
      <c r="AH394" s="52">
        <v>790227000</v>
      </c>
      <c r="AI394" s="49">
        <v>13057708000</v>
      </c>
      <c r="AJ394" s="50">
        <v>16237883000</v>
      </c>
      <c r="AK394" s="51">
        <v>-3180175000</v>
      </c>
      <c r="AL394" s="49">
        <v>470956000</v>
      </c>
      <c r="AM394" s="50">
        <v>318758000</v>
      </c>
      <c r="AN394" s="50">
        <v>152198000</v>
      </c>
      <c r="AO394" s="51"/>
      <c r="AP394" s="49">
        <v>2861903000</v>
      </c>
      <c r="AQ394" s="50">
        <v>136781000</v>
      </c>
      <c r="AR394" s="50"/>
      <c r="AS394" s="50"/>
      <c r="AT394" s="50"/>
      <c r="AU394" s="50"/>
      <c r="AV394" s="50"/>
      <c r="AW394" s="50"/>
      <c r="AX394" s="50"/>
      <c r="AY394" s="50">
        <v>858113000</v>
      </c>
      <c r="AZ394" s="51">
        <v>1867009000</v>
      </c>
      <c r="BA394" s="52">
        <v>16390567000</v>
      </c>
      <c r="BB394" s="52">
        <v>17180794000</v>
      </c>
      <c r="BC394" s="49">
        <v>8598774000</v>
      </c>
      <c r="BD394" s="50">
        <v>430976000</v>
      </c>
      <c r="BE394" s="50"/>
      <c r="BF394" s="50"/>
      <c r="BG394" s="51">
        <v>8167798000</v>
      </c>
      <c r="BH394" s="49"/>
      <c r="BI394" s="50"/>
      <c r="BJ394" s="50"/>
      <c r="BK394" s="51"/>
      <c r="BL394" s="49">
        <v>479536000</v>
      </c>
      <c r="BM394" s="50">
        <v>167730000</v>
      </c>
      <c r="BN394" s="50"/>
      <c r="BO394" s="50"/>
      <c r="BP394" s="50"/>
      <c r="BQ394" s="51">
        <v>311806000</v>
      </c>
      <c r="BR394" s="52">
        <v>9078310000</v>
      </c>
      <c r="BS394" s="49">
        <v>2114516000</v>
      </c>
      <c r="BT394" s="50">
        <v>2114516000</v>
      </c>
      <c r="BU394" s="51"/>
      <c r="BV394" s="49">
        <v>96523000</v>
      </c>
      <c r="BW394" s="50"/>
      <c r="BX394" s="50"/>
      <c r="BY394" s="50"/>
      <c r="BZ394" s="50"/>
      <c r="CA394" s="50">
        <v>96523000</v>
      </c>
      <c r="CB394" s="50"/>
      <c r="CC394" s="50"/>
      <c r="CD394" s="50"/>
      <c r="CE394" s="50"/>
      <c r="CF394" s="51">
        <v>0</v>
      </c>
      <c r="CG394" s="52">
        <v>2211039000</v>
      </c>
      <c r="CH394" s="60">
        <v>11289349000</v>
      </c>
      <c r="CI394" s="52">
        <v>891294000</v>
      </c>
      <c r="CJ394" s="49">
        <v>7733457000</v>
      </c>
      <c r="CK394" s="50">
        <v>7600000</v>
      </c>
      <c r="CL394" s="50">
        <v>7725857000</v>
      </c>
      <c r="CM394" s="51"/>
      <c r="CN394" s="54"/>
      <c r="CO394" s="50">
        <v>-4167184000</v>
      </c>
      <c r="CP394" s="51">
        <v>7664000</v>
      </c>
      <c r="CQ394" s="54">
        <v>4465231000</v>
      </c>
      <c r="CR394" s="50">
        <v>1426214000</v>
      </c>
      <c r="CS394" s="56">
        <v>5891445000</v>
      </c>
      <c r="CT394" s="52">
        <v>17180794000</v>
      </c>
    </row>
    <row r="395" spans="1:98" x14ac:dyDescent="0.2">
      <c r="A395" s="47" t="s">
        <v>1204</v>
      </c>
      <c r="B395" s="47" t="s">
        <v>1205</v>
      </c>
      <c r="C395" s="47" t="str">
        <f>VLOOKUP(A395,'[1]S&amp;P 500 Wikipedia'!A:D,3,FALSE)</f>
        <v>Industrials</v>
      </c>
      <c r="D395" s="47">
        <v>378235</v>
      </c>
      <c r="E395" s="47" t="s">
        <v>16</v>
      </c>
      <c r="F395" s="47">
        <v>2018</v>
      </c>
      <c r="G395" s="47" t="s">
        <v>17</v>
      </c>
      <c r="H395" s="48">
        <v>43465</v>
      </c>
      <c r="I395" s="48">
        <v>43495</v>
      </c>
      <c r="J395" s="48">
        <v>43515</v>
      </c>
      <c r="K395" s="47">
        <v>164344501</v>
      </c>
      <c r="L395" s="47">
        <v>167346841</v>
      </c>
      <c r="M395" s="47" t="s">
        <v>1981</v>
      </c>
      <c r="N395" s="49">
        <v>139500000</v>
      </c>
      <c r="O395" s="50">
        <v>139500000</v>
      </c>
      <c r="P395" s="51"/>
      <c r="Q395" s="49">
        <v>356400000</v>
      </c>
      <c r="R395" s="50">
        <v>356400000</v>
      </c>
      <c r="S395" s="51"/>
      <c r="T395" s="52"/>
      <c r="U395" s="49"/>
      <c r="V395" s="50"/>
      <c r="W395" s="50"/>
      <c r="X395" s="50"/>
      <c r="Y395" s="51"/>
      <c r="Z395" s="52">
        <v>148600000</v>
      </c>
      <c r="AA395" s="52">
        <v>63900000</v>
      </c>
      <c r="AB395" s="52"/>
      <c r="AC395" s="52"/>
      <c r="AD395" s="52"/>
      <c r="AE395" s="52">
        <v>34000000</v>
      </c>
      <c r="AF395" s="52"/>
      <c r="AG395" s="52">
        <v>50700000</v>
      </c>
      <c r="AH395" s="52">
        <v>644500000</v>
      </c>
      <c r="AI395" s="49">
        <v>555900000</v>
      </c>
      <c r="AJ395" s="50">
        <v>555900000</v>
      </c>
      <c r="AK395" s="51"/>
      <c r="AL395" s="49"/>
      <c r="AM395" s="50"/>
      <c r="AN395" s="50"/>
      <c r="AO395" s="51"/>
      <c r="AP395" s="49">
        <v>4699900000</v>
      </c>
      <c r="AQ395" s="50">
        <v>1227800000</v>
      </c>
      <c r="AR395" s="50">
        <v>3361500000</v>
      </c>
      <c r="AS395" s="50"/>
      <c r="AT395" s="50"/>
      <c r="AU395" s="50"/>
      <c r="AV395" s="50"/>
      <c r="AW395" s="50">
        <v>11100000</v>
      </c>
      <c r="AX395" s="50"/>
      <c r="AY395" s="50"/>
      <c r="AZ395" s="51">
        <v>99500000</v>
      </c>
      <c r="BA395" s="52">
        <v>5255800000</v>
      </c>
      <c r="BB395" s="52">
        <v>5900300000</v>
      </c>
      <c r="BC395" s="49">
        <v>268700000</v>
      </c>
      <c r="BD395" s="50"/>
      <c r="BE395" s="50">
        <v>5200000</v>
      </c>
      <c r="BF395" s="50"/>
      <c r="BG395" s="51">
        <v>263500000</v>
      </c>
      <c r="BH395" s="49">
        <v>672800000</v>
      </c>
      <c r="BI395" s="50"/>
      <c r="BJ395" s="50"/>
      <c r="BK395" s="51"/>
      <c r="BL395" s="49">
        <v>383100000</v>
      </c>
      <c r="BM395" s="50">
        <v>383100000</v>
      </c>
      <c r="BN395" s="50"/>
      <c r="BO395" s="50"/>
      <c r="BP395" s="50"/>
      <c r="BQ395" s="51"/>
      <c r="BR395" s="52">
        <v>1324600000</v>
      </c>
      <c r="BS395" s="49">
        <v>2050500000</v>
      </c>
      <c r="BT395" s="50"/>
      <c r="BU395" s="51"/>
      <c r="BV395" s="49">
        <v>454600000</v>
      </c>
      <c r="BW395" s="50"/>
      <c r="BX395" s="50"/>
      <c r="BY395" s="50"/>
      <c r="BZ395" s="50"/>
      <c r="CA395" s="50"/>
      <c r="CB395" s="50"/>
      <c r="CC395" s="50">
        <v>350600000</v>
      </c>
      <c r="CD395" s="50"/>
      <c r="CE395" s="50"/>
      <c r="CF395" s="51">
        <v>104000000</v>
      </c>
      <c r="CG395" s="52">
        <v>2505100000</v>
      </c>
      <c r="CH395" s="60">
        <v>3829700000</v>
      </c>
      <c r="CI395" s="52"/>
      <c r="CJ395" s="49">
        <v>2283100000</v>
      </c>
      <c r="CK395" s="50"/>
      <c r="CL395" s="50"/>
      <c r="CM395" s="51"/>
      <c r="CN395" s="54">
        <v>-3563200000</v>
      </c>
      <c r="CO395" s="50">
        <v>3942600000</v>
      </c>
      <c r="CP395" s="51">
        <v>-591900000</v>
      </c>
      <c r="CQ395" s="54">
        <v>2070600000</v>
      </c>
      <c r="CR395" s="50"/>
      <c r="CS395" s="56">
        <v>2070600000</v>
      </c>
      <c r="CT395" s="52">
        <v>5900300000</v>
      </c>
    </row>
    <row r="396" spans="1:98" x14ac:dyDescent="0.2">
      <c r="A396" s="47" t="s">
        <v>1201</v>
      </c>
      <c r="B396" s="47" t="s">
        <v>1202</v>
      </c>
      <c r="C396" s="47" t="str">
        <f>VLOOKUP(A396,'[1]S&amp;P 500 Wikipedia'!A:D,3,FALSE)</f>
        <v>Information Technology</v>
      </c>
      <c r="D396" s="47">
        <v>378234</v>
      </c>
      <c r="E396" s="47" t="s">
        <v>16</v>
      </c>
      <c r="F396" s="47">
        <v>2018</v>
      </c>
      <c r="G396" s="47" t="s">
        <v>17</v>
      </c>
      <c r="H396" s="48">
        <v>43465</v>
      </c>
      <c r="I396" s="48">
        <v>43511</v>
      </c>
      <c r="J396" s="48">
        <v>43511</v>
      </c>
      <c r="K396" s="47">
        <v>120940000</v>
      </c>
      <c r="L396" s="47">
        <v>121677000</v>
      </c>
      <c r="M396" s="47" t="s">
        <v>1982</v>
      </c>
      <c r="N396" s="49">
        <v>1269669000</v>
      </c>
      <c r="O396" s="50">
        <v>357415000</v>
      </c>
      <c r="P396" s="51">
        <v>912254000</v>
      </c>
      <c r="Q396" s="49"/>
      <c r="R396" s="50"/>
      <c r="S396" s="51"/>
      <c r="T396" s="52"/>
      <c r="U396" s="49"/>
      <c r="V396" s="50"/>
      <c r="W396" s="50"/>
      <c r="X396" s="50"/>
      <c r="Y396" s="51"/>
      <c r="Z396" s="52">
        <v>47365000</v>
      </c>
      <c r="AA396" s="52"/>
      <c r="AB396" s="52"/>
      <c r="AC396" s="52"/>
      <c r="AD396" s="52"/>
      <c r="AE396" s="52"/>
      <c r="AF396" s="52"/>
      <c r="AG396" s="52">
        <v>47365000</v>
      </c>
      <c r="AH396" s="52">
        <v>1317034000</v>
      </c>
      <c r="AI396" s="49">
        <v>253905000</v>
      </c>
      <c r="AJ396" s="50"/>
      <c r="AK396" s="51"/>
      <c r="AL396" s="49"/>
      <c r="AM396" s="50"/>
      <c r="AN396" s="50"/>
      <c r="AO396" s="51"/>
      <c r="AP396" s="49">
        <v>343565000</v>
      </c>
      <c r="AQ396" s="50"/>
      <c r="AR396" s="50">
        <v>52527000</v>
      </c>
      <c r="AS396" s="50"/>
      <c r="AT396" s="50"/>
      <c r="AU396" s="50">
        <v>104992000</v>
      </c>
      <c r="AV396" s="50"/>
      <c r="AW396" s="50"/>
      <c r="AX396" s="50"/>
      <c r="AY396" s="50"/>
      <c r="AZ396" s="51">
        <v>186046000</v>
      </c>
      <c r="BA396" s="52">
        <v>597470000</v>
      </c>
      <c r="BB396" s="52">
        <v>1914504000</v>
      </c>
      <c r="BC396" s="49">
        <v>215208000</v>
      </c>
      <c r="BD396" s="50"/>
      <c r="BE396" s="50"/>
      <c r="BF396" s="50"/>
      <c r="BG396" s="51"/>
      <c r="BH396" s="49">
        <v>0</v>
      </c>
      <c r="BI396" s="50"/>
      <c r="BJ396" s="50"/>
      <c r="BK396" s="51"/>
      <c r="BL396" s="49">
        <v>732382000</v>
      </c>
      <c r="BM396" s="50">
        <v>732382000</v>
      </c>
      <c r="BN396" s="50"/>
      <c r="BO396" s="50"/>
      <c r="BP396" s="50"/>
      <c r="BQ396" s="51"/>
      <c r="BR396" s="52">
        <v>947590000</v>
      </c>
      <c r="BS396" s="49">
        <v>1785047000</v>
      </c>
      <c r="BT396" s="50">
        <v>1785047000</v>
      </c>
      <c r="BU396" s="51"/>
      <c r="BV396" s="49">
        <v>567341000</v>
      </c>
      <c r="BW396" s="50"/>
      <c r="BX396" s="50"/>
      <c r="BY396" s="50"/>
      <c r="BZ396" s="50"/>
      <c r="CA396" s="50"/>
      <c r="CB396" s="50">
        <v>285720000</v>
      </c>
      <c r="CC396" s="50">
        <v>134000</v>
      </c>
      <c r="CD396" s="50"/>
      <c r="CE396" s="50"/>
      <c r="CF396" s="51">
        <v>281487000</v>
      </c>
      <c r="CG396" s="52">
        <v>2352388000</v>
      </c>
      <c r="CH396" s="60">
        <v>3299978000</v>
      </c>
      <c r="CI396" s="52">
        <v>0</v>
      </c>
      <c r="CJ396" s="49">
        <v>15707126000</v>
      </c>
      <c r="CK396" s="50">
        <v>352000</v>
      </c>
      <c r="CL396" s="50">
        <v>15706774000</v>
      </c>
      <c r="CM396" s="51"/>
      <c r="CN396" s="54"/>
      <c r="CO396" s="50">
        <v>-17089789000</v>
      </c>
      <c r="CP396" s="51">
        <v>-2811000</v>
      </c>
      <c r="CQ396" s="54">
        <v>-1385474000</v>
      </c>
      <c r="CR396" s="50"/>
      <c r="CS396" s="56">
        <v>-1385474000</v>
      </c>
      <c r="CT396" s="52">
        <v>1914504000</v>
      </c>
    </row>
    <row r="397" spans="1:98" x14ac:dyDescent="0.2">
      <c r="A397" s="47" t="s">
        <v>1210</v>
      </c>
      <c r="B397" s="47" t="s">
        <v>1211</v>
      </c>
      <c r="C397" s="47" t="str">
        <f>VLOOKUP(A397,'[1]S&amp;P 500 Wikipedia'!A:D,3,FALSE)</f>
        <v>Health Care</v>
      </c>
      <c r="D397" s="47">
        <v>344083</v>
      </c>
      <c r="E397" s="47" t="s">
        <v>16</v>
      </c>
      <c r="F397" s="47">
        <v>2018</v>
      </c>
      <c r="G397" s="47" t="s">
        <v>17</v>
      </c>
      <c r="H397" s="48">
        <v>43465</v>
      </c>
      <c r="I397" s="48">
        <v>43509</v>
      </c>
      <c r="J397" s="48">
        <v>43509</v>
      </c>
      <c r="K397" s="47">
        <v>254897000</v>
      </c>
      <c r="L397" s="47">
        <v>259842000</v>
      </c>
      <c r="M397" s="47" t="s">
        <v>1983</v>
      </c>
      <c r="N397" s="49">
        <v>3168242000</v>
      </c>
      <c r="O397" s="50">
        <v>2650134000</v>
      </c>
      <c r="P397" s="51">
        <v>518108000</v>
      </c>
      <c r="Q397" s="49">
        <v>409688000</v>
      </c>
      <c r="R397" s="50">
        <v>409688000</v>
      </c>
      <c r="S397" s="51"/>
      <c r="T397" s="52"/>
      <c r="U397" s="49">
        <v>124360000</v>
      </c>
      <c r="V397" s="50"/>
      <c r="W397" s="50"/>
      <c r="X397" s="50"/>
      <c r="Y397" s="51"/>
      <c r="Z397" s="52">
        <v>140819000</v>
      </c>
      <c r="AA397" s="52">
        <v>140819000</v>
      </c>
      <c r="AB397" s="52"/>
      <c r="AC397" s="52"/>
      <c r="AD397" s="52"/>
      <c r="AE397" s="52"/>
      <c r="AF397" s="52"/>
      <c r="AG397" s="52"/>
      <c r="AH397" s="52">
        <v>3843109000</v>
      </c>
      <c r="AI397" s="49">
        <v>812005000</v>
      </c>
      <c r="AJ397" s="50"/>
      <c r="AK397" s="51"/>
      <c r="AL397" s="49"/>
      <c r="AM397" s="50"/>
      <c r="AN397" s="50"/>
      <c r="AO397" s="51"/>
      <c r="AP397" s="49">
        <v>1590784000</v>
      </c>
      <c r="AQ397" s="50"/>
      <c r="AR397" s="50">
        <v>50384000</v>
      </c>
      <c r="AS397" s="50"/>
      <c r="AT397" s="50"/>
      <c r="AU397" s="50">
        <v>1499672000</v>
      </c>
      <c r="AV397" s="50"/>
      <c r="AW397" s="50"/>
      <c r="AX397" s="50"/>
      <c r="AY397" s="50"/>
      <c r="AZ397" s="51">
        <v>40728000</v>
      </c>
      <c r="BA397" s="52">
        <v>2402789000</v>
      </c>
      <c r="BB397" s="52">
        <v>6245898000</v>
      </c>
      <c r="BC397" s="49">
        <v>715482000</v>
      </c>
      <c r="BD397" s="50">
        <v>110987000</v>
      </c>
      <c r="BE397" s="50"/>
      <c r="BF397" s="50"/>
      <c r="BG397" s="51">
        <v>604495000</v>
      </c>
      <c r="BH397" s="49">
        <v>9817000</v>
      </c>
      <c r="BI397" s="50"/>
      <c r="BJ397" s="50"/>
      <c r="BK397" s="51"/>
      <c r="BL397" s="49">
        <v>394993000</v>
      </c>
      <c r="BM397" s="50"/>
      <c r="BN397" s="50"/>
      <c r="BO397" s="50"/>
      <c r="BP397" s="50"/>
      <c r="BQ397" s="51">
        <v>394993000</v>
      </c>
      <c r="BR397" s="52">
        <v>1120292000</v>
      </c>
      <c r="BS397" s="49">
        <v>19658000</v>
      </c>
      <c r="BT397" s="50"/>
      <c r="BU397" s="51"/>
      <c r="BV397" s="49">
        <v>670745000</v>
      </c>
      <c r="BW397" s="50"/>
      <c r="BX397" s="50"/>
      <c r="BY397" s="50"/>
      <c r="BZ397" s="50"/>
      <c r="CA397" s="50"/>
      <c r="CB397" s="50"/>
      <c r="CC397" s="50">
        <v>0</v>
      </c>
      <c r="CD397" s="50"/>
      <c r="CE397" s="50"/>
      <c r="CF397" s="51">
        <v>670745000</v>
      </c>
      <c r="CG397" s="52">
        <v>690403000</v>
      </c>
      <c r="CH397" s="60">
        <v>1810695000</v>
      </c>
      <c r="CI397" s="52">
        <v>0</v>
      </c>
      <c r="CJ397" s="49">
        <v>7424022000</v>
      </c>
      <c r="CK397" s="50"/>
      <c r="CL397" s="50"/>
      <c r="CM397" s="51"/>
      <c r="CN397" s="54"/>
      <c r="CO397" s="50">
        <v>-2989478000</v>
      </c>
      <c r="CP397" s="51">
        <v>659000</v>
      </c>
      <c r="CQ397" s="54">
        <v>4435203000</v>
      </c>
      <c r="CR397" s="50">
        <v>0</v>
      </c>
      <c r="CS397" s="56">
        <v>4435203000</v>
      </c>
      <c r="CT397" s="52">
        <v>6245898000</v>
      </c>
    </row>
    <row r="398" spans="1:98" x14ac:dyDescent="0.2">
      <c r="A398" s="47" t="s">
        <v>1198</v>
      </c>
      <c r="B398" s="47" t="s">
        <v>1199</v>
      </c>
      <c r="C398" s="47" t="str">
        <f>VLOOKUP(A398,'[1]S&amp;P 500 Wikipedia'!A:D,3,FALSE)</f>
        <v>Real Estate</v>
      </c>
      <c r="D398" s="47">
        <v>398980</v>
      </c>
      <c r="E398" s="47" t="s">
        <v>16</v>
      </c>
      <c r="F398" s="47">
        <v>2018</v>
      </c>
      <c r="G398" s="47" t="s">
        <v>17</v>
      </c>
      <c r="H398" s="48">
        <v>43465</v>
      </c>
      <c r="I398" s="48">
        <v>43504</v>
      </c>
      <c r="J398" s="48">
        <v>43504</v>
      </c>
      <c r="K398" s="47">
        <v>356402000</v>
      </c>
      <c r="L398" s="47">
        <v>359996000</v>
      </c>
      <c r="M398" s="47" t="s">
        <v>1984</v>
      </c>
      <c r="N398" s="49">
        <v>72277000</v>
      </c>
      <c r="O398" s="50">
        <v>72277000</v>
      </c>
      <c r="P398" s="51"/>
      <c r="Q398" s="49"/>
      <c r="R398" s="50"/>
      <c r="S398" s="51"/>
      <c r="T398" s="52"/>
      <c r="U398" s="49"/>
      <c r="V398" s="50"/>
      <c r="W398" s="50"/>
      <c r="X398" s="50"/>
      <c r="Y398" s="51"/>
      <c r="Z398" s="52">
        <v>64641000</v>
      </c>
      <c r="AA398" s="52"/>
      <c r="AB398" s="52"/>
      <c r="AC398" s="52">
        <v>5454000</v>
      </c>
      <c r="AD398" s="52"/>
      <c r="AE398" s="52"/>
      <c r="AF398" s="52"/>
      <c r="AG398" s="52">
        <v>59187000</v>
      </c>
      <c r="AH398" s="52">
        <v>136918000</v>
      </c>
      <c r="AI398" s="49">
        <v>20093657000</v>
      </c>
      <c r="AJ398" s="50">
        <v>26476938000</v>
      </c>
      <c r="AK398" s="51">
        <v>-6383281000</v>
      </c>
      <c r="AL398" s="49">
        <v>495869000</v>
      </c>
      <c r="AM398" s="50"/>
      <c r="AN398" s="50"/>
      <c r="AO398" s="51">
        <v>495869000</v>
      </c>
      <c r="AP398" s="49">
        <v>1858111000</v>
      </c>
      <c r="AQ398" s="50"/>
      <c r="AR398" s="50">
        <v>1050548000</v>
      </c>
      <c r="AS398" s="50"/>
      <c r="AT398" s="50"/>
      <c r="AU398" s="50"/>
      <c r="AV398" s="50"/>
      <c r="AW398" s="50"/>
      <c r="AX398" s="50"/>
      <c r="AY398" s="50">
        <v>48378000</v>
      </c>
      <c r="AZ398" s="51">
        <v>759185000</v>
      </c>
      <c r="BA398" s="52">
        <v>22447637000</v>
      </c>
      <c r="BB398" s="52">
        <v>22584555000</v>
      </c>
      <c r="BC398" s="49">
        <v>1185697000</v>
      </c>
      <c r="BD398" s="50">
        <v>1086030000</v>
      </c>
      <c r="BE398" s="50"/>
      <c r="BF398" s="50">
        <v>99667000</v>
      </c>
      <c r="BG398" s="51"/>
      <c r="BH398" s="49"/>
      <c r="BI398" s="50"/>
      <c r="BJ398" s="50"/>
      <c r="BK398" s="51"/>
      <c r="BL398" s="49">
        <v>205000</v>
      </c>
      <c r="BM398" s="50"/>
      <c r="BN398" s="50"/>
      <c r="BO398" s="50"/>
      <c r="BP398" s="50"/>
      <c r="BQ398" s="51">
        <v>205000</v>
      </c>
      <c r="BR398" s="52">
        <v>1185902000</v>
      </c>
      <c r="BS398" s="49">
        <v>10733699000</v>
      </c>
      <c r="BT398" s="50"/>
      <c r="BU398" s="51"/>
      <c r="BV398" s="49">
        <v>205219000</v>
      </c>
      <c r="BW398" s="50"/>
      <c r="BX398" s="50"/>
      <c r="BY398" s="50"/>
      <c r="BZ398" s="50"/>
      <c r="CA398" s="50"/>
      <c r="CB398" s="50"/>
      <c r="CC398" s="50">
        <v>205219000</v>
      </c>
      <c r="CD398" s="50"/>
      <c r="CE398" s="50"/>
      <c r="CF398" s="51">
        <v>0</v>
      </c>
      <c r="CG398" s="52">
        <v>10938918000</v>
      </c>
      <c r="CH398" s="60">
        <v>12124820000</v>
      </c>
      <c r="CI398" s="52">
        <v>0</v>
      </c>
      <c r="CJ398" s="49">
        <v>13165653000</v>
      </c>
      <c r="CK398" s="50">
        <v>89125000</v>
      </c>
      <c r="CL398" s="50">
        <v>13076528000</v>
      </c>
      <c r="CM398" s="51"/>
      <c r="CN398" s="54">
        <v>0</v>
      </c>
      <c r="CO398" s="50">
        <v>-2930214000</v>
      </c>
      <c r="CP398" s="51">
        <v>-19582000</v>
      </c>
      <c r="CQ398" s="54">
        <v>10215857000</v>
      </c>
      <c r="CR398" s="50">
        <v>243878000</v>
      </c>
      <c r="CS398" s="56">
        <v>10459735000</v>
      </c>
      <c r="CT398" s="52">
        <v>22584555000</v>
      </c>
    </row>
    <row r="399" spans="1:98" x14ac:dyDescent="0.2">
      <c r="A399" s="47" t="s">
        <v>1207</v>
      </c>
      <c r="B399" s="47" t="s">
        <v>1208</v>
      </c>
      <c r="C399" s="47" t="str">
        <f>VLOOKUP(A399,'[1]S&amp;P 500 Wikipedia'!A:D,3,FALSE)</f>
        <v>Communication Services</v>
      </c>
      <c r="D399" s="47">
        <v>101219</v>
      </c>
      <c r="E399" s="47" t="s">
        <v>16</v>
      </c>
      <c r="F399" s="47">
        <v>2018</v>
      </c>
      <c r="G399" s="47" t="s">
        <v>17</v>
      </c>
      <c r="H399" s="48">
        <v>43465</v>
      </c>
      <c r="I399" s="48">
        <v>43511</v>
      </c>
      <c r="J399" s="48">
        <v>43511</v>
      </c>
      <c r="K399" s="47">
        <v>4137000000</v>
      </c>
      <c r="L399" s="47">
        <v>4142000000</v>
      </c>
      <c r="M399" s="47" t="s">
        <v>1985</v>
      </c>
      <c r="N399" s="49">
        <v>2745000000</v>
      </c>
      <c r="O399" s="50">
        <v>2745000000</v>
      </c>
      <c r="P399" s="51"/>
      <c r="Q399" s="49">
        <v>25102000000</v>
      </c>
      <c r="R399" s="50">
        <v>25102000000</v>
      </c>
      <c r="S399" s="51"/>
      <c r="T399" s="52"/>
      <c r="U399" s="49">
        <v>1336000000</v>
      </c>
      <c r="V399" s="50"/>
      <c r="W399" s="50"/>
      <c r="X399" s="50"/>
      <c r="Y399" s="51"/>
      <c r="Z399" s="52">
        <v>5453000000</v>
      </c>
      <c r="AA399" s="52">
        <v>5453000000</v>
      </c>
      <c r="AB399" s="52"/>
      <c r="AC399" s="52"/>
      <c r="AD399" s="52"/>
      <c r="AE399" s="52"/>
      <c r="AF399" s="52"/>
      <c r="AG399" s="52"/>
      <c r="AH399" s="52">
        <v>34636000000</v>
      </c>
      <c r="AI399" s="49">
        <v>89286000000</v>
      </c>
      <c r="AJ399" s="50">
        <v>252835000000</v>
      </c>
      <c r="AK399" s="51">
        <v>-163549000000</v>
      </c>
      <c r="AL399" s="49"/>
      <c r="AM399" s="50"/>
      <c r="AN399" s="50"/>
      <c r="AO399" s="51"/>
      <c r="AP399" s="49">
        <v>140907000000</v>
      </c>
      <c r="AQ399" s="50"/>
      <c r="AR399" s="50">
        <v>24614000000</v>
      </c>
      <c r="AS399" s="50">
        <v>9775000000</v>
      </c>
      <c r="AT399" s="50"/>
      <c r="AU399" s="50"/>
      <c r="AV399" s="50"/>
      <c r="AW399" s="50"/>
      <c r="AX399" s="50"/>
      <c r="AY399" s="50">
        <v>671000000</v>
      </c>
      <c r="AZ399" s="51">
        <v>105847000000</v>
      </c>
      <c r="BA399" s="52">
        <v>230193000000</v>
      </c>
      <c r="BB399" s="52">
        <v>264829000000</v>
      </c>
      <c r="BC399" s="49">
        <v>22501000000</v>
      </c>
      <c r="BD399" s="50"/>
      <c r="BE399" s="50"/>
      <c r="BF399" s="50"/>
      <c r="BG399" s="51"/>
      <c r="BH399" s="49">
        <v>7190000000</v>
      </c>
      <c r="BI399" s="50"/>
      <c r="BJ399" s="50"/>
      <c r="BK399" s="51"/>
      <c r="BL399" s="49">
        <v>8239000000</v>
      </c>
      <c r="BM399" s="50"/>
      <c r="BN399" s="50"/>
      <c r="BO399" s="50"/>
      <c r="BP399" s="50"/>
      <c r="BQ399" s="51">
        <v>8239000000</v>
      </c>
      <c r="BR399" s="52">
        <v>37930000000</v>
      </c>
      <c r="BS399" s="49">
        <v>105873000000</v>
      </c>
      <c r="BT399" s="50"/>
      <c r="BU399" s="51"/>
      <c r="BV399" s="49">
        <v>66669000000</v>
      </c>
      <c r="BW399" s="50"/>
      <c r="BX399" s="50">
        <v>18599000000</v>
      </c>
      <c r="BY399" s="50"/>
      <c r="BZ399" s="50"/>
      <c r="CA399" s="50"/>
      <c r="CB399" s="50"/>
      <c r="CC399" s="50">
        <v>33795000000</v>
      </c>
      <c r="CD399" s="50"/>
      <c r="CE399" s="50"/>
      <c r="CF399" s="51">
        <v>14275000000</v>
      </c>
      <c r="CG399" s="52">
        <v>172542000000</v>
      </c>
      <c r="CH399" s="60">
        <v>210472000000</v>
      </c>
      <c r="CI399" s="52">
        <v>0</v>
      </c>
      <c r="CJ399" s="49">
        <v>13866000000</v>
      </c>
      <c r="CK399" s="50"/>
      <c r="CL399" s="50"/>
      <c r="CM399" s="51"/>
      <c r="CN399" s="54">
        <v>-6986000000</v>
      </c>
      <c r="CO399" s="50">
        <v>43542000000</v>
      </c>
      <c r="CP399" s="51">
        <v>2370000000</v>
      </c>
      <c r="CQ399" s="54">
        <v>52792000000</v>
      </c>
      <c r="CR399" s="50">
        <v>1565000000</v>
      </c>
      <c r="CS399" s="56">
        <v>54357000000</v>
      </c>
      <c r="CT399" s="52">
        <v>264829000000</v>
      </c>
    </row>
    <row r="400" spans="1:98" x14ac:dyDescent="0.2">
      <c r="A400" s="47" t="s">
        <v>1225</v>
      </c>
      <c r="B400" s="47" t="s">
        <v>1226</v>
      </c>
      <c r="C400" s="47" t="str">
        <f>VLOOKUP(A400,'[1]S&amp;P 500 Wikipedia'!A:D,3,FALSE)</f>
        <v>Industrials</v>
      </c>
      <c r="D400" s="47">
        <v>749129</v>
      </c>
      <c r="E400" s="47" t="s">
        <v>16</v>
      </c>
      <c r="F400" s="47">
        <v>2018</v>
      </c>
      <c r="G400" s="47" t="s">
        <v>17</v>
      </c>
      <c r="H400" s="48">
        <v>43465</v>
      </c>
      <c r="I400" s="48">
        <v>43523</v>
      </c>
      <c r="J400" s="48">
        <v>43523</v>
      </c>
      <c r="K400" s="47">
        <v>95966000</v>
      </c>
      <c r="L400" s="47">
        <v>96273000</v>
      </c>
      <c r="M400" s="47" t="s">
        <v>1986</v>
      </c>
      <c r="N400" s="49">
        <v>2342354000</v>
      </c>
      <c r="O400" s="50">
        <v>2342354000</v>
      </c>
      <c r="P400" s="51"/>
      <c r="Q400" s="49">
        <v>801193000</v>
      </c>
      <c r="R400" s="50">
        <v>801193000</v>
      </c>
      <c r="S400" s="51"/>
      <c r="T400" s="52"/>
      <c r="U400" s="49">
        <v>844886000</v>
      </c>
      <c r="V400" s="50"/>
      <c r="W400" s="50"/>
      <c r="X400" s="50"/>
      <c r="Y400" s="51"/>
      <c r="Z400" s="52">
        <v>461234000</v>
      </c>
      <c r="AA400" s="52"/>
      <c r="AB400" s="52"/>
      <c r="AC400" s="52"/>
      <c r="AD400" s="52"/>
      <c r="AE400" s="52"/>
      <c r="AF400" s="52"/>
      <c r="AG400" s="52">
        <v>461234000</v>
      </c>
      <c r="AH400" s="52">
        <v>4449667000</v>
      </c>
      <c r="AI400" s="49">
        <v>563737000</v>
      </c>
      <c r="AJ400" s="50">
        <v>1036550000</v>
      </c>
      <c r="AK400" s="51">
        <v>-472813000</v>
      </c>
      <c r="AL400" s="49"/>
      <c r="AM400" s="50"/>
      <c r="AN400" s="50"/>
      <c r="AO400" s="51"/>
      <c r="AP400" s="49">
        <v>3635830000</v>
      </c>
      <c r="AQ400" s="50"/>
      <c r="AR400" s="50">
        <v>2396544000</v>
      </c>
      <c r="AS400" s="50">
        <v>1129880000</v>
      </c>
      <c r="AT400" s="50"/>
      <c r="AU400" s="50"/>
      <c r="AV400" s="50"/>
      <c r="AW400" s="50"/>
      <c r="AX400" s="50"/>
      <c r="AY400" s="50"/>
      <c r="AZ400" s="51">
        <v>109406000</v>
      </c>
      <c r="BA400" s="52">
        <v>4199567000</v>
      </c>
      <c r="BB400" s="52">
        <v>8649234000</v>
      </c>
      <c r="BC400" s="49">
        <v>1209053000</v>
      </c>
      <c r="BD400" s="50">
        <v>589449000</v>
      </c>
      <c r="BE400" s="50"/>
      <c r="BF400" s="50"/>
      <c r="BG400" s="51">
        <v>619604000</v>
      </c>
      <c r="BH400" s="49">
        <v>64099000</v>
      </c>
      <c r="BI400" s="50"/>
      <c r="BJ400" s="50"/>
      <c r="BK400" s="51"/>
      <c r="BL400" s="49">
        <v>373538000</v>
      </c>
      <c r="BM400" s="50"/>
      <c r="BN400" s="50"/>
      <c r="BO400" s="50"/>
      <c r="BP400" s="50"/>
      <c r="BQ400" s="51">
        <v>373538000</v>
      </c>
      <c r="BR400" s="52">
        <v>1646690000</v>
      </c>
      <c r="BS400" s="49">
        <v>3792774000</v>
      </c>
      <c r="BT400" s="50"/>
      <c r="BU400" s="51"/>
      <c r="BV400" s="49">
        <v>340695000</v>
      </c>
      <c r="BW400" s="50"/>
      <c r="BX400" s="50">
        <v>95446000</v>
      </c>
      <c r="BY400" s="50"/>
      <c r="BZ400" s="50"/>
      <c r="CA400" s="50"/>
      <c r="CB400" s="50"/>
      <c r="CC400" s="50">
        <v>198269000</v>
      </c>
      <c r="CD400" s="50"/>
      <c r="CE400" s="50"/>
      <c r="CF400" s="51">
        <v>46980000</v>
      </c>
      <c r="CG400" s="52">
        <v>4133469000</v>
      </c>
      <c r="CH400" s="60">
        <v>5780159000</v>
      </c>
      <c r="CI400" s="52">
        <v>0</v>
      </c>
      <c r="CJ400" s="49">
        <v>915891000</v>
      </c>
      <c r="CK400" s="50"/>
      <c r="CL400" s="50"/>
      <c r="CM400" s="51"/>
      <c r="CN400" s="54">
        <v>-816145000</v>
      </c>
      <c r="CO400" s="50">
        <v>3021968000</v>
      </c>
      <c r="CP400" s="51">
        <v>-256583000</v>
      </c>
      <c r="CQ400" s="54">
        <v>2865131000</v>
      </c>
      <c r="CR400" s="50">
        <v>3944000</v>
      </c>
      <c r="CS400" s="56">
        <v>2869075000</v>
      </c>
      <c r="CT400" s="52">
        <v>8649234000</v>
      </c>
    </row>
    <row r="401" spans="1:98" x14ac:dyDescent="0.2">
      <c r="A401" s="47" t="s">
        <v>1237</v>
      </c>
      <c r="B401" s="47" t="s">
        <v>1238</v>
      </c>
      <c r="C401" s="47" t="str">
        <f>VLOOKUP(A401,'[1]S&amp;P 500 Wikipedia'!A:D,3,FALSE)</f>
        <v>Health Care</v>
      </c>
      <c r="D401" s="47">
        <v>378240</v>
      </c>
      <c r="E401" s="47" t="s">
        <v>16</v>
      </c>
      <c r="F401" s="47">
        <v>2018</v>
      </c>
      <c r="G401" s="47" t="s">
        <v>17</v>
      </c>
      <c r="H401" s="48">
        <v>43465</v>
      </c>
      <c r="I401" s="48">
        <v>43522</v>
      </c>
      <c r="J401" s="48">
        <v>43588</v>
      </c>
      <c r="K401" s="47">
        <v>74677000</v>
      </c>
      <c r="L401" s="47">
        <v>75183000</v>
      </c>
      <c r="M401" s="47" t="s">
        <v>2157</v>
      </c>
      <c r="N401" s="49">
        <v>1735224000</v>
      </c>
      <c r="O401" s="50">
        <v>796280000</v>
      </c>
      <c r="P401" s="51">
        <v>938944000</v>
      </c>
      <c r="Q401" s="49">
        <v>568316000</v>
      </c>
      <c r="R401" s="50">
        <v>568316000</v>
      </c>
      <c r="S401" s="51"/>
      <c r="T401" s="52"/>
      <c r="U401" s="49">
        <v>291569000</v>
      </c>
      <c r="V401" s="50"/>
      <c r="W401" s="50"/>
      <c r="X401" s="50"/>
      <c r="Y401" s="51"/>
      <c r="Z401" s="52">
        <v>68054000</v>
      </c>
      <c r="AA401" s="52"/>
      <c r="AB401" s="52"/>
      <c r="AC401" s="52"/>
      <c r="AD401" s="52"/>
      <c r="AE401" s="52"/>
      <c r="AF401" s="52"/>
      <c r="AG401" s="52">
        <v>68054000</v>
      </c>
      <c r="AH401" s="52">
        <v>2663163000</v>
      </c>
      <c r="AI401" s="49">
        <v>343083000</v>
      </c>
      <c r="AJ401" s="50"/>
      <c r="AK401" s="51"/>
      <c r="AL401" s="49"/>
      <c r="AM401" s="50"/>
      <c r="AN401" s="50"/>
      <c r="AO401" s="51"/>
      <c r="AP401" s="49">
        <v>721180000</v>
      </c>
      <c r="AQ401" s="50">
        <v>246902000</v>
      </c>
      <c r="AR401" s="50">
        <v>355614000</v>
      </c>
      <c r="AS401" s="50"/>
      <c r="AT401" s="50"/>
      <c r="AU401" s="50"/>
      <c r="AV401" s="50"/>
      <c r="AW401" s="50"/>
      <c r="AX401" s="50"/>
      <c r="AY401" s="50"/>
      <c r="AZ401" s="51">
        <v>118664000</v>
      </c>
      <c r="BA401" s="52">
        <v>1064263000</v>
      </c>
      <c r="BB401" s="52">
        <v>3727426000</v>
      </c>
      <c r="BC401" s="49">
        <v>190961000</v>
      </c>
      <c r="BD401" s="50">
        <v>68168000</v>
      </c>
      <c r="BE401" s="50">
        <v>22943000</v>
      </c>
      <c r="BF401" s="50"/>
      <c r="BG401" s="51">
        <v>99850000</v>
      </c>
      <c r="BH401" s="49">
        <v>178000</v>
      </c>
      <c r="BI401" s="50"/>
      <c r="BJ401" s="50"/>
      <c r="BK401" s="51"/>
      <c r="BL401" s="49">
        <v>257792000</v>
      </c>
      <c r="BM401" s="50">
        <v>164965000</v>
      </c>
      <c r="BN401" s="50"/>
      <c r="BO401" s="50"/>
      <c r="BP401" s="50"/>
      <c r="BQ401" s="51">
        <v>92827000</v>
      </c>
      <c r="BR401" s="52">
        <v>448931000</v>
      </c>
      <c r="BS401" s="49">
        <v>1148172000</v>
      </c>
      <c r="BT401" s="50"/>
      <c r="BU401" s="51"/>
      <c r="BV401" s="49">
        <v>563065000</v>
      </c>
      <c r="BW401" s="50"/>
      <c r="BX401" s="50">
        <v>55853000</v>
      </c>
      <c r="BY401" s="50"/>
      <c r="BZ401" s="50"/>
      <c r="CA401" s="50"/>
      <c r="CB401" s="50"/>
      <c r="CC401" s="50"/>
      <c r="CD401" s="50"/>
      <c r="CE401" s="50"/>
      <c r="CF401" s="51">
        <v>507212000</v>
      </c>
      <c r="CG401" s="52">
        <v>1711237000</v>
      </c>
      <c r="CH401" s="60">
        <v>2160168000</v>
      </c>
      <c r="CI401" s="52">
        <v>0</v>
      </c>
      <c r="CJ401" s="49">
        <v>1836346000</v>
      </c>
      <c r="CK401" s="50"/>
      <c r="CL401" s="50"/>
      <c r="CM401" s="51"/>
      <c r="CN401" s="54">
        <v>-6146322000</v>
      </c>
      <c r="CO401" s="50">
        <v>5995205000</v>
      </c>
      <c r="CP401" s="51">
        <v>-117971000</v>
      </c>
      <c r="CQ401" s="54">
        <v>1567258000</v>
      </c>
      <c r="CR401" s="50"/>
      <c r="CS401" s="56">
        <v>1567258000</v>
      </c>
      <c r="CT401" s="52">
        <v>3727426000</v>
      </c>
    </row>
    <row r="402" spans="1:98" x14ac:dyDescent="0.2">
      <c r="A402" s="47" t="s">
        <v>1228</v>
      </c>
      <c r="B402" s="47" t="s">
        <v>1229</v>
      </c>
      <c r="C402" s="47" t="str">
        <f>VLOOKUP(A402,'[1]S&amp;P 500 Wikipedia'!A:D,3,FALSE)</f>
        <v>Consumer Staples</v>
      </c>
      <c r="D402" s="47">
        <v>87466</v>
      </c>
      <c r="E402" s="47" t="s">
        <v>16</v>
      </c>
      <c r="F402" s="47">
        <v>2018</v>
      </c>
      <c r="G402" s="47" t="s">
        <v>17</v>
      </c>
      <c r="H402" s="48">
        <v>43343</v>
      </c>
      <c r="I402" s="48">
        <v>43384</v>
      </c>
      <c r="J402" s="48">
        <v>43384</v>
      </c>
      <c r="K402" s="47">
        <v>974800000</v>
      </c>
      <c r="L402" s="47">
        <v>978100000</v>
      </c>
      <c r="M402" s="47" t="s">
        <v>1988</v>
      </c>
      <c r="N402" s="49">
        <v>785000000</v>
      </c>
      <c r="O402" s="50">
        <v>785000000</v>
      </c>
      <c r="P402" s="51"/>
      <c r="Q402" s="49">
        <v>6573000000</v>
      </c>
      <c r="R402" s="50">
        <v>6573000000</v>
      </c>
      <c r="S402" s="51"/>
      <c r="T402" s="52"/>
      <c r="U402" s="49">
        <v>9565000000</v>
      </c>
      <c r="V402" s="50"/>
      <c r="W402" s="50"/>
      <c r="X402" s="50"/>
      <c r="Y402" s="51"/>
      <c r="Z402" s="52">
        <v>923000000</v>
      </c>
      <c r="AA402" s="52"/>
      <c r="AB402" s="52"/>
      <c r="AC402" s="52"/>
      <c r="AD402" s="52"/>
      <c r="AE402" s="52"/>
      <c r="AF402" s="52"/>
      <c r="AG402" s="52">
        <v>923000000</v>
      </c>
      <c r="AH402" s="52">
        <v>17846000000</v>
      </c>
      <c r="AI402" s="49">
        <v>13911000000</v>
      </c>
      <c r="AJ402" s="50"/>
      <c r="AK402" s="51"/>
      <c r="AL402" s="49">
        <v>6610000000</v>
      </c>
      <c r="AM402" s="50"/>
      <c r="AN402" s="50"/>
      <c r="AO402" s="51"/>
      <c r="AP402" s="49">
        <v>29757000000</v>
      </c>
      <c r="AQ402" s="50">
        <v>11783000000</v>
      </c>
      <c r="AR402" s="50">
        <v>16914000000</v>
      </c>
      <c r="AS402" s="50"/>
      <c r="AT402" s="50"/>
      <c r="AU402" s="50"/>
      <c r="AV402" s="50"/>
      <c r="AW402" s="50"/>
      <c r="AX402" s="50"/>
      <c r="AY402" s="50"/>
      <c r="AZ402" s="51">
        <v>1060000000</v>
      </c>
      <c r="BA402" s="52">
        <v>50278000000</v>
      </c>
      <c r="BB402" s="52">
        <v>68124000000</v>
      </c>
      <c r="BC402" s="49">
        <v>19428000000</v>
      </c>
      <c r="BD402" s="50">
        <v>13566000000</v>
      </c>
      <c r="BE402" s="50"/>
      <c r="BF402" s="50"/>
      <c r="BG402" s="51">
        <v>5862000000</v>
      </c>
      <c r="BH402" s="49">
        <v>1966000000</v>
      </c>
      <c r="BI402" s="50"/>
      <c r="BJ402" s="50"/>
      <c r="BK402" s="51"/>
      <c r="BL402" s="49">
        <v>273000000</v>
      </c>
      <c r="BM402" s="50"/>
      <c r="BN402" s="50"/>
      <c r="BO402" s="50">
        <v>273000000</v>
      </c>
      <c r="BP402" s="50"/>
      <c r="BQ402" s="51"/>
      <c r="BR402" s="52">
        <v>21667000000</v>
      </c>
      <c r="BS402" s="49">
        <v>12431000000</v>
      </c>
      <c r="BT402" s="50"/>
      <c r="BU402" s="51"/>
      <c r="BV402" s="49">
        <v>7337000000</v>
      </c>
      <c r="BW402" s="50"/>
      <c r="BX402" s="50"/>
      <c r="BY402" s="50"/>
      <c r="BZ402" s="50"/>
      <c r="CA402" s="50"/>
      <c r="CB402" s="50"/>
      <c r="CC402" s="50">
        <v>1815000000</v>
      </c>
      <c r="CD402" s="50"/>
      <c r="CE402" s="50"/>
      <c r="CF402" s="51">
        <v>5522000000</v>
      </c>
      <c r="CG402" s="52">
        <v>19768000000</v>
      </c>
      <c r="CH402" s="60">
        <v>41435000000</v>
      </c>
      <c r="CI402" s="52">
        <v>0</v>
      </c>
      <c r="CJ402" s="49">
        <v>10505000000</v>
      </c>
      <c r="CK402" s="50"/>
      <c r="CL402" s="50"/>
      <c r="CM402" s="51"/>
      <c r="CN402" s="54">
        <v>-15047000000</v>
      </c>
      <c r="CO402" s="50">
        <v>33551000000</v>
      </c>
      <c r="CP402" s="51">
        <v>-3002000000</v>
      </c>
      <c r="CQ402" s="54">
        <v>26007000000</v>
      </c>
      <c r="CR402" s="50">
        <v>682000000</v>
      </c>
      <c r="CS402" s="56">
        <v>26689000000</v>
      </c>
      <c r="CT402" s="52">
        <v>68124000000</v>
      </c>
    </row>
    <row r="403" spans="1:98" x14ac:dyDescent="0.2">
      <c r="A403" s="47" t="s">
        <v>1246</v>
      </c>
      <c r="B403" s="47" t="s">
        <v>1247</v>
      </c>
      <c r="C403" s="47" t="str">
        <f>VLOOKUP(A403,'[1]S&amp;P 500 Wikipedia'!A:D,3,FALSE)</f>
        <v>Information Technology</v>
      </c>
      <c r="D403" s="47">
        <v>250582</v>
      </c>
      <c r="E403" s="47" t="s">
        <v>16</v>
      </c>
      <c r="F403" s="47">
        <v>2019</v>
      </c>
      <c r="G403" s="47" t="s">
        <v>17</v>
      </c>
      <c r="H403" s="48">
        <v>43646</v>
      </c>
      <c r="I403" s="48">
        <v>43704</v>
      </c>
      <c r="J403" s="48">
        <v>43704</v>
      </c>
      <c r="K403" s="47">
        <v>294000000</v>
      </c>
      <c r="L403" s="47">
        <v>288000000</v>
      </c>
      <c r="M403" s="47" t="s">
        <v>1989</v>
      </c>
      <c r="N403" s="49">
        <v>3455000000</v>
      </c>
      <c r="O403" s="50">
        <v>3455000000</v>
      </c>
      <c r="P403" s="51"/>
      <c r="Q403" s="49">
        <v>1204000000</v>
      </c>
      <c r="R403" s="50">
        <v>1204000000</v>
      </c>
      <c r="S403" s="51"/>
      <c r="T403" s="52"/>
      <c r="U403" s="49">
        <v>3283000000</v>
      </c>
      <c r="V403" s="50"/>
      <c r="W403" s="50"/>
      <c r="X403" s="50"/>
      <c r="Y403" s="51"/>
      <c r="Z403" s="52">
        <v>535000000</v>
      </c>
      <c r="AA403" s="52"/>
      <c r="AB403" s="52"/>
      <c r="AC403" s="52"/>
      <c r="AD403" s="52"/>
      <c r="AE403" s="52"/>
      <c r="AF403" s="52"/>
      <c r="AG403" s="52">
        <v>535000000</v>
      </c>
      <c r="AH403" s="52">
        <v>8477000000</v>
      </c>
      <c r="AI403" s="49">
        <v>2843000000</v>
      </c>
      <c r="AJ403" s="50"/>
      <c r="AK403" s="51"/>
      <c r="AL403" s="49"/>
      <c r="AM403" s="50"/>
      <c r="AN403" s="50"/>
      <c r="AO403" s="51"/>
      <c r="AP403" s="49">
        <v>15050000000</v>
      </c>
      <c r="AQ403" s="50"/>
      <c r="AR403" s="50">
        <v>10076000000</v>
      </c>
      <c r="AS403" s="50">
        <v>1711000000</v>
      </c>
      <c r="AT403" s="50"/>
      <c r="AU403" s="50"/>
      <c r="AV403" s="50"/>
      <c r="AW403" s="50"/>
      <c r="AX403" s="50"/>
      <c r="AY403" s="50"/>
      <c r="AZ403" s="51">
        <v>3263000000</v>
      </c>
      <c r="BA403" s="52">
        <v>17893000000</v>
      </c>
      <c r="BB403" s="52">
        <v>26370000000</v>
      </c>
      <c r="BC403" s="49">
        <v>3541000000</v>
      </c>
      <c r="BD403" s="50">
        <v>1567000000</v>
      </c>
      <c r="BE403" s="50"/>
      <c r="BF403" s="50"/>
      <c r="BG403" s="51">
        <v>1974000000</v>
      </c>
      <c r="BH403" s="49">
        <v>276000000</v>
      </c>
      <c r="BI403" s="50"/>
      <c r="BJ403" s="50"/>
      <c r="BK403" s="51"/>
      <c r="BL403" s="49"/>
      <c r="BM403" s="50"/>
      <c r="BN403" s="50"/>
      <c r="BO403" s="50"/>
      <c r="BP403" s="50"/>
      <c r="BQ403" s="51"/>
      <c r="BR403" s="52">
        <v>3817000000</v>
      </c>
      <c r="BS403" s="49">
        <v>10246000000</v>
      </c>
      <c r="BT403" s="50"/>
      <c r="BU403" s="51"/>
      <c r="BV403" s="49">
        <v>2340000000</v>
      </c>
      <c r="BW403" s="50"/>
      <c r="BX403" s="50"/>
      <c r="BY403" s="50"/>
      <c r="BZ403" s="50"/>
      <c r="CA403" s="50"/>
      <c r="CB403" s="50"/>
      <c r="CC403" s="50"/>
      <c r="CD403" s="50"/>
      <c r="CE403" s="50"/>
      <c r="CF403" s="51">
        <v>2340000000</v>
      </c>
      <c r="CG403" s="52">
        <v>12586000000</v>
      </c>
      <c r="CH403" s="60">
        <v>16403000000</v>
      </c>
      <c r="CI403" s="52">
        <v>0</v>
      </c>
      <c r="CJ403" s="49">
        <v>3854000000</v>
      </c>
      <c r="CK403" s="50"/>
      <c r="CL403" s="50"/>
      <c r="CM403" s="51"/>
      <c r="CN403" s="54">
        <v>-1268000000</v>
      </c>
      <c r="CO403" s="50">
        <v>7449000000</v>
      </c>
      <c r="CP403" s="51">
        <v>-68000000</v>
      </c>
      <c r="CQ403" s="54">
        <v>9967000000</v>
      </c>
      <c r="CR403" s="50"/>
      <c r="CS403" s="56">
        <v>9967000000</v>
      </c>
      <c r="CT403" s="52">
        <v>26370000000</v>
      </c>
    </row>
    <row r="404" spans="1:98" x14ac:dyDescent="0.2">
      <c r="A404" s="47" t="s">
        <v>1240</v>
      </c>
      <c r="B404" s="47" t="s">
        <v>1241</v>
      </c>
      <c r="C404" s="47" t="str">
        <f>VLOOKUP(A404,'[1]S&amp;P 500 Wikipedia'!A:D,3,FALSE)</f>
        <v>Utilities</v>
      </c>
      <c r="D404" s="47">
        <v>378244</v>
      </c>
      <c r="E404" s="47" t="s">
        <v>16</v>
      </c>
      <c r="F404" s="47">
        <v>2018</v>
      </c>
      <c r="G404" s="47" t="s">
        <v>17</v>
      </c>
      <c r="H404" s="48">
        <v>43465</v>
      </c>
      <c r="I404" s="48">
        <v>43522</v>
      </c>
      <c r="J404" s="48">
        <v>43522</v>
      </c>
      <c r="K404" s="47">
        <v>315500000</v>
      </c>
      <c r="L404" s="47">
        <v>316900000</v>
      </c>
      <c r="M404" s="47" t="s">
        <v>1990</v>
      </c>
      <c r="N404" s="49">
        <v>84500000</v>
      </c>
      <c r="O404" s="50">
        <v>84500000</v>
      </c>
      <c r="P404" s="51"/>
      <c r="Q404" s="49">
        <v>1280900000</v>
      </c>
      <c r="R404" s="50"/>
      <c r="S404" s="51"/>
      <c r="T404" s="52"/>
      <c r="U404" s="49">
        <v>548200000</v>
      </c>
      <c r="V404" s="50"/>
      <c r="W404" s="50"/>
      <c r="X404" s="50"/>
      <c r="Y404" s="51"/>
      <c r="Z404" s="52">
        <v>334000000</v>
      </c>
      <c r="AA404" s="52">
        <v>334000000</v>
      </c>
      <c r="AB404" s="52"/>
      <c r="AC404" s="52"/>
      <c r="AD404" s="52"/>
      <c r="AE404" s="52"/>
      <c r="AF404" s="52"/>
      <c r="AG404" s="52"/>
      <c r="AH404" s="52">
        <v>2247600000</v>
      </c>
      <c r="AI404" s="49">
        <v>22000900000</v>
      </c>
      <c r="AJ404" s="50"/>
      <c r="AK404" s="51"/>
      <c r="AL404" s="49">
        <v>1665300000</v>
      </c>
      <c r="AM404" s="50">
        <v>1665300000</v>
      </c>
      <c r="AN404" s="50"/>
      <c r="AO404" s="51"/>
      <c r="AP404" s="49">
        <v>7562000000</v>
      </c>
      <c r="AQ404" s="50"/>
      <c r="AR404" s="50">
        <v>3052800000</v>
      </c>
      <c r="AS404" s="50"/>
      <c r="AT404" s="50"/>
      <c r="AU404" s="50"/>
      <c r="AV404" s="50"/>
      <c r="AW404" s="50"/>
      <c r="AX404" s="50"/>
      <c r="AY404" s="50"/>
      <c r="AZ404" s="51">
        <v>4509200000</v>
      </c>
      <c r="BA404" s="52">
        <v>31228200000</v>
      </c>
      <c r="BB404" s="52">
        <v>33475800000</v>
      </c>
      <c r="BC404" s="49">
        <v>1061800000</v>
      </c>
      <c r="BD404" s="50">
        <v>876400000</v>
      </c>
      <c r="BE404" s="50"/>
      <c r="BF404" s="50"/>
      <c r="BG404" s="51">
        <v>185400000</v>
      </c>
      <c r="BH404" s="49">
        <v>1805100000</v>
      </c>
      <c r="BI404" s="50">
        <v>1440100000</v>
      </c>
      <c r="BJ404" s="50"/>
      <c r="BK404" s="51">
        <v>365000000</v>
      </c>
      <c r="BL404" s="49">
        <v>464800000</v>
      </c>
      <c r="BM404" s="50"/>
      <c r="BN404" s="50"/>
      <c r="BO404" s="50"/>
      <c r="BP404" s="50"/>
      <c r="BQ404" s="51">
        <v>464800000</v>
      </c>
      <c r="BR404" s="52">
        <v>3331700000</v>
      </c>
      <c r="BS404" s="49">
        <v>9994000000</v>
      </c>
      <c r="BT404" s="50"/>
      <c r="BU404" s="51"/>
      <c r="BV404" s="49">
        <v>10307400000</v>
      </c>
      <c r="BW404" s="50"/>
      <c r="BX404" s="50">
        <v>422800000</v>
      </c>
      <c r="BY404" s="50"/>
      <c r="BZ404" s="50"/>
      <c r="CA404" s="50"/>
      <c r="CB404" s="50">
        <v>520400000</v>
      </c>
      <c r="CC404" s="50">
        <v>3388100000</v>
      </c>
      <c r="CD404" s="50"/>
      <c r="CE404" s="50"/>
      <c r="CF404" s="51">
        <v>5976100000</v>
      </c>
      <c r="CG404" s="52">
        <v>20301400000</v>
      </c>
      <c r="CH404" s="60">
        <v>23633100000</v>
      </c>
      <c r="CI404" s="52">
        <v>30400000</v>
      </c>
      <c r="CJ404" s="49">
        <v>4253300000</v>
      </c>
      <c r="CK404" s="50">
        <v>3200000</v>
      </c>
      <c r="CL404" s="50">
        <v>4250100000</v>
      </c>
      <c r="CM404" s="51"/>
      <c r="CN404" s="54"/>
      <c r="CO404" s="50">
        <v>5538200000</v>
      </c>
      <c r="CP404" s="51">
        <v>-2600000</v>
      </c>
      <c r="CQ404" s="54">
        <v>9819300000</v>
      </c>
      <c r="CR404" s="50">
        <v>23400000</v>
      </c>
      <c r="CS404" s="56">
        <v>9842700000</v>
      </c>
      <c r="CT404" s="52">
        <v>33475800000</v>
      </c>
    </row>
    <row r="405" spans="1:98" x14ac:dyDescent="0.2">
      <c r="A405" s="47" t="s">
        <v>1243</v>
      </c>
      <c r="B405" s="47" t="s">
        <v>1244</v>
      </c>
      <c r="C405" s="47" t="str">
        <f>VLOOKUP(A405,'[1]S&amp;P 500 Wikipedia'!A:D,3,FALSE)</f>
        <v>Real Estate</v>
      </c>
      <c r="D405" s="47">
        <v>378241</v>
      </c>
      <c r="E405" s="47" t="s">
        <v>16</v>
      </c>
      <c r="F405" s="47">
        <v>2018</v>
      </c>
      <c r="G405" s="47" t="s">
        <v>17</v>
      </c>
      <c r="H405" s="48">
        <v>43465</v>
      </c>
      <c r="I405" s="48">
        <v>43521</v>
      </c>
      <c r="J405" s="48">
        <v>43521</v>
      </c>
      <c r="K405" s="47">
        <v>378391000</v>
      </c>
      <c r="L405" s="47">
        <v>380181000</v>
      </c>
      <c r="M405" s="47" t="s">
        <v>1991</v>
      </c>
      <c r="N405" s="49">
        <v>215376000</v>
      </c>
      <c r="O405" s="50">
        <v>215376000</v>
      </c>
      <c r="P405" s="51"/>
      <c r="Q405" s="49">
        <v>1384278000</v>
      </c>
      <c r="R405" s="50">
        <v>1053939000</v>
      </c>
      <c r="S405" s="51">
        <v>330339000</v>
      </c>
      <c r="T405" s="52"/>
      <c r="U405" s="49"/>
      <c r="V405" s="50"/>
      <c r="W405" s="50"/>
      <c r="X405" s="50"/>
      <c r="Y405" s="51"/>
      <c r="Z405" s="52">
        <v>2272183000</v>
      </c>
      <c r="AA405" s="52"/>
      <c r="AB405" s="52"/>
      <c r="AC405" s="52">
        <v>590271000</v>
      </c>
      <c r="AD405" s="52"/>
      <c r="AE405" s="52"/>
      <c r="AF405" s="52"/>
      <c r="AG405" s="52">
        <v>1681912000</v>
      </c>
      <c r="AH405" s="52">
        <v>3871837000</v>
      </c>
      <c r="AI405" s="49">
        <v>25919000000</v>
      </c>
      <c r="AJ405" s="50">
        <v>31418958000</v>
      </c>
      <c r="AK405" s="51">
        <v>-5499958000</v>
      </c>
      <c r="AL405" s="49"/>
      <c r="AM405" s="50"/>
      <c r="AN405" s="50"/>
      <c r="AO405" s="51"/>
      <c r="AP405" s="49">
        <v>551235000</v>
      </c>
      <c r="AQ405" s="50"/>
      <c r="AR405" s="50">
        <v>68321000</v>
      </c>
      <c r="AS405" s="50"/>
      <c r="AT405" s="50"/>
      <c r="AU405" s="50"/>
      <c r="AV405" s="50"/>
      <c r="AW405" s="50"/>
      <c r="AX405" s="50"/>
      <c r="AY405" s="50">
        <v>482914000</v>
      </c>
      <c r="AZ405" s="51"/>
      <c r="BA405" s="52">
        <v>26470235000</v>
      </c>
      <c r="BB405" s="52">
        <v>30342072000</v>
      </c>
      <c r="BC405" s="49"/>
      <c r="BD405" s="50"/>
      <c r="BE405" s="50"/>
      <c r="BF405" s="50"/>
      <c r="BG405" s="51"/>
      <c r="BH405" s="49"/>
      <c r="BI405" s="50"/>
      <c r="BJ405" s="50"/>
      <c r="BK405" s="51"/>
      <c r="BL405" s="49">
        <v>1034283000</v>
      </c>
      <c r="BM405" s="50"/>
      <c r="BN405" s="50"/>
      <c r="BO405" s="50"/>
      <c r="BP405" s="50"/>
      <c r="BQ405" s="51">
        <v>1034283000</v>
      </c>
      <c r="BR405" s="52">
        <v>1034283000</v>
      </c>
      <c r="BS405" s="49">
        <v>13297144000</v>
      </c>
      <c r="BT405" s="50">
        <v>13226476000</v>
      </c>
      <c r="BU405" s="51">
        <v>70668000</v>
      </c>
      <c r="BV405" s="49"/>
      <c r="BW405" s="50"/>
      <c r="BX405" s="50"/>
      <c r="BY405" s="50"/>
      <c r="BZ405" s="50"/>
      <c r="CA405" s="50"/>
      <c r="CB405" s="50"/>
      <c r="CC405" s="50"/>
      <c r="CD405" s="50"/>
      <c r="CE405" s="50"/>
      <c r="CF405" s="51"/>
      <c r="CG405" s="52">
        <v>13297144000</v>
      </c>
      <c r="CH405" s="60">
        <v>14331427000</v>
      </c>
      <c r="CI405" s="52">
        <v>718498000</v>
      </c>
      <c r="CJ405" s="49">
        <v>7990570000</v>
      </c>
      <c r="CK405" s="50">
        <v>384465000</v>
      </c>
      <c r="CL405" s="50">
        <v>18424368000</v>
      </c>
      <c r="CM405" s="51">
        <v>-10818263000</v>
      </c>
      <c r="CN405" s="54">
        <v>-68499000</v>
      </c>
      <c r="CO405" s="50">
        <v>6121534000</v>
      </c>
      <c r="CP405" s="51">
        <v>-129769000</v>
      </c>
      <c r="CQ405" s="54">
        <v>14632334000</v>
      </c>
      <c r="CR405" s="50">
        <v>1378311000</v>
      </c>
      <c r="CS405" s="56">
        <v>16010645000</v>
      </c>
      <c r="CT405" s="52">
        <v>30342072000</v>
      </c>
    </row>
    <row r="406" spans="1:98" x14ac:dyDescent="0.2">
      <c r="A406" s="47" t="s">
        <v>1258</v>
      </c>
      <c r="B406" s="47" t="s">
        <v>1259</v>
      </c>
      <c r="C406" s="47" t="str">
        <f>VLOOKUP(A406,'[1]S&amp;P 500 Wikipedia'!A:D,3,FALSE)</f>
        <v>Consumer Discretionary</v>
      </c>
      <c r="D406" s="47">
        <v>104227</v>
      </c>
      <c r="E406" s="47" t="s">
        <v>16</v>
      </c>
      <c r="F406" s="47">
        <v>2018</v>
      </c>
      <c r="G406" s="47" t="s">
        <v>17</v>
      </c>
      <c r="H406" s="48">
        <v>43465</v>
      </c>
      <c r="I406" s="48">
        <v>43508</v>
      </c>
      <c r="J406" s="48">
        <v>43508</v>
      </c>
      <c r="K406" s="47">
        <v>64000000</v>
      </c>
      <c r="L406" s="47">
        <v>62300000</v>
      </c>
      <c r="M406" s="47" t="s">
        <v>1992</v>
      </c>
      <c r="N406" s="49">
        <v>1498000000</v>
      </c>
      <c r="O406" s="50">
        <v>1498000000</v>
      </c>
      <c r="P406" s="51"/>
      <c r="Q406" s="49">
        <v>2210000000</v>
      </c>
      <c r="R406" s="50">
        <v>2210000000</v>
      </c>
      <c r="S406" s="51"/>
      <c r="T406" s="52"/>
      <c r="U406" s="49">
        <v>2533000000</v>
      </c>
      <c r="V406" s="50"/>
      <c r="W406" s="50"/>
      <c r="X406" s="50"/>
      <c r="Y406" s="51"/>
      <c r="Z406" s="52">
        <v>1657000000</v>
      </c>
      <c r="AA406" s="52">
        <v>839000000</v>
      </c>
      <c r="AB406" s="52"/>
      <c r="AC406" s="52">
        <v>818000000</v>
      </c>
      <c r="AD406" s="52"/>
      <c r="AE406" s="52"/>
      <c r="AF406" s="52"/>
      <c r="AG406" s="52"/>
      <c r="AH406" s="52">
        <v>7898000000</v>
      </c>
      <c r="AI406" s="49">
        <v>3414000000</v>
      </c>
      <c r="AJ406" s="50"/>
      <c r="AK406" s="51"/>
      <c r="AL406" s="49"/>
      <c r="AM406" s="50"/>
      <c r="AN406" s="50"/>
      <c r="AO406" s="51"/>
      <c r="AP406" s="49">
        <v>7035000000</v>
      </c>
      <c r="AQ406" s="50"/>
      <c r="AR406" s="50">
        <v>2451000000</v>
      </c>
      <c r="AS406" s="50">
        <v>2296000000</v>
      </c>
      <c r="AT406" s="50"/>
      <c r="AU406" s="50">
        <v>1989000000</v>
      </c>
      <c r="AV406" s="50"/>
      <c r="AW406" s="50"/>
      <c r="AX406" s="50"/>
      <c r="AY406" s="50"/>
      <c r="AZ406" s="51">
        <v>299000000</v>
      </c>
      <c r="BA406" s="52">
        <v>10449000000</v>
      </c>
      <c r="BB406" s="52">
        <v>18347000000</v>
      </c>
      <c r="BC406" s="49">
        <v>6004000000</v>
      </c>
      <c r="BD406" s="50">
        <v>4487000000</v>
      </c>
      <c r="BE406" s="50"/>
      <c r="BF406" s="50"/>
      <c r="BG406" s="51">
        <v>1517000000</v>
      </c>
      <c r="BH406" s="49">
        <v>947000000</v>
      </c>
      <c r="BI406" s="50"/>
      <c r="BJ406" s="50"/>
      <c r="BK406" s="51"/>
      <c r="BL406" s="49">
        <v>2238000000</v>
      </c>
      <c r="BM406" s="50"/>
      <c r="BN406" s="50"/>
      <c r="BO406" s="50"/>
      <c r="BP406" s="50"/>
      <c r="BQ406" s="51">
        <v>2238000000</v>
      </c>
      <c r="BR406" s="52">
        <v>9189000000</v>
      </c>
      <c r="BS406" s="49">
        <v>4046000000</v>
      </c>
      <c r="BT406" s="50"/>
      <c r="BU406" s="51"/>
      <c r="BV406" s="49">
        <v>1907000000</v>
      </c>
      <c r="BW406" s="50"/>
      <c r="BX406" s="50">
        <v>955000000</v>
      </c>
      <c r="BY406" s="50">
        <v>637000000</v>
      </c>
      <c r="BZ406" s="50">
        <v>318000000</v>
      </c>
      <c r="CA406" s="50"/>
      <c r="CB406" s="50"/>
      <c r="CC406" s="50"/>
      <c r="CD406" s="50"/>
      <c r="CE406" s="50"/>
      <c r="CF406" s="51">
        <v>952000000</v>
      </c>
      <c r="CG406" s="52">
        <v>5953000000</v>
      </c>
      <c r="CH406" s="60">
        <v>15142000000</v>
      </c>
      <c r="CI406" s="52"/>
      <c r="CJ406" s="49">
        <v>2880000000</v>
      </c>
      <c r="CK406" s="50"/>
      <c r="CL406" s="50"/>
      <c r="CM406" s="51"/>
      <c r="CN406" s="54">
        <v>-4827000000</v>
      </c>
      <c r="CO406" s="50">
        <v>6933000000</v>
      </c>
      <c r="CP406" s="51">
        <v>-2695000000</v>
      </c>
      <c r="CQ406" s="54">
        <v>2291000000</v>
      </c>
      <c r="CR406" s="50">
        <v>914000000</v>
      </c>
      <c r="CS406" s="56">
        <v>3205000000</v>
      </c>
      <c r="CT406" s="52">
        <v>18347000000</v>
      </c>
    </row>
    <row r="407" spans="1:98" x14ac:dyDescent="0.2">
      <c r="A407" s="47" t="s">
        <v>1264</v>
      </c>
      <c r="B407" s="47" t="s">
        <v>1265</v>
      </c>
      <c r="C407" s="47" t="str">
        <f>VLOOKUP(A407,'[1]S&amp;P 500 Wikipedia'!A:D,3,FALSE)</f>
        <v>Financials</v>
      </c>
      <c r="D407" s="47">
        <v>378243</v>
      </c>
      <c r="E407" s="47" t="s">
        <v>16</v>
      </c>
      <c r="F407" s="47">
        <v>2018</v>
      </c>
      <c r="G407" s="47" t="s">
        <v>17</v>
      </c>
      <c r="H407" s="48">
        <v>43465</v>
      </c>
      <c r="I407" s="48">
        <v>43523</v>
      </c>
      <c r="J407" s="48">
        <v>43523</v>
      </c>
      <c r="K407" s="47">
        <v>128000000</v>
      </c>
      <c r="L407" s="47">
        <v>130000000</v>
      </c>
      <c r="M407" s="47" t="s">
        <v>1993</v>
      </c>
      <c r="N407" s="49">
        <v>1033000000</v>
      </c>
      <c r="O407" s="50">
        <v>1033000000</v>
      </c>
      <c r="P407" s="51"/>
      <c r="Q407" s="49">
        <v>2379000000</v>
      </c>
      <c r="R407" s="50">
        <v>2379000000</v>
      </c>
      <c r="S407" s="51"/>
      <c r="T407" s="52"/>
      <c r="U407" s="49"/>
      <c r="V407" s="50"/>
      <c r="W407" s="50"/>
      <c r="X407" s="50"/>
      <c r="Y407" s="51"/>
      <c r="Z407" s="52">
        <v>13008000000</v>
      </c>
      <c r="AA407" s="52">
        <v>404000000</v>
      </c>
      <c r="AB407" s="52"/>
      <c r="AC407" s="52"/>
      <c r="AD407" s="52"/>
      <c r="AE407" s="52"/>
      <c r="AF407" s="52"/>
      <c r="AG407" s="52">
        <v>12604000000</v>
      </c>
      <c r="AH407" s="52">
        <v>16420000000</v>
      </c>
      <c r="AI407" s="49">
        <v>942000000</v>
      </c>
      <c r="AJ407" s="50"/>
      <c r="AK407" s="51"/>
      <c r="AL407" s="49"/>
      <c r="AM407" s="50"/>
      <c r="AN407" s="50"/>
      <c r="AO407" s="51"/>
      <c r="AP407" s="49">
        <v>15023000000</v>
      </c>
      <c r="AQ407" s="50"/>
      <c r="AR407" s="50">
        <v>10465000000</v>
      </c>
      <c r="AS407" s="50">
        <v>3318000000</v>
      </c>
      <c r="AT407" s="50"/>
      <c r="AU407" s="50"/>
      <c r="AV407" s="50"/>
      <c r="AW407" s="50">
        <v>773000000</v>
      </c>
      <c r="AX407" s="50"/>
      <c r="AY407" s="50"/>
      <c r="AZ407" s="51">
        <v>467000000</v>
      </c>
      <c r="BA407" s="52">
        <v>15965000000</v>
      </c>
      <c r="BB407" s="52">
        <v>32385000000</v>
      </c>
      <c r="BC407" s="49">
        <v>1647000000</v>
      </c>
      <c r="BD407" s="50"/>
      <c r="BE407" s="50"/>
      <c r="BF407" s="50"/>
      <c r="BG407" s="51">
        <v>1647000000</v>
      </c>
      <c r="BH407" s="49">
        <v>186000000</v>
      </c>
      <c r="BI407" s="50"/>
      <c r="BJ407" s="50"/>
      <c r="BK407" s="51"/>
      <c r="BL407" s="49">
        <v>13468000000</v>
      </c>
      <c r="BM407" s="50"/>
      <c r="BN407" s="50"/>
      <c r="BO407" s="50"/>
      <c r="BP407" s="50"/>
      <c r="BQ407" s="51">
        <v>13468000000</v>
      </c>
      <c r="BR407" s="52">
        <v>15301000000</v>
      </c>
      <c r="BS407" s="49">
        <v>4389000000</v>
      </c>
      <c r="BT407" s="50"/>
      <c r="BU407" s="51"/>
      <c r="BV407" s="49">
        <v>2698000000</v>
      </c>
      <c r="BW407" s="50"/>
      <c r="BX407" s="50">
        <v>1170000000</v>
      </c>
      <c r="BY407" s="50"/>
      <c r="BZ407" s="50"/>
      <c r="CA407" s="50"/>
      <c r="CB407" s="50"/>
      <c r="CC407" s="50">
        <v>559000000</v>
      </c>
      <c r="CD407" s="50"/>
      <c r="CE407" s="50"/>
      <c r="CF407" s="51">
        <v>969000000</v>
      </c>
      <c r="CG407" s="52">
        <v>7087000000</v>
      </c>
      <c r="CH407" s="60">
        <v>22388000000</v>
      </c>
      <c r="CI407" s="52"/>
      <c r="CJ407" s="49">
        <v>10615000000</v>
      </c>
      <c r="CK407" s="50"/>
      <c r="CL407" s="50"/>
      <c r="CM407" s="51"/>
      <c r="CN407" s="54">
        <v>-3000000</v>
      </c>
      <c r="CO407" s="50">
        <v>1201000000</v>
      </c>
      <c r="CP407" s="51">
        <v>-1961000000</v>
      </c>
      <c r="CQ407" s="54">
        <v>9852000000</v>
      </c>
      <c r="CR407" s="50">
        <v>145000000</v>
      </c>
      <c r="CS407" s="56">
        <v>9997000000</v>
      </c>
      <c r="CT407" s="52">
        <v>32385000000</v>
      </c>
    </row>
    <row r="408" spans="1:98" x14ac:dyDescent="0.2">
      <c r="A408" s="47" t="s">
        <v>1234</v>
      </c>
      <c r="B408" s="47" t="s">
        <v>1235</v>
      </c>
      <c r="C408" s="47" t="str">
        <f>VLOOKUP(A408,'[1]S&amp;P 500 Wikipedia'!A:D,3,FALSE)</f>
        <v>Industrials</v>
      </c>
      <c r="D408" s="47">
        <v>378239</v>
      </c>
      <c r="E408" s="47" t="s">
        <v>16</v>
      </c>
      <c r="F408" s="47">
        <v>2018</v>
      </c>
      <c r="G408" s="47" t="s">
        <v>17</v>
      </c>
      <c r="H408" s="48">
        <v>43465</v>
      </c>
      <c r="I408" s="48">
        <v>43510</v>
      </c>
      <c r="J408" s="48">
        <v>43510</v>
      </c>
      <c r="K408" s="47">
        <v>425300000</v>
      </c>
      <c r="L408" s="47">
        <v>429900000</v>
      </c>
      <c r="M408" s="47" t="s">
        <v>1994</v>
      </c>
      <c r="N408" s="49">
        <v>61000000</v>
      </c>
      <c r="O408" s="50">
        <v>61000000</v>
      </c>
      <c r="P408" s="51"/>
      <c r="Q408" s="49">
        <v>1931000000</v>
      </c>
      <c r="R408" s="50">
        <v>1931000000</v>
      </c>
      <c r="S408" s="51"/>
      <c r="T408" s="52"/>
      <c r="U408" s="49">
        <v>102000000</v>
      </c>
      <c r="V408" s="50"/>
      <c r="W408" s="50"/>
      <c r="X408" s="50"/>
      <c r="Y408" s="51"/>
      <c r="Z408" s="52">
        <v>551000000</v>
      </c>
      <c r="AA408" s="52"/>
      <c r="AB408" s="52"/>
      <c r="AC408" s="52"/>
      <c r="AD408" s="52"/>
      <c r="AE408" s="52"/>
      <c r="AF408" s="52"/>
      <c r="AG408" s="52">
        <v>551000000</v>
      </c>
      <c r="AH408" s="52">
        <v>2645000000</v>
      </c>
      <c r="AI408" s="49">
        <v>11942000000</v>
      </c>
      <c r="AJ408" s="50"/>
      <c r="AK408" s="51"/>
      <c r="AL408" s="49"/>
      <c r="AM408" s="50"/>
      <c r="AN408" s="50"/>
      <c r="AO408" s="51"/>
      <c r="AP408" s="49">
        <v>8063000000</v>
      </c>
      <c r="AQ408" s="50"/>
      <c r="AR408" s="50">
        <v>6430000000</v>
      </c>
      <c r="AS408" s="50">
        <v>572000000</v>
      </c>
      <c r="AT408" s="50"/>
      <c r="AU408" s="50"/>
      <c r="AV408" s="50"/>
      <c r="AW408" s="50"/>
      <c r="AX408" s="50"/>
      <c r="AY408" s="50">
        <v>406000000</v>
      </c>
      <c r="AZ408" s="51">
        <v>655000000</v>
      </c>
      <c r="BA408" s="52">
        <v>20005000000</v>
      </c>
      <c r="BB408" s="52">
        <v>22650000000</v>
      </c>
      <c r="BC408" s="49">
        <v>2154000000</v>
      </c>
      <c r="BD408" s="50">
        <v>1037000000</v>
      </c>
      <c r="BE408" s="50"/>
      <c r="BF408" s="50"/>
      <c r="BG408" s="51">
        <v>1117000000</v>
      </c>
      <c r="BH408" s="49">
        <v>432000000</v>
      </c>
      <c r="BI408" s="50"/>
      <c r="BJ408" s="50"/>
      <c r="BK408" s="51"/>
      <c r="BL408" s="49">
        <v>522000000</v>
      </c>
      <c r="BM408" s="50">
        <v>522000000</v>
      </c>
      <c r="BN408" s="50"/>
      <c r="BO408" s="50"/>
      <c r="BP408" s="50"/>
      <c r="BQ408" s="51"/>
      <c r="BR408" s="52">
        <v>3108000000</v>
      </c>
      <c r="BS408" s="49">
        <v>9594000000</v>
      </c>
      <c r="BT408" s="50"/>
      <c r="BU408" s="51"/>
      <c r="BV408" s="49">
        <v>3672000000</v>
      </c>
      <c r="BW408" s="50"/>
      <c r="BX408" s="50"/>
      <c r="BY408" s="50"/>
      <c r="BZ408" s="50"/>
      <c r="CA408" s="50"/>
      <c r="CB408" s="50"/>
      <c r="CC408" s="50">
        <v>1291000000</v>
      </c>
      <c r="CD408" s="50"/>
      <c r="CE408" s="50"/>
      <c r="CF408" s="51">
        <v>2381000000</v>
      </c>
      <c r="CG408" s="52">
        <v>13266000000</v>
      </c>
      <c r="CH408" s="60">
        <v>16374000000</v>
      </c>
      <c r="CI408" s="52"/>
      <c r="CJ408" s="49">
        <v>4999000000</v>
      </c>
      <c r="CK408" s="50"/>
      <c r="CL408" s="50"/>
      <c r="CM408" s="51"/>
      <c r="CN408" s="54">
        <v>-8434000000</v>
      </c>
      <c r="CO408" s="50">
        <v>9797000000</v>
      </c>
      <c r="CP408" s="51">
        <v>-87000000</v>
      </c>
      <c r="CQ408" s="54">
        <v>6275000000</v>
      </c>
      <c r="CR408" s="50">
        <v>1000000</v>
      </c>
      <c r="CS408" s="56">
        <v>6276000000</v>
      </c>
      <c r="CT408" s="52">
        <v>22650000000</v>
      </c>
    </row>
    <row r="409" spans="1:98" x14ac:dyDescent="0.2">
      <c r="A409" s="47" t="s">
        <v>1261</v>
      </c>
      <c r="B409" s="47" t="s">
        <v>1262</v>
      </c>
      <c r="C409" s="47" t="str">
        <f>VLOOKUP(A409,'[1]S&amp;P 500 Wikipedia'!A:D,3,FALSE)</f>
        <v>Energy</v>
      </c>
      <c r="D409" s="47">
        <v>344928</v>
      </c>
      <c r="E409" s="47" t="s">
        <v>16</v>
      </c>
      <c r="F409" s="47">
        <v>2018</v>
      </c>
      <c r="G409" s="47" t="s">
        <v>17</v>
      </c>
      <c r="H409" s="48">
        <v>43465</v>
      </c>
      <c r="I409" s="48">
        <v>43517</v>
      </c>
      <c r="J409" s="48">
        <v>43517</v>
      </c>
      <c r="K409" s="47">
        <v>1215540000</v>
      </c>
      <c r="L409" s="47">
        <v>1207696000</v>
      </c>
      <c r="M409" s="47" t="s">
        <v>1995</v>
      </c>
      <c r="N409" s="49">
        <v>168000000</v>
      </c>
      <c r="O409" s="50">
        <v>168000000</v>
      </c>
      <c r="P409" s="51"/>
      <c r="Q409" s="49">
        <v>992000000</v>
      </c>
      <c r="R409" s="50"/>
      <c r="S409" s="51"/>
      <c r="T409" s="52"/>
      <c r="U409" s="49">
        <v>130000000</v>
      </c>
      <c r="V409" s="50"/>
      <c r="W409" s="50"/>
      <c r="X409" s="50"/>
      <c r="Y409" s="51"/>
      <c r="Z409" s="52">
        <v>174000000</v>
      </c>
      <c r="AA409" s="52"/>
      <c r="AB409" s="52"/>
      <c r="AC409" s="52"/>
      <c r="AD409" s="52"/>
      <c r="AE409" s="52"/>
      <c r="AF409" s="52"/>
      <c r="AG409" s="52">
        <v>174000000</v>
      </c>
      <c r="AH409" s="52">
        <v>1464000000</v>
      </c>
      <c r="AI409" s="49">
        <v>27504000000</v>
      </c>
      <c r="AJ409" s="50"/>
      <c r="AK409" s="51"/>
      <c r="AL409" s="49">
        <v>7821000000</v>
      </c>
      <c r="AM409" s="50"/>
      <c r="AN409" s="50"/>
      <c r="AO409" s="51"/>
      <c r="AP409" s="49">
        <v>8513000000</v>
      </c>
      <c r="AQ409" s="50">
        <v>7767000000</v>
      </c>
      <c r="AR409" s="50"/>
      <c r="AS409" s="50"/>
      <c r="AT409" s="50"/>
      <c r="AU409" s="50"/>
      <c r="AV409" s="50"/>
      <c r="AW409" s="50"/>
      <c r="AX409" s="50"/>
      <c r="AY409" s="50"/>
      <c r="AZ409" s="51">
        <v>746000000</v>
      </c>
      <c r="BA409" s="52">
        <v>43838000000</v>
      </c>
      <c r="BB409" s="52">
        <v>45302000000</v>
      </c>
      <c r="BC409" s="49">
        <v>1764000000</v>
      </c>
      <c r="BD409" s="50">
        <v>662000000</v>
      </c>
      <c r="BE409" s="50"/>
      <c r="BF409" s="50"/>
      <c r="BG409" s="51">
        <v>1102000000</v>
      </c>
      <c r="BH409" s="49">
        <v>47000000</v>
      </c>
      <c r="BI409" s="50"/>
      <c r="BJ409" s="50"/>
      <c r="BK409" s="51">
        <v>47000000</v>
      </c>
      <c r="BL409" s="49"/>
      <c r="BM409" s="50"/>
      <c r="BN409" s="50"/>
      <c r="BO409" s="50"/>
      <c r="BP409" s="50"/>
      <c r="BQ409" s="51"/>
      <c r="BR409" s="52">
        <v>1811000000</v>
      </c>
      <c r="BS409" s="49">
        <v>22367000000</v>
      </c>
      <c r="BT409" s="50"/>
      <c r="BU409" s="51"/>
      <c r="BV409" s="49">
        <v>5127000000</v>
      </c>
      <c r="BW409" s="50"/>
      <c r="BX409" s="50"/>
      <c r="BY409" s="50"/>
      <c r="BZ409" s="50"/>
      <c r="CA409" s="50"/>
      <c r="CB409" s="50"/>
      <c r="CC409" s="50">
        <v>1524000000</v>
      </c>
      <c r="CD409" s="50"/>
      <c r="CE409" s="50"/>
      <c r="CF409" s="51">
        <v>3603000000</v>
      </c>
      <c r="CG409" s="52">
        <v>27494000000</v>
      </c>
      <c r="CH409" s="60">
        <v>29305000000</v>
      </c>
      <c r="CI409" s="52">
        <v>35000000</v>
      </c>
      <c r="CJ409" s="49">
        <v>25938000000</v>
      </c>
      <c r="CK409" s="50">
        <v>1245000000</v>
      </c>
      <c r="CL409" s="50">
        <v>24693000000</v>
      </c>
      <c r="CM409" s="51"/>
      <c r="CN409" s="54">
        <v>-1041000000</v>
      </c>
      <c r="CO409" s="50">
        <v>-10002000000</v>
      </c>
      <c r="CP409" s="51">
        <v>-270000000</v>
      </c>
      <c r="CQ409" s="54">
        <v>14660000000</v>
      </c>
      <c r="CR409" s="50">
        <v>1337000000</v>
      </c>
      <c r="CS409" s="56">
        <v>15997000000</v>
      </c>
      <c r="CT409" s="52">
        <v>45302000000</v>
      </c>
    </row>
    <row r="410" spans="1:98" x14ac:dyDescent="0.2">
      <c r="A410" s="47" t="s">
        <v>1231</v>
      </c>
      <c r="B410" s="47" t="s">
        <v>1232</v>
      </c>
      <c r="C410" s="47" t="str">
        <f>VLOOKUP(A410,'[1]S&amp;P 500 Wikipedia'!A:D,3,FALSE)</f>
        <v>Consumer Staples</v>
      </c>
      <c r="D410" s="47">
        <v>239962</v>
      </c>
      <c r="E410" s="47" t="s">
        <v>16</v>
      </c>
      <c r="F410" s="47">
        <v>2018</v>
      </c>
      <c r="G410" s="47" t="s">
        <v>17</v>
      </c>
      <c r="H410" s="48">
        <v>43496</v>
      </c>
      <c r="I410" s="48">
        <v>43552</v>
      </c>
      <c r="J410" s="48">
        <v>43552</v>
      </c>
      <c r="K410" s="47">
        <v>2896000000</v>
      </c>
      <c r="L410" s="47">
        <v>2926000000</v>
      </c>
      <c r="M410" s="47" t="s">
        <v>1996</v>
      </c>
      <c r="N410" s="49">
        <v>7722000000</v>
      </c>
      <c r="O410" s="50">
        <v>7722000000</v>
      </c>
      <c r="P410" s="51"/>
      <c r="Q410" s="49">
        <v>6283000000</v>
      </c>
      <c r="R410" s="50">
        <v>6283000000</v>
      </c>
      <c r="S410" s="51"/>
      <c r="T410" s="52"/>
      <c r="U410" s="49">
        <v>44269000000</v>
      </c>
      <c r="V410" s="50"/>
      <c r="W410" s="50"/>
      <c r="X410" s="50"/>
      <c r="Y410" s="51"/>
      <c r="Z410" s="52">
        <v>3623000000</v>
      </c>
      <c r="AA410" s="52">
        <v>3623000000</v>
      </c>
      <c r="AB410" s="52"/>
      <c r="AC410" s="52"/>
      <c r="AD410" s="52"/>
      <c r="AE410" s="52"/>
      <c r="AF410" s="52"/>
      <c r="AG410" s="52"/>
      <c r="AH410" s="52">
        <v>61897000000</v>
      </c>
      <c r="AI410" s="49">
        <v>104317000000</v>
      </c>
      <c r="AJ410" s="50">
        <v>185810000000</v>
      </c>
      <c r="AK410" s="51">
        <v>-81493000000</v>
      </c>
      <c r="AL410" s="49"/>
      <c r="AM410" s="50"/>
      <c r="AN410" s="50"/>
      <c r="AO410" s="51"/>
      <c r="AP410" s="49">
        <v>53081000000</v>
      </c>
      <c r="AQ410" s="50"/>
      <c r="AR410" s="50">
        <v>31181000000</v>
      </c>
      <c r="AS410" s="50"/>
      <c r="AT410" s="50"/>
      <c r="AU410" s="50"/>
      <c r="AV410" s="50"/>
      <c r="AW410" s="50"/>
      <c r="AX410" s="50"/>
      <c r="AY410" s="50"/>
      <c r="AZ410" s="51">
        <v>21900000000</v>
      </c>
      <c r="BA410" s="52">
        <v>157398000000</v>
      </c>
      <c r="BB410" s="52">
        <v>219295000000</v>
      </c>
      <c r="BC410" s="49">
        <v>69647000000</v>
      </c>
      <c r="BD410" s="50">
        <v>47060000000</v>
      </c>
      <c r="BE410" s="50">
        <v>428000000</v>
      </c>
      <c r="BF410" s="50"/>
      <c r="BG410" s="51">
        <v>22159000000</v>
      </c>
      <c r="BH410" s="49">
        <v>7830000000</v>
      </c>
      <c r="BI410" s="50"/>
      <c r="BJ410" s="50"/>
      <c r="BK410" s="51"/>
      <c r="BL410" s="49"/>
      <c r="BM410" s="50"/>
      <c r="BN410" s="50"/>
      <c r="BO410" s="50"/>
      <c r="BP410" s="50"/>
      <c r="BQ410" s="51"/>
      <c r="BR410" s="52">
        <v>77477000000</v>
      </c>
      <c r="BS410" s="49">
        <v>50203000000</v>
      </c>
      <c r="BT410" s="50"/>
      <c r="BU410" s="51"/>
      <c r="BV410" s="49">
        <v>11981000000</v>
      </c>
      <c r="BW410" s="50"/>
      <c r="BX410" s="50"/>
      <c r="BY410" s="50"/>
      <c r="BZ410" s="50"/>
      <c r="CA410" s="50"/>
      <c r="CB410" s="50"/>
      <c r="CC410" s="50">
        <v>11981000000</v>
      </c>
      <c r="CD410" s="50"/>
      <c r="CE410" s="50"/>
      <c r="CF410" s="51">
        <v>0</v>
      </c>
      <c r="CG410" s="52">
        <v>62184000000</v>
      </c>
      <c r="CH410" s="60">
        <v>139661000000</v>
      </c>
      <c r="CI410" s="52"/>
      <c r="CJ410" s="49">
        <v>3253000000</v>
      </c>
      <c r="CK410" s="50">
        <v>288000000</v>
      </c>
      <c r="CL410" s="50">
        <v>2965000000</v>
      </c>
      <c r="CM410" s="51"/>
      <c r="CN410" s="54"/>
      <c r="CO410" s="50">
        <v>80785000000</v>
      </c>
      <c r="CP410" s="51">
        <v>-11542000000</v>
      </c>
      <c r="CQ410" s="54">
        <v>72496000000</v>
      </c>
      <c r="CR410" s="50">
        <v>7138000000</v>
      </c>
      <c r="CS410" s="56">
        <v>79634000000</v>
      </c>
      <c r="CT410" s="52">
        <v>219295000000</v>
      </c>
    </row>
    <row r="411" spans="1:98" x14ac:dyDescent="0.2">
      <c r="A411" s="47" t="s">
        <v>1252</v>
      </c>
      <c r="B411" s="47" t="s">
        <v>1253</v>
      </c>
      <c r="C411" s="47" t="str">
        <f>VLOOKUP(A411,'[1]S&amp;P 500 Wikipedia'!A:D,3,FALSE)</f>
        <v>Materials</v>
      </c>
      <c r="D411" s="47">
        <v>359889</v>
      </c>
      <c r="E411" s="47" t="s">
        <v>16</v>
      </c>
      <c r="F411" s="47">
        <v>2016</v>
      </c>
      <c r="G411" s="47" t="s">
        <v>17</v>
      </c>
      <c r="H411" s="48">
        <v>42643</v>
      </c>
      <c r="I411" s="48">
        <v>42699</v>
      </c>
      <c r="J411" s="48">
        <v>42956</v>
      </c>
      <c r="K411" s="47">
        <v>251700000</v>
      </c>
      <c r="L411" s="47">
        <v>260400000</v>
      </c>
      <c r="M411" s="47" t="s">
        <v>2158</v>
      </c>
      <c r="N411" s="49">
        <v>340900000</v>
      </c>
      <c r="O411" s="50">
        <v>340900000</v>
      </c>
      <c r="P411" s="51"/>
      <c r="Q411" s="49">
        <v>1592200000</v>
      </c>
      <c r="R411" s="50">
        <v>1592200000</v>
      </c>
      <c r="S411" s="51"/>
      <c r="T411" s="52"/>
      <c r="U411" s="49">
        <v>1638200000</v>
      </c>
      <c r="V411" s="50"/>
      <c r="W411" s="50"/>
      <c r="X411" s="50"/>
      <c r="Y411" s="51"/>
      <c r="Z411" s="52">
        <v>341300000</v>
      </c>
      <c r="AA411" s="52"/>
      <c r="AB411" s="52"/>
      <c r="AC411" s="52"/>
      <c r="AD411" s="52"/>
      <c r="AE411" s="52"/>
      <c r="AF411" s="52">
        <v>52300000</v>
      </c>
      <c r="AG411" s="52">
        <v>289000000</v>
      </c>
      <c r="AH411" s="52">
        <v>3912600000</v>
      </c>
      <c r="AI411" s="49">
        <v>9294300000</v>
      </c>
      <c r="AJ411" s="50"/>
      <c r="AK411" s="51"/>
      <c r="AL411" s="49"/>
      <c r="AM411" s="50"/>
      <c r="AN411" s="50"/>
      <c r="AO411" s="51"/>
      <c r="AP411" s="49">
        <v>9831300000</v>
      </c>
      <c r="AQ411" s="50">
        <v>2599300000</v>
      </c>
      <c r="AR411" s="50">
        <v>4778100000</v>
      </c>
      <c r="AS411" s="50"/>
      <c r="AT411" s="50"/>
      <c r="AU411" s="50"/>
      <c r="AV411" s="50"/>
      <c r="AW411" s="50">
        <v>257800000</v>
      </c>
      <c r="AX411" s="50"/>
      <c r="AY411" s="50"/>
      <c r="AZ411" s="51">
        <v>2196100000</v>
      </c>
      <c r="BA411" s="52">
        <v>19125600000</v>
      </c>
      <c r="BB411" s="52">
        <v>23038200000</v>
      </c>
      <c r="BC411" s="49">
        <v>1460300000</v>
      </c>
      <c r="BD411" s="50">
        <v>1054400000</v>
      </c>
      <c r="BE411" s="50"/>
      <c r="BF411" s="50"/>
      <c r="BG411" s="51">
        <v>405900000</v>
      </c>
      <c r="BH411" s="49">
        <v>292900000</v>
      </c>
      <c r="BI411" s="50"/>
      <c r="BJ411" s="50"/>
      <c r="BK411" s="51"/>
      <c r="BL411" s="49">
        <v>429800000</v>
      </c>
      <c r="BM411" s="50"/>
      <c r="BN411" s="50"/>
      <c r="BO411" s="50"/>
      <c r="BP411" s="50"/>
      <c r="BQ411" s="51">
        <v>429800000</v>
      </c>
      <c r="BR411" s="52">
        <v>2183000000</v>
      </c>
      <c r="BS411" s="49">
        <v>5496300000</v>
      </c>
      <c r="BT411" s="50"/>
      <c r="BU411" s="51"/>
      <c r="BV411" s="49">
        <v>5515200000</v>
      </c>
      <c r="BW411" s="50"/>
      <c r="BX411" s="50">
        <v>140000000</v>
      </c>
      <c r="BY411" s="50"/>
      <c r="BZ411" s="50"/>
      <c r="CA411" s="50"/>
      <c r="CB411" s="50"/>
      <c r="CC411" s="50">
        <v>3130700000</v>
      </c>
      <c r="CD411" s="50"/>
      <c r="CE411" s="50"/>
      <c r="CF411" s="51">
        <v>2244500000</v>
      </c>
      <c r="CG411" s="52">
        <v>11011500000</v>
      </c>
      <c r="CH411" s="60">
        <v>13194500000</v>
      </c>
      <c r="CI411" s="52">
        <v>0</v>
      </c>
      <c r="CJ411" s="49">
        <v>10461100000</v>
      </c>
      <c r="CK411" s="50"/>
      <c r="CL411" s="50"/>
      <c r="CM411" s="51"/>
      <c r="CN411" s="54"/>
      <c r="CO411" s="50">
        <v>-105900000</v>
      </c>
      <c r="CP411" s="51">
        <v>-626400000</v>
      </c>
      <c r="CQ411" s="54">
        <v>9728800000</v>
      </c>
      <c r="CR411" s="50">
        <v>114900000</v>
      </c>
      <c r="CS411" s="56">
        <v>9843700000</v>
      </c>
      <c r="CT411" s="52">
        <v>23038200000</v>
      </c>
    </row>
    <row r="412" spans="1:98" x14ac:dyDescent="0.2">
      <c r="A412" s="47" t="s">
        <v>1249</v>
      </c>
      <c r="B412" s="47" t="s">
        <v>1250</v>
      </c>
      <c r="C412" s="47" t="str">
        <f>VLOOKUP(A412,'[1]S&amp;P 500 Wikipedia'!A:D,3,FALSE)</f>
        <v>Information Technology</v>
      </c>
      <c r="D412" s="47">
        <v>378242</v>
      </c>
      <c r="E412" s="47" t="s">
        <v>16</v>
      </c>
      <c r="F412" s="47">
        <v>2018</v>
      </c>
      <c r="G412" s="47" t="s">
        <v>17</v>
      </c>
      <c r="H412" s="48">
        <v>43465</v>
      </c>
      <c r="I412" s="48">
        <v>43517</v>
      </c>
      <c r="J412" s="48">
        <v>43517</v>
      </c>
      <c r="K412" s="47">
        <v>442900000</v>
      </c>
      <c r="L412" s="47">
        <v>445400000</v>
      </c>
      <c r="M412" s="47" t="s">
        <v>1998</v>
      </c>
      <c r="N412" s="49">
        <v>973400000</v>
      </c>
      <c r="O412" s="50">
        <v>973400000</v>
      </c>
      <c r="P412" s="51"/>
      <c r="Q412" s="49"/>
      <c r="R412" s="50"/>
      <c r="S412" s="51"/>
      <c r="T412" s="52"/>
      <c r="U412" s="49"/>
      <c r="V412" s="50"/>
      <c r="W412" s="50"/>
      <c r="X412" s="50"/>
      <c r="Y412" s="51"/>
      <c r="Z412" s="52"/>
      <c r="AA412" s="52"/>
      <c r="AB412" s="52"/>
      <c r="AC412" s="52"/>
      <c r="AD412" s="52"/>
      <c r="AE412" s="52"/>
      <c r="AF412" s="52"/>
      <c r="AG412" s="52"/>
      <c r="AH412" s="52">
        <v>973400000</v>
      </c>
      <c r="AI412" s="49">
        <v>270400000</v>
      </c>
      <c r="AJ412" s="50"/>
      <c r="AK412" s="51"/>
      <c r="AL412" s="49"/>
      <c r="AM412" s="50"/>
      <c r="AN412" s="50"/>
      <c r="AO412" s="51"/>
      <c r="AP412" s="49">
        <v>7753000000</v>
      </c>
      <c r="AQ412" s="50"/>
      <c r="AR412" s="50">
        <v>2725000000</v>
      </c>
      <c r="AS412" s="50">
        <v>598200000</v>
      </c>
      <c r="AT412" s="50"/>
      <c r="AU412" s="50"/>
      <c r="AV412" s="50"/>
      <c r="AW412" s="50"/>
      <c r="AX412" s="50"/>
      <c r="AY412" s="50"/>
      <c r="AZ412" s="51">
        <v>4429800000</v>
      </c>
      <c r="BA412" s="52">
        <v>8023400000</v>
      </c>
      <c r="BB412" s="52">
        <v>8996800000</v>
      </c>
      <c r="BC412" s="49">
        <v>1618900000</v>
      </c>
      <c r="BD412" s="50"/>
      <c r="BE412" s="50"/>
      <c r="BF412" s="50"/>
      <c r="BG412" s="51">
        <v>1618900000</v>
      </c>
      <c r="BH412" s="49"/>
      <c r="BI412" s="50"/>
      <c r="BJ412" s="50"/>
      <c r="BK412" s="51"/>
      <c r="BL412" s="49">
        <v>4092900000</v>
      </c>
      <c r="BM412" s="50"/>
      <c r="BN412" s="50">
        <v>3813800000</v>
      </c>
      <c r="BO412" s="50"/>
      <c r="BP412" s="50"/>
      <c r="BQ412" s="51">
        <v>279100000</v>
      </c>
      <c r="BR412" s="52">
        <v>5711800000</v>
      </c>
      <c r="BS412" s="49">
        <v>3433700000</v>
      </c>
      <c r="BT412" s="50"/>
      <c r="BU412" s="51"/>
      <c r="BV412" s="49">
        <v>161100000</v>
      </c>
      <c r="BW412" s="50"/>
      <c r="BX412" s="50"/>
      <c r="BY412" s="50"/>
      <c r="BZ412" s="50"/>
      <c r="CA412" s="50"/>
      <c r="CB412" s="50"/>
      <c r="CC412" s="50">
        <v>161100000</v>
      </c>
      <c r="CD412" s="50"/>
      <c r="CE412" s="50"/>
      <c r="CF412" s="51">
        <v>0</v>
      </c>
      <c r="CG412" s="52">
        <v>3594800000</v>
      </c>
      <c r="CH412" s="60">
        <v>9306600000</v>
      </c>
      <c r="CI412" s="52">
        <v>0</v>
      </c>
      <c r="CJ412" s="49">
        <v>760000000</v>
      </c>
      <c r="CK412" s="50"/>
      <c r="CL412" s="50"/>
      <c r="CM412" s="51"/>
      <c r="CN412" s="54"/>
      <c r="CO412" s="50">
        <v>-838800000</v>
      </c>
      <c r="CP412" s="51">
        <v>-231000000</v>
      </c>
      <c r="CQ412" s="54">
        <v>-309800000</v>
      </c>
      <c r="CR412" s="50"/>
      <c r="CS412" s="56">
        <v>-309800000</v>
      </c>
      <c r="CT412" s="52">
        <v>8996800000</v>
      </c>
    </row>
    <row r="413" spans="1:98" x14ac:dyDescent="0.2">
      <c r="A413" s="47" t="s">
        <v>1255</v>
      </c>
      <c r="B413" s="47" t="s">
        <v>1256</v>
      </c>
      <c r="C413" s="47" t="str">
        <f>VLOOKUP(A413,'[1]S&amp;P 500 Wikipedia'!A:D,3,FALSE)</f>
        <v>Real Estate</v>
      </c>
      <c r="D413" s="47">
        <v>57524</v>
      </c>
      <c r="E413" s="47" t="s">
        <v>16</v>
      </c>
      <c r="F413" s="47">
        <v>2018</v>
      </c>
      <c r="G413" s="47" t="s">
        <v>17</v>
      </c>
      <c r="H413" s="48">
        <v>43465</v>
      </c>
      <c r="I413" s="48">
        <v>43511</v>
      </c>
      <c r="J413" s="48">
        <v>43511</v>
      </c>
      <c r="K413" s="47">
        <v>748594000</v>
      </c>
      <c r="L413" s="47">
        <v>749924000</v>
      </c>
      <c r="M413" s="47" t="s">
        <v>1999</v>
      </c>
      <c r="N413" s="49">
        <v>334000000</v>
      </c>
      <c r="O413" s="50">
        <v>334000000</v>
      </c>
      <c r="P413" s="51"/>
      <c r="Q413" s="49">
        <v>337000000</v>
      </c>
      <c r="R413" s="50">
        <v>337000000</v>
      </c>
      <c r="S413" s="51"/>
      <c r="T413" s="52"/>
      <c r="U413" s="49">
        <v>389000000</v>
      </c>
      <c r="V413" s="50"/>
      <c r="W413" s="50"/>
      <c r="X413" s="50"/>
      <c r="Y413" s="51"/>
      <c r="Z413" s="52">
        <v>542000000</v>
      </c>
      <c r="AA413" s="52">
        <v>152000000</v>
      </c>
      <c r="AB413" s="52"/>
      <c r="AC413" s="52"/>
      <c r="AD413" s="52"/>
      <c r="AE413" s="52"/>
      <c r="AF413" s="52"/>
      <c r="AG413" s="52">
        <v>390000000</v>
      </c>
      <c r="AH413" s="52">
        <v>1602000000</v>
      </c>
      <c r="AI413" s="49">
        <v>14664000000</v>
      </c>
      <c r="AJ413" s="50">
        <v>14664000000</v>
      </c>
      <c r="AK413" s="51"/>
      <c r="AL413" s="49"/>
      <c r="AM413" s="50"/>
      <c r="AN413" s="50"/>
      <c r="AO413" s="51"/>
      <c r="AP413" s="49">
        <v>983000000</v>
      </c>
      <c r="AQ413" s="50"/>
      <c r="AR413" s="50"/>
      <c r="AS413" s="50"/>
      <c r="AT413" s="50"/>
      <c r="AU413" s="50">
        <v>15000000</v>
      </c>
      <c r="AV413" s="50"/>
      <c r="AW413" s="50"/>
      <c r="AX413" s="50"/>
      <c r="AY413" s="50"/>
      <c r="AZ413" s="51">
        <v>968000000</v>
      </c>
      <c r="BA413" s="52">
        <v>15647000000</v>
      </c>
      <c r="BB413" s="52">
        <v>17249000000</v>
      </c>
      <c r="BC413" s="49">
        <v>712000000</v>
      </c>
      <c r="BD413" s="50">
        <v>222000000</v>
      </c>
      <c r="BE413" s="50"/>
      <c r="BF413" s="50"/>
      <c r="BG413" s="51">
        <v>490000000</v>
      </c>
      <c r="BH413" s="49">
        <v>500000000</v>
      </c>
      <c r="BI413" s="50"/>
      <c r="BJ413" s="50"/>
      <c r="BK413" s="51">
        <v>500000000</v>
      </c>
      <c r="BL413" s="49">
        <v>727000000</v>
      </c>
      <c r="BM413" s="50"/>
      <c r="BN413" s="50"/>
      <c r="BO413" s="50"/>
      <c r="BP413" s="50"/>
      <c r="BQ413" s="51">
        <v>727000000</v>
      </c>
      <c r="BR413" s="52">
        <v>1939000000</v>
      </c>
      <c r="BS413" s="49">
        <v>5419000000</v>
      </c>
      <c r="BT413" s="50">
        <v>5419000000</v>
      </c>
      <c r="BU413" s="51"/>
      <c r="BV413" s="49">
        <v>845000000</v>
      </c>
      <c r="BW413" s="50"/>
      <c r="BX413" s="50">
        <v>527000000</v>
      </c>
      <c r="BY413" s="50"/>
      <c r="BZ413" s="50"/>
      <c r="CA413" s="50"/>
      <c r="CB413" s="50"/>
      <c r="CC413" s="50">
        <v>43000000</v>
      </c>
      <c r="CD413" s="50"/>
      <c r="CE413" s="50"/>
      <c r="CF413" s="51">
        <v>275000000</v>
      </c>
      <c r="CG413" s="52">
        <v>6264000000</v>
      </c>
      <c r="CH413" s="60">
        <v>8203000000</v>
      </c>
      <c r="CI413" s="52"/>
      <c r="CJ413" s="49">
        <v>9105000000</v>
      </c>
      <c r="CK413" s="50">
        <v>933000000</v>
      </c>
      <c r="CL413" s="50"/>
      <c r="CM413" s="51">
        <v>8172000000</v>
      </c>
      <c r="CN413" s="54"/>
      <c r="CO413" s="50">
        <v>1093000000</v>
      </c>
      <c r="CP413" s="51">
        <v>-1152000000</v>
      </c>
      <c r="CQ413" s="54">
        <v>9046000000</v>
      </c>
      <c r="CR413" s="50"/>
      <c r="CS413" s="56">
        <v>9046000000</v>
      </c>
      <c r="CT413" s="52">
        <v>17249000000</v>
      </c>
    </row>
    <row r="414" spans="1:98" x14ac:dyDescent="0.2">
      <c r="A414" s="47" t="s">
        <v>1267</v>
      </c>
      <c r="B414" s="47" t="s">
        <v>1268</v>
      </c>
      <c r="C414" s="47" t="str">
        <f>VLOOKUP(A414,'[1]S&amp;P 500 Wikipedia'!A:D,3,FALSE)</f>
        <v>Consumer Discretionary</v>
      </c>
      <c r="D414" s="47">
        <v>378245</v>
      </c>
      <c r="E414" s="47" t="s">
        <v>16</v>
      </c>
      <c r="F414" s="47">
        <v>2018</v>
      </c>
      <c r="G414" s="47" t="s">
        <v>17</v>
      </c>
      <c r="H414" s="48">
        <v>43465</v>
      </c>
      <c r="I414" s="48">
        <v>43524</v>
      </c>
      <c r="J414" s="48">
        <v>43594</v>
      </c>
      <c r="K414" s="47">
        <v>107690000</v>
      </c>
      <c r="L414" s="47">
        <v>108620000</v>
      </c>
      <c r="M414" s="47" t="s">
        <v>2159</v>
      </c>
      <c r="N414" s="49">
        <v>2215001000</v>
      </c>
      <c r="O414" s="50">
        <v>2215001000</v>
      </c>
      <c r="P414" s="51"/>
      <c r="Q414" s="49">
        <v>276644000</v>
      </c>
      <c r="R414" s="50">
        <v>276644000</v>
      </c>
      <c r="S414" s="51"/>
      <c r="T414" s="52"/>
      <c r="U414" s="49">
        <v>66627000</v>
      </c>
      <c r="V414" s="50"/>
      <c r="W414" s="50"/>
      <c r="X414" s="50"/>
      <c r="Y414" s="51"/>
      <c r="Z414" s="52">
        <v>83104000</v>
      </c>
      <c r="AA414" s="52">
        <v>83104000</v>
      </c>
      <c r="AB414" s="52"/>
      <c r="AC414" s="52"/>
      <c r="AD414" s="52"/>
      <c r="AE414" s="52"/>
      <c r="AF414" s="52"/>
      <c r="AG414" s="52"/>
      <c r="AH414" s="52">
        <v>2641376000</v>
      </c>
      <c r="AI414" s="49">
        <v>9385920000</v>
      </c>
      <c r="AJ414" s="50"/>
      <c r="AK414" s="51"/>
      <c r="AL414" s="49"/>
      <c r="AM414" s="50"/>
      <c r="AN414" s="50"/>
      <c r="AO414" s="51"/>
      <c r="AP414" s="49">
        <v>1188973000</v>
      </c>
      <c r="AQ414" s="50">
        <v>222506000</v>
      </c>
      <c r="AR414" s="50"/>
      <c r="AS414" s="50"/>
      <c r="AT414" s="50"/>
      <c r="AU414" s="50">
        <v>736452000</v>
      </c>
      <c r="AV414" s="50"/>
      <c r="AW414" s="50"/>
      <c r="AX414" s="50"/>
      <c r="AY414" s="50"/>
      <c r="AZ414" s="51">
        <v>230015000</v>
      </c>
      <c r="BA414" s="52">
        <v>10574893000</v>
      </c>
      <c r="BB414" s="52">
        <v>13216269000</v>
      </c>
      <c r="BC414" s="49">
        <v>914653000</v>
      </c>
      <c r="BD414" s="50">
        <v>321796000</v>
      </c>
      <c r="BE414" s="50"/>
      <c r="BF414" s="50"/>
      <c r="BG414" s="51">
        <v>592857000</v>
      </c>
      <c r="BH414" s="49">
        <v>11960000</v>
      </c>
      <c r="BI414" s="50"/>
      <c r="BJ414" s="50"/>
      <c r="BK414" s="51"/>
      <c r="BL414" s="49">
        <v>955450000</v>
      </c>
      <c r="BM414" s="50"/>
      <c r="BN414" s="50"/>
      <c r="BO414" s="50"/>
      <c r="BP414" s="50"/>
      <c r="BQ414" s="51">
        <v>955450000</v>
      </c>
      <c r="BR414" s="52">
        <v>1882063000</v>
      </c>
      <c r="BS414" s="49">
        <v>9411140000</v>
      </c>
      <c r="BT414" s="50"/>
      <c r="BU414" s="51"/>
      <c r="BV414" s="49">
        <v>108277000</v>
      </c>
      <c r="BW414" s="50"/>
      <c r="BX414" s="50"/>
      <c r="BY414" s="50"/>
      <c r="BZ414" s="50"/>
      <c r="CA414" s="50"/>
      <c r="CB414" s="50"/>
      <c r="CC414" s="50"/>
      <c r="CD414" s="50"/>
      <c r="CE414" s="50"/>
      <c r="CF414" s="51">
        <v>108277000</v>
      </c>
      <c r="CG414" s="52">
        <v>9519417000</v>
      </c>
      <c r="CH414" s="60">
        <v>11401480000</v>
      </c>
      <c r="CI414" s="52">
        <v>0</v>
      </c>
      <c r="CJ414" s="49">
        <v>2458300000</v>
      </c>
      <c r="CK414" s="50"/>
      <c r="CL414" s="50"/>
      <c r="CM414" s="51"/>
      <c r="CN414" s="54">
        <v>-1344012000</v>
      </c>
      <c r="CO414" s="50">
        <v>921785000</v>
      </c>
      <c r="CP414" s="51">
        <v>-1950000</v>
      </c>
      <c r="CQ414" s="54">
        <v>2034123000</v>
      </c>
      <c r="CR414" s="50">
        <v>-219334000</v>
      </c>
      <c r="CS414" s="56">
        <v>1814789000</v>
      </c>
      <c r="CT414" s="52">
        <v>13216269000</v>
      </c>
    </row>
    <row r="415" spans="1:98" x14ac:dyDescent="0.2">
      <c r="A415" s="47" t="s">
        <v>1270</v>
      </c>
      <c r="B415" s="47" t="s">
        <v>1271</v>
      </c>
      <c r="C415" s="47" t="str">
        <f>VLOOKUP(A415,'[1]S&amp;P 500 Wikipedia'!A:D,3,FALSE)</f>
        <v>Utilities</v>
      </c>
      <c r="D415" s="47">
        <v>378246</v>
      </c>
      <c r="E415" s="47" t="s">
        <v>16</v>
      </c>
      <c r="F415" s="47">
        <v>2018</v>
      </c>
      <c r="G415" s="47" t="s">
        <v>17</v>
      </c>
      <c r="H415" s="48">
        <v>43465</v>
      </c>
      <c r="I415" s="48">
        <v>43518</v>
      </c>
      <c r="J415" s="48">
        <v>43518</v>
      </c>
      <c r="K415" s="47">
        <v>515000000</v>
      </c>
      <c r="L415" s="47">
        <v>514000000</v>
      </c>
      <c r="M415" s="47" t="s">
        <v>2001</v>
      </c>
      <c r="N415" s="49">
        <v>147000000</v>
      </c>
      <c r="O415" s="50">
        <v>147000000</v>
      </c>
      <c r="P415" s="51"/>
      <c r="Q415" s="49">
        <v>860000000</v>
      </c>
      <c r="R415" s="50">
        <v>860000000</v>
      </c>
      <c r="S415" s="51"/>
      <c r="T415" s="52"/>
      <c r="U415" s="49">
        <v>548000000</v>
      </c>
      <c r="V415" s="50"/>
      <c r="W415" s="50"/>
      <c r="X415" s="50"/>
      <c r="Y415" s="51"/>
      <c r="Z415" s="52">
        <v>1539000000</v>
      </c>
      <c r="AA415" s="52">
        <v>233000000</v>
      </c>
      <c r="AB415" s="52">
        <v>87000000</v>
      </c>
      <c r="AC415" s="52"/>
      <c r="AD415" s="52"/>
      <c r="AE415" s="52"/>
      <c r="AF415" s="52"/>
      <c r="AG415" s="52">
        <v>1219000000</v>
      </c>
      <c r="AH415" s="52">
        <v>3094000000</v>
      </c>
      <c r="AI415" s="49">
        <v>36944000000</v>
      </c>
      <c r="AJ415" s="50"/>
      <c r="AK415" s="51"/>
      <c r="AL415" s="49"/>
      <c r="AM415" s="50"/>
      <c r="AN415" s="50"/>
      <c r="AO415" s="51"/>
      <c r="AP415" s="49">
        <v>5949000000</v>
      </c>
      <c r="AQ415" s="50"/>
      <c r="AR415" s="50"/>
      <c r="AS415" s="50"/>
      <c r="AT415" s="50"/>
      <c r="AU415" s="50"/>
      <c r="AV415" s="50">
        <v>34000000</v>
      </c>
      <c r="AW415" s="50"/>
      <c r="AX415" s="50"/>
      <c r="AY415" s="50"/>
      <c r="AZ415" s="51">
        <v>5915000000</v>
      </c>
      <c r="BA415" s="52">
        <v>42893000000</v>
      </c>
      <c r="BB415" s="52">
        <v>45987000000</v>
      </c>
      <c r="BC415" s="49">
        <v>2056000000</v>
      </c>
      <c r="BD415" s="50">
        <v>1237000000</v>
      </c>
      <c r="BE415" s="50">
        <v>450000000</v>
      </c>
      <c r="BF415" s="50">
        <v>369000000</v>
      </c>
      <c r="BG415" s="51"/>
      <c r="BH415" s="49">
        <v>1444000000</v>
      </c>
      <c r="BI415" s="50">
        <v>1038000000</v>
      </c>
      <c r="BJ415" s="50"/>
      <c r="BK415" s="51">
        <v>406000000</v>
      </c>
      <c r="BL415" s="49">
        <v>960000000</v>
      </c>
      <c r="BM415" s="50"/>
      <c r="BN415" s="50">
        <v>61000000</v>
      </c>
      <c r="BO415" s="50"/>
      <c r="BP415" s="50"/>
      <c r="BQ415" s="51">
        <v>899000000</v>
      </c>
      <c r="BR415" s="52">
        <v>4460000000</v>
      </c>
      <c r="BS415" s="49">
        <v>15803000000</v>
      </c>
      <c r="BT415" s="50"/>
      <c r="BU415" s="51"/>
      <c r="BV415" s="49">
        <v>13502000000</v>
      </c>
      <c r="BW415" s="50"/>
      <c r="BX415" s="50">
        <v>994000000</v>
      </c>
      <c r="BY415" s="50"/>
      <c r="BZ415" s="50"/>
      <c r="CA415" s="50"/>
      <c r="CB415" s="50"/>
      <c r="CC415" s="50">
        <v>4165000000</v>
      </c>
      <c r="CD415" s="50"/>
      <c r="CE415" s="50"/>
      <c r="CF415" s="51">
        <v>8343000000</v>
      </c>
      <c r="CG415" s="52">
        <v>29305000000</v>
      </c>
      <c r="CH415" s="60">
        <v>33765000000</v>
      </c>
      <c r="CI415" s="52"/>
      <c r="CJ415" s="49">
        <v>7453000000</v>
      </c>
      <c r="CK415" s="50">
        <v>1285000000</v>
      </c>
      <c r="CL415" s="50">
        <v>6168000000</v>
      </c>
      <c r="CM415" s="51"/>
      <c r="CN415" s="54"/>
      <c r="CO415" s="50">
        <v>4893000000</v>
      </c>
      <c r="CP415" s="51">
        <v>-124000000</v>
      </c>
      <c r="CQ415" s="54">
        <v>12222000000</v>
      </c>
      <c r="CR415" s="50"/>
      <c r="CS415" s="56">
        <v>12222000000</v>
      </c>
      <c r="CT415" s="52">
        <v>45987000000</v>
      </c>
    </row>
    <row r="416" spans="1:98" x14ac:dyDescent="0.2">
      <c r="A416" s="47" t="s">
        <v>1276</v>
      </c>
      <c r="B416" s="47" t="s">
        <v>1277</v>
      </c>
      <c r="C416" s="47" t="str">
        <f>VLOOKUP(A416,'[1]S&amp;P 500 Wikipedia'!A:D,3,FALSE)</f>
        <v>Information Technology</v>
      </c>
      <c r="D416" s="47">
        <v>396684</v>
      </c>
      <c r="E416" s="47" t="s">
        <v>16</v>
      </c>
      <c r="F416" s="47">
        <v>2018</v>
      </c>
      <c r="G416" s="47" t="s">
        <v>17</v>
      </c>
      <c r="H416" s="48">
        <v>43555</v>
      </c>
      <c r="I416" s="48">
        <v>43580</v>
      </c>
      <c r="J416" s="48">
        <v>43763</v>
      </c>
      <c r="K416" s="47">
        <v>252318000</v>
      </c>
      <c r="L416" s="47">
        <v>257905000</v>
      </c>
      <c r="M416" s="47" t="s">
        <v>2160</v>
      </c>
      <c r="N416" s="49">
        <v>3175684000</v>
      </c>
      <c r="O416" s="50">
        <v>1544490000</v>
      </c>
      <c r="P416" s="51">
        <v>1631194000</v>
      </c>
      <c r="Q416" s="49">
        <v>335165000</v>
      </c>
      <c r="R416" s="50">
        <v>335165000</v>
      </c>
      <c r="S416" s="51"/>
      <c r="T416" s="52"/>
      <c r="U416" s="49">
        <v>315358000</v>
      </c>
      <c r="V416" s="50"/>
      <c r="W416" s="50"/>
      <c r="X416" s="50"/>
      <c r="Y416" s="51"/>
      <c r="Z416" s="52">
        <v>65771000</v>
      </c>
      <c r="AA416" s="52">
        <v>65771000</v>
      </c>
      <c r="AB416" s="52"/>
      <c r="AC416" s="52"/>
      <c r="AD416" s="52"/>
      <c r="AE416" s="52"/>
      <c r="AF416" s="52"/>
      <c r="AG416" s="52"/>
      <c r="AH416" s="52">
        <v>3891978000</v>
      </c>
      <c r="AI416" s="49">
        <v>328929000</v>
      </c>
      <c r="AJ416" s="50">
        <v>902993000</v>
      </c>
      <c r="AK416" s="51">
        <v>-574064000</v>
      </c>
      <c r="AL416" s="49">
        <v>53433000</v>
      </c>
      <c r="AM416" s="50"/>
      <c r="AN416" s="50"/>
      <c r="AO416" s="51"/>
      <c r="AP416" s="49">
        <v>877008000</v>
      </c>
      <c r="AQ416" s="50">
        <v>80723000</v>
      </c>
      <c r="AR416" s="50">
        <v>340718000</v>
      </c>
      <c r="AS416" s="50"/>
      <c r="AT416" s="50"/>
      <c r="AU416" s="50"/>
      <c r="AV416" s="50"/>
      <c r="AW416" s="50"/>
      <c r="AX416" s="50"/>
      <c r="AY416" s="50"/>
      <c r="AZ416" s="51">
        <v>455567000</v>
      </c>
      <c r="BA416" s="52">
        <v>1259370000</v>
      </c>
      <c r="BB416" s="52">
        <v>5151348000</v>
      </c>
      <c r="BC416" s="49">
        <v>475036000</v>
      </c>
      <c r="BD416" s="50">
        <v>117491000</v>
      </c>
      <c r="BE416" s="50">
        <v>28718000</v>
      </c>
      <c r="BF416" s="50"/>
      <c r="BG416" s="51">
        <v>328827000</v>
      </c>
      <c r="BH416" s="49"/>
      <c r="BI416" s="50"/>
      <c r="BJ416" s="50"/>
      <c r="BK416" s="51"/>
      <c r="BL416" s="49"/>
      <c r="BM416" s="50"/>
      <c r="BN416" s="50"/>
      <c r="BO416" s="50"/>
      <c r="BP416" s="50"/>
      <c r="BQ416" s="51"/>
      <c r="BR416" s="52">
        <v>475036000</v>
      </c>
      <c r="BS416" s="49">
        <v>1234807000</v>
      </c>
      <c r="BT416" s="50"/>
      <c r="BU416" s="51"/>
      <c r="BV416" s="49">
        <v>579996000</v>
      </c>
      <c r="BW416" s="50"/>
      <c r="BX416" s="50"/>
      <c r="BY416" s="50"/>
      <c r="BZ416" s="50"/>
      <c r="CA416" s="50"/>
      <c r="CB416" s="50"/>
      <c r="CC416" s="50"/>
      <c r="CD416" s="50"/>
      <c r="CE416" s="50"/>
      <c r="CF416" s="51">
        <v>579996000</v>
      </c>
      <c r="CG416" s="52">
        <v>1814803000</v>
      </c>
      <c r="CH416" s="60">
        <v>2289839000</v>
      </c>
      <c r="CI416" s="52">
        <v>0</v>
      </c>
      <c r="CJ416" s="49">
        <v>1007950000</v>
      </c>
      <c r="CK416" s="50"/>
      <c r="CL416" s="50"/>
      <c r="CM416" s="51"/>
      <c r="CN416" s="54"/>
      <c r="CO416" s="50">
        <v>1876969000</v>
      </c>
      <c r="CP416" s="51">
        <v>-23410000</v>
      </c>
      <c r="CQ416" s="54">
        <v>2861509000</v>
      </c>
      <c r="CR416" s="50"/>
      <c r="CS416" s="56">
        <v>2861509000</v>
      </c>
      <c r="CT416" s="52">
        <v>5151348000</v>
      </c>
    </row>
    <row r="417" spans="1:98" x14ac:dyDescent="0.2">
      <c r="A417" s="47" t="s">
        <v>487</v>
      </c>
      <c r="B417" s="47" t="s">
        <v>488</v>
      </c>
      <c r="C417" s="47" t="str">
        <f>VLOOKUP(A417,'[1]S&amp;P 500 Wikipedia'!A:D,3,FALSE)</f>
        <v>Energy</v>
      </c>
      <c r="D417" s="47">
        <v>121214</v>
      </c>
      <c r="E417" s="47" t="s">
        <v>16</v>
      </c>
      <c r="F417" s="47">
        <v>2018</v>
      </c>
      <c r="G417" s="47" t="s">
        <v>17</v>
      </c>
      <c r="H417" s="48">
        <v>43465</v>
      </c>
      <c r="I417" s="48">
        <v>43523</v>
      </c>
      <c r="J417" s="48">
        <v>43523</v>
      </c>
      <c r="K417" s="47">
        <v>4268000000</v>
      </c>
      <c r="L417" s="47">
        <v>4268000000</v>
      </c>
      <c r="M417" s="47" t="s">
        <v>2003</v>
      </c>
      <c r="N417" s="49">
        <v>3042000000</v>
      </c>
      <c r="O417" s="50">
        <v>3042000000</v>
      </c>
      <c r="P417" s="51"/>
      <c r="Q417" s="49">
        <v>24701000000</v>
      </c>
      <c r="R417" s="50"/>
      <c r="S417" s="51"/>
      <c r="T417" s="52"/>
      <c r="U417" s="49">
        <v>18958000000</v>
      </c>
      <c r="V417" s="50">
        <v>14803000000</v>
      </c>
      <c r="W417" s="50"/>
      <c r="X417" s="50"/>
      <c r="Y417" s="51">
        <v>4155000000</v>
      </c>
      <c r="Z417" s="52">
        <v>1272000000</v>
      </c>
      <c r="AA417" s="52"/>
      <c r="AB417" s="52"/>
      <c r="AC417" s="52"/>
      <c r="AD417" s="52"/>
      <c r="AE417" s="52"/>
      <c r="AF417" s="52"/>
      <c r="AG417" s="52">
        <v>1272000000</v>
      </c>
      <c r="AH417" s="52">
        <v>47973000000</v>
      </c>
      <c r="AI417" s="49">
        <v>247101000000</v>
      </c>
      <c r="AJ417" s="50"/>
      <c r="AK417" s="51"/>
      <c r="AL417" s="49">
        <v>40790000000</v>
      </c>
      <c r="AM417" s="50"/>
      <c r="AN417" s="50"/>
      <c r="AO417" s="51"/>
      <c r="AP417" s="49">
        <v>10332000000</v>
      </c>
      <c r="AQ417" s="50"/>
      <c r="AR417" s="50"/>
      <c r="AS417" s="50"/>
      <c r="AT417" s="50"/>
      <c r="AU417" s="50"/>
      <c r="AV417" s="50"/>
      <c r="AW417" s="50"/>
      <c r="AX417" s="50"/>
      <c r="AY417" s="50"/>
      <c r="AZ417" s="51">
        <v>10332000000</v>
      </c>
      <c r="BA417" s="52">
        <v>298223000000</v>
      </c>
      <c r="BB417" s="52">
        <v>346196000000</v>
      </c>
      <c r="BC417" s="49">
        <v>37268000000</v>
      </c>
      <c r="BD417" s="50"/>
      <c r="BE417" s="50"/>
      <c r="BF417" s="50"/>
      <c r="BG417" s="51"/>
      <c r="BH417" s="49">
        <v>17258000000</v>
      </c>
      <c r="BI417" s="50"/>
      <c r="BJ417" s="50"/>
      <c r="BK417" s="51"/>
      <c r="BL417" s="49">
        <v>2612000000</v>
      </c>
      <c r="BM417" s="50"/>
      <c r="BN417" s="50"/>
      <c r="BO417" s="50">
        <v>2612000000</v>
      </c>
      <c r="BP417" s="50"/>
      <c r="BQ417" s="51"/>
      <c r="BR417" s="52">
        <v>57138000000</v>
      </c>
      <c r="BS417" s="49">
        <v>20538000000</v>
      </c>
      <c r="BT417" s="50"/>
      <c r="BU417" s="51"/>
      <c r="BV417" s="49">
        <v>69992000000</v>
      </c>
      <c r="BW417" s="50"/>
      <c r="BX417" s="50">
        <v>20272000000</v>
      </c>
      <c r="BY417" s="50"/>
      <c r="BZ417" s="50"/>
      <c r="CA417" s="50"/>
      <c r="CB417" s="50"/>
      <c r="CC417" s="50">
        <v>27244000000</v>
      </c>
      <c r="CD417" s="50"/>
      <c r="CE417" s="50"/>
      <c r="CF417" s="51">
        <v>22476000000</v>
      </c>
      <c r="CG417" s="52">
        <v>90530000000</v>
      </c>
      <c r="CH417" s="60">
        <v>147668000000</v>
      </c>
      <c r="CI417" s="52"/>
      <c r="CJ417" s="49">
        <v>15258000000</v>
      </c>
      <c r="CK417" s="50">
        <v>15258000000</v>
      </c>
      <c r="CL417" s="50"/>
      <c r="CM417" s="51"/>
      <c r="CN417" s="54">
        <v>-225553000000</v>
      </c>
      <c r="CO417" s="50">
        <v>421653000000</v>
      </c>
      <c r="CP417" s="51">
        <v>-19564000000</v>
      </c>
      <c r="CQ417" s="54">
        <v>191794000000</v>
      </c>
      <c r="CR417" s="50">
        <v>6734000000</v>
      </c>
      <c r="CS417" s="56">
        <v>198528000000</v>
      </c>
      <c r="CT417" s="52">
        <v>346196000000</v>
      </c>
    </row>
    <row r="418" spans="1:98" x14ac:dyDescent="0.2">
      <c r="A418" s="47" t="s">
        <v>376</v>
      </c>
      <c r="B418" s="47" t="s">
        <v>377</v>
      </c>
      <c r="C418" s="47" t="str">
        <f>VLOOKUP(A418,'[1]S&amp;P 500 Wikipedia'!A:D,3,FALSE)</f>
        <v>Health Care</v>
      </c>
      <c r="D418" s="47">
        <v>378126</v>
      </c>
      <c r="E418" s="47" t="s">
        <v>16</v>
      </c>
      <c r="F418" s="47">
        <v>2018</v>
      </c>
      <c r="G418" s="47" t="s">
        <v>17</v>
      </c>
      <c r="H418" s="48">
        <v>43465</v>
      </c>
      <c r="I418" s="48">
        <v>43532</v>
      </c>
      <c r="J418" s="48">
        <v>43679</v>
      </c>
      <c r="K418" s="47">
        <v>222400000</v>
      </c>
      <c r="L418" s="47">
        <v>218400000</v>
      </c>
      <c r="M418" s="47" t="s">
        <v>2161</v>
      </c>
      <c r="N418" s="49">
        <v>309600000</v>
      </c>
      <c r="O418" s="50">
        <v>309600000</v>
      </c>
      <c r="P418" s="51"/>
      <c r="Q418" s="49">
        <v>701900000</v>
      </c>
      <c r="R418" s="50"/>
      <c r="S418" s="51"/>
      <c r="T418" s="52"/>
      <c r="U418" s="49">
        <v>598900000</v>
      </c>
      <c r="V418" s="50"/>
      <c r="W418" s="50"/>
      <c r="X418" s="50"/>
      <c r="Y418" s="51"/>
      <c r="Z418" s="52">
        <v>277600000</v>
      </c>
      <c r="AA418" s="52">
        <v>277600000</v>
      </c>
      <c r="AB418" s="52"/>
      <c r="AC418" s="52"/>
      <c r="AD418" s="52"/>
      <c r="AE418" s="52"/>
      <c r="AF418" s="52"/>
      <c r="AG418" s="52"/>
      <c r="AH418" s="52">
        <v>1888000000</v>
      </c>
      <c r="AI418" s="49">
        <v>870600000</v>
      </c>
      <c r="AJ418" s="50"/>
      <c r="AK418" s="51"/>
      <c r="AL418" s="49"/>
      <c r="AM418" s="50"/>
      <c r="AN418" s="50"/>
      <c r="AO418" s="51"/>
      <c r="AP418" s="49">
        <v>5928400000</v>
      </c>
      <c r="AQ418" s="50">
        <v>2420300000</v>
      </c>
      <c r="AR418" s="50">
        <v>3431300000</v>
      </c>
      <c r="AS418" s="50"/>
      <c r="AT418" s="50"/>
      <c r="AU418" s="50"/>
      <c r="AV418" s="50"/>
      <c r="AW418" s="50"/>
      <c r="AX418" s="50"/>
      <c r="AY418" s="50"/>
      <c r="AZ418" s="51">
        <v>76800000</v>
      </c>
      <c r="BA418" s="52">
        <v>6799000000</v>
      </c>
      <c r="BB418" s="52">
        <v>8687000000</v>
      </c>
      <c r="BC418" s="49">
        <v>920900000</v>
      </c>
      <c r="BD418" s="50">
        <v>283900000</v>
      </c>
      <c r="BE418" s="50">
        <v>58100000</v>
      </c>
      <c r="BF418" s="50"/>
      <c r="BG418" s="51">
        <v>578900000</v>
      </c>
      <c r="BH418" s="49">
        <v>92400000</v>
      </c>
      <c r="BI418" s="50"/>
      <c r="BJ418" s="50"/>
      <c r="BK418" s="51"/>
      <c r="BL418" s="49"/>
      <c r="BM418" s="50"/>
      <c r="BN418" s="50"/>
      <c r="BO418" s="50"/>
      <c r="BP418" s="50"/>
      <c r="BQ418" s="51"/>
      <c r="BR418" s="52">
        <v>1013300000</v>
      </c>
      <c r="BS418" s="49">
        <v>1564900000</v>
      </c>
      <c r="BT418" s="50"/>
      <c r="BU418" s="51"/>
      <c r="BV418" s="49">
        <v>975800000</v>
      </c>
      <c r="BW418" s="50"/>
      <c r="BX418" s="50"/>
      <c r="BY418" s="50"/>
      <c r="BZ418" s="50"/>
      <c r="CA418" s="50"/>
      <c r="CB418" s="50"/>
      <c r="CC418" s="50">
        <v>552800000</v>
      </c>
      <c r="CD418" s="50"/>
      <c r="CE418" s="50"/>
      <c r="CF418" s="51">
        <v>423000000</v>
      </c>
      <c r="CG418" s="52">
        <v>2540700000</v>
      </c>
      <c r="CH418" s="60">
        <v>3554000000</v>
      </c>
      <c r="CI418" s="52">
        <v>0</v>
      </c>
      <c r="CJ418" s="49">
        <v>6524900000</v>
      </c>
      <c r="CK418" s="50">
        <v>2600000</v>
      </c>
      <c r="CL418" s="50">
        <v>6522300000</v>
      </c>
      <c r="CM418" s="51"/>
      <c r="CN418" s="54">
        <v>-2151000000</v>
      </c>
      <c r="CO418" s="50">
        <v>1225900000</v>
      </c>
      <c r="CP418" s="51">
        <v>-478700000</v>
      </c>
      <c r="CQ418" s="54">
        <v>5121100000</v>
      </c>
      <c r="CR418" s="50">
        <v>11900000</v>
      </c>
      <c r="CS418" s="56">
        <v>5133000000</v>
      </c>
      <c r="CT418" s="52">
        <v>8687000000</v>
      </c>
    </row>
    <row r="419" spans="1:98" x14ac:dyDescent="0.2">
      <c r="A419" s="47" t="s">
        <v>1273</v>
      </c>
      <c r="B419" s="47" t="s">
        <v>1274</v>
      </c>
      <c r="C419" s="47" t="str">
        <f>VLOOKUP(A419,'[1]S&amp;P 500 Wikipedia'!A:D,3,FALSE)</f>
        <v>Information Technology</v>
      </c>
      <c r="D419" s="47">
        <v>378247</v>
      </c>
      <c r="E419" s="47" t="s">
        <v>16</v>
      </c>
      <c r="F419" s="47">
        <v>2018</v>
      </c>
      <c r="G419" s="47" t="s">
        <v>17</v>
      </c>
      <c r="H419" s="48">
        <v>43465</v>
      </c>
      <c r="I419" s="48">
        <v>43521</v>
      </c>
      <c r="J419" s="48">
        <v>43521</v>
      </c>
      <c r="K419" s="47">
        <v>233983000</v>
      </c>
      <c r="L419" s="47">
        <v>237170000</v>
      </c>
      <c r="M419" s="47" t="s">
        <v>2005</v>
      </c>
      <c r="N419" s="49">
        <v>1084000000</v>
      </c>
      <c r="O419" s="50">
        <v>1084000000</v>
      </c>
      <c r="P419" s="51"/>
      <c r="Q419" s="49">
        <v>1276000000</v>
      </c>
      <c r="R419" s="50">
        <v>1276000000</v>
      </c>
      <c r="S419" s="51"/>
      <c r="T419" s="52"/>
      <c r="U419" s="49">
        <v>818000000</v>
      </c>
      <c r="V419" s="50"/>
      <c r="W419" s="50"/>
      <c r="X419" s="50"/>
      <c r="Y419" s="51"/>
      <c r="Z419" s="52">
        <v>1517000000</v>
      </c>
      <c r="AA419" s="52"/>
      <c r="AB419" s="52"/>
      <c r="AC419" s="52"/>
      <c r="AD419" s="52"/>
      <c r="AE419" s="52"/>
      <c r="AF419" s="52"/>
      <c r="AG419" s="52">
        <v>1517000000</v>
      </c>
      <c r="AH419" s="52">
        <v>4695000000</v>
      </c>
      <c r="AI419" s="49">
        <v>941000000</v>
      </c>
      <c r="AJ419" s="50"/>
      <c r="AK419" s="51"/>
      <c r="AL419" s="49">
        <v>1403000000</v>
      </c>
      <c r="AM419" s="50"/>
      <c r="AN419" s="50"/>
      <c r="AO419" s="51"/>
      <c r="AP419" s="49">
        <v>7835000000</v>
      </c>
      <c r="AQ419" s="50">
        <v>220000000</v>
      </c>
      <c r="AR419" s="50">
        <v>3867000000</v>
      </c>
      <c r="AS419" s="50"/>
      <c r="AT419" s="50"/>
      <c r="AU419" s="50">
        <v>740000000</v>
      </c>
      <c r="AV419" s="50"/>
      <c r="AW419" s="50"/>
      <c r="AX419" s="50"/>
      <c r="AY419" s="50"/>
      <c r="AZ419" s="51">
        <v>3008000000</v>
      </c>
      <c r="BA419" s="52">
        <v>10179000000</v>
      </c>
      <c r="BB419" s="52">
        <v>14874000000</v>
      </c>
      <c r="BC419" s="49">
        <v>1440000000</v>
      </c>
      <c r="BD419" s="50">
        <v>1091000000</v>
      </c>
      <c r="BE419" s="50"/>
      <c r="BF419" s="50"/>
      <c r="BG419" s="51">
        <v>349000000</v>
      </c>
      <c r="BH419" s="49">
        <v>961000000</v>
      </c>
      <c r="BI419" s="50"/>
      <c r="BJ419" s="50"/>
      <c r="BK419" s="51"/>
      <c r="BL419" s="49">
        <v>850000000</v>
      </c>
      <c r="BM419" s="50"/>
      <c r="BN419" s="50"/>
      <c r="BO419" s="50"/>
      <c r="BP419" s="50"/>
      <c r="BQ419" s="51">
        <v>850000000</v>
      </c>
      <c r="BR419" s="52">
        <v>3251000000</v>
      </c>
      <c r="BS419" s="49">
        <v>4269000000</v>
      </c>
      <c r="BT419" s="50"/>
      <c r="BU419" s="51"/>
      <c r="BV419" s="49">
        <v>2101000000</v>
      </c>
      <c r="BW419" s="50"/>
      <c r="BX419" s="50">
        <v>350000000</v>
      </c>
      <c r="BY419" s="50"/>
      <c r="BZ419" s="50">
        <v>350000000</v>
      </c>
      <c r="CA419" s="50"/>
      <c r="CB419" s="50"/>
      <c r="CC419" s="50"/>
      <c r="CD419" s="50"/>
      <c r="CE419" s="50"/>
      <c r="CF419" s="51">
        <v>1751000000</v>
      </c>
      <c r="CG419" s="52">
        <v>6370000000</v>
      </c>
      <c r="CH419" s="60">
        <v>9621000000</v>
      </c>
      <c r="CI419" s="52">
        <v>214000000</v>
      </c>
      <c r="CJ419" s="49">
        <v>3553000000</v>
      </c>
      <c r="CK419" s="50"/>
      <c r="CL419" s="50"/>
      <c r="CM419" s="51"/>
      <c r="CN419" s="54">
        <v>-55000000</v>
      </c>
      <c r="CO419" s="50">
        <v>5072000000</v>
      </c>
      <c r="CP419" s="51">
        <v>-3565000000</v>
      </c>
      <c r="CQ419" s="54">
        <v>5219000000</v>
      </c>
      <c r="CR419" s="50">
        <v>34000000</v>
      </c>
      <c r="CS419" s="56">
        <v>5253000000</v>
      </c>
      <c r="CT419" s="52">
        <v>14874000000</v>
      </c>
    </row>
    <row r="420" spans="1:98" x14ac:dyDescent="0.2">
      <c r="A420" s="47" t="s">
        <v>1279</v>
      </c>
      <c r="B420" s="47" t="s">
        <v>1280</v>
      </c>
      <c r="C420" s="47" t="str">
        <f>VLOOKUP(A420,'[1]S&amp;P 500 Wikipedia'!A:D,3,FALSE)</f>
        <v>Industrials</v>
      </c>
      <c r="D420" s="47">
        <v>124467</v>
      </c>
      <c r="E420" s="47" t="s">
        <v>16</v>
      </c>
      <c r="F420" s="47">
        <v>2018</v>
      </c>
      <c r="G420" s="47" t="s">
        <v>17</v>
      </c>
      <c r="H420" s="48">
        <v>43465</v>
      </c>
      <c r="I420" s="48">
        <v>43518</v>
      </c>
      <c r="J420" s="48">
        <v>43518</v>
      </c>
      <c r="K420" s="47">
        <v>179800000</v>
      </c>
      <c r="L420" s="47">
        <v>180900000</v>
      </c>
      <c r="M420" s="47" t="s">
        <v>2006</v>
      </c>
      <c r="N420" s="49">
        <v>296000000</v>
      </c>
      <c r="O420" s="50">
        <v>296000000</v>
      </c>
      <c r="P420" s="51"/>
      <c r="Q420" s="49">
        <v>1031000000</v>
      </c>
      <c r="R420" s="50">
        <v>1031000000</v>
      </c>
      <c r="S420" s="51"/>
      <c r="T420" s="52"/>
      <c r="U420" s="49">
        <v>595000000</v>
      </c>
      <c r="V420" s="50"/>
      <c r="W420" s="50"/>
      <c r="X420" s="50"/>
      <c r="Y420" s="51"/>
      <c r="Z420" s="52">
        <v>172000000</v>
      </c>
      <c r="AA420" s="52">
        <v>172000000</v>
      </c>
      <c r="AB420" s="52"/>
      <c r="AC420" s="52"/>
      <c r="AD420" s="52"/>
      <c r="AE420" s="52"/>
      <c r="AF420" s="52"/>
      <c r="AG420" s="52"/>
      <c r="AH420" s="52">
        <v>2094000000</v>
      </c>
      <c r="AI420" s="49">
        <v>656000000</v>
      </c>
      <c r="AJ420" s="50"/>
      <c r="AK420" s="51"/>
      <c r="AL420" s="49"/>
      <c r="AM420" s="50"/>
      <c r="AN420" s="50"/>
      <c r="AO420" s="51"/>
      <c r="AP420" s="49">
        <v>4472000000</v>
      </c>
      <c r="AQ420" s="50"/>
      <c r="AR420" s="50">
        <v>2976000000</v>
      </c>
      <c r="AS420" s="50">
        <v>1232000000</v>
      </c>
      <c r="AT420" s="50"/>
      <c r="AU420" s="50"/>
      <c r="AV420" s="50"/>
      <c r="AW420" s="50"/>
      <c r="AX420" s="50"/>
      <c r="AY420" s="50"/>
      <c r="AZ420" s="51">
        <v>264000000</v>
      </c>
      <c r="BA420" s="52">
        <v>5128000000</v>
      </c>
      <c r="BB420" s="52">
        <v>7222000000</v>
      </c>
      <c r="BC420" s="49">
        <v>1132000000</v>
      </c>
      <c r="BD420" s="50">
        <v>586000000</v>
      </c>
      <c r="BE420" s="50"/>
      <c r="BF420" s="50"/>
      <c r="BG420" s="51">
        <v>546000000</v>
      </c>
      <c r="BH420" s="49">
        <v>257000000</v>
      </c>
      <c r="BI420" s="50"/>
      <c r="BJ420" s="50"/>
      <c r="BK420" s="51"/>
      <c r="BL420" s="49"/>
      <c r="BM420" s="50"/>
      <c r="BN420" s="50"/>
      <c r="BO420" s="50"/>
      <c r="BP420" s="50"/>
      <c r="BQ420" s="51"/>
      <c r="BR420" s="52">
        <v>1389000000</v>
      </c>
      <c r="BS420" s="49">
        <v>2051000000</v>
      </c>
      <c r="BT420" s="50"/>
      <c r="BU420" s="51"/>
      <c r="BV420" s="49">
        <v>1000000000</v>
      </c>
      <c r="BW420" s="50"/>
      <c r="BX420" s="50">
        <v>400000000</v>
      </c>
      <c r="BY420" s="50"/>
      <c r="BZ420" s="50"/>
      <c r="CA420" s="50"/>
      <c r="CB420" s="50"/>
      <c r="CC420" s="50">
        <v>303000000</v>
      </c>
      <c r="CD420" s="50"/>
      <c r="CE420" s="50"/>
      <c r="CF420" s="51">
        <v>297000000</v>
      </c>
      <c r="CG420" s="52">
        <v>3051000000</v>
      </c>
      <c r="CH420" s="60">
        <v>4440000000</v>
      </c>
      <c r="CI420" s="52"/>
      <c r="CJ420" s="49">
        <v>1952000000</v>
      </c>
      <c r="CK420" s="50"/>
      <c r="CL420" s="50"/>
      <c r="CM420" s="51"/>
      <c r="CN420" s="54">
        <v>-487000000</v>
      </c>
      <c r="CO420" s="50">
        <v>1639000000</v>
      </c>
      <c r="CP420" s="51">
        <v>-336000000</v>
      </c>
      <c r="CQ420" s="54">
        <v>2768000000</v>
      </c>
      <c r="CR420" s="50">
        <v>14000000</v>
      </c>
      <c r="CS420" s="56">
        <v>2782000000</v>
      </c>
      <c r="CT420" s="52">
        <v>7222000000</v>
      </c>
    </row>
    <row r="421" spans="1:98" x14ac:dyDescent="0.2">
      <c r="A421" s="47" t="s">
        <v>1282</v>
      </c>
      <c r="B421" s="47" t="s">
        <v>1283</v>
      </c>
      <c r="C421" s="47" t="str">
        <f>VLOOKUP(A421,'[1]S&amp;P 500 Wikipedia'!A:D,3,FALSE)</f>
        <v>Consumer Discretionary</v>
      </c>
      <c r="D421" s="47">
        <v>98663</v>
      </c>
      <c r="E421" s="47" t="s">
        <v>16</v>
      </c>
      <c r="F421" s="47">
        <v>2018</v>
      </c>
      <c r="G421" s="47" t="s">
        <v>17</v>
      </c>
      <c r="H421" s="48">
        <v>43465</v>
      </c>
      <c r="I421" s="48">
        <v>43516</v>
      </c>
      <c r="J421" s="48">
        <v>43593</v>
      </c>
      <c r="K421" s="47">
        <v>314000000</v>
      </c>
      <c r="L421" s="47">
        <v>320000000</v>
      </c>
      <c r="M421" s="47" t="s">
        <v>2162</v>
      </c>
      <c r="N421" s="49">
        <v>292000000</v>
      </c>
      <c r="O421" s="50">
        <v>292000000</v>
      </c>
      <c r="P421" s="51"/>
      <c r="Q421" s="49">
        <v>561000000</v>
      </c>
      <c r="R421" s="50"/>
      <c r="S421" s="51"/>
      <c r="T421" s="52"/>
      <c r="U421" s="49"/>
      <c r="V421" s="50"/>
      <c r="W421" s="50"/>
      <c r="X421" s="50"/>
      <c r="Y421" s="51"/>
      <c r="Z421" s="52">
        <v>354000000</v>
      </c>
      <c r="AA421" s="52">
        <v>354000000</v>
      </c>
      <c r="AB421" s="52"/>
      <c r="AC421" s="52"/>
      <c r="AD421" s="52"/>
      <c r="AE421" s="52"/>
      <c r="AF421" s="52"/>
      <c r="AG421" s="52"/>
      <c r="AH421" s="52">
        <v>1207000000</v>
      </c>
      <c r="AI421" s="49">
        <v>1237000000</v>
      </c>
      <c r="AJ421" s="50"/>
      <c r="AK421" s="51"/>
      <c r="AL421" s="49"/>
      <c r="AM421" s="50"/>
      <c r="AN421" s="50"/>
      <c r="AO421" s="51"/>
      <c r="AP421" s="49">
        <v>1686000000</v>
      </c>
      <c r="AQ421" s="50">
        <v>242000000</v>
      </c>
      <c r="AR421" s="50">
        <v>525000000</v>
      </c>
      <c r="AS421" s="50"/>
      <c r="AT421" s="50"/>
      <c r="AU421" s="50">
        <v>195000000</v>
      </c>
      <c r="AV421" s="50"/>
      <c r="AW421" s="50"/>
      <c r="AX421" s="50"/>
      <c r="AY421" s="50"/>
      <c r="AZ421" s="51">
        <v>724000000</v>
      </c>
      <c r="BA421" s="52">
        <v>2923000000</v>
      </c>
      <c r="BB421" s="52">
        <v>4130000000</v>
      </c>
      <c r="BC421" s="49">
        <v>980000000</v>
      </c>
      <c r="BD421" s="50">
        <v>911000000</v>
      </c>
      <c r="BE421" s="50">
        <v>69000000</v>
      </c>
      <c r="BF421" s="50"/>
      <c r="BG421" s="51"/>
      <c r="BH421" s="49">
        <v>321000000</v>
      </c>
      <c r="BI421" s="50"/>
      <c r="BJ421" s="50"/>
      <c r="BK421" s="51"/>
      <c r="BL421" s="49"/>
      <c r="BM421" s="50"/>
      <c r="BN421" s="50"/>
      <c r="BO421" s="50"/>
      <c r="BP421" s="50"/>
      <c r="BQ421" s="51"/>
      <c r="BR421" s="52">
        <v>1301000000</v>
      </c>
      <c r="BS421" s="49">
        <v>9751000000</v>
      </c>
      <c r="BT421" s="50"/>
      <c r="BU421" s="51"/>
      <c r="BV421" s="49">
        <v>1004000000</v>
      </c>
      <c r="BW421" s="50"/>
      <c r="BX421" s="50"/>
      <c r="BY421" s="50"/>
      <c r="BZ421" s="50"/>
      <c r="CA421" s="50"/>
      <c r="CB421" s="50"/>
      <c r="CC421" s="50"/>
      <c r="CD421" s="50"/>
      <c r="CE421" s="50"/>
      <c r="CF421" s="51"/>
      <c r="CG421" s="52">
        <v>10755000000</v>
      </c>
      <c r="CH421" s="60">
        <v>12056000000</v>
      </c>
      <c r="CI421" s="52"/>
      <c r="CJ421" s="49">
        <v>0</v>
      </c>
      <c r="CK421" s="50"/>
      <c r="CL421" s="50"/>
      <c r="CM421" s="51"/>
      <c r="CN421" s="54"/>
      <c r="CO421" s="50">
        <v>-7592000000</v>
      </c>
      <c r="CP421" s="51">
        <v>-334000000</v>
      </c>
      <c r="CQ421" s="54">
        <v>-7926000000</v>
      </c>
      <c r="CR421" s="50"/>
      <c r="CS421" s="56">
        <v>-7926000000</v>
      </c>
      <c r="CT421" s="52">
        <v>4130000000</v>
      </c>
    </row>
    <row r="422" spans="1:98" x14ac:dyDescent="0.2">
      <c r="A422" s="47" t="s">
        <v>1285</v>
      </c>
      <c r="B422" s="47" t="s">
        <v>1286</v>
      </c>
      <c r="C422" s="47" t="str">
        <f>VLOOKUP(A422,'[1]S&amp;P 500 Wikipedia'!A:D,3,FALSE)</f>
        <v>Health Care</v>
      </c>
      <c r="D422" s="47">
        <v>378249</v>
      </c>
      <c r="E422" s="47" t="s">
        <v>16</v>
      </c>
      <c r="F422" s="47">
        <v>2018</v>
      </c>
      <c r="G422" s="47" t="s">
        <v>17</v>
      </c>
      <c r="H422" s="48">
        <v>43465</v>
      </c>
      <c r="I422" s="48">
        <v>43522</v>
      </c>
      <c r="J422" s="48">
        <v>43522</v>
      </c>
      <c r="K422" s="47">
        <v>204000000</v>
      </c>
      <c r="L422" s="47">
        <v>199400000</v>
      </c>
      <c r="M422" s="47" t="s">
        <v>2007</v>
      </c>
      <c r="N422" s="49">
        <v>542800000</v>
      </c>
      <c r="O422" s="50">
        <v>542800000</v>
      </c>
      <c r="P422" s="51"/>
      <c r="Q422" s="49">
        <v>1275800000</v>
      </c>
      <c r="R422" s="50">
        <v>1275800000</v>
      </c>
      <c r="S422" s="51"/>
      <c r="T422" s="52"/>
      <c r="U422" s="49">
        <v>2256500000</v>
      </c>
      <c r="V422" s="50"/>
      <c r="W422" s="50"/>
      <c r="X422" s="50"/>
      <c r="Y422" s="51"/>
      <c r="Z422" s="52">
        <v>352300000</v>
      </c>
      <c r="AA422" s="52">
        <v>352300000</v>
      </c>
      <c r="AB422" s="52"/>
      <c r="AC422" s="52"/>
      <c r="AD422" s="52"/>
      <c r="AE422" s="52"/>
      <c r="AF422" s="52"/>
      <c r="AG422" s="52"/>
      <c r="AH422" s="52">
        <v>4427400000</v>
      </c>
      <c r="AI422" s="49">
        <v>2015400000</v>
      </c>
      <c r="AJ422" s="50"/>
      <c r="AK422" s="51"/>
      <c r="AL422" s="49"/>
      <c r="AM422" s="50"/>
      <c r="AN422" s="50"/>
      <c r="AO422" s="51"/>
      <c r="AP422" s="49">
        <v>17684000000</v>
      </c>
      <c r="AQ422" s="50">
        <v>7684600000</v>
      </c>
      <c r="AR422" s="50">
        <v>9594400000</v>
      </c>
      <c r="AS422" s="50"/>
      <c r="AT422" s="50"/>
      <c r="AU422" s="50"/>
      <c r="AV422" s="50"/>
      <c r="AW422" s="50"/>
      <c r="AX422" s="50"/>
      <c r="AY422" s="50"/>
      <c r="AZ422" s="51">
        <v>405000000</v>
      </c>
      <c r="BA422" s="52">
        <v>19699400000</v>
      </c>
      <c r="BB422" s="52">
        <v>24126800000</v>
      </c>
      <c r="BC422" s="49">
        <v>505000000</v>
      </c>
      <c r="BD422" s="50">
        <v>362600000</v>
      </c>
      <c r="BE422" s="50">
        <v>142400000</v>
      </c>
      <c r="BF422" s="50"/>
      <c r="BG422" s="51"/>
      <c r="BH422" s="49">
        <v>525000000</v>
      </c>
      <c r="BI422" s="50"/>
      <c r="BJ422" s="50"/>
      <c r="BK422" s="51"/>
      <c r="BL422" s="49">
        <v>1391300000</v>
      </c>
      <c r="BM422" s="50"/>
      <c r="BN422" s="50"/>
      <c r="BO422" s="50"/>
      <c r="BP422" s="50"/>
      <c r="BQ422" s="51">
        <v>1391300000</v>
      </c>
      <c r="BR422" s="52">
        <v>2421300000</v>
      </c>
      <c r="BS422" s="49">
        <v>8413700000</v>
      </c>
      <c r="BT422" s="50"/>
      <c r="BU422" s="51"/>
      <c r="BV422" s="49">
        <v>2015700000</v>
      </c>
      <c r="BW422" s="50"/>
      <c r="BX422" s="50"/>
      <c r="BY422" s="50"/>
      <c r="BZ422" s="50"/>
      <c r="CA422" s="50"/>
      <c r="CB422" s="50"/>
      <c r="CC422" s="50">
        <v>999500000</v>
      </c>
      <c r="CD422" s="50"/>
      <c r="CE422" s="50"/>
      <c r="CF422" s="51">
        <v>1016200000</v>
      </c>
      <c r="CG422" s="52">
        <v>10429400000</v>
      </c>
      <c r="CH422" s="60">
        <v>12850700000</v>
      </c>
      <c r="CI422" s="52"/>
      <c r="CJ422" s="49">
        <v>8689200000</v>
      </c>
      <c r="CK422" s="50"/>
      <c r="CL422" s="50"/>
      <c r="CM422" s="51"/>
      <c r="CN422" s="54">
        <v>-6721700000</v>
      </c>
      <c r="CO422" s="50">
        <v>9491200000</v>
      </c>
      <c r="CP422" s="51">
        <v>-187400000</v>
      </c>
      <c r="CQ422" s="54">
        <v>11271300000</v>
      </c>
      <c r="CR422" s="50">
        <v>4800000</v>
      </c>
      <c r="CS422" s="56">
        <v>11276100000</v>
      </c>
      <c r="CT422" s="52">
        <v>24126800000</v>
      </c>
    </row>
    <row r="423" spans="1:98" x14ac:dyDescent="0.2">
      <c r="A423" s="47" t="s">
        <v>1288</v>
      </c>
      <c r="B423" s="47" t="s">
        <v>1289</v>
      </c>
      <c r="C423" s="47" t="str">
        <f>VLOOKUP(A423,'[1]S&amp;P 500 Wikipedia'!A:D,3,FALSE)</f>
        <v>Health Care</v>
      </c>
      <c r="D423" s="47">
        <v>378251</v>
      </c>
      <c r="E423" s="47" t="s">
        <v>16</v>
      </c>
      <c r="F423" s="47">
        <v>2018</v>
      </c>
      <c r="G423" s="47" t="s">
        <v>17</v>
      </c>
      <c r="H423" s="48">
        <v>43465</v>
      </c>
      <c r="I423" s="48">
        <v>43510</v>
      </c>
      <c r="J423" s="48">
        <v>43510</v>
      </c>
      <c r="K423" s="47">
        <v>480552000</v>
      </c>
      <c r="L423" s="47">
        <v>484492000</v>
      </c>
      <c r="M423" s="47" t="s">
        <v>2008</v>
      </c>
      <c r="N423" s="49">
        <v>1701000000</v>
      </c>
      <c r="O423" s="50">
        <v>1602000000</v>
      </c>
      <c r="P423" s="51">
        <v>99000000</v>
      </c>
      <c r="Q423" s="49">
        <v>1036000000</v>
      </c>
      <c r="R423" s="50">
        <v>1036000000</v>
      </c>
      <c r="S423" s="51"/>
      <c r="T423" s="52"/>
      <c r="U423" s="49">
        <v>1391000000</v>
      </c>
      <c r="V423" s="50"/>
      <c r="W423" s="50"/>
      <c r="X423" s="50"/>
      <c r="Y423" s="51"/>
      <c r="Z423" s="52">
        <v>271000000</v>
      </c>
      <c r="AA423" s="52"/>
      <c r="AB423" s="52"/>
      <c r="AC423" s="52"/>
      <c r="AD423" s="52"/>
      <c r="AE423" s="52"/>
      <c r="AF423" s="52"/>
      <c r="AG423" s="52">
        <v>271000000</v>
      </c>
      <c r="AH423" s="52">
        <v>4399000000</v>
      </c>
      <c r="AI423" s="49">
        <v>1658000000</v>
      </c>
      <c r="AJ423" s="50"/>
      <c r="AK423" s="51"/>
      <c r="AL423" s="49"/>
      <c r="AM423" s="50"/>
      <c r="AN423" s="50"/>
      <c r="AO423" s="51"/>
      <c r="AP423" s="49">
        <v>4720000000</v>
      </c>
      <c r="AQ423" s="50">
        <v>2046000000</v>
      </c>
      <c r="AR423" s="50">
        <v>2519000000</v>
      </c>
      <c r="AS423" s="50"/>
      <c r="AT423" s="50"/>
      <c r="AU423" s="50">
        <v>61000000</v>
      </c>
      <c r="AV423" s="50"/>
      <c r="AW423" s="50"/>
      <c r="AX423" s="50"/>
      <c r="AY423" s="50"/>
      <c r="AZ423" s="51">
        <v>94000000</v>
      </c>
      <c r="BA423" s="52">
        <v>6378000000</v>
      </c>
      <c r="BB423" s="52">
        <v>10777000000</v>
      </c>
      <c r="BC423" s="49">
        <v>1180000000</v>
      </c>
      <c r="BD423" s="50">
        <v>313000000</v>
      </c>
      <c r="BE423" s="50"/>
      <c r="BF423" s="50">
        <v>79000000</v>
      </c>
      <c r="BG423" s="51">
        <v>788000000</v>
      </c>
      <c r="BH423" s="49">
        <v>9000000</v>
      </c>
      <c r="BI423" s="50"/>
      <c r="BJ423" s="50"/>
      <c r="BK423" s="51"/>
      <c r="BL423" s="49">
        <v>34000000</v>
      </c>
      <c r="BM423" s="50"/>
      <c r="BN423" s="50"/>
      <c r="BO423" s="50"/>
      <c r="BP423" s="50"/>
      <c r="BQ423" s="51">
        <v>34000000</v>
      </c>
      <c r="BR423" s="52">
        <v>1223000000</v>
      </c>
      <c r="BS423" s="49">
        <v>6443000000</v>
      </c>
      <c r="BT423" s="50"/>
      <c r="BU423" s="51"/>
      <c r="BV423" s="49">
        <v>926000000</v>
      </c>
      <c r="BW423" s="50"/>
      <c r="BX423" s="50"/>
      <c r="BY423" s="50"/>
      <c r="BZ423" s="50"/>
      <c r="CA423" s="50"/>
      <c r="CB423" s="50"/>
      <c r="CC423" s="50">
        <v>474000000</v>
      </c>
      <c r="CD423" s="50"/>
      <c r="CE423" s="50"/>
      <c r="CF423" s="51">
        <v>452000000</v>
      </c>
      <c r="CG423" s="52">
        <v>7369000000</v>
      </c>
      <c r="CH423" s="60">
        <v>8592000000</v>
      </c>
      <c r="CI423" s="52">
        <v>0</v>
      </c>
      <c r="CJ423" s="49">
        <v>1031000000</v>
      </c>
      <c r="CK423" s="50"/>
      <c r="CL423" s="50"/>
      <c r="CM423" s="51"/>
      <c r="CN423" s="54">
        <v>-1487000000</v>
      </c>
      <c r="CO423" s="50">
        <v>3270000000</v>
      </c>
      <c r="CP423" s="51">
        <v>-629000000</v>
      </c>
      <c r="CQ423" s="54">
        <v>2185000000</v>
      </c>
      <c r="CR423" s="50">
        <v>0</v>
      </c>
      <c r="CS423" s="56">
        <v>2185000000</v>
      </c>
      <c r="CT423" s="52">
        <v>10777000000</v>
      </c>
    </row>
    <row r="425" spans="1:98" x14ac:dyDescent="0.2">
      <c r="N425">
        <f>COUNTBLANK(N2:N423)</f>
        <v>1</v>
      </c>
      <c r="O425">
        <f>COUNTBLANK(O2:O423)</f>
        <v>1</v>
      </c>
      <c r="P425">
        <f t="shared" ref="P425:CA425" si="0">COUNTBLANK(P2:P423)</f>
        <v>272</v>
      </c>
      <c r="Q425">
        <f t="shared" si="0"/>
        <v>22</v>
      </c>
      <c r="R425">
        <f t="shared" si="0"/>
        <v>64</v>
      </c>
      <c r="S425">
        <f t="shared" si="0"/>
        <v>413</v>
      </c>
      <c r="T425">
        <f t="shared" si="0"/>
        <v>418</v>
      </c>
      <c r="U425">
        <f t="shared" si="0"/>
        <v>109</v>
      </c>
      <c r="V425">
        <f t="shared" si="0"/>
        <v>410</v>
      </c>
      <c r="W425">
        <f t="shared" si="0"/>
        <v>416</v>
      </c>
      <c r="X425">
        <f t="shared" si="0"/>
        <v>417</v>
      </c>
      <c r="Y425">
        <f t="shared" si="0"/>
        <v>418</v>
      </c>
      <c r="Z425">
        <f t="shared" si="0"/>
        <v>6</v>
      </c>
      <c r="AA425">
        <f t="shared" si="0"/>
        <v>203</v>
      </c>
      <c r="AB425">
        <f t="shared" si="0"/>
        <v>407</v>
      </c>
      <c r="AC425">
        <f t="shared" si="0"/>
        <v>381</v>
      </c>
      <c r="AD425">
        <f t="shared" si="0"/>
        <v>416</v>
      </c>
      <c r="AE425">
        <f t="shared" si="0"/>
        <v>369</v>
      </c>
      <c r="AF425">
        <f t="shared" si="0"/>
        <v>409</v>
      </c>
      <c r="AG425">
        <f t="shared" si="0"/>
        <v>126</v>
      </c>
      <c r="AH425">
        <f t="shared" si="0"/>
        <v>0</v>
      </c>
      <c r="AI425">
        <f t="shared" si="0"/>
        <v>4</v>
      </c>
      <c r="AJ425">
        <f t="shared" si="0"/>
        <v>289</v>
      </c>
      <c r="AK425">
        <f t="shared" si="0"/>
        <v>319</v>
      </c>
      <c r="AL425">
        <f t="shared" si="0"/>
        <v>272</v>
      </c>
      <c r="AM425">
        <f t="shared" si="0"/>
        <v>397</v>
      </c>
      <c r="AN425">
        <f t="shared" si="0"/>
        <v>412</v>
      </c>
      <c r="AO425">
        <f t="shared" si="0"/>
        <v>417</v>
      </c>
      <c r="AP425">
        <f t="shared" si="0"/>
        <v>0</v>
      </c>
      <c r="AQ425">
        <f t="shared" si="0"/>
        <v>217</v>
      </c>
      <c r="AR425">
        <f t="shared" si="0"/>
        <v>66</v>
      </c>
      <c r="AS425">
        <f t="shared" si="0"/>
        <v>298</v>
      </c>
      <c r="AT425">
        <f t="shared" si="0"/>
        <v>418</v>
      </c>
      <c r="AU425">
        <f t="shared" si="0"/>
        <v>260</v>
      </c>
      <c r="AV425">
        <f t="shared" si="0"/>
        <v>411</v>
      </c>
      <c r="AW425">
        <f t="shared" si="0"/>
        <v>411</v>
      </c>
      <c r="AX425">
        <f t="shared" si="0"/>
        <v>414</v>
      </c>
      <c r="AY425">
        <f t="shared" si="0"/>
        <v>368</v>
      </c>
      <c r="AZ425">
        <f t="shared" si="0"/>
        <v>14</v>
      </c>
      <c r="BA425">
        <f t="shared" si="0"/>
        <v>0</v>
      </c>
      <c r="BB425">
        <f t="shared" si="0"/>
        <v>0</v>
      </c>
      <c r="BC425">
        <f t="shared" si="0"/>
        <v>1</v>
      </c>
      <c r="BD425">
        <f t="shared" si="0"/>
        <v>43</v>
      </c>
      <c r="BE425">
        <f t="shared" si="0"/>
        <v>315</v>
      </c>
      <c r="BF425">
        <f t="shared" si="0"/>
        <v>360</v>
      </c>
      <c r="BG425">
        <f t="shared" si="0"/>
        <v>88</v>
      </c>
      <c r="BH425">
        <f t="shared" si="0"/>
        <v>80</v>
      </c>
      <c r="BI425">
        <f t="shared" si="0"/>
        <v>361</v>
      </c>
      <c r="BJ425">
        <f t="shared" si="0"/>
        <v>421</v>
      </c>
      <c r="BK425">
        <f t="shared" si="0"/>
        <v>354</v>
      </c>
      <c r="BL425">
        <f t="shared" si="0"/>
        <v>89</v>
      </c>
      <c r="BM425">
        <f t="shared" si="0"/>
        <v>309</v>
      </c>
      <c r="BN425">
        <f t="shared" si="0"/>
        <v>404</v>
      </c>
      <c r="BO425">
        <f t="shared" si="0"/>
        <v>397</v>
      </c>
      <c r="BP425">
        <f t="shared" si="0"/>
        <v>410</v>
      </c>
      <c r="BQ425">
        <f t="shared" si="0"/>
        <v>154</v>
      </c>
      <c r="BR425">
        <f t="shared" si="0"/>
        <v>0</v>
      </c>
      <c r="BS425">
        <f t="shared" si="0"/>
        <v>23</v>
      </c>
      <c r="BT425">
        <f t="shared" si="0"/>
        <v>378</v>
      </c>
      <c r="BU425">
        <f t="shared" si="0"/>
        <v>416</v>
      </c>
      <c r="BV425">
        <f t="shared" si="0"/>
        <v>5</v>
      </c>
      <c r="BW425">
        <f t="shared" si="0"/>
        <v>415</v>
      </c>
      <c r="BX425">
        <f t="shared" si="0"/>
        <v>305</v>
      </c>
      <c r="BY425">
        <f t="shared" si="0"/>
        <v>402</v>
      </c>
      <c r="BZ425">
        <f t="shared" si="0"/>
        <v>401</v>
      </c>
      <c r="CA425">
        <f t="shared" si="0"/>
        <v>415</v>
      </c>
      <c r="CB425">
        <f t="shared" ref="CB425:CT425" si="1">COUNTBLANK(CB2:CB423)</f>
        <v>385</v>
      </c>
      <c r="CC425">
        <f t="shared" si="1"/>
        <v>149</v>
      </c>
      <c r="CD425">
        <f t="shared" si="1"/>
        <v>411</v>
      </c>
      <c r="CE425">
        <f t="shared" si="1"/>
        <v>417</v>
      </c>
      <c r="CF425">
        <f t="shared" si="1"/>
        <v>13</v>
      </c>
      <c r="CG425">
        <f t="shared" si="1"/>
        <v>0</v>
      </c>
      <c r="CH425">
        <f t="shared" si="1"/>
        <v>0</v>
      </c>
      <c r="CI425">
        <f t="shared" si="1"/>
        <v>210</v>
      </c>
      <c r="CJ425">
        <f t="shared" si="1"/>
        <v>3</v>
      </c>
      <c r="CK425">
        <f t="shared" si="1"/>
        <v>268</v>
      </c>
      <c r="CL425">
        <f t="shared" si="1"/>
        <v>282</v>
      </c>
      <c r="CM425">
        <f t="shared" si="1"/>
        <v>412</v>
      </c>
      <c r="CN425">
        <f t="shared" si="1"/>
        <v>165</v>
      </c>
      <c r="CO425">
        <f t="shared" si="1"/>
        <v>15</v>
      </c>
      <c r="CP425">
        <f t="shared" si="1"/>
        <v>15</v>
      </c>
      <c r="CQ425">
        <f t="shared" si="1"/>
        <v>1</v>
      </c>
      <c r="CR425">
        <f t="shared" si="1"/>
        <v>186</v>
      </c>
      <c r="CS425">
        <f>COUNTBLANK(CS2:CS423)</f>
        <v>0</v>
      </c>
      <c r="CT425">
        <f t="shared" si="1"/>
        <v>0</v>
      </c>
    </row>
  </sheetData>
  <hyperlinks>
    <hyperlink ref="M332" r:id="rId1" xr:uid="{9B8483D9-B9A6-3C43-9D38-48447D5E4565}"/>
    <hyperlink ref="M271" r:id="rId2" xr:uid="{83B96F8C-E0CA-534E-9DE2-59ABF6675D53}"/>
    <hyperlink ref="M10" r:id="rId3" xr:uid="{9DB189A9-775C-4447-BF9E-F0E043DE6EF9}"/>
    <hyperlink ref="M86" r:id="rId4" xr:uid="{FAD62457-3C90-744F-88D5-07E61BD3B7BD}"/>
    <hyperlink ref="M88" r:id="rId5" xr:uid="{7C21249D-26AC-014F-908B-49DD46D0F609}"/>
    <hyperlink ref="M142" r:id="rId6" xr:uid="{F6C19E12-5E40-DE4B-8F97-22E52FA56B16}"/>
    <hyperlink ref="M146" r:id="rId7" xr:uid="{5562D7CC-EC70-A545-B6B2-A699311DD898}"/>
    <hyperlink ref="M186" r:id="rId8" xr:uid="{58A012FC-1DBA-B545-B1E9-ADC92FEE2834}"/>
    <hyperlink ref="M247" r:id="rId9" xr:uid="{545C4076-EEF4-A547-B4C7-9F46B3128132}"/>
    <hyperlink ref="M351" r:id="rId10" xr:uid="{FEE8D932-246F-5F45-98E0-DB2450006154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1579-B8A9-E248-BB6D-2A01F98DBAD5}">
  <dimension ref="A1:BS425"/>
  <sheetViews>
    <sheetView workbookViewId="0">
      <selection activeCell="L28" sqref="L28"/>
    </sheetView>
  </sheetViews>
  <sheetFormatPr baseColWidth="10" defaultRowHeight="16" x14ac:dyDescent="0.2"/>
  <cols>
    <col min="2" max="2" width="33.5" bestFit="1" customWidth="1"/>
    <col min="3" max="3" width="33.5" customWidth="1"/>
    <col min="14" max="14" width="16" bestFit="1" customWidth="1"/>
    <col min="15" max="15" width="24.83203125" bestFit="1" customWidth="1"/>
    <col min="16" max="16" width="19.1640625" bestFit="1" customWidth="1"/>
    <col min="17" max="17" width="15.83203125" bestFit="1" customWidth="1"/>
    <col min="18" max="18" width="16.83203125" bestFit="1" customWidth="1"/>
    <col min="19" max="19" width="24.33203125" bestFit="1" customWidth="1"/>
    <col min="20" max="20" width="25.5" bestFit="1" customWidth="1"/>
    <col min="21" max="21" width="22.1640625" bestFit="1" customWidth="1"/>
    <col min="22" max="22" width="16" bestFit="1" customWidth="1"/>
    <col min="23" max="23" width="23.6640625" bestFit="1" customWidth="1"/>
    <col min="24" max="24" width="20" bestFit="1" customWidth="1"/>
    <col min="25" max="25" width="31.5" bestFit="1" customWidth="1"/>
    <col min="26" max="26" width="20" bestFit="1" customWidth="1"/>
    <col min="27" max="27" width="24.83203125" bestFit="1" customWidth="1"/>
    <col min="28" max="28" width="24.6640625" bestFit="1" customWidth="1"/>
    <col min="29" max="29" width="27.33203125" bestFit="1" customWidth="1"/>
    <col min="30" max="30" width="29.6640625" bestFit="1" customWidth="1"/>
    <col min="31" max="31" width="25.33203125" bestFit="1" customWidth="1"/>
    <col min="32" max="32" width="24" bestFit="1" customWidth="1"/>
    <col min="33" max="33" width="28" bestFit="1" customWidth="1"/>
    <col min="34" max="34" width="21.33203125" bestFit="1" customWidth="1"/>
    <col min="35" max="35" width="17.1640625" bestFit="1" customWidth="1"/>
    <col min="36" max="36" width="16.5" bestFit="1" customWidth="1"/>
    <col min="37" max="37" width="30.33203125" bestFit="1" customWidth="1"/>
    <col min="38" max="38" width="28" bestFit="1" customWidth="1"/>
    <col min="39" max="39" width="27.83203125" bestFit="1" customWidth="1"/>
    <col min="40" max="40" width="33.33203125" bestFit="1" customWidth="1"/>
    <col min="41" max="41" width="25.1640625" bestFit="1" customWidth="1"/>
    <col min="42" max="42" width="24.33203125" bestFit="1" customWidth="1"/>
    <col min="43" max="43" width="24.1640625" bestFit="1" customWidth="1"/>
    <col min="44" max="44" width="28.5" bestFit="1" customWidth="1"/>
    <col min="45" max="45" width="21.33203125" bestFit="1" customWidth="1"/>
    <col min="46" max="46" width="18.5" bestFit="1" customWidth="1"/>
    <col min="47" max="47" width="27.6640625" bestFit="1" customWidth="1"/>
    <col min="48" max="48" width="18.83203125" bestFit="1" customWidth="1"/>
    <col min="49" max="49" width="35.33203125" bestFit="1" customWidth="1"/>
    <col min="50" max="50" width="17" bestFit="1" customWidth="1"/>
    <col min="51" max="51" width="17.6640625" bestFit="1" customWidth="1"/>
    <col min="52" max="52" width="21.83203125" bestFit="1" customWidth="1"/>
    <col min="53" max="53" width="42.33203125" bestFit="1" customWidth="1"/>
    <col min="54" max="54" width="21.33203125" bestFit="1" customWidth="1"/>
    <col min="55" max="55" width="22.1640625" bestFit="1" customWidth="1"/>
    <col min="56" max="56" width="20.83203125" bestFit="1" customWidth="1"/>
    <col min="57" max="57" width="32.5" bestFit="1" customWidth="1"/>
    <col min="58" max="58" width="19.6640625" bestFit="1" customWidth="1"/>
    <col min="59" max="59" width="20.83203125" bestFit="1" customWidth="1"/>
    <col min="60" max="60" width="21.33203125" bestFit="1" customWidth="1"/>
    <col min="61" max="61" width="39.6640625" bestFit="1" customWidth="1"/>
    <col min="62" max="62" width="38.83203125" bestFit="1" customWidth="1"/>
    <col min="63" max="63" width="30.83203125" bestFit="1" customWidth="1"/>
    <col min="64" max="64" width="24" bestFit="1" customWidth="1"/>
    <col min="65" max="65" width="27" bestFit="1" customWidth="1"/>
    <col min="66" max="66" width="33.5" bestFit="1" customWidth="1"/>
    <col min="67" max="67" width="17.33203125" bestFit="1" customWidth="1"/>
    <col min="68" max="68" width="15" bestFit="1" customWidth="1"/>
    <col min="69" max="69" width="19.83203125" bestFit="1" customWidth="1"/>
    <col min="70" max="70" width="19.33203125" bestFit="1" customWidth="1"/>
    <col min="71" max="71" width="22.5" bestFit="1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1410</v>
      </c>
      <c r="L1" t="s">
        <v>1411</v>
      </c>
      <c r="M1" t="s">
        <v>12</v>
      </c>
      <c r="N1" s="45" t="s">
        <v>1497</v>
      </c>
      <c r="O1" s="41" t="s">
        <v>1498</v>
      </c>
      <c r="P1" s="41" t="s">
        <v>1499</v>
      </c>
      <c r="Q1" s="42" t="s">
        <v>1500</v>
      </c>
      <c r="R1" s="45" t="s">
        <v>1501</v>
      </c>
      <c r="S1" s="41" t="s">
        <v>1502</v>
      </c>
      <c r="T1" s="41" t="s">
        <v>1503</v>
      </c>
      <c r="U1" s="42" t="s">
        <v>1504</v>
      </c>
      <c r="V1" s="57" t="s">
        <v>1505</v>
      </c>
      <c r="W1" s="57" t="s">
        <v>1506</v>
      </c>
      <c r="X1" s="45" t="s">
        <v>1507</v>
      </c>
      <c r="Y1" s="41" t="s">
        <v>1508</v>
      </c>
      <c r="Z1" s="41" t="s">
        <v>1509</v>
      </c>
      <c r="AA1" s="41" t="s">
        <v>1510</v>
      </c>
      <c r="AB1" s="41" t="s">
        <v>1511</v>
      </c>
      <c r="AC1" s="41" t="s">
        <v>1512</v>
      </c>
      <c r="AD1" s="41" t="s">
        <v>1513</v>
      </c>
      <c r="AE1" s="42" t="s">
        <v>1514</v>
      </c>
      <c r="AF1" s="57" t="s">
        <v>1515</v>
      </c>
      <c r="AG1" s="57" t="s">
        <v>1516</v>
      </c>
      <c r="AH1" s="45" t="s">
        <v>1517</v>
      </c>
      <c r="AI1" s="41" t="s">
        <v>1518</v>
      </c>
      <c r="AJ1" s="42" t="s">
        <v>1519</v>
      </c>
      <c r="AK1" s="45" t="s">
        <v>1520</v>
      </c>
      <c r="AL1" s="41" t="s">
        <v>1521</v>
      </c>
      <c r="AM1" s="41" t="s">
        <v>1522</v>
      </c>
      <c r="AN1" s="42" t="s">
        <v>1523</v>
      </c>
      <c r="AO1" s="57" t="s">
        <v>1524</v>
      </c>
      <c r="AP1" s="45" t="s">
        <v>1525</v>
      </c>
      <c r="AQ1" s="41" t="s">
        <v>1526</v>
      </c>
      <c r="AR1" s="41" t="s">
        <v>1527</v>
      </c>
      <c r="AS1" s="41" t="s">
        <v>1528</v>
      </c>
      <c r="AT1" s="41" t="s">
        <v>1529</v>
      </c>
      <c r="AU1" s="41" t="s">
        <v>1530</v>
      </c>
      <c r="AV1" s="41" t="s">
        <v>1531</v>
      </c>
      <c r="AW1" s="41" t="s">
        <v>1532</v>
      </c>
      <c r="AX1" s="41" t="s">
        <v>1533</v>
      </c>
      <c r="AY1" s="41" t="s">
        <v>1534</v>
      </c>
      <c r="AZ1" s="41" t="s">
        <v>1535</v>
      </c>
      <c r="BA1" s="41" t="s">
        <v>1536</v>
      </c>
      <c r="BB1" s="41" t="s">
        <v>1537</v>
      </c>
      <c r="BC1" s="42" t="s">
        <v>1538</v>
      </c>
      <c r="BD1" s="45" t="s">
        <v>1539</v>
      </c>
      <c r="BE1" s="41" t="s">
        <v>1540</v>
      </c>
      <c r="BF1" s="41" t="s">
        <v>1541</v>
      </c>
      <c r="BG1" s="41" t="s">
        <v>1542</v>
      </c>
      <c r="BH1" s="41" t="s">
        <v>1543</v>
      </c>
      <c r="BI1" s="41" t="s">
        <v>1544</v>
      </c>
      <c r="BJ1" s="42" t="s">
        <v>1545</v>
      </c>
      <c r="BK1" s="45" t="s">
        <v>1546</v>
      </c>
      <c r="BL1" s="41" t="s">
        <v>1547</v>
      </c>
      <c r="BM1" s="42" t="s">
        <v>1548</v>
      </c>
      <c r="BN1" s="45" t="s">
        <v>1549</v>
      </c>
      <c r="BO1" s="42" t="s">
        <v>1494</v>
      </c>
      <c r="BP1" s="45" t="s">
        <v>1550</v>
      </c>
      <c r="BQ1" s="41" t="s">
        <v>1551</v>
      </c>
      <c r="BR1" s="41" t="s">
        <v>1552</v>
      </c>
      <c r="BS1" s="42" t="s">
        <v>1553</v>
      </c>
    </row>
    <row r="2" spans="1:71" x14ac:dyDescent="0.2">
      <c r="A2" s="47" t="s">
        <v>54</v>
      </c>
      <c r="B2" s="47" t="s">
        <v>55</v>
      </c>
      <c r="C2" s="47" t="str">
        <f>VLOOKUP(A2,'[2]S&amp;P 500 Wikipedia'!A:D,3,FALSE)</f>
        <v>Health Care</v>
      </c>
      <c r="D2" s="47">
        <v>45846</v>
      </c>
      <c r="E2" s="47" t="s">
        <v>16</v>
      </c>
      <c r="F2" s="47">
        <v>2018</v>
      </c>
      <c r="G2" s="47" t="s">
        <v>1292</v>
      </c>
      <c r="H2" s="48">
        <v>43404</v>
      </c>
      <c r="I2" s="48">
        <v>43454</v>
      </c>
      <c r="J2" s="48">
        <v>43454</v>
      </c>
      <c r="K2" s="47">
        <v>321000000</v>
      </c>
      <c r="L2" s="47">
        <v>325000000</v>
      </c>
      <c r="M2" s="47" t="s">
        <v>1602</v>
      </c>
      <c r="N2" s="49">
        <v>4914000000</v>
      </c>
      <c r="O2" s="50">
        <v>4914000000</v>
      </c>
      <c r="P2" s="50"/>
      <c r="Q2" s="51"/>
      <c r="R2" s="49">
        <v>-2227000000</v>
      </c>
      <c r="S2" s="50">
        <v>-2227000000</v>
      </c>
      <c r="T2" s="50"/>
      <c r="U2" s="51"/>
      <c r="V2" s="52">
        <v>2687000000</v>
      </c>
      <c r="W2" s="52"/>
      <c r="X2" s="49">
        <v>-1759000000</v>
      </c>
      <c r="Y2" s="50">
        <v>-1374000000</v>
      </c>
      <c r="Z2" s="50"/>
      <c r="AA2" s="50"/>
      <c r="AB2" s="50">
        <v>-385000000</v>
      </c>
      <c r="AC2" s="50"/>
      <c r="AD2" s="50"/>
      <c r="AE2" s="51"/>
      <c r="AF2" s="52">
        <v>928000000</v>
      </c>
      <c r="AG2" s="52">
        <v>18000000</v>
      </c>
      <c r="AH2" s="49">
        <v>-37000000</v>
      </c>
      <c r="AI2" s="50"/>
      <c r="AJ2" s="51"/>
      <c r="AK2" s="54"/>
      <c r="AL2" s="50"/>
      <c r="AM2" s="50"/>
      <c r="AN2" s="51">
        <v>55000000</v>
      </c>
      <c r="AO2" s="52">
        <v>946000000</v>
      </c>
      <c r="AP2" s="49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1"/>
      <c r="BD2" s="54">
        <v>946000000</v>
      </c>
      <c r="BE2" s="50">
        <v>-630000000</v>
      </c>
      <c r="BF2" s="50"/>
      <c r="BG2" s="50"/>
      <c r="BH2" s="50"/>
      <c r="BI2" s="50"/>
      <c r="BJ2" s="56">
        <v>316000000</v>
      </c>
      <c r="BK2" s="49"/>
      <c r="BL2" s="50"/>
      <c r="BM2" s="51"/>
      <c r="BN2" s="39">
        <v>316000000</v>
      </c>
      <c r="BO2" s="58"/>
      <c r="BP2" s="39">
        <v>316000000</v>
      </c>
      <c r="BQ2" s="50"/>
      <c r="BR2" s="50"/>
      <c r="BS2" s="56">
        <v>316000000</v>
      </c>
    </row>
    <row r="3" spans="1:71" x14ac:dyDescent="0.2">
      <c r="A3" s="47" t="s">
        <v>99</v>
      </c>
      <c r="B3" s="47" t="s">
        <v>100</v>
      </c>
      <c r="C3" s="47" t="str">
        <f>VLOOKUP(A3,'[2]S&amp;P 500 Wikipedia'!A:D,3,FALSE)</f>
        <v>Industrials</v>
      </c>
      <c r="D3" s="47">
        <v>68568</v>
      </c>
      <c r="E3" s="47" t="s">
        <v>16</v>
      </c>
      <c r="F3" s="47">
        <v>2018</v>
      </c>
      <c r="G3" s="47" t="s">
        <v>1292</v>
      </c>
      <c r="H3" s="48">
        <v>43465</v>
      </c>
      <c r="I3" s="48">
        <v>43521</v>
      </c>
      <c r="J3" s="48">
        <v>43521</v>
      </c>
      <c r="K3" s="47">
        <v>464236000</v>
      </c>
      <c r="L3" s="47">
        <v>465660000</v>
      </c>
      <c r="M3" s="47" t="s">
        <v>1603</v>
      </c>
      <c r="N3" s="49">
        <v>44541000000</v>
      </c>
      <c r="O3" s="50"/>
      <c r="P3" s="50"/>
      <c r="Q3" s="51"/>
      <c r="R3" s="49">
        <v>-32651000000</v>
      </c>
      <c r="S3" s="50"/>
      <c r="T3" s="50"/>
      <c r="U3" s="51"/>
      <c r="V3" s="52">
        <v>11890000000</v>
      </c>
      <c r="W3" s="52"/>
      <c r="X3" s="49">
        <v>-9234000000</v>
      </c>
      <c r="Y3" s="50">
        <v>-1520000000</v>
      </c>
      <c r="Z3" s="50"/>
      <c r="AA3" s="50"/>
      <c r="AB3" s="50"/>
      <c r="AC3" s="50">
        <v>-1839000000</v>
      </c>
      <c r="AD3" s="50"/>
      <c r="AE3" s="51">
        <v>-5875000000</v>
      </c>
      <c r="AF3" s="52">
        <v>2656000000</v>
      </c>
      <c r="AG3" s="52">
        <v>-772000000</v>
      </c>
      <c r="AH3" s="49">
        <v>-938000000</v>
      </c>
      <c r="AI3" s="50"/>
      <c r="AJ3" s="51"/>
      <c r="AK3" s="54"/>
      <c r="AL3" s="50"/>
      <c r="AM3" s="50"/>
      <c r="AN3" s="51">
        <v>166000000</v>
      </c>
      <c r="AO3" s="52">
        <v>1884000000</v>
      </c>
      <c r="AP3" s="49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1"/>
      <c r="BD3" s="54">
        <v>1884000000</v>
      </c>
      <c r="BE3" s="50">
        <v>-472000000</v>
      </c>
      <c r="BF3" s="50"/>
      <c r="BG3" s="50"/>
      <c r="BH3" s="50"/>
      <c r="BI3" s="50"/>
      <c r="BJ3" s="56">
        <v>1412000000</v>
      </c>
      <c r="BK3" s="49"/>
      <c r="BL3" s="50"/>
      <c r="BM3" s="51"/>
      <c r="BN3" s="39">
        <v>1412000000</v>
      </c>
      <c r="BO3" s="58"/>
      <c r="BP3" s="39">
        <v>1412000000</v>
      </c>
      <c r="BQ3" s="50"/>
      <c r="BR3" s="50"/>
      <c r="BS3" s="56">
        <v>1412000000</v>
      </c>
    </row>
    <row r="4" spans="1:71" x14ac:dyDescent="0.2">
      <c r="A4" s="47" t="s">
        <v>43</v>
      </c>
      <c r="B4" s="47" t="s">
        <v>44</v>
      </c>
      <c r="C4" s="47" t="str">
        <f>VLOOKUP(A4,'[2]S&amp;P 500 Wikipedia'!A:D,3,FALSE)</f>
        <v>Consumer Discretionary</v>
      </c>
      <c r="D4" s="47">
        <v>184955</v>
      </c>
      <c r="E4" s="47" t="s">
        <v>16</v>
      </c>
      <c r="F4" s="47">
        <v>2018</v>
      </c>
      <c r="G4" s="47" t="s">
        <v>1292</v>
      </c>
      <c r="H4" s="48">
        <v>43465</v>
      </c>
      <c r="I4" s="48">
        <v>43515</v>
      </c>
      <c r="J4" s="48">
        <v>43515</v>
      </c>
      <c r="K4" s="47">
        <v>73728000</v>
      </c>
      <c r="L4" s="47">
        <v>73991000</v>
      </c>
      <c r="M4" s="47" t="s">
        <v>1604</v>
      </c>
      <c r="N4" s="49">
        <v>9580554000</v>
      </c>
      <c r="O4" s="50"/>
      <c r="P4" s="50"/>
      <c r="Q4" s="51"/>
      <c r="R4" s="49">
        <v>-5361141000</v>
      </c>
      <c r="S4" s="50"/>
      <c r="T4" s="50"/>
      <c r="U4" s="51"/>
      <c r="V4" s="52">
        <v>4219413000</v>
      </c>
      <c r="W4" s="52"/>
      <c r="X4" s="49">
        <v>-3615138000</v>
      </c>
      <c r="Y4" s="50">
        <v>-3615138000</v>
      </c>
      <c r="Z4" s="50"/>
      <c r="AA4" s="50"/>
      <c r="AB4" s="50"/>
      <c r="AC4" s="50"/>
      <c r="AD4" s="50"/>
      <c r="AE4" s="51"/>
      <c r="AF4" s="52">
        <v>604275000</v>
      </c>
      <c r="AG4" s="52">
        <v>-49011000</v>
      </c>
      <c r="AH4" s="49">
        <v>-56588000</v>
      </c>
      <c r="AI4" s="50"/>
      <c r="AJ4" s="51"/>
      <c r="AK4" s="54"/>
      <c r="AL4" s="50"/>
      <c r="AM4" s="50"/>
      <c r="AN4" s="51">
        <v>7577000</v>
      </c>
      <c r="AO4" s="52">
        <v>555264000</v>
      </c>
      <c r="AP4" s="49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1"/>
      <c r="BD4" s="54">
        <v>555264000</v>
      </c>
      <c r="BE4" s="50">
        <v>-131417000</v>
      </c>
      <c r="BF4" s="50"/>
      <c r="BG4" s="50"/>
      <c r="BH4" s="50"/>
      <c r="BI4" s="50"/>
      <c r="BJ4" s="56">
        <v>423847000</v>
      </c>
      <c r="BK4" s="49"/>
      <c r="BL4" s="50"/>
      <c r="BM4" s="51"/>
      <c r="BN4" s="39">
        <v>423847000</v>
      </c>
      <c r="BO4" s="58"/>
      <c r="BP4" s="39">
        <v>423847000</v>
      </c>
      <c r="BQ4" s="50"/>
      <c r="BR4" s="50"/>
      <c r="BS4" s="56">
        <v>423847000</v>
      </c>
    </row>
    <row r="5" spans="1:71" x14ac:dyDescent="0.2">
      <c r="A5" s="47" t="s">
        <v>140</v>
      </c>
      <c r="B5" s="47" t="s">
        <v>141</v>
      </c>
      <c r="C5" s="47" t="str">
        <f>VLOOKUP(A5,'[2]S&amp;P 500 Wikipedia'!A:D,3,FALSE)</f>
        <v>Information Technology</v>
      </c>
      <c r="D5" s="47">
        <v>111052</v>
      </c>
      <c r="E5" s="47" t="s">
        <v>16</v>
      </c>
      <c r="F5" s="47">
        <v>2018</v>
      </c>
      <c r="G5" s="47" t="s">
        <v>1292</v>
      </c>
      <c r="H5" s="48">
        <v>43373</v>
      </c>
      <c r="I5" s="48">
        <v>43409</v>
      </c>
      <c r="J5" s="48">
        <v>43409</v>
      </c>
      <c r="K5" s="47">
        <v>19821508000</v>
      </c>
      <c r="L5" s="47">
        <v>20000436000</v>
      </c>
      <c r="M5" s="47" t="s">
        <v>1605</v>
      </c>
      <c r="N5" s="49">
        <v>265595000000</v>
      </c>
      <c r="O5" s="50"/>
      <c r="P5" s="50"/>
      <c r="Q5" s="51"/>
      <c r="R5" s="49">
        <v>-163756000000</v>
      </c>
      <c r="S5" s="50"/>
      <c r="T5" s="50"/>
      <c r="U5" s="51"/>
      <c r="V5" s="52">
        <v>101839000000</v>
      </c>
      <c r="W5" s="52"/>
      <c r="X5" s="49">
        <v>-30941000000</v>
      </c>
      <c r="Y5" s="50">
        <v>-16705000000</v>
      </c>
      <c r="Z5" s="50"/>
      <c r="AA5" s="50"/>
      <c r="AB5" s="50">
        <v>-14236000000</v>
      </c>
      <c r="AC5" s="50"/>
      <c r="AD5" s="50"/>
      <c r="AE5" s="51"/>
      <c r="AF5" s="52">
        <v>70898000000</v>
      </c>
      <c r="AG5" s="52">
        <v>2005000000</v>
      </c>
      <c r="AH5" s="49"/>
      <c r="AI5" s="50"/>
      <c r="AJ5" s="51"/>
      <c r="AK5" s="54"/>
      <c r="AL5" s="50"/>
      <c r="AM5" s="50"/>
      <c r="AN5" s="51">
        <v>2005000000</v>
      </c>
      <c r="AO5" s="52">
        <v>72903000000</v>
      </c>
      <c r="AP5" s="49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1"/>
      <c r="BD5" s="54">
        <v>72903000000</v>
      </c>
      <c r="BE5" s="50">
        <v>-13372000000</v>
      </c>
      <c r="BF5" s="50"/>
      <c r="BG5" s="50"/>
      <c r="BH5" s="50"/>
      <c r="BI5" s="50"/>
      <c r="BJ5" s="56">
        <v>59531000000</v>
      </c>
      <c r="BK5" s="49"/>
      <c r="BL5" s="50"/>
      <c r="BM5" s="51"/>
      <c r="BN5" s="39">
        <v>59531000000</v>
      </c>
      <c r="BO5" s="58"/>
      <c r="BP5" s="39">
        <v>59531000000</v>
      </c>
      <c r="BQ5" s="50"/>
      <c r="BR5" s="50"/>
      <c r="BS5" s="56">
        <v>59531000000</v>
      </c>
    </row>
    <row r="6" spans="1:71" x14ac:dyDescent="0.2">
      <c r="A6" s="47" t="s">
        <v>26</v>
      </c>
      <c r="B6" s="47" t="s">
        <v>27</v>
      </c>
      <c r="C6" s="47" t="str">
        <f>VLOOKUP(A6,'[2]S&amp;P 500 Wikipedia'!A:D,3,FALSE)</f>
        <v>Health Care</v>
      </c>
      <c r="D6" s="47">
        <v>61199</v>
      </c>
      <c r="E6" s="47" t="s">
        <v>16</v>
      </c>
      <c r="F6" s="47">
        <v>2018</v>
      </c>
      <c r="G6" s="47" t="s">
        <v>1292</v>
      </c>
      <c r="H6" s="48">
        <v>43465</v>
      </c>
      <c r="I6" s="48">
        <v>43523</v>
      </c>
      <c r="J6" s="48">
        <v>43523</v>
      </c>
      <c r="K6" s="47">
        <v>1541000000</v>
      </c>
      <c r="L6" s="47">
        <v>1546000000</v>
      </c>
      <c r="M6" s="47" t="s">
        <v>1606</v>
      </c>
      <c r="N6" s="49">
        <v>32753000000</v>
      </c>
      <c r="O6" s="50"/>
      <c r="P6" s="50"/>
      <c r="Q6" s="51"/>
      <c r="R6" s="49">
        <v>-7718000000</v>
      </c>
      <c r="S6" s="50"/>
      <c r="T6" s="50"/>
      <c r="U6" s="51"/>
      <c r="V6" s="52">
        <v>25035000000</v>
      </c>
      <c r="W6" s="52"/>
      <c r="X6" s="49">
        <v>-17728000000</v>
      </c>
      <c r="Y6" s="50">
        <v>-7399000000</v>
      </c>
      <c r="Z6" s="50"/>
      <c r="AA6" s="50"/>
      <c r="AB6" s="50">
        <v>-10329000000</v>
      </c>
      <c r="AC6" s="50"/>
      <c r="AD6" s="50"/>
      <c r="AE6" s="51"/>
      <c r="AF6" s="52">
        <v>7307000000</v>
      </c>
      <c r="AG6" s="52">
        <v>-1686000000</v>
      </c>
      <c r="AH6" s="49">
        <v>-1144000000</v>
      </c>
      <c r="AI6" s="50"/>
      <c r="AJ6" s="51"/>
      <c r="AK6" s="54"/>
      <c r="AL6" s="50">
        <v>-24000000</v>
      </c>
      <c r="AM6" s="50"/>
      <c r="AN6" s="51">
        <v>-518000000</v>
      </c>
      <c r="AO6" s="52">
        <v>5621000000</v>
      </c>
      <c r="AP6" s="49">
        <v>-424000000</v>
      </c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1"/>
      <c r="BD6" s="54">
        <v>5197000000</v>
      </c>
      <c r="BE6" s="50">
        <v>490000000</v>
      </c>
      <c r="BF6" s="50"/>
      <c r="BG6" s="50"/>
      <c r="BH6" s="50"/>
      <c r="BI6" s="50"/>
      <c r="BJ6" s="56">
        <v>5687000000</v>
      </c>
      <c r="BK6" s="49"/>
      <c r="BL6" s="50"/>
      <c r="BM6" s="51"/>
      <c r="BN6" s="39">
        <v>5687000000</v>
      </c>
      <c r="BO6" s="58"/>
      <c r="BP6" s="39">
        <v>5687000000</v>
      </c>
      <c r="BQ6" s="50"/>
      <c r="BR6" s="50"/>
      <c r="BS6" s="56">
        <v>5687000000</v>
      </c>
    </row>
    <row r="7" spans="1:71" x14ac:dyDescent="0.2">
      <c r="A7" s="47" t="s">
        <v>115</v>
      </c>
      <c r="B7" s="47" t="s">
        <v>116</v>
      </c>
      <c r="C7" s="47" t="str">
        <f>VLOOKUP(A7,'[2]S&amp;P 500 Wikipedia'!A:D,3,FALSE)</f>
        <v>Health Care</v>
      </c>
      <c r="D7" s="47">
        <v>187024</v>
      </c>
      <c r="E7" s="47" t="s">
        <v>16</v>
      </c>
      <c r="F7" s="47">
        <v>2018</v>
      </c>
      <c r="G7" s="47" t="s">
        <v>1292</v>
      </c>
      <c r="H7" s="48">
        <v>43373</v>
      </c>
      <c r="I7" s="48">
        <v>43424</v>
      </c>
      <c r="J7" s="48">
        <v>43424</v>
      </c>
      <c r="K7" s="47">
        <v>217872000</v>
      </c>
      <c r="L7" s="47">
        <v>220336000</v>
      </c>
      <c r="M7" s="47" t="s">
        <v>1607</v>
      </c>
      <c r="N7" s="49">
        <v>167940000000</v>
      </c>
      <c r="O7" s="50"/>
      <c r="P7" s="50"/>
      <c r="Q7" s="51"/>
      <c r="R7" s="49">
        <v>-163327000000</v>
      </c>
      <c r="S7" s="50"/>
      <c r="T7" s="50"/>
      <c r="U7" s="51"/>
      <c r="V7" s="52">
        <v>4612317000</v>
      </c>
      <c r="W7" s="52"/>
      <c r="X7" s="49">
        <v>-2925428000</v>
      </c>
      <c r="Y7" s="50">
        <v>-2460301000</v>
      </c>
      <c r="Z7" s="50"/>
      <c r="AA7" s="50"/>
      <c r="AB7" s="50"/>
      <c r="AC7" s="50">
        <v>-465127000</v>
      </c>
      <c r="AD7" s="50"/>
      <c r="AE7" s="51">
        <v>0</v>
      </c>
      <c r="AF7" s="52">
        <v>1686889000</v>
      </c>
      <c r="AG7" s="52">
        <v>-200168000</v>
      </c>
      <c r="AH7" s="49">
        <v>-174699000</v>
      </c>
      <c r="AI7" s="50"/>
      <c r="AJ7" s="51"/>
      <c r="AK7" s="54"/>
      <c r="AL7" s="50"/>
      <c r="AM7" s="50"/>
      <c r="AN7" s="51">
        <v>-25469000</v>
      </c>
      <c r="AO7" s="52">
        <v>1486721000</v>
      </c>
      <c r="AP7" s="49">
        <v>-309298000</v>
      </c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1"/>
      <c r="BD7" s="54">
        <v>1177423000</v>
      </c>
      <c r="BE7" s="50">
        <v>438469000</v>
      </c>
      <c r="BF7" s="50"/>
      <c r="BG7" s="50"/>
      <c r="BH7" s="50"/>
      <c r="BI7" s="50"/>
      <c r="BJ7" s="56">
        <v>1615892000</v>
      </c>
      <c r="BK7" s="49"/>
      <c r="BL7" s="50"/>
      <c r="BM7" s="51"/>
      <c r="BN7" s="39">
        <v>1615892000</v>
      </c>
      <c r="BO7" s="58">
        <v>42513000</v>
      </c>
      <c r="BP7" s="39">
        <v>1658405000</v>
      </c>
      <c r="BQ7" s="50"/>
      <c r="BR7" s="50"/>
      <c r="BS7" s="56">
        <v>1658405000</v>
      </c>
    </row>
    <row r="8" spans="1:71" x14ac:dyDescent="0.2">
      <c r="A8" s="47" t="s">
        <v>29</v>
      </c>
      <c r="B8" s="47" t="s">
        <v>30</v>
      </c>
      <c r="C8" s="47" t="str">
        <f>VLOOKUP(A8,'[2]S&amp;P 500 Wikipedia'!A:D,3,FALSE)</f>
        <v>Health Care</v>
      </c>
      <c r="D8" s="47">
        <v>445587</v>
      </c>
      <c r="E8" s="47" t="s">
        <v>16</v>
      </c>
      <c r="F8" s="47">
        <v>2018</v>
      </c>
      <c r="G8" s="47" t="s">
        <v>1292</v>
      </c>
      <c r="H8" s="48">
        <v>43555</v>
      </c>
      <c r="I8" s="48">
        <v>43608</v>
      </c>
      <c r="J8" s="48">
        <v>43608</v>
      </c>
      <c r="K8" s="47">
        <v>44911000</v>
      </c>
      <c r="L8" s="47">
        <v>46151000</v>
      </c>
      <c r="M8" s="47" t="s">
        <v>1608</v>
      </c>
      <c r="N8" s="49">
        <v>769432000</v>
      </c>
      <c r="O8" s="50"/>
      <c r="P8" s="50"/>
      <c r="Q8" s="51"/>
      <c r="R8" s="49">
        <v>-129567000</v>
      </c>
      <c r="S8" s="50"/>
      <c r="T8" s="50"/>
      <c r="U8" s="51"/>
      <c r="V8" s="52">
        <v>639865000</v>
      </c>
      <c r="W8" s="52"/>
      <c r="X8" s="49">
        <v>-415053000</v>
      </c>
      <c r="Y8" s="50">
        <v>-321550000</v>
      </c>
      <c r="Z8" s="50"/>
      <c r="AA8" s="50"/>
      <c r="AB8" s="50">
        <v>-93503000</v>
      </c>
      <c r="AC8" s="50"/>
      <c r="AD8" s="50"/>
      <c r="AE8" s="51"/>
      <c r="AF8" s="52">
        <v>224812000</v>
      </c>
      <c r="AG8" s="52">
        <v>38548000</v>
      </c>
      <c r="AH8" s="49"/>
      <c r="AI8" s="50"/>
      <c r="AJ8" s="51"/>
      <c r="AK8" s="54">
        <v>8166000</v>
      </c>
      <c r="AL8" s="50"/>
      <c r="AM8" s="50"/>
      <c r="AN8" s="51">
        <v>30382000</v>
      </c>
      <c r="AO8" s="52">
        <v>263360000</v>
      </c>
      <c r="AP8" s="49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1"/>
      <c r="BD8" s="54">
        <v>263360000</v>
      </c>
      <c r="BE8" s="50">
        <v>-4344000</v>
      </c>
      <c r="BF8" s="50"/>
      <c r="BG8" s="50"/>
      <c r="BH8" s="50"/>
      <c r="BI8" s="50"/>
      <c r="BJ8" s="56">
        <v>259016000</v>
      </c>
      <c r="BK8" s="49"/>
      <c r="BL8" s="50"/>
      <c r="BM8" s="51"/>
      <c r="BN8" s="39">
        <v>259016000</v>
      </c>
      <c r="BO8" s="58"/>
      <c r="BP8" s="39">
        <v>259016000</v>
      </c>
      <c r="BQ8" s="50"/>
      <c r="BR8" s="50"/>
      <c r="BS8" s="56">
        <v>259016000</v>
      </c>
    </row>
    <row r="9" spans="1:71" x14ac:dyDescent="0.2">
      <c r="A9" s="47" t="s">
        <v>22</v>
      </c>
      <c r="B9" s="47" t="s">
        <v>23</v>
      </c>
      <c r="C9" s="47" t="str">
        <f>VLOOKUP(A9,'[2]S&amp;P 500 Wikipedia'!A:D,3,FALSE)</f>
        <v>Health Care</v>
      </c>
      <c r="D9" s="47">
        <v>63877</v>
      </c>
      <c r="E9" s="47" t="s">
        <v>16</v>
      </c>
      <c r="F9" s="47">
        <v>2018</v>
      </c>
      <c r="G9" s="47" t="s">
        <v>1292</v>
      </c>
      <c r="H9" s="48">
        <v>43465</v>
      </c>
      <c r="I9" s="48">
        <v>43518</v>
      </c>
      <c r="J9" s="48">
        <v>43518</v>
      </c>
      <c r="K9" s="47">
        <v>1758000000</v>
      </c>
      <c r="L9" s="47">
        <v>1770000000</v>
      </c>
      <c r="M9" s="47" t="s">
        <v>1609</v>
      </c>
      <c r="N9" s="49">
        <v>30578000000</v>
      </c>
      <c r="O9" s="50"/>
      <c r="P9" s="50"/>
      <c r="Q9" s="51"/>
      <c r="R9" s="49">
        <v>-12706000000</v>
      </c>
      <c r="S9" s="50"/>
      <c r="T9" s="50"/>
      <c r="U9" s="51"/>
      <c r="V9" s="52">
        <v>17872000000</v>
      </c>
      <c r="W9" s="52"/>
      <c r="X9" s="49">
        <v>-14222000000</v>
      </c>
      <c r="Y9" s="50">
        <v>-9744000000</v>
      </c>
      <c r="Z9" s="50"/>
      <c r="AA9" s="50"/>
      <c r="AB9" s="50">
        <v>-2300000000</v>
      </c>
      <c r="AC9" s="50">
        <v>-2178000000</v>
      </c>
      <c r="AD9" s="50"/>
      <c r="AE9" s="51"/>
      <c r="AF9" s="52">
        <v>3650000000</v>
      </c>
      <c r="AG9" s="52">
        <v>-610000000</v>
      </c>
      <c r="AH9" s="49">
        <v>-721000000</v>
      </c>
      <c r="AI9" s="50"/>
      <c r="AJ9" s="51"/>
      <c r="AK9" s="54"/>
      <c r="AL9" s="50">
        <v>-28000000</v>
      </c>
      <c r="AM9" s="50"/>
      <c r="AN9" s="51">
        <v>139000000</v>
      </c>
      <c r="AO9" s="52">
        <v>3040000000</v>
      </c>
      <c r="AP9" s="49">
        <v>-167000000</v>
      </c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1"/>
      <c r="BD9" s="54">
        <v>2873000000</v>
      </c>
      <c r="BE9" s="50">
        <v>-539000000</v>
      </c>
      <c r="BF9" s="50"/>
      <c r="BG9" s="50"/>
      <c r="BH9" s="50"/>
      <c r="BI9" s="50"/>
      <c r="BJ9" s="56">
        <v>2334000000</v>
      </c>
      <c r="BK9" s="49">
        <v>34000000</v>
      </c>
      <c r="BL9" s="50">
        <v>34000000</v>
      </c>
      <c r="BM9" s="51"/>
      <c r="BN9" s="39">
        <v>2368000000</v>
      </c>
      <c r="BO9" s="58"/>
      <c r="BP9" s="39">
        <v>2368000000</v>
      </c>
      <c r="BQ9" s="50"/>
      <c r="BR9" s="50"/>
      <c r="BS9" s="56">
        <v>2368000000</v>
      </c>
    </row>
    <row r="10" spans="1:71" x14ac:dyDescent="0.2">
      <c r="A10" s="47" t="s">
        <v>32</v>
      </c>
      <c r="B10" s="47" t="s">
        <v>33</v>
      </c>
      <c r="C10" s="47" t="str">
        <f>VLOOKUP(A10,'[2]S&amp;P 500 Wikipedia'!A:D,3,FALSE)</f>
        <v>Information Technology</v>
      </c>
      <c r="D10" s="47">
        <v>61372</v>
      </c>
      <c r="E10" s="47" t="s">
        <v>16</v>
      </c>
      <c r="F10" s="47">
        <v>2018</v>
      </c>
      <c r="G10" s="47" t="s">
        <v>1292</v>
      </c>
      <c r="H10" s="48">
        <v>43343</v>
      </c>
      <c r="I10" s="48">
        <v>43397</v>
      </c>
      <c r="J10" s="48">
        <v>43397</v>
      </c>
      <c r="K10" s="47">
        <v>628451742</v>
      </c>
      <c r="L10" s="47">
        <v>655296150</v>
      </c>
      <c r="M10" s="47" t="s">
        <v>1610</v>
      </c>
      <c r="N10" s="49">
        <v>41603428000</v>
      </c>
      <c r="O10" s="50"/>
      <c r="P10" s="50"/>
      <c r="Q10" s="51"/>
      <c r="R10" s="49">
        <v>-29160515000</v>
      </c>
      <c r="S10" s="50"/>
      <c r="T10" s="50"/>
      <c r="U10" s="51"/>
      <c r="V10" s="52">
        <v>12442913000</v>
      </c>
      <c r="W10" s="52"/>
      <c r="X10" s="49">
        <v>-6601872000</v>
      </c>
      <c r="Y10" s="50">
        <v>-6601872000</v>
      </c>
      <c r="Z10" s="50"/>
      <c r="AA10" s="50"/>
      <c r="AB10" s="50"/>
      <c r="AC10" s="50"/>
      <c r="AD10" s="50"/>
      <c r="AE10" s="51"/>
      <c r="AF10" s="52">
        <v>5841041000</v>
      </c>
      <c r="AG10" s="52">
        <v>-32948000</v>
      </c>
      <c r="AH10" s="49">
        <v>36798000</v>
      </c>
      <c r="AI10" s="50"/>
      <c r="AJ10" s="51"/>
      <c r="AK10" s="54"/>
      <c r="AL10" s="50"/>
      <c r="AM10" s="50"/>
      <c r="AN10" s="51">
        <v>-69746000</v>
      </c>
      <c r="AO10" s="52">
        <v>5808093000</v>
      </c>
      <c r="AP10" s="49">
        <v>0</v>
      </c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1"/>
      <c r="BD10" s="54">
        <v>5808093000</v>
      </c>
      <c r="BE10" s="50">
        <v>-1593499000</v>
      </c>
      <c r="BF10" s="50"/>
      <c r="BG10" s="50"/>
      <c r="BH10" s="50"/>
      <c r="BI10" s="50"/>
      <c r="BJ10" s="56">
        <v>4214594000</v>
      </c>
      <c r="BK10" s="49"/>
      <c r="BL10" s="50"/>
      <c r="BM10" s="51"/>
      <c r="BN10" s="39">
        <v>4214594000</v>
      </c>
      <c r="BO10" s="58">
        <v>-154687000</v>
      </c>
      <c r="BP10" s="39">
        <v>4059907000</v>
      </c>
      <c r="BQ10" s="50"/>
      <c r="BR10" s="50"/>
      <c r="BS10" s="56">
        <v>4059907000</v>
      </c>
    </row>
    <row r="11" spans="1:71" x14ac:dyDescent="0.2">
      <c r="A11" s="47" t="s">
        <v>40</v>
      </c>
      <c r="B11" s="47" t="s">
        <v>41</v>
      </c>
      <c r="C11" s="47" t="str">
        <f>VLOOKUP(A11,'[2]S&amp;P 500 Wikipedia'!A:D,3,FALSE)</f>
        <v>Information Technology</v>
      </c>
      <c r="D11" s="47">
        <v>14099</v>
      </c>
      <c r="E11" s="47" t="s">
        <v>16</v>
      </c>
      <c r="F11" s="47">
        <v>2018</v>
      </c>
      <c r="G11" s="47" t="s">
        <v>1292</v>
      </c>
      <c r="H11" s="48">
        <v>43465</v>
      </c>
      <c r="I11" s="48">
        <v>43490</v>
      </c>
      <c r="J11" s="48">
        <v>43490</v>
      </c>
      <c r="K11" s="47">
        <v>490564000</v>
      </c>
      <c r="L11" s="47">
        <v>497843000</v>
      </c>
      <c r="M11" s="47" t="s">
        <v>1611</v>
      </c>
      <c r="N11" s="49">
        <v>9030008000</v>
      </c>
      <c r="O11" s="50"/>
      <c r="P11" s="50"/>
      <c r="Q11" s="51"/>
      <c r="R11" s="49">
        <v>-1194999000</v>
      </c>
      <c r="S11" s="50"/>
      <c r="T11" s="50"/>
      <c r="U11" s="51"/>
      <c r="V11" s="52">
        <v>7835009000</v>
      </c>
      <c r="W11" s="52"/>
      <c r="X11" s="49">
        <v>-4994640000</v>
      </c>
      <c r="Y11" s="50">
        <v>-3365727000</v>
      </c>
      <c r="Z11" s="50"/>
      <c r="AA11" s="50"/>
      <c r="AB11" s="50">
        <v>-1537812000</v>
      </c>
      <c r="AC11" s="50"/>
      <c r="AD11" s="50"/>
      <c r="AE11" s="51">
        <v>-91101000</v>
      </c>
      <c r="AF11" s="52">
        <v>2840369000</v>
      </c>
      <c r="AG11" s="52">
        <v>-46493000</v>
      </c>
      <c r="AH11" s="49">
        <v>-89242000</v>
      </c>
      <c r="AI11" s="50"/>
      <c r="AJ11" s="51"/>
      <c r="AK11" s="54">
        <v>3213000</v>
      </c>
      <c r="AL11" s="50"/>
      <c r="AM11" s="50"/>
      <c r="AN11" s="51">
        <v>39536000</v>
      </c>
      <c r="AO11" s="52">
        <v>2793876000</v>
      </c>
      <c r="AP11" s="49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1"/>
      <c r="BD11" s="54">
        <v>2793876000</v>
      </c>
      <c r="BE11" s="50">
        <v>-203102000</v>
      </c>
      <c r="BF11" s="50"/>
      <c r="BG11" s="50"/>
      <c r="BH11" s="50"/>
      <c r="BI11" s="50"/>
      <c r="BJ11" s="56">
        <v>2590774000</v>
      </c>
      <c r="BK11" s="49"/>
      <c r="BL11" s="50"/>
      <c r="BM11" s="51"/>
      <c r="BN11" s="39">
        <v>2590774000</v>
      </c>
      <c r="BO11" s="58"/>
      <c r="BP11" s="39">
        <v>2590774000</v>
      </c>
      <c r="BQ11" s="50"/>
      <c r="BR11" s="50"/>
      <c r="BS11" s="56">
        <v>2590774000</v>
      </c>
    </row>
    <row r="12" spans="1:71" x14ac:dyDescent="0.2">
      <c r="A12" s="47" t="s">
        <v>127</v>
      </c>
      <c r="B12" s="47" t="s">
        <v>128</v>
      </c>
      <c r="C12" s="47" t="str">
        <f>VLOOKUP(A12,'[2]S&amp;P 500 Wikipedia'!A:D,3,FALSE)</f>
        <v>Information Technology</v>
      </c>
      <c r="D12" s="47">
        <v>65917</v>
      </c>
      <c r="E12" s="47" t="s">
        <v>16</v>
      </c>
      <c r="F12" s="47">
        <v>2018</v>
      </c>
      <c r="G12" s="47" t="s">
        <v>1292</v>
      </c>
      <c r="H12" s="48">
        <v>43404</v>
      </c>
      <c r="I12" s="48">
        <v>43431</v>
      </c>
      <c r="J12" s="48">
        <v>43431</v>
      </c>
      <c r="K12" s="47">
        <v>370430000</v>
      </c>
      <c r="L12" s="47">
        <v>374938000</v>
      </c>
      <c r="M12" s="47" t="s">
        <v>1612</v>
      </c>
      <c r="N12" s="49">
        <v>6200942000</v>
      </c>
      <c r="O12" s="50"/>
      <c r="P12" s="50"/>
      <c r="Q12" s="51"/>
      <c r="R12" s="49">
        <v>-1967640000</v>
      </c>
      <c r="S12" s="50"/>
      <c r="T12" s="50"/>
      <c r="U12" s="51"/>
      <c r="V12" s="52">
        <v>4233302000</v>
      </c>
      <c r="W12" s="52"/>
      <c r="X12" s="49">
        <v>-1861347000</v>
      </c>
      <c r="Y12" s="50">
        <v>-695937000</v>
      </c>
      <c r="Z12" s="50"/>
      <c r="AA12" s="50"/>
      <c r="AB12" s="50">
        <v>-1165410000</v>
      </c>
      <c r="AC12" s="50"/>
      <c r="AD12" s="50"/>
      <c r="AE12" s="51"/>
      <c r="AF12" s="52">
        <v>2371955000</v>
      </c>
      <c r="AG12" s="52">
        <v>-243218000</v>
      </c>
      <c r="AH12" s="49">
        <v>-244206000</v>
      </c>
      <c r="AI12" s="50"/>
      <c r="AJ12" s="51"/>
      <c r="AK12" s="54"/>
      <c r="AL12" s="50"/>
      <c r="AM12" s="50"/>
      <c r="AN12" s="51">
        <v>988000</v>
      </c>
      <c r="AO12" s="52">
        <v>2128737000</v>
      </c>
      <c r="AP12" s="49">
        <v>-490220000</v>
      </c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1"/>
      <c r="BD12" s="54">
        <v>1638517000</v>
      </c>
      <c r="BE12" s="50">
        <v>-143085000</v>
      </c>
      <c r="BF12" s="50"/>
      <c r="BG12" s="50"/>
      <c r="BH12" s="50"/>
      <c r="BI12" s="50"/>
      <c r="BJ12" s="56">
        <v>1495432000</v>
      </c>
      <c r="BK12" s="49"/>
      <c r="BL12" s="50"/>
      <c r="BM12" s="51"/>
      <c r="BN12" s="39">
        <v>1495432000</v>
      </c>
      <c r="BO12" s="58"/>
      <c r="BP12" s="39">
        <v>1495432000</v>
      </c>
      <c r="BQ12" s="50"/>
      <c r="BR12" s="50"/>
      <c r="BS12" s="56">
        <v>1495432000</v>
      </c>
    </row>
    <row r="13" spans="1:71" x14ac:dyDescent="0.2">
      <c r="A13" s="47" t="s">
        <v>149</v>
      </c>
      <c r="B13" s="47" t="s">
        <v>150</v>
      </c>
      <c r="C13" s="47" t="str">
        <f>VLOOKUP(A13,'[2]S&amp;P 500 Wikipedia'!A:D,3,FALSE)</f>
        <v>Consumer Staples</v>
      </c>
      <c r="D13" s="47">
        <v>66997</v>
      </c>
      <c r="E13" s="47" t="s">
        <v>16</v>
      </c>
      <c r="F13" s="47">
        <v>2018</v>
      </c>
      <c r="G13" s="47" t="s">
        <v>1292</v>
      </c>
      <c r="H13" s="48">
        <v>43465</v>
      </c>
      <c r="I13" s="48">
        <v>43515</v>
      </c>
      <c r="J13" s="48">
        <v>43515</v>
      </c>
      <c r="K13" s="47">
        <v>564000000</v>
      </c>
      <c r="L13" s="47">
        <v>567000000</v>
      </c>
      <c r="M13" s="47" t="s">
        <v>1613</v>
      </c>
      <c r="N13" s="49">
        <v>64341000000</v>
      </c>
      <c r="O13" s="50"/>
      <c r="P13" s="50"/>
      <c r="Q13" s="51"/>
      <c r="R13" s="49">
        <v>-60160000000</v>
      </c>
      <c r="S13" s="50"/>
      <c r="T13" s="50"/>
      <c r="U13" s="51"/>
      <c r="V13" s="52">
        <v>4181000000</v>
      </c>
      <c r="W13" s="52"/>
      <c r="X13" s="49">
        <v>-2165000000</v>
      </c>
      <c r="Y13" s="50">
        <v>-2165000000</v>
      </c>
      <c r="Z13" s="50"/>
      <c r="AA13" s="50"/>
      <c r="AB13" s="50"/>
      <c r="AC13" s="50"/>
      <c r="AD13" s="50"/>
      <c r="AE13" s="51"/>
      <c r="AF13" s="52">
        <v>2016000000</v>
      </c>
      <c r="AG13" s="52">
        <v>215000000</v>
      </c>
      <c r="AH13" s="49">
        <v>-202000000</v>
      </c>
      <c r="AI13" s="50"/>
      <c r="AJ13" s="51"/>
      <c r="AK13" s="54"/>
      <c r="AL13" s="50"/>
      <c r="AM13" s="50">
        <v>518000000</v>
      </c>
      <c r="AN13" s="51">
        <v>-101000000</v>
      </c>
      <c r="AO13" s="52">
        <v>2231000000</v>
      </c>
      <c r="AP13" s="49">
        <v>-171000000</v>
      </c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1"/>
      <c r="BD13" s="54">
        <v>2060000000</v>
      </c>
      <c r="BE13" s="50">
        <v>-245000000</v>
      </c>
      <c r="BF13" s="50"/>
      <c r="BG13" s="50"/>
      <c r="BH13" s="50"/>
      <c r="BI13" s="50"/>
      <c r="BJ13" s="56">
        <v>1815000000</v>
      </c>
      <c r="BK13" s="49"/>
      <c r="BL13" s="50"/>
      <c r="BM13" s="51"/>
      <c r="BN13" s="39">
        <v>1815000000</v>
      </c>
      <c r="BO13" s="58">
        <v>-5000000</v>
      </c>
      <c r="BP13" s="39">
        <v>1810000000</v>
      </c>
      <c r="BQ13" s="50"/>
      <c r="BR13" s="50"/>
      <c r="BS13" s="56">
        <v>1810000000</v>
      </c>
    </row>
    <row r="14" spans="1:71" x14ac:dyDescent="0.2">
      <c r="A14" s="47" t="s">
        <v>167</v>
      </c>
      <c r="B14" s="47" t="s">
        <v>168</v>
      </c>
      <c r="C14" s="47" t="str">
        <f>VLOOKUP(A14,'[2]S&amp;P 500 Wikipedia'!A:D,3,FALSE)</f>
        <v>Information Technology</v>
      </c>
      <c r="D14" s="47">
        <v>591496</v>
      </c>
      <c r="E14" s="47" t="s">
        <v>16</v>
      </c>
      <c r="F14" s="47">
        <v>2019</v>
      </c>
      <c r="G14" s="47" t="s">
        <v>1292</v>
      </c>
      <c r="H14" s="48">
        <v>43646</v>
      </c>
      <c r="I14" s="48">
        <v>43686</v>
      </c>
      <c r="J14" s="48">
        <v>43686</v>
      </c>
      <c r="K14" s="47">
        <v>435000000</v>
      </c>
      <c r="L14" s="47">
        <v>437600000</v>
      </c>
      <c r="M14" s="47" t="s">
        <v>1614</v>
      </c>
      <c r="N14" s="49">
        <v>14175200000</v>
      </c>
      <c r="O14" s="50"/>
      <c r="P14" s="50"/>
      <c r="Q14" s="51"/>
      <c r="R14" s="49">
        <v>-8086600000</v>
      </c>
      <c r="S14" s="50"/>
      <c r="T14" s="50"/>
      <c r="U14" s="51"/>
      <c r="V14" s="52">
        <v>6088600000</v>
      </c>
      <c r="W14" s="52"/>
      <c r="X14" s="49">
        <v>-3064200000</v>
      </c>
      <c r="Y14" s="50">
        <v>-3064200000</v>
      </c>
      <c r="Z14" s="50"/>
      <c r="AA14" s="50"/>
      <c r="AB14" s="50"/>
      <c r="AC14" s="50"/>
      <c r="AD14" s="50"/>
      <c r="AE14" s="51"/>
      <c r="AF14" s="52">
        <v>3024400000</v>
      </c>
      <c r="AG14" s="52">
        <v>-18800000</v>
      </c>
      <c r="AH14" s="49">
        <v>-129900000</v>
      </c>
      <c r="AI14" s="50"/>
      <c r="AJ14" s="51"/>
      <c r="AK14" s="54"/>
      <c r="AL14" s="50"/>
      <c r="AM14" s="50"/>
      <c r="AN14" s="51">
        <v>111100000</v>
      </c>
      <c r="AO14" s="52">
        <v>3005600000</v>
      </c>
      <c r="AP14" s="49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1"/>
      <c r="BD14" s="54">
        <v>3005600000</v>
      </c>
      <c r="BE14" s="50"/>
      <c r="BF14" s="50"/>
      <c r="BG14" s="50"/>
      <c r="BH14" s="50"/>
      <c r="BI14" s="50"/>
      <c r="BJ14" s="56">
        <v>3005600000</v>
      </c>
      <c r="BK14" s="49">
        <v>-712800000</v>
      </c>
      <c r="BL14" s="50">
        <v>-712800000</v>
      </c>
      <c r="BM14" s="51"/>
      <c r="BN14" s="39">
        <v>2292800000</v>
      </c>
      <c r="BO14" s="58"/>
      <c r="BP14" s="39">
        <v>2292800000</v>
      </c>
      <c r="BQ14" s="50"/>
      <c r="BR14" s="50"/>
      <c r="BS14" s="56">
        <v>2292800000</v>
      </c>
    </row>
    <row r="15" spans="1:71" x14ac:dyDescent="0.2">
      <c r="A15" s="47" t="s">
        <v>164</v>
      </c>
      <c r="B15" s="47" t="s">
        <v>165</v>
      </c>
      <c r="C15" s="47" t="str">
        <f>VLOOKUP(A15,'[2]S&amp;P 500 Wikipedia'!A:D,3,FALSE)</f>
        <v>Information Technology</v>
      </c>
      <c r="D15" s="47">
        <v>185035</v>
      </c>
      <c r="E15" s="47" t="s">
        <v>16</v>
      </c>
      <c r="F15" s="47">
        <v>2018</v>
      </c>
      <c r="G15" s="47" t="s">
        <v>1292</v>
      </c>
      <c r="H15" s="48">
        <v>43496</v>
      </c>
      <c r="I15" s="48">
        <v>43549</v>
      </c>
      <c r="J15" s="48">
        <v>43549</v>
      </c>
      <c r="K15" s="47">
        <v>218900000</v>
      </c>
      <c r="L15" s="47">
        <v>218900000</v>
      </c>
      <c r="M15" s="47" t="s">
        <v>1615</v>
      </c>
      <c r="N15" s="49">
        <v>2569800000</v>
      </c>
      <c r="O15" s="50"/>
      <c r="P15" s="50"/>
      <c r="Q15" s="51"/>
      <c r="R15" s="49">
        <v>-285900000</v>
      </c>
      <c r="S15" s="50">
        <v>-285900000</v>
      </c>
      <c r="T15" s="50"/>
      <c r="U15" s="51"/>
      <c r="V15" s="52">
        <v>2283900000</v>
      </c>
      <c r="W15" s="52"/>
      <c r="X15" s="49">
        <v>-2267000000</v>
      </c>
      <c r="Y15" s="50">
        <v>-1524000000</v>
      </c>
      <c r="Z15" s="50">
        <v>-1183900000</v>
      </c>
      <c r="AA15" s="50">
        <v>-340100000</v>
      </c>
      <c r="AB15" s="50">
        <v>-725000000</v>
      </c>
      <c r="AC15" s="50">
        <v>-18000000</v>
      </c>
      <c r="AD15" s="50"/>
      <c r="AE15" s="51"/>
      <c r="AF15" s="52">
        <v>16900000</v>
      </c>
      <c r="AG15" s="52">
        <v>-17700000</v>
      </c>
      <c r="AH15" s="49">
        <v>-17700000</v>
      </c>
      <c r="AI15" s="50"/>
      <c r="AJ15" s="51"/>
      <c r="AK15" s="54"/>
      <c r="AL15" s="50"/>
      <c r="AM15" s="50"/>
      <c r="AN15" s="51"/>
      <c r="AO15" s="52">
        <v>-800000</v>
      </c>
      <c r="AP15" s="49">
        <v>-41900000</v>
      </c>
      <c r="AQ15" s="50"/>
      <c r="AR15" s="50"/>
      <c r="AS15" s="50"/>
      <c r="AT15" s="50"/>
      <c r="AU15" s="50"/>
      <c r="AV15" s="50"/>
      <c r="AW15" s="50"/>
      <c r="AX15" s="50"/>
      <c r="AY15" s="50"/>
      <c r="AZ15" s="50">
        <v>-41900000</v>
      </c>
      <c r="BA15" s="50"/>
      <c r="BB15" s="50"/>
      <c r="BC15" s="51"/>
      <c r="BD15" s="54">
        <v>-42700000</v>
      </c>
      <c r="BE15" s="50">
        <v>-38100000</v>
      </c>
      <c r="BF15" s="50"/>
      <c r="BG15" s="50"/>
      <c r="BH15" s="50"/>
      <c r="BI15" s="50"/>
      <c r="BJ15" s="56">
        <v>-80800000</v>
      </c>
      <c r="BK15" s="49"/>
      <c r="BL15" s="50"/>
      <c r="BM15" s="51"/>
      <c r="BN15" s="39">
        <v>-80800000</v>
      </c>
      <c r="BO15" s="58"/>
      <c r="BP15" s="39">
        <v>-80800000</v>
      </c>
      <c r="BQ15" s="50"/>
      <c r="BR15" s="50"/>
      <c r="BS15" s="56">
        <v>-80800000</v>
      </c>
    </row>
    <row r="16" spans="1:71" x14ac:dyDescent="0.2">
      <c r="A16" s="47" t="s">
        <v>96</v>
      </c>
      <c r="B16" s="47" t="s">
        <v>97</v>
      </c>
      <c r="C16" s="47" t="str">
        <f>VLOOKUP(A16,'[2]S&amp;P 500 Wikipedia'!A:D,3,FALSE)</f>
        <v>Utilities</v>
      </c>
      <c r="D16" s="47">
        <v>68703</v>
      </c>
      <c r="E16" s="47" t="s">
        <v>16</v>
      </c>
      <c r="F16" s="47">
        <v>2018</v>
      </c>
      <c r="G16" s="47" t="s">
        <v>1292</v>
      </c>
      <c r="H16" s="48">
        <v>43465</v>
      </c>
      <c r="I16" s="48">
        <v>43522</v>
      </c>
      <c r="J16" s="48">
        <v>43522</v>
      </c>
      <c r="K16" s="47">
        <v>243800000</v>
      </c>
      <c r="L16" s="47">
        <v>245800000</v>
      </c>
      <c r="M16" s="47" t="s">
        <v>1616</v>
      </c>
      <c r="N16" s="49">
        <v>6291000000</v>
      </c>
      <c r="O16" s="50"/>
      <c r="P16" s="50"/>
      <c r="Q16" s="51"/>
      <c r="R16" s="49">
        <v>-1350000000</v>
      </c>
      <c r="S16" s="50"/>
      <c r="T16" s="50"/>
      <c r="U16" s="51"/>
      <c r="V16" s="52">
        <v>4941000000</v>
      </c>
      <c r="W16" s="52"/>
      <c r="X16" s="49">
        <v>-3584000000</v>
      </c>
      <c r="Y16" s="50"/>
      <c r="Z16" s="50"/>
      <c r="AA16" s="50"/>
      <c r="AB16" s="50"/>
      <c r="AC16" s="50"/>
      <c r="AD16" s="50"/>
      <c r="AE16" s="51">
        <v>-3584000000</v>
      </c>
      <c r="AF16" s="52">
        <v>1357000000</v>
      </c>
      <c r="AG16" s="52">
        <v>-299000000</v>
      </c>
      <c r="AH16" s="49">
        <v>-401000000</v>
      </c>
      <c r="AI16" s="50"/>
      <c r="AJ16" s="51"/>
      <c r="AK16" s="54"/>
      <c r="AL16" s="50"/>
      <c r="AM16" s="50"/>
      <c r="AN16" s="51">
        <v>102000000</v>
      </c>
      <c r="AO16" s="52">
        <v>1058000000</v>
      </c>
      <c r="AP16" s="49">
        <v>0</v>
      </c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1"/>
      <c r="BD16" s="54">
        <v>1058000000</v>
      </c>
      <c r="BE16" s="50">
        <v>-237000000</v>
      </c>
      <c r="BF16" s="50"/>
      <c r="BG16" s="50"/>
      <c r="BH16" s="50"/>
      <c r="BI16" s="50"/>
      <c r="BJ16" s="56">
        <v>821000000</v>
      </c>
      <c r="BK16" s="49"/>
      <c r="BL16" s="50"/>
      <c r="BM16" s="51"/>
      <c r="BN16" s="39">
        <v>821000000</v>
      </c>
      <c r="BO16" s="58"/>
      <c r="BP16" s="39">
        <v>821000000</v>
      </c>
      <c r="BQ16" s="50"/>
      <c r="BR16" s="50"/>
      <c r="BS16" s="56">
        <v>821000000</v>
      </c>
    </row>
    <row r="17" spans="1:71" x14ac:dyDescent="0.2">
      <c r="A17" s="47" t="s">
        <v>102</v>
      </c>
      <c r="B17" s="47" t="s">
        <v>103</v>
      </c>
      <c r="C17" s="47" t="str">
        <f>VLOOKUP(A17,'[2]S&amp;P 500 Wikipedia'!A:D,3,FALSE)</f>
        <v>Utilities</v>
      </c>
      <c r="D17" s="47">
        <v>66050</v>
      </c>
      <c r="E17" s="47" t="s">
        <v>16</v>
      </c>
      <c r="F17" s="47">
        <v>2018</v>
      </c>
      <c r="G17" s="47" t="s">
        <v>1292</v>
      </c>
      <c r="H17" s="48">
        <v>43465</v>
      </c>
      <c r="I17" s="48">
        <v>43517</v>
      </c>
      <c r="J17" s="48">
        <v>43517</v>
      </c>
      <c r="K17" s="47">
        <v>492774600</v>
      </c>
      <c r="L17" s="47">
        <v>493758277</v>
      </c>
      <c r="M17" s="47" t="s">
        <v>1617</v>
      </c>
      <c r="N17" s="49">
        <v>16195700000</v>
      </c>
      <c r="O17" s="50"/>
      <c r="P17" s="50"/>
      <c r="Q17" s="51"/>
      <c r="R17" s="49">
        <v>-5786500000</v>
      </c>
      <c r="S17" s="50"/>
      <c r="T17" s="50"/>
      <c r="U17" s="51"/>
      <c r="V17" s="52">
        <v>10409200000</v>
      </c>
      <c r="W17" s="52"/>
      <c r="X17" s="49">
        <v>-7655900000</v>
      </c>
      <c r="Y17" s="50"/>
      <c r="Z17" s="50"/>
      <c r="AA17" s="50"/>
      <c r="AB17" s="50"/>
      <c r="AC17" s="50">
        <v>-2286600000</v>
      </c>
      <c r="AD17" s="50"/>
      <c r="AE17" s="51">
        <v>-5369300000</v>
      </c>
      <c r="AF17" s="52">
        <v>2753300000</v>
      </c>
      <c r="AG17" s="52">
        <v>-966200000</v>
      </c>
      <c r="AH17" s="49">
        <v>-972800000</v>
      </c>
      <c r="AI17" s="50"/>
      <c r="AJ17" s="51"/>
      <c r="AK17" s="54"/>
      <c r="AL17" s="50"/>
      <c r="AM17" s="50"/>
      <c r="AN17" s="51">
        <v>6600000</v>
      </c>
      <c r="AO17" s="52">
        <v>1787100000</v>
      </c>
      <c r="AP17" s="49">
        <v>186400000</v>
      </c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1"/>
      <c r="BD17" s="54">
        <v>1973500000</v>
      </c>
      <c r="BE17" s="50">
        <v>-115300000</v>
      </c>
      <c r="BF17" s="50"/>
      <c r="BG17" s="50"/>
      <c r="BH17" s="50"/>
      <c r="BI17" s="50">
        <v>73100000</v>
      </c>
      <c r="BJ17" s="56">
        <v>1931300000</v>
      </c>
      <c r="BK17" s="49">
        <v>0</v>
      </c>
      <c r="BL17" s="50">
        <v>0</v>
      </c>
      <c r="BM17" s="51"/>
      <c r="BN17" s="39">
        <v>1931300000</v>
      </c>
      <c r="BO17" s="58">
        <v>-7500000</v>
      </c>
      <c r="BP17" s="39">
        <v>1923800000</v>
      </c>
      <c r="BQ17" s="50"/>
      <c r="BR17" s="50"/>
      <c r="BS17" s="56">
        <v>1923800000</v>
      </c>
    </row>
    <row r="18" spans="1:71" x14ac:dyDescent="0.2">
      <c r="A18" s="47" t="s">
        <v>50</v>
      </c>
      <c r="B18" s="47" t="s">
        <v>51</v>
      </c>
      <c r="C18" s="47" t="str">
        <f>VLOOKUP(A18,'[2]S&amp;P 500 Wikipedia'!A:D,3,FALSE)</f>
        <v>Utilities</v>
      </c>
      <c r="D18" s="47">
        <v>62329</v>
      </c>
      <c r="E18" s="47" t="s">
        <v>16</v>
      </c>
      <c r="F18" s="47">
        <v>2018</v>
      </c>
      <c r="G18" s="47" t="s">
        <v>1292</v>
      </c>
      <c r="H18" s="48">
        <v>43465</v>
      </c>
      <c r="I18" s="48">
        <v>43523</v>
      </c>
      <c r="J18" s="48">
        <v>43523</v>
      </c>
      <c r="K18" s="47">
        <v>662000000</v>
      </c>
      <c r="L18" s="47">
        <v>665000000</v>
      </c>
      <c r="M18" s="47" t="s">
        <v>1618</v>
      </c>
      <c r="N18" s="49">
        <v>10736000000</v>
      </c>
      <c r="O18" s="50"/>
      <c r="P18" s="50"/>
      <c r="Q18" s="51"/>
      <c r="R18" s="49">
        <v>-8163000000</v>
      </c>
      <c r="S18" s="50"/>
      <c r="T18" s="50"/>
      <c r="U18" s="51"/>
      <c r="V18" s="52">
        <v>2573000000</v>
      </c>
      <c r="W18" s="52"/>
      <c r="X18" s="49">
        <v>-192000000</v>
      </c>
      <c r="Y18" s="50">
        <v>-192000000</v>
      </c>
      <c r="Z18" s="50"/>
      <c r="AA18" s="50">
        <v>-192000000</v>
      </c>
      <c r="AB18" s="50"/>
      <c r="AC18" s="50"/>
      <c r="AD18" s="50"/>
      <c r="AE18" s="51"/>
      <c r="AF18" s="52">
        <v>2381000000</v>
      </c>
      <c r="AG18" s="52">
        <v>-804000000</v>
      </c>
      <c r="AH18" s="49">
        <v>-746000000</v>
      </c>
      <c r="AI18" s="50">
        <v>-1056000000</v>
      </c>
      <c r="AJ18" s="51">
        <v>310000000</v>
      </c>
      <c r="AK18" s="54"/>
      <c r="AL18" s="50">
        <v>-72000000</v>
      </c>
      <c r="AM18" s="50"/>
      <c r="AN18" s="51">
        <v>14000000</v>
      </c>
      <c r="AO18" s="52">
        <v>1577000000</v>
      </c>
      <c r="AP18" s="49">
        <v>441000000</v>
      </c>
      <c r="AQ18" s="50"/>
      <c r="AR18" s="50"/>
      <c r="AS18" s="50"/>
      <c r="AT18" s="50"/>
      <c r="AU18" s="50">
        <v>-188000000</v>
      </c>
      <c r="AV18" s="50"/>
      <c r="AW18" s="50">
        <v>-208000000</v>
      </c>
      <c r="AX18" s="50">
        <v>984000000</v>
      </c>
      <c r="AY18" s="50"/>
      <c r="AZ18" s="50"/>
      <c r="BA18" s="50"/>
      <c r="BB18" s="50"/>
      <c r="BC18" s="51">
        <v>-147000000</v>
      </c>
      <c r="BD18" s="54">
        <v>2018000000</v>
      </c>
      <c r="BE18" s="50">
        <v>-708000000</v>
      </c>
      <c r="BF18" s="50"/>
      <c r="BG18" s="50"/>
      <c r="BH18" s="50"/>
      <c r="BI18" s="50">
        <v>39000000</v>
      </c>
      <c r="BJ18" s="56">
        <v>1349000000</v>
      </c>
      <c r="BK18" s="49">
        <v>216000000</v>
      </c>
      <c r="BL18" s="50">
        <v>216000000</v>
      </c>
      <c r="BM18" s="51"/>
      <c r="BN18" s="39">
        <v>1565000000</v>
      </c>
      <c r="BO18" s="58">
        <v>-364000000</v>
      </c>
      <c r="BP18" s="39">
        <v>1201000000</v>
      </c>
      <c r="BQ18" s="50"/>
      <c r="BR18" s="50"/>
      <c r="BS18" s="56">
        <v>1201000000</v>
      </c>
    </row>
    <row r="19" spans="1:71" x14ac:dyDescent="0.2">
      <c r="A19" s="47" t="s">
        <v>155</v>
      </c>
      <c r="B19" s="47" t="s">
        <v>156</v>
      </c>
      <c r="C19" s="47" t="str">
        <f>VLOOKUP(A19,'[2]S&amp;P 500 Wikipedia'!A:D,3,FALSE)</f>
        <v>Financials</v>
      </c>
      <c r="D19" s="47">
        <v>66898</v>
      </c>
      <c r="E19" s="47" t="s">
        <v>16</v>
      </c>
      <c r="F19" s="47">
        <v>2018</v>
      </c>
      <c r="G19" s="47" t="s">
        <v>1292</v>
      </c>
      <c r="H19" s="48">
        <v>43465</v>
      </c>
      <c r="I19" s="48">
        <v>43504</v>
      </c>
      <c r="J19" s="48">
        <v>43504</v>
      </c>
      <c r="K19" s="47">
        <v>182700000</v>
      </c>
      <c r="L19" s="47">
        <v>182700000</v>
      </c>
      <c r="M19" s="47" t="s">
        <v>1619</v>
      </c>
      <c r="N19" s="49">
        <v>6792400000</v>
      </c>
      <c r="O19" s="50"/>
      <c r="P19" s="50"/>
      <c r="Q19" s="51"/>
      <c r="R19" s="49">
        <v>-1816000000</v>
      </c>
      <c r="S19" s="50"/>
      <c r="T19" s="50"/>
      <c r="U19" s="51"/>
      <c r="V19" s="52">
        <v>4976400000</v>
      </c>
      <c r="W19" s="52"/>
      <c r="X19" s="49">
        <v>-4349000000</v>
      </c>
      <c r="Y19" s="50">
        <v>-3930000000</v>
      </c>
      <c r="Z19" s="50"/>
      <c r="AA19" s="50"/>
      <c r="AB19" s="50"/>
      <c r="AC19" s="50">
        <v>-419000000</v>
      </c>
      <c r="AD19" s="50"/>
      <c r="AE19" s="51"/>
      <c r="AF19" s="52">
        <v>627400000</v>
      </c>
      <c r="AG19" s="52">
        <v>-138400000</v>
      </c>
      <c r="AH19" s="49">
        <v>-138400000</v>
      </c>
      <c r="AI19" s="50"/>
      <c r="AJ19" s="51"/>
      <c r="AK19" s="54"/>
      <c r="AL19" s="50"/>
      <c r="AM19" s="50"/>
      <c r="AN19" s="51"/>
      <c r="AO19" s="52">
        <v>489000000</v>
      </c>
      <c r="AP19" s="49">
        <v>-9600000</v>
      </c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1"/>
      <c r="BD19" s="54">
        <v>479400000</v>
      </c>
      <c r="BE19" s="50">
        <v>196500000</v>
      </c>
      <c r="BF19" s="50"/>
      <c r="BG19" s="50"/>
      <c r="BH19" s="50"/>
      <c r="BI19" s="50"/>
      <c r="BJ19" s="56">
        <v>675900000</v>
      </c>
      <c r="BK19" s="49"/>
      <c r="BL19" s="50"/>
      <c r="BM19" s="51"/>
      <c r="BN19" s="39">
        <v>675900000</v>
      </c>
      <c r="BO19" s="58">
        <v>-42400000</v>
      </c>
      <c r="BP19" s="39">
        <v>633500000</v>
      </c>
      <c r="BQ19" s="50"/>
      <c r="BR19" s="50"/>
      <c r="BS19" s="56">
        <v>633500000</v>
      </c>
    </row>
    <row r="20" spans="1:71" x14ac:dyDescent="0.2">
      <c r="A20" s="47" t="s">
        <v>61</v>
      </c>
      <c r="B20" s="47" t="s">
        <v>62</v>
      </c>
      <c r="C20" s="47" t="str">
        <f>VLOOKUP(A20,'[2]S&amp;P 500 Wikipedia'!A:D,3,FALSE)</f>
        <v>Information Technology</v>
      </c>
      <c r="D20" s="47">
        <v>69211</v>
      </c>
      <c r="E20" s="47" t="s">
        <v>16</v>
      </c>
      <c r="F20" s="47">
        <v>2018</v>
      </c>
      <c r="G20" s="47" t="s">
        <v>1292</v>
      </c>
      <c r="H20" s="48">
        <v>43465</v>
      </c>
      <c r="I20" s="48">
        <v>43524</v>
      </c>
      <c r="J20" s="48">
        <v>43524</v>
      </c>
      <c r="K20" s="47">
        <v>167312000</v>
      </c>
      <c r="L20" s="47">
        <v>169188000</v>
      </c>
      <c r="M20" s="47" t="s">
        <v>1620</v>
      </c>
      <c r="N20" s="49">
        <v>2714474000</v>
      </c>
      <c r="O20" s="50"/>
      <c r="P20" s="50"/>
      <c r="Q20" s="51"/>
      <c r="R20" s="49">
        <v>-953485000</v>
      </c>
      <c r="S20" s="50"/>
      <c r="T20" s="50"/>
      <c r="U20" s="51"/>
      <c r="V20" s="52">
        <v>1760989000</v>
      </c>
      <c r="W20" s="52"/>
      <c r="X20" s="49">
        <v>-1370896000</v>
      </c>
      <c r="Y20" s="50">
        <v>-1091420000</v>
      </c>
      <c r="Z20" s="50"/>
      <c r="AA20" s="50"/>
      <c r="AB20" s="50">
        <v>-246165000</v>
      </c>
      <c r="AC20" s="50"/>
      <c r="AD20" s="50"/>
      <c r="AE20" s="51">
        <v>-33311000</v>
      </c>
      <c r="AF20" s="52">
        <v>390093000</v>
      </c>
      <c r="AG20" s="52">
        <v>-19410000</v>
      </c>
      <c r="AH20" s="49">
        <v>-16262000</v>
      </c>
      <c r="AI20" s="50"/>
      <c r="AJ20" s="51"/>
      <c r="AK20" s="54"/>
      <c r="AL20" s="50"/>
      <c r="AM20" s="50"/>
      <c r="AN20" s="51">
        <v>-3148000</v>
      </c>
      <c r="AO20" s="52">
        <v>370683000</v>
      </c>
      <c r="AP20" s="49">
        <v>-27594000</v>
      </c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1"/>
      <c r="BD20" s="54">
        <v>343089000</v>
      </c>
      <c r="BE20" s="50">
        <v>-44716000</v>
      </c>
      <c r="BF20" s="50"/>
      <c r="BG20" s="50"/>
      <c r="BH20" s="50"/>
      <c r="BI20" s="50"/>
      <c r="BJ20" s="56">
        <v>298373000</v>
      </c>
      <c r="BK20" s="49"/>
      <c r="BL20" s="50"/>
      <c r="BM20" s="51"/>
      <c r="BN20" s="39">
        <v>298373000</v>
      </c>
      <c r="BO20" s="58"/>
      <c r="BP20" s="39">
        <v>298373000</v>
      </c>
      <c r="BQ20" s="50"/>
      <c r="BR20" s="50"/>
      <c r="BS20" s="56">
        <v>298373000</v>
      </c>
    </row>
    <row r="21" spans="1:71" x14ac:dyDescent="0.2">
      <c r="A21" s="47" t="s">
        <v>67</v>
      </c>
      <c r="B21" s="47" t="s">
        <v>68</v>
      </c>
      <c r="C21" s="47" t="str">
        <f>VLOOKUP(A21,'[2]S&amp;P 500 Wikipedia'!A:D,3,FALSE)</f>
        <v>Materials</v>
      </c>
      <c r="D21" s="47">
        <v>132877</v>
      </c>
      <c r="E21" s="47" t="s">
        <v>16</v>
      </c>
      <c r="F21" s="47">
        <v>2018</v>
      </c>
      <c r="G21" s="47" t="s">
        <v>1292</v>
      </c>
      <c r="H21" s="48">
        <v>43465</v>
      </c>
      <c r="I21" s="48">
        <v>43523</v>
      </c>
      <c r="J21" s="48">
        <v>43523</v>
      </c>
      <c r="K21" s="47">
        <v>108427000</v>
      </c>
      <c r="L21" s="47">
        <v>109458000</v>
      </c>
      <c r="M21" s="47" t="s">
        <v>1621</v>
      </c>
      <c r="N21" s="49">
        <v>3374950000</v>
      </c>
      <c r="O21" s="50"/>
      <c r="P21" s="50"/>
      <c r="Q21" s="51"/>
      <c r="R21" s="49">
        <v>-2157694000</v>
      </c>
      <c r="S21" s="50"/>
      <c r="T21" s="50"/>
      <c r="U21" s="51"/>
      <c r="V21" s="52">
        <v>1217256000</v>
      </c>
      <c r="W21" s="52"/>
      <c r="X21" s="49">
        <v>-516144000</v>
      </c>
      <c r="Y21" s="50">
        <v>-446090000</v>
      </c>
      <c r="Z21" s="50"/>
      <c r="AA21" s="50"/>
      <c r="AB21" s="50">
        <v>-70054000</v>
      </c>
      <c r="AC21" s="50"/>
      <c r="AD21" s="50"/>
      <c r="AE21" s="51"/>
      <c r="AF21" s="52">
        <v>701112000</v>
      </c>
      <c r="AG21" s="52">
        <v>-116839000</v>
      </c>
      <c r="AH21" s="49">
        <v>-52405000</v>
      </c>
      <c r="AI21" s="50"/>
      <c r="AJ21" s="51"/>
      <c r="AK21" s="54"/>
      <c r="AL21" s="50"/>
      <c r="AM21" s="50"/>
      <c r="AN21" s="51">
        <v>-64434000</v>
      </c>
      <c r="AO21" s="52">
        <v>584273000</v>
      </c>
      <c r="AP21" s="49">
        <v>210428000</v>
      </c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1"/>
      <c r="BD21" s="54">
        <v>794701000</v>
      </c>
      <c r="BE21" s="50">
        <v>-144826000</v>
      </c>
      <c r="BF21" s="50"/>
      <c r="BG21" s="50"/>
      <c r="BH21" s="50"/>
      <c r="BI21" s="50">
        <v>89264000</v>
      </c>
      <c r="BJ21" s="56">
        <v>739139000</v>
      </c>
      <c r="BK21" s="49">
        <v>0</v>
      </c>
      <c r="BL21" s="50">
        <v>0</v>
      </c>
      <c r="BM21" s="51"/>
      <c r="BN21" s="39">
        <v>739139000</v>
      </c>
      <c r="BO21" s="58">
        <v>-45577000</v>
      </c>
      <c r="BP21" s="39">
        <v>693562000</v>
      </c>
      <c r="BQ21" s="50"/>
      <c r="BR21" s="50"/>
      <c r="BS21" s="56">
        <v>693562000</v>
      </c>
    </row>
    <row r="22" spans="1:71" x14ac:dyDescent="0.2">
      <c r="A22" s="47" t="s">
        <v>77</v>
      </c>
      <c r="B22" s="47" t="s">
        <v>78</v>
      </c>
      <c r="C22" s="47" t="str">
        <f>VLOOKUP(A22,'[2]S&amp;P 500 Wikipedia'!A:D,3,FALSE)</f>
        <v>Health Care</v>
      </c>
      <c r="D22" s="47">
        <v>445691</v>
      </c>
      <c r="E22" s="47" t="s">
        <v>16</v>
      </c>
      <c r="F22" s="47">
        <v>2018</v>
      </c>
      <c r="G22" s="47" t="s">
        <v>1292</v>
      </c>
      <c r="H22" s="48">
        <v>43465</v>
      </c>
      <c r="I22" s="48">
        <v>43524</v>
      </c>
      <c r="J22" s="48">
        <v>43524</v>
      </c>
      <c r="K22" s="47">
        <v>80064000</v>
      </c>
      <c r="L22" s="47">
        <v>81357000</v>
      </c>
      <c r="M22" s="47" t="s">
        <v>1622</v>
      </c>
      <c r="N22" s="49">
        <v>1966492000</v>
      </c>
      <c r="O22" s="50"/>
      <c r="P22" s="50"/>
      <c r="Q22" s="51"/>
      <c r="R22" s="49">
        <v>-518625000</v>
      </c>
      <c r="S22" s="50"/>
      <c r="T22" s="50"/>
      <c r="U22" s="51"/>
      <c r="V22" s="52">
        <v>1447867000</v>
      </c>
      <c r="W22" s="52"/>
      <c r="X22" s="49">
        <v>-981303000</v>
      </c>
      <c r="Y22" s="50">
        <v>-852404000</v>
      </c>
      <c r="Z22" s="50"/>
      <c r="AA22" s="50"/>
      <c r="AB22" s="50">
        <v>-128899000</v>
      </c>
      <c r="AC22" s="50"/>
      <c r="AD22" s="50"/>
      <c r="AE22" s="51"/>
      <c r="AF22" s="52">
        <v>466564000</v>
      </c>
      <c r="AG22" s="52">
        <v>87000</v>
      </c>
      <c r="AH22" s="49">
        <v>8576000</v>
      </c>
      <c r="AI22" s="50"/>
      <c r="AJ22" s="51"/>
      <c r="AK22" s="54"/>
      <c r="AL22" s="50"/>
      <c r="AM22" s="50"/>
      <c r="AN22" s="51">
        <v>-8489000</v>
      </c>
      <c r="AO22" s="52">
        <v>466651000</v>
      </c>
      <c r="AP22" s="49">
        <v>-8693000</v>
      </c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1"/>
      <c r="BD22" s="54">
        <v>457958000</v>
      </c>
      <c r="BE22" s="50">
        <v>-57723000</v>
      </c>
      <c r="BF22" s="50"/>
      <c r="BG22" s="50"/>
      <c r="BH22" s="50"/>
      <c r="BI22" s="50"/>
      <c r="BJ22" s="56">
        <v>400235000</v>
      </c>
      <c r="BK22" s="49"/>
      <c r="BL22" s="50"/>
      <c r="BM22" s="51"/>
      <c r="BN22" s="39">
        <v>400235000</v>
      </c>
      <c r="BO22" s="58"/>
      <c r="BP22" s="39">
        <v>400235000</v>
      </c>
      <c r="BQ22" s="50"/>
      <c r="BR22" s="50"/>
      <c r="BS22" s="56">
        <v>400235000</v>
      </c>
    </row>
    <row r="23" spans="1:71" x14ac:dyDescent="0.2">
      <c r="A23" s="47" t="s">
        <v>64</v>
      </c>
      <c r="B23" s="47" t="s">
        <v>65</v>
      </c>
      <c r="C23" s="47" t="str">
        <f>VLOOKUP(A23,'[2]S&amp;P 500 Wikipedia'!A:D,3,FALSE)</f>
        <v>Industrials</v>
      </c>
      <c r="D23" s="47">
        <v>65470</v>
      </c>
      <c r="E23" s="47" t="s">
        <v>16</v>
      </c>
      <c r="F23" s="47">
        <v>2018</v>
      </c>
      <c r="G23" s="47" t="s">
        <v>1292</v>
      </c>
      <c r="H23" s="48">
        <v>43465</v>
      </c>
      <c r="I23" s="48">
        <v>43511</v>
      </c>
      <c r="J23" s="48">
        <v>43511</v>
      </c>
      <c r="K23" s="47">
        <v>123230000</v>
      </c>
      <c r="L23" s="47">
        <v>123975000</v>
      </c>
      <c r="M23" s="47" t="s">
        <v>1623</v>
      </c>
      <c r="N23" s="49">
        <v>8264000000</v>
      </c>
      <c r="O23" s="50"/>
      <c r="P23" s="50"/>
      <c r="Q23" s="51"/>
      <c r="R23" s="49">
        <v>-6039000000</v>
      </c>
      <c r="S23" s="50"/>
      <c r="T23" s="50"/>
      <c r="U23" s="51"/>
      <c r="V23" s="52">
        <v>2225000000</v>
      </c>
      <c r="W23" s="52"/>
      <c r="X23" s="49">
        <v>-1450000000</v>
      </c>
      <c r="Y23" s="50">
        <v>-326000000</v>
      </c>
      <c r="Z23" s="50"/>
      <c r="AA23" s="50"/>
      <c r="AB23" s="50"/>
      <c r="AC23" s="50">
        <v>-398000000</v>
      </c>
      <c r="AD23" s="50"/>
      <c r="AE23" s="51">
        <v>-726000000</v>
      </c>
      <c r="AF23" s="52">
        <v>775000000</v>
      </c>
      <c r="AG23" s="52">
        <v>-58000000</v>
      </c>
      <c r="AH23" s="49">
        <v>-53000000</v>
      </c>
      <c r="AI23" s="50"/>
      <c r="AJ23" s="51"/>
      <c r="AK23" s="54"/>
      <c r="AL23" s="50"/>
      <c r="AM23" s="50"/>
      <c r="AN23" s="51">
        <v>-5000000</v>
      </c>
      <c r="AO23" s="52">
        <v>717000000</v>
      </c>
      <c r="AP23" s="49">
        <v>-132000000</v>
      </c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1"/>
      <c r="BD23" s="54">
        <v>585000000</v>
      </c>
      <c r="BE23" s="50">
        <v>-148000000</v>
      </c>
      <c r="BF23" s="50"/>
      <c r="BG23" s="50"/>
      <c r="BH23" s="50"/>
      <c r="BI23" s="50"/>
      <c r="BJ23" s="56">
        <v>437000000</v>
      </c>
      <c r="BK23" s="49"/>
      <c r="BL23" s="50"/>
      <c r="BM23" s="51"/>
      <c r="BN23" s="39">
        <v>437000000</v>
      </c>
      <c r="BO23" s="58"/>
      <c r="BP23" s="39">
        <v>437000000</v>
      </c>
      <c r="BQ23" s="50"/>
      <c r="BR23" s="50"/>
      <c r="BS23" s="56">
        <v>437000000</v>
      </c>
    </row>
    <row r="24" spans="1:71" x14ac:dyDescent="0.2">
      <c r="A24" s="47" t="s">
        <v>80</v>
      </c>
      <c r="B24" s="47" t="s">
        <v>81</v>
      </c>
      <c r="C24" s="47" t="str">
        <f>VLOOKUP(A24,'[2]S&amp;P 500 Wikipedia'!A:D,3,FALSE)</f>
        <v>Industrials</v>
      </c>
      <c r="D24" s="47">
        <v>69109</v>
      </c>
      <c r="E24" s="47" t="s">
        <v>16</v>
      </c>
      <c r="F24" s="47">
        <v>2018</v>
      </c>
      <c r="G24" s="47" t="s">
        <v>1292</v>
      </c>
      <c r="H24" s="48">
        <v>43465</v>
      </c>
      <c r="I24" s="48">
        <v>43515</v>
      </c>
      <c r="J24" s="48">
        <v>43515</v>
      </c>
      <c r="K24" s="47">
        <v>95000000</v>
      </c>
      <c r="L24" s="47">
        <v>95700000</v>
      </c>
      <c r="M24" s="47" t="s">
        <v>1624</v>
      </c>
      <c r="N24" s="49">
        <v>2731700000</v>
      </c>
      <c r="O24" s="50"/>
      <c r="P24" s="50"/>
      <c r="Q24" s="51"/>
      <c r="R24" s="49">
        <v>-1558400000</v>
      </c>
      <c r="S24" s="50"/>
      <c r="T24" s="50"/>
      <c r="U24" s="51"/>
      <c r="V24" s="52">
        <v>1173300000</v>
      </c>
      <c r="W24" s="52"/>
      <c r="X24" s="49">
        <v>-647500000</v>
      </c>
      <c r="Y24" s="50">
        <v>-647500000</v>
      </c>
      <c r="Z24" s="50"/>
      <c r="AA24" s="50"/>
      <c r="AB24" s="50"/>
      <c r="AC24" s="50"/>
      <c r="AD24" s="50"/>
      <c r="AE24" s="51"/>
      <c r="AF24" s="52">
        <v>525800000</v>
      </c>
      <c r="AG24" s="52">
        <v>-50600000</v>
      </c>
      <c r="AH24" s="49">
        <v>-54000000</v>
      </c>
      <c r="AI24" s="50"/>
      <c r="AJ24" s="51"/>
      <c r="AK24" s="54"/>
      <c r="AL24" s="50"/>
      <c r="AM24" s="50"/>
      <c r="AN24" s="51">
        <v>3400000</v>
      </c>
      <c r="AO24" s="52">
        <v>475200000</v>
      </c>
      <c r="AP24" s="49">
        <v>0</v>
      </c>
      <c r="AQ24" s="50"/>
      <c r="AR24" s="50"/>
      <c r="AS24" s="50"/>
      <c r="AT24" s="50">
        <v>0</v>
      </c>
      <c r="AU24" s="50"/>
      <c r="AV24" s="50"/>
      <c r="AW24" s="50"/>
      <c r="AX24" s="50"/>
      <c r="AY24" s="50"/>
      <c r="AZ24" s="50"/>
      <c r="BA24" s="50"/>
      <c r="BB24" s="50"/>
      <c r="BC24" s="51"/>
      <c r="BD24" s="54">
        <v>475200000</v>
      </c>
      <c r="BE24" s="50">
        <v>-39800000</v>
      </c>
      <c r="BF24" s="50"/>
      <c r="BG24" s="50"/>
      <c r="BH24" s="50"/>
      <c r="BI24" s="50"/>
      <c r="BJ24" s="56">
        <v>435400000</v>
      </c>
      <c r="BK24" s="49"/>
      <c r="BL24" s="50"/>
      <c r="BM24" s="51"/>
      <c r="BN24" s="39">
        <v>435400000</v>
      </c>
      <c r="BO24" s="58">
        <v>-500000</v>
      </c>
      <c r="BP24" s="39">
        <v>434900000</v>
      </c>
      <c r="BQ24" s="50"/>
      <c r="BR24" s="50"/>
      <c r="BS24" s="56">
        <v>434900000</v>
      </c>
    </row>
    <row r="25" spans="1:71" x14ac:dyDescent="0.2">
      <c r="A25" s="47" t="s">
        <v>74</v>
      </c>
      <c r="B25" s="47" t="s">
        <v>75</v>
      </c>
      <c r="C25" s="47" t="str">
        <f>VLOOKUP(A25,'[2]S&amp;P 500 Wikipedia'!A:D,3,FALSE)</f>
        <v>Health Care</v>
      </c>
      <c r="D25" s="47">
        <v>65359</v>
      </c>
      <c r="E25" s="47" t="s">
        <v>16</v>
      </c>
      <c r="F25" s="47">
        <v>2018</v>
      </c>
      <c r="G25" s="47" t="s">
        <v>1292</v>
      </c>
      <c r="H25" s="48">
        <v>43465</v>
      </c>
      <c r="I25" s="48">
        <v>43502</v>
      </c>
      <c r="J25" s="48">
        <v>43502</v>
      </c>
      <c r="K25" s="47">
        <v>222700000</v>
      </c>
      <c r="L25" s="47">
        <v>224500000</v>
      </c>
      <c r="M25" s="47" t="s">
        <v>1625</v>
      </c>
      <c r="N25" s="49">
        <v>4131200000</v>
      </c>
      <c r="O25" s="50"/>
      <c r="P25" s="50"/>
      <c r="Q25" s="51"/>
      <c r="R25" s="49">
        <v>-374300000</v>
      </c>
      <c r="S25" s="50">
        <v>-374300000</v>
      </c>
      <c r="T25" s="50"/>
      <c r="U25" s="51"/>
      <c r="V25" s="52">
        <v>3756900000</v>
      </c>
      <c r="W25" s="52"/>
      <c r="X25" s="49">
        <v>-2162300000</v>
      </c>
      <c r="Y25" s="50">
        <v>-1111800000</v>
      </c>
      <c r="Z25" s="50"/>
      <c r="AA25" s="50"/>
      <c r="AB25" s="50">
        <v>-730400000</v>
      </c>
      <c r="AC25" s="50"/>
      <c r="AD25" s="50"/>
      <c r="AE25" s="51">
        <v>-320100000</v>
      </c>
      <c r="AF25" s="52">
        <v>1594600000</v>
      </c>
      <c r="AG25" s="52">
        <v>-32900000</v>
      </c>
      <c r="AH25" s="49">
        <v>-98200000</v>
      </c>
      <c r="AI25" s="50"/>
      <c r="AJ25" s="51"/>
      <c r="AK25" s="54">
        <v>65300000</v>
      </c>
      <c r="AL25" s="50"/>
      <c r="AM25" s="50"/>
      <c r="AN25" s="51"/>
      <c r="AO25" s="52">
        <v>1561700000</v>
      </c>
      <c r="AP25" s="49">
        <v>-1319500000</v>
      </c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1"/>
      <c r="BD25" s="54">
        <v>242200000</v>
      </c>
      <c r="BE25" s="50">
        <v>-164600000</v>
      </c>
      <c r="BF25" s="50"/>
      <c r="BG25" s="50"/>
      <c r="BH25" s="50"/>
      <c r="BI25" s="50"/>
      <c r="BJ25" s="56">
        <v>77600000</v>
      </c>
      <c r="BK25" s="49"/>
      <c r="BL25" s="50"/>
      <c r="BM25" s="51"/>
      <c r="BN25" s="39">
        <v>77600000</v>
      </c>
      <c r="BO25" s="58"/>
      <c r="BP25" s="39">
        <v>77600000</v>
      </c>
      <c r="BQ25" s="50"/>
      <c r="BR25" s="50"/>
      <c r="BS25" s="56">
        <v>77600000</v>
      </c>
    </row>
    <row r="26" spans="1:71" x14ac:dyDescent="0.2">
      <c r="A26" s="47" t="s">
        <v>143</v>
      </c>
      <c r="B26" s="47" t="s">
        <v>144</v>
      </c>
      <c r="C26" s="47" t="str">
        <f>VLOOKUP(A26,'[2]S&amp;P 500 Wikipedia'!A:D,3,FALSE)</f>
        <v>Information Technology</v>
      </c>
      <c r="D26" s="47">
        <v>67102</v>
      </c>
      <c r="E26" s="47" t="s">
        <v>16</v>
      </c>
      <c r="F26" s="47">
        <v>2018</v>
      </c>
      <c r="G26" s="47" t="s">
        <v>1292</v>
      </c>
      <c r="H26" s="48">
        <v>43404</v>
      </c>
      <c r="I26" s="48">
        <v>43447</v>
      </c>
      <c r="J26" s="48">
        <v>43447</v>
      </c>
      <c r="K26" s="47">
        <v>1013000000</v>
      </c>
      <c r="L26" s="47">
        <v>1026000000</v>
      </c>
      <c r="M26" s="47" t="s">
        <v>1626</v>
      </c>
      <c r="N26" s="49">
        <v>17253000000</v>
      </c>
      <c r="O26" s="50"/>
      <c r="P26" s="50"/>
      <c r="Q26" s="51"/>
      <c r="R26" s="49">
        <v>-9436000000</v>
      </c>
      <c r="S26" s="50"/>
      <c r="T26" s="50"/>
      <c r="U26" s="51"/>
      <c r="V26" s="52">
        <v>7817000000</v>
      </c>
      <c r="W26" s="52"/>
      <c r="X26" s="49">
        <v>-3021000000</v>
      </c>
      <c r="Y26" s="50">
        <v>-1002000000</v>
      </c>
      <c r="Z26" s="50"/>
      <c r="AA26" s="50"/>
      <c r="AB26" s="50">
        <v>-2019000000</v>
      </c>
      <c r="AC26" s="50"/>
      <c r="AD26" s="50"/>
      <c r="AE26" s="51"/>
      <c r="AF26" s="52">
        <v>4796000000</v>
      </c>
      <c r="AG26" s="52">
        <v>-102000000</v>
      </c>
      <c r="AH26" s="49">
        <v>-234000000</v>
      </c>
      <c r="AI26" s="50"/>
      <c r="AJ26" s="51"/>
      <c r="AK26" s="54"/>
      <c r="AL26" s="50"/>
      <c r="AM26" s="50"/>
      <c r="AN26" s="51">
        <v>132000000</v>
      </c>
      <c r="AO26" s="52">
        <v>4694000000</v>
      </c>
      <c r="AP26" s="49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1"/>
      <c r="BD26" s="54">
        <v>4694000000</v>
      </c>
      <c r="BE26" s="50">
        <v>-1381000000</v>
      </c>
      <c r="BF26" s="50"/>
      <c r="BG26" s="50"/>
      <c r="BH26" s="50"/>
      <c r="BI26" s="50"/>
      <c r="BJ26" s="56">
        <v>3313000000</v>
      </c>
      <c r="BK26" s="49"/>
      <c r="BL26" s="50"/>
      <c r="BM26" s="51"/>
      <c r="BN26" s="39">
        <v>3313000000</v>
      </c>
      <c r="BO26" s="58"/>
      <c r="BP26" s="39">
        <v>3313000000</v>
      </c>
      <c r="BQ26" s="50"/>
      <c r="BR26" s="50"/>
      <c r="BS26" s="56">
        <v>3313000000</v>
      </c>
    </row>
    <row r="27" spans="1:71" x14ac:dyDescent="0.2">
      <c r="A27" s="47" t="s">
        <v>47</v>
      </c>
      <c r="B27" s="47" t="s">
        <v>48</v>
      </c>
      <c r="C27" s="47" t="str">
        <f>VLOOKUP(A27,'[2]S&amp;P 500 Wikipedia'!A:D,3,FALSE)</f>
        <v>Information Technology</v>
      </c>
      <c r="D27" s="47">
        <v>191397</v>
      </c>
      <c r="E27" s="47" t="s">
        <v>16</v>
      </c>
      <c r="F27" s="47">
        <v>2018</v>
      </c>
      <c r="G27" s="47" t="s">
        <v>1292</v>
      </c>
      <c r="H27" s="48">
        <v>43465</v>
      </c>
      <c r="I27" s="48">
        <v>43504</v>
      </c>
      <c r="J27" s="48">
        <v>43504</v>
      </c>
      <c r="K27" s="47">
        <v>982000000</v>
      </c>
      <c r="L27" s="47">
        <v>1064000000</v>
      </c>
      <c r="M27" s="47" t="s">
        <v>1627</v>
      </c>
      <c r="N27" s="49">
        <v>6475000000</v>
      </c>
      <c r="O27" s="50"/>
      <c r="P27" s="50"/>
      <c r="Q27" s="51"/>
      <c r="R27" s="49">
        <v>-4028000000</v>
      </c>
      <c r="S27" s="50"/>
      <c r="T27" s="50"/>
      <c r="U27" s="51"/>
      <c r="V27" s="52">
        <v>2447000000</v>
      </c>
      <c r="W27" s="52"/>
      <c r="X27" s="49">
        <v>-1996000000</v>
      </c>
      <c r="Y27" s="50">
        <v>-562000000</v>
      </c>
      <c r="Z27" s="50"/>
      <c r="AA27" s="50"/>
      <c r="AB27" s="50">
        <v>-1434000000</v>
      </c>
      <c r="AC27" s="50"/>
      <c r="AD27" s="50"/>
      <c r="AE27" s="51"/>
      <c r="AF27" s="52">
        <v>451000000</v>
      </c>
      <c r="AG27" s="52">
        <v>-121000000</v>
      </c>
      <c r="AH27" s="49">
        <v>-121000000</v>
      </c>
      <c r="AI27" s="50"/>
      <c r="AJ27" s="51"/>
      <c r="AK27" s="54"/>
      <c r="AL27" s="50"/>
      <c r="AM27" s="50"/>
      <c r="AN27" s="51">
        <v>0</v>
      </c>
      <c r="AO27" s="52">
        <v>330000000</v>
      </c>
      <c r="AP27" s="49">
        <v>0</v>
      </c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1"/>
      <c r="BD27" s="54">
        <v>330000000</v>
      </c>
      <c r="BE27" s="50">
        <v>9000000</v>
      </c>
      <c r="BF27" s="50"/>
      <c r="BG27" s="50"/>
      <c r="BH27" s="50"/>
      <c r="BI27" s="50">
        <v>-2000000</v>
      </c>
      <c r="BJ27" s="56">
        <v>337000000</v>
      </c>
      <c r="BK27" s="49"/>
      <c r="BL27" s="50"/>
      <c r="BM27" s="51"/>
      <c r="BN27" s="39">
        <v>337000000</v>
      </c>
      <c r="BO27" s="58"/>
      <c r="BP27" s="39">
        <v>337000000</v>
      </c>
      <c r="BQ27" s="50"/>
      <c r="BR27" s="50"/>
      <c r="BS27" s="56">
        <v>337000000</v>
      </c>
    </row>
    <row r="28" spans="1:71" x14ac:dyDescent="0.2">
      <c r="A28" s="47" t="s">
        <v>118</v>
      </c>
      <c r="B28" s="47" t="s">
        <v>119</v>
      </c>
      <c r="C28" s="47" t="str">
        <f>VLOOKUP(A28,'[2]S&amp;P 500 Wikipedia'!A:D,3,FALSE)</f>
        <v>Industrials</v>
      </c>
      <c r="D28" s="47">
        <v>67669</v>
      </c>
      <c r="E28" s="47" t="s">
        <v>16</v>
      </c>
      <c r="F28" s="47">
        <v>2018</v>
      </c>
      <c r="G28" s="47" t="s">
        <v>1292</v>
      </c>
      <c r="H28" s="48">
        <v>43465</v>
      </c>
      <c r="I28" s="48">
        <v>43517</v>
      </c>
      <c r="J28" s="48">
        <v>43517</v>
      </c>
      <c r="K28" s="47">
        <v>230823000</v>
      </c>
      <c r="L28" s="47">
        <v>232712000</v>
      </c>
      <c r="M28" s="47" t="s">
        <v>1628</v>
      </c>
      <c r="N28" s="49">
        <v>4845872000</v>
      </c>
      <c r="O28" s="50"/>
      <c r="P28" s="50"/>
      <c r="Q28" s="51"/>
      <c r="R28" s="49">
        <v>-3186310000</v>
      </c>
      <c r="S28" s="50"/>
      <c r="T28" s="50"/>
      <c r="U28" s="51"/>
      <c r="V28" s="52">
        <v>1659562000</v>
      </c>
      <c r="W28" s="52"/>
      <c r="X28" s="49">
        <v>-584022000</v>
      </c>
      <c r="Y28" s="50">
        <v>-584022000</v>
      </c>
      <c r="Z28" s="50"/>
      <c r="AA28" s="50"/>
      <c r="AB28" s="50"/>
      <c r="AC28" s="50"/>
      <c r="AD28" s="50"/>
      <c r="AE28" s="51"/>
      <c r="AF28" s="52">
        <v>1075540000</v>
      </c>
      <c r="AG28" s="52">
        <v>-87795000</v>
      </c>
      <c r="AH28" s="49">
        <v>-82180000</v>
      </c>
      <c r="AI28" s="50"/>
      <c r="AJ28" s="51"/>
      <c r="AK28" s="54"/>
      <c r="AL28" s="50"/>
      <c r="AM28" s="50"/>
      <c r="AN28" s="51">
        <v>-5615000</v>
      </c>
      <c r="AO28" s="52">
        <v>987745000</v>
      </c>
      <c r="AP28" s="49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1"/>
      <c r="BD28" s="54">
        <v>987745000</v>
      </c>
      <c r="BE28" s="50">
        <v>-209812000</v>
      </c>
      <c r="BF28" s="50"/>
      <c r="BG28" s="50"/>
      <c r="BH28" s="50"/>
      <c r="BI28" s="50"/>
      <c r="BJ28" s="56">
        <v>777933000</v>
      </c>
      <c r="BK28" s="49"/>
      <c r="BL28" s="50"/>
      <c r="BM28" s="51"/>
      <c r="BN28" s="39">
        <v>777933000</v>
      </c>
      <c r="BO28" s="58"/>
      <c r="BP28" s="39">
        <v>777933000</v>
      </c>
      <c r="BQ28" s="50"/>
      <c r="BR28" s="50"/>
      <c r="BS28" s="56">
        <v>777933000</v>
      </c>
    </row>
    <row r="29" spans="1:71" x14ac:dyDescent="0.2">
      <c r="A29" s="47" t="s">
        <v>121</v>
      </c>
      <c r="B29" s="47" t="s">
        <v>122</v>
      </c>
      <c r="C29" s="47" t="str">
        <f>VLOOKUP(A29,'[2]S&amp;P 500 Wikipedia'!A:D,3,FALSE)</f>
        <v>Health Care</v>
      </c>
      <c r="D29" s="47">
        <v>65735</v>
      </c>
      <c r="E29" s="47" t="s">
        <v>16</v>
      </c>
      <c r="F29" s="47">
        <v>2018</v>
      </c>
      <c r="G29" s="47" t="s">
        <v>1292</v>
      </c>
      <c r="H29" s="48">
        <v>43465</v>
      </c>
      <c r="I29" s="48">
        <v>43509</v>
      </c>
      <c r="J29" s="48">
        <v>43509</v>
      </c>
      <c r="K29" s="47">
        <v>661000000</v>
      </c>
      <c r="L29" s="47">
        <v>665000000</v>
      </c>
      <c r="M29" s="47" t="s">
        <v>1629</v>
      </c>
      <c r="N29" s="49">
        <v>23747000000</v>
      </c>
      <c r="O29" s="50"/>
      <c r="P29" s="50"/>
      <c r="Q29" s="51"/>
      <c r="R29" s="49">
        <v>-4101000000</v>
      </c>
      <c r="S29" s="50"/>
      <c r="T29" s="50"/>
      <c r="U29" s="51"/>
      <c r="V29" s="52">
        <v>19646000000</v>
      </c>
      <c r="W29" s="52"/>
      <c r="X29" s="49">
        <v>-9383000000</v>
      </c>
      <c r="Y29" s="50">
        <v>-5646000000</v>
      </c>
      <c r="Z29" s="50"/>
      <c r="AA29" s="50"/>
      <c r="AB29" s="50">
        <v>-3737000000</v>
      </c>
      <c r="AC29" s="50"/>
      <c r="AD29" s="50"/>
      <c r="AE29" s="51"/>
      <c r="AF29" s="52">
        <v>10263000000</v>
      </c>
      <c r="AG29" s="52">
        <v>-718000000</v>
      </c>
      <c r="AH29" s="49">
        <v>-1392000000</v>
      </c>
      <c r="AI29" s="50"/>
      <c r="AJ29" s="51"/>
      <c r="AK29" s="54"/>
      <c r="AL29" s="50"/>
      <c r="AM29" s="50"/>
      <c r="AN29" s="51">
        <v>674000000</v>
      </c>
      <c r="AO29" s="52">
        <v>9545000000</v>
      </c>
      <c r="AP29" s="49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1"/>
      <c r="BD29" s="54">
        <v>9545000000</v>
      </c>
      <c r="BE29" s="50">
        <v>-1151000000</v>
      </c>
      <c r="BF29" s="50"/>
      <c r="BG29" s="50"/>
      <c r="BH29" s="50"/>
      <c r="BI29" s="50"/>
      <c r="BJ29" s="56">
        <v>8394000000</v>
      </c>
      <c r="BK29" s="49"/>
      <c r="BL29" s="50"/>
      <c r="BM29" s="51"/>
      <c r="BN29" s="39">
        <v>8394000000</v>
      </c>
      <c r="BO29" s="58"/>
      <c r="BP29" s="39">
        <v>8394000000</v>
      </c>
      <c r="BQ29" s="50"/>
      <c r="BR29" s="50"/>
      <c r="BS29" s="56">
        <v>8394000000</v>
      </c>
    </row>
    <row r="30" spans="1:71" x14ac:dyDescent="0.2">
      <c r="A30" s="47" t="s">
        <v>111</v>
      </c>
      <c r="B30" s="47" t="s">
        <v>112</v>
      </c>
      <c r="C30" s="47" t="str">
        <f>VLOOKUP(A30,'[2]S&amp;P 500 Wikipedia'!A:D,3,FALSE)</f>
        <v>Financials</v>
      </c>
      <c r="D30" s="47">
        <v>67872</v>
      </c>
      <c r="E30" s="47" t="s">
        <v>16</v>
      </c>
      <c r="F30" s="47">
        <v>2018</v>
      </c>
      <c r="G30" s="47" t="s">
        <v>1292</v>
      </c>
      <c r="H30" s="48">
        <v>43465</v>
      </c>
      <c r="I30" s="48">
        <v>43523</v>
      </c>
      <c r="J30" s="48">
        <v>43523</v>
      </c>
      <c r="K30" s="47">
        <v>145600000</v>
      </c>
      <c r="L30" s="47">
        <v>147700000</v>
      </c>
      <c r="M30" s="47" t="s">
        <v>1630</v>
      </c>
      <c r="N30" s="49">
        <v>12835000000</v>
      </c>
      <c r="O30" s="50">
        <v>12924000000</v>
      </c>
      <c r="P30" s="50">
        <v>-89000000</v>
      </c>
      <c r="Q30" s="51"/>
      <c r="R30" s="36">
        <v>0</v>
      </c>
      <c r="S30" s="50"/>
      <c r="T30" s="50"/>
      <c r="U30" s="51"/>
      <c r="V30" s="52">
        <v>12835000000</v>
      </c>
      <c r="W30" s="52"/>
      <c r="X30" s="49">
        <v>-9432000000</v>
      </c>
      <c r="Y30" s="50">
        <v>-6808000000</v>
      </c>
      <c r="Z30" s="50"/>
      <c r="AA30" s="50"/>
      <c r="AB30" s="50"/>
      <c r="AC30" s="50"/>
      <c r="AD30" s="50"/>
      <c r="AE30" s="51">
        <v>-2624000000</v>
      </c>
      <c r="AF30" s="52">
        <v>3403000000</v>
      </c>
      <c r="AG30" s="52">
        <v>-919000000</v>
      </c>
      <c r="AH30" s="49">
        <v>-245000000</v>
      </c>
      <c r="AI30" s="50">
        <v>-245000000</v>
      </c>
      <c r="AJ30" s="51"/>
      <c r="AK30" s="54"/>
      <c r="AL30" s="50"/>
      <c r="AM30" s="50"/>
      <c r="AN30" s="51">
        <v>-674000000</v>
      </c>
      <c r="AO30" s="52">
        <v>2484000000</v>
      </c>
      <c r="AP30" s="49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1"/>
      <c r="BD30" s="54">
        <v>2484000000</v>
      </c>
      <c r="BE30" s="50">
        <v>-386000000</v>
      </c>
      <c r="BF30" s="50"/>
      <c r="BG30" s="50"/>
      <c r="BH30" s="50"/>
      <c r="BI30" s="50"/>
      <c r="BJ30" s="56">
        <v>2098000000</v>
      </c>
      <c r="BK30" s="49"/>
      <c r="BL30" s="50"/>
      <c r="BM30" s="51"/>
      <c r="BN30" s="39">
        <v>2098000000</v>
      </c>
      <c r="BO30" s="58"/>
      <c r="BP30" s="39">
        <v>2098000000</v>
      </c>
      <c r="BQ30" s="50"/>
      <c r="BR30" s="50"/>
      <c r="BS30" s="56">
        <v>2098000000</v>
      </c>
    </row>
    <row r="31" spans="1:71" x14ac:dyDescent="0.2">
      <c r="A31" s="47" t="s">
        <v>105</v>
      </c>
      <c r="B31" s="47" t="s">
        <v>106</v>
      </c>
      <c r="C31" s="47" t="str">
        <f>VLOOKUP(A31,'[2]S&amp;P 500 Wikipedia'!A:D,3,FALSE)</f>
        <v>Real Estate</v>
      </c>
      <c r="D31" s="47">
        <v>68339</v>
      </c>
      <c r="E31" s="47" t="s">
        <v>16</v>
      </c>
      <c r="F31" s="47">
        <v>2018</v>
      </c>
      <c r="G31" s="47" t="s">
        <v>1292</v>
      </c>
      <c r="H31" s="48">
        <v>43465</v>
      </c>
      <c r="I31" s="48">
        <v>43523</v>
      </c>
      <c r="J31" s="48">
        <v>43523</v>
      </c>
      <c r="K31" s="47">
        <v>439606000</v>
      </c>
      <c r="L31" s="47">
        <v>442960000</v>
      </c>
      <c r="M31" s="47" t="s">
        <v>1631</v>
      </c>
      <c r="N31" s="49">
        <v>7440100000</v>
      </c>
      <c r="O31" s="50"/>
      <c r="P31" s="50"/>
      <c r="Q31" s="51"/>
      <c r="R31" s="49">
        <v>-2177800000</v>
      </c>
      <c r="S31" s="50"/>
      <c r="T31" s="50"/>
      <c r="U31" s="51"/>
      <c r="V31" s="52">
        <v>5262300000</v>
      </c>
      <c r="W31" s="52"/>
      <c r="X31" s="49">
        <v>-3357300000</v>
      </c>
      <c r="Y31" s="50">
        <v>-733200000</v>
      </c>
      <c r="Z31" s="50"/>
      <c r="AA31" s="50"/>
      <c r="AB31" s="50"/>
      <c r="AC31" s="50">
        <v>-2110800000</v>
      </c>
      <c r="AD31" s="50"/>
      <c r="AE31" s="51">
        <v>-513300000</v>
      </c>
      <c r="AF31" s="52">
        <v>1905000000</v>
      </c>
      <c r="AG31" s="52">
        <v>-747100000</v>
      </c>
      <c r="AH31" s="49">
        <v>-770900000</v>
      </c>
      <c r="AI31" s="50"/>
      <c r="AJ31" s="51"/>
      <c r="AK31" s="54"/>
      <c r="AL31" s="50"/>
      <c r="AM31" s="50"/>
      <c r="AN31" s="51">
        <v>23800000</v>
      </c>
      <c r="AO31" s="52">
        <v>1157900000</v>
      </c>
      <c r="AP31" s="49">
        <v>-3300000</v>
      </c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1"/>
      <c r="BD31" s="54">
        <v>1154600000</v>
      </c>
      <c r="BE31" s="50">
        <v>110100000</v>
      </c>
      <c r="BF31" s="50"/>
      <c r="BG31" s="50"/>
      <c r="BH31" s="50"/>
      <c r="BI31" s="50"/>
      <c r="BJ31" s="56">
        <v>1264700000</v>
      </c>
      <c r="BK31" s="49"/>
      <c r="BL31" s="50"/>
      <c r="BM31" s="51"/>
      <c r="BN31" s="39">
        <v>1264700000</v>
      </c>
      <c r="BO31" s="58">
        <v>-28300000</v>
      </c>
      <c r="BP31" s="39">
        <v>1236400000</v>
      </c>
      <c r="BQ31" s="50">
        <v>-9400000</v>
      </c>
      <c r="BR31" s="50"/>
      <c r="BS31" s="56">
        <v>1227000000</v>
      </c>
    </row>
    <row r="32" spans="1:71" x14ac:dyDescent="0.2">
      <c r="A32" s="47" t="s">
        <v>93</v>
      </c>
      <c r="B32" s="47" t="s">
        <v>94</v>
      </c>
      <c r="C32" s="47" t="str">
        <f>VLOOKUP(A32,'[2]S&amp;P 500 Wikipedia'!A:D,3,FALSE)</f>
        <v>Consumer Discretionary</v>
      </c>
      <c r="D32" s="47">
        <v>62747</v>
      </c>
      <c r="E32" s="47" t="s">
        <v>16</v>
      </c>
      <c r="F32" s="47">
        <v>2018</v>
      </c>
      <c r="G32" s="47" t="s">
        <v>1292</v>
      </c>
      <c r="H32" s="48">
        <v>43465</v>
      </c>
      <c r="I32" s="48">
        <v>43497</v>
      </c>
      <c r="J32" s="48">
        <v>43497</v>
      </c>
      <c r="K32" s="47">
        <v>487000000</v>
      </c>
      <c r="L32" s="47">
        <v>500000000</v>
      </c>
      <c r="M32" s="47" t="s">
        <v>1632</v>
      </c>
      <c r="N32" s="49">
        <v>232887000000</v>
      </c>
      <c r="O32" s="50"/>
      <c r="P32" s="50"/>
      <c r="Q32" s="51"/>
      <c r="R32" s="49">
        <v>-139156000000</v>
      </c>
      <c r="S32" s="50"/>
      <c r="T32" s="50"/>
      <c r="U32" s="51"/>
      <c r="V32" s="52">
        <v>93731000000</v>
      </c>
      <c r="W32" s="52"/>
      <c r="X32" s="49">
        <v>-81310000000</v>
      </c>
      <c r="Y32" s="50">
        <v>-81014000000</v>
      </c>
      <c r="Z32" s="50"/>
      <c r="AA32" s="50"/>
      <c r="AB32" s="50"/>
      <c r="AC32" s="50"/>
      <c r="AD32" s="50"/>
      <c r="AE32" s="51">
        <v>-296000000</v>
      </c>
      <c r="AF32" s="52">
        <v>12421000000</v>
      </c>
      <c r="AG32" s="52">
        <v>-1160000000</v>
      </c>
      <c r="AH32" s="49">
        <v>-977000000</v>
      </c>
      <c r="AI32" s="50"/>
      <c r="AJ32" s="51"/>
      <c r="AK32" s="54"/>
      <c r="AL32" s="50"/>
      <c r="AM32" s="50"/>
      <c r="AN32" s="51">
        <v>-183000000</v>
      </c>
      <c r="AO32" s="52">
        <v>11261000000</v>
      </c>
      <c r="AP32" s="49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1"/>
      <c r="BD32" s="54">
        <v>11261000000</v>
      </c>
      <c r="BE32" s="50">
        <v>-1197000000</v>
      </c>
      <c r="BF32" s="50"/>
      <c r="BG32" s="50"/>
      <c r="BH32" s="50"/>
      <c r="BI32" s="50">
        <v>9000000</v>
      </c>
      <c r="BJ32" s="56">
        <v>10073000000</v>
      </c>
      <c r="BK32" s="49"/>
      <c r="BL32" s="50"/>
      <c r="BM32" s="51"/>
      <c r="BN32" s="39">
        <v>10073000000</v>
      </c>
      <c r="BO32" s="58"/>
      <c r="BP32" s="39">
        <v>10073000000</v>
      </c>
      <c r="BQ32" s="50"/>
      <c r="BR32" s="50"/>
      <c r="BS32" s="56">
        <v>10073000000</v>
      </c>
    </row>
    <row r="33" spans="1:71" x14ac:dyDescent="0.2">
      <c r="A33" s="47" t="s">
        <v>152</v>
      </c>
      <c r="B33" s="47" t="s">
        <v>153</v>
      </c>
      <c r="C33" s="47" t="str">
        <f>VLOOKUP(A33,'[2]S&amp;P 500 Wikipedia'!A:D,3,FALSE)</f>
        <v>Information Technology</v>
      </c>
      <c r="D33" s="47">
        <v>536189</v>
      </c>
      <c r="E33" s="47" t="s">
        <v>16</v>
      </c>
      <c r="F33" s="47">
        <v>2018</v>
      </c>
      <c r="G33" s="47" t="s">
        <v>1292</v>
      </c>
      <c r="H33" s="48">
        <v>43465</v>
      </c>
      <c r="I33" s="48">
        <v>43511</v>
      </c>
      <c r="J33" s="48">
        <v>43511</v>
      </c>
      <c r="K33" s="47">
        <v>74750000</v>
      </c>
      <c r="L33" s="47">
        <v>80844000</v>
      </c>
      <c r="M33" s="47" t="s">
        <v>1633</v>
      </c>
      <c r="N33" s="49">
        <v>2151369000</v>
      </c>
      <c r="O33" s="50"/>
      <c r="P33" s="50"/>
      <c r="Q33" s="51"/>
      <c r="R33" s="49">
        <v>-777992000</v>
      </c>
      <c r="S33" s="50"/>
      <c r="T33" s="50"/>
      <c r="U33" s="51"/>
      <c r="V33" s="52">
        <v>1373377000</v>
      </c>
      <c r="W33" s="52"/>
      <c r="X33" s="49">
        <v>-695030000</v>
      </c>
      <c r="Y33" s="50">
        <v>-252562000</v>
      </c>
      <c r="Z33" s="50"/>
      <c r="AA33" s="50"/>
      <c r="AB33" s="50">
        <v>-442468000</v>
      </c>
      <c r="AC33" s="50"/>
      <c r="AD33" s="50"/>
      <c r="AE33" s="51"/>
      <c r="AF33" s="52">
        <v>678347000</v>
      </c>
      <c r="AG33" s="52">
        <v>15454000</v>
      </c>
      <c r="AH33" s="49">
        <v>-2701000</v>
      </c>
      <c r="AI33" s="50"/>
      <c r="AJ33" s="51"/>
      <c r="AK33" s="54"/>
      <c r="AL33" s="50"/>
      <c r="AM33" s="50"/>
      <c r="AN33" s="51">
        <v>18155000</v>
      </c>
      <c r="AO33" s="52">
        <v>693801000</v>
      </c>
      <c r="AP33" s="49">
        <v>-405000000</v>
      </c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1"/>
      <c r="BD33" s="54">
        <v>288801000</v>
      </c>
      <c r="BE33" s="50">
        <v>39314000</v>
      </c>
      <c r="BF33" s="50"/>
      <c r="BG33" s="50"/>
      <c r="BH33" s="50"/>
      <c r="BI33" s="50"/>
      <c r="BJ33" s="56">
        <v>328115000</v>
      </c>
      <c r="BK33" s="49"/>
      <c r="BL33" s="50"/>
      <c r="BM33" s="51"/>
      <c r="BN33" s="39">
        <v>328115000</v>
      </c>
      <c r="BO33" s="58"/>
      <c r="BP33" s="39">
        <v>328115000</v>
      </c>
      <c r="BQ33" s="50"/>
      <c r="BR33" s="50"/>
      <c r="BS33" s="56">
        <v>328115000</v>
      </c>
    </row>
    <row r="34" spans="1:71" x14ac:dyDescent="0.2">
      <c r="A34" s="47" t="s">
        <v>130</v>
      </c>
      <c r="B34" s="47" t="s">
        <v>131</v>
      </c>
      <c r="C34" s="47" t="str">
        <f>VLOOKUP(A34,'[2]S&amp;P 500 Wikipedia'!A:D,3,FALSE)</f>
        <v>Information Technology</v>
      </c>
      <c r="D34" s="47">
        <v>126145</v>
      </c>
      <c r="E34" s="47" t="s">
        <v>16</v>
      </c>
      <c r="F34" s="47">
        <v>2018</v>
      </c>
      <c r="G34" s="47" t="s">
        <v>1292</v>
      </c>
      <c r="H34" s="48">
        <v>43465</v>
      </c>
      <c r="I34" s="48">
        <v>43524</v>
      </c>
      <c r="J34" s="48">
        <v>43524</v>
      </c>
      <c r="K34" s="47">
        <v>83973000</v>
      </c>
      <c r="L34" s="47">
        <v>85913000</v>
      </c>
      <c r="M34" s="47" t="s">
        <v>1634</v>
      </c>
      <c r="N34" s="49">
        <v>1293636000</v>
      </c>
      <c r="O34" s="50"/>
      <c r="P34" s="50"/>
      <c r="Q34" s="51"/>
      <c r="R34" s="49">
        <v>-155885000</v>
      </c>
      <c r="S34" s="50"/>
      <c r="T34" s="50"/>
      <c r="U34" s="51"/>
      <c r="V34" s="52">
        <v>1137751000</v>
      </c>
      <c r="W34" s="52"/>
      <c r="X34" s="49">
        <v>-661177000</v>
      </c>
      <c r="Y34" s="50">
        <v>-413580000</v>
      </c>
      <c r="Z34" s="50"/>
      <c r="AA34" s="50"/>
      <c r="AB34" s="50">
        <v>-233802000</v>
      </c>
      <c r="AC34" s="50">
        <v>-13795000</v>
      </c>
      <c r="AD34" s="50"/>
      <c r="AE34" s="51"/>
      <c r="AF34" s="52">
        <v>476574000</v>
      </c>
      <c r="AG34" s="52">
        <v>10511000</v>
      </c>
      <c r="AH34" s="49">
        <v>11419000</v>
      </c>
      <c r="AI34" s="50"/>
      <c r="AJ34" s="51"/>
      <c r="AK34" s="54"/>
      <c r="AL34" s="50"/>
      <c r="AM34" s="50"/>
      <c r="AN34" s="51">
        <v>-908000</v>
      </c>
      <c r="AO34" s="52">
        <v>487085000</v>
      </c>
      <c r="AP34" s="49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1"/>
      <c r="BD34" s="54">
        <v>487085000</v>
      </c>
      <c r="BE34" s="50">
        <v>-67710000</v>
      </c>
      <c r="BF34" s="50"/>
      <c r="BG34" s="50"/>
      <c r="BH34" s="50"/>
      <c r="BI34" s="50"/>
      <c r="BJ34" s="56">
        <v>419375000</v>
      </c>
      <c r="BK34" s="49"/>
      <c r="BL34" s="50"/>
      <c r="BM34" s="51"/>
      <c r="BN34" s="39">
        <v>419375000</v>
      </c>
      <c r="BO34" s="58"/>
      <c r="BP34" s="39">
        <v>419375000</v>
      </c>
      <c r="BQ34" s="50"/>
      <c r="BR34" s="50"/>
      <c r="BS34" s="56">
        <v>419375000</v>
      </c>
    </row>
    <row r="35" spans="1:71" x14ac:dyDescent="0.2">
      <c r="A35" s="47" t="s">
        <v>133</v>
      </c>
      <c r="B35" s="47" t="s">
        <v>134</v>
      </c>
      <c r="C35" s="47" t="str">
        <f>VLOOKUP(A35,'[2]S&amp;P 500 Wikipedia'!A:D,3,FALSE)</f>
        <v>Financials</v>
      </c>
      <c r="D35" s="47">
        <v>67471</v>
      </c>
      <c r="E35" s="47" t="s">
        <v>16</v>
      </c>
      <c r="F35" s="47">
        <v>2018</v>
      </c>
      <c r="G35" s="47" t="s">
        <v>1292</v>
      </c>
      <c r="H35" s="48">
        <v>43465</v>
      </c>
      <c r="I35" s="48">
        <v>43515</v>
      </c>
      <c r="J35" s="48">
        <v>43515</v>
      </c>
      <c r="K35" s="47">
        <v>245200000</v>
      </c>
      <c r="L35" s="47">
        <v>247000000</v>
      </c>
      <c r="M35" s="47" t="s">
        <v>1635</v>
      </c>
      <c r="N35" s="49">
        <v>10770000000</v>
      </c>
      <c r="O35" s="50"/>
      <c r="P35" s="50"/>
      <c r="Q35" s="51"/>
      <c r="R35" s="49">
        <v>-6103000000</v>
      </c>
      <c r="S35" s="50"/>
      <c r="T35" s="50"/>
      <c r="U35" s="51"/>
      <c r="V35" s="52">
        <v>4667000000</v>
      </c>
      <c r="W35" s="52"/>
      <c r="X35" s="49">
        <v>-1676000000</v>
      </c>
      <c r="Y35" s="50">
        <v>-1500000000</v>
      </c>
      <c r="Z35" s="50"/>
      <c r="AA35" s="50">
        <v>-1500000000</v>
      </c>
      <c r="AB35" s="50"/>
      <c r="AC35" s="50">
        <v>-176000000</v>
      </c>
      <c r="AD35" s="50"/>
      <c r="AE35" s="51"/>
      <c r="AF35" s="52">
        <v>2991000000</v>
      </c>
      <c r="AG35" s="52">
        <v>-298000000</v>
      </c>
      <c r="AH35" s="49">
        <v>-273000000</v>
      </c>
      <c r="AI35" s="50"/>
      <c r="AJ35" s="51"/>
      <c r="AK35" s="54"/>
      <c r="AL35" s="50"/>
      <c r="AM35" s="50"/>
      <c r="AN35" s="51">
        <v>-25000000</v>
      </c>
      <c r="AO35" s="52">
        <v>2693000000</v>
      </c>
      <c r="AP35" s="49">
        <v>-1447000000</v>
      </c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1"/>
      <c r="BD35" s="54">
        <v>1246000000</v>
      </c>
      <c r="BE35" s="50">
        <v>-146000000</v>
      </c>
      <c r="BF35" s="50"/>
      <c r="BG35" s="50"/>
      <c r="BH35" s="50"/>
      <c r="BI35" s="50"/>
      <c r="BJ35" s="56">
        <v>1100000000</v>
      </c>
      <c r="BK35" s="49">
        <v>74000000</v>
      </c>
      <c r="BL35" s="50">
        <v>74000000</v>
      </c>
      <c r="BM35" s="51"/>
      <c r="BN35" s="39">
        <v>1174000000</v>
      </c>
      <c r="BO35" s="58">
        <v>-40000000</v>
      </c>
      <c r="BP35" s="39">
        <v>1134000000</v>
      </c>
      <c r="BQ35" s="50"/>
      <c r="BR35" s="50"/>
      <c r="BS35" s="56">
        <v>1134000000</v>
      </c>
    </row>
    <row r="36" spans="1:71" x14ac:dyDescent="0.2">
      <c r="A36" s="47" t="s">
        <v>19</v>
      </c>
      <c r="B36" s="47" t="s">
        <v>20</v>
      </c>
      <c r="C36" s="47" t="str">
        <f>VLOOKUP(A36,'[2]S&amp;P 500 Wikipedia'!A:D,3,FALSE)</f>
        <v>Industrials</v>
      </c>
      <c r="D36" s="47">
        <v>445771</v>
      </c>
      <c r="E36" s="47" t="s">
        <v>16</v>
      </c>
      <c r="F36" s="47">
        <v>2018</v>
      </c>
      <c r="G36" s="47" t="s">
        <v>1292</v>
      </c>
      <c r="H36" s="48">
        <v>43465</v>
      </c>
      <c r="I36" s="48">
        <v>43511</v>
      </c>
      <c r="J36" s="48">
        <v>43511</v>
      </c>
      <c r="K36" s="47">
        <v>170589345</v>
      </c>
      <c r="L36" s="47">
        <v>172194040</v>
      </c>
      <c r="M36" s="47" t="s">
        <v>1636</v>
      </c>
      <c r="N36" s="49">
        <v>3187900000</v>
      </c>
      <c r="O36" s="50"/>
      <c r="P36" s="50"/>
      <c r="Q36" s="51"/>
      <c r="R36" s="49">
        <v>-1882400000</v>
      </c>
      <c r="S36" s="50"/>
      <c r="T36" s="50"/>
      <c r="U36" s="51"/>
      <c r="V36" s="52">
        <v>1305500000</v>
      </c>
      <c r="W36" s="52"/>
      <c r="X36" s="49">
        <v>-753800000</v>
      </c>
      <c r="Y36" s="50">
        <v>-753800000</v>
      </c>
      <c r="Z36" s="50"/>
      <c r="AA36" s="50"/>
      <c r="AB36" s="50"/>
      <c r="AC36" s="50"/>
      <c r="AD36" s="50"/>
      <c r="AE36" s="51"/>
      <c r="AF36" s="52">
        <v>551700000</v>
      </c>
      <c r="AG36" s="52">
        <v>12800000</v>
      </c>
      <c r="AH36" s="49">
        <v>-8400000</v>
      </c>
      <c r="AI36" s="50"/>
      <c r="AJ36" s="51"/>
      <c r="AK36" s="54"/>
      <c r="AL36" s="50"/>
      <c r="AM36" s="50"/>
      <c r="AN36" s="51">
        <v>21200000</v>
      </c>
      <c r="AO36" s="52">
        <v>564500000</v>
      </c>
      <c r="AP36" s="49">
        <v>-6700000</v>
      </c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1"/>
      <c r="BD36" s="54">
        <v>557800000</v>
      </c>
      <c r="BE36" s="50">
        <v>-113600000</v>
      </c>
      <c r="BF36" s="50"/>
      <c r="BG36" s="50"/>
      <c r="BH36" s="50"/>
      <c r="BI36" s="50"/>
      <c r="BJ36" s="56">
        <v>444200000</v>
      </c>
      <c r="BK36" s="49"/>
      <c r="BL36" s="50"/>
      <c r="BM36" s="51"/>
      <c r="BN36" s="39">
        <v>444200000</v>
      </c>
      <c r="BO36" s="58"/>
      <c r="BP36" s="39">
        <v>444200000</v>
      </c>
      <c r="BQ36" s="50"/>
      <c r="BR36" s="50"/>
      <c r="BS36" s="56">
        <v>444200000</v>
      </c>
    </row>
    <row r="37" spans="1:71" x14ac:dyDescent="0.2">
      <c r="A37" s="47" t="s">
        <v>136</v>
      </c>
      <c r="B37" s="47" t="s">
        <v>137</v>
      </c>
      <c r="C37" s="47" t="str">
        <f>VLOOKUP(A37,'[2]S&amp;P 500 Wikipedia'!A:D,3,FALSE)</f>
        <v>Energy</v>
      </c>
      <c r="D37" s="47">
        <v>254576</v>
      </c>
      <c r="E37" s="47" t="s">
        <v>16</v>
      </c>
      <c r="F37" s="47">
        <v>2018</v>
      </c>
      <c r="G37" s="47" t="s">
        <v>1292</v>
      </c>
      <c r="H37" s="48">
        <v>43465</v>
      </c>
      <c r="I37" s="48">
        <v>43525</v>
      </c>
      <c r="J37" s="48">
        <v>43525</v>
      </c>
      <c r="K37" s="47">
        <v>382000000</v>
      </c>
      <c r="L37" s="47">
        <v>384000000</v>
      </c>
      <c r="M37" s="47" t="s">
        <v>1637</v>
      </c>
      <c r="N37" s="49">
        <v>7424000000</v>
      </c>
      <c r="O37" s="50"/>
      <c r="P37" s="50"/>
      <c r="Q37" s="51"/>
      <c r="R37" s="36">
        <v>0</v>
      </c>
      <c r="S37" s="50"/>
      <c r="T37" s="50"/>
      <c r="U37" s="51"/>
      <c r="V37" s="52">
        <v>7424000000</v>
      </c>
      <c r="W37" s="52"/>
      <c r="X37" s="49">
        <v>-5341000000</v>
      </c>
      <c r="Y37" s="50">
        <v>-431000000</v>
      </c>
      <c r="Z37" s="50"/>
      <c r="AA37" s="50"/>
      <c r="AB37" s="50">
        <v>-503000000</v>
      </c>
      <c r="AC37" s="50">
        <v>-2405000000</v>
      </c>
      <c r="AD37" s="50"/>
      <c r="AE37" s="51">
        <v>-2002000000</v>
      </c>
      <c r="AF37" s="52">
        <v>2083000000</v>
      </c>
      <c r="AG37" s="52">
        <v>-478000000</v>
      </c>
      <c r="AH37" s="49">
        <v>-478000000</v>
      </c>
      <c r="AI37" s="50"/>
      <c r="AJ37" s="51"/>
      <c r="AK37" s="54"/>
      <c r="AL37" s="50"/>
      <c r="AM37" s="50"/>
      <c r="AN37" s="51"/>
      <c r="AO37" s="52">
        <v>1605000000</v>
      </c>
      <c r="AP37" s="49">
        <v>-647000000</v>
      </c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1"/>
      <c r="BD37" s="54">
        <v>958000000</v>
      </c>
      <c r="BE37" s="50">
        <v>-672000000</v>
      </c>
      <c r="BF37" s="50">
        <v>-894000000</v>
      </c>
      <c r="BG37" s="50">
        <v>222000000</v>
      </c>
      <c r="BH37" s="50"/>
      <c r="BI37" s="50"/>
      <c r="BJ37" s="56">
        <v>286000000</v>
      </c>
      <c r="BK37" s="49">
        <v>0</v>
      </c>
      <c r="BL37" s="50">
        <v>0</v>
      </c>
      <c r="BM37" s="51"/>
      <c r="BN37" s="39">
        <v>286000000</v>
      </c>
      <c r="BO37" s="58">
        <v>-246000000</v>
      </c>
      <c r="BP37" s="39">
        <v>40000000</v>
      </c>
      <c r="BQ37" s="50"/>
      <c r="BR37" s="50"/>
      <c r="BS37" s="56">
        <v>40000000</v>
      </c>
    </row>
    <row r="38" spans="1:71" x14ac:dyDescent="0.2">
      <c r="A38" s="47" t="s">
        <v>57</v>
      </c>
      <c r="B38" s="47" t="s">
        <v>58</v>
      </c>
      <c r="C38" s="47" t="str">
        <f>VLOOKUP(A38,'[2]S&amp;P 500 Wikipedia'!A:D,3,FALSE)</f>
        <v>Materials</v>
      </c>
      <c r="D38" s="47">
        <v>185217</v>
      </c>
      <c r="E38" s="47" t="s">
        <v>16</v>
      </c>
      <c r="F38" s="47">
        <v>2018</v>
      </c>
      <c r="G38" s="47" t="s">
        <v>1292</v>
      </c>
      <c r="H38" s="48">
        <v>43373</v>
      </c>
      <c r="I38" s="48">
        <v>43424</v>
      </c>
      <c r="J38" s="48">
        <v>43424</v>
      </c>
      <c r="K38" s="47">
        <v>219300000</v>
      </c>
      <c r="L38" s="47">
        <v>220800000</v>
      </c>
      <c r="M38" s="47" t="s">
        <v>1638</v>
      </c>
      <c r="N38" s="49">
        <v>8930200000</v>
      </c>
      <c r="O38" s="50"/>
      <c r="P38" s="50"/>
      <c r="Q38" s="51"/>
      <c r="R38" s="49">
        <v>-6189500000</v>
      </c>
      <c r="S38" s="50"/>
      <c r="T38" s="50"/>
      <c r="U38" s="51"/>
      <c r="V38" s="52">
        <v>2740700000</v>
      </c>
      <c r="W38" s="52"/>
      <c r="X38" s="49">
        <v>-775100000</v>
      </c>
      <c r="Y38" s="50">
        <v>-760800000</v>
      </c>
      <c r="Z38" s="50"/>
      <c r="AA38" s="50"/>
      <c r="AB38" s="50">
        <v>-64500000</v>
      </c>
      <c r="AC38" s="50"/>
      <c r="AD38" s="50"/>
      <c r="AE38" s="51">
        <v>50200000</v>
      </c>
      <c r="AF38" s="52">
        <v>1965600000</v>
      </c>
      <c r="AG38" s="52">
        <v>49400000</v>
      </c>
      <c r="AH38" s="49">
        <v>-130500000</v>
      </c>
      <c r="AI38" s="50"/>
      <c r="AJ38" s="51"/>
      <c r="AK38" s="54"/>
      <c r="AL38" s="50"/>
      <c r="AM38" s="50">
        <v>174800000</v>
      </c>
      <c r="AN38" s="51">
        <v>5100000</v>
      </c>
      <c r="AO38" s="52">
        <v>2015000000</v>
      </c>
      <c r="AP38" s="49">
        <v>0</v>
      </c>
      <c r="AQ38" s="50"/>
      <c r="AR38" s="50">
        <v>0</v>
      </c>
      <c r="AS38" s="50"/>
      <c r="AT38" s="50"/>
      <c r="AU38" s="50">
        <v>0</v>
      </c>
      <c r="AV38" s="50"/>
      <c r="AW38" s="50">
        <v>0</v>
      </c>
      <c r="AX38" s="50"/>
      <c r="AY38" s="50"/>
      <c r="AZ38" s="50"/>
      <c r="BA38" s="50"/>
      <c r="BB38" s="50"/>
      <c r="BC38" s="51"/>
      <c r="BD38" s="54">
        <v>2015000000</v>
      </c>
      <c r="BE38" s="50">
        <v>-524300000</v>
      </c>
      <c r="BF38" s="50"/>
      <c r="BG38" s="50"/>
      <c r="BH38" s="50"/>
      <c r="BI38" s="50"/>
      <c r="BJ38" s="56">
        <v>1490700000</v>
      </c>
      <c r="BK38" s="49">
        <v>42200000</v>
      </c>
      <c r="BL38" s="50">
        <v>42200000</v>
      </c>
      <c r="BM38" s="51"/>
      <c r="BN38" s="39">
        <v>1532900000</v>
      </c>
      <c r="BO38" s="58">
        <v>-35100000</v>
      </c>
      <c r="BP38" s="39">
        <v>1497800000</v>
      </c>
      <c r="BQ38" s="50"/>
      <c r="BR38" s="50"/>
      <c r="BS38" s="56">
        <v>1497800000</v>
      </c>
    </row>
    <row r="39" spans="1:71" x14ac:dyDescent="0.2">
      <c r="A39" s="47" t="s">
        <v>124</v>
      </c>
      <c r="B39" s="47" t="s">
        <v>125</v>
      </c>
      <c r="C39" s="47" t="str">
        <f>VLOOKUP(A39,'[2]S&amp;P 500 Wikipedia'!A:D,3,FALSE)</f>
        <v>Information Technology</v>
      </c>
      <c r="D39" s="47">
        <v>65820</v>
      </c>
      <c r="E39" s="47" t="s">
        <v>16</v>
      </c>
      <c r="F39" s="47">
        <v>2018</v>
      </c>
      <c r="G39" s="47" t="s">
        <v>1292</v>
      </c>
      <c r="H39" s="48">
        <v>43465</v>
      </c>
      <c r="I39" s="48">
        <v>43509</v>
      </c>
      <c r="J39" s="48">
        <v>43509</v>
      </c>
      <c r="K39" s="47">
        <v>301200000</v>
      </c>
      <c r="L39" s="47">
        <v>312600000</v>
      </c>
      <c r="M39" s="47" t="s">
        <v>1639</v>
      </c>
      <c r="N39" s="49">
        <v>8202000000</v>
      </c>
      <c r="O39" s="50"/>
      <c r="P39" s="50"/>
      <c r="Q39" s="51"/>
      <c r="R39" s="49">
        <v>-5547100000</v>
      </c>
      <c r="S39" s="50"/>
      <c r="T39" s="50"/>
      <c r="U39" s="51"/>
      <c r="V39" s="52">
        <v>2654900000</v>
      </c>
      <c r="W39" s="52"/>
      <c r="X39" s="49">
        <v>-959500000</v>
      </c>
      <c r="Y39" s="50">
        <v>-959500000</v>
      </c>
      <c r="Z39" s="50"/>
      <c r="AA39" s="50"/>
      <c r="AB39" s="50"/>
      <c r="AC39" s="50"/>
      <c r="AD39" s="50"/>
      <c r="AE39" s="51"/>
      <c r="AF39" s="52">
        <v>1695400000</v>
      </c>
      <c r="AG39" s="52">
        <v>-98500000</v>
      </c>
      <c r="AH39" s="49">
        <v>-101700000</v>
      </c>
      <c r="AI39" s="50"/>
      <c r="AJ39" s="51"/>
      <c r="AK39" s="54"/>
      <c r="AL39" s="50"/>
      <c r="AM39" s="50"/>
      <c r="AN39" s="51">
        <v>3200000</v>
      </c>
      <c r="AO39" s="52">
        <v>1596900000</v>
      </c>
      <c r="AP39" s="49">
        <v>-8500000</v>
      </c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1"/>
      <c r="BD39" s="54">
        <v>1588400000</v>
      </c>
      <c r="BE39" s="50">
        <v>-371500000</v>
      </c>
      <c r="BF39" s="50"/>
      <c r="BG39" s="50"/>
      <c r="BH39" s="50"/>
      <c r="BI39" s="50"/>
      <c r="BJ39" s="56">
        <v>1216900000</v>
      </c>
      <c r="BK39" s="49"/>
      <c r="BL39" s="50"/>
      <c r="BM39" s="51"/>
      <c r="BN39" s="39">
        <v>1216900000</v>
      </c>
      <c r="BO39" s="58">
        <v>-11900000</v>
      </c>
      <c r="BP39" s="39">
        <v>1205000000</v>
      </c>
      <c r="BQ39" s="50"/>
      <c r="BR39" s="50"/>
      <c r="BS39" s="56">
        <v>1205000000</v>
      </c>
    </row>
    <row r="40" spans="1:71" x14ac:dyDescent="0.2">
      <c r="A40" s="47" t="s">
        <v>146</v>
      </c>
      <c r="B40" s="47" t="s">
        <v>147</v>
      </c>
      <c r="C40" s="47" t="str">
        <f>VLOOKUP(A40,'[2]S&amp;P 500 Wikipedia'!A:D,3,FALSE)</f>
        <v>Consumer Discretionary</v>
      </c>
      <c r="D40" s="47">
        <v>378125</v>
      </c>
      <c r="E40" s="47" t="s">
        <v>16</v>
      </c>
      <c r="F40" s="47">
        <v>2018</v>
      </c>
      <c r="G40" s="47" t="s">
        <v>1292</v>
      </c>
      <c r="H40" s="48">
        <v>43465</v>
      </c>
      <c r="I40" s="48">
        <v>43500</v>
      </c>
      <c r="J40" s="48">
        <v>43500</v>
      </c>
      <c r="K40" s="47">
        <v>264410000</v>
      </c>
      <c r="L40" s="47">
        <v>265220000</v>
      </c>
      <c r="M40" s="47" t="s">
        <v>1640</v>
      </c>
      <c r="N40" s="49">
        <v>14435000000</v>
      </c>
      <c r="O40" s="50"/>
      <c r="P40" s="50"/>
      <c r="Q40" s="51"/>
      <c r="R40" s="49">
        <v>-11706000000</v>
      </c>
      <c r="S40" s="50"/>
      <c r="T40" s="50"/>
      <c r="U40" s="51"/>
      <c r="V40" s="52">
        <v>2729000000</v>
      </c>
      <c r="W40" s="52"/>
      <c r="X40" s="49">
        <v>-1147000000</v>
      </c>
      <c r="Y40" s="50">
        <v>-993000000</v>
      </c>
      <c r="Z40" s="50"/>
      <c r="AA40" s="50"/>
      <c r="AB40" s="50"/>
      <c r="AC40" s="50">
        <v>-154000000</v>
      </c>
      <c r="AD40" s="50"/>
      <c r="AE40" s="51"/>
      <c r="AF40" s="52">
        <v>1582000000</v>
      </c>
      <c r="AG40" s="52">
        <v>-139000000</v>
      </c>
      <c r="AH40" s="49">
        <v>-141000000</v>
      </c>
      <c r="AI40" s="50"/>
      <c r="AJ40" s="51"/>
      <c r="AK40" s="54"/>
      <c r="AL40" s="50"/>
      <c r="AM40" s="50"/>
      <c r="AN40" s="51">
        <v>2000000</v>
      </c>
      <c r="AO40" s="52">
        <v>1443000000</v>
      </c>
      <c r="AP40" s="49">
        <v>-109000000</v>
      </c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1"/>
      <c r="BD40" s="54">
        <v>1334000000</v>
      </c>
      <c r="BE40" s="50">
        <v>-250000000</v>
      </c>
      <c r="BF40" s="50"/>
      <c r="BG40" s="50"/>
      <c r="BH40" s="50"/>
      <c r="BI40" s="50">
        <v>23000000</v>
      </c>
      <c r="BJ40" s="56">
        <v>1107000000</v>
      </c>
      <c r="BK40" s="49">
        <v>0</v>
      </c>
      <c r="BL40" s="50">
        <v>0</v>
      </c>
      <c r="BM40" s="51"/>
      <c r="BN40" s="39">
        <v>1107000000</v>
      </c>
      <c r="BO40" s="58">
        <v>-40000000</v>
      </c>
      <c r="BP40" s="39">
        <v>1067000000</v>
      </c>
      <c r="BQ40" s="50"/>
      <c r="BR40" s="50"/>
      <c r="BS40" s="56">
        <v>1067000000</v>
      </c>
    </row>
    <row r="41" spans="1:71" x14ac:dyDescent="0.2">
      <c r="A41" s="47" t="s">
        <v>70</v>
      </c>
      <c r="B41" s="47" t="s">
        <v>71</v>
      </c>
      <c r="C41" s="47" t="str">
        <f>VLOOKUP(A41,'[2]S&amp;P 500 Wikipedia'!A:D,3,FALSE)</f>
        <v>Real Estate</v>
      </c>
      <c r="D41" s="47">
        <v>445788</v>
      </c>
      <c r="E41" s="47" t="s">
        <v>16</v>
      </c>
      <c r="F41" s="47">
        <v>2018</v>
      </c>
      <c r="G41" s="47" t="s">
        <v>1292</v>
      </c>
      <c r="H41" s="48">
        <v>43465</v>
      </c>
      <c r="I41" s="48">
        <v>43501</v>
      </c>
      <c r="J41" s="48">
        <v>43501</v>
      </c>
      <c r="K41" s="47">
        <v>103010000</v>
      </c>
      <c r="L41" s="47">
        <v>103321000</v>
      </c>
      <c r="M41" s="47" t="s">
        <v>1641</v>
      </c>
      <c r="N41" s="49">
        <v>1327459000</v>
      </c>
      <c r="O41" s="50"/>
      <c r="P41" s="50"/>
      <c r="Q41" s="51"/>
      <c r="R41" s="49">
        <v>-381120000</v>
      </c>
      <c r="S41" s="50"/>
      <c r="T41" s="50"/>
      <c r="U41" s="51"/>
      <c r="V41" s="52">
        <v>946339000</v>
      </c>
      <c r="W41" s="52"/>
      <c r="X41" s="49">
        <v>-568066000</v>
      </c>
      <c r="Y41" s="50">
        <v>-90405000</v>
      </c>
      <c r="Z41" s="50"/>
      <c r="AA41" s="50"/>
      <c r="AB41" s="50"/>
      <c r="AC41" s="50">
        <v>-477661000</v>
      </c>
      <c r="AD41" s="50"/>
      <c r="AE41" s="51"/>
      <c r="AF41" s="52">
        <v>378273000</v>
      </c>
      <c r="AG41" s="52">
        <v>23249000</v>
      </c>
      <c r="AH41" s="49">
        <v>-157495000</v>
      </c>
      <c r="AI41" s="50"/>
      <c r="AJ41" s="51"/>
      <c r="AK41" s="54">
        <v>136763000</v>
      </c>
      <c r="AL41" s="50"/>
      <c r="AM41" s="50">
        <v>43981000</v>
      </c>
      <c r="AN41" s="51"/>
      <c r="AO41" s="52">
        <v>401522000</v>
      </c>
      <c r="AP41" s="49">
        <v>1271000</v>
      </c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1"/>
      <c r="BD41" s="54">
        <v>402793000</v>
      </c>
      <c r="BE41" s="50"/>
      <c r="BF41" s="50"/>
      <c r="BG41" s="50"/>
      <c r="BH41" s="50"/>
      <c r="BI41" s="50"/>
      <c r="BJ41" s="56">
        <v>402793000</v>
      </c>
      <c r="BK41" s="49">
        <v>0</v>
      </c>
      <c r="BL41" s="50">
        <v>0</v>
      </c>
      <c r="BM41" s="51"/>
      <c r="BN41" s="39">
        <v>402793000</v>
      </c>
      <c r="BO41" s="58">
        <v>-23481000</v>
      </c>
      <c r="BP41" s="39">
        <v>379312000</v>
      </c>
      <c r="BQ41" s="50">
        <v>-15329000</v>
      </c>
      <c r="BR41" s="50"/>
      <c r="BS41" s="56">
        <v>363983000</v>
      </c>
    </row>
    <row r="42" spans="1:71" x14ac:dyDescent="0.2">
      <c r="A42" s="47" t="s">
        <v>161</v>
      </c>
      <c r="B42" s="47" t="s">
        <v>162</v>
      </c>
      <c r="C42" s="47" t="str">
        <f>VLOOKUP(A42,'[2]S&amp;P 500 Wikipedia'!A:D,3,FALSE)</f>
        <v>Utilities</v>
      </c>
      <c r="D42" s="47">
        <v>445830</v>
      </c>
      <c r="E42" s="47" t="s">
        <v>16</v>
      </c>
      <c r="F42" s="47">
        <v>2018</v>
      </c>
      <c r="G42" s="47" t="s">
        <v>1292</v>
      </c>
      <c r="H42" s="48">
        <v>43373</v>
      </c>
      <c r="I42" s="48">
        <v>43417</v>
      </c>
      <c r="J42" s="48">
        <v>43417</v>
      </c>
      <c r="K42" s="47">
        <v>111012000</v>
      </c>
      <c r="L42" s="47">
        <v>111012000</v>
      </c>
      <c r="M42" s="47" t="s">
        <v>1642</v>
      </c>
      <c r="N42" s="49">
        <v>3115546000</v>
      </c>
      <c r="O42" s="50"/>
      <c r="P42" s="50"/>
      <c r="Q42" s="51"/>
      <c r="R42" s="49">
        <v>-1167848000</v>
      </c>
      <c r="S42" s="50">
        <v>-1167848000</v>
      </c>
      <c r="T42" s="50"/>
      <c r="U42" s="51"/>
      <c r="V42" s="52">
        <v>1947698000</v>
      </c>
      <c r="W42" s="52"/>
      <c r="X42" s="49">
        <v>-1224564000</v>
      </c>
      <c r="Y42" s="50">
        <v>-599595000</v>
      </c>
      <c r="Z42" s="50"/>
      <c r="AA42" s="50"/>
      <c r="AB42" s="50"/>
      <c r="AC42" s="50">
        <v>-361083000</v>
      </c>
      <c r="AD42" s="50"/>
      <c r="AE42" s="51">
        <v>-263886000</v>
      </c>
      <c r="AF42" s="52">
        <v>723134000</v>
      </c>
      <c r="AG42" s="52">
        <v>-111990000</v>
      </c>
      <c r="AH42" s="49">
        <v>-106646000</v>
      </c>
      <c r="AI42" s="50"/>
      <c r="AJ42" s="51"/>
      <c r="AK42" s="54"/>
      <c r="AL42" s="50"/>
      <c r="AM42" s="50"/>
      <c r="AN42" s="51">
        <v>-5344000</v>
      </c>
      <c r="AO42" s="52">
        <v>611144000</v>
      </c>
      <c r="AP42" s="49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1"/>
      <c r="BD42" s="54">
        <v>611144000</v>
      </c>
      <c r="BE42" s="50">
        <v>-8080000</v>
      </c>
      <c r="BF42" s="50"/>
      <c r="BG42" s="50"/>
      <c r="BH42" s="50"/>
      <c r="BI42" s="50"/>
      <c r="BJ42" s="56">
        <v>603064000</v>
      </c>
      <c r="BK42" s="49">
        <v>0</v>
      </c>
      <c r="BL42" s="50">
        <v>0</v>
      </c>
      <c r="BM42" s="51"/>
      <c r="BN42" s="39">
        <v>603064000</v>
      </c>
      <c r="BO42" s="58"/>
      <c r="BP42" s="39">
        <v>603064000</v>
      </c>
      <c r="BQ42" s="50"/>
      <c r="BR42" s="50"/>
      <c r="BS42" s="56">
        <v>603064000</v>
      </c>
    </row>
    <row r="43" spans="1:71" x14ac:dyDescent="0.2">
      <c r="A43" s="47" t="s">
        <v>36</v>
      </c>
      <c r="B43" s="47" t="s">
        <v>37</v>
      </c>
      <c r="C43" s="47" t="str">
        <f>VLOOKUP(A43,'[2]S&amp;P 500 Wikipedia'!A:D,3,FALSE)</f>
        <v>Communication Services</v>
      </c>
      <c r="D43" s="47">
        <v>243</v>
      </c>
      <c r="E43" s="47" t="s">
        <v>16</v>
      </c>
      <c r="F43" s="47">
        <v>2018</v>
      </c>
      <c r="G43" s="47" t="s">
        <v>1292</v>
      </c>
      <c r="H43" s="48">
        <v>43465</v>
      </c>
      <c r="I43" s="48">
        <v>43524</v>
      </c>
      <c r="J43" s="48">
        <v>43524</v>
      </c>
      <c r="K43" s="47">
        <v>762000000</v>
      </c>
      <c r="L43" s="47">
        <v>771000000</v>
      </c>
      <c r="M43" s="47" t="s">
        <v>1643</v>
      </c>
      <c r="N43" s="49">
        <v>7500000000</v>
      </c>
      <c r="O43" s="50">
        <v>7500000000</v>
      </c>
      <c r="P43" s="50"/>
      <c r="Q43" s="51"/>
      <c r="R43" s="49">
        <v>-2517000000</v>
      </c>
      <c r="S43" s="50">
        <v>-2517000000</v>
      </c>
      <c r="T43" s="50"/>
      <c r="U43" s="51"/>
      <c r="V43" s="52">
        <v>4983000000</v>
      </c>
      <c r="W43" s="52"/>
      <c r="X43" s="49">
        <v>-2995000000</v>
      </c>
      <c r="Y43" s="50">
        <v>-1894000000</v>
      </c>
      <c r="Z43" s="50">
        <v>-1062000000</v>
      </c>
      <c r="AA43" s="50">
        <v>-832000000</v>
      </c>
      <c r="AB43" s="50">
        <v>-1101000000</v>
      </c>
      <c r="AC43" s="50"/>
      <c r="AD43" s="50"/>
      <c r="AE43" s="51"/>
      <c r="AF43" s="52">
        <v>1988000000</v>
      </c>
      <c r="AG43" s="52">
        <v>-71000000</v>
      </c>
      <c r="AH43" s="49">
        <v>-71000000</v>
      </c>
      <c r="AI43" s="50"/>
      <c r="AJ43" s="51"/>
      <c r="AK43" s="54"/>
      <c r="AL43" s="50"/>
      <c r="AM43" s="50"/>
      <c r="AN43" s="51"/>
      <c r="AO43" s="52">
        <v>1917000000</v>
      </c>
      <c r="AP43" s="49">
        <v>-40000000</v>
      </c>
      <c r="AQ43" s="50"/>
      <c r="AR43" s="50"/>
      <c r="AS43" s="50"/>
      <c r="AT43" s="50"/>
      <c r="AU43" s="50">
        <v>-40000000</v>
      </c>
      <c r="AV43" s="50"/>
      <c r="AW43" s="50"/>
      <c r="AX43" s="50"/>
      <c r="AY43" s="50"/>
      <c r="AZ43" s="50"/>
      <c r="BA43" s="50"/>
      <c r="BB43" s="50"/>
      <c r="BC43" s="51"/>
      <c r="BD43" s="54">
        <v>1877000000</v>
      </c>
      <c r="BE43" s="50">
        <v>-64000000</v>
      </c>
      <c r="BF43" s="50"/>
      <c r="BG43" s="50"/>
      <c r="BH43" s="50"/>
      <c r="BI43" s="50"/>
      <c r="BJ43" s="56">
        <v>1813000000</v>
      </c>
      <c r="BK43" s="49"/>
      <c r="BL43" s="50"/>
      <c r="BM43" s="51"/>
      <c r="BN43" s="39">
        <v>1813000000</v>
      </c>
      <c r="BO43" s="58"/>
      <c r="BP43" s="39">
        <v>1813000000</v>
      </c>
      <c r="BQ43" s="50"/>
      <c r="BR43" s="50"/>
      <c r="BS43" s="56">
        <v>1813000000</v>
      </c>
    </row>
    <row r="44" spans="1:71" x14ac:dyDescent="0.2">
      <c r="A44" s="47" t="s">
        <v>173</v>
      </c>
      <c r="B44" s="47" t="s">
        <v>174</v>
      </c>
      <c r="C44" s="47" t="str">
        <f>VLOOKUP(A44,'[2]S&amp;P 500 Wikipedia'!A:D,3,FALSE)</f>
        <v>Real Estate</v>
      </c>
      <c r="D44" s="47">
        <v>66223</v>
      </c>
      <c r="E44" s="47" t="s">
        <v>16</v>
      </c>
      <c r="F44" s="47">
        <v>2018</v>
      </c>
      <c r="G44" s="47" t="s">
        <v>1292</v>
      </c>
      <c r="H44" s="48">
        <v>43465</v>
      </c>
      <c r="I44" s="48">
        <v>43518</v>
      </c>
      <c r="J44" s="48">
        <v>43518</v>
      </c>
      <c r="K44" s="47">
        <v>137844755</v>
      </c>
      <c r="L44" s="47">
        <v>138289241</v>
      </c>
      <c r="M44" s="47" t="s">
        <v>1644</v>
      </c>
      <c r="N44" s="49">
        <v>2284535000</v>
      </c>
      <c r="O44" s="50"/>
      <c r="P44" s="50"/>
      <c r="Q44" s="51"/>
      <c r="R44" s="36">
        <v>0</v>
      </c>
      <c r="S44" s="50"/>
      <c r="T44" s="50"/>
      <c r="U44" s="51"/>
      <c r="V44" s="52">
        <v>2284535000</v>
      </c>
      <c r="W44" s="52"/>
      <c r="X44" s="49">
        <v>-1458121000</v>
      </c>
      <c r="Y44" s="50">
        <v>-56365000</v>
      </c>
      <c r="Z44" s="50"/>
      <c r="AA44" s="50"/>
      <c r="AB44" s="50"/>
      <c r="AC44" s="50">
        <v>-631196000</v>
      </c>
      <c r="AD44" s="50"/>
      <c r="AE44" s="51">
        <v>-770560000</v>
      </c>
      <c r="AF44" s="52">
        <v>826414000</v>
      </c>
      <c r="AG44" s="52">
        <v>-205704000</v>
      </c>
      <c r="AH44" s="49">
        <v>-220974000</v>
      </c>
      <c r="AI44" s="50"/>
      <c r="AJ44" s="51"/>
      <c r="AK44" s="54"/>
      <c r="AL44" s="50"/>
      <c r="AM44" s="50">
        <v>15270000</v>
      </c>
      <c r="AN44" s="51"/>
      <c r="AO44" s="52">
        <v>620710000</v>
      </c>
      <c r="AP44" s="49">
        <v>353305000</v>
      </c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1"/>
      <c r="BD44" s="54">
        <v>974015000</v>
      </c>
      <c r="BE44" s="50">
        <v>160000</v>
      </c>
      <c r="BF44" s="50"/>
      <c r="BG44" s="50"/>
      <c r="BH44" s="50"/>
      <c r="BI44" s="50"/>
      <c r="BJ44" s="56">
        <v>974175000</v>
      </c>
      <c r="BK44" s="49"/>
      <c r="BL44" s="50"/>
      <c r="BM44" s="51"/>
      <c r="BN44" s="39">
        <v>974175000</v>
      </c>
      <c r="BO44" s="58">
        <v>350000</v>
      </c>
      <c r="BP44" s="39">
        <v>974525000</v>
      </c>
      <c r="BQ44" s="50"/>
      <c r="BR44" s="50"/>
      <c r="BS44" s="56">
        <v>974525000</v>
      </c>
    </row>
    <row r="45" spans="1:71" x14ac:dyDescent="0.2">
      <c r="A45" s="47" t="s">
        <v>224</v>
      </c>
      <c r="B45" s="47" t="s">
        <v>225</v>
      </c>
      <c r="C45" s="47" t="str">
        <f>VLOOKUP(A45,'[2]S&amp;P 500 Wikipedia'!A:D,3,FALSE)</f>
        <v>Information Technology</v>
      </c>
      <c r="D45" s="47">
        <v>686523</v>
      </c>
      <c r="E45" s="47" t="s">
        <v>16</v>
      </c>
      <c r="F45" s="47">
        <v>2018</v>
      </c>
      <c r="G45" s="47" t="s">
        <v>1292</v>
      </c>
      <c r="H45" s="48">
        <v>43434</v>
      </c>
      <c r="I45" s="48">
        <v>43449</v>
      </c>
      <c r="J45" s="48">
        <v>43455</v>
      </c>
      <c r="K45" s="47">
        <v>418000000</v>
      </c>
      <c r="L45" s="47">
        <v>431000000</v>
      </c>
      <c r="M45" s="47" t="s">
        <v>1645</v>
      </c>
      <c r="N45" s="49">
        <v>20848000000</v>
      </c>
      <c r="O45" s="50"/>
      <c r="P45" s="50"/>
      <c r="Q45" s="51"/>
      <c r="R45" s="49">
        <v>-10115000000</v>
      </c>
      <c r="S45" s="50"/>
      <c r="T45" s="50"/>
      <c r="U45" s="51"/>
      <c r="V45" s="52">
        <v>10733000000</v>
      </c>
      <c r="W45" s="52"/>
      <c r="X45" s="49">
        <v>-4824000000</v>
      </c>
      <c r="Y45" s="50">
        <v>-1056000000</v>
      </c>
      <c r="Z45" s="50"/>
      <c r="AA45" s="50"/>
      <c r="AB45" s="50">
        <v>-3768000000</v>
      </c>
      <c r="AC45" s="50"/>
      <c r="AD45" s="50"/>
      <c r="AE45" s="51"/>
      <c r="AF45" s="52">
        <v>5909000000</v>
      </c>
      <c r="AG45" s="52">
        <v>-484000000</v>
      </c>
      <c r="AH45" s="49">
        <v>-628000000</v>
      </c>
      <c r="AI45" s="50"/>
      <c r="AJ45" s="51"/>
      <c r="AK45" s="54"/>
      <c r="AL45" s="50"/>
      <c r="AM45" s="50"/>
      <c r="AN45" s="51">
        <v>144000000</v>
      </c>
      <c r="AO45" s="52">
        <v>5425000000</v>
      </c>
      <c r="AP45" s="49">
        <v>-880000000</v>
      </c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1"/>
      <c r="BD45" s="54">
        <v>4545000000</v>
      </c>
      <c r="BE45" s="50">
        <v>8084000000</v>
      </c>
      <c r="BF45" s="50"/>
      <c r="BG45" s="50"/>
      <c r="BH45" s="50"/>
      <c r="BI45" s="50"/>
      <c r="BJ45" s="56">
        <v>12629000000</v>
      </c>
      <c r="BK45" s="49">
        <v>-19000000</v>
      </c>
      <c r="BL45" s="50">
        <v>-19000000</v>
      </c>
      <c r="BM45" s="51"/>
      <c r="BN45" s="39">
        <v>12610000000</v>
      </c>
      <c r="BO45" s="58">
        <v>-351000000</v>
      </c>
      <c r="BP45" s="39">
        <v>12259000000</v>
      </c>
      <c r="BQ45" s="50"/>
      <c r="BR45" s="50"/>
      <c r="BS45" s="56">
        <v>12259000000</v>
      </c>
    </row>
    <row r="46" spans="1:71" x14ac:dyDescent="0.2">
      <c r="A46" s="47" t="s">
        <v>176</v>
      </c>
      <c r="B46" s="47" t="s">
        <v>177</v>
      </c>
      <c r="C46" s="47" t="str">
        <f>VLOOKUP(A46,'[2]S&amp;P 500 Wikipedia'!A:D,3,FALSE)</f>
        <v>Materials</v>
      </c>
      <c r="D46" s="47">
        <v>66346</v>
      </c>
      <c r="E46" s="47" t="s">
        <v>16</v>
      </c>
      <c r="F46" s="47">
        <v>2018</v>
      </c>
      <c r="G46" s="47" t="s">
        <v>1292</v>
      </c>
      <c r="H46" s="48">
        <v>43465</v>
      </c>
      <c r="I46" s="48">
        <v>43523</v>
      </c>
      <c r="J46" s="48">
        <v>43523</v>
      </c>
      <c r="K46" s="47">
        <v>87300000</v>
      </c>
      <c r="L46" s="47">
        <v>88600000</v>
      </c>
      <c r="M46" s="47" t="s">
        <v>1646</v>
      </c>
      <c r="N46" s="49">
        <v>7159000000</v>
      </c>
      <c r="O46" s="50"/>
      <c r="P46" s="50"/>
      <c r="Q46" s="51"/>
      <c r="R46" s="49">
        <v>-5243500000</v>
      </c>
      <c r="S46" s="50"/>
      <c r="T46" s="50"/>
      <c r="U46" s="51"/>
      <c r="V46" s="52">
        <v>1915500000</v>
      </c>
      <c r="W46" s="52"/>
      <c r="X46" s="49">
        <v>-1127500000</v>
      </c>
      <c r="Y46" s="50">
        <v>-1127500000</v>
      </c>
      <c r="Z46" s="50"/>
      <c r="AA46" s="50"/>
      <c r="AB46" s="50"/>
      <c r="AC46" s="50"/>
      <c r="AD46" s="50"/>
      <c r="AE46" s="51"/>
      <c r="AF46" s="52">
        <v>788000000</v>
      </c>
      <c r="AG46" s="52">
        <v>-233200000</v>
      </c>
      <c r="AH46" s="49">
        <v>-58500000</v>
      </c>
      <c r="AI46" s="50"/>
      <c r="AJ46" s="51"/>
      <c r="AK46" s="54"/>
      <c r="AL46" s="50"/>
      <c r="AM46" s="50"/>
      <c r="AN46" s="51">
        <v>-174700000</v>
      </c>
      <c r="AO46" s="52">
        <v>554800000</v>
      </c>
      <c r="AP46" s="49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1"/>
      <c r="BD46" s="54">
        <v>554800000</v>
      </c>
      <c r="BE46" s="50">
        <v>-85400000</v>
      </c>
      <c r="BF46" s="50"/>
      <c r="BG46" s="50"/>
      <c r="BH46" s="50"/>
      <c r="BI46" s="50">
        <v>-2000000</v>
      </c>
      <c r="BJ46" s="56">
        <v>467400000</v>
      </c>
      <c r="BK46" s="49"/>
      <c r="BL46" s="50"/>
      <c r="BM46" s="51"/>
      <c r="BN46" s="39">
        <v>467400000</v>
      </c>
      <c r="BO46" s="58"/>
      <c r="BP46" s="39">
        <v>467400000</v>
      </c>
      <c r="BQ46" s="50"/>
      <c r="BR46" s="50"/>
      <c r="BS46" s="56">
        <v>467400000</v>
      </c>
    </row>
    <row r="47" spans="1:71" x14ac:dyDescent="0.2">
      <c r="A47" s="47" t="s">
        <v>108</v>
      </c>
      <c r="B47" s="47" t="s">
        <v>109</v>
      </c>
      <c r="C47" s="47" t="str">
        <f>VLOOKUP(A47,'[2]S&amp;P 500 Wikipedia'!A:D,3,FALSE)</f>
        <v>Utilities</v>
      </c>
      <c r="D47" s="47">
        <v>168302</v>
      </c>
      <c r="E47" s="47" t="s">
        <v>16</v>
      </c>
      <c r="F47" s="47">
        <v>2018</v>
      </c>
      <c r="G47" s="47" t="s">
        <v>1292</v>
      </c>
      <c r="H47" s="48">
        <v>43465</v>
      </c>
      <c r="I47" s="48">
        <v>43515</v>
      </c>
      <c r="J47" s="48">
        <v>43515</v>
      </c>
      <c r="K47" s="47">
        <v>180000000</v>
      </c>
      <c r="L47" s="47">
        <v>180000000</v>
      </c>
      <c r="M47" s="47" t="s">
        <v>1647</v>
      </c>
      <c r="N47" s="49">
        <v>3440000000</v>
      </c>
      <c r="O47" s="50"/>
      <c r="P47" s="50"/>
      <c r="Q47" s="51"/>
      <c r="R47" s="36">
        <v>0</v>
      </c>
      <c r="S47" s="50"/>
      <c r="T47" s="50"/>
      <c r="U47" s="51"/>
      <c r="V47" s="52">
        <v>3440000000</v>
      </c>
      <c r="W47" s="52"/>
      <c r="X47" s="49">
        <v>-2301000000</v>
      </c>
      <c r="Y47" s="50">
        <v>-1479000000</v>
      </c>
      <c r="Z47" s="50"/>
      <c r="AA47" s="50"/>
      <c r="AB47" s="50"/>
      <c r="AC47" s="50">
        <v>-545000000</v>
      </c>
      <c r="AD47" s="50"/>
      <c r="AE47" s="51">
        <v>-277000000</v>
      </c>
      <c r="AF47" s="52">
        <v>1139000000</v>
      </c>
      <c r="AG47" s="52">
        <v>-311000000</v>
      </c>
      <c r="AH47" s="49">
        <v>-350000000</v>
      </c>
      <c r="AI47" s="50"/>
      <c r="AJ47" s="51"/>
      <c r="AK47" s="54"/>
      <c r="AL47" s="50"/>
      <c r="AM47" s="50"/>
      <c r="AN47" s="51">
        <v>39000000</v>
      </c>
      <c r="AO47" s="52">
        <v>828000000</v>
      </c>
      <c r="AP47" s="49">
        <v>-41000000</v>
      </c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1"/>
      <c r="BD47" s="54">
        <v>787000000</v>
      </c>
      <c r="BE47" s="50">
        <v>-222000000</v>
      </c>
      <c r="BF47" s="50"/>
      <c r="BG47" s="50"/>
      <c r="BH47" s="50"/>
      <c r="BI47" s="50"/>
      <c r="BJ47" s="56">
        <v>565000000</v>
      </c>
      <c r="BK47" s="49"/>
      <c r="BL47" s="50"/>
      <c r="BM47" s="51"/>
      <c r="BN47" s="39">
        <v>565000000</v>
      </c>
      <c r="BO47" s="58"/>
      <c r="BP47" s="39">
        <v>565000000</v>
      </c>
      <c r="BQ47" s="50"/>
      <c r="BR47" s="50"/>
      <c r="BS47" s="56">
        <v>565000000</v>
      </c>
    </row>
    <row r="48" spans="1:71" x14ac:dyDescent="0.2">
      <c r="A48" s="47" t="s">
        <v>170</v>
      </c>
      <c r="B48" s="47" t="s">
        <v>171</v>
      </c>
      <c r="C48" s="47" t="str">
        <f>VLOOKUP(A48,'[2]S&amp;P 500 Wikipedia'!A:D,3,FALSE)</f>
        <v>Consumer Discretionary</v>
      </c>
      <c r="D48" s="47">
        <v>58197</v>
      </c>
      <c r="E48" s="47" t="s">
        <v>16</v>
      </c>
      <c r="F48" s="47">
        <v>2018</v>
      </c>
      <c r="G48" s="47" t="s">
        <v>1292</v>
      </c>
      <c r="H48" s="48">
        <v>43343</v>
      </c>
      <c r="I48" s="48">
        <v>43397</v>
      </c>
      <c r="J48" s="48">
        <v>43766</v>
      </c>
      <c r="K48" s="47">
        <v>26970000</v>
      </c>
      <c r="L48" s="47">
        <v>27424000</v>
      </c>
      <c r="M48" s="47" t="s">
        <v>1293</v>
      </c>
      <c r="N48" s="49">
        <v>11221077000</v>
      </c>
      <c r="O48" s="50"/>
      <c r="P48" s="50"/>
      <c r="Q48" s="51"/>
      <c r="R48" s="49">
        <v>-5247331000</v>
      </c>
      <c r="S48" s="50"/>
      <c r="T48" s="50"/>
      <c r="U48" s="51"/>
      <c r="V48" s="52">
        <v>5973746000</v>
      </c>
      <c r="W48" s="52"/>
      <c r="X48" s="49">
        <v>-4162890000</v>
      </c>
      <c r="Y48" s="50">
        <v>-4162890000</v>
      </c>
      <c r="Z48" s="50"/>
      <c r="AA48" s="50"/>
      <c r="AB48" s="50"/>
      <c r="AC48" s="50"/>
      <c r="AD48" s="50"/>
      <c r="AE48" s="51"/>
      <c r="AF48" s="52">
        <v>1810856000</v>
      </c>
      <c r="AG48" s="52">
        <v>-174527000</v>
      </c>
      <c r="AH48" s="49">
        <v>-174527000</v>
      </c>
      <c r="AI48" s="50"/>
      <c r="AJ48" s="51"/>
      <c r="AK48" s="54"/>
      <c r="AL48" s="50"/>
      <c r="AM48" s="50"/>
      <c r="AN48" s="51"/>
      <c r="AO48" s="52">
        <v>1636329000</v>
      </c>
      <c r="AP48" s="49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1"/>
      <c r="BD48" s="54">
        <v>1636329000</v>
      </c>
      <c r="BE48" s="50">
        <v>-298793000</v>
      </c>
      <c r="BF48" s="50"/>
      <c r="BG48" s="50"/>
      <c r="BH48" s="50"/>
      <c r="BI48" s="50"/>
      <c r="BJ48" s="56">
        <v>1337536000</v>
      </c>
      <c r="BK48" s="49"/>
      <c r="BL48" s="50"/>
      <c r="BM48" s="51"/>
      <c r="BN48" s="39">
        <v>1337536000</v>
      </c>
      <c r="BO48" s="58"/>
      <c r="BP48" s="39">
        <v>1337536000</v>
      </c>
      <c r="BQ48" s="50"/>
      <c r="BR48" s="50"/>
      <c r="BS48" s="56">
        <v>1337536000</v>
      </c>
    </row>
    <row r="49" spans="1:71" x14ac:dyDescent="0.2">
      <c r="A49" s="47" t="s">
        <v>206</v>
      </c>
      <c r="B49" s="47" t="s">
        <v>207</v>
      </c>
      <c r="C49" s="47" t="str">
        <f>VLOOKUP(A49,'[2]S&amp;P 500 Wikipedia'!A:D,3,FALSE)</f>
        <v>Industrials</v>
      </c>
      <c r="D49" s="47">
        <v>70844</v>
      </c>
      <c r="E49" s="47" t="s">
        <v>16</v>
      </c>
      <c r="F49" s="47">
        <v>2018</v>
      </c>
      <c r="G49" s="47" t="s">
        <v>1292</v>
      </c>
      <c r="H49" s="48">
        <v>43465</v>
      </c>
      <c r="I49" s="48">
        <v>43504</v>
      </c>
      <c r="J49" s="48">
        <v>43504</v>
      </c>
      <c r="K49" s="47">
        <v>579900000</v>
      </c>
      <c r="L49" s="47">
        <v>579900000</v>
      </c>
      <c r="M49" s="47" t="s">
        <v>1648</v>
      </c>
      <c r="N49" s="49">
        <v>101127000000</v>
      </c>
      <c r="O49" s="50"/>
      <c r="P49" s="50"/>
      <c r="Q49" s="51"/>
      <c r="R49" s="49">
        <v>-81490000000</v>
      </c>
      <c r="S49" s="50"/>
      <c r="T49" s="50"/>
      <c r="U49" s="51"/>
      <c r="V49" s="52">
        <v>19637000000</v>
      </c>
      <c r="W49" s="52"/>
      <c r="X49" s="49">
        <v>-7836000000</v>
      </c>
      <c r="Y49" s="50">
        <v>-4567000000</v>
      </c>
      <c r="Z49" s="50"/>
      <c r="AA49" s="50"/>
      <c r="AB49" s="50">
        <v>-3269000000</v>
      </c>
      <c r="AC49" s="50"/>
      <c r="AD49" s="50"/>
      <c r="AE49" s="51"/>
      <c r="AF49" s="52">
        <v>11801000000</v>
      </c>
      <c r="AG49" s="52">
        <v>-272000000</v>
      </c>
      <c r="AH49" s="49">
        <v>-475000000</v>
      </c>
      <c r="AI49" s="50"/>
      <c r="AJ49" s="51"/>
      <c r="AK49" s="54">
        <v>111000000</v>
      </c>
      <c r="AL49" s="50"/>
      <c r="AM49" s="50"/>
      <c r="AN49" s="51">
        <v>92000000</v>
      </c>
      <c r="AO49" s="52">
        <v>11529000000</v>
      </c>
      <c r="AP49" s="49">
        <v>75000000</v>
      </c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1"/>
      <c r="BD49" s="54">
        <v>11604000000</v>
      </c>
      <c r="BE49" s="50">
        <v>-1144000000</v>
      </c>
      <c r="BF49" s="50"/>
      <c r="BG49" s="50"/>
      <c r="BH49" s="50"/>
      <c r="BI49" s="50"/>
      <c r="BJ49" s="56">
        <v>10460000000</v>
      </c>
      <c r="BK49" s="49"/>
      <c r="BL49" s="50"/>
      <c r="BM49" s="51"/>
      <c r="BN49" s="39">
        <v>10460000000</v>
      </c>
      <c r="BO49" s="58"/>
      <c r="BP49" s="39">
        <v>10460000000</v>
      </c>
      <c r="BQ49" s="50"/>
      <c r="BR49" s="50"/>
      <c r="BS49" s="56">
        <v>10460000000</v>
      </c>
    </row>
    <row r="50" spans="1:71" x14ac:dyDescent="0.2">
      <c r="A50" s="47" t="s">
        <v>185</v>
      </c>
      <c r="B50" s="47" t="s">
        <v>186</v>
      </c>
      <c r="C50" s="47" t="str">
        <f>VLOOKUP(A50,'[2]S&amp;P 500 Wikipedia'!A:D,3,FALSE)</f>
        <v>Health Care</v>
      </c>
      <c r="D50" s="47">
        <v>254808</v>
      </c>
      <c r="E50" s="47" t="s">
        <v>16</v>
      </c>
      <c r="F50" s="47">
        <v>2018</v>
      </c>
      <c r="G50" s="47" t="s">
        <v>1292</v>
      </c>
      <c r="H50" s="48">
        <v>43465</v>
      </c>
      <c r="I50" s="48">
        <v>43517</v>
      </c>
      <c r="J50" s="48">
        <v>43517</v>
      </c>
      <c r="K50" s="47">
        <v>534000000</v>
      </c>
      <c r="L50" s="47">
        <v>546000000</v>
      </c>
      <c r="M50" s="47" t="s">
        <v>1649</v>
      </c>
      <c r="N50" s="49">
        <v>11127000000</v>
      </c>
      <c r="O50" s="50"/>
      <c r="P50" s="50"/>
      <c r="Q50" s="51"/>
      <c r="R50" s="49">
        <v>-6346000000</v>
      </c>
      <c r="S50" s="50"/>
      <c r="T50" s="50"/>
      <c r="U50" s="51"/>
      <c r="V50" s="52">
        <v>4781000000</v>
      </c>
      <c r="W50" s="52"/>
      <c r="X50" s="49">
        <v>-3182000000</v>
      </c>
      <c r="Y50" s="50">
        <v>-2617000000</v>
      </c>
      <c r="Z50" s="50"/>
      <c r="AA50" s="50"/>
      <c r="AB50" s="50">
        <v>-655000000</v>
      </c>
      <c r="AC50" s="50"/>
      <c r="AD50" s="50"/>
      <c r="AE50" s="51">
        <v>90000000</v>
      </c>
      <c r="AF50" s="52">
        <v>1599000000</v>
      </c>
      <c r="AG50" s="52">
        <v>94000000</v>
      </c>
      <c r="AH50" s="49">
        <v>-45000000</v>
      </c>
      <c r="AI50" s="50"/>
      <c r="AJ50" s="51"/>
      <c r="AK50" s="54"/>
      <c r="AL50" s="50"/>
      <c r="AM50" s="50"/>
      <c r="AN50" s="51">
        <v>139000000</v>
      </c>
      <c r="AO50" s="52">
        <v>1693000000</v>
      </c>
      <c r="AP50" s="49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1"/>
      <c r="BD50" s="54">
        <v>1693000000</v>
      </c>
      <c r="BE50" s="50">
        <v>-63000000</v>
      </c>
      <c r="BF50" s="50"/>
      <c r="BG50" s="50"/>
      <c r="BH50" s="50"/>
      <c r="BI50" s="50"/>
      <c r="BJ50" s="56">
        <v>1630000000</v>
      </c>
      <c r="BK50" s="49">
        <v>-6000000</v>
      </c>
      <c r="BL50" s="50">
        <v>-6000000</v>
      </c>
      <c r="BM50" s="51"/>
      <c r="BN50" s="39">
        <v>1624000000</v>
      </c>
      <c r="BO50" s="58"/>
      <c r="BP50" s="39">
        <v>1624000000</v>
      </c>
      <c r="BQ50" s="50"/>
      <c r="BR50" s="50"/>
      <c r="BS50" s="56">
        <v>1624000000</v>
      </c>
    </row>
    <row r="51" spans="1:71" x14ac:dyDescent="0.2">
      <c r="A51" s="47" t="s">
        <v>194</v>
      </c>
      <c r="B51" s="47" t="s">
        <v>195</v>
      </c>
      <c r="C51" s="47" t="str">
        <f>VLOOKUP(A51,'[2]S&amp;P 500 Wikipedia'!A:D,3,FALSE)</f>
        <v>Consumer Discretionary</v>
      </c>
      <c r="D51" s="47">
        <v>71192</v>
      </c>
      <c r="E51" s="47" t="s">
        <v>16</v>
      </c>
      <c r="F51" s="47">
        <v>2018</v>
      </c>
      <c r="G51" s="47" t="s">
        <v>1292</v>
      </c>
      <c r="H51" s="48">
        <v>43524</v>
      </c>
      <c r="I51" s="48">
        <v>43552</v>
      </c>
      <c r="J51" s="48">
        <v>43552</v>
      </c>
      <c r="K51" s="47">
        <v>276400000</v>
      </c>
      <c r="L51" s="47">
        <v>281400000</v>
      </c>
      <c r="M51" s="47" t="s">
        <v>1650</v>
      </c>
      <c r="N51" s="49">
        <v>42879000000</v>
      </c>
      <c r="O51" s="50"/>
      <c r="P51" s="50"/>
      <c r="Q51" s="51"/>
      <c r="R51" s="49">
        <v>-32918000000</v>
      </c>
      <c r="S51" s="50"/>
      <c r="T51" s="50"/>
      <c r="U51" s="51"/>
      <c r="V51" s="52">
        <v>9961000000</v>
      </c>
      <c r="W51" s="52"/>
      <c r="X51" s="49">
        <v>-8015000000</v>
      </c>
      <c r="Y51" s="50">
        <v>-8015000000</v>
      </c>
      <c r="Z51" s="50"/>
      <c r="AA51" s="50"/>
      <c r="AB51" s="50"/>
      <c r="AC51" s="50"/>
      <c r="AD51" s="50"/>
      <c r="AE51" s="51"/>
      <c r="AF51" s="52">
        <v>1946000000</v>
      </c>
      <c r="AG51" s="52">
        <v>-24000000</v>
      </c>
      <c r="AH51" s="49">
        <v>-73000000</v>
      </c>
      <c r="AI51" s="50"/>
      <c r="AJ51" s="51"/>
      <c r="AK51" s="54"/>
      <c r="AL51" s="50"/>
      <c r="AM51" s="50"/>
      <c r="AN51" s="51">
        <v>49000000</v>
      </c>
      <c r="AO51" s="52">
        <v>1922000000</v>
      </c>
      <c r="AP51" s="49">
        <v>-34000000</v>
      </c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1"/>
      <c r="BD51" s="54">
        <v>1888000000</v>
      </c>
      <c r="BE51" s="50">
        <v>-424000000</v>
      </c>
      <c r="BF51" s="50"/>
      <c r="BG51" s="50"/>
      <c r="BH51" s="50"/>
      <c r="BI51" s="50"/>
      <c r="BJ51" s="56">
        <v>1464000000</v>
      </c>
      <c r="BK51" s="49">
        <v>0</v>
      </c>
      <c r="BL51" s="50">
        <v>0</v>
      </c>
      <c r="BM51" s="51"/>
      <c r="BN51" s="39">
        <v>1464000000</v>
      </c>
      <c r="BO51" s="58"/>
      <c r="BP51" s="39">
        <v>1464000000</v>
      </c>
      <c r="BQ51" s="50"/>
      <c r="BR51" s="50"/>
      <c r="BS51" s="56">
        <v>1464000000</v>
      </c>
    </row>
    <row r="52" spans="1:71" x14ac:dyDescent="0.2">
      <c r="A52" s="47" t="s">
        <v>188</v>
      </c>
      <c r="B52" s="47" t="s">
        <v>189</v>
      </c>
      <c r="C52" s="47" t="str">
        <f>VLOOKUP(A52,'[2]S&amp;P 500 Wikipedia'!A:D,3,FALSE)</f>
        <v>Health Care</v>
      </c>
      <c r="D52" s="47">
        <v>71373</v>
      </c>
      <c r="E52" s="47" t="s">
        <v>16</v>
      </c>
      <c r="F52" s="47">
        <v>2018</v>
      </c>
      <c r="G52" s="47" t="s">
        <v>1292</v>
      </c>
      <c r="H52" s="48">
        <v>43373</v>
      </c>
      <c r="I52" s="48">
        <v>43425</v>
      </c>
      <c r="J52" s="48">
        <v>43425</v>
      </c>
      <c r="K52" s="47">
        <v>258354000</v>
      </c>
      <c r="L52" s="47">
        <v>264621000</v>
      </c>
      <c r="M52" s="47" t="s">
        <v>1651</v>
      </c>
      <c r="N52" s="49">
        <v>15983000000</v>
      </c>
      <c r="O52" s="50"/>
      <c r="P52" s="50"/>
      <c r="Q52" s="51"/>
      <c r="R52" s="49">
        <v>-8721000000</v>
      </c>
      <c r="S52" s="50"/>
      <c r="T52" s="50"/>
      <c r="U52" s="51"/>
      <c r="V52" s="52">
        <v>7262000000</v>
      </c>
      <c r="W52" s="52"/>
      <c r="X52" s="49">
        <v>-5021000000</v>
      </c>
      <c r="Y52" s="50">
        <v>-4015000000</v>
      </c>
      <c r="Z52" s="50"/>
      <c r="AA52" s="50"/>
      <c r="AB52" s="50">
        <v>-1006000000</v>
      </c>
      <c r="AC52" s="50"/>
      <c r="AD52" s="50"/>
      <c r="AE52" s="51"/>
      <c r="AF52" s="52">
        <v>2241000000</v>
      </c>
      <c r="AG52" s="52">
        <v>-323000000</v>
      </c>
      <c r="AH52" s="49">
        <v>-641000000</v>
      </c>
      <c r="AI52" s="50"/>
      <c r="AJ52" s="51"/>
      <c r="AK52" s="54"/>
      <c r="AL52" s="50"/>
      <c r="AM52" s="50"/>
      <c r="AN52" s="51">
        <v>318000000</v>
      </c>
      <c r="AO52" s="52">
        <v>1918000000</v>
      </c>
      <c r="AP52" s="49">
        <v>-744000000</v>
      </c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1"/>
      <c r="BD52" s="54">
        <v>1174000000</v>
      </c>
      <c r="BE52" s="50">
        <v>-862000000</v>
      </c>
      <c r="BF52" s="50"/>
      <c r="BG52" s="50"/>
      <c r="BH52" s="50"/>
      <c r="BI52" s="50"/>
      <c r="BJ52" s="56">
        <v>312000000</v>
      </c>
      <c r="BK52" s="49"/>
      <c r="BL52" s="50"/>
      <c r="BM52" s="51"/>
      <c r="BN52" s="39">
        <v>312000000</v>
      </c>
      <c r="BO52" s="58"/>
      <c r="BP52" s="39">
        <v>312000000</v>
      </c>
      <c r="BQ52" s="50">
        <v>-152000000</v>
      </c>
      <c r="BR52" s="50"/>
      <c r="BS52" s="56">
        <v>160000000</v>
      </c>
    </row>
    <row r="53" spans="1:71" x14ac:dyDescent="0.2">
      <c r="A53" s="47" t="s">
        <v>230</v>
      </c>
      <c r="B53" s="47" t="s">
        <v>231</v>
      </c>
      <c r="C53" s="47" t="str">
        <f>VLOOKUP(A53,'[2]S&amp;P 500 Wikipedia'!A:D,3,FALSE)</f>
        <v>Consumer Staples</v>
      </c>
      <c r="D53" s="47">
        <v>185450</v>
      </c>
      <c r="E53" s="47" t="s">
        <v>16</v>
      </c>
      <c r="F53" s="47">
        <v>2019</v>
      </c>
      <c r="G53" s="47" t="s">
        <v>1292</v>
      </c>
      <c r="H53" s="48">
        <v>43585</v>
      </c>
      <c r="I53" s="48">
        <v>43629</v>
      </c>
      <c r="J53" s="48">
        <v>43629</v>
      </c>
      <c r="K53" s="47">
        <v>478956000</v>
      </c>
      <c r="L53" s="47">
        <v>482067000</v>
      </c>
      <c r="M53" s="47" t="s">
        <v>1652</v>
      </c>
      <c r="N53" s="49">
        <v>3324000000</v>
      </c>
      <c r="O53" s="50"/>
      <c r="P53" s="50"/>
      <c r="Q53" s="51"/>
      <c r="R53" s="49">
        <v>-1158000000</v>
      </c>
      <c r="S53" s="50"/>
      <c r="T53" s="50"/>
      <c r="U53" s="51"/>
      <c r="V53" s="52">
        <v>2166000000</v>
      </c>
      <c r="W53" s="52"/>
      <c r="X53" s="49">
        <v>-1037000000</v>
      </c>
      <c r="Y53" s="50">
        <v>-1037000000</v>
      </c>
      <c r="Z53" s="50"/>
      <c r="AA53" s="50"/>
      <c r="AB53" s="50"/>
      <c r="AC53" s="50"/>
      <c r="AD53" s="50"/>
      <c r="AE53" s="51"/>
      <c r="AF53" s="52">
        <v>1129000000</v>
      </c>
      <c r="AG53" s="52">
        <v>-87000000</v>
      </c>
      <c r="AH53" s="49">
        <v>-80000000</v>
      </c>
      <c r="AI53" s="50"/>
      <c r="AJ53" s="51"/>
      <c r="AK53" s="54"/>
      <c r="AL53" s="50"/>
      <c r="AM53" s="50"/>
      <c r="AN53" s="51">
        <v>-7000000</v>
      </c>
      <c r="AO53" s="52">
        <v>1042000000</v>
      </c>
      <c r="AP53" s="49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1"/>
      <c r="BD53" s="54">
        <v>1042000000</v>
      </c>
      <c r="BE53" s="50">
        <v>-207000000</v>
      </c>
      <c r="BF53" s="50"/>
      <c r="BG53" s="50"/>
      <c r="BH53" s="50"/>
      <c r="BI53" s="50"/>
      <c r="BJ53" s="56">
        <v>835000000</v>
      </c>
      <c r="BK53" s="49"/>
      <c r="BL53" s="50"/>
      <c r="BM53" s="51"/>
      <c r="BN53" s="39">
        <v>835000000</v>
      </c>
      <c r="BO53" s="58"/>
      <c r="BP53" s="39">
        <v>835000000</v>
      </c>
      <c r="BQ53" s="50"/>
      <c r="BR53" s="50"/>
      <c r="BS53" s="56">
        <v>835000000</v>
      </c>
    </row>
    <row r="54" spans="1:71" x14ac:dyDescent="0.2">
      <c r="A54" s="47" t="s">
        <v>179</v>
      </c>
      <c r="B54" s="47" t="s">
        <v>180</v>
      </c>
      <c r="C54" s="47" t="str">
        <f>VLOOKUP(A54,'[2]S&amp;P 500 Wikipedia'!A:D,3,FALSE)</f>
        <v>Energy</v>
      </c>
      <c r="D54" s="47">
        <v>679135</v>
      </c>
      <c r="E54" s="47" t="s">
        <v>16</v>
      </c>
      <c r="F54" s="47">
        <v>2018</v>
      </c>
      <c r="G54" s="47" t="s">
        <v>1292</v>
      </c>
      <c r="H54" s="48">
        <v>43465</v>
      </c>
      <c r="I54" s="48">
        <v>43515</v>
      </c>
      <c r="J54" s="48">
        <v>43515</v>
      </c>
      <c r="K54" s="47">
        <v>427000000</v>
      </c>
      <c r="L54" s="47">
        <v>429000000</v>
      </c>
      <c r="M54" s="47" t="s">
        <v>1653</v>
      </c>
      <c r="N54" s="49">
        <v>22877000000</v>
      </c>
      <c r="O54" s="50"/>
      <c r="P54" s="50"/>
      <c r="Q54" s="51"/>
      <c r="R54" s="49">
        <v>-18891000000</v>
      </c>
      <c r="S54" s="50"/>
      <c r="T54" s="50"/>
      <c r="U54" s="51"/>
      <c r="V54" s="52">
        <v>3986000000</v>
      </c>
      <c r="W54" s="52"/>
      <c r="X54" s="49">
        <v>-2699000000</v>
      </c>
      <c r="Y54" s="50">
        <v>-2699000000</v>
      </c>
      <c r="Z54" s="50"/>
      <c r="AA54" s="50"/>
      <c r="AB54" s="50"/>
      <c r="AC54" s="50"/>
      <c r="AD54" s="50"/>
      <c r="AE54" s="51"/>
      <c r="AF54" s="52">
        <v>1287000000</v>
      </c>
      <c r="AG54" s="52">
        <v>-160000000</v>
      </c>
      <c r="AH54" s="49">
        <v>-223000000</v>
      </c>
      <c r="AI54" s="50"/>
      <c r="AJ54" s="51"/>
      <c r="AK54" s="54"/>
      <c r="AL54" s="50"/>
      <c r="AM54" s="50">
        <v>-139000000</v>
      </c>
      <c r="AN54" s="51">
        <v>202000000</v>
      </c>
      <c r="AO54" s="52">
        <v>1127000000</v>
      </c>
      <c r="AP54" s="49">
        <v>-586000000</v>
      </c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1"/>
      <c r="BD54" s="54">
        <v>541000000</v>
      </c>
      <c r="BE54" s="50">
        <v>-258000000</v>
      </c>
      <c r="BF54" s="50"/>
      <c r="BG54" s="50"/>
      <c r="BH54" s="50"/>
      <c r="BI54" s="50"/>
      <c r="BJ54" s="56">
        <v>283000000</v>
      </c>
      <c r="BK54" s="49"/>
      <c r="BL54" s="50"/>
      <c r="BM54" s="51"/>
      <c r="BN54" s="39">
        <v>283000000</v>
      </c>
      <c r="BO54" s="58">
        <v>-88000000</v>
      </c>
      <c r="BP54" s="39">
        <v>195000000</v>
      </c>
      <c r="BQ54" s="50"/>
      <c r="BR54" s="50"/>
      <c r="BS54" s="56">
        <v>195000000</v>
      </c>
    </row>
    <row r="55" spans="1:71" x14ac:dyDescent="0.2">
      <c r="A55" s="47" t="s">
        <v>200</v>
      </c>
      <c r="B55" s="47" t="s">
        <v>201</v>
      </c>
      <c r="C55" s="47" t="str">
        <f>VLOOKUP(A55,'[2]S&amp;P 500 Wikipedia'!A:D,3,FALSE)</f>
        <v>Health Care</v>
      </c>
      <c r="D55" s="47">
        <v>71079</v>
      </c>
      <c r="E55" s="47" t="s">
        <v>16</v>
      </c>
      <c r="F55" s="47">
        <v>2018</v>
      </c>
      <c r="G55" s="47" t="s">
        <v>1292</v>
      </c>
      <c r="H55" s="48">
        <v>43465</v>
      </c>
      <c r="I55" s="48">
        <v>43502</v>
      </c>
      <c r="J55" s="48">
        <v>43502</v>
      </c>
      <c r="K55" s="47">
        <v>204900000</v>
      </c>
      <c r="L55" s="47">
        <v>205300000</v>
      </c>
      <c r="M55" s="47" t="s">
        <v>1654</v>
      </c>
      <c r="N55" s="49">
        <v>13452900000</v>
      </c>
      <c r="O55" s="50"/>
      <c r="P55" s="50"/>
      <c r="Q55" s="51"/>
      <c r="R55" s="49">
        <v>-1816300000</v>
      </c>
      <c r="S55" s="50"/>
      <c r="T55" s="50"/>
      <c r="U55" s="51"/>
      <c r="V55" s="52">
        <v>11636600000</v>
      </c>
      <c r="W55" s="52"/>
      <c r="X55" s="49">
        <v>-5635800000</v>
      </c>
      <c r="Y55" s="50">
        <v>-2106300000</v>
      </c>
      <c r="Z55" s="50"/>
      <c r="AA55" s="50"/>
      <c r="AB55" s="50">
        <v>-2597200000</v>
      </c>
      <c r="AC55" s="50">
        <v>-747300000</v>
      </c>
      <c r="AD55" s="50"/>
      <c r="AE55" s="51">
        <v>-185000000</v>
      </c>
      <c r="AF55" s="52">
        <v>6000800000</v>
      </c>
      <c r="AG55" s="52">
        <v>11000000</v>
      </c>
      <c r="AH55" s="49"/>
      <c r="AI55" s="50"/>
      <c r="AJ55" s="51"/>
      <c r="AK55" s="54"/>
      <c r="AL55" s="50"/>
      <c r="AM55" s="50"/>
      <c r="AN55" s="51">
        <v>11000000</v>
      </c>
      <c r="AO55" s="52">
        <v>6011800000</v>
      </c>
      <c r="AP55" s="49">
        <v>-112200000</v>
      </c>
      <c r="AQ55" s="50">
        <v>-112500000</v>
      </c>
      <c r="AR55" s="50"/>
      <c r="AS55" s="50"/>
      <c r="AT55" s="50"/>
      <c r="AU55" s="50"/>
      <c r="AV55" s="50">
        <v>12300000</v>
      </c>
      <c r="AW55" s="50"/>
      <c r="AX55" s="50"/>
      <c r="AY55" s="50">
        <v>0</v>
      </c>
      <c r="AZ55" s="50">
        <v>-12000000</v>
      </c>
      <c r="BA55" s="50"/>
      <c r="BB55" s="50"/>
      <c r="BC55" s="51"/>
      <c r="BD55" s="54">
        <v>5899600000</v>
      </c>
      <c r="BE55" s="50">
        <v>-1425600000</v>
      </c>
      <c r="BF55" s="50"/>
      <c r="BG55" s="50"/>
      <c r="BH55" s="50"/>
      <c r="BI55" s="50">
        <v>0</v>
      </c>
      <c r="BJ55" s="56">
        <v>4474000000</v>
      </c>
      <c r="BK55" s="49"/>
      <c r="BL55" s="50"/>
      <c r="BM55" s="51"/>
      <c r="BN55" s="39">
        <v>4474000000</v>
      </c>
      <c r="BO55" s="58">
        <v>-43300000</v>
      </c>
      <c r="BP55" s="39">
        <v>4430700000</v>
      </c>
      <c r="BQ55" s="50"/>
      <c r="BR55" s="50"/>
      <c r="BS55" s="56">
        <v>4430700000</v>
      </c>
    </row>
    <row r="56" spans="1:71" x14ac:dyDescent="0.2">
      <c r="A56" s="47" t="s">
        <v>197</v>
      </c>
      <c r="B56" s="47" t="s">
        <v>198</v>
      </c>
      <c r="C56" s="47" t="str">
        <f>VLOOKUP(A56,'[2]S&amp;P 500 Wikipedia'!A:D,3,FALSE)</f>
        <v>Health Care</v>
      </c>
      <c r="D56" s="47">
        <v>130356</v>
      </c>
      <c r="E56" s="47" t="s">
        <v>16</v>
      </c>
      <c r="F56" s="47">
        <v>2018</v>
      </c>
      <c r="G56" s="47" t="s">
        <v>1292</v>
      </c>
      <c r="H56" s="48">
        <v>43465</v>
      </c>
      <c r="I56" s="48">
        <v>43556</v>
      </c>
      <c r="J56" s="48">
        <v>43556</v>
      </c>
      <c r="K56" s="47">
        <v>29836000</v>
      </c>
      <c r="L56" s="47">
        <v>30228000</v>
      </c>
      <c r="M56" s="47" t="s">
        <v>1655</v>
      </c>
      <c r="N56" s="49">
        <v>2289415000</v>
      </c>
      <c r="O56" s="50"/>
      <c r="P56" s="50"/>
      <c r="Q56" s="51"/>
      <c r="R56" s="49">
        <v>-1066264000</v>
      </c>
      <c r="S56" s="50"/>
      <c r="T56" s="50"/>
      <c r="U56" s="51"/>
      <c r="V56" s="52">
        <v>1223151000</v>
      </c>
      <c r="W56" s="52"/>
      <c r="X56" s="49">
        <v>-1033979000</v>
      </c>
      <c r="Y56" s="50">
        <v>-834783000</v>
      </c>
      <c r="Z56" s="50"/>
      <c r="AA56" s="50"/>
      <c r="AB56" s="50">
        <v>-199196000</v>
      </c>
      <c r="AC56" s="50"/>
      <c r="AD56" s="50"/>
      <c r="AE56" s="51"/>
      <c r="AF56" s="52">
        <v>189172000</v>
      </c>
      <c r="AG56" s="52">
        <v>9770000</v>
      </c>
      <c r="AH56" s="49">
        <v>-23962000</v>
      </c>
      <c r="AI56" s="50"/>
      <c r="AJ56" s="51"/>
      <c r="AK56" s="54"/>
      <c r="AL56" s="50">
        <v>-2861000</v>
      </c>
      <c r="AM56" s="50"/>
      <c r="AN56" s="51">
        <v>36593000</v>
      </c>
      <c r="AO56" s="52">
        <v>198942000</v>
      </c>
      <c r="AP56" s="49">
        <v>313717000</v>
      </c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1"/>
      <c r="BD56" s="54">
        <v>512659000</v>
      </c>
      <c r="BE56" s="50">
        <v>-147045000</v>
      </c>
      <c r="BF56" s="50"/>
      <c r="BG56" s="50"/>
      <c r="BH56" s="50"/>
      <c r="BI56" s="50"/>
      <c r="BJ56" s="56">
        <v>365614000</v>
      </c>
      <c r="BK56" s="49"/>
      <c r="BL56" s="50"/>
      <c r="BM56" s="51"/>
      <c r="BN56" s="39">
        <v>365614000</v>
      </c>
      <c r="BO56" s="58"/>
      <c r="BP56" s="39">
        <v>365614000</v>
      </c>
      <c r="BQ56" s="50"/>
      <c r="BR56" s="50"/>
      <c r="BS56" s="56">
        <v>365614000</v>
      </c>
    </row>
    <row r="57" spans="1:71" x14ac:dyDescent="0.2">
      <c r="A57" s="47" t="s">
        <v>209</v>
      </c>
      <c r="B57" s="47" t="s">
        <v>210</v>
      </c>
      <c r="C57" s="47" t="str">
        <f>VLOOKUP(A57,'[2]S&amp;P 500 Wikipedia'!A:D,3,FALSE)</f>
        <v>Consumer Discretionary</v>
      </c>
      <c r="D57" s="47">
        <v>261036</v>
      </c>
      <c r="E57" s="47" t="s">
        <v>16</v>
      </c>
      <c r="F57" s="47">
        <v>2018</v>
      </c>
      <c r="G57" s="47" t="s">
        <v>1292</v>
      </c>
      <c r="H57" s="48">
        <v>43465</v>
      </c>
      <c r="I57" s="48">
        <v>43523</v>
      </c>
      <c r="J57" s="48">
        <v>43523</v>
      </c>
      <c r="K57" s="47">
        <v>47446000</v>
      </c>
      <c r="L57" s="47">
        <v>48017000</v>
      </c>
      <c r="M57" s="59" t="s">
        <v>1656</v>
      </c>
      <c r="N57" s="49">
        <v>14527000000</v>
      </c>
      <c r="O57" s="50"/>
      <c r="P57" s="50"/>
      <c r="Q57" s="51"/>
      <c r="R57" s="36">
        <v>0</v>
      </c>
      <c r="S57" s="50"/>
      <c r="T57" s="50"/>
      <c r="U57" s="51"/>
      <c r="V57" s="52">
        <v>14527000000</v>
      </c>
      <c r="W57" s="52"/>
      <c r="X57" s="49">
        <v>-9186000000</v>
      </c>
      <c r="Y57" s="50">
        <v>-7697000000</v>
      </c>
      <c r="Z57" s="50"/>
      <c r="AA57" s="50"/>
      <c r="AB57" s="50"/>
      <c r="AC57" s="50">
        <v>-426000000</v>
      </c>
      <c r="AD57" s="50"/>
      <c r="AE57" s="51">
        <v>-1063000000</v>
      </c>
      <c r="AF57" s="52">
        <v>5341000000</v>
      </c>
      <c r="AG57" s="52">
        <v>-139000000</v>
      </c>
      <c r="AH57" s="49">
        <v>-82000000</v>
      </c>
      <c r="AI57" s="50"/>
      <c r="AJ57" s="51"/>
      <c r="AK57" s="54"/>
      <c r="AL57" s="50">
        <v>-57000000</v>
      </c>
      <c r="AM57" s="50"/>
      <c r="AN57" s="51"/>
      <c r="AO57" s="52">
        <v>5202000000</v>
      </c>
      <c r="AP57" s="49">
        <v>-367000000</v>
      </c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1"/>
      <c r="BD57" s="54">
        <v>4835000000</v>
      </c>
      <c r="BE57" s="50">
        <v>-837000000</v>
      </c>
      <c r="BF57" s="50"/>
      <c r="BG57" s="50"/>
      <c r="BH57" s="50"/>
      <c r="BI57" s="50"/>
      <c r="BJ57" s="56">
        <v>3998000000</v>
      </c>
      <c r="BK57" s="49"/>
      <c r="BL57" s="50"/>
      <c r="BM57" s="51"/>
      <c r="BN57" s="39">
        <v>3998000000</v>
      </c>
      <c r="BO57" s="58"/>
      <c r="BP57" s="39">
        <v>3998000000</v>
      </c>
      <c r="BQ57" s="50"/>
      <c r="BR57" s="50"/>
      <c r="BS57" s="56">
        <v>3998000000</v>
      </c>
    </row>
    <row r="58" spans="1:71" x14ac:dyDescent="0.2">
      <c r="A58" s="47" t="s">
        <v>203</v>
      </c>
      <c r="B58" s="47" t="s">
        <v>204</v>
      </c>
      <c r="C58" s="47" t="str">
        <f>VLOOKUP(A58,'[2]S&amp;P 500 Wikipedia'!A:D,3,FALSE)</f>
        <v>Financials</v>
      </c>
      <c r="D58" s="47">
        <v>914</v>
      </c>
      <c r="E58" s="47" t="s">
        <v>16</v>
      </c>
      <c r="F58" s="47">
        <v>2018</v>
      </c>
      <c r="G58" s="47" t="s">
        <v>1292</v>
      </c>
      <c r="H58" s="48">
        <v>43524</v>
      </c>
      <c r="I58" s="48">
        <v>43524</v>
      </c>
      <c r="J58" s="48">
        <v>43524</v>
      </c>
      <c r="K58" s="47">
        <v>160301116</v>
      </c>
      <c r="L58" s="47">
        <v>161948732</v>
      </c>
      <c r="M58" s="47" t="s">
        <v>1657</v>
      </c>
      <c r="N58" s="49">
        <v>14078000000</v>
      </c>
      <c r="O58" s="50"/>
      <c r="P58" s="50"/>
      <c r="Q58" s="51"/>
      <c r="R58" s="36">
        <v>0</v>
      </c>
      <c r="S58" s="50"/>
      <c r="T58" s="50"/>
      <c r="U58" s="51"/>
      <c r="V58" s="52">
        <v>14078000000</v>
      </c>
      <c r="W58" s="52"/>
      <c r="X58" s="49">
        <v>-8681000000</v>
      </c>
      <c r="Y58" s="50">
        <v>-8631000000</v>
      </c>
      <c r="Z58" s="50"/>
      <c r="AA58" s="50"/>
      <c r="AB58" s="50"/>
      <c r="AC58" s="50">
        <v>-50000000</v>
      </c>
      <c r="AD58" s="50"/>
      <c r="AE58" s="51"/>
      <c r="AF58" s="52">
        <v>5397000000</v>
      </c>
      <c r="AG58" s="52">
        <v>-79000000</v>
      </c>
      <c r="AH58" s="49">
        <v>-80000000</v>
      </c>
      <c r="AI58" s="50">
        <v>-184000000</v>
      </c>
      <c r="AJ58" s="51">
        <v>104000000</v>
      </c>
      <c r="AK58" s="54">
        <v>1000000</v>
      </c>
      <c r="AL58" s="50"/>
      <c r="AM58" s="50"/>
      <c r="AN58" s="51"/>
      <c r="AO58" s="52">
        <v>5318000000</v>
      </c>
      <c r="AP58" s="49">
        <v>60000000</v>
      </c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1"/>
      <c r="BD58" s="54">
        <v>5378000000</v>
      </c>
      <c r="BE58" s="50">
        <v>-1076000000</v>
      </c>
      <c r="BF58" s="50"/>
      <c r="BG58" s="50"/>
      <c r="BH58" s="50"/>
      <c r="BI58" s="50"/>
      <c r="BJ58" s="56">
        <v>4302000000</v>
      </c>
      <c r="BK58" s="49"/>
      <c r="BL58" s="50"/>
      <c r="BM58" s="51"/>
      <c r="BN58" s="39">
        <v>4302000000</v>
      </c>
      <c r="BO58" s="58">
        <v>3000000</v>
      </c>
      <c r="BP58" s="39">
        <v>4305000000</v>
      </c>
      <c r="BQ58" s="50"/>
      <c r="BR58" s="50"/>
      <c r="BS58" s="56">
        <v>4305000000</v>
      </c>
    </row>
    <row r="59" spans="1:71" x14ac:dyDescent="0.2">
      <c r="A59" s="47" t="s">
        <v>182</v>
      </c>
      <c r="B59" s="47" t="s">
        <v>183</v>
      </c>
      <c r="C59" s="47" t="str">
        <f>VLOOKUP(A59,'[2]S&amp;P 500 Wikipedia'!A:D,3,FALSE)</f>
        <v>Materials</v>
      </c>
      <c r="D59" s="47">
        <v>247618</v>
      </c>
      <c r="E59" s="47" t="s">
        <v>16</v>
      </c>
      <c r="F59" s="47">
        <v>2018</v>
      </c>
      <c r="G59" s="47" t="s">
        <v>1292</v>
      </c>
      <c r="H59" s="48">
        <v>43465</v>
      </c>
      <c r="I59" s="48">
        <v>43518</v>
      </c>
      <c r="J59" s="48">
        <v>43518</v>
      </c>
      <c r="K59" s="47">
        <v>344796000</v>
      </c>
      <c r="L59" s="47">
        <v>352321000</v>
      </c>
      <c r="M59" s="47" t="s">
        <v>1658</v>
      </c>
      <c r="N59" s="49">
        <v>11635000000</v>
      </c>
      <c r="O59" s="50"/>
      <c r="P59" s="50"/>
      <c r="Q59" s="51"/>
      <c r="R59" s="49">
        <v>-9329000000</v>
      </c>
      <c r="S59" s="50"/>
      <c r="T59" s="50"/>
      <c r="U59" s="51"/>
      <c r="V59" s="52">
        <v>2306000000</v>
      </c>
      <c r="W59" s="52"/>
      <c r="X59" s="49">
        <v>-1180000000</v>
      </c>
      <c r="Y59" s="50">
        <v>-478000000</v>
      </c>
      <c r="Z59" s="50"/>
      <c r="AA59" s="50"/>
      <c r="AB59" s="50"/>
      <c r="AC59" s="50">
        <v>-702000000</v>
      </c>
      <c r="AD59" s="50"/>
      <c r="AE59" s="51"/>
      <c r="AF59" s="52">
        <v>1126000000</v>
      </c>
      <c r="AG59" s="52">
        <v>-301000000</v>
      </c>
      <c r="AH59" s="49">
        <v>-301000000</v>
      </c>
      <c r="AI59" s="50">
        <v>-301000000</v>
      </c>
      <c r="AJ59" s="51"/>
      <c r="AK59" s="54"/>
      <c r="AL59" s="50"/>
      <c r="AM59" s="50"/>
      <c r="AN59" s="51"/>
      <c r="AO59" s="52">
        <v>825000000</v>
      </c>
      <c r="AP59" s="49">
        <v>-192000000</v>
      </c>
      <c r="AQ59" s="50"/>
      <c r="AR59" s="50"/>
      <c r="AS59" s="50"/>
      <c r="AT59" s="50"/>
      <c r="AU59" s="50"/>
      <c r="AV59" s="50"/>
      <c r="AW59" s="50"/>
      <c r="AX59" s="50"/>
      <c r="AY59" s="50"/>
      <c r="AZ59" s="50">
        <v>-191000000</v>
      </c>
      <c r="BA59" s="50"/>
      <c r="BB59" s="50"/>
      <c r="BC59" s="51">
        <v>-1000000</v>
      </c>
      <c r="BD59" s="54">
        <v>633000000</v>
      </c>
      <c r="BE59" s="50">
        <v>-185000000</v>
      </c>
      <c r="BF59" s="50"/>
      <c r="BG59" s="50"/>
      <c r="BH59" s="50"/>
      <c r="BI59" s="50">
        <v>5000000</v>
      </c>
      <c r="BJ59" s="56">
        <v>453000000</v>
      </c>
      <c r="BK59" s="49"/>
      <c r="BL59" s="50"/>
      <c r="BM59" s="51"/>
      <c r="BN59" s="39">
        <v>453000000</v>
      </c>
      <c r="BO59" s="58">
        <v>1000000</v>
      </c>
      <c r="BP59" s="39">
        <v>454000000</v>
      </c>
      <c r="BQ59" s="50"/>
      <c r="BR59" s="50"/>
      <c r="BS59" s="56">
        <v>454000000</v>
      </c>
    </row>
    <row r="60" spans="1:71" x14ac:dyDescent="0.2">
      <c r="A60" s="47" t="s">
        <v>221</v>
      </c>
      <c r="B60" s="47" t="s">
        <v>222</v>
      </c>
      <c r="C60" s="47" t="str">
        <f>VLOOKUP(A60,'[2]S&amp;P 500 Wikipedia'!A:D,3,FALSE)</f>
        <v>Health Care</v>
      </c>
      <c r="D60" s="47">
        <v>255210</v>
      </c>
      <c r="E60" s="47" t="s">
        <v>16</v>
      </c>
      <c r="F60" s="47">
        <v>2018</v>
      </c>
      <c r="G60" s="47" t="s">
        <v>1292</v>
      </c>
      <c r="H60" s="48">
        <v>43465</v>
      </c>
      <c r="I60" s="48">
        <v>43521</v>
      </c>
      <c r="J60" s="48">
        <v>43521</v>
      </c>
      <c r="K60" s="47">
        <v>1633000000</v>
      </c>
      <c r="L60" s="47">
        <v>1637000000</v>
      </c>
      <c r="M60" s="47" t="s">
        <v>1659</v>
      </c>
      <c r="N60" s="49">
        <v>22561000000</v>
      </c>
      <c r="O60" s="50"/>
      <c r="P60" s="50"/>
      <c r="Q60" s="51"/>
      <c r="R60" s="49">
        <v>-6547000000</v>
      </c>
      <c r="S60" s="50"/>
      <c r="T60" s="50"/>
      <c r="U60" s="51"/>
      <c r="V60" s="52">
        <v>16014000000</v>
      </c>
      <c r="W60" s="52"/>
      <c r="X60" s="49">
        <v>-10896000000</v>
      </c>
      <c r="Y60" s="50">
        <v>-4551000000</v>
      </c>
      <c r="Z60" s="50"/>
      <c r="AA60" s="50"/>
      <c r="AB60" s="50">
        <v>-6345000000</v>
      </c>
      <c r="AC60" s="50"/>
      <c r="AD60" s="50"/>
      <c r="AE60" s="51"/>
      <c r="AF60" s="52">
        <v>5118000000</v>
      </c>
      <c r="AG60" s="52">
        <v>850000000</v>
      </c>
      <c r="AH60" s="49"/>
      <c r="AI60" s="50"/>
      <c r="AJ60" s="51"/>
      <c r="AK60" s="54"/>
      <c r="AL60" s="50"/>
      <c r="AM60" s="50"/>
      <c r="AN60" s="51">
        <v>850000000</v>
      </c>
      <c r="AO60" s="52">
        <v>5968000000</v>
      </c>
      <c r="AP60" s="49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1"/>
      <c r="BD60" s="54">
        <v>5968000000</v>
      </c>
      <c r="BE60" s="50">
        <v>-1021000000</v>
      </c>
      <c r="BF60" s="50"/>
      <c r="BG60" s="50"/>
      <c r="BH60" s="50"/>
      <c r="BI60" s="50"/>
      <c r="BJ60" s="56">
        <v>4947000000</v>
      </c>
      <c r="BK60" s="49"/>
      <c r="BL60" s="50"/>
      <c r="BM60" s="51"/>
      <c r="BN60" s="39">
        <v>4947000000</v>
      </c>
      <c r="BO60" s="58">
        <v>-27000000</v>
      </c>
      <c r="BP60" s="39">
        <v>4920000000</v>
      </c>
      <c r="BQ60" s="50"/>
      <c r="BR60" s="50"/>
      <c r="BS60" s="56">
        <v>4920000000</v>
      </c>
    </row>
    <row r="61" spans="1:71" x14ac:dyDescent="0.2">
      <c r="A61" s="47" t="s">
        <v>227</v>
      </c>
      <c r="B61" s="47" t="s">
        <v>228</v>
      </c>
      <c r="C61" s="47" t="str">
        <f>VLOOKUP(A61,'[2]S&amp;P 500 Wikipedia'!A:D,3,FALSE)</f>
        <v>Information Technology</v>
      </c>
      <c r="D61" s="47">
        <v>143497</v>
      </c>
      <c r="E61" s="47" t="s">
        <v>16</v>
      </c>
      <c r="F61" s="47">
        <v>2019</v>
      </c>
      <c r="G61" s="47" t="s">
        <v>1292</v>
      </c>
      <c r="H61" s="48">
        <v>43646</v>
      </c>
      <c r="I61" s="48">
        <v>43683</v>
      </c>
      <c r="J61" s="48">
        <v>43683</v>
      </c>
      <c r="K61" s="47">
        <v>115900000</v>
      </c>
      <c r="L61" s="47">
        <v>118800000</v>
      </c>
      <c r="M61" s="47" t="s">
        <v>1660</v>
      </c>
      <c r="N61" s="49">
        <v>4362200000</v>
      </c>
      <c r="O61" s="50"/>
      <c r="P61" s="50"/>
      <c r="Q61" s="51"/>
      <c r="R61" s="49">
        <v>-3131900000</v>
      </c>
      <c r="S61" s="50"/>
      <c r="T61" s="50"/>
      <c r="U61" s="51"/>
      <c r="V61" s="52">
        <v>1230300000</v>
      </c>
      <c r="W61" s="52"/>
      <c r="X61" s="49">
        <v>-577500000</v>
      </c>
      <c r="Y61" s="50">
        <v>-577500000</v>
      </c>
      <c r="Z61" s="50"/>
      <c r="AA61" s="50"/>
      <c r="AB61" s="50"/>
      <c r="AC61" s="50"/>
      <c r="AD61" s="50"/>
      <c r="AE61" s="51"/>
      <c r="AF61" s="52">
        <v>652800000</v>
      </c>
      <c r="AG61" s="52">
        <v>-45500000</v>
      </c>
      <c r="AH61" s="49">
        <v>-41800000</v>
      </c>
      <c r="AI61" s="50"/>
      <c r="AJ61" s="51"/>
      <c r="AK61" s="54"/>
      <c r="AL61" s="50"/>
      <c r="AM61" s="50"/>
      <c r="AN61" s="51">
        <v>-3700000</v>
      </c>
      <c r="AO61" s="52">
        <v>607300000</v>
      </c>
      <c r="AP61" s="49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1"/>
      <c r="BD61" s="54">
        <v>607300000</v>
      </c>
      <c r="BE61" s="50">
        <v>-125200000</v>
      </c>
      <c r="BF61" s="50"/>
      <c r="BG61" s="50"/>
      <c r="BH61" s="50"/>
      <c r="BI61" s="50"/>
      <c r="BJ61" s="56">
        <v>482100000</v>
      </c>
      <c r="BK61" s="49"/>
      <c r="BL61" s="50"/>
      <c r="BM61" s="51"/>
      <c r="BN61" s="39">
        <v>482100000</v>
      </c>
      <c r="BO61" s="58"/>
      <c r="BP61" s="39">
        <v>482100000</v>
      </c>
      <c r="BQ61" s="50"/>
      <c r="BR61" s="50"/>
      <c r="BS61" s="56">
        <v>482100000</v>
      </c>
    </row>
    <row r="62" spans="1:71" x14ac:dyDescent="0.2">
      <c r="A62" s="47" t="s">
        <v>191</v>
      </c>
      <c r="B62" s="47" t="s">
        <v>192</v>
      </c>
      <c r="C62" s="47" t="str">
        <f>VLOOKUP(A62,'[2]S&amp;P 500 Wikipedia'!A:D,3,FALSE)</f>
        <v>Financials</v>
      </c>
      <c r="D62" s="47">
        <v>71306</v>
      </c>
      <c r="E62" s="47" t="s">
        <v>16</v>
      </c>
      <c r="F62" s="47">
        <v>2018</v>
      </c>
      <c r="G62" s="47" t="s">
        <v>1292</v>
      </c>
      <c r="H62" s="48">
        <v>43465</v>
      </c>
      <c r="I62" s="48">
        <v>43521</v>
      </c>
      <c r="J62" s="48">
        <v>43521</v>
      </c>
      <c r="K62" s="47">
        <v>3289040</v>
      </c>
      <c r="L62" s="47">
        <v>3289040</v>
      </c>
      <c r="M62" s="47" t="s">
        <v>1661</v>
      </c>
      <c r="N62" s="49">
        <v>247837000000</v>
      </c>
      <c r="O62" s="50">
        <v>139068000000</v>
      </c>
      <c r="P62" s="50">
        <v>65096000000</v>
      </c>
      <c r="Q62" s="51">
        <v>43673000000</v>
      </c>
      <c r="R62" s="49">
        <v>-200976000000</v>
      </c>
      <c r="S62" s="50">
        <v>-137830000000</v>
      </c>
      <c r="T62" s="50">
        <v>-63146000000</v>
      </c>
      <c r="U62" s="51"/>
      <c r="V62" s="52">
        <v>46861000000</v>
      </c>
      <c r="W62" s="52"/>
      <c r="X62" s="49">
        <v>-18238000000</v>
      </c>
      <c r="Y62" s="50">
        <v>-18238000000</v>
      </c>
      <c r="Z62" s="50"/>
      <c r="AA62" s="50"/>
      <c r="AB62" s="50"/>
      <c r="AC62" s="50"/>
      <c r="AD62" s="50"/>
      <c r="AE62" s="51"/>
      <c r="AF62" s="52">
        <v>28623000000</v>
      </c>
      <c r="AG62" s="52">
        <v>-24622000000</v>
      </c>
      <c r="AH62" s="49"/>
      <c r="AI62" s="50"/>
      <c r="AJ62" s="51"/>
      <c r="AK62" s="54"/>
      <c r="AL62" s="50"/>
      <c r="AM62" s="50">
        <v>-2167000000</v>
      </c>
      <c r="AN62" s="51">
        <v>-22455000000</v>
      </c>
      <c r="AO62" s="52">
        <v>4001000000</v>
      </c>
      <c r="AP62" s="49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1"/>
      <c r="BD62" s="54">
        <v>4001000000</v>
      </c>
      <c r="BE62" s="50">
        <v>321000000</v>
      </c>
      <c r="BF62" s="50"/>
      <c r="BG62" s="50"/>
      <c r="BH62" s="50"/>
      <c r="BI62" s="50"/>
      <c r="BJ62" s="56">
        <v>4322000000</v>
      </c>
      <c r="BK62" s="49"/>
      <c r="BL62" s="50"/>
      <c r="BM62" s="51"/>
      <c r="BN62" s="39">
        <v>4322000000</v>
      </c>
      <c r="BO62" s="58">
        <v>-301000000</v>
      </c>
      <c r="BP62" s="39">
        <v>4021000000</v>
      </c>
      <c r="BQ62" s="50"/>
      <c r="BR62" s="50"/>
      <c r="BS62" s="56">
        <v>4021000000</v>
      </c>
    </row>
    <row r="63" spans="1:71" x14ac:dyDescent="0.2">
      <c r="A63" s="47" t="s">
        <v>218</v>
      </c>
      <c r="B63" s="47" t="s">
        <v>219</v>
      </c>
      <c r="C63" s="47" t="str">
        <f>VLOOKUP(A63,'[2]S&amp;P 500 Wikipedia'!A:D,3,FALSE)</f>
        <v>Health Care</v>
      </c>
      <c r="D63" s="47">
        <v>239516</v>
      </c>
      <c r="E63" s="47" t="s">
        <v>16</v>
      </c>
      <c r="F63" s="47">
        <v>2018</v>
      </c>
      <c r="G63" s="47" t="s">
        <v>1292</v>
      </c>
      <c r="H63" s="48">
        <v>43465</v>
      </c>
      <c r="I63" s="48">
        <v>43515</v>
      </c>
      <c r="J63" s="48">
        <v>43515</v>
      </c>
      <c r="K63" s="47">
        <v>1381000000</v>
      </c>
      <c r="L63" s="47">
        <v>1401400000</v>
      </c>
      <c r="M63" s="47" t="s">
        <v>1662</v>
      </c>
      <c r="N63" s="49">
        <v>9823000000</v>
      </c>
      <c r="O63" s="50"/>
      <c r="P63" s="50"/>
      <c r="Q63" s="51"/>
      <c r="R63" s="49">
        <v>-2813000000</v>
      </c>
      <c r="S63" s="50"/>
      <c r="T63" s="50"/>
      <c r="U63" s="51"/>
      <c r="V63" s="52">
        <v>7010000000</v>
      </c>
      <c r="W63" s="52"/>
      <c r="X63" s="49">
        <v>-5281000000</v>
      </c>
      <c r="Y63" s="50">
        <v>-3569000000</v>
      </c>
      <c r="Z63" s="50"/>
      <c r="AA63" s="50"/>
      <c r="AB63" s="50">
        <v>-1113000000</v>
      </c>
      <c r="AC63" s="50">
        <v>-599000000</v>
      </c>
      <c r="AD63" s="50"/>
      <c r="AE63" s="51"/>
      <c r="AF63" s="52">
        <v>1729000000</v>
      </c>
      <c r="AG63" s="52">
        <v>-155000000</v>
      </c>
      <c r="AH63" s="49">
        <v>-241000000</v>
      </c>
      <c r="AI63" s="50"/>
      <c r="AJ63" s="51"/>
      <c r="AK63" s="54"/>
      <c r="AL63" s="50"/>
      <c r="AM63" s="50"/>
      <c r="AN63" s="51">
        <v>86000000</v>
      </c>
      <c r="AO63" s="52">
        <v>1574000000</v>
      </c>
      <c r="AP63" s="49">
        <v>-153000000</v>
      </c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1"/>
      <c r="BD63" s="54">
        <v>1421000000</v>
      </c>
      <c r="BE63" s="50">
        <v>249000000</v>
      </c>
      <c r="BF63" s="50"/>
      <c r="BG63" s="50"/>
      <c r="BH63" s="50"/>
      <c r="BI63" s="50"/>
      <c r="BJ63" s="56">
        <v>1670000000</v>
      </c>
      <c r="BK63" s="49"/>
      <c r="BL63" s="50"/>
      <c r="BM63" s="51"/>
      <c r="BN63" s="39">
        <v>1670000000</v>
      </c>
      <c r="BO63" s="58"/>
      <c r="BP63" s="39">
        <v>1670000000</v>
      </c>
      <c r="BQ63" s="50"/>
      <c r="BR63" s="50"/>
      <c r="BS63" s="56">
        <v>1670000000</v>
      </c>
    </row>
    <row r="64" spans="1:71" x14ac:dyDescent="0.2">
      <c r="A64" s="47" t="s">
        <v>212</v>
      </c>
      <c r="B64" s="47" t="s">
        <v>213</v>
      </c>
      <c r="C64" s="47" t="str">
        <f>VLOOKUP(A64,'[2]S&amp;P 500 Wikipedia'!A:D,3,FALSE)</f>
        <v>Consumer Discretionary</v>
      </c>
      <c r="D64" s="47">
        <v>70746</v>
      </c>
      <c r="E64" s="47" t="s">
        <v>16</v>
      </c>
      <c r="F64" s="47">
        <v>2018</v>
      </c>
      <c r="G64" s="47" t="s">
        <v>1292</v>
      </c>
      <c r="H64" s="48">
        <v>43465</v>
      </c>
      <c r="I64" s="48">
        <v>43515</v>
      </c>
      <c r="J64" s="48">
        <v>43515</v>
      </c>
      <c r="K64" s="47">
        <v>208197000</v>
      </c>
      <c r="L64" s="47">
        <v>209496000</v>
      </c>
      <c r="M64" s="47" t="s">
        <v>1663</v>
      </c>
      <c r="N64" s="49">
        <v>10529600000</v>
      </c>
      <c r="O64" s="50"/>
      <c r="P64" s="50"/>
      <c r="Q64" s="51"/>
      <c r="R64" s="49">
        <v>-8300200000</v>
      </c>
      <c r="S64" s="50"/>
      <c r="T64" s="50"/>
      <c r="U64" s="51"/>
      <c r="V64" s="52">
        <v>2229400000</v>
      </c>
      <c r="W64" s="52"/>
      <c r="X64" s="49">
        <v>-1039500000</v>
      </c>
      <c r="Y64" s="50">
        <v>-945700000</v>
      </c>
      <c r="Z64" s="50"/>
      <c r="AA64" s="50"/>
      <c r="AB64" s="50"/>
      <c r="AC64" s="50"/>
      <c r="AD64" s="50"/>
      <c r="AE64" s="51">
        <v>-93800000</v>
      </c>
      <c r="AF64" s="52">
        <v>1189900000</v>
      </c>
      <c r="AG64" s="52">
        <v>-3400000</v>
      </c>
      <c r="AH64" s="49">
        <v>-52300000</v>
      </c>
      <c r="AI64" s="50"/>
      <c r="AJ64" s="51"/>
      <c r="AK64" s="54"/>
      <c r="AL64" s="50"/>
      <c r="AM64" s="50">
        <v>48900000</v>
      </c>
      <c r="AN64" s="51"/>
      <c r="AO64" s="52">
        <v>1186500000</v>
      </c>
      <c r="AP64" s="49">
        <v>9400000</v>
      </c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1"/>
      <c r="BD64" s="54">
        <v>1195900000</v>
      </c>
      <c r="BE64" s="50">
        <v>-211300000</v>
      </c>
      <c r="BF64" s="50"/>
      <c r="BG64" s="50"/>
      <c r="BH64" s="50"/>
      <c r="BI64" s="50"/>
      <c r="BJ64" s="56">
        <v>984600000</v>
      </c>
      <c r="BK64" s="49"/>
      <c r="BL64" s="50"/>
      <c r="BM64" s="51"/>
      <c r="BN64" s="39">
        <v>984600000</v>
      </c>
      <c r="BO64" s="58">
        <v>-53900000</v>
      </c>
      <c r="BP64" s="39">
        <v>930700000</v>
      </c>
      <c r="BQ64" s="50"/>
      <c r="BR64" s="50"/>
      <c r="BS64" s="56">
        <v>930700000</v>
      </c>
    </row>
    <row r="65" spans="1:71" x14ac:dyDescent="0.2">
      <c r="A65" s="47" t="s">
        <v>215</v>
      </c>
      <c r="B65" s="47" t="s">
        <v>216</v>
      </c>
      <c r="C65" s="47" t="str">
        <f>VLOOKUP(A65,'[2]S&amp;P 500 Wikipedia'!A:D,3,FALSE)</f>
        <v>Real Estate</v>
      </c>
      <c r="D65" s="47">
        <v>70579</v>
      </c>
      <c r="E65" s="47" t="s">
        <v>16</v>
      </c>
      <c r="F65" s="47">
        <v>2018</v>
      </c>
      <c r="G65" s="47" t="s">
        <v>1292</v>
      </c>
      <c r="H65" s="48">
        <v>43465</v>
      </c>
      <c r="I65" s="48">
        <v>43524</v>
      </c>
      <c r="J65" s="48">
        <v>43524</v>
      </c>
      <c r="K65" s="47">
        <v>154427000</v>
      </c>
      <c r="L65" s="47">
        <v>154682000</v>
      </c>
      <c r="M65" s="47" t="s">
        <v>1664</v>
      </c>
      <c r="N65" s="49">
        <v>2717076000</v>
      </c>
      <c r="O65" s="50"/>
      <c r="P65" s="50"/>
      <c r="Q65" s="51"/>
      <c r="R65" s="49">
        <v>-1013014000</v>
      </c>
      <c r="S65" s="50"/>
      <c r="T65" s="50"/>
      <c r="U65" s="51"/>
      <c r="V65" s="52">
        <v>1704062000</v>
      </c>
      <c r="W65" s="52"/>
      <c r="X65" s="49">
        <v>-776961000</v>
      </c>
      <c r="Y65" s="50">
        <v>-121722000</v>
      </c>
      <c r="Z65" s="50"/>
      <c r="AA65" s="50"/>
      <c r="AB65" s="50"/>
      <c r="AC65" s="50">
        <v>-645649000</v>
      </c>
      <c r="AD65" s="50"/>
      <c r="AE65" s="51">
        <v>-9590000</v>
      </c>
      <c r="AF65" s="52">
        <v>927101000</v>
      </c>
      <c r="AG65" s="52">
        <v>-365123000</v>
      </c>
      <c r="AH65" s="49">
        <v>-378168000</v>
      </c>
      <c r="AI65" s="50"/>
      <c r="AJ65" s="51"/>
      <c r="AK65" s="54"/>
      <c r="AL65" s="50"/>
      <c r="AM65" s="50">
        <v>2222000</v>
      </c>
      <c r="AN65" s="51">
        <v>10823000</v>
      </c>
      <c r="AO65" s="52">
        <v>561978000</v>
      </c>
      <c r="AP65" s="49">
        <v>150585000</v>
      </c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1"/>
      <c r="BD65" s="54">
        <v>712563000</v>
      </c>
      <c r="BE65" s="50"/>
      <c r="BF65" s="50"/>
      <c r="BG65" s="50"/>
      <c r="BH65" s="50"/>
      <c r="BI65" s="50"/>
      <c r="BJ65" s="56">
        <v>712563000</v>
      </c>
      <c r="BK65" s="49"/>
      <c r="BL65" s="50"/>
      <c r="BM65" s="51"/>
      <c r="BN65" s="39">
        <v>712563000</v>
      </c>
      <c r="BO65" s="58">
        <v>-129716000</v>
      </c>
      <c r="BP65" s="39">
        <v>582847000</v>
      </c>
      <c r="BQ65" s="50">
        <v>-10500000</v>
      </c>
      <c r="BR65" s="50"/>
      <c r="BS65" s="56">
        <v>572347000</v>
      </c>
    </row>
    <row r="66" spans="1:71" x14ac:dyDescent="0.2">
      <c r="A66" s="47" t="s">
        <v>322</v>
      </c>
      <c r="B66" s="47" t="s">
        <v>323</v>
      </c>
      <c r="C66" s="47" t="str">
        <f>VLOOKUP(A66,'[2]S&amp;P 500 Wikipedia'!A:D,3,FALSE)</f>
        <v>Consumer Staples</v>
      </c>
      <c r="D66" s="47">
        <v>326285</v>
      </c>
      <c r="E66" s="47" t="s">
        <v>16</v>
      </c>
      <c r="F66" s="47">
        <v>2019</v>
      </c>
      <c r="G66" s="47" t="s">
        <v>1292</v>
      </c>
      <c r="H66" s="48">
        <v>43616</v>
      </c>
      <c r="I66" s="48">
        <v>43665</v>
      </c>
      <c r="J66" s="48">
        <v>43665</v>
      </c>
      <c r="K66" s="47">
        <v>444000000</v>
      </c>
      <c r="L66" s="47">
        <v>445600000</v>
      </c>
      <c r="M66" s="47" t="s">
        <v>1665</v>
      </c>
      <c r="N66" s="49">
        <v>9538400000</v>
      </c>
      <c r="O66" s="50"/>
      <c r="P66" s="50"/>
      <c r="Q66" s="51"/>
      <c r="R66" s="49">
        <v>-6885400000</v>
      </c>
      <c r="S66" s="50"/>
      <c r="T66" s="50"/>
      <c r="U66" s="51"/>
      <c r="V66" s="52">
        <v>2653000000</v>
      </c>
      <c r="W66" s="52"/>
      <c r="X66" s="49">
        <v>-1438300000</v>
      </c>
      <c r="Y66" s="50">
        <v>-1473400000</v>
      </c>
      <c r="Z66" s="50"/>
      <c r="AA66" s="50"/>
      <c r="AB66" s="50"/>
      <c r="AC66" s="50"/>
      <c r="AD66" s="50"/>
      <c r="AE66" s="51">
        <v>35100000</v>
      </c>
      <c r="AF66" s="52">
        <v>1214700000</v>
      </c>
      <c r="AG66" s="52">
        <v>-391400000</v>
      </c>
      <c r="AH66" s="49">
        <v>-391400000</v>
      </c>
      <c r="AI66" s="50"/>
      <c r="AJ66" s="51"/>
      <c r="AK66" s="54"/>
      <c r="AL66" s="50"/>
      <c r="AM66" s="50"/>
      <c r="AN66" s="51"/>
      <c r="AO66" s="52">
        <v>823300000</v>
      </c>
      <c r="AP66" s="49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1"/>
      <c r="BD66" s="54">
        <v>823300000</v>
      </c>
      <c r="BE66" s="50">
        <v>-218800000</v>
      </c>
      <c r="BF66" s="50"/>
      <c r="BG66" s="50"/>
      <c r="BH66" s="50"/>
      <c r="BI66" s="50">
        <v>75800000</v>
      </c>
      <c r="BJ66" s="56">
        <v>680300000</v>
      </c>
      <c r="BK66" s="49">
        <v>-1900000</v>
      </c>
      <c r="BL66" s="50">
        <v>-1900000</v>
      </c>
      <c r="BM66" s="51"/>
      <c r="BN66" s="39">
        <v>678400000</v>
      </c>
      <c r="BO66" s="58">
        <v>-100000</v>
      </c>
      <c r="BP66" s="39">
        <v>678300000</v>
      </c>
      <c r="BQ66" s="50"/>
      <c r="BR66" s="50"/>
      <c r="BS66" s="56">
        <v>678300000</v>
      </c>
    </row>
    <row r="67" spans="1:71" x14ac:dyDescent="0.2">
      <c r="A67" s="47" t="s">
        <v>245</v>
      </c>
      <c r="B67" s="47" t="s">
        <v>246</v>
      </c>
      <c r="C67" s="47" t="str">
        <f>VLOOKUP(A67,'[2]S&amp;P 500 Wikipedia'!A:D,3,FALSE)</f>
        <v>Health Care</v>
      </c>
      <c r="D67" s="47">
        <v>159950</v>
      </c>
      <c r="E67" s="47" t="s">
        <v>16</v>
      </c>
      <c r="F67" s="47">
        <v>2019</v>
      </c>
      <c r="G67" s="47" t="s">
        <v>1292</v>
      </c>
      <c r="H67" s="48">
        <v>43646</v>
      </c>
      <c r="I67" s="48">
        <v>43697</v>
      </c>
      <c r="J67" s="48">
        <v>43697</v>
      </c>
      <c r="K67" s="47">
        <v>300000000</v>
      </c>
      <c r="L67" s="47">
        <v>301000000</v>
      </c>
      <c r="M67" s="47" t="s">
        <v>1666</v>
      </c>
      <c r="N67" s="49">
        <v>145534000000</v>
      </c>
      <c r="O67" s="50"/>
      <c r="P67" s="50"/>
      <c r="Q67" s="51"/>
      <c r="R67" s="49">
        <v>-138700000000</v>
      </c>
      <c r="S67" s="50"/>
      <c r="T67" s="50"/>
      <c r="U67" s="51"/>
      <c r="V67" s="52">
        <v>6834000000</v>
      </c>
      <c r="W67" s="52"/>
      <c r="X67" s="49">
        <v>-5101000000</v>
      </c>
      <c r="Y67" s="50">
        <v>-4480000000</v>
      </c>
      <c r="Z67" s="50"/>
      <c r="AA67" s="50"/>
      <c r="AB67" s="50"/>
      <c r="AC67" s="50"/>
      <c r="AD67" s="50"/>
      <c r="AE67" s="51">
        <v>-621000000</v>
      </c>
      <c r="AF67" s="52">
        <v>1733000000</v>
      </c>
      <c r="AG67" s="52">
        <v>-309000000</v>
      </c>
      <c r="AH67" s="49">
        <v>-294000000</v>
      </c>
      <c r="AI67" s="50"/>
      <c r="AJ67" s="51"/>
      <c r="AK67" s="54"/>
      <c r="AL67" s="50"/>
      <c r="AM67" s="50"/>
      <c r="AN67" s="51">
        <v>-15000000</v>
      </c>
      <c r="AO67" s="52">
        <v>1424000000</v>
      </c>
      <c r="AP67" s="49">
        <v>327000000</v>
      </c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1"/>
      <c r="BD67" s="54">
        <v>1751000000</v>
      </c>
      <c r="BE67" s="50">
        <v>-386000000</v>
      </c>
      <c r="BF67" s="50"/>
      <c r="BG67" s="50"/>
      <c r="BH67" s="50"/>
      <c r="BI67" s="50"/>
      <c r="BJ67" s="56">
        <v>1365000000</v>
      </c>
      <c r="BK67" s="49"/>
      <c r="BL67" s="50"/>
      <c r="BM67" s="51"/>
      <c r="BN67" s="39">
        <v>1365000000</v>
      </c>
      <c r="BO67" s="58">
        <v>-2000000</v>
      </c>
      <c r="BP67" s="39">
        <v>1363000000</v>
      </c>
      <c r="BQ67" s="50"/>
      <c r="BR67" s="50"/>
      <c r="BS67" s="56">
        <v>1363000000</v>
      </c>
    </row>
    <row r="68" spans="1:71" x14ac:dyDescent="0.2">
      <c r="A68" s="47" t="s">
        <v>254</v>
      </c>
      <c r="B68" s="47" t="s">
        <v>255</v>
      </c>
      <c r="C68" s="47" t="str">
        <f>VLOOKUP(A68,'[2]S&amp;P 500 Wikipedia'!A:D,3,FALSE)</f>
        <v>Industrials</v>
      </c>
      <c r="D68" s="47">
        <v>253953</v>
      </c>
      <c r="E68" s="47" t="s">
        <v>16</v>
      </c>
      <c r="F68" s="47">
        <v>2018</v>
      </c>
      <c r="G68" s="47" t="s">
        <v>1292</v>
      </c>
      <c r="H68" s="48">
        <v>43465</v>
      </c>
      <c r="I68" s="48">
        <v>43510</v>
      </c>
      <c r="J68" s="48">
        <v>43510</v>
      </c>
      <c r="K68" s="47">
        <v>591400000</v>
      </c>
      <c r="L68" s="47">
        <v>599400000</v>
      </c>
      <c r="M68" s="47" t="s">
        <v>1667</v>
      </c>
      <c r="N68" s="49">
        <v>54722000000</v>
      </c>
      <c r="O68" s="50"/>
      <c r="P68" s="50"/>
      <c r="Q68" s="51"/>
      <c r="R68" s="49">
        <v>-36997000000</v>
      </c>
      <c r="S68" s="50"/>
      <c r="T68" s="50"/>
      <c r="U68" s="51"/>
      <c r="V68" s="52">
        <v>17725000000</v>
      </c>
      <c r="W68" s="52"/>
      <c r="X68" s="49">
        <v>-8710000000</v>
      </c>
      <c r="Y68" s="50">
        <v>-5478000000</v>
      </c>
      <c r="Z68" s="50"/>
      <c r="AA68" s="50"/>
      <c r="AB68" s="50">
        <v>-1850000000</v>
      </c>
      <c r="AC68" s="50"/>
      <c r="AD68" s="50"/>
      <c r="AE68" s="51">
        <v>-1382000000</v>
      </c>
      <c r="AF68" s="52">
        <v>9015000000</v>
      </c>
      <c r="AG68" s="52">
        <v>-1193000000</v>
      </c>
      <c r="AH68" s="49">
        <v>-1126000000</v>
      </c>
      <c r="AI68" s="50"/>
      <c r="AJ68" s="51"/>
      <c r="AK68" s="54"/>
      <c r="AL68" s="50"/>
      <c r="AM68" s="50"/>
      <c r="AN68" s="51">
        <v>-67000000</v>
      </c>
      <c r="AO68" s="52">
        <v>7822000000</v>
      </c>
      <c r="AP68" s="49">
        <v>0</v>
      </c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1"/>
      <c r="BD68" s="54">
        <v>7822000000</v>
      </c>
      <c r="BE68" s="50">
        <v>-1698000000</v>
      </c>
      <c r="BF68" s="50"/>
      <c r="BG68" s="50"/>
      <c r="BH68" s="50"/>
      <c r="BI68" s="50">
        <v>24000000</v>
      </c>
      <c r="BJ68" s="56">
        <v>6148000000</v>
      </c>
      <c r="BK68" s="49"/>
      <c r="BL68" s="50"/>
      <c r="BM68" s="51"/>
      <c r="BN68" s="39">
        <v>6148000000</v>
      </c>
      <c r="BO68" s="58">
        <v>-1000000</v>
      </c>
      <c r="BP68" s="39">
        <v>6147000000</v>
      </c>
      <c r="BQ68" s="50"/>
      <c r="BR68" s="50"/>
      <c r="BS68" s="56">
        <v>6147000000</v>
      </c>
    </row>
    <row r="69" spans="1:71" x14ac:dyDescent="0.2">
      <c r="A69" s="47" t="s">
        <v>260</v>
      </c>
      <c r="B69" s="47" t="s">
        <v>261</v>
      </c>
      <c r="C69" s="47" t="str">
        <f>VLOOKUP(A69,'[2]S&amp;P 500 Wikipedia'!A:D,3,FALSE)</f>
        <v>Real Estate</v>
      </c>
      <c r="D69" s="47">
        <v>378105</v>
      </c>
      <c r="E69" s="47" t="s">
        <v>16</v>
      </c>
      <c r="F69" s="47">
        <v>2018</v>
      </c>
      <c r="G69" s="47" t="s">
        <v>1292</v>
      </c>
      <c r="H69" s="48">
        <v>43465</v>
      </c>
      <c r="I69" s="48">
        <v>43525</v>
      </c>
      <c r="J69" s="48">
        <v>43525</v>
      </c>
      <c r="K69" s="47">
        <v>339321056</v>
      </c>
      <c r="L69" s="47">
        <v>343122741</v>
      </c>
      <c r="M69" s="47" t="s">
        <v>1668</v>
      </c>
      <c r="N69" s="49">
        <v>21340088000</v>
      </c>
      <c r="O69" s="50"/>
      <c r="P69" s="50"/>
      <c r="Q69" s="51"/>
      <c r="R69" s="49">
        <v>-16449212000</v>
      </c>
      <c r="S69" s="50"/>
      <c r="T69" s="50"/>
      <c r="U69" s="51"/>
      <c r="V69" s="52">
        <v>4890876000</v>
      </c>
      <c r="W69" s="52"/>
      <c r="X69" s="49">
        <v>-3817761000</v>
      </c>
      <c r="Y69" s="50">
        <v>-3365773000</v>
      </c>
      <c r="Z69" s="50"/>
      <c r="AA69" s="50"/>
      <c r="AB69" s="50"/>
      <c r="AC69" s="50">
        <v>-451988000</v>
      </c>
      <c r="AD69" s="50"/>
      <c r="AE69" s="51"/>
      <c r="AF69" s="52">
        <v>1073115000</v>
      </c>
      <c r="AG69" s="52">
        <v>318999000</v>
      </c>
      <c r="AH69" s="49">
        <v>-98685000</v>
      </c>
      <c r="AI69" s="50"/>
      <c r="AJ69" s="51"/>
      <c r="AK69" s="54"/>
      <c r="AL69" s="50"/>
      <c r="AM69" s="50">
        <v>324664000</v>
      </c>
      <c r="AN69" s="51">
        <v>93020000</v>
      </c>
      <c r="AO69" s="52">
        <v>1392114000</v>
      </c>
      <c r="AP69" s="49">
        <v>-13108000</v>
      </c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1"/>
      <c r="BD69" s="54">
        <v>1379006000</v>
      </c>
      <c r="BE69" s="50">
        <v>-313058000</v>
      </c>
      <c r="BF69" s="50"/>
      <c r="BG69" s="50"/>
      <c r="BH69" s="50"/>
      <c r="BI69" s="50"/>
      <c r="BJ69" s="56">
        <v>1065948000</v>
      </c>
      <c r="BK69" s="49"/>
      <c r="BL69" s="50"/>
      <c r="BM69" s="51"/>
      <c r="BN69" s="39">
        <v>1065948000</v>
      </c>
      <c r="BO69" s="58">
        <v>-2729000</v>
      </c>
      <c r="BP69" s="39">
        <v>1063219000</v>
      </c>
      <c r="BQ69" s="50"/>
      <c r="BR69" s="50"/>
      <c r="BS69" s="56">
        <v>1063219000</v>
      </c>
    </row>
    <row r="70" spans="1:71" x14ac:dyDescent="0.2">
      <c r="A70" s="47" t="s">
        <v>257</v>
      </c>
      <c r="B70" s="47" t="s">
        <v>258</v>
      </c>
      <c r="C70" s="47" t="str">
        <f>VLOOKUP(A70,'[2]S&amp;P 500 Wikipedia'!A:D,3,FALSE)</f>
        <v>Financials</v>
      </c>
      <c r="D70" s="47">
        <v>120616</v>
      </c>
      <c r="E70" s="47" t="s">
        <v>16</v>
      </c>
      <c r="F70" s="47">
        <v>2018</v>
      </c>
      <c r="G70" s="47" t="s">
        <v>1292</v>
      </c>
      <c r="H70" s="48">
        <v>43465</v>
      </c>
      <c r="I70" s="48">
        <v>43518</v>
      </c>
      <c r="J70" s="48">
        <v>43518</v>
      </c>
      <c r="K70" s="47">
        <v>111800000</v>
      </c>
      <c r="L70" s="47">
        <v>112200000</v>
      </c>
      <c r="M70" s="47" t="s">
        <v>1669</v>
      </c>
      <c r="N70" s="49">
        <v>2768800000</v>
      </c>
      <c r="O70" s="50"/>
      <c r="P70" s="50"/>
      <c r="Q70" s="51"/>
      <c r="R70" s="49">
        <v>-1551900000</v>
      </c>
      <c r="S70" s="50"/>
      <c r="T70" s="50"/>
      <c r="U70" s="51"/>
      <c r="V70" s="52">
        <v>1216900000</v>
      </c>
      <c r="W70" s="52"/>
      <c r="X70" s="49">
        <v>-587500000</v>
      </c>
      <c r="Y70" s="50">
        <v>-241800000</v>
      </c>
      <c r="Z70" s="50"/>
      <c r="AA70" s="50"/>
      <c r="AB70" s="50"/>
      <c r="AC70" s="50">
        <v>-204000000</v>
      </c>
      <c r="AD70" s="50"/>
      <c r="AE70" s="51">
        <v>-141700000</v>
      </c>
      <c r="AF70" s="52">
        <v>629400000</v>
      </c>
      <c r="AG70" s="52">
        <v>-28200000</v>
      </c>
      <c r="AH70" s="49">
        <v>-38200000</v>
      </c>
      <c r="AI70" s="50"/>
      <c r="AJ70" s="51"/>
      <c r="AK70" s="54">
        <v>10000000</v>
      </c>
      <c r="AL70" s="50"/>
      <c r="AM70" s="50"/>
      <c r="AN70" s="51"/>
      <c r="AO70" s="52">
        <v>601200000</v>
      </c>
      <c r="AP70" s="49">
        <v>-30000000</v>
      </c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1"/>
      <c r="BD70" s="54">
        <v>571200000</v>
      </c>
      <c r="BE70" s="50">
        <v>-146000000</v>
      </c>
      <c r="BF70" s="50"/>
      <c r="BG70" s="50"/>
      <c r="BH70" s="50"/>
      <c r="BI70" s="50"/>
      <c r="BJ70" s="56">
        <v>425200000</v>
      </c>
      <c r="BK70" s="49"/>
      <c r="BL70" s="50"/>
      <c r="BM70" s="51"/>
      <c r="BN70" s="39">
        <v>425200000</v>
      </c>
      <c r="BO70" s="58">
        <v>1300000</v>
      </c>
      <c r="BP70" s="39">
        <v>426500000</v>
      </c>
      <c r="BQ70" s="50"/>
      <c r="BR70" s="50">
        <v>-4400000</v>
      </c>
      <c r="BS70" s="56">
        <v>422100000</v>
      </c>
    </row>
    <row r="71" spans="1:71" x14ac:dyDescent="0.2">
      <c r="A71" s="47" t="s">
        <v>349</v>
      </c>
      <c r="B71" s="47" t="s">
        <v>350</v>
      </c>
      <c r="C71" s="47" t="str">
        <f>VLOOKUP(A71,'[2]S&amp;P 500 Wikipedia'!A:D,3,FALSE)</f>
        <v>Real Estate</v>
      </c>
      <c r="D71" s="47">
        <v>378122</v>
      </c>
      <c r="E71" s="47" t="s">
        <v>16</v>
      </c>
      <c r="F71" s="47">
        <v>2018</v>
      </c>
      <c r="G71" s="47" t="s">
        <v>1292</v>
      </c>
      <c r="H71" s="48">
        <v>43465</v>
      </c>
      <c r="I71" s="48">
        <v>43521</v>
      </c>
      <c r="J71" s="48">
        <v>43521</v>
      </c>
      <c r="K71" s="47">
        <v>413000000</v>
      </c>
      <c r="L71" s="47">
        <v>415000000</v>
      </c>
      <c r="M71" s="47" t="s">
        <v>1670</v>
      </c>
      <c r="N71" s="49">
        <v>5423000000</v>
      </c>
      <c r="O71" s="50"/>
      <c r="P71" s="50"/>
      <c r="Q71" s="51"/>
      <c r="R71" s="49">
        <v>-1847000000</v>
      </c>
      <c r="S71" s="50"/>
      <c r="T71" s="50"/>
      <c r="U71" s="51"/>
      <c r="V71" s="52">
        <v>3576000000</v>
      </c>
      <c r="W71" s="52"/>
      <c r="X71" s="49">
        <v>-2091000000</v>
      </c>
      <c r="Y71" s="50">
        <v>-563000000</v>
      </c>
      <c r="Z71" s="50"/>
      <c r="AA71" s="50"/>
      <c r="AB71" s="50"/>
      <c r="AC71" s="50">
        <v>-1528000000</v>
      </c>
      <c r="AD71" s="50"/>
      <c r="AE71" s="51"/>
      <c r="AF71" s="52">
        <v>1485000000</v>
      </c>
      <c r="AG71" s="52">
        <v>-636000000</v>
      </c>
      <c r="AH71" s="49">
        <v>-637000000</v>
      </c>
      <c r="AI71" s="50"/>
      <c r="AJ71" s="51"/>
      <c r="AK71" s="54"/>
      <c r="AL71" s="50"/>
      <c r="AM71" s="50"/>
      <c r="AN71" s="51">
        <v>1000000</v>
      </c>
      <c r="AO71" s="52">
        <v>849000000</v>
      </c>
      <c r="AP71" s="49">
        <v>-159000000</v>
      </c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1"/>
      <c r="BD71" s="54">
        <v>690000000</v>
      </c>
      <c r="BE71" s="50">
        <v>-19000000</v>
      </c>
      <c r="BF71" s="50"/>
      <c r="BG71" s="50"/>
      <c r="BH71" s="50"/>
      <c r="BI71" s="50"/>
      <c r="BJ71" s="56">
        <v>671000000</v>
      </c>
      <c r="BK71" s="49"/>
      <c r="BL71" s="50"/>
      <c r="BM71" s="51"/>
      <c r="BN71" s="39">
        <v>671000000</v>
      </c>
      <c r="BO71" s="58"/>
      <c r="BP71" s="39">
        <v>671000000</v>
      </c>
      <c r="BQ71" s="50">
        <v>-113000000</v>
      </c>
      <c r="BR71" s="50"/>
      <c r="BS71" s="56">
        <v>558000000</v>
      </c>
    </row>
    <row r="72" spans="1:71" x14ac:dyDescent="0.2">
      <c r="A72" s="47" t="s">
        <v>251</v>
      </c>
      <c r="B72" s="47" t="s">
        <v>252</v>
      </c>
      <c r="C72" s="47" t="str">
        <f>VLOOKUP(A72,'[2]S&amp;P 500 Wikipedia'!A:D,3,FALSE)</f>
        <v>Consumer Discretionary</v>
      </c>
      <c r="D72" s="47">
        <v>288836</v>
      </c>
      <c r="E72" s="47" t="s">
        <v>16</v>
      </c>
      <c r="F72" s="47">
        <v>2018</v>
      </c>
      <c r="G72" s="47" t="s">
        <v>1292</v>
      </c>
      <c r="H72" s="48">
        <v>43434</v>
      </c>
      <c r="I72" s="48">
        <v>43493</v>
      </c>
      <c r="J72" s="48">
        <v>43493</v>
      </c>
      <c r="K72" s="47">
        <v>709000000</v>
      </c>
      <c r="L72" s="47">
        <v>710000000</v>
      </c>
      <c r="M72" s="47" t="s">
        <v>1671</v>
      </c>
      <c r="N72" s="49">
        <v>18881000000</v>
      </c>
      <c r="O72" s="50"/>
      <c r="P72" s="50"/>
      <c r="Q72" s="51"/>
      <c r="R72" s="49">
        <v>-11090000000</v>
      </c>
      <c r="S72" s="50"/>
      <c r="T72" s="50"/>
      <c r="U72" s="51"/>
      <c r="V72" s="52">
        <v>7791000000</v>
      </c>
      <c r="W72" s="52"/>
      <c r="X72" s="49">
        <v>-4467000000</v>
      </c>
      <c r="Y72" s="50">
        <v>-2450000000</v>
      </c>
      <c r="Z72" s="50"/>
      <c r="AA72" s="50"/>
      <c r="AB72" s="50"/>
      <c r="AC72" s="50">
        <v>-2017000000</v>
      </c>
      <c r="AD72" s="50"/>
      <c r="AE72" s="51"/>
      <c r="AF72" s="52">
        <v>3324000000</v>
      </c>
      <c r="AG72" s="52">
        <v>-177000000</v>
      </c>
      <c r="AH72" s="49">
        <v>-180000000</v>
      </c>
      <c r="AI72" s="50"/>
      <c r="AJ72" s="51"/>
      <c r="AK72" s="54"/>
      <c r="AL72" s="50"/>
      <c r="AM72" s="50"/>
      <c r="AN72" s="51">
        <v>3000000</v>
      </c>
      <c r="AO72" s="52">
        <v>3147000000</v>
      </c>
      <c r="AP72" s="49">
        <v>59000000</v>
      </c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1"/>
      <c r="BD72" s="54">
        <v>3206000000</v>
      </c>
      <c r="BE72" s="50">
        <v>-54000000</v>
      </c>
      <c r="BF72" s="50"/>
      <c r="BG72" s="50"/>
      <c r="BH72" s="50"/>
      <c r="BI72" s="50"/>
      <c r="BJ72" s="56">
        <v>3152000000</v>
      </c>
      <c r="BK72" s="49"/>
      <c r="BL72" s="50"/>
      <c r="BM72" s="51"/>
      <c r="BN72" s="39">
        <v>3152000000</v>
      </c>
      <c r="BO72" s="58"/>
      <c r="BP72" s="39">
        <v>3152000000</v>
      </c>
      <c r="BQ72" s="50"/>
      <c r="BR72" s="50"/>
      <c r="BS72" s="56">
        <v>3152000000</v>
      </c>
    </row>
    <row r="73" spans="1:71" x14ac:dyDescent="0.2">
      <c r="A73" s="47" t="s">
        <v>239</v>
      </c>
      <c r="B73" s="47" t="s">
        <v>240</v>
      </c>
      <c r="C73" s="47" t="str">
        <f>VLOOKUP(A73,'[2]S&amp;P 500 Wikipedia'!A:D,3,FALSE)</f>
        <v>Information Technology</v>
      </c>
      <c r="D73" s="47">
        <v>107614</v>
      </c>
      <c r="E73" s="47" t="s">
        <v>16</v>
      </c>
      <c r="F73" s="47">
        <v>2018</v>
      </c>
      <c r="G73" s="47" t="s">
        <v>1292</v>
      </c>
      <c r="H73" s="48">
        <v>43465</v>
      </c>
      <c r="I73" s="48">
        <v>43523</v>
      </c>
      <c r="J73" s="48">
        <v>43523</v>
      </c>
      <c r="K73" s="47">
        <v>273729000</v>
      </c>
      <c r="L73" s="47">
        <v>281144000</v>
      </c>
      <c r="M73" s="47" t="s">
        <v>1672</v>
      </c>
      <c r="N73" s="49">
        <v>2138022000</v>
      </c>
      <c r="O73" s="50"/>
      <c r="P73" s="50"/>
      <c r="Q73" s="51"/>
      <c r="R73" s="49">
        <v>-258747000</v>
      </c>
      <c r="S73" s="50"/>
      <c r="T73" s="50"/>
      <c r="U73" s="51"/>
      <c r="V73" s="52">
        <v>1879275000</v>
      </c>
      <c r="W73" s="52"/>
      <c r="X73" s="49">
        <v>-1471977000</v>
      </c>
      <c r="Y73" s="50">
        <v>-573075000</v>
      </c>
      <c r="Z73" s="50"/>
      <c r="AA73" s="50"/>
      <c r="AB73" s="50">
        <v>-884816000</v>
      </c>
      <c r="AC73" s="50">
        <v>-14086000</v>
      </c>
      <c r="AD73" s="50"/>
      <c r="AE73" s="51"/>
      <c r="AF73" s="52">
        <v>407298000</v>
      </c>
      <c r="AG73" s="52">
        <v>-19819000</v>
      </c>
      <c r="AH73" s="49">
        <v>-23139000</v>
      </c>
      <c r="AI73" s="50"/>
      <c r="AJ73" s="51"/>
      <c r="AK73" s="54"/>
      <c r="AL73" s="50"/>
      <c r="AM73" s="50"/>
      <c r="AN73" s="51">
        <v>3320000</v>
      </c>
      <c r="AO73" s="52">
        <v>387479000</v>
      </c>
      <c r="AP73" s="49">
        <v>-11089000</v>
      </c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1"/>
      <c r="BD73" s="54">
        <v>376390000</v>
      </c>
      <c r="BE73" s="50">
        <v>-30613000</v>
      </c>
      <c r="BF73" s="50"/>
      <c r="BG73" s="50"/>
      <c r="BH73" s="50"/>
      <c r="BI73" s="50"/>
      <c r="BJ73" s="56">
        <v>345777000</v>
      </c>
      <c r="BK73" s="49"/>
      <c r="BL73" s="50"/>
      <c r="BM73" s="51"/>
      <c r="BN73" s="39">
        <v>345777000</v>
      </c>
      <c r="BO73" s="58"/>
      <c r="BP73" s="39">
        <v>345777000</v>
      </c>
      <c r="BQ73" s="50"/>
      <c r="BR73" s="50"/>
      <c r="BS73" s="56">
        <v>345777000</v>
      </c>
    </row>
    <row r="74" spans="1:71" x14ac:dyDescent="0.2">
      <c r="A74" s="47" t="s">
        <v>263</v>
      </c>
      <c r="B74" s="47" t="s">
        <v>263</v>
      </c>
      <c r="C74" s="47" t="str">
        <f>VLOOKUP(A74,'[2]S&amp;P 500 Wikipedia'!A:D,3,FALSE)</f>
        <v>Information Technology</v>
      </c>
      <c r="D74" s="47">
        <v>683318</v>
      </c>
      <c r="E74" s="47" t="s">
        <v>16</v>
      </c>
      <c r="F74" s="47">
        <v>2018</v>
      </c>
      <c r="G74" s="47" t="s">
        <v>1292</v>
      </c>
      <c r="H74" s="48">
        <v>43465</v>
      </c>
      <c r="I74" s="48">
        <v>43523</v>
      </c>
      <c r="J74" s="48">
        <v>43523</v>
      </c>
      <c r="K74" s="47">
        <v>150900000</v>
      </c>
      <c r="L74" s="47">
        <v>153600000</v>
      </c>
      <c r="M74" s="47" t="s">
        <v>1673</v>
      </c>
      <c r="N74" s="49">
        <v>16240500000</v>
      </c>
      <c r="O74" s="50"/>
      <c r="P74" s="50"/>
      <c r="Q74" s="51"/>
      <c r="R74" s="49">
        <v>-13533600000</v>
      </c>
      <c r="S74" s="50"/>
      <c r="T74" s="50"/>
      <c r="U74" s="51"/>
      <c r="V74" s="52">
        <v>2706900000</v>
      </c>
      <c r="W74" s="52"/>
      <c r="X74" s="49">
        <v>-1719600000</v>
      </c>
      <c r="Y74" s="50">
        <v>-1719600000</v>
      </c>
      <c r="Z74" s="50"/>
      <c r="AA74" s="50"/>
      <c r="AB74" s="50"/>
      <c r="AC74" s="50"/>
      <c r="AD74" s="50"/>
      <c r="AE74" s="51"/>
      <c r="AF74" s="52">
        <v>987300000</v>
      </c>
      <c r="AG74" s="52">
        <v>-146800000</v>
      </c>
      <c r="AH74" s="49">
        <v>-148600000</v>
      </c>
      <c r="AI74" s="50"/>
      <c r="AJ74" s="51"/>
      <c r="AK74" s="54"/>
      <c r="AL74" s="50"/>
      <c r="AM74" s="50"/>
      <c r="AN74" s="51">
        <v>1800000</v>
      </c>
      <c r="AO74" s="52">
        <v>840500000</v>
      </c>
      <c r="AP74" s="49">
        <v>0</v>
      </c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1"/>
      <c r="BD74" s="54">
        <v>840500000</v>
      </c>
      <c r="BE74" s="50">
        <v>-197500000</v>
      </c>
      <c r="BF74" s="50"/>
      <c r="BG74" s="50"/>
      <c r="BH74" s="50"/>
      <c r="BI74" s="50"/>
      <c r="BJ74" s="56">
        <v>643000000</v>
      </c>
      <c r="BK74" s="49"/>
      <c r="BL74" s="50"/>
      <c r="BM74" s="51"/>
      <c r="BN74" s="39">
        <v>643000000</v>
      </c>
      <c r="BO74" s="58"/>
      <c r="BP74" s="39">
        <v>643000000</v>
      </c>
      <c r="BQ74" s="50"/>
      <c r="BR74" s="50"/>
      <c r="BS74" s="56">
        <v>643000000</v>
      </c>
    </row>
    <row r="75" spans="1:71" x14ac:dyDescent="0.2">
      <c r="A75" s="47" t="s">
        <v>265</v>
      </c>
      <c r="B75" s="47" t="s">
        <v>266</v>
      </c>
      <c r="C75" s="47" t="str">
        <f>VLOOKUP(A75,'[2]S&amp;P 500 Wikipedia'!A:D,3,FALSE)</f>
        <v>Materials</v>
      </c>
      <c r="D75" s="47">
        <v>109593</v>
      </c>
      <c r="E75" s="47" t="s">
        <v>16</v>
      </c>
      <c r="F75" s="47">
        <v>2018</v>
      </c>
      <c r="G75" s="47" t="s">
        <v>1292</v>
      </c>
      <c r="H75" s="48">
        <v>43465</v>
      </c>
      <c r="I75" s="48">
        <v>43503</v>
      </c>
      <c r="J75" s="48">
        <v>43503</v>
      </c>
      <c r="K75" s="47">
        <v>134305269</v>
      </c>
      <c r="L75" s="47">
        <v>135416858</v>
      </c>
      <c r="M75" s="47" t="s">
        <v>1674</v>
      </c>
      <c r="N75" s="49">
        <v>7155000000</v>
      </c>
      <c r="O75" s="50"/>
      <c r="P75" s="50"/>
      <c r="Q75" s="51"/>
      <c r="R75" s="49">
        <v>-5183000000</v>
      </c>
      <c r="S75" s="50"/>
      <c r="T75" s="50"/>
      <c r="U75" s="51"/>
      <c r="V75" s="52">
        <v>1972000000</v>
      </c>
      <c r="W75" s="52"/>
      <c r="X75" s="49">
        <v>-633000000</v>
      </c>
      <c r="Y75" s="50">
        <v>-546000000</v>
      </c>
      <c r="Z75" s="50"/>
      <c r="AA75" s="50"/>
      <c r="AB75" s="50">
        <v>-72000000</v>
      </c>
      <c r="AC75" s="50">
        <v>-24000000</v>
      </c>
      <c r="AD75" s="50"/>
      <c r="AE75" s="51">
        <v>9000000</v>
      </c>
      <c r="AF75" s="52">
        <v>1339000000</v>
      </c>
      <c r="AG75" s="52">
        <v>239000000</v>
      </c>
      <c r="AH75" s="49">
        <v>-119000000</v>
      </c>
      <c r="AI75" s="50"/>
      <c r="AJ75" s="51"/>
      <c r="AK75" s="54">
        <v>117000000</v>
      </c>
      <c r="AL75" s="50"/>
      <c r="AM75" s="50">
        <v>233000000</v>
      </c>
      <c r="AN75" s="51">
        <v>8000000</v>
      </c>
      <c r="AO75" s="52">
        <v>1578000000</v>
      </c>
      <c r="AP75" s="49">
        <v>-68000000</v>
      </c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1"/>
      <c r="BD75" s="54">
        <v>1510000000</v>
      </c>
      <c r="BE75" s="50">
        <v>-292000000</v>
      </c>
      <c r="BF75" s="50"/>
      <c r="BG75" s="50"/>
      <c r="BH75" s="50"/>
      <c r="BI75" s="50"/>
      <c r="BJ75" s="56">
        <v>1218000000</v>
      </c>
      <c r="BK75" s="49">
        <v>-5000000</v>
      </c>
      <c r="BL75" s="50">
        <v>-5000000</v>
      </c>
      <c r="BM75" s="51"/>
      <c r="BN75" s="39">
        <v>1213000000</v>
      </c>
      <c r="BO75" s="58">
        <v>-6000000</v>
      </c>
      <c r="BP75" s="39">
        <v>1207000000</v>
      </c>
      <c r="BQ75" s="50"/>
      <c r="BR75" s="50"/>
      <c r="BS75" s="56">
        <v>1207000000</v>
      </c>
    </row>
    <row r="76" spans="1:71" x14ac:dyDescent="0.2">
      <c r="A76" s="47" t="s">
        <v>277</v>
      </c>
      <c r="B76" s="47" t="s">
        <v>278</v>
      </c>
      <c r="C76" s="47" t="str">
        <f>VLOOKUP(A76,'[2]S&amp;P 500 Wikipedia'!A:D,3,FALSE)</f>
        <v>Health Care</v>
      </c>
      <c r="D76" s="47">
        <v>259186</v>
      </c>
      <c r="E76" s="47" t="s">
        <v>16</v>
      </c>
      <c r="F76" s="47">
        <v>2018</v>
      </c>
      <c r="G76" s="47" t="s">
        <v>1292</v>
      </c>
      <c r="H76" s="48">
        <v>43465</v>
      </c>
      <c r="I76" s="48">
        <v>43504</v>
      </c>
      <c r="J76" s="48">
        <v>43504</v>
      </c>
      <c r="K76" s="47">
        <v>330084000</v>
      </c>
      <c r="L76" s="47">
        <v>333572000</v>
      </c>
      <c r="M76" s="47" t="s">
        <v>1675</v>
      </c>
      <c r="N76" s="49">
        <v>5366325000</v>
      </c>
      <c r="O76" s="50"/>
      <c r="P76" s="50"/>
      <c r="Q76" s="51"/>
      <c r="R76" s="49">
        <v>-937348000</v>
      </c>
      <c r="S76" s="50"/>
      <c r="T76" s="50"/>
      <c r="U76" s="51"/>
      <c r="V76" s="52">
        <v>4428977000</v>
      </c>
      <c r="W76" s="52"/>
      <c r="X76" s="49">
        <v>-3566828000</v>
      </c>
      <c r="Y76" s="50">
        <v>-2883165000</v>
      </c>
      <c r="Z76" s="50"/>
      <c r="AA76" s="50"/>
      <c r="AB76" s="50">
        <v>-683663000</v>
      </c>
      <c r="AC76" s="50"/>
      <c r="AD76" s="50"/>
      <c r="AE76" s="51"/>
      <c r="AF76" s="52">
        <v>862149000</v>
      </c>
      <c r="AG76" s="52">
        <v>26066000</v>
      </c>
      <c r="AH76" s="49"/>
      <c r="AI76" s="50"/>
      <c r="AJ76" s="51"/>
      <c r="AK76" s="54"/>
      <c r="AL76" s="50"/>
      <c r="AM76" s="50"/>
      <c r="AN76" s="51"/>
      <c r="AO76" s="52">
        <v>888215000</v>
      </c>
      <c r="AP76" s="49">
        <v>-87364000</v>
      </c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1"/>
      <c r="BD76" s="54">
        <v>800851000</v>
      </c>
      <c r="BE76" s="50">
        <v>-170792000</v>
      </c>
      <c r="BF76" s="50"/>
      <c r="BG76" s="50"/>
      <c r="BH76" s="50"/>
      <c r="BI76" s="50"/>
      <c r="BJ76" s="56">
        <v>630059000</v>
      </c>
      <c r="BK76" s="49"/>
      <c r="BL76" s="50"/>
      <c r="BM76" s="51"/>
      <c r="BN76" s="39">
        <v>630059000</v>
      </c>
      <c r="BO76" s="58"/>
      <c r="BP76" s="39">
        <v>630059000</v>
      </c>
      <c r="BQ76" s="50"/>
      <c r="BR76" s="50"/>
      <c r="BS76" s="56">
        <v>630059000</v>
      </c>
    </row>
    <row r="77" spans="1:71" x14ac:dyDescent="0.2">
      <c r="A77" s="47" t="s">
        <v>280</v>
      </c>
      <c r="B77" s="47" t="s">
        <v>281</v>
      </c>
      <c r="C77" s="47" t="str">
        <f>VLOOKUP(A77,'[2]S&amp;P 500 Wikipedia'!A:D,3,FALSE)</f>
        <v>Materials</v>
      </c>
      <c r="D77" s="47">
        <v>119051</v>
      </c>
      <c r="E77" s="47" t="s">
        <v>16</v>
      </c>
      <c r="F77" s="47">
        <v>2018</v>
      </c>
      <c r="G77" s="47" t="s">
        <v>1292</v>
      </c>
      <c r="H77" s="48">
        <v>43465</v>
      </c>
      <c r="I77" s="48">
        <v>43518</v>
      </c>
      <c r="J77" s="48">
        <v>43518</v>
      </c>
      <c r="K77" s="47">
        <v>232600000</v>
      </c>
      <c r="L77" s="47">
        <v>233800000</v>
      </c>
      <c r="M77" s="47" t="s">
        <v>1676</v>
      </c>
      <c r="N77" s="49">
        <v>4429000000</v>
      </c>
      <c r="O77" s="50"/>
      <c r="P77" s="50"/>
      <c r="Q77" s="51"/>
      <c r="R77" s="49">
        <v>-3512000000</v>
      </c>
      <c r="S77" s="50"/>
      <c r="T77" s="50"/>
      <c r="U77" s="51"/>
      <c r="V77" s="52">
        <v>917000000</v>
      </c>
      <c r="W77" s="52"/>
      <c r="X77" s="49">
        <v>-187000000</v>
      </c>
      <c r="Y77" s="50">
        <v>-214000000</v>
      </c>
      <c r="Z77" s="50"/>
      <c r="AA77" s="50"/>
      <c r="AB77" s="50"/>
      <c r="AC77" s="50"/>
      <c r="AD77" s="50"/>
      <c r="AE77" s="51">
        <v>27000000</v>
      </c>
      <c r="AF77" s="52">
        <v>730000000</v>
      </c>
      <c r="AG77" s="52">
        <v>-183000000</v>
      </c>
      <c r="AH77" s="49">
        <v>-228000000</v>
      </c>
      <c r="AI77" s="50"/>
      <c r="AJ77" s="51"/>
      <c r="AK77" s="54"/>
      <c r="AL77" s="50"/>
      <c r="AM77" s="50">
        <v>36000000</v>
      </c>
      <c r="AN77" s="51">
        <v>9000000</v>
      </c>
      <c r="AO77" s="52">
        <v>547000000</v>
      </c>
      <c r="AP77" s="49">
        <v>0</v>
      </c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1"/>
      <c r="BD77" s="54">
        <v>547000000</v>
      </c>
      <c r="BE77" s="50">
        <v>-119000000</v>
      </c>
      <c r="BF77" s="50"/>
      <c r="BG77" s="50"/>
      <c r="BH77" s="50"/>
      <c r="BI77" s="50"/>
      <c r="BJ77" s="56">
        <v>428000000</v>
      </c>
      <c r="BK77" s="49"/>
      <c r="BL77" s="50"/>
      <c r="BM77" s="51"/>
      <c r="BN77" s="39">
        <v>428000000</v>
      </c>
      <c r="BO77" s="58">
        <v>-138000000</v>
      </c>
      <c r="BP77" s="39">
        <v>290000000</v>
      </c>
      <c r="BQ77" s="50"/>
      <c r="BR77" s="50"/>
      <c r="BS77" s="56">
        <v>290000000</v>
      </c>
    </row>
    <row r="78" spans="1:71" x14ac:dyDescent="0.2">
      <c r="A78" s="47" t="s">
        <v>292</v>
      </c>
      <c r="B78" s="47" t="s">
        <v>293</v>
      </c>
      <c r="C78" s="47" t="str">
        <f>VLOOKUP(A78,'[2]S&amp;P 500 Wikipedia'!A:D,3,FALSE)</f>
        <v>Consumer Staples</v>
      </c>
      <c r="D78" s="47">
        <v>378113</v>
      </c>
      <c r="E78" s="47" t="s">
        <v>16</v>
      </c>
      <c r="F78" s="47">
        <v>2018</v>
      </c>
      <c r="G78" s="47" t="s">
        <v>1292</v>
      </c>
      <c r="H78" s="48">
        <v>43465</v>
      </c>
      <c r="I78" s="48">
        <v>43517</v>
      </c>
      <c r="J78" s="48">
        <v>43517</v>
      </c>
      <c r="K78" s="47">
        <v>245500000</v>
      </c>
      <c r="L78" s="47">
        <v>250700000</v>
      </c>
      <c r="M78" s="47" t="s">
        <v>1677</v>
      </c>
      <c r="N78" s="49">
        <v>4145900000</v>
      </c>
      <c r="O78" s="50"/>
      <c r="P78" s="50"/>
      <c r="Q78" s="51"/>
      <c r="R78" s="49">
        <v>-2305100000</v>
      </c>
      <c r="S78" s="50"/>
      <c r="T78" s="50"/>
      <c r="U78" s="51"/>
      <c r="V78" s="52">
        <v>1840800000</v>
      </c>
      <c r="W78" s="52"/>
      <c r="X78" s="49">
        <v>-1049100000</v>
      </c>
      <c r="Y78" s="50">
        <v>-1049100000</v>
      </c>
      <c r="Z78" s="50"/>
      <c r="AA78" s="50"/>
      <c r="AB78" s="50"/>
      <c r="AC78" s="50"/>
      <c r="AD78" s="50"/>
      <c r="AE78" s="51"/>
      <c r="AF78" s="52">
        <v>791700000</v>
      </c>
      <c r="AG78" s="52">
        <v>-72200000</v>
      </c>
      <c r="AH78" s="49">
        <v>-79400000</v>
      </c>
      <c r="AI78" s="50"/>
      <c r="AJ78" s="51"/>
      <c r="AK78" s="54">
        <v>1900000</v>
      </c>
      <c r="AL78" s="50"/>
      <c r="AM78" s="50">
        <v>9200000</v>
      </c>
      <c r="AN78" s="51">
        <v>-3900000</v>
      </c>
      <c r="AO78" s="52">
        <v>719500000</v>
      </c>
      <c r="AP78" s="49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1"/>
      <c r="BD78" s="54">
        <v>719500000</v>
      </c>
      <c r="BE78" s="50">
        <v>-150900000</v>
      </c>
      <c r="BF78" s="50"/>
      <c r="BG78" s="50"/>
      <c r="BH78" s="50"/>
      <c r="BI78" s="50"/>
      <c r="BJ78" s="56">
        <v>568600000</v>
      </c>
      <c r="BK78" s="49"/>
      <c r="BL78" s="50"/>
      <c r="BM78" s="51"/>
      <c r="BN78" s="39">
        <v>568600000</v>
      </c>
      <c r="BO78" s="58"/>
      <c r="BP78" s="39">
        <v>568600000</v>
      </c>
      <c r="BQ78" s="50"/>
      <c r="BR78" s="50"/>
      <c r="BS78" s="56">
        <v>568600000</v>
      </c>
    </row>
    <row r="79" spans="1:71" x14ac:dyDescent="0.2">
      <c r="A79" s="47" t="s">
        <v>233</v>
      </c>
      <c r="B79" s="47" t="s">
        <v>234</v>
      </c>
      <c r="C79" s="47" t="str">
        <f>VLOOKUP(A79,'[2]S&amp;P 500 Wikipedia'!A:D,3,FALSE)</f>
        <v>Industrials</v>
      </c>
      <c r="D79" s="47">
        <v>378101</v>
      </c>
      <c r="E79" s="47" t="s">
        <v>16</v>
      </c>
      <c r="F79" s="47">
        <v>2018</v>
      </c>
      <c r="G79" s="47" t="s">
        <v>1292</v>
      </c>
      <c r="H79" s="48">
        <v>43465</v>
      </c>
      <c r="I79" s="48">
        <v>43521</v>
      </c>
      <c r="J79" s="48">
        <v>43521</v>
      </c>
      <c r="K79" s="47">
        <v>139010000</v>
      </c>
      <c r="L79" s="47">
        <v>140405000</v>
      </c>
      <c r="M79" s="47" t="s">
        <v>1678</v>
      </c>
      <c r="N79" s="49">
        <v>16631172000</v>
      </c>
      <c r="O79" s="50"/>
      <c r="P79" s="50"/>
      <c r="Q79" s="51"/>
      <c r="R79" s="49">
        <v>-13925937000</v>
      </c>
      <c r="S79" s="50"/>
      <c r="T79" s="50"/>
      <c r="U79" s="51"/>
      <c r="V79" s="52">
        <v>2705235000</v>
      </c>
      <c r="W79" s="52"/>
      <c r="X79" s="49">
        <v>-1793152000</v>
      </c>
      <c r="Y79" s="50">
        <v>-1793152000</v>
      </c>
      <c r="Z79" s="50"/>
      <c r="AA79" s="50"/>
      <c r="AB79" s="50"/>
      <c r="AC79" s="50"/>
      <c r="AD79" s="50"/>
      <c r="AE79" s="51"/>
      <c r="AF79" s="52">
        <v>912083000</v>
      </c>
      <c r="AG79" s="52">
        <v>-31810000</v>
      </c>
      <c r="AH79" s="49">
        <v>-31810000</v>
      </c>
      <c r="AI79" s="50"/>
      <c r="AJ79" s="51"/>
      <c r="AK79" s="54"/>
      <c r="AL79" s="50"/>
      <c r="AM79" s="50"/>
      <c r="AN79" s="51"/>
      <c r="AO79" s="52">
        <v>880273000</v>
      </c>
      <c r="AP79" s="49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1"/>
      <c r="BD79" s="54">
        <v>880273000</v>
      </c>
      <c r="BE79" s="50">
        <v>-215768000</v>
      </c>
      <c r="BF79" s="50"/>
      <c r="BG79" s="50"/>
      <c r="BH79" s="50"/>
      <c r="BI79" s="50"/>
      <c r="BJ79" s="56">
        <v>664505000</v>
      </c>
      <c r="BK79" s="49"/>
      <c r="BL79" s="50"/>
      <c r="BM79" s="51"/>
      <c r="BN79" s="39">
        <v>664505000</v>
      </c>
      <c r="BO79" s="58"/>
      <c r="BP79" s="39">
        <v>664505000</v>
      </c>
      <c r="BQ79" s="50"/>
      <c r="BR79" s="50"/>
      <c r="BS79" s="56">
        <v>664505000</v>
      </c>
    </row>
    <row r="80" spans="1:71" x14ac:dyDescent="0.2">
      <c r="A80" s="47" t="s">
        <v>283</v>
      </c>
      <c r="B80" s="47" t="s">
        <v>284</v>
      </c>
      <c r="C80" s="47" t="str">
        <f>VLOOKUP(A80,'[2]S&amp;P 500 Wikipedia'!A:D,3,FALSE)</f>
        <v>Communication Services</v>
      </c>
      <c r="D80" s="47">
        <v>378110</v>
      </c>
      <c r="E80" s="47" t="s">
        <v>16</v>
      </c>
      <c r="F80" s="47">
        <v>2018</v>
      </c>
      <c r="G80" s="47" t="s">
        <v>1292</v>
      </c>
      <c r="H80" s="48">
        <v>43465</v>
      </c>
      <c r="I80" s="48">
        <v>43496</v>
      </c>
      <c r="J80" s="48">
        <v>43496</v>
      </c>
      <c r="K80" s="47">
        <v>232356665</v>
      </c>
      <c r="L80" s="47">
        <v>235525226</v>
      </c>
      <c r="M80" s="47" t="s">
        <v>1679</v>
      </c>
      <c r="N80" s="49">
        <v>43634000000</v>
      </c>
      <c r="O80" s="50"/>
      <c r="P80" s="50"/>
      <c r="Q80" s="51"/>
      <c r="R80" s="36">
        <v>0</v>
      </c>
      <c r="S80" s="50"/>
      <c r="T80" s="50"/>
      <c r="U80" s="51"/>
      <c r="V80" s="52">
        <v>43634000000</v>
      </c>
      <c r="W80" s="52"/>
      <c r="X80" s="49">
        <v>-38413000000</v>
      </c>
      <c r="Y80" s="50"/>
      <c r="Z80" s="50"/>
      <c r="AA80" s="50"/>
      <c r="AB80" s="50"/>
      <c r="AC80" s="50">
        <v>-10318000000</v>
      </c>
      <c r="AD80" s="50"/>
      <c r="AE80" s="51">
        <v>-28095000000</v>
      </c>
      <c r="AF80" s="52">
        <v>5221000000</v>
      </c>
      <c r="AG80" s="52">
        <v>-3617000000</v>
      </c>
      <c r="AH80" s="49">
        <v>-3540000000</v>
      </c>
      <c r="AI80" s="50"/>
      <c r="AJ80" s="51"/>
      <c r="AK80" s="54"/>
      <c r="AL80" s="50"/>
      <c r="AM80" s="50"/>
      <c r="AN80" s="51">
        <v>-77000000</v>
      </c>
      <c r="AO80" s="52">
        <v>1604000000</v>
      </c>
      <c r="AP80" s="49">
        <v>82000000</v>
      </c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1"/>
      <c r="BD80" s="54">
        <v>1686000000</v>
      </c>
      <c r="BE80" s="50">
        <v>-180000000</v>
      </c>
      <c r="BF80" s="50"/>
      <c r="BG80" s="50"/>
      <c r="BH80" s="50"/>
      <c r="BI80" s="50"/>
      <c r="BJ80" s="56">
        <v>1506000000</v>
      </c>
      <c r="BK80" s="49"/>
      <c r="BL80" s="50"/>
      <c r="BM80" s="51"/>
      <c r="BN80" s="39">
        <v>1506000000</v>
      </c>
      <c r="BO80" s="58">
        <v>-276000000</v>
      </c>
      <c r="BP80" s="39">
        <v>1230000000</v>
      </c>
      <c r="BQ80" s="50"/>
      <c r="BR80" s="50"/>
      <c r="BS80" s="56">
        <v>1230000000</v>
      </c>
    </row>
    <row r="81" spans="1:71" x14ac:dyDescent="0.2">
      <c r="A81" s="47" t="s">
        <v>316</v>
      </c>
      <c r="B81" s="47" t="s">
        <v>317</v>
      </c>
      <c r="C81" s="47" t="str">
        <f>VLOOKUP(A81,'[2]S&amp;P 500 Wikipedia'!A:D,3,FALSE)</f>
        <v>Consumer Staples</v>
      </c>
      <c r="D81" s="47">
        <v>255327</v>
      </c>
      <c r="E81" s="47" t="s">
        <v>16</v>
      </c>
      <c r="F81" s="47">
        <v>2018</v>
      </c>
      <c r="G81" s="47" t="s">
        <v>1292</v>
      </c>
      <c r="H81" s="48">
        <v>43465</v>
      </c>
      <c r="I81" s="48">
        <v>43517</v>
      </c>
      <c r="J81" s="48">
        <v>43517</v>
      </c>
      <c r="K81" s="47">
        <v>870600000</v>
      </c>
      <c r="L81" s="47">
        <v>873000000</v>
      </c>
      <c r="M81" s="47" t="s">
        <v>1680</v>
      </c>
      <c r="N81" s="49">
        <v>15544000000</v>
      </c>
      <c r="O81" s="50"/>
      <c r="P81" s="50"/>
      <c r="Q81" s="51"/>
      <c r="R81" s="49">
        <v>-6313000000</v>
      </c>
      <c r="S81" s="50"/>
      <c r="T81" s="50"/>
      <c r="U81" s="51"/>
      <c r="V81" s="52">
        <v>9231000000</v>
      </c>
      <c r="W81" s="52"/>
      <c r="X81" s="49">
        <v>-5537000000</v>
      </c>
      <c r="Y81" s="50">
        <v>-5389000000</v>
      </c>
      <c r="Z81" s="50"/>
      <c r="AA81" s="50"/>
      <c r="AB81" s="50"/>
      <c r="AC81" s="50"/>
      <c r="AD81" s="50"/>
      <c r="AE81" s="51">
        <v>-148000000</v>
      </c>
      <c r="AF81" s="52">
        <v>3694000000</v>
      </c>
      <c r="AG81" s="52">
        <v>-143000000</v>
      </c>
      <c r="AH81" s="49">
        <v>-143000000</v>
      </c>
      <c r="AI81" s="50"/>
      <c r="AJ81" s="51"/>
      <c r="AK81" s="54"/>
      <c r="AL81" s="50"/>
      <c r="AM81" s="50"/>
      <c r="AN81" s="51"/>
      <c r="AO81" s="52">
        <v>3551000000</v>
      </c>
      <c r="AP81" s="49">
        <v>-87000000</v>
      </c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1"/>
      <c r="BD81" s="54">
        <v>3464000000</v>
      </c>
      <c r="BE81" s="50">
        <v>-906000000</v>
      </c>
      <c r="BF81" s="50"/>
      <c r="BG81" s="50"/>
      <c r="BH81" s="50"/>
      <c r="BI81" s="50"/>
      <c r="BJ81" s="56">
        <v>2558000000</v>
      </c>
      <c r="BK81" s="49"/>
      <c r="BL81" s="50"/>
      <c r="BM81" s="51"/>
      <c r="BN81" s="39">
        <v>2558000000</v>
      </c>
      <c r="BO81" s="58">
        <v>-158000000</v>
      </c>
      <c r="BP81" s="39">
        <v>2400000000</v>
      </c>
      <c r="BQ81" s="50"/>
      <c r="BR81" s="50"/>
      <c r="BS81" s="56">
        <v>2400000000</v>
      </c>
    </row>
    <row r="82" spans="1:71" x14ac:dyDescent="0.2">
      <c r="A82" s="47" t="s">
        <v>1126</v>
      </c>
      <c r="B82" s="47" t="s">
        <v>1127</v>
      </c>
      <c r="C82" s="47" t="str">
        <f>VLOOKUP(A82,'[2]S&amp;P 500 Wikipedia'!A:D,3,FALSE)</f>
        <v>Consumer Staples</v>
      </c>
      <c r="D82" s="47">
        <v>218764</v>
      </c>
      <c r="E82" s="47" t="s">
        <v>16</v>
      </c>
      <c r="F82" s="47">
        <v>2019</v>
      </c>
      <c r="G82" s="47" t="s">
        <v>1292</v>
      </c>
      <c r="H82" s="48">
        <v>43646</v>
      </c>
      <c r="I82" s="48">
        <v>43691</v>
      </c>
      <c r="J82" s="48">
        <v>43691</v>
      </c>
      <c r="K82" s="47">
        <v>127734000</v>
      </c>
      <c r="L82" s="47">
        <v>129792000</v>
      </c>
      <c r="M82" s="47" t="s">
        <v>1681</v>
      </c>
      <c r="N82" s="49">
        <v>6214000000</v>
      </c>
      <c r="O82" s="50"/>
      <c r="P82" s="50"/>
      <c r="Q82" s="51"/>
      <c r="R82" s="49">
        <v>-3486000000</v>
      </c>
      <c r="S82" s="50"/>
      <c r="T82" s="50"/>
      <c r="U82" s="51"/>
      <c r="V82" s="52">
        <v>2728000000</v>
      </c>
      <c r="W82" s="52"/>
      <c r="X82" s="49">
        <v>-1607000000</v>
      </c>
      <c r="Y82" s="50">
        <v>-1468000000</v>
      </c>
      <c r="Z82" s="50"/>
      <c r="AA82" s="50"/>
      <c r="AB82" s="50">
        <v>-136000000</v>
      </c>
      <c r="AC82" s="50"/>
      <c r="AD82" s="50"/>
      <c r="AE82" s="51">
        <v>-3000000</v>
      </c>
      <c r="AF82" s="52">
        <v>1121000000</v>
      </c>
      <c r="AG82" s="52">
        <v>-97000000</v>
      </c>
      <c r="AH82" s="49">
        <v>-97000000</v>
      </c>
      <c r="AI82" s="50"/>
      <c r="AJ82" s="51"/>
      <c r="AK82" s="54"/>
      <c r="AL82" s="50"/>
      <c r="AM82" s="50"/>
      <c r="AN82" s="51"/>
      <c r="AO82" s="52">
        <v>1024000000</v>
      </c>
      <c r="AP82" s="49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1"/>
      <c r="BD82" s="54">
        <v>1024000000</v>
      </c>
      <c r="BE82" s="50">
        <v>-204000000</v>
      </c>
      <c r="BF82" s="50"/>
      <c r="BG82" s="50"/>
      <c r="BH82" s="50"/>
      <c r="BI82" s="50"/>
      <c r="BJ82" s="56">
        <v>820000000</v>
      </c>
      <c r="BK82" s="49"/>
      <c r="BL82" s="50"/>
      <c r="BM82" s="51"/>
      <c r="BN82" s="39">
        <v>820000000</v>
      </c>
      <c r="BO82" s="58"/>
      <c r="BP82" s="39">
        <v>820000000</v>
      </c>
      <c r="BQ82" s="50"/>
      <c r="BR82" s="50"/>
      <c r="BS82" s="56">
        <v>820000000</v>
      </c>
    </row>
    <row r="83" spans="1:71" x14ac:dyDescent="0.2">
      <c r="A83" s="47" t="s">
        <v>319</v>
      </c>
      <c r="B83" s="47" t="s">
        <v>320</v>
      </c>
      <c r="C83" s="47" t="str">
        <f>VLOOKUP(A83,'[2]S&amp;P 500 Wikipedia'!A:D,3,FALSE)</f>
        <v>Communication Services</v>
      </c>
      <c r="D83" s="47">
        <v>106366</v>
      </c>
      <c r="E83" s="47" t="s">
        <v>16</v>
      </c>
      <c r="F83" s="47">
        <v>2018</v>
      </c>
      <c r="G83" s="47" t="s">
        <v>1292</v>
      </c>
      <c r="H83" s="48">
        <v>43465</v>
      </c>
      <c r="I83" s="48">
        <v>43496</v>
      </c>
      <c r="J83" s="48">
        <v>43496</v>
      </c>
      <c r="K83" s="47">
        <v>4584000000</v>
      </c>
      <c r="L83" s="47">
        <v>4640000000</v>
      </c>
      <c r="M83" s="47" t="s">
        <v>1682</v>
      </c>
      <c r="N83" s="49">
        <v>94507000000</v>
      </c>
      <c r="O83" s="50"/>
      <c r="P83" s="50"/>
      <c r="Q83" s="51"/>
      <c r="R83" s="49">
        <v>-29692000000</v>
      </c>
      <c r="S83" s="50"/>
      <c r="T83" s="50"/>
      <c r="U83" s="51"/>
      <c r="V83" s="52">
        <v>64815000000</v>
      </c>
      <c r="W83" s="52"/>
      <c r="X83" s="49">
        <v>-45806000000</v>
      </c>
      <c r="Y83" s="50">
        <v>-35130000000</v>
      </c>
      <c r="Z83" s="50"/>
      <c r="AA83" s="50"/>
      <c r="AB83" s="50"/>
      <c r="AC83" s="50">
        <v>-11017000000</v>
      </c>
      <c r="AD83" s="50"/>
      <c r="AE83" s="51">
        <v>341000000</v>
      </c>
      <c r="AF83" s="52">
        <v>19009000000</v>
      </c>
      <c r="AG83" s="52">
        <v>-3767000000</v>
      </c>
      <c r="AH83" s="49">
        <v>-3542000000</v>
      </c>
      <c r="AI83" s="50"/>
      <c r="AJ83" s="51"/>
      <c r="AK83" s="54"/>
      <c r="AL83" s="50"/>
      <c r="AM83" s="50"/>
      <c r="AN83" s="51">
        <v>-225000000</v>
      </c>
      <c r="AO83" s="52">
        <v>15242000000</v>
      </c>
      <c r="AP83" s="49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1"/>
      <c r="BD83" s="54">
        <v>15242000000</v>
      </c>
      <c r="BE83" s="50">
        <v>-3380000000</v>
      </c>
      <c r="BF83" s="50"/>
      <c r="BG83" s="50"/>
      <c r="BH83" s="50"/>
      <c r="BI83" s="50"/>
      <c r="BJ83" s="56">
        <v>11862000000</v>
      </c>
      <c r="BK83" s="49"/>
      <c r="BL83" s="50"/>
      <c r="BM83" s="51"/>
      <c r="BN83" s="39">
        <v>11862000000</v>
      </c>
      <c r="BO83" s="58">
        <v>-131000000</v>
      </c>
      <c r="BP83" s="39">
        <v>11731000000</v>
      </c>
      <c r="BQ83" s="50"/>
      <c r="BR83" s="50"/>
      <c r="BS83" s="56">
        <v>11731000000</v>
      </c>
    </row>
    <row r="84" spans="1:71" x14ac:dyDescent="0.2">
      <c r="A84" s="47" t="s">
        <v>304</v>
      </c>
      <c r="B84" s="47" t="s">
        <v>305</v>
      </c>
      <c r="C84" s="47" t="str">
        <f>VLOOKUP(A84,'[2]S&amp;P 500 Wikipedia'!A:D,3,FALSE)</f>
        <v>Financials</v>
      </c>
      <c r="D84" s="47">
        <v>378116</v>
      </c>
      <c r="E84" s="47" t="s">
        <v>16</v>
      </c>
      <c r="F84" s="47">
        <v>2018</v>
      </c>
      <c r="G84" s="47" t="s">
        <v>1292</v>
      </c>
      <c r="H84" s="48">
        <v>43465</v>
      </c>
      <c r="I84" s="48">
        <v>43524</v>
      </c>
      <c r="J84" s="48">
        <v>43524</v>
      </c>
      <c r="K84" s="47">
        <v>342344000</v>
      </c>
      <c r="L84" s="47">
        <v>343737000</v>
      </c>
      <c r="M84" s="47" t="s">
        <v>1683</v>
      </c>
      <c r="N84" s="49">
        <v>4309400000</v>
      </c>
      <c r="O84" s="50"/>
      <c r="P84" s="50"/>
      <c r="Q84" s="51"/>
      <c r="R84" s="49">
        <v>-1126100000</v>
      </c>
      <c r="S84" s="50"/>
      <c r="T84" s="50"/>
      <c r="U84" s="51"/>
      <c r="V84" s="52">
        <v>3183300000</v>
      </c>
      <c r="W84" s="52"/>
      <c r="X84" s="49">
        <v>-575700000</v>
      </c>
      <c r="Y84" s="50"/>
      <c r="Z84" s="50"/>
      <c r="AA84" s="50"/>
      <c r="AB84" s="50"/>
      <c r="AC84" s="50">
        <v>-248700000</v>
      </c>
      <c r="AD84" s="50"/>
      <c r="AE84" s="51">
        <v>-327000000</v>
      </c>
      <c r="AF84" s="52">
        <v>2607600000</v>
      </c>
      <c r="AG84" s="52">
        <v>170200000</v>
      </c>
      <c r="AH84" s="49">
        <v>-157700000</v>
      </c>
      <c r="AI84" s="50"/>
      <c r="AJ84" s="51"/>
      <c r="AK84" s="54">
        <v>745100000</v>
      </c>
      <c r="AL84" s="50"/>
      <c r="AM84" s="50">
        <v>152800000</v>
      </c>
      <c r="AN84" s="51">
        <v>-570000000</v>
      </c>
      <c r="AO84" s="52">
        <v>2777800000</v>
      </c>
      <c r="AP84" s="49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1"/>
      <c r="BD84" s="54">
        <v>2777800000</v>
      </c>
      <c r="BE84" s="50">
        <v>-814100000</v>
      </c>
      <c r="BF84" s="50"/>
      <c r="BG84" s="50"/>
      <c r="BH84" s="50"/>
      <c r="BI84" s="50"/>
      <c r="BJ84" s="56">
        <v>1963700000</v>
      </c>
      <c r="BK84" s="49"/>
      <c r="BL84" s="50"/>
      <c r="BM84" s="51"/>
      <c r="BN84" s="39">
        <v>1963700000</v>
      </c>
      <c r="BO84" s="58">
        <v>-1500000</v>
      </c>
      <c r="BP84" s="39">
        <v>1962200000</v>
      </c>
      <c r="BQ84" s="50"/>
      <c r="BR84" s="50"/>
      <c r="BS84" s="56">
        <v>1962200000</v>
      </c>
    </row>
    <row r="85" spans="1:71" x14ac:dyDescent="0.2">
      <c r="A85" s="47" t="s">
        <v>289</v>
      </c>
      <c r="B85" s="47" t="s">
        <v>290</v>
      </c>
      <c r="C85" s="47" t="str">
        <f>VLOOKUP(A85,'[2]S&amp;P 500 Wikipedia'!A:D,3,FALSE)</f>
        <v>Consumer Discretionary</v>
      </c>
      <c r="D85" s="47">
        <v>80874</v>
      </c>
      <c r="E85" s="47" t="s">
        <v>16</v>
      </c>
      <c r="F85" s="47">
        <v>2018</v>
      </c>
      <c r="G85" s="47" t="s">
        <v>1292</v>
      </c>
      <c r="H85" s="48">
        <v>43465</v>
      </c>
      <c r="I85" s="48">
        <v>43504</v>
      </c>
      <c r="J85" s="48">
        <v>43504</v>
      </c>
      <c r="K85" s="47">
        <v>27823000</v>
      </c>
      <c r="L85" s="47">
        <v>27962000</v>
      </c>
      <c r="M85" s="47" t="s">
        <v>1684</v>
      </c>
      <c r="N85" s="49">
        <v>4864985000</v>
      </c>
      <c r="O85" s="50"/>
      <c r="P85" s="50"/>
      <c r="Q85" s="51"/>
      <c r="R85" s="49">
        <v>-3273962000</v>
      </c>
      <c r="S85" s="50"/>
      <c r="T85" s="50"/>
      <c r="U85" s="51"/>
      <c r="V85" s="52">
        <v>1591023000</v>
      </c>
      <c r="W85" s="52"/>
      <c r="X85" s="49">
        <v>-1266016000</v>
      </c>
      <c r="Y85" s="50">
        <v>-375460000</v>
      </c>
      <c r="Z85" s="50"/>
      <c r="AA85" s="50"/>
      <c r="AB85" s="50"/>
      <c r="AC85" s="50">
        <v>-201979000</v>
      </c>
      <c r="AD85" s="50"/>
      <c r="AE85" s="51">
        <v>-688577000</v>
      </c>
      <c r="AF85" s="52">
        <v>325007000</v>
      </c>
      <c r="AG85" s="52">
        <v>10068000</v>
      </c>
      <c r="AH85" s="49"/>
      <c r="AI85" s="50"/>
      <c r="AJ85" s="51"/>
      <c r="AK85" s="54"/>
      <c r="AL85" s="50"/>
      <c r="AM85" s="50"/>
      <c r="AN85" s="51">
        <v>10068000</v>
      </c>
      <c r="AO85" s="52">
        <v>335075000</v>
      </c>
      <c r="AP85" s="49">
        <v>-66639000</v>
      </c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1"/>
      <c r="BD85" s="54">
        <v>268436000</v>
      </c>
      <c r="BE85" s="50">
        <v>-91883000</v>
      </c>
      <c r="BF85" s="50"/>
      <c r="BG85" s="50"/>
      <c r="BH85" s="50"/>
      <c r="BI85" s="50"/>
      <c r="BJ85" s="56">
        <v>176553000</v>
      </c>
      <c r="BK85" s="49"/>
      <c r="BL85" s="50"/>
      <c r="BM85" s="51"/>
      <c r="BN85" s="39">
        <v>176553000</v>
      </c>
      <c r="BO85" s="58"/>
      <c r="BP85" s="39">
        <v>176553000</v>
      </c>
      <c r="BQ85" s="50"/>
      <c r="BR85" s="50"/>
      <c r="BS85" s="56">
        <v>176553000</v>
      </c>
    </row>
    <row r="86" spans="1:71" x14ac:dyDescent="0.2">
      <c r="A86" s="47" t="s">
        <v>355</v>
      </c>
      <c r="B86" s="47" t="s">
        <v>356</v>
      </c>
      <c r="C86" s="47" t="str">
        <f>VLOOKUP(A86,'[2]S&amp;P 500 Wikipedia'!A:D,3,FALSE)</f>
        <v>Industrials</v>
      </c>
      <c r="D86" s="47">
        <v>120498</v>
      </c>
      <c r="E86" s="47" t="s">
        <v>16</v>
      </c>
      <c r="F86" s="47">
        <v>2018</v>
      </c>
      <c r="G86" s="47" t="s">
        <v>1292</v>
      </c>
      <c r="H86" s="48">
        <v>43465</v>
      </c>
      <c r="I86" s="48">
        <v>43507</v>
      </c>
      <c r="J86" s="48">
        <v>43507</v>
      </c>
      <c r="K86" s="47">
        <v>162172831</v>
      </c>
      <c r="L86" s="47">
        <v>162773347</v>
      </c>
      <c r="M86" s="47" t="s">
        <v>1685</v>
      </c>
      <c r="N86" s="49">
        <v>23771000000</v>
      </c>
      <c r="O86" s="50"/>
      <c r="P86" s="50"/>
      <c r="Q86" s="51"/>
      <c r="R86" s="49">
        <v>-18034000000</v>
      </c>
      <c r="S86" s="50"/>
      <c r="T86" s="50"/>
      <c r="U86" s="51"/>
      <c r="V86" s="52">
        <v>5737000000</v>
      </c>
      <c r="W86" s="52"/>
      <c r="X86" s="49">
        <v>-3345000000</v>
      </c>
      <c r="Y86" s="50">
        <v>-2437000000</v>
      </c>
      <c r="Z86" s="50"/>
      <c r="AA86" s="50"/>
      <c r="AB86" s="50">
        <v>-902000000</v>
      </c>
      <c r="AC86" s="50"/>
      <c r="AD86" s="50"/>
      <c r="AE86" s="51">
        <v>-6000000</v>
      </c>
      <c r="AF86" s="52">
        <v>2392000000</v>
      </c>
      <c r="AG86" s="52">
        <v>361000000</v>
      </c>
      <c r="AH86" s="49">
        <v>-79000000</v>
      </c>
      <c r="AI86" s="50"/>
      <c r="AJ86" s="51"/>
      <c r="AK86" s="54"/>
      <c r="AL86" s="50"/>
      <c r="AM86" s="50">
        <v>394000000</v>
      </c>
      <c r="AN86" s="51">
        <v>46000000</v>
      </c>
      <c r="AO86" s="52">
        <v>2753000000</v>
      </c>
      <c r="AP86" s="49">
        <v>0</v>
      </c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1"/>
      <c r="BD86" s="54">
        <v>2753000000</v>
      </c>
      <c r="BE86" s="50">
        <v>-566000000</v>
      </c>
      <c r="BF86" s="50"/>
      <c r="BG86" s="50"/>
      <c r="BH86" s="50"/>
      <c r="BI86" s="50"/>
      <c r="BJ86" s="56">
        <v>2187000000</v>
      </c>
      <c r="BK86" s="49"/>
      <c r="BL86" s="50"/>
      <c r="BM86" s="51"/>
      <c r="BN86" s="39">
        <v>2187000000</v>
      </c>
      <c r="BO86" s="58">
        <v>-46000000</v>
      </c>
      <c r="BP86" s="39">
        <v>2141000000</v>
      </c>
      <c r="BQ86" s="50"/>
      <c r="BR86" s="50"/>
      <c r="BS86" s="56">
        <v>2141000000</v>
      </c>
    </row>
    <row r="87" spans="1:71" x14ac:dyDescent="0.2">
      <c r="A87" s="47" t="s">
        <v>307</v>
      </c>
      <c r="B87" s="47" t="s">
        <v>308</v>
      </c>
      <c r="C87" s="47" t="str">
        <f>VLOOKUP(A87,'[2]S&amp;P 500 Wikipedia'!A:D,3,FALSE)</f>
        <v>Utilities</v>
      </c>
      <c r="D87" s="47">
        <v>378117</v>
      </c>
      <c r="E87" s="47" t="s">
        <v>16</v>
      </c>
      <c r="F87" s="47">
        <v>2018</v>
      </c>
      <c r="G87" s="47" t="s">
        <v>1292</v>
      </c>
      <c r="H87" s="48">
        <v>43465</v>
      </c>
      <c r="I87" s="48">
        <v>43501</v>
      </c>
      <c r="J87" s="48">
        <v>43501</v>
      </c>
      <c r="K87" s="47">
        <v>282900000</v>
      </c>
      <c r="L87" s="47">
        <v>282900000</v>
      </c>
      <c r="M87" s="47" t="s">
        <v>1686</v>
      </c>
      <c r="N87" s="49">
        <v>6873000000</v>
      </c>
      <c r="O87" s="50"/>
      <c r="P87" s="50"/>
      <c r="Q87" s="51"/>
      <c r="R87" s="49">
        <v>-3058000000</v>
      </c>
      <c r="S87" s="50"/>
      <c r="T87" s="50"/>
      <c r="U87" s="51"/>
      <c r="V87" s="52">
        <v>3815000000</v>
      </c>
      <c r="W87" s="52"/>
      <c r="X87" s="49">
        <v>-2653000000</v>
      </c>
      <c r="Y87" s="50"/>
      <c r="Z87" s="50"/>
      <c r="AA87" s="50"/>
      <c r="AB87" s="50"/>
      <c r="AC87" s="50">
        <v>-933000000</v>
      </c>
      <c r="AD87" s="50"/>
      <c r="AE87" s="51">
        <v>-1720000000</v>
      </c>
      <c r="AF87" s="52">
        <v>1162000000</v>
      </c>
      <c r="AG87" s="52">
        <v>-484000000</v>
      </c>
      <c r="AH87" s="49">
        <v>-447000000</v>
      </c>
      <c r="AI87" s="50">
        <v>-458000000</v>
      </c>
      <c r="AJ87" s="51">
        <v>11000000</v>
      </c>
      <c r="AK87" s="54"/>
      <c r="AL87" s="50"/>
      <c r="AM87" s="50">
        <v>9000000</v>
      </c>
      <c r="AN87" s="51">
        <v>-46000000</v>
      </c>
      <c r="AO87" s="52">
        <v>678000000</v>
      </c>
      <c r="AP87" s="49">
        <v>96000000</v>
      </c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1"/>
      <c r="BD87" s="54">
        <v>774000000</v>
      </c>
      <c r="BE87" s="50">
        <v>-115000000</v>
      </c>
      <c r="BF87" s="50"/>
      <c r="BG87" s="50"/>
      <c r="BH87" s="50"/>
      <c r="BI87" s="50"/>
      <c r="BJ87" s="56">
        <v>659000000</v>
      </c>
      <c r="BK87" s="49"/>
      <c r="BL87" s="50"/>
      <c r="BM87" s="51"/>
      <c r="BN87" s="39">
        <v>659000000</v>
      </c>
      <c r="BO87" s="58">
        <v>-2000000</v>
      </c>
      <c r="BP87" s="39">
        <v>657000000</v>
      </c>
      <c r="BQ87" s="50"/>
      <c r="BR87" s="50"/>
      <c r="BS87" s="56">
        <v>657000000</v>
      </c>
    </row>
    <row r="88" spans="1:71" x14ac:dyDescent="0.2">
      <c r="A88" s="47" t="s">
        <v>268</v>
      </c>
      <c r="B88" s="47" t="s">
        <v>269</v>
      </c>
      <c r="C88" s="47" t="str">
        <f>VLOOKUP(A88,'[2]S&amp;P 500 Wikipedia'!A:D,3,FALSE)</f>
        <v>Health Care</v>
      </c>
      <c r="D88" s="47">
        <v>378107</v>
      </c>
      <c r="E88" s="47" t="s">
        <v>16</v>
      </c>
      <c r="F88" s="47">
        <v>2018</v>
      </c>
      <c r="G88" s="47" t="s">
        <v>1292</v>
      </c>
      <c r="H88" s="48">
        <v>43465</v>
      </c>
      <c r="I88" s="48">
        <v>43515</v>
      </c>
      <c r="J88" s="48">
        <v>43515</v>
      </c>
      <c r="K88" s="47">
        <v>390248000</v>
      </c>
      <c r="L88" s="47">
        <v>398506000</v>
      </c>
      <c r="M88" s="47" t="s">
        <v>1687</v>
      </c>
      <c r="N88" s="49">
        <v>60116000000</v>
      </c>
      <c r="O88" s="50">
        <v>56435000000</v>
      </c>
      <c r="P88" s="50"/>
      <c r="Q88" s="51">
        <v>3681000000</v>
      </c>
      <c r="R88" s="49">
        <v>-48443000000</v>
      </c>
      <c r="S88" s="50"/>
      <c r="T88" s="50"/>
      <c r="U88" s="51"/>
      <c r="V88" s="52">
        <v>11673000000</v>
      </c>
      <c r="W88" s="52"/>
      <c r="X88" s="49">
        <v>-10215000000</v>
      </c>
      <c r="Y88" s="50">
        <v>-6043000000</v>
      </c>
      <c r="Z88" s="50"/>
      <c r="AA88" s="50"/>
      <c r="AB88" s="50"/>
      <c r="AC88" s="50"/>
      <c r="AD88" s="50"/>
      <c r="AE88" s="51">
        <v>-4172000000</v>
      </c>
      <c r="AF88" s="52">
        <v>1458000000</v>
      </c>
      <c r="AG88" s="52">
        <v>-90000000</v>
      </c>
      <c r="AH88" s="49">
        <v>-343000000</v>
      </c>
      <c r="AI88" s="50"/>
      <c r="AJ88" s="51"/>
      <c r="AK88" s="54"/>
      <c r="AL88" s="50"/>
      <c r="AM88" s="50"/>
      <c r="AN88" s="51">
        <v>253000000</v>
      </c>
      <c r="AO88" s="52">
        <v>1368000000</v>
      </c>
      <c r="AP88" s="49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1"/>
      <c r="BD88" s="54">
        <v>1368000000</v>
      </c>
      <c r="BE88" s="50">
        <v>-474000000</v>
      </c>
      <c r="BF88" s="50"/>
      <c r="BG88" s="50"/>
      <c r="BH88" s="50"/>
      <c r="BI88" s="50"/>
      <c r="BJ88" s="56">
        <v>894000000</v>
      </c>
      <c r="BK88" s="49"/>
      <c r="BL88" s="50"/>
      <c r="BM88" s="51"/>
      <c r="BN88" s="39">
        <v>894000000</v>
      </c>
      <c r="BO88" s="58">
        <v>6000000</v>
      </c>
      <c r="BP88" s="39">
        <v>900000000</v>
      </c>
      <c r="BQ88" s="50"/>
      <c r="BR88" s="50"/>
      <c r="BS88" s="56">
        <v>900000000</v>
      </c>
    </row>
    <row r="89" spans="1:71" x14ac:dyDescent="0.2">
      <c r="A89" s="47" t="s">
        <v>271</v>
      </c>
      <c r="B89" s="47" t="s">
        <v>272</v>
      </c>
      <c r="C89" s="47" t="str">
        <f>VLOOKUP(A89,'[2]S&amp;P 500 Wikipedia'!A:D,3,FALSE)</f>
        <v>Utilities</v>
      </c>
      <c r="D89" s="47">
        <v>378108</v>
      </c>
      <c r="E89" s="47" t="s">
        <v>16</v>
      </c>
      <c r="F89" s="47">
        <v>2018</v>
      </c>
      <c r="G89" s="47" t="s">
        <v>1292</v>
      </c>
      <c r="H89" s="48">
        <v>43465</v>
      </c>
      <c r="I89" s="48">
        <v>43524</v>
      </c>
      <c r="J89" s="48">
        <v>43524</v>
      </c>
      <c r="K89" s="47">
        <v>448829000</v>
      </c>
      <c r="L89" s="47">
        <v>452465000</v>
      </c>
      <c r="M89" s="47" t="s">
        <v>1688</v>
      </c>
      <c r="N89" s="49">
        <v>10589000000</v>
      </c>
      <c r="O89" s="50">
        <v>6163000000</v>
      </c>
      <c r="P89" s="50"/>
      <c r="Q89" s="51">
        <v>4426000000</v>
      </c>
      <c r="R89" s="49">
        <v>-5774000000</v>
      </c>
      <c r="S89" s="50">
        <v>-5774000000</v>
      </c>
      <c r="T89" s="50"/>
      <c r="U89" s="51"/>
      <c r="V89" s="52">
        <v>4815000000</v>
      </c>
      <c r="W89" s="52"/>
      <c r="X89" s="49">
        <v>-3984000000</v>
      </c>
      <c r="Y89" s="50">
        <v>-2335000000</v>
      </c>
      <c r="Z89" s="50"/>
      <c r="AA89" s="50"/>
      <c r="AB89" s="50"/>
      <c r="AC89" s="50">
        <v>-1243000000</v>
      </c>
      <c r="AD89" s="50"/>
      <c r="AE89" s="51">
        <v>-406000000</v>
      </c>
      <c r="AF89" s="52">
        <v>831000000</v>
      </c>
      <c r="AG89" s="52">
        <v>-63000000</v>
      </c>
      <c r="AH89" s="49">
        <v>-361000000</v>
      </c>
      <c r="AI89" s="50"/>
      <c r="AJ89" s="51"/>
      <c r="AK89" s="54"/>
      <c r="AL89" s="50"/>
      <c r="AM89" s="50">
        <v>307000000</v>
      </c>
      <c r="AN89" s="51">
        <v>-9000000</v>
      </c>
      <c r="AO89" s="52">
        <v>768000000</v>
      </c>
      <c r="AP89" s="49">
        <v>-254000000</v>
      </c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1"/>
      <c r="BD89" s="54">
        <v>514000000</v>
      </c>
      <c r="BE89" s="50">
        <v>-146000000</v>
      </c>
      <c r="BF89" s="50"/>
      <c r="BG89" s="50"/>
      <c r="BH89" s="50"/>
      <c r="BI89" s="50"/>
      <c r="BJ89" s="56">
        <v>368000000</v>
      </c>
      <c r="BK89" s="49"/>
      <c r="BL89" s="50"/>
      <c r="BM89" s="51"/>
      <c r="BN89" s="39">
        <v>368000000</v>
      </c>
      <c r="BO89" s="58"/>
      <c r="BP89" s="39">
        <v>368000000</v>
      </c>
      <c r="BQ89" s="50">
        <v>-35000000</v>
      </c>
      <c r="BR89" s="50"/>
      <c r="BS89" s="56">
        <v>333000000</v>
      </c>
    </row>
    <row r="90" spans="1:71" x14ac:dyDescent="0.2">
      <c r="A90" s="47" t="s">
        <v>236</v>
      </c>
      <c r="B90" s="47" t="s">
        <v>237</v>
      </c>
      <c r="C90" s="47" t="str">
        <f>VLOOKUP(A90,'[2]S&amp;P 500 Wikipedia'!A:D,3,FALSE)</f>
        <v>Energy</v>
      </c>
      <c r="D90" s="47">
        <v>378102</v>
      </c>
      <c r="E90" s="47" t="s">
        <v>16</v>
      </c>
      <c r="F90" s="47">
        <v>2018</v>
      </c>
      <c r="G90" s="47" t="s">
        <v>1292</v>
      </c>
      <c r="H90" s="48">
        <v>43465</v>
      </c>
      <c r="I90" s="48">
        <v>43522</v>
      </c>
      <c r="J90" s="48">
        <v>43522</v>
      </c>
      <c r="K90" s="47">
        <v>445538000</v>
      </c>
      <c r="L90" s="47">
        <v>447568000</v>
      </c>
      <c r="M90" s="47" t="s">
        <v>1689</v>
      </c>
      <c r="N90" s="49">
        <v>2188148000</v>
      </c>
      <c r="O90" s="50"/>
      <c r="P90" s="50"/>
      <c r="Q90" s="51"/>
      <c r="R90" s="49">
        <v>-773217000</v>
      </c>
      <c r="S90" s="50"/>
      <c r="T90" s="50"/>
      <c r="U90" s="51"/>
      <c r="V90" s="52">
        <v>1414931000</v>
      </c>
      <c r="W90" s="52"/>
      <c r="X90" s="49">
        <v>-627940000</v>
      </c>
      <c r="Y90" s="50">
        <v>-96641000</v>
      </c>
      <c r="Z90" s="50"/>
      <c r="AA90" s="50"/>
      <c r="AB90" s="50">
        <v>-113820000</v>
      </c>
      <c r="AC90" s="50">
        <v>-417479000</v>
      </c>
      <c r="AD90" s="50"/>
      <c r="AE90" s="51"/>
      <c r="AF90" s="52">
        <v>786991000</v>
      </c>
      <c r="AG90" s="52">
        <v>-72064000</v>
      </c>
      <c r="AH90" s="49">
        <v>-73201000</v>
      </c>
      <c r="AI90" s="50"/>
      <c r="AJ90" s="51"/>
      <c r="AK90" s="54"/>
      <c r="AL90" s="50"/>
      <c r="AM90" s="50">
        <v>1137000</v>
      </c>
      <c r="AN90" s="51"/>
      <c r="AO90" s="52">
        <v>714927000</v>
      </c>
      <c r="AP90" s="49">
        <v>-16790000</v>
      </c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1"/>
      <c r="BD90" s="54">
        <v>698137000</v>
      </c>
      <c r="BE90" s="50">
        <v>-141094000</v>
      </c>
      <c r="BF90" s="50"/>
      <c r="BG90" s="50"/>
      <c r="BH90" s="50"/>
      <c r="BI90" s="50"/>
      <c r="BJ90" s="56">
        <v>557043000</v>
      </c>
      <c r="BK90" s="49"/>
      <c r="BL90" s="50"/>
      <c r="BM90" s="51"/>
      <c r="BN90" s="39">
        <v>557043000</v>
      </c>
      <c r="BO90" s="58"/>
      <c r="BP90" s="39">
        <v>557043000</v>
      </c>
      <c r="BQ90" s="50"/>
      <c r="BR90" s="50"/>
      <c r="BS90" s="56">
        <v>557043000</v>
      </c>
    </row>
    <row r="91" spans="1:71" x14ac:dyDescent="0.2">
      <c r="A91" s="47" t="s">
        <v>1129</v>
      </c>
      <c r="B91" s="47" t="s">
        <v>1130</v>
      </c>
      <c r="C91" s="47" t="str">
        <f>VLOOKUP(A91,'[2]S&amp;P 500 Wikipedia'!A:D,3,FALSE)</f>
        <v>Health Care</v>
      </c>
      <c r="D91" s="47">
        <v>186450</v>
      </c>
      <c r="E91" s="47" t="s">
        <v>16</v>
      </c>
      <c r="F91" s="47">
        <v>2018</v>
      </c>
      <c r="G91" s="47" t="s">
        <v>1292</v>
      </c>
      <c r="H91" s="48">
        <v>43404</v>
      </c>
      <c r="I91" s="48">
        <v>43455</v>
      </c>
      <c r="J91" s="48">
        <v>43455</v>
      </c>
      <c r="K91" s="47">
        <v>49100000</v>
      </c>
      <c r="L91" s="47">
        <v>49700000</v>
      </c>
      <c r="M91" s="47" t="s">
        <v>1690</v>
      </c>
      <c r="N91" s="49">
        <v>2532800000</v>
      </c>
      <c r="O91" s="50"/>
      <c r="P91" s="50"/>
      <c r="Q91" s="51"/>
      <c r="R91" s="49">
        <v>-900500000</v>
      </c>
      <c r="S91" s="50"/>
      <c r="T91" s="50"/>
      <c r="U91" s="51"/>
      <c r="V91" s="52">
        <v>1632300000</v>
      </c>
      <c r="W91" s="52"/>
      <c r="X91" s="49">
        <v>-1204800000</v>
      </c>
      <c r="Y91" s="50">
        <v>-973300000</v>
      </c>
      <c r="Z91" s="50"/>
      <c r="AA91" s="50"/>
      <c r="AB91" s="50">
        <v>-84800000</v>
      </c>
      <c r="AC91" s="50">
        <v>-146700000</v>
      </c>
      <c r="AD91" s="50"/>
      <c r="AE91" s="51"/>
      <c r="AF91" s="52">
        <v>427500000</v>
      </c>
      <c r="AG91" s="52">
        <v>-71200000</v>
      </c>
      <c r="AH91" s="49">
        <v>-82700000</v>
      </c>
      <c r="AI91" s="50"/>
      <c r="AJ91" s="51"/>
      <c r="AK91" s="54"/>
      <c r="AL91" s="50"/>
      <c r="AM91" s="50"/>
      <c r="AN91" s="51">
        <v>11500000</v>
      </c>
      <c r="AO91" s="52">
        <v>356300000</v>
      </c>
      <c r="AP91" s="49">
        <v>-24400000</v>
      </c>
      <c r="AQ91" s="50"/>
      <c r="AR91" s="50"/>
      <c r="AS91" s="50"/>
      <c r="AT91" s="50"/>
      <c r="AU91" s="50"/>
      <c r="AV91" s="50"/>
      <c r="AW91" s="50">
        <v>-24400000</v>
      </c>
      <c r="AX91" s="50"/>
      <c r="AY91" s="50"/>
      <c r="AZ91" s="50"/>
      <c r="BA91" s="50"/>
      <c r="BB91" s="50"/>
      <c r="BC91" s="51"/>
      <c r="BD91" s="54">
        <v>331900000</v>
      </c>
      <c r="BE91" s="50">
        <v>-192000000</v>
      </c>
      <c r="BF91" s="50"/>
      <c r="BG91" s="50"/>
      <c r="BH91" s="50"/>
      <c r="BI91" s="50"/>
      <c r="BJ91" s="56">
        <v>139900000</v>
      </c>
      <c r="BK91" s="49"/>
      <c r="BL91" s="50"/>
      <c r="BM91" s="51"/>
      <c r="BN91" s="39">
        <v>139900000</v>
      </c>
      <c r="BO91" s="58">
        <v>0</v>
      </c>
      <c r="BP91" s="39">
        <v>139900000</v>
      </c>
      <c r="BQ91" s="50"/>
      <c r="BR91" s="50"/>
      <c r="BS91" s="56">
        <v>139900000</v>
      </c>
    </row>
    <row r="92" spans="1:71" x14ac:dyDescent="0.2">
      <c r="A92" s="47" t="s">
        <v>328</v>
      </c>
      <c r="B92" s="47" t="s">
        <v>329</v>
      </c>
      <c r="C92" s="47" t="str">
        <f>VLOOKUP(A92,'[2]S&amp;P 500 Wikipedia'!A:D,3,FALSE)</f>
        <v>Energy</v>
      </c>
      <c r="D92" s="47">
        <v>378120</v>
      </c>
      <c r="E92" s="47" t="s">
        <v>16</v>
      </c>
      <c r="F92" s="47">
        <v>2018</v>
      </c>
      <c r="G92" s="47" t="s">
        <v>1292</v>
      </c>
      <c r="H92" s="48">
        <v>43465</v>
      </c>
      <c r="I92" s="48">
        <v>43515</v>
      </c>
      <c r="J92" s="48">
        <v>43515</v>
      </c>
      <c r="K92" s="47">
        <v>1166499000</v>
      </c>
      <c r="L92" s="47">
        <v>1175538000</v>
      </c>
      <c r="M92" s="47" t="s">
        <v>1691</v>
      </c>
      <c r="N92" s="49">
        <v>36417000000</v>
      </c>
      <c r="O92" s="50"/>
      <c r="P92" s="50"/>
      <c r="Q92" s="51"/>
      <c r="R92" s="49">
        <v>-14294000000</v>
      </c>
      <c r="S92" s="50"/>
      <c r="T92" s="50"/>
      <c r="U92" s="51"/>
      <c r="V92" s="52">
        <v>22123000000</v>
      </c>
      <c r="W92" s="52"/>
      <c r="X92" s="49">
        <v>-12987000000</v>
      </c>
      <c r="Y92" s="50">
        <v>-401000000</v>
      </c>
      <c r="Z92" s="50"/>
      <c r="AA92" s="50"/>
      <c r="AB92" s="50">
        <v>-369000000</v>
      </c>
      <c r="AC92" s="50">
        <v>-5956000000</v>
      </c>
      <c r="AD92" s="50"/>
      <c r="AE92" s="51">
        <v>-6261000000</v>
      </c>
      <c r="AF92" s="52">
        <v>9136000000</v>
      </c>
      <c r="AG92" s="52">
        <v>512000000</v>
      </c>
      <c r="AH92" s="49">
        <v>-735000000</v>
      </c>
      <c r="AI92" s="50"/>
      <c r="AJ92" s="51"/>
      <c r="AK92" s="54"/>
      <c r="AL92" s="50"/>
      <c r="AM92" s="50">
        <v>1074000000</v>
      </c>
      <c r="AN92" s="51">
        <v>173000000</v>
      </c>
      <c r="AO92" s="52">
        <v>9648000000</v>
      </c>
      <c r="AP92" s="49">
        <v>325000000</v>
      </c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1"/>
      <c r="BD92" s="54">
        <v>9973000000</v>
      </c>
      <c r="BE92" s="50">
        <v>-3668000000</v>
      </c>
      <c r="BF92" s="50"/>
      <c r="BG92" s="50"/>
      <c r="BH92" s="50"/>
      <c r="BI92" s="50"/>
      <c r="BJ92" s="56">
        <v>6305000000</v>
      </c>
      <c r="BK92" s="49"/>
      <c r="BL92" s="50"/>
      <c r="BM92" s="51"/>
      <c r="BN92" s="39">
        <v>6305000000</v>
      </c>
      <c r="BO92" s="58">
        <v>-48000000</v>
      </c>
      <c r="BP92" s="39">
        <v>6257000000</v>
      </c>
      <c r="BQ92" s="50"/>
      <c r="BR92" s="50"/>
      <c r="BS92" s="56">
        <v>6257000000</v>
      </c>
    </row>
    <row r="93" spans="1:71" x14ac:dyDescent="0.2">
      <c r="A93" s="47" t="s">
        <v>343</v>
      </c>
      <c r="B93" s="47" t="s">
        <v>344</v>
      </c>
      <c r="C93" s="47" t="str">
        <f>VLOOKUP(A93,'[2]S&amp;P 500 Wikipedia'!A:D,3,FALSE)</f>
        <v>Consumer Staples</v>
      </c>
      <c r="D93" s="47">
        <v>217867</v>
      </c>
      <c r="E93" s="47" t="s">
        <v>16</v>
      </c>
      <c r="F93" s="47">
        <v>2018</v>
      </c>
      <c r="G93" s="47" t="s">
        <v>1292</v>
      </c>
      <c r="H93" s="48">
        <v>43373</v>
      </c>
      <c r="I93" s="48">
        <v>43399</v>
      </c>
      <c r="J93" s="48">
        <v>43399</v>
      </c>
      <c r="K93" s="47">
        <v>438515000</v>
      </c>
      <c r="L93" s="47">
        <v>441834000</v>
      </c>
      <c r="M93" s="47" t="s">
        <v>1692</v>
      </c>
      <c r="N93" s="49">
        <v>141576000000</v>
      </c>
      <c r="O93" s="50"/>
      <c r="P93" s="50"/>
      <c r="Q93" s="51"/>
      <c r="R93" s="49">
        <v>-123152000000</v>
      </c>
      <c r="S93" s="50"/>
      <c r="T93" s="50"/>
      <c r="U93" s="51"/>
      <c r="V93" s="52">
        <v>18424000000</v>
      </c>
      <c r="W93" s="52"/>
      <c r="X93" s="49">
        <v>-13944000000</v>
      </c>
      <c r="Y93" s="50">
        <v>-13876000000</v>
      </c>
      <c r="Z93" s="50"/>
      <c r="AA93" s="50"/>
      <c r="AB93" s="50"/>
      <c r="AC93" s="50"/>
      <c r="AD93" s="50"/>
      <c r="AE93" s="51">
        <v>-68000000</v>
      </c>
      <c r="AF93" s="52">
        <v>4480000000</v>
      </c>
      <c r="AG93" s="52">
        <v>-38000000</v>
      </c>
      <c r="AH93" s="49">
        <v>-159000000</v>
      </c>
      <c r="AI93" s="50"/>
      <c r="AJ93" s="51"/>
      <c r="AK93" s="54"/>
      <c r="AL93" s="50"/>
      <c r="AM93" s="50"/>
      <c r="AN93" s="51">
        <v>121000000</v>
      </c>
      <c r="AO93" s="52">
        <v>4442000000</v>
      </c>
      <c r="AP93" s="49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1"/>
      <c r="BD93" s="54">
        <v>4442000000</v>
      </c>
      <c r="BE93" s="50">
        <v>-1263000000</v>
      </c>
      <c r="BF93" s="50"/>
      <c r="BG93" s="50"/>
      <c r="BH93" s="50"/>
      <c r="BI93" s="50"/>
      <c r="BJ93" s="56">
        <v>3179000000</v>
      </c>
      <c r="BK93" s="49"/>
      <c r="BL93" s="50"/>
      <c r="BM93" s="51"/>
      <c r="BN93" s="39">
        <v>3179000000</v>
      </c>
      <c r="BO93" s="58">
        <v>-45000000</v>
      </c>
      <c r="BP93" s="39">
        <v>3134000000</v>
      </c>
      <c r="BQ93" s="50"/>
      <c r="BR93" s="50"/>
      <c r="BS93" s="56">
        <v>3134000000</v>
      </c>
    </row>
    <row r="94" spans="1:71" x14ac:dyDescent="0.2">
      <c r="A94" s="47" t="s">
        <v>346</v>
      </c>
      <c r="B94" s="47" t="s">
        <v>347</v>
      </c>
      <c r="C94" s="47" t="str">
        <f>VLOOKUP(A94,'[2]S&amp;P 500 Wikipedia'!A:D,3,FALSE)</f>
        <v>Consumer Staples</v>
      </c>
      <c r="D94" s="47">
        <v>376164</v>
      </c>
      <c r="E94" s="47" t="s">
        <v>16</v>
      </c>
      <c r="F94" s="47">
        <v>2019</v>
      </c>
      <c r="G94" s="47" t="s">
        <v>1292</v>
      </c>
      <c r="H94" s="48">
        <v>43646</v>
      </c>
      <c r="I94" s="48">
        <v>43705</v>
      </c>
      <c r="J94" s="48">
        <v>43705</v>
      </c>
      <c r="K94" s="47">
        <v>751200000</v>
      </c>
      <c r="L94" s="47">
        <v>751200000</v>
      </c>
      <c r="M94" s="47" t="s">
        <v>1693</v>
      </c>
      <c r="N94" s="49">
        <v>8648500000</v>
      </c>
      <c r="O94" s="50"/>
      <c r="P94" s="50"/>
      <c r="Q94" s="51"/>
      <c r="R94" s="49">
        <v>-3306500000</v>
      </c>
      <c r="S94" s="50"/>
      <c r="T94" s="50"/>
      <c r="U94" s="51"/>
      <c r="V94" s="52">
        <v>5342000000</v>
      </c>
      <c r="W94" s="52"/>
      <c r="X94" s="49">
        <v>-4917400000</v>
      </c>
      <c r="Y94" s="50">
        <v>-4563900000</v>
      </c>
      <c r="Z94" s="50"/>
      <c r="AA94" s="50"/>
      <c r="AB94" s="50"/>
      <c r="AC94" s="50">
        <v>-353500000</v>
      </c>
      <c r="AD94" s="50"/>
      <c r="AE94" s="51"/>
      <c r="AF94" s="52">
        <v>424600000</v>
      </c>
      <c r="AG94" s="52">
        <v>-306600000</v>
      </c>
      <c r="AH94" s="49">
        <v>-275700000</v>
      </c>
      <c r="AI94" s="50"/>
      <c r="AJ94" s="51"/>
      <c r="AK94" s="54"/>
      <c r="AL94" s="50"/>
      <c r="AM94" s="50"/>
      <c r="AN94" s="51">
        <v>-30900000</v>
      </c>
      <c r="AO94" s="52">
        <v>118000000</v>
      </c>
      <c r="AP94" s="49">
        <v>-3896100000</v>
      </c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1"/>
      <c r="BD94" s="54">
        <v>-3778100000</v>
      </c>
      <c r="BE94" s="50">
        <v>8500000</v>
      </c>
      <c r="BF94" s="50"/>
      <c r="BG94" s="50"/>
      <c r="BH94" s="50"/>
      <c r="BI94" s="50"/>
      <c r="BJ94" s="56">
        <v>-3769600000</v>
      </c>
      <c r="BK94" s="49"/>
      <c r="BL94" s="50"/>
      <c r="BM94" s="51"/>
      <c r="BN94" s="39">
        <v>-3769600000</v>
      </c>
      <c r="BO94" s="58">
        <v>-14600000</v>
      </c>
      <c r="BP94" s="39">
        <v>-3784200000</v>
      </c>
      <c r="BQ94" s="50"/>
      <c r="BR94" s="50"/>
      <c r="BS94" s="56">
        <v>-3784200000</v>
      </c>
    </row>
    <row r="95" spans="1:71" x14ac:dyDescent="0.2">
      <c r="A95" s="47" t="s">
        <v>242</v>
      </c>
      <c r="B95" s="47" t="s">
        <v>243</v>
      </c>
      <c r="C95" s="47" t="str">
        <f>VLOOKUP(A95,'[2]S&amp;P 500 Wikipedia'!A:D,3,FALSE)</f>
        <v>Consumer Staples</v>
      </c>
      <c r="D95" s="47">
        <v>249099</v>
      </c>
      <c r="E95" s="47" t="s">
        <v>16</v>
      </c>
      <c r="F95" s="47">
        <v>2018</v>
      </c>
      <c r="G95" s="47" t="s">
        <v>1292</v>
      </c>
      <c r="H95" s="48">
        <v>43312</v>
      </c>
      <c r="I95" s="48">
        <v>43370</v>
      </c>
      <c r="J95" s="48">
        <v>43734</v>
      </c>
      <c r="K95" s="47">
        <v>301000000</v>
      </c>
      <c r="L95" s="47">
        <v>302000000</v>
      </c>
      <c r="M95" s="47" t="s">
        <v>1294</v>
      </c>
      <c r="N95" s="49">
        <v>6615000000</v>
      </c>
      <c r="O95" s="50"/>
      <c r="P95" s="50"/>
      <c r="Q95" s="51"/>
      <c r="R95" s="49">
        <v>-4241000000</v>
      </c>
      <c r="S95" s="50"/>
      <c r="T95" s="50"/>
      <c r="U95" s="51"/>
      <c r="V95" s="52">
        <v>2374000000</v>
      </c>
      <c r="W95" s="52"/>
      <c r="X95" s="49">
        <v>-1309000000</v>
      </c>
      <c r="Y95" s="50">
        <v>-1291000000</v>
      </c>
      <c r="Z95" s="50"/>
      <c r="AA95" s="50"/>
      <c r="AB95" s="50">
        <v>-91000000</v>
      </c>
      <c r="AC95" s="50"/>
      <c r="AD95" s="50"/>
      <c r="AE95" s="51">
        <v>73000000</v>
      </c>
      <c r="AF95" s="52">
        <v>1065000000</v>
      </c>
      <c r="AG95" s="52">
        <v>-180000000</v>
      </c>
      <c r="AH95" s="49">
        <v>-180000000</v>
      </c>
      <c r="AI95" s="50"/>
      <c r="AJ95" s="51"/>
      <c r="AK95" s="54"/>
      <c r="AL95" s="50"/>
      <c r="AM95" s="50"/>
      <c r="AN95" s="51"/>
      <c r="AO95" s="52">
        <v>885000000</v>
      </c>
      <c r="AP95" s="49">
        <v>-55000000</v>
      </c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1"/>
      <c r="BD95" s="54">
        <v>830000000</v>
      </c>
      <c r="BE95" s="50">
        <v>-106000000</v>
      </c>
      <c r="BF95" s="50"/>
      <c r="BG95" s="50"/>
      <c r="BH95" s="50"/>
      <c r="BI95" s="50"/>
      <c r="BJ95" s="56">
        <v>724000000</v>
      </c>
      <c r="BK95" s="49">
        <v>-463000000</v>
      </c>
      <c r="BL95" s="50">
        <v>-463000000</v>
      </c>
      <c r="BM95" s="51"/>
      <c r="BN95" s="39">
        <v>261000000</v>
      </c>
      <c r="BO95" s="58">
        <v>0</v>
      </c>
      <c r="BP95" s="39">
        <v>261000000</v>
      </c>
      <c r="BQ95" s="50"/>
      <c r="BR95" s="50"/>
      <c r="BS95" s="56">
        <v>261000000</v>
      </c>
    </row>
    <row r="96" spans="1:71" x14ac:dyDescent="0.2">
      <c r="A96" s="47" t="s">
        <v>337</v>
      </c>
      <c r="B96" s="47" t="s">
        <v>338</v>
      </c>
      <c r="C96" s="47" t="str">
        <f>VLOOKUP(A96,'[2]S&amp;P 500 Wikipedia'!A:D,3,FALSE)</f>
        <v>Industrials</v>
      </c>
      <c r="D96" s="47">
        <v>287342</v>
      </c>
      <c r="E96" s="47" t="s">
        <v>16</v>
      </c>
      <c r="F96" s="47">
        <v>2018</v>
      </c>
      <c r="G96" s="47" t="s">
        <v>1292</v>
      </c>
      <c r="H96" s="48">
        <v>43312</v>
      </c>
      <c r="I96" s="48">
        <v>43374</v>
      </c>
      <c r="J96" s="48">
        <v>43374</v>
      </c>
      <c r="K96" s="47">
        <v>231793000</v>
      </c>
      <c r="L96" s="47">
        <v>241877000</v>
      </c>
      <c r="M96" s="47" t="s">
        <v>1694</v>
      </c>
      <c r="N96" s="49">
        <v>1805695000</v>
      </c>
      <c r="O96" s="50"/>
      <c r="P96" s="50"/>
      <c r="Q96" s="51"/>
      <c r="R96" s="49">
        <v>-1043329000</v>
      </c>
      <c r="S96" s="50"/>
      <c r="T96" s="50"/>
      <c r="U96" s="51"/>
      <c r="V96" s="52">
        <v>762366000</v>
      </c>
      <c r="W96" s="52"/>
      <c r="X96" s="49">
        <v>-176890000</v>
      </c>
      <c r="Y96" s="50">
        <v>-176890000</v>
      </c>
      <c r="Z96" s="50"/>
      <c r="AA96" s="50"/>
      <c r="AB96" s="50"/>
      <c r="AC96" s="50"/>
      <c r="AD96" s="50"/>
      <c r="AE96" s="51"/>
      <c r="AF96" s="52">
        <v>585476000</v>
      </c>
      <c r="AG96" s="52">
        <v>-21834000</v>
      </c>
      <c r="AH96" s="49">
        <v>-19075000</v>
      </c>
      <c r="AI96" s="50">
        <v>-20368000</v>
      </c>
      <c r="AJ96" s="51">
        <v>1293000</v>
      </c>
      <c r="AK96" s="54"/>
      <c r="AL96" s="50"/>
      <c r="AM96" s="50"/>
      <c r="AN96" s="51">
        <v>-2759000</v>
      </c>
      <c r="AO96" s="52">
        <v>563642000</v>
      </c>
      <c r="AP96" s="49">
        <v>-1131000</v>
      </c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1"/>
      <c r="BD96" s="54">
        <v>562511000</v>
      </c>
      <c r="BE96" s="50">
        <v>-144504000</v>
      </c>
      <c r="BF96" s="50"/>
      <c r="BG96" s="50"/>
      <c r="BH96" s="50"/>
      <c r="BI96" s="50"/>
      <c r="BJ96" s="56">
        <v>418007000</v>
      </c>
      <c r="BK96" s="49"/>
      <c r="BL96" s="50"/>
      <c r="BM96" s="51"/>
      <c r="BN96" s="39">
        <v>418007000</v>
      </c>
      <c r="BO96" s="58">
        <v>-140000</v>
      </c>
      <c r="BP96" s="39">
        <v>417867000</v>
      </c>
      <c r="BQ96" s="50"/>
      <c r="BR96" s="50"/>
      <c r="BS96" s="56">
        <v>417867000</v>
      </c>
    </row>
    <row r="97" spans="1:71" x14ac:dyDescent="0.2">
      <c r="A97" s="47" t="s">
        <v>1039</v>
      </c>
      <c r="B97" s="47" t="s">
        <v>1040</v>
      </c>
      <c r="C97" s="47" t="str">
        <f>VLOOKUP(A97,'[2]S&amp;P 500 Wikipedia'!A:D,3,FALSE)</f>
        <v>Information Technology</v>
      </c>
      <c r="D97" s="47">
        <v>85017</v>
      </c>
      <c r="E97" s="47" t="s">
        <v>16</v>
      </c>
      <c r="F97" s="47">
        <v>2018</v>
      </c>
      <c r="G97" s="47" t="s">
        <v>1292</v>
      </c>
      <c r="H97" s="48">
        <v>43496</v>
      </c>
      <c r="I97" s="48">
        <v>43532</v>
      </c>
      <c r="J97" s="48">
        <v>43532</v>
      </c>
      <c r="K97" s="47">
        <v>751000000</v>
      </c>
      <c r="L97" s="47">
        <v>775000000</v>
      </c>
      <c r="M97" s="47" t="s">
        <v>1695</v>
      </c>
      <c r="N97" s="49">
        <v>13282000000</v>
      </c>
      <c r="O97" s="50"/>
      <c r="P97" s="50"/>
      <c r="Q97" s="51"/>
      <c r="R97" s="49">
        <v>-3451000000</v>
      </c>
      <c r="S97" s="50">
        <v>-3451000000</v>
      </c>
      <c r="T97" s="50"/>
      <c r="U97" s="51"/>
      <c r="V97" s="52">
        <v>9831000000</v>
      </c>
      <c r="W97" s="52"/>
      <c r="X97" s="49">
        <v>-9296000000</v>
      </c>
      <c r="Y97" s="50">
        <v>-7410000000</v>
      </c>
      <c r="Z97" s="50">
        <v>-6064000000</v>
      </c>
      <c r="AA97" s="50">
        <v>-1346000000</v>
      </c>
      <c r="AB97" s="50">
        <v>-1886000000</v>
      </c>
      <c r="AC97" s="50"/>
      <c r="AD97" s="50"/>
      <c r="AE97" s="51"/>
      <c r="AF97" s="52">
        <v>535000000</v>
      </c>
      <c r="AG97" s="52">
        <v>-94000000</v>
      </c>
      <c r="AH97" s="49">
        <v>-154000000</v>
      </c>
      <c r="AI97" s="50"/>
      <c r="AJ97" s="51"/>
      <c r="AK97" s="54">
        <v>57000000</v>
      </c>
      <c r="AL97" s="50"/>
      <c r="AM97" s="50"/>
      <c r="AN97" s="51">
        <v>3000000</v>
      </c>
      <c r="AO97" s="52">
        <v>441000000</v>
      </c>
      <c r="AP97" s="49">
        <v>542000000</v>
      </c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1"/>
      <c r="BD97" s="54">
        <v>983000000</v>
      </c>
      <c r="BE97" s="50">
        <v>127000000</v>
      </c>
      <c r="BF97" s="50"/>
      <c r="BG97" s="50"/>
      <c r="BH97" s="50"/>
      <c r="BI97" s="50"/>
      <c r="BJ97" s="56">
        <v>1110000000</v>
      </c>
      <c r="BK97" s="49"/>
      <c r="BL97" s="50"/>
      <c r="BM97" s="51"/>
      <c r="BN97" s="39">
        <v>1110000000</v>
      </c>
      <c r="BO97" s="58"/>
      <c r="BP97" s="39">
        <v>1110000000</v>
      </c>
      <c r="BQ97" s="50"/>
      <c r="BR97" s="50"/>
      <c r="BS97" s="56">
        <v>1110000000</v>
      </c>
    </row>
    <row r="98" spans="1:71" x14ac:dyDescent="0.2">
      <c r="A98" s="47" t="s">
        <v>298</v>
      </c>
      <c r="B98" s="47" t="s">
        <v>299</v>
      </c>
      <c r="C98" s="47" t="str">
        <f>VLOOKUP(A98,'[2]S&amp;P 500 Wikipedia'!A:D,3,FALSE)</f>
        <v>Information Technology</v>
      </c>
      <c r="D98" s="47">
        <v>82202</v>
      </c>
      <c r="E98" s="47" t="s">
        <v>16</v>
      </c>
      <c r="F98" s="47">
        <v>2019</v>
      </c>
      <c r="G98" s="47" t="s">
        <v>1292</v>
      </c>
      <c r="H98" s="48">
        <v>43677</v>
      </c>
      <c r="I98" s="48">
        <v>43713</v>
      </c>
      <c r="J98" s="48">
        <v>43713</v>
      </c>
      <c r="K98" s="47">
        <v>4419000000</v>
      </c>
      <c r="L98" s="47">
        <v>4453000000</v>
      </c>
      <c r="M98" s="47" t="s">
        <v>1696</v>
      </c>
      <c r="N98" s="49">
        <v>51904000000</v>
      </c>
      <c r="O98" s="50"/>
      <c r="P98" s="50"/>
      <c r="Q98" s="51"/>
      <c r="R98" s="49">
        <v>-19238000000</v>
      </c>
      <c r="S98" s="50"/>
      <c r="T98" s="50"/>
      <c r="U98" s="51"/>
      <c r="V98" s="52">
        <v>32666000000</v>
      </c>
      <c r="W98" s="52"/>
      <c r="X98" s="49">
        <v>-18125000000</v>
      </c>
      <c r="Y98" s="50">
        <v>-11398000000</v>
      </c>
      <c r="Z98" s="50"/>
      <c r="AA98" s="50"/>
      <c r="AB98" s="50">
        <v>-6577000000</v>
      </c>
      <c r="AC98" s="50"/>
      <c r="AD98" s="50"/>
      <c r="AE98" s="51">
        <v>-150000000</v>
      </c>
      <c r="AF98" s="52">
        <v>14541000000</v>
      </c>
      <c r="AG98" s="52">
        <v>352000000</v>
      </c>
      <c r="AH98" s="49">
        <v>449000000</v>
      </c>
      <c r="AI98" s="50">
        <v>-859000000</v>
      </c>
      <c r="AJ98" s="51">
        <v>1308000000</v>
      </c>
      <c r="AK98" s="54"/>
      <c r="AL98" s="50"/>
      <c r="AM98" s="50"/>
      <c r="AN98" s="51">
        <v>-97000000</v>
      </c>
      <c r="AO98" s="52">
        <v>14893000000</v>
      </c>
      <c r="AP98" s="49">
        <v>-322000000</v>
      </c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1"/>
      <c r="BD98" s="54">
        <v>14571000000</v>
      </c>
      <c r="BE98" s="50">
        <v>-2950000000</v>
      </c>
      <c r="BF98" s="50"/>
      <c r="BG98" s="50"/>
      <c r="BH98" s="50"/>
      <c r="BI98" s="50"/>
      <c r="BJ98" s="56">
        <v>11621000000</v>
      </c>
      <c r="BK98" s="49"/>
      <c r="BL98" s="50"/>
      <c r="BM98" s="51"/>
      <c r="BN98" s="39">
        <v>11621000000</v>
      </c>
      <c r="BO98" s="58"/>
      <c r="BP98" s="39">
        <v>11621000000</v>
      </c>
      <c r="BQ98" s="50"/>
      <c r="BR98" s="50"/>
      <c r="BS98" s="56">
        <v>11621000000</v>
      </c>
    </row>
    <row r="99" spans="1:71" x14ac:dyDescent="0.2">
      <c r="A99" s="47" t="s">
        <v>352</v>
      </c>
      <c r="B99" s="47" t="s">
        <v>353</v>
      </c>
      <c r="C99" s="47" t="str">
        <f>VLOOKUP(A99,'[2]S&amp;P 500 Wikipedia'!A:D,3,FALSE)</f>
        <v>Industrials</v>
      </c>
      <c r="D99" s="47">
        <v>248102</v>
      </c>
      <c r="E99" s="47" t="s">
        <v>16</v>
      </c>
      <c r="F99" s="47">
        <v>2018</v>
      </c>
      <c r="G99" s="47" t="s">
        <v>1292</v>
      </c>
      <c r="H99" s="48">
        <v>43465</v>
      </c>
      <c r="I99" s="48">
        <v>43502</v>
      </c>
      <c r="J99" s="48">
        <v>43502</v>
      </c>
      <c r="K99" s="47">
        <v>857000000</v>
      </c>
      <c r="L99" s="47">
        <v>861000000</v>
      </c>
      <c r="M99" s="47" t="s">
        <v>1697</v>
      </c>
      <c r="N99" s="49">
        <v>12250000000</v>
      </c>
      <c r="O99" s="50"/>
      <c r="P99" s="50"/>
      <c r="Q99" s="51"/>
      <c r="R99" s="49">
        <v>-6146000000</v>
      </c>
      <c r="S99" s="50"/>
      <c r="T99" s="50"/>
      <c r="U99" s="51"/>
      <c r="V99" s="52">
        <v>6104000000</v>
      </c>
      <c r="W99" s="52"/>
      <c r="X99" s="49">
        <v>-1331000000</v>
      </c>
      <c r="Y99" s="50"/>
      <c r="Z99" s="50"/>
      <c r="AA99" s="50"/>
      <c r="AB99" s="50"/>
      <c r="AC99" s="50">
        <v>-1331000000</v>
      </c>
      <c r="AD99" s="50"/>
      <c r="AE99" s="51"/>
      <c r="AF99" s="52">
        <v>4773000000</v>
      </c>
      <c r="AG99" s="52">
        <v>-469000000</v>
      </c>
      <c r="AH99" s="49">
        <v>-639000000</v>
      </c>
      <c r="AI99" s="50"/>
      <c r="AJ99" s="51"/>
      <c r="AK99" s="54"/>
      <c r="AL99" s="50"/>
      <c r="AM99" s="50">
        <v>96000000</v>
      </c>
      <c r="AN99" s="51">
        <v>74000000</v>
      </c>
      <c r="AO99" s="52">
        <v>4304000000</v>
      </c>
      <c r="AP99" s="49">
        <v>0</v>
      </c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1"/>
      <c r="BD99" s="54">
        <v>4304000000</v>
      </c>
      <c r="BE99" s="50">
        <v>-995000000</v>
      </c>
      <c r="BF99" s="50"/>
      <c r="BG99" s="50"/>
      <c r="BH99" s="50"/>
      <c r="BI99" s="50"/>
      <c r="BJ99" s="56">
        <v>3309000000</v>
      </c>
      <c r="BK99" s="49"/>
      <c r="BL99" s="50"/>
      <c r="BM99" s="51"/>
      <c r="BN99" s="39">
        <v>3309000000</v>
      </c>
      <c r="BO99" s="58"/>
      <c r="BP99" s="39">
        <v>3309000000</v>
      </c>
      <c r="BQ99" s="50"/>
      <c r="BR99" s="50"/>
      <c r="BS99" s="56">
        <v>3309000000</v>
      </c>
    </row>
    <row r="100" spans="1:71" x14ac:dyDescent="0.2">
      <c r="A100" s="47" t="s">
        <v>295</v>
      </c>
      <c r="B100" s="47" t="s">
        <v>296</v>
      </c>
      <c r="C100" s="47" t="str">
        <f>VLOOKUP(A100,'[2]S&amp;P 500 Wikipedia'!A:D,3,FALSE)</f>
        <v>Industrials</v>
      </c>
      <c r="D100" s="47">
        <v>331923</v>
      </c>
      <c r="E100" s="47" t="s">
        <v>16</v>
      </c>
      <c r="F100" s="47">
        <v>2019</v>
      </c>
      <c r="G100" s="47" t="s">
        <v>1292</v>
      </c>
      <c r="H100" s="48">
        <v>43616</v>
      </c>
      <c r="I100" s="48">
        <v>43672</v>
      </c>
      <c r="J100" s="48">
        <v>43672</v>
      </c>
      <c r="K100" s="47">
        <v>106080000</v>
      </c>
      <c r="L100" s="47">
        <v>109495000</v>
      </c>
      <c r="M100" s="47" t="s">
        <v>1698</v>
      </c>
      <c r="N100" s="49">
        <v>6892303000</v>
      </c>
      <c r="O100" s="50"/>
      <c r="P100" s="50"/>
      <c r="Q100" s="51"/>
      <c r="R100" s="49">
        <v>-3763715000</v>
      </c>
      <c r="S100" s="50"/>
      <c r="T100" s="50"/>
      <c r="U100" s="51"/>
      <c r="V100" s="52">
        <v>3128588000</v>
      </c>
      <c r="W100" s="52"/>
      <c r="X100" s="49">
        <v>-1980644000</v>
      </c>
      <c r="Y100" s="50">
        <v>-1980644000</v>
      </c>
      <c r="Z100" s="50"/>
      <c r="AA100" s="50"/>
      <c r="AB100" s="50"/>
      <c r="AC100" s="50"/>
      <c r="AD100" s="50"/>
      <c r="AE100" s="51"/>
      <c r="AF100" s="52">
        <v>1147944000</v>
      </c>
      <c r="AG100" s="52">
        <v>-100508000</v>
      </c>
      <c r="AH100" s="49">
        <v>-100508000</v>
      </c>
      <c r="AI100" s="50"/>
      <c r="AJ100" s="51"/>
      <c r="AK100" s="54"/>
      <c r="AL100" s="50"/>
      <c r="AM100" s="50"/>
      <c r="AN100" s="51"/>
      <c r="AO100" s="52">
        <v>1047436000</v>
      </c>
      <c r="AP100" s="49">
        <v>54963000</v>
      </c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1"/>
      <c r="BD100" s="54">
        <v>1102399000</v>
      </c>
      <c r="BE100" s="50">
        <v>-219764000</v>
      </c>
      <c r="BF100" s="50"/>
      <c r="BG100" s="50"/>
      <c r="BH100" s="50"/>
      <c r="BI100" s="50"/>
      <c r="BJ100" s="56">
        <v>882635000</v>
      </c>
      <c r="BK100" s="49">
        <v>2346000</v>
      </c>
      <c r="BL100" s="50">
        <v>2346000</v>
      </c>
      <c r="BM100" s="51"/>
      <c r="BN100" s="39">
        <v>884981000</v>
      </c>
      <c r="BO100" s="58"/>
      <c r="BP100" s="39">
        <v>884981000</v>
      </c>
      <c r="BQ100" s="50"/>
      <c r="BR100" s="50"/>
      <c r="BS100" s="56">
        <v>884981000</v>
      </c>
    </row>
    <row r="101" spans="1:71" x14ac:dyDescent="0.2">
      <c r="A101" s="47" t="s">
        <v>274</v>
      </c>
      <c r="B101" s="47" t="s">
        <v>275</v>
      </c>
      <c r="C101" s="47" t="str">
        <f>VLOOKUP(A101,'[2]S&amp;P 500 Wikipedia'!A:D,3,FALSE)</f>
        <v>Communication Services</v>
      </c>
      <c r="D101" s="47">
        <v>373834</v>
      </c>
      <c r="E101" s="47" t="s">
        <v>16</v>
      </c>
      <c r="F101" s="47">
        <v>2018</v>
      </c>
      <c r="G101" s="47" t="s">
        <v>1292</v>
      </c>
      <c r="H101" s="48">
        <v>43465</v>
      </c>
      <c r="I101" s="48">
        <v>43535</v>
      </c>
      <c r="J101" s="48">
        <v>43535</v>
      </c>
      <c r="K101" s="47">
        <v>1065866000</v>
      </c>
      <c r="L101" s="47">
        <v>1065866000</v>
      </c>
      <c r="M101" s="47" t="s">
        <v>1699</v>
      </c>
      <c r="N101" s="49">
        <v>23443000000</v>
      </c>
      <c r="O101" s="50"/>
      <c r="P101" s="50"/>
      <c r="Q101" s="51"/>
      <c r="R101" s="49">
        <v>-10862000000</v>
      </c>
      <c r="S101" s="50"/>
      <c r="T101" s="50"/>
      <c r="U101" s="51"/>
      <c r="V101" s="52">
        <v>12581000000</v>
      </c>
      <c r="W101" s="52"/>
      <c r="X101" s="49">
        <v>-9285000000</v>
      </c>
      <c r="Y101" s="50">
        <v>-4165000000</v>
      </c>
      <c r="Z101" s="50"/>
      <c r="AA101" s="50"/>
      <c r="AB101" s="50"/>
      <c r="AC101" s="50">
        <v>-5120000000</v>
      </c>
      <c r="AD101" s="50"/>
      <c r="AE101" s="51"/>
      <c r="AF101" s="52">
        <v>3296000000</v>
      </c>
      <c r="AG101" s="52">
        <v>-2133000000</v>
      </c>
      <c r="AH101" s="49">
        <v>-2177000000</v>
      </c>
      <c r="AI101" s="50"/>
      <c r="AJ101" s="51"/>
      <c r="AK101" s="54"/>
      <c r="AL101" s="50"/>
      <c r="AM101" s="50"/>
      <c r="AN101" s="51">
        <v>44000000</v>
      </c>
      <c r="AO101" s="52">
        <v>1163000000</v>
      </c>
      <c r="AP101" s="49">
        <v>-2726000000</v>
      </c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1"/>
      <c r="BD101" s="54">
        <v>-1563000000</v>
      </c>
      <c r="BE101" s="50">
        <v>-170000000</v>
      </c>
      <c r="BF101" s="50"/>
      <c r="BG101" s="50"/>
      <c r="BH101" s="50"/>
      <c r="BI101" s="50"/>
      <c r="BJ101" s="56">
        <v>-1733000000</v>
      </c>
      <c r="BK101" s="49"/>
      <c r="BL101" s="50"/>
      <c r="BM101" s="51"/>
      <c r="BN101" s="39">
        <v>-1733000000</v>
      </c>
      <c r="BO101" s="58"/>
      <c r="BP101" s="39">
        <v>-1733000000</v>
      </c>
      <c r="BQ101" s="50"/>
      <c r="BR101" s="50"/>
      <c r="BS101" s="56">
        <v>-1733000000</v>
      </c>
    </row>
    <row r="102" spans="1:71" x14ac:dyDescent="0.2">
      <c r="A102" s="47" t="s">
        <v>313</v>
      </c>
      <c r="B102" s="47" t="s">
        <v>314</v>
      </c>
      <c r="C102" s="47" t="str">
        <f>VLOOKUP(A102,'[2]S&amp;P 500 Wikipedia'!A:D,3,FALSE)</f>
        <v>Information Technology</v>
      </c>
      <c r="D102" s="47">
        <v>128066</v>
      </c>
      <c r="E102" s="47" t="s">
        <v>16</v>
      </c>
      <c r="F102" s="47">
        <v>2018</v>
      </c>
      <c r="G102" s="47" t="s">
        <v>1292</v>
      </c>
      <c r="H102" s="48">
        <v>43465</v>
      </c>
      <c r="I102" s="48">
        <v>43515</v>
      </c>
      <c r="J102" s="48">
        <v>43515</v>
      </c>
      <c r="K102" s="47">
        <v>582000000</v>
      </c>
      <c r="L102" s="47">
        <v>584000000</v>
      </c>
      <c r="M102" s="47" t="s">
        <v>1700</v>
      </c>
      <c r="N102" s="49">
        <v>16125000000</v>
      </c>
      <c r="O102" s="50"/>
      <c r="P102" s="50"/>
      <c r="Q102" s="51"/>
      <c r="R102" s="49">
        <v>-9838000000</v>
      </c>
      <c r="S102" s="50"/>
      <c r="T102" s="50"/>
      <c r="U102" s="51"/>
      <c r="V102" s="52">
        <v>6287000000</v>
      </c>
      <c r="W102" s="52"/>
      <c r="X102" s="49">
        <v>-3486000000</v>
      </c>
      <c r="Y102" s="50">
        <v>-3026000000</v>
      </c>
      <c r="Z102" s="50"/>
      <c r="AA102" s="50"/>
      <c r="AB102" s="50"/>
      <c r="AC102" s="50">
        <v>-460000000</v>
      </c>
      <c r="AD102" s="50"/>
      <c r="AE102" s="51"/>
      <c r="AF102" s="52">
        <v>2801000000</v>
      </c>
      <c r="AG102" s="52">
        <v>148000000</v>
      </c>
      <c r="AH102" s="49">
        <v>150000000</v>
      </c>
      <c r="AI102" s="50"/>
      <c r="AJ102" s="51"/>
      <c r="AK102" s="54"/>
      <c r="AL102" s="50"/>
      <c r="AM102" s="50"/>
      <c r="AN102" s="51">
        <v>-2000000</v>
      </c>
      <c r="AO102" s="52">
        <v>2949000000</v>
      </c>
      <c r="AP102" s="49">
        <v>-152000000</v>
      </c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1"/>
      <c r="BD102" s="54">
        <v>2797000000</v>
      </c>
      <c r="BE102" s="50">
        <v>-698000000</v>
      </c>
      <c r="BF102" s="50"/>
      <c r="BG102" s="50"/>
      <c r="BH102" s="50"/>
      <c r="BI102" s="50">
        <v>2000000</v>
      </c>
      <c r="BJ102" s="56">
        <v>2101000000</v>
      </c>
      <c r="BK102" s="49"/>
      <c r="BL102" s="50"/>
      <c r="BM102" s="51"/>
      <c r="BN102" s="39">
        <v>2101000000</v>
      </c>
      <c r="BO102" s="58"/>
      <c r="BP102" s="39">
        <v>2101000000</v>
      </c>
      <c r="BQ102" s="50"/>
      <c r="BR102" s="50"/>
      <c r="BS102" s="56">
        <v>2101000000</v>
      </c>
    </row>
    <row r="103" spans="1:71" x14ac:dyDescent="0.2">
      <c r="A103" s="47" t="s">
        <v>301</v>
      </c>
      <c r="B103" s="47" t="s">
        <v>302</v>
      </c>
      <c r="C103" s="47" t="str">
        <f>VLOOKUP(A103,'[2]S&amp;P 500 Wikipedia'!A:D,3,FALSE)</f>
        <v>Information Technology</v>
      </c>
      <c r="D103" s="47">
        <v>131663</v>
      </c>
      <c r="E103" s="47" t="s">
        <v>16</v>
      </c>
      <c r="F103" s="47">
        <v>2018</v>
      </c>
      <c r="G103" s="47" t="s">
        <v>1292</v>
      </c>
      <c r="H103" s="48">
        <v>43465</v>
      </c>
      <c r="I103" s="48">
        <v>43511</v>
      </c>
      <c r="J103" s="48">
        <v>43511</v>
      </c>
      <c r="K103" s="47">
        <v>136030000</v>
      </c>
      <c r="L103" s="47">
        <v>145934000</v>
      </c>
      <c r="M103" s="47" t="s">
        <v>1701</v>
      </c>
      <c r="N103" s="49">
        <v>2973903000</v>
      </c>
      <c r="O103" s="50"/>
      <c r="P103" s="50"/>
      <c r="Q103" s="51"/>
      <c r="R103" s="49">
        <v>-433803000</v>
      </c>
      <c r="S103" s="50"/>
      <c r="T103" s="50"/>
      <c r="U103" s="51"/>
      <c r="V103" s="52">
        <v>2540100000</v>
      </c>
      <c r="W103" s="52"/>
      <c r="X103" s="49">
        <v>-1845415000</v>
      </c>
      <c r="Y103" s="50">
        <v>-1389577000</v>
      </c>
      <c r="Z103" s="50"/>
      <c r="AA103" s="50"/>
      <c r="AB103" s="50">
        <v>-439984000</v>
      </c>
      <c r="AC103" s="50"/>
      <c r="AD103" s="50"/>
      <c r="AE103" s="51">
        <v>-15854000</v>
      </c>
      <c r="AF103" s="52">
        <v>694685000</v>
      </c>
      <c r="AG103" s="52">
        <v>-48505000</v>
      </c>
      <c r="AH103" s="49">
        <v>-40132000</v>
      </c>
      <c r="AI103" s="50"/>
      <c r="AJ103" s="51"/>
      <c r="AK103" s="54"/>
      <c r="AL103" s="50"/>
      <c r="AM103" s="50"/>
      <c r="AN103" s="51">
        <v>-8373000</v>
      </c>
      <c r="AO103" s="52">
        <v>646180000</v>
      </c>
      <c r="AP103" s="49">
        <v>-16725000</v>
      </c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1"/>
      <c r="BD103" s="54">
        <v>629455000</v>
      </c>
      <c r="BE103" s="50">
        <v>-53788000</v>
      </c>
      <c r="BF103" s="50"/>
      <c r="BG103" s="50"/>
      <c r="BH103" s="50"/>
      <c r="BI103" s="50"/>
      <c r="BJ103" s="56">
        <v>575667000</v>
      </c>
      <c r="BK103" s="49">
        <v>0</v>
      </c>
      <c r="BL103" s="50">
        <v>0</v>
      </c>
      <c r="BM103" s="51"/>
      <c r="BN103" s="39">
        <v>575667000</v>
      </c>
      <c r="BO103" s="58"/>
      <c r="BP103" s="39">
        <v>575667000</v>
      </c>
      <c r="BQ103" s="50"/>
      <c r="BR103" s="50"/>
      <c r="BS103" s="56">
        <v>575667000</v>
      </c>
    </row>
    <row r="104" spans="1:71" x14ac:dyDescent="0.2">
      <c r="A104" s="47" t="s">
        <v>358</v>
      </c>
      <c r="B104" s="47" t="s">
        <v>359</v>
      </c>
      <c r="C104" s="47" t="str">
        <f>VLOOKUP(A104,'[2]S&amp;P 500 Wikipedia'!A:D,3,FALSE)</f>
        <v>Health Care</v>
      </c>
      <c r="D104" s="47">
        <v>256275</v>
      </c>
      <c r="E104" s="47" t="s">
        <v>16</v>
      </c>
      <c r="F104" s="47">
        <v>2018</v>
      </c>
      <c r="G104" s="47" t="s">
        <v>1292</v>
      </c>
      <c r="H104" s="48">
        <v>43465</v>
      </c>
      <c r="I104" s="48">
        <v>43524</v>
      </c>
      <c r="J104" s="48">
        <v>43524</v>
      </c>
      <c r="K104" s="47">
        <v>1044000000</v>
      </c>
      <c r="L104" s="47">
        <v>1044000000</v>
      </c>
      <c r="M104" s="47" t="s">
        <v>1702</v>
      </c>
      <c r="N104" s="49">
        <v>194579000000</v>
      </c>
      <c r="O104" s="50"/>
      <c r="P104" s="50"/>
      <c r="Q104" s="51"/>
      <c r="R104" s="49">
        <v>-163041000000</v>
      </c>
      <c r="S104" s="50"/>
      <c r="T104" s="50"/>
      <c r="U104" s="51"/>
      <c r="V104" s="52">
        <v>31538000000</v>
      </c>
      <c r="W104" s="52"/>
      <c r="X104" s="49">
        <v>-27517000000</v>
      </c>
      <c r="Y104" s="50"/>
      <c r="Z104" s="50"/>
      <c r="AA104" s="50"/>
      <c r="AB104" s="50"/>
      <c r="AC104" s="50"/>
      <c r="AD104" s="50"/>
      <c r="AE104" s="51">
        <v>-27517000000</v>
      </c>
      <c r="AF104" s="52">
        <v>4021000000</v>
      </c>
      <c r="AG104" s="52">
        <v>-2615000000</v>
      </c>
      <c r="AH104" s="49">
        <v>-2619000000</v>
      </c>
      <c r="AI104" s="50"/>
      <c r="AJ104" s="51"/>
      <c r="AK104" s="54"/>
      <c r="AL104" s="50"/>
      <c r="AM104" s="50"/>
      <c r="AN104" s="51">
        <v>4000000</v>
      </c>
      <c r="AO104" s="52">
        <v>1406000000</v>
      </c>
      <c r="AP104" s="49">
        <v>0</v>
      </c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1"/>
      <c r="BD104" s="54">
        <v>1406000000</v>
      </c>
      <c r="BE104" s="50">
        <v>-2002000000</v>
      </c>
      <c r="BF104" s="50"/>
      <c r="BG104" s="50"/>
      <c r="BH104" s="50"/>
      <c r="BI104" s="50"/>
      <c r="BJ104" s="56">
        <v>-596000000</v>
      </c>
      <c r="BK104" s="49">
        <v>0</v>
      </c>
      <c r="BL104" s="50">
        <v>0</v>
      </c>
      <c r="BM104" s="51"/>
      <c r="BN104" s="39">
        <v>-596000000</v>
      </c>
      <c r="BO104" s="58">
        <v>2000000</v>
      </c>
      <c r="BP104" s="39">
        <v>-594000000</v>
      </c>
      <c r="BQ104" s="50"/>
      <c r="BR104" s="50"/>
      <c r="BS104" s="56">
        <v>-594000000</v>
      </c>
    </row>
    <row r="105" spans="1:71" x14ac:dyDescent="0.2">
      <c r="A105" s="47" t="s">
        <v>286</v>
      </c>
      <c r="B105" s="47" t="s">
        <v>287</v>
      </c>
      <c r="C105" s="47" t="str">
        <f>VLOOKUP(A105,'[2]S&amp;P 500 Wikipedia'!A:D,3,FALSE)</f>
        <v>Energy</v>
      </c>
      <c r="D105" s="47">
        <v>248396</v>
      </c>
      <c r="E105" s="47" t="s">
        <v>16</v>
      </c>
      <c r="F105" s="47">
        <v>2018</v>
      </c>
      <c r="G105" s="47" t="s">
        <v>1292</v>
      </c>
      <c r="H105" s="48">
        <v>43465</v>
      </c>
      <c r="I105" s="48">
        <v>43518</v>
      </c>
      <c r="J105" s="48">
        <v>43518</v>
      </c>
      <c r="K105" s="47">
        <v>1898000000</v>
      </c>
      <c r="L105" s="47">
        <v>1914000000</v>
      </c>
      <c r="M105" s="47" t="s">
        <v>1703</v>
      </c>
      <c r="N105" s="49">
        <v>158902000000</v>
      </c>
      <c r="O105" s="50"/>
      <c r="P105" s="50"/>
      <c r="Q105" s="51"/>
      <c r="R105" s="49">
        <v>-115122000000</v>
      </c>
      <c r="S105" s="50"/>
      <c r="T105" s="50"/>
      <c r="U105" s="51"/>
      <c r="V105" s="52">
        <v>43780000000</v>
      </c>
      <c r="W105" s="52"/>
      <c r="X105" s="49">
        <v>-29894000000</v>
      </c>
      <c r="Y105" s="50">
        <v>-3838000000</v>
      </c>
      <c r="Z105" s="50"/>
      <c r="AA105" s="50"/>
      <c r="AB105" s="50"/>
      <c r="AC105" s="50">
        <v>-19419000000</v>
      </c>
      <c r="AD105" s="50"/>
      <c r="AE105" s="51">
        <v>-6637000000</v>
      </c>
      <c r="AF105" s="52">
        <v>13886000000</v>
      </c>
      <c r="AG105" s="52">
        <v>6689000000</v>
      </c>
      <c r="AH105" s="49">
        <v>-748000000</v>
      </c>
      <c r="AI105" s="50"/>
      <c r="AJ105" s="51"/>
      <c r="AK105" s="54"/>
      <c r="AL105" s="50"/>
      <c r="AM105" s="50">
        <v>6327000000</v>
      </c>
      <c r="AN105" s="51">
        <v>1110000000</v>
      </c>
      <c r="AO105" s="52">
        <v>20575000000</v>
      </c>
      <c r="AP105" s="49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1"/>
      <c r="BD105" s="54">
        <v>20575000000</v>
      </c>
      <c r="BE105" s="50">
        <v>-5715000000</v>
      </c>
      <c r="BF105" s="50"/>
      <c r="BG105" s="50"/>
      <c r="BH105" s="50"/>
      <c r="BI105" s="50"/>
      <c r="BJ105" s="56">
        <v>14860000000</v>
      </c>
      <c r="BK105" s="49"/>
      <c r="BL105" s="50"/>
      <c r="BM105" s="51"/>
      <c r="BN105" s="39">
        <v>14860000000</v>
      </c>
      <c r="BO105" s="58">
        <v>-36000000</v>
      </c>
      <c r="BP105" s="39">
        <v>14824000000</v>
      </c>
      <c r="BQ105" s="50"/>
      <c r="BR105" s="50"/>
      <c r="BS105" s="56">
        <v>14824000000</v>
      </c>
    </row>
    <row r="106" spans="1:71" x14ac:dyDescent="0.2">
      <c r="A106" s="47" t="s">
        <v>325</v>
      </c>
      <c r="B106" s="47" t="s">
        <v>326</v>
      </c>
      <c r="C106" s="47" t="str">
        <f>VLOOKUP(A106,'[2]S&amp;P 500 Wikipedia'!A:D,3,FALSE)</f>
        <v>Energy</v>
      </c>
      <c r="D106" s="47">
        <v>378119</v>
      </c>
      <c r="E106" s="47" t="s">
        <v>16</v>
      </c>
      <c r="F106" s="47">
        <v>2018</v>
      </c>
      <c r="G106" s="47" t="s">
        <v>1292</v>
      </c>
      <c r="H106" s="48">
        <v>43465</v>
      </c>
      <c r="I106" s="48">
        <v>43516</v>
      </c>
      <c r="J106" s="48">
        <v>43516</v>
      </c>
      <c r="K106" s="47">
        <v>170925000</v>
      </c>
      <c r="L106" s="47">
        <v>171249000</v>
      </c>
      <c r="M106" s="47" t="s">
        <v>1704</v>
      </c>
      <c r="N106" s="49">
        <v>4151000000</v>
      </c>
      <c r="O106" s="50"/>
      <c r="P106" s="50"/>
      <c r="Q106" s="51"/>
      <c r="R106" s="49">
        <v>-590000000</v>
      </c>
      <c r="S106" s="50"/>
      <c r="T106" s="50"/>
      <c r="U106" s="51"/>
      <c r="V106" s="52">
        <v>3561000000</v>
      </c>
      <c r="W106" s="52"/>
      <c r="X106" s="49">
        <v>-2214000000</v>
      </c>
      <c r="Y106" s="50">
        <v>-311000000</v>
      </c>
      <c r="Z106" s="50"/>
      <c r="AA106" s="50"/>
      <c r="AB106" s="50"/>
      <c r="AC106" s="50">
        <v>-1478000000</v>
      </c>
      <c r="AD106" s="50"/>
      <c r="AE106" s="51">
        <v>-425000000</v>
      </c>
      <c r="AF106" s="52">
        <v>1347000000</v>
      </c>
      <c r="AG106" s="52">
        <v>-41000000</v>
      </c>
      <c r="AH106" s="49">
        <v>-149000000</v>
      </c>
      <c r="AI106" s="50"/>
      <c r="AJ106" s="51"/>
      <c r="AK106" s="54"/>
      <c r="AL106" s="50"/>
      <c r="AM106" s="50"/>
      <c r="AN106" s="51">
        <v>108000000</v>
      </c>
      <c r="AO106" s="52">
        <v>1306000000</v>
      </c>
      <c r="AP106" s="49">
        <v>1583000000</v>
      </c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1"/>
      <c r="BD106" s="54">
        <v>2889000000</v>
      </c>
      <c r="BE106" s="50">
        <v>-603000000</v>
      </c>
      <c r="BF106" s="50"/>
      <c r="BG106" s="50"/>
      <c r="BH106" s="50"/>
      <c r="BI106" s="50"/>
      <c r="BJ106" s="56">
        <v>2286000000</v>
      </c>
      <c r="BK106" s="49"/>
      <c r="BL106" s="50"/>
      <c r="BM106" s="51"/>
      <c r="BN106" s="39">
        <v>2286000000</v>
      </c>
      <c r="BO106" s="58"/>
      <c r="BP106" s="39">
        <v>2286000000</v>
      </c>
      <c r="BQ106" s="50"/>
      <c r="BR106" s="50"/>
      <c r="BS106" s="56">
        <v>2286000000</v>
      </c>
    </row>
    <row r="107" spans="1:71" x14ac:dyDescent="0.2">
      <c r="A107" s="47" t="s">
        <v>397</v>
      </c>
      <c r="B107" s="47" t="s">
        <v>398</v>
      </c>
      <c r="C107" s="47" t="str">
        <f>VLOOKUP(A107,'[2]S&amp;P 500 Wikipedia'!A:D,3,FALSE)</f>
        <v>Utilities</v>
      </c>
      <c r="D107" s="47">
        <v>189087</v>
      </c>
      <c r="E107" s="47" t="s">
        <v>16</v>
      </c>
      <c r="F107" s="47">
        <v>2018</v>
      </c>
      <c r="G107" s="47" t="s">
        <v>1292</v>
      </c>
      <c r="H107" s="48">
        <v>43465</v>
      </c>
      <c r="I107" s="48">
        <v>43497</v>
      </c>
      <c r="J107" s="48">
        <v>43524</v>
      </c>
      <c r="K107" s="47">
        <v>654200000</v>
      </c>
      <c r="L107" s="47">
        <v>654900000</v>
      </c>
      <c r="M107" s="47" t="s">
        <v>1705</v>
      </c>
      <c r="N107" s="49">
        <v>13366000000</v>
      </c>
      <c r="O107" s="50"/>
      <c r="P107" s="50"/>
      <c r="Q107" s="51"/>
      <c r="R107" s="49">
        <v>-3581000000</v>
      </c>
      <c r="S107" s="50"/>
      <c r="T107" s="50"/>
      <c r="U107" s="51"/>
      <c r="V107" s="52">
        <v>9785000000</v>
      </c>
      <c r="W107" s="52"/>
      <c r="X107" s="49">
        <v>-6161000000</v>
      </c>
      <c r="Y107" s="50"/>
      <c r="Z107" s="50"/>
      <c r="AA107" s="50"/>
      <c r="AB107" s="50"/>
      <c r="AC107" s="50">
        <v>-2000000000</v>
      </c>
      <c r="AD107" s="50"/>
      <c r="AE107" s="51">
        <v>-4161000000</v>
      </c>
      <c r="AF107" s="52">
        <v>3624000000</v>
      </c>
      <c r="AG107" s="52">
        <v>-472000000</v>
      </c>
      <c r="AH107" s="49">
        <v>-1493000000</v>
      </c>
      <c r="AI107" s="50"/>
      <c r="AJ107" s="51"/>
      <c r="AK107" s="54"/>
      <c r="AL107" s="50"/>
      <c r="AM107" s="50"/>
      <c r="AN107" s="51">
        <v>1021000000</v>
      </c>
      <c r="AO107" s="52">
        <v>3152000000</v>
      </c>
      <c r="AP107" s="49">
        <v>-23000000</v>
      </c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1"/>
      <c r="BD107" s="54">
        <v>3129000000</v>
      </c>
      <c r="BE107" s="50">
        <v>-580000000</v>
      </c>
      <c r="BF107" s="50"/>
      <c r="BG107" s="50"/>
      <c r="BH107" s="50"/>
      <c r="BI107" s="50"/>
      <c r="BJ107" s="56">
        <v>2549000000</v>
      </c>
      <c r="BK107" s="49"/>
      <c r="BL107" s="50"/>
      <c r="BM107" s="51"/>
      <c r="BN107" s="39">
        <v>2549000000</v>
      </c>
      <c r="BO107" s="58">
        <v>-102000000</v>
      </c>
      <c r="BP107" s="39">
        <v>2447000000</v>
      </c>
      <c r="BQ107" s="50"/>
      <c r="BR107" s="50"/>
      <c r="BS107" s="56">
        <v>2447000000</v>
      </c>
    </row>
    <row r="108" spans="1:71" x14ac:dyDescent="0.2">
      <c r="A108" s="47" t="s">
        <v>373</v>
      </c>
      <c r="B108" s="47" t="s">
        <v>374</v>
      </c>
      <c r="C108" s="47" t="str">
        <f>VLOOKUP(A108,'[2]S&amp;P 500 Wikipedia'!A:D,3,FALSE)</f>
        <v>Industrials</v>
      </c>
      <c r="D108" s="47">
        <v>231789</v>
      </c>
      <c r="E108" s="47" t="s">
        <v>16</v>
      </c>
      <c r="F108" s="47">
        <v>2018</v>
      </c>
      <c r="G108" s="47" t="s">
        <v>1292</v>
      </c>
      <c r="H108" s="48">
        <v>43465</v>
      </c>
      <c r="I108" s="48">
        <v>43511</v>
      </c>
      <c r="J108" s="48">
        <v>43511</v>
      </c>
      <c r="K108" s="47">
        <v>691000000</v>
      </c>
      <c r="L108" s="47">
        <v>694000000</v>
      </c>
      <c r="M108" s="47" t="s">
        <v>1706</v>
      </c>
      <c r="N108" s="49">
        <v>44438000000</v>
      </c>
      <c r="O108" s="50"/>
      <c r="P108" s="50"/>
      <c r="Q108" s="51"/>
      <c r="R108" s="49">
        <v>-31880000000</v>
      </c>
      <c r="S108" s="50"/>
      <c r="T108" s="50"/>
      <c r="U108" s="51"/>
      <c r="V108" s="52">
        <v>12558000000</v>
      </c>
      <c r="W108" s="52"/>
      <c r="X108" s="49">
        <v>-7294000000</v>
      </c>
      <c r="Y108" s="50">
        <v>-1941000000</v>
      </c>
      <c r="Z108" s="50"/>
      <c r="AA108" s="50"/>
      <c r="AB108" s="50"/>
      <c r="AC108" s="50">
        <v>-2329000000</v>
      </c>
      <c r="AD108" s="50"/>
      <c r="AE108" s="51">
        <v>-3024000000</v>
      </c>
      <c r="AF108" s="52">
        <v>5264000000</v>
      </c>
      <c r="AG108" s="52">
        <v>-127000000</v>
      </c>
      <c r="AH108" s="49">
        <v>-311000000</v>
      </c>
      <c r="AI108" s="50"/>
      <c r="AJ108" s="51"/>
      <c r="AK108" s="54"/>
      <c r="AL108" s="50"/>
      <c r="AM108" s="50"/>
      <c r="AN108" s="51">
        <v>184000000</v>
      </c>
      <c r="AO108" s="52">
        <v>5137000000</v>
      </c>
      <c r="AP108" s="49">
        <v>14000000</v>
      </c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1"/>
      <c r="BD108" s="54">
        <v>5151000000</v>
      </c>
      <c r="BE108" s="50">
        <v>-1216000000</v>
      </c>
      <c r="BF108" s="50"/>
      <c r="BG108" s="50"/>
      <c r="BH108" s="50"/>
      <c r="BI108" s="50"/>
      <c r="BJ108" s="56">
        <v>3935000000</v>
      </c>
      <c r="BK108" s="49"/>
      <c r="BL108" s="50"/>
      <c r="BM108" s="51"/>
      <c r="BN108" s="39">
        <v>3935000000</v>
      </c>
      <c r="BO108" s="58"/>
      <c r="BP108" s="39">
        <v>3935000000</v>
      </c>
      <c r="BQ108" s="50"/>
      <c r="BR108" s="50"/>
      <c r="BS108" s="56">
        <v>3935000000</v>
      </c>
    </row>
    <row r="109" spans="1:71" x14ac:dyDescent="0.2">
      <c r="A109" s="47" t="s">
        <v>418</v>
      </c>
      <c r="B109" s="47" t="s">
        <v>419</v>
      </c>
      <c r="C109" s="47" t="str">
        <f>VLOOKUP(A109,'[2]S&amp;P 500 Wikipedia'!A:D,3,FALSE)</f>
        <v>Materials</v>
      </c>
      <c r="D109" s="47">
        <v>546332</v>
      </c>
      <c r="E109" s="47" t="s">
        <v>16</v>
      </c>
      <c r="F109" s="47">
        <v>2018</v>
      </c>
      <c r="G109" s="47" t="s">
        <v>1292</v>
      </c>
      <c r="H109" s="48">
        <v>43465</v>
      </c>
      <c r="I109" s="48">
        <v>43507</v>
      </c>
      <c r="J109" s="48">
        <v>43507</v>
      </c>
      <c r="K109" s="47">
        <v>2301000000</v>
      </c>
      <c r="L109" s="47">
        <v>2315500000</v>
      </c>
      <c r="M109" s="47" t="s">
        <v>2009</v>
      </c>
      <c r="N109" s="49">
        <v>85977000000</v>
      </c>
      <c r="O109" s="50"/>
      <c r="P109" s="50"/>
      <c r="Q109" s="51"/>
      <c r="R109" s="49">
        <v>-65333000000</v>
      </c>
      <c r="S109" s="50"/>
      <c r="T109" s="50"/>
      <c r="U109" s="51"/>
      <c r="V109" s="52">
        <v>20644000000</v>
      </c>
      <c r="W109" s="52"/>
      <c r="X109" s="49">
        <v>-11672000000</v>
      </c>
      <c r="Y109" s="50">
        <v>-6709000000</v>
      </c>
      <c r="Z109" s="50"/>
      <c r="AA109" s="50"/>
      <c r="AB109" s="50">
        <v>-3060000000</v>
      </c>
      <c r="AC109" s="50">
        <v>-1903000000</v>
      </c>
      <c r="AD109" s="50"/>
      <c r="AE109" s="51"/>
      <c r="AF109" s="52">
        <v>8972000000</v>
      </c>
      <c r="AG109" s="52">
        <v>89000000</v>
      </c>
      <c r="AH109" s="49">
        <v>-1504000000</v>
      </c>
      <c r="AI109" s="50"/>
      <c r="AJ109" s="51"/>
      <c r="AK109" s="54"/>
      <c r="AL109" s="50"/>
      <c r="AM109" s="50">
        <v>1001000000</v>
      </c>
      <c r="AN109" s="51">
        <v>592000000</v>
      </c>
      <c r="AO109" s="52">
        <v>9061000000</v>
      </c>
      <c r="AP109" s="49">
        <v>-3568000000</v>
      </c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1"/>
      <c r="BD109" s="54">
        <v>5493000000</v>
      </c>
      <c r="BE109" s="50">
        <v>-1489000000</v>
      </c>
      <c r="BF109" s="50"/>
      <c r="BG109" s="50"/>
      <c r="BH109" s="50"/>
      <c r="BI109" s="50"/>
      <c r="BJ109" s="56">
        <v>4004000000</v>
      </c>
      <c r="BK109" s="49">
        <v>-5000000</v>
      </c>
      <c r="BL109" s="50">
        <v>-5000000</v>
      </c>
      <c r="BM109" s="51"/>
      <c r="BN109" s="39">
        <v>3999000000</v>
      </c>
      <c r="BO109" s="58">
        <v>-155000000</v>
      </c>
      <c r="BP109" s="39">
        <v>3844000000</v>
      </c>
      <c r="BQ109" s="50">
        <v>0</v>
      </c>
      <c r="BR109" s="50"/>
      <c r="BS109" s="56">
        <v>3844000000</v>
      </c>
    </row>
    <row r="110" spans="1:71" x14ac:dyDescent="0.2">
      <c r="A110" s="47" t="s">
        <v>370</v>
      </c>
      <c r="B110" s="47" t="s">
        <v>371</v>
      </c>
      <c r="C110" s="47" t="str">
        <f>VLOOKUP(A110,'[2]S&amp;P 500 Wikipedia'!A:D,3,FALSE)</f>
        <v>Industrials</v>
      </c>
      <c r="D110" s="47">
        <v>373449</v>
      </c>
      <c r="E110" s="47" t="s">
        <v>16</v>
      </c>
      <c r="F110" s="47">
        <v>2018</v>
      </c>
      <c r="G110" s="47" t="s">
        <v>1292</v>
      </c>
      <c r="H110" s="48">
        <v>43404</v>
      </c>
      <c r="I110" s="48">
        <v>43451</v>
      </c>
      <c r="J110" s="48">
        <v>43451</v>
      </c>
      <c r="K110" s="47">
        <v>322600000</v>
      </c>
      <c r="L110" s="47">
        <v>327300000</v>
      </c>
      <c r="M110" s="47" t="s">
        <v>1707</v>
      </c>
      <c r="N110" s="49">
        <v>37357700000</v>
      </c>
      <c r="O110" s="50"/>
      <c r="P110" s="50"/>
      <c r="Q110" s="51"/>
      <c r="R110" s="49">
        <v>-25571200000</v>
      </c>
      <c r="S110" s="50"/>
      <c r="T110" s="50"/>
      <c r="U110" s="51"/>
      <c r="V110" s="52">
        <v>11786500000</v>
      </c>
      <c r="W110" s="52"/>
      <c r="X110" s="49">
        <v>-6512200000</v>
      </c>
      <c r="Y110" s="50">
        <v>-3455500000</v>
      </c>
      <c r="Z110" s="50"/>
      <c r="AA110" s="50"/>
      <c r="AB110" s="50">
        <v>-1657600000</v>
      </c>
      <c r="AC110" s="50"/>
      <c r="AD110" s="50"/>
      <c r="AE110" s="51">
        <v>-1399100000</v>
      </c>
      <c r="AF110" s="52">
        <v>5274300000</v>
      </c>
      <c r="AG110" s="52">
        <v>-1203600000</v>
      </c>
      <c r="AH110" s="49">
        <v>-1203600000</v>
      </c>
      <c r="AI110" s="50"/>
      <c r="AJ110" s="51"/>
      <c r="AK110" s="54"/>
      <c r="AL110" s="50"/>
      <c r="AM110" s="50"/>
      <c r="AN110" s="51"/>
      <c r="AO110" s="52">
        <v>4070700000</v>
      </c>
      <c r="AP110" s="49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1"/>
      <c r="BD110" s="54">
        <v>4070700000</v>
      </c>
      <c r="BE110" s="50">
        <v>-1726900000</v>
      </c>
      <c r="BF110" s="50"/>
      <c r="BG110" s="50"/>
      <c r="BH110" s="50"/>
      <c r="BI110" s="50">
        <v>26800000</v>
      </c>
      <c r="BJ110" s="56">
        <v>2370600000</v>
      </c>
      <c r="BK110" s="49"/>
      <c r="BL110" s="50"/>
      <c r="BM110" s="51"/>
      <c r="BN110" s="39">
        <v>2370600000</v>
      </c>
      <c r="BO110" s="58">
        <v>-2200000</v>
      </c>
      <c r="BP110" s="39">
        <v>2368400000</v>
      </c>
      <c r="BQ110" s="50"/>
      <c r="BR110" s="50"/>
      <c r="BS110" s="56">
        <v>2368400000</v>
      </c>
    </row>
    <row r="111" spans="1:71" x14ac:dyDescent="0.2">
      <c r="A111" s="47" t="s">
        <v>391</v>
      </c>
      <c r="B111" s="47" t="s">
        <v>392</v>
      </c>
      <c r="C111" s="47" t="str">
        <f>VLOOKUP(A111,'[2]S&amp;P 500 Wikipedia'!A:D,3,FALSE)</f>
        <v>Consumer Discretionary</v>
      </c>
      <c r="D111" s="47">
        <v>80798</v>
      </c>
      <c r="E111" s="47" t="s">
        <v>16</v>
      </c>
      <c r="F111" s="47">
        <v>2018</v>
      </c>
      <c r="G111" s="47" t="s">
        <v>1292</v>
      </c>
      <c r="H111" s="48">
        <v>43524</v>
      </c>
      <c r="I111" s="48">
        <v>43546</v>
      </c>
      <c r="J111" s="48">
        <v>43546</v>
      </c>
      <c r="K111" s="47">
        <v>265155000</v>
      </c>
      <c r="L111" s="47">
        <v>266105000</v>
      </c>
      <c r="M111" s="47" t="s">
        <v>1708</v>
      </c>
      <c r="N111" s="49">
        <v>25625043000</v>
      </c>
      <c r="O111" s="50"/>
      <c r="P111" s="50"/>
      <c r="Q111" s="51"/>
      <c r="R111" s="49">
        <v>-17821173000</v>
      </c>
      <c r="S111" s="50"/>
      <c r="T111" s="50"/>
      <c r="U111" s="51"/>
      <c r="V111" s="52">
        <v>7803870000</v>
      </c>
      <c r="W111" s="52"/>
      <c r="X111" s="49">
        <v>-5687564000</v>
      </c>
      <c r="Y111" s="50">
        <v>-5687564000</v>
      </c>
      <c r="Z111" s="50"/>
      <c r="AA111" s="50"/>
      <c r="AB111" s="50"/>
      <c r="AC111" s="50"/>
      <c r="AD111" s="50"/>
      <c r="AE111" s="51"/>
      <c r="AF111" s="52">
        <v>2116306000</v>
      </c>
      <c r="AG111" s="52">
        <v>-100890000</v>
      </c>
      <c r="AH111" s="49">
        <v>-99871000</v>
      </c>
      <c r="AI111" s="50"/>
      <c r="AJ111" s="51"/>
      <c r="AK111" s="54"/>
      <c r="AL111" s="50"/>
      <c r="AM111" s="50"/>
      <c r="AN111" s="51">
        <v>-1019000</v>
      </c>
      <c r="AO111" s="52">
        <v>2015416000</v>
      </c>
      <c r="AP111" s="49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1"/>
      <c r="BD111" s="54">
        <v>2015416000</v>
      </c>
      <c r="BE111" s="50">
        <v>-425944000</v>
      </c>
      <c r="BF111" s="50"/>
      <c r="BG111" s="50"/>
      <c r="BH111" s="50"/>
      <c r="BI111" s="50"/>
      <c r="BJ111" s="56">
        <v>1589472000</v>
      </c>
      <c r="BK111" s="49"/>
      <c r="BL111" s="50"/>
      <c r="BM111" s="51"/>
      <c r="BN111" s="39">
        <v>1589472000</v>
      </c>
      <c r="BO111" s="58"/>
      <c r="BP111" s="39">
        <v>1589472000</v>
      </c>
      <c r="BQ111" s="50"/>
      <c r="BR111" s="50"/>
      <c r="BS111" s="56">
        <v>1589472000</v>
      </c>
    </row>
    <row r="112" spans="1:71" x14ac:dyDescent="0.2">
      <c r="A112" s="47" t="s">
        <v>1000</v>
      </c>
      <c r="B112" s="47" t="s">
        <v>1001</v>
      </c>
      <c r="C112" s="47" t="str">
        <f>VLOOKUP(A112,'[2]S&amp;P 500 Wikipedia'!A:D,3,FALSE)</f>
        <v>Health Care</v>
      </c>
      <c r="D112" s="47">
        <v>341807</v>
      </c>
      <c r="E112" s="47" t="s">
        <v>16</v>
      </c>
      <c r="F112" s="47">
        <v>2018</v>
      </c>
      <c r="G112" s="47" t="s">
        <v>1292</v>
      </c>
      <c r="H112" s="48">
        <v>43465</v>
      </c>
      <c r="I112" s="48">
        <v>43517</v>
      </c>
      <c r="J112" s="48">
        <v>43517</v>
      </c>
      <c r="K112" s="47">
        <v>136000000</v>
      </c>
      <c r="L112" s="47">
        <v>139000000</v>
      </c>
      <c r="M112" s="47" t="s">
        <v>1709</v>
      </c>
      <c r="N112" s="49">
        <v>7531000000</v>
      </c>
      <c r="O112" s="50"/>
      <c r="P112" s="50"/>
      <c r="Q112" s="51"/>
      <c r="R112" s="49">
        <v>-4926000000</v>
      </c>
      <c r="S112" s="50"/>
      <c r="T112" s="50"/>
      <c r="U112" s="51"/>
      <c r="V112" s="52">
        <v>2605000000</v>
      </c>
      <c r="W112" s="52"/>
      <c r="X112" s="49">
        <v>-1500000000</v>
      </c>
      <c r="Y112" s="50">
        <v>-1424000000</v>
      </c>
      <c r="Z112" s="50"/>
      <c r="AA112" s="50"/>
      <c r="AB112" s="50"/>
      <c r="AC112" s="50">
        <v>-90000000</v>
      </c>
      <c r="AD112" s="50"/>
      <c r="AE112" s="51">
        <v>14000000</v>
      </c>
      <c r="AF112" s="52">
        <v>1105000000</v>
      </c>
      <c r="AG112" s="52">
        <v>-175000000</v>
      </c>
      <c r="AH112" s="49">
        <v>-167000000</v>
      </c>
      <c r="AI112" s="50"/>
      <c r="AJ112" s="51"/>
      <c r="AK112" s="54"/>
      <c r="AL112" s="50"/>
      <c r="AM112" s="50"/>
      <c r="AN112" s="51">
        <v>-8000000</v>
      </c>
      <c r="AO112" s="52">
        <v>930000000</v>
      </c>
      <c r="AP112" s="49">
        <v>-4000000</v>
      </c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1"/>
      <c r="BD112" s="54">
        <v>926000000</v>
      </c>
      <c r="BE112" s="50">
        <v>-182000000</v>
      </c>
      <c r="BF112" s="50"/>
      <c r="BG112" s="50"/>
      <c r="BH112" s="50"/>
      <c r="BI112" s="50">
        <v>44000000</v>
      </c>
      <c r="BJ112" s="56">
        <v>788000000</v>
      </c>
      <c r="BK112" s="49"/>
      <c r="BL112" s="50"/>
      <c r="BM112" s="51"/>
      <c r="BN112" s="39">
        <v>788000000</v>
      </c>
      <c r="BO112" s="58">
        <v>-52000000</v>
      </c>
      <c r="BP112" s="39">
        <v>736000000</v>
      </c>
      <c r="BQ112" s="50"/>
      <c r="BR112" s="50"/>
      <c r="BS112" s="56">
        <v>736000000</v>
      </c>
    </row>
    <row r="113" spans="1:71" x14ac:dyDescent="0.2">
      <c r="A113" s="47" t="s">
        <v>361</v>
      </c>
      <c r="B113" s="47" t="s">
        <v>362</v>
      </c>
      <c r="C113" s="47" t="str">
        <f>VLOOKUP(A113,'[2]S&amp;P 500 Wikipedia'!A:D,3,FALSE)</f>
        <v>Health Care</v>
      </c>
      <c r="D113" s="47">
        <v>89750</v>
      </c>
      <c r="E113" s="47" t="s">
        <v>16</v>
      </c>
      <c r="F113" s="47">
        <v>2018</v>
      </c>
      <c r="G113" s="47" t="s">
        <v>1292</v>
      </c>
      <c r="H113" s="48">
        <v>43465</v>
      </c>
      <c r="I113" s="48">
        <v>43517</v>
      </c>
      <c r="J113" s="48">
        <v>43517</v>
      </c>
      <c r="K113" s="47">
        <v>700600000</v>
      </c>
      <c r="L113" s="47">
        <v>710200000</v>
      </c>
      <c r="M113" s="47" t="s">
        <v>1710</v>
      </c>
      <c r="N113" s="49">
        <v>19893000000</v>
      </c>
      <c r="O113" s="50"/>
      <c r="P113" s="50"/>
      <c r="Q113" s="51"/>
      <c r="R113" s="49">
        <v>-8785900000</v>
      </c>
      <c r="S113" s="50"/>
      <c r="T113" s="50"/>
      <c r="U113" s="51"/>
      <c r="V113" s="52">
        <v>11107100000</v>
      </c>
      <c r="W113" s="52"/>
      <c r="X113" s="49">
        <v>-7703300000</v>
      </c>
      <c r="Y113" s="50">
        <v>-6472100000</v>
      </c>
      <c r="Z113" s="50"/>
      <c r="AA113" s="50"/>
      <c r="AB113" s="50">
        <v>-1231200000</v>
      </c>
      <c r="AC113" s="50"/>
      <c r="AD113" s="50"/>
      <c r="AE113" s="51"/>
      <c r="AF113" s="52">
        <v>3403800000</v>
      </c>
      <c r="AG113" s="52">
        <v>-111000000</v>
      </c>
      <c r="AH113" s="49">
        <v>-148200000</v>
      </c>
      <c r="AI113" s="50"/>
      <c r="AJ113" s="51"/>
      <c r="AK113" s="54"/>
      <c r="AL113" s="50"/>
      <c r="AM113" s="50"/>
      <c r="AN113" s="51">
        <v>37200000</v>
      </c>
      <c r="AO113" s="52">
        <v>3292800000</v>
      </c>
      <c r="AP113" s="49">
        <v>0</v>
      </c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1"/>
      <c r="BD113" s="54">
        <v>3292800000</v>
      </c>
      <c r="BE113" s="50">
        <v>-641900000</v>
      </c>
      <c r="BF113" s="50"/>
      <c r="BG113" s="50"/>
      <c r="BH113" s="50"/>
      <c r="BI113" s="50"/>
      <c r="BJ113" s="56">
        <v>2650900000</v>
      </c>
      <c r="BK113" s="49">
        <v>0</v>
      </c>
      <c r="BL113" s="50">
        <v>0</v>
      </c>
      <c r="BM113" s="51"/>
      <c r="BN113" s="39">
        <v>2650900000</v>
      </c>
      <c r="BO113" s="58"/>
      <c r="BP113" s="39">
        <v>2650900000</v>
      </c>
      <c r="BQ113" s="50"/>
      <c r="BR113" s="50"/>
      <c r="BS113" s="56">
        <v>2650900000</v>
      </c>
    </row>
    <row r="114" spans="1:71" x14ac:dyDescent="0.2">
      <c r="A114" s="47" t="s">
        <v>1138</v>
      </c>
      <c r="B114" s="47" t="s">
        <v>1139</v>
      </c>
      <c r="C114" s="47" t="str">
        <f>VLOOKUP(A114,'[2]S&amp;P 500 Wikipedia'!A:D,3,FALSE)</f>
        <v>Communication Services</v>
      </c>
      <c r="D114" s="47">
        <v>261356</v>
      </c>
      <c r="E114" s="47" t="s">
        <v>16</v>
      </c>
      <c r="F114" s="47">
        <v>2018</v>
      </c>
      <c r="G114" s="47" t="s">
        <v>1292</v>
      </c>
      <c r="H114" s="48">
        <v>43404</v>
      </c>
      <c r="I114" s="48">
        <v>43425</v>
      </c>
      <c r="J114" s="48">
        <v>43425</v>
      </c>
      <c r="K114" s="47">
        <v>1499000000</v>
      </c>
      <c r="L114" s="47">
        <v>1507000000</v>
      </c>
      <c r="M114" s="47" t="s">
        <v>1711</v>
      </c>
      <c r="N114" s="49">
        <v>59434000000</v>
      </c>
      <c r="O114" s="50"/>
      <c r="P114" s="50"/>
      <c r="Q114" s="51"/>
      <c r="R114" s="49">
        <v>-32726000000</v>
      </c>
      <c r="S114" s="50"/>
      <c r="T114" s="50"/>
      <c r="U114" s="51"/>
      <c r="V114" s="52">
        <v>26708000000</v>
      </c>
      <c r="W114" s="52"/>
      <c r="X114" s="49">
        <v>-11871000000</v>
      </c>
      <c r="Y114" s="50">
        <v>-8860000000</v>
      </c>
      <c r="Z114" s="50"/>
      <c r="AA114" s="50"/>
      <c r="AB114" s="50"/>
      <c r="AC114" s="50">
        <v>-3011000000</v>
      </c>
      <c r="AD114" s="50"/>
      <c r="AE114" s="51"/>
      <c r="AF114" s="52">
        <v>14837000000</v>
      </c>
      <c r="AG114" s="52">
        <v>-75000000</v>
      </c>
      <c r="AH114" s="49">
        <v>-574000000</v>
      </c>
      <c r="AI114" s="50"/>
      <c r="AJ114" s="51"/>
      <c r="AK114" s="54"/>
      <c r="AL114" s="50"/>
      <c r="AM114" s="50">
        <v>-102000000</v>
      </c>
      <c r="AN114" s="51">
        <v>601000000</v>
      </c>
      <c r="AO114" s="52">
        <v>14762000000</v>
      </c>
      <c r="AP114" s="49">
        <v>-33000000</v>
      </c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1"/>
      <c r="BD114" s="54">
        <v>14729000000</v>
      </c>
      <c r="BE114" s="50">
        <v>-1663000000</v>
      </c>
      <c r="BF114" s="50"/>
      <c r="BG114" s="50"/>
      <c r="BH114" s="50"/>
      <c r="BI114" s="50"/>
      <c r="BJ114" s="56">
        <v>13066000000</v>
      </c>
      <c r="BK114" s="49"/>
      <c r="BL114" s="50"/>
      <c r="BM114" s="51"/>
      <c r="BN114" s="39">
        <v>13066000000</v>
      </c>
      <c r="BO114" s="58">
        <v>-468000000</v>
      </c>
      <c r="BP114" s="39">
        <v>12598000000</v>
      </c>
      <c r="BQ114" s="50"/>
      <c r="BR114" s="50"/>
      <c r="BS114" s="56">
        <v>12598000000</v>
      </c>
    </row>
    <row r="115" spans="1:71" x14ac:dyDescent="0.2">
      <c r="A115" s="47" t="s">
        <v>385</v>
      </c>
      <c r="B115" s="47" t="s">
        <v>386</v>
      </c>
      <c r="C115" s="47" t="str">
        <f>VLOOKUP(A115,'[2]S&amp;P 500 Wikipedia'!A:D,3,FALSE)</f>
        <v>Communication Services</v>
      </c>
      <c r="D115" s="47">
        <v>120376</v>
      </c>
      <c r="E115" s="47" t="s">
        <v>16</v>
      </c>
      <c r="F115" s="47">
        <v>2018</v>
      </c>
      <c r="G115" s="47" t="s">
        <v>1292</v>
      </c>
      <c r="H115" s="48">
        <v>43465</v>
      </c>
      <c r="I115" s="48">
        <v>43525</v>
      </c>
      <c r="J115" s="48">
        <v>43525</v>
      </c>
      <c r="K115" s="47">
        <v>25000000</v>
      </c>
      <c r="L115" s="47">
        <v>6000000</v>
      </c>
      <c r="M115" s="47" t="s">
        <v>1712</v>
      </c>
      <c r="N115" s="49">
        <v>10553000000</v>
      </c>
      <c r="O115" s="50"/>
      <c r="P115" s="50"/>
      <c r="Q115" s="51"/>
      <c r="R115" s="49">
        <v>-3935000000</v>
      </c>
      <c r="S115" s="50"/>
      <c r="T115" s="50"/>
      <c r="U115" s="51"/>
      <c r="V115" s="52">
        <v>6618000000</v>
      </c>
      <c r="W115" s="52"/>
      <c r="X115" s="49">
        <v>-4018000000</v>
      </c>
      <c r="Y115" s="50">
        <v>-2620000000</v>
      </c>
      <c r="Z115" s="50"/>
      <c r="AA115" s="50"/>
      <c r="AB115" s="50"/>
      <c r="AC115" s="50">
        <v>-1398000000</v>
      </c>
      <c r="AD115" s="50"/>
      <c r="AE115" s="51"/>
      <c r="AF115" s="52">
        <v>2600000000</v>
      </c>
      <c r="AG115" s="52">
        <v>-849000000</v>
      </c>
      <c r="AH115" s="49">
        <v>-729000000</v>
      </c>
      <c r="AI115" s="50"/>
      <c r="AJ115" s="51"/>
      <c r="AK115" s="54"/>
      <c r="AL115" s="50"/>
      <c r="AM115" s="50"/>
      <c r="AN115" s="51">
        <v>-120000000</v>
      </c>
      <c r="AO115" s="52">
        <v>1751000000</v>
      </c>
      <c r="AP115" s="49">
        <v>-666000000</v>
      </c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1"/>
      <c r="BD115" s="54">
        <v>1085000000</v>
      </c>
      <c r="BE115" s="50">
        <v>-341000000</v>
      </c>
      <c r="BF115" s="50"/>
      <c r="BG115" s="50"/>
      <c r="BH115" s="50"/>
      <c r="BI115" s="50">
        <v>-63000000</v>
      </c>
      <c r="BJ115" s="56">
        <v>681000000</v>
      </c>
      <c r="BK115" s="49"/>
      <c r="BL115" s="50"/>
      <c r="BM115" s="51"/>
      <c r="BN115" s="39">
        <v>681000000</v>
      </c>
      <c r="BO115" s="58">
        <v>-87000000</v>
      </c>
      <c r="BP115" s="39">
        <v>594000000</v>
      </c>
      <c r="BQ115" s="50"/>
      <c r="BR115" s="50"/>
      <c r="BS115" s="56">
        <v>594000000</v>
      </c>
    </row>
    <row r="116" spans="1:71" x14ac:dyDescent="0.2">
      <c r="A116" s="47" t="s">
        <v>388</v>
      </c>
      <c r="B116" s="47" t="s">
        <v>389</v>
      </c>
      <c r="C116" s="47" t="str">
        <f>VLOOKUP(A116,'[2]S&amp;P 500 Wikipedia'!A:D,3,FALSE)</f>
        <v>Communication Services</v>
      </c>
      <c r="D116" s="47">
        <v>741324</v>
      </c>
      <c r="E116" s="47" t="s">
        <v>16</v>
      </c>
      <c r="F116" s="47">
        <v>2018</v>
      </c>
      <c r="G116" s="47" t="s">
        <v>1292</v>
      </c>
      <c r="H116" s="48">
        <v>43465</v>
      </c>
      <c r="I116" s="48">
        <v>43509</v>
      </c>
      <c r="J116" s="48">
        <v>43509</v>
      </c>
      <c r="K116" s="47">
        <v>467350000</v>
      </c>
      <c r="L116" s="47">
        <v>525832000</v>
      </c>
      <c r="M116" s="47" t="s">
        <v>1713</v>
      </c>
      <c r="N116" s="49">
        <v>13621302000</v>
      </c>
      <c r="O116" s="50">
        <v>13621302000</v>
      </c>
      <c r="P116" s="50"/>
      <c r="Q116" s="51"/>
      <c r="R116" s="49">
        <v>-769307000</v>
      </c>
      <c r="S116" s="50"/>
      <c r="T116" s="50"/>
      <c r="U116" s="51"/>
      <c r="V116" s="52">
        <v>12851995000</v>
      </c>
      <c r="W116" s="52"/>
      <c r="X116" s="49">
        <v>-10704374000</v>
      </c>
      <c r="Y116" s="50">
        <v>-725601000</v>
      </c>
      <c r="Z116" s="50"/>
      <c r="AA116" s="50"/>
      <c r="AB116" s="50"/>
      <c r="AC116" s="50">
        <v>-712024000</v>
      </c>
      <c r="AD116" s="50"/>
      <c r="AE116" s="51">
        <v>-9266749000</v>
      </c>
      <c r="AF116" s="52">
        <v>2147621000</v>
      </c>
      <c r="AG116" s="52">
        <v>41554000</v>
      </c>
      <c r="AH116" s="49">
        <v>29753000</v>
      </c>
      <c r="AI116" s="50">
        <v>-15006000</v>
      </c>
      <c r="AJ116" s="51">
        <v>44759000</v>
      </c>
      <c r="AK116" s="54"/>
      <c r="AL116" s="50"/>
      <c r="AM116" s="50"/>
      <c r="AN116" s="51">
        <v>11801000</v>
      </c>
      <c r="AO116" s="52">
        <v>2189175000</v>
      </c>
      <c r="AP116" s="49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1"/>
      <c r="BD116" s="54">
        <v>2189175000</v>
      </c>
      <c r="BE116" s="50">
        <v>-533684000</v>
      </c>
      <c r="BF116" s="50"/>
      <c r="BG116" s="50"/>
      <c r="BH116" s="50"/>
      <c r="BI116" s="50"/>
      <c r="BJ116" s="56">
        <v>1655491000</v>
      </c>
      <c r="BK116" s="49"/>
      <c r="BL116" s="50"/>
      <c r="BM116" s="51"/>
      <c r="BN116" s="39">
        <v>1655491000</v>
      </c>
      <c r="BO116" s="58">
        <v>-80400000</v>
      </c>
      <c r="BP116" s="39">
        <v>1575091000</v>
      </c>
      <c r="BQ116" s="50"/>
      <c r="BR116" s="50"/>
      <c r="BS116" s="56">
        <v>1575091000</v>
      </c>
    </row>
    <row r="117" spans="1:71" x14ac:dyDescent="0.2">
      <c r="A117" s="47" t="s">
        <v>394</v>
      </c>
      <c r="B117" s="47" t="s">
        <v>395</v>
      </c>
      <c r="C117" s="47" t="str">
        <f>VLOOKUP(A117,'[2]S&amp;P 500 Wikipedia'!A:D,3,FALSE)</f>
        <v>Consumer Discretionary</v>
      </c>
      <c r="D117" s="47">
        <v>378128</v>
      </c>
      <c r="E117" s="47" t="s">
        <v>16</v>
      </c>
      <c r="F117" s="47">
        <v>2018</v>
      </c>
      <c r="G117" s="47" t="s">
        <v>1292</v>
      </c>
      <c r="H117" s="48">
        <v>43524</v>
      </c>
      <c r="I117" s="48">
        <v>43551</v>
      </c>
      <c r="J117" s="48">
        <v>43551</v>
      </c>
      <c r="K117" s="47">
        <v>237900000</v>
      </c>
      <c r="L117" s="47">
        <v>238700000</v>
      </c>
      <c r="M117" s="47" t="s">
        <v>1714</v>
      </c>
      <c r="N117" s="49">
        <v>22823300000</v>
      </c>
      <c r="O117" s="50"/>
      <c r="P117" s="50"/>
      <c r="Q117" s="51"/>
      <c r="R117" s="49">
        <v>-15875800000</v>
      </c>
      <c r="S117" s="50"/>
      <c r="T117" s="50"/>
      <c r="U117" s="51"/>
      <c r="V117" s="52">
        <v>6947500000</v>
      </c>
      <c r="W117" s="52"/>
      <c r="X117" s="49">
        <v>-5160000000</v>
      </c>
      <c r="Y117" s="50">
        <v>-5160000000</v>
      </c>
      <c r="Z117" s="50">
        <v>-5160000000</v>
      </c>
      <c r="AA117" s="50"/>
      <c r="AB117" s="50"/>
      <c r="AC117" s="50"/>
      <c r="AD117" s="50">
        <v>0</v>
      </c>
      <c r="AE117" s="51"/>
      <c r="AF117" s="52">
        <v>1787500000</v>
      </c>
      <c r="AG117" s="52">
        <v>-369500000</v>
      </c>
      <c r="AH117" s="49">
        <v>-370000000</v>
      </c>
      <c r="AI117" s="50"/>
      <c r="AJ117" s="51"/>
      <c r="AK117" s="54"/>
      <c r="AL117" s="50"/>
      <c r="AM117" s="50"/>
      <c r="AN117" s="51">
        <v>500000</v>
      </c>
      <c r="AO117" s="52">
        <v>1418000000</v>
      </c>
      <c r="AP117" s="49">
        <v>-2727000000</v>
      </c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1"/>
      <c r="BD117" s="54">
        <v>-1309000000</v>
      </c>
      <c r="BE117" s="50">
        <v>-281800000</v>
      </c>
      <c r="BF117" s="50"/>
      <c r="BG117" s="50"/>
      <c r="BH117" s="50"/>
      <c r="BI117" s="50"/>
      <c r="BJ117" s="56">
        <v>-1590800000</v>
      </c>
      <c r="BK117" s="49"/>
      <c r="BL117" s="50"/>
      <c r="BM117" s="51"/>
      <c r="BN117" s="39">
        <v>-1590800000</v>
      </c>
      <c r="BO117" s="58"/>
      <c r="BP117" s="39">
        <v>-1590800000</v>
      </c>
      <c r="BQ117" s="50"/>
      <c r="BR117" s="50"/>
      <c r="BS117" s="56">
        <v>-1590800000</v>
      </c>
    </row>
    <row r="118" spans="1:71" x14ac:dyDescent="0.2">
      <c r="A118" s="47" t="s">
        <v>403</v>
      </c>
      <c r="B118" s="47" t="s">
        <v>404</v>
      </c>
      <c r="C118" s="47" t="str">
        <f>VLOOKUP(A118,'[2]S&amp;P 500 Wikipedia'!A:D,3,FALSE)</f>
        <v>Industrials</v>
      </c>
      <c r="D118" s="47">
        <v>336327</v>
      </c>
      <c r="E118" s="47" t="s">
        <v>16</v>
      </c>
      <c r="F118" s="47">
        <v>2018</v>
      </c>
      <c r="G118" s="47" t="s">
        <v>1292</v>
      </c>
      <c r="H118" s="48">
        <v>43465</v>
      </c>
      <c r="I118" s="48">
        <v>43511</v>
      </c>
      <c r="J118" s="48">
        <v>43511</v>
      </c>
      <c r="K118" s="47">
        <v>149874000</v>
      </c>
      <c r="L118" s="47">
        <v>152133000</v>
      </c>
      <c r="M118" s="47" t="s">
        <v>1715</v>
      </c>
      <c r="N118" s="49">
        <v>6992118000</v>
      </c>
      <c r="O118" s="50"/>
      <c r="P118" s="50"/>
      <c r="Q118" s="51"/>
      <c r="R118" s="49">
        <v>-4432562000</v>
      </c>
      <c r="S118" s="50"/>
      <c r="T118" s="50"/>
      <c r="U118" s="51"/>
      <c r="V118" s="52">
        <v>2559556000</v>
      </c>
      <c r="W118" s="52"/>
      <c r="X118" s="49">
        <v>-1716444000</v>
      </c>
      <c r="Y118" s="50">
        <v>-1716444000</v>
      </c>
      <c r="Z118" s="50"/>
      <c r="AA118" s="50"/>
      <c r="AB118" s="50"/>
      <c r="AC118" s="50"/>
      <c r="AD118" s="50"/>
      <c r="AE118" s="51"/>
      <c r="AF118" s="52">
        <v>843112000</v>
      </c>
      <c r="AG118" s="52">
        <v>-117734000</v>
      </c>
      <c r="AH118" s="49">
        <v>-122091000</v>
      </c>
      <c r="AI118" s="50"/>
      <c r="AJ118" s="51"/>
      <c r="AK118" s="54"/>
      <c r="AL118" s="50"/>
      <c r="AM118" s="50"/>
      <c r="AN118" s="51">
        <v>4357000</v>
      </c>
      <c r="AO118" s="52">
        <v>725378000</v>
      </c>
      <c r="AP118" s="49">
        <v>0</v>
      </c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1"/>
      <c r="BD118" s="54">
        <v>725378000</v>
      </c>
      <c r="BE118" s="50">
        <v>-134233000</v>
      </c>
      <c r="BF118" s="50"/>
      <c r="BG118" s="50"/>
      <c r="BH118" s="50"/>
      <c r="BI118" s="50"/>
      <c r="BJ118" s="56">
        <v>591145000</v>
      </c>
      <c r="BK118" s="49">
        <v>-20878000</v>
      </c>
      <c r="BL118" s="50">
        <v>-20878000</v>
      </c>
      <c r="BM118" s="51"/>
      <c r="BN118" s="39">
        <v>570267000</v>
      </c>
      <c r="BO118" s="58"/>
      <c r="BP118" s="39">
        <v>570267000</v>
      </c>
      <c r="BQ118" s="50"/>
      <c r="BR118" s="50"/>
      <c r="BS118" s="56">
        <v>570267000</v>
      </c>
    </row>
    <row r="119" spans="1:71" x14ac:dyDescent="0.2">
      <c r="A119" s="47" t="s">
        <v>406</v>
      </c>
      <c r="B119" s="47" t="s">
        <v>407</v>
      </c>
      <c r="C119" s="47" t="str">
        <f>VLOOKUP(A119,'[2]S&amp;P 500 Wikipedia'!A:D,3,FALSE)</f>
        <v>Materials</v>
      </c>
      <c r="D119" s="47">
        <v>378129</v>
      </c>
      <c r="E119" s="47" t="s">
        <v>16</v>
      </c>
      <c r="F119" s="47">
        <v>2018</v>
      </c>
      <c r="G119" s="47" t="s">
        <v>1292</v>
      </c>
      <c r="H119" s="48">
        <v>43465</v>
      </c>
      <c r="I119" s="48">
        <v>43507</v>
      </c>
      <c r="J119" s="48">
        <v>43507</v>
      </c>
      <c r="K119" s="47">
        <v>747200000</v>
      </c>
      <c r="L119" s="47">
        <v>747200000</v>
      </c>
      <c r="M119" s="47" t="s">
        <v>1716</v>
      </c>
      <c r="N119" s="49">
        <v>60278000000</v>
      </c>
      <c r="O119" s="50"/>
      <c r="P119" s="50"/>
      <c r="Q119" s="51"/>
      <c r="R119" s="49">
        <v>-47705000000</v>
      </c>
      <c r="S119" s="50"/>
      <c r="T119" s="50"/>
      <c r="U119" s="51"/>
      <c r="V119" s="52">
        <v>12573000000</v>
      </c>
      <c r="W119" s="52"/>
      <c r="X119" s="49">
        <v>-5004000000</v>
      </c>
      <c r="Y119" s="50">
        <v>-2846000000</v>
      </c>
      <c r="Z119" s="50"/>
      <c r="AA119" s="50"/>
      <c r="AB119" s="50">
        <v>-1536000000</v>
      </c>
      <c r="AC119" s="50">
        <v>-622000000</v>
      </c>
      <c r="AD119" s="50"/>
      <c r="AE119" s="51"/>
      <c r="AF119" s="52">
        <v>7569000000</v>
      </c>
      <c r="AG119" s="52">
        <v>13000000</v>
      </c>
      <c r="AH119" s="49">
        <v>-1118000000</v>
      </c>
      <c r="AI119" s="50"/>
      <c r="AJ119" s="51"/>
      <c r="AK119" s="54"/>
      <c r="AL119" s="50"/>
      <c r="AM119" s="50">
        <v>950000000</v>
      </c>
      <c r="AN119" s="51">
        <v>181000000</v>
      </c>
      <c r="AO119" s="52">
        <v>7582000000</v>
      </c>
      <c r="AP119" s="49">
        <v>-1664000000</v>
      </c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1"/>
      <c r="BD119" s="54">
        <v>5918000000</v>
      </c>
      <c r="BE119" s="50">
        <v>-1285000000</v>
      </c>
      <c r="BF119" s="50"/>
      <c r="BG119" s="50"/>
      <c r="BH119" s="50"/>
      <c r="BI119" s="50"/>
      <c r="BJ119" s="56">
        <v>4633000000</v>
      </c>
      <c r="BK119" s="49"/>
      <c r="BL119" s="50"/>
      <c r="BM119" s="51"/>
      <c r="BN119" s="39">
        <v>4633000000</v>
      </c>
      <c r="BO119" s="58">
        <v>-134000000</v>
      </c>
      <c r="BP119" s="39">
        <v>4499000000</v>
      </c>
      <c r="BQ119" s="50">
        <v>0</v>
      </c>
      <c r="BR119" s="50"/>
      <c r="BS119" s="56">
        <v>4499000000</v>
      </c>
    </row>
    <row r="120" spans="1:71" x14ac:dyDescent="0.2">
      <c r="A120" s="47" t="s">
        <v>400</v>
      </c>
      <c r="B120" s="47" t="s">
        <v>401</v>
      </c>
      <c r="C120" s="47" t="str">
        <f>VLOOKUP(A120,'[2]S&amp;P 500 Wikipedia'!A:D,3,FALSE)</f>
        <v>Consumer Discretionary</v>
      </c>
      <c r="D120" s="47">
        <v>338660</v>
      </c>
      <c r="E120" s="47" t="s">
        <v>16</v>
      </c>
      <c r="F120" s="47">
        <v>2018</v>
      </c>
      <c r="G120" s="47" t="s">
        <v>1292</v>
      </c>
      <c r="H120" s="48">
        <v>43465</v>
      </c>
      <c r="I120" s="48">
        <v>43517</v>
      </c>
      <c r="J120" s="48">
        <v>43517</v>
      </c>
      <c r="K120" s="47">
        <v>41856017</v>
      </c>
      <c r="L120" s="47">
        <v>43331278</v>
      </c>
      <c r="M120" s="47" t="s">
        <v>1717</v>
      </c>
      <c r="N120" s="49">
        <v>3432867000</v>
      </c>
      <c r="O120" s="50"/>
      <c r="P120" s="50"/>
      <c r="Q120" s="51"/>
      <c r="R120" s="49">
        <v>-2130188000</v>
      </c>
      <c r="S120" s="50"/>
      <c r="T120" s="50"/>
      <c r="U120" s="51"/>
      <c r="V120" s="52">
        <v>1302679000</v>
      </c>
      <c r="W120" s="52"/>
      <c r="X120" s="49">
        <v>-372464000</v>
      </c>
      <c r="Y120" s="50">
        <v>-372464000</v>
      </c>
      <c r="Z120" s="50"/>
      <c r="AA120" s="50"/>
      <c r="AB120" s="50"/>
      <c r="AC120" s="50"/>
      <c r="AD120" s="50"/>
      <c r="AE120" s="51"/>
      <c r="AF120" s="52">
        <v>930215000</v>
      </c>
      <c r="AG120" s="52">
        <v>-143011000</v>
      </c>
      <c r="AH120" s="49">
        <v>-143011000</v>
      </c>
      <c r="AI120" s="50"/>
      <c r="AJ120" s="51"/>
      <c r="AK120" s="54"/>
      <c r="AL120" s="50"/>
      <c r="AM120" s="50"/>
      <c r="AN120" s="51"/>
      <c r="AO120" s="52">
        <v>787204000</v>
      </c>
      <c r="AP120" s="49">
        <v>-358526000</v>
      </c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1"/>
      <c r="BD120" s="54">
        <v>428678000</v>
      </c>
      <c r="BE120" s="50">
        <v>-66706000</v>
      </c>
      <c r="BF120" s="50"/>
      <c r="BG120" s="50"/>
      <c r="BH120" s="50"/>
      <c r="BI120" s="50"/>
      <c r="BJ120" s="56">
        <v>361972000</v>
      </c>
      <c r="BK120" s="49"/>
      <c r="BL120" s="50"/>
      <c r="BM120" s="51"/>
      <c r="BN120" s="39">
        <v>361972000</v>
      </c>
      <c r="BO120" s="58"/>
      <c r="BP120" s="39">
        <v>361972000</v>
      </c>
      <c r="BQ120" s="50"/>
      <c r="BR120" s="50"/>
      <c r="BS120" s="56">
        <v>361972000</v>
      </c>
    </row>
    <row r="121" spans="1:71" x14ac:dyDescent="0.2">
      <c r="A121" s="47" t="s">
        <v>415</v>
      </c>
      <c r="B121" s="47" t="s">
        <v>416</v>
      </c>
      <c r="C121" s="47" t="str">
        <f>VLOOKUP(A121,'[2]S&amp;P 500 Wikipedia'!A:D,3,FALSE)</f>
        <v>Real Estate</v>
      </c>
      <c r="D121" s="47">
        <v>446513</v>
      </c>
      <c r="E121" s="47" t="s">
        <v>16</v>
      </c>
      <c r="F121" s="47">
        <v>2018</v>
      </c>
      <c r="G121" s="47" t="s">
        <v>1292</v>
      </c>
      <c r="H121" s="48">
        <v>43465</v>
      </c>
      <c r="I121" s="48">
        <v>43518</v>
      </c>
      <c r="J121" s="48">
        <v>43518</v>
      </c>
      <c r="K121" s="47">
        <v>357569000</v>
      </c>
      <c r="L121" s="47">
        <v>363297000</v>
      </c>
      <c r="M121" s="47" t="s">
        <v>1718</v>
      </c>
      <c r="N121" s="49">
        <v>947870000</v>
      </c>
      <c r="O121" s="50">
        <v>947870000</v>
      </c>
      <c r="P121" s="50"/>
      <c r="Q121" s="51"/>
      <c r="R121" s="49">
        <v>-73075000</v>
      </c>
      <c r="S121" s="50">
        <v>-73075000</v>
      </c>
      <c r="T121" s="50"/>
      <c r="U121" s="51"/>
      <c r="V121" s="52">
        <v>874795000</v>
      </c>
      <c r="W121" s="52">
        <v>215322000</v>
      </c>
      <c r="X121" s="49">
        <v>-651205000</v>
      </c>
      <c r="Y121" s="50">
        <v>-210127000</v>
      </c>
      <c r="Z121" s="50"/>
      <c r="AA121" s="50"/>
      <c r="AB121" s="50"/>
      <c r="AC121" s="50">
        <v>-312217000</v>
      </c>
      <c r="AD121" s="50"/>
      <c r="AE121" s="51">
        <v>-128861000</v>
      </c>
      <c r="AF121" s="52">
        <v>438912000</v>
      </c>
      <c r="AG121" s="52">
        <v>-46328000</v>
      </c>
      <c r="AH121" s="49">
        <v>-85006000</v>
      </c>
      <c r="AI121" s="50"/>
      <c r="AJ121" s="51"/>
      <c r="AK121" s="54"/>
      <c r="AL121" s="50"/>
      <c r="AM121" s="50">
        <v>21444000</v>
      </c>
      <c r="AN121" s="51">
        <v>17234000</v>
      </c>
      <c r="AO121" s="52">
        <v>392584000</v>
      </c>
      <c r="AP121" s="49">
        <v>-388000</v>
      </c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1"/>
      <c r="BD121" s="54">
        <v>392196000</v>
      </c>
      <c r="BE121" s="50">
        <v>-8828000</v>
      </c>
      <c r="BF121" s="50"/>
      <c r="BG121" s="50"/>
      <c r="BH121" s="50"/>
      <c r="BI121" s="50"/>
      <c r="BJ121" s="56">
        <v>383368000</v>
      </c>
      <c r="BK121" s="49">
        <v>3900000</v>
      </c>
      <c r="BL121" s="50">
        <v>0</v>
      </c>
      <c r="BM121" s="51">
        <v>3900000</v>
      </c>
      <c r="BN121" s="39">
        <v>387268000</v>
      </c>
      <c r="BO121" s="58">
        <v>-3539000</v>
      </c>
      <c r="BP121" s="39">
        <v>383729000</v>
      </c>
      <c r="BQ121" s="50"/>
      <c r="BR121" s="50"/>
      <c r="BS121" s="56">
        <v>383729000</v>
      </c>
    </row>
    <row r="122" spans="1:71" x14ac:dyDescent="0.2">
      <c r="A122" s="47" t="s">
        <v>364</v>
      </c>
      <c r="B122" s="47" t="s">
        <v>365</v>
      </c>
      <c r="C122" s="47" t="str">
        <f>VLOOKUP(A122,'[2]S&amp;P 500 Wikipedia'!A:D,3,FALSE)</f>
        <v>Consumer Discretionary</v>
      </c>
      <c r="D122" s="47">
        <v>108420</v>
      </c>
      <c r="E122" s="47" t="s">
        <v>16</v>
      </c>
      <c r="F122" s="47">
        <v>2019</v>
      </c>
      <c r="G122" s="47" t="s">
        <v>1292</v>
      </c>
      <c r="H122" s="48">
        <v>43616</v>
      </c>
      <c r="I122" s="48">
        <v>43665</v>
      </c>
      <c r="J122" s="48">
        <v>43665</v>
      </c>
      <c r="K122" s="47">
        <v>123500000</v>
      </c>
      <c r="L122" s="47">
        <v>125400000</v>
      </c>
      <c r="M122" s="47" t="s">
        <v>1719</v>
      </c>
      <c r="N122" s="49">
        <v>8510400000</v>
      </c>
      <c r="O122" s="50"/>
      <c r="P122" s="50"/>
      <c r="Q122" s="51"/>
      <c r="R122" s="49">
        <v>-6661400000</v>
      </c>
      <c r="S122" s="50"/>
      <c r="T122" s="50"/>
      <c r="U122" s="51"/>
      <c r="V122" s="52">
        <v>1849000000</v>
      </c>
      <c r="W122" s="52"/>
      <c r="X122" s="49">
        <v>-997500000</v>
      </c>
      <c r="Y122" s="50">
        <v>-660800000</v>
      </c>
      <c r="Z122" s="50">
        <v>-255300000</v>
      </c>
      <c r="AA122" s="50">
        <v>-405500000</v>
      </c>
      <c r="AB122" s="50"/>
      <c r="AC122" s="50">
        <v>-336700000</v>
      </c>
      <c r="AD122" s="50"/>
      <c r="AE122" s="51"/>
      <c r="AF122" s="52">
        <v>851500000</v>
      </c>
      <c r="AG122" s="52">
        <v>-50200000</v>
      </c>
      <c r="AH122" s="49">
        <v>-50200000</v>
      </c>
      <c r="AI122" s="50"/>
      <c r="AJ122" s="51"/>
      <c r="AK122" s="54"/>
      <c r="AL122" s="50"/>
      <c r="AM122" s="50"/>
      <c r="AN122" s="51"/>
      <c r="AO122" s="52">
        <v>801300000</v>
      </c>
      <c r="AP122" s="49">
        <v>-19000000</v>
      </c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1"/>
      <c r="BD122" s="54">
        <v>782300000</v>
      </c>
      <c r="BE122" s="50">
        <v>-63700000</v>
      </c>
      <c r="BF122" s="50"/>
      <c r="BG122" s="50"/>
      <c r="BH122" s="50"/>
      <c r="BI122" s="50"/>
      <c r="BJ122" s="56">
        <v>718600000</v>
      </c>
      <c r="BK122" s="49">
        <v>-5200000</v>
      </c>
      <c r="BL122" s="50">
        <v>-5200000</v>
      </c>
      <c r="BM122" s="51"/>
      <c r="BN122" s="39">
        <v>713400000</v>
      </c>
      <c r="BO122" s="58"/>
      <c r="BP122" s="39">
        <v>713400000</v>
      </c>
      <c r="BQ122" s="50"/>
      <c r="BR122" s="50"/>
      <c r="BS122" s="56">
        <v>713400000</v>
      </c>
    </row>
    <row r="123" spans="1:71" x14ac:dyDescent="0.2">
      <c r="A123" s="47" t="s">
        <v>409</v>
      </c>
      <c r="B123" s="47" t="s">
        <v>410</v>
      </c>
      <c r="C123" s="47" t="str">
        <f>VLOOKUP(A123,'[2]S&amp;P 500 Wikipedia'!A:D,3,FALSE)</f>
        <v>Utilities</v>
      </c>
      <c r="D123" s="47">
        <v>378131</v>
      </c>
      <c r="E123" s="47" t="s">
        <v>16</v>
      </c>
      <c r="F123" s="47">
        <v>2018</v>
      </c>
      <c r="G123" s="47" t="s">
        <v>1292</v>
      </c>
      <c r="H123" s="48">
        <v>43465</v>
      </c>
      <c r="I123" s="48">
        <v>43503</v>
      </c>
      <c r="J123" s="48">
        <v>43503</v>
      </c>
      <c r="K123" s="47">
        <v>181000000</v>
      </c>
      <c r="L123" s="47">
        <v>181000000</v>
      </c>
      <c r="M123" s="47" t="s">
        <v>1720</v>
      </c>
      <c r="N123" s="49">
        <v>14212000000</v>
      </c>
      <c r="O123" s="50"/>
      <c r="P123" s="50"/>
      <c r="Q123" s="51"/>
      <c r="R123" s="49">
        <v>-8611000000</v>
      </c>
      <c r="S123" s="50"/>
      <c r="T123" s="50"/>
      <c r="U123" s="51"/>
      <c r="V123" s="52">
        <v>5601000000</v>
      </c>
      <c r="W123" s="52"/>
      <c r="X123" s="49">
        <v>-3980000000</v>
      </c>
      <c r="Y123" s="50">
        <v>-2451000000</v>
      </c>
      <c r="Z123" s="50"/>
      <c r="AA123" s="50"/>
      <c r="AB123" s="50"/>
      <c r="AC123" s="50">
        <v>-1124000000</v>
      </c>
      <c r="AD123" s="50"/>
      <c r="AE123" s="51">
        <v>-405000000</v>
      </c>
      <c r="AF123" s="52">
        <v>1621000000</v>
      </c>
      <c r="AG123" s="52">
        <v>-341000000</v>
      </c>
      <c r="AH123" s="49">
        <v>-547000000</v>
      </c>
      <c r="AI123" s="50"/>
      <c r="AJ123" s="51"/>
      <c r="AK123" s="54"/>
      <c r="AL123" s="50"/>
      <c r="AM123" s="50"/>
      <c r="AN123" s="51">
        <v>206000000</v>
      </c>
      <c r="AO123" s="52">
        <v>1280000000</v>
      </c>
      <c r="AP123" s="49">
        <v>-64000000</v>
      </c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1"/>
      <c r="BD123" s="54">
        <v>1216000000</v>
      </c>
      <c r="BE123" s="50">
        <v>-98000000</v>
      </c>
      <c r="BF123" s="50"/>
      <c r="BG123" s="50"/>
      <c r="BH123" s="50"/>
      <c r="BI123" s="50"/>
      <c r="BJ123" s="56">
        <v>1118000000</v>
      </c>
      <c r="BK123" s="49"/>
      <c r="BL123" s="50"/>
      <c r="BM123" s="51"/>
      <c r="BN123" s="39">
        <v>1118000000</v>
      </c>
      <c r="BO123" s="58">
        <v>2000000</v>
      </c>
      <c r="BP123" s="39">
        <v>1120000000</v>
      </c>
      <c r="BQ123" s="50"/>
      <c r="BR123" s="50"/>
      <c r="BS123" s="56">
        <v>1120000000</v>
      </c>
    </row>
    <row r="124" spans="1:71" x14ac:dyDescent="0.2">
      <c r="A124" s="47" t="s">
        <v>412</v>
      </c>
      <c r="B124" s="47" t="s">
        <v>413</v>
      </c>
      <c r="C124" s="47" t="str">
        <f>VLOOKUP(A124,'[2]S&amp;P 500 Wikipedia'!A:D,3,FALSE)</f>
        <v>Utilities</v>
      </c>
      <c r="D124" s="47">
        <v>191249</v>
      </c>
      <c r="E124" s="47" t="s">
        <v>16</v>
      </c>
      <c r="F124" s="47">
        <v>2018</v>
      </c>
      <c r="G124" s="47" t="s">
        <v>1292</v>
      </c>
      <c r="H124" s="48">
        <v>43465</v>
      </c>
      <c r="I124" s="48">
        <v>43524</v>
      </c>
      <c r="J124" s="48">
        <v>43524</v>
      </c>
      <c r="K124" s="47">
        <v>708000000</v>
      </c>
      <c r="L124" s="47">
        <v>708000000</v>
      </c>
      <c r="M124" s="47" t="s">
        <v>1721</v>
      </c>
      <c r="N124" s="49">
        <v>24521000000</v>
      </c>
      <c r="O124" s="50"/>
      <c r="P124" s="50"/>
      <c r="Q124" s="51"/>
      <c r="R124" s="49">
        <v>-13991000000</v>
      </c>
      <c r="S124" s="50"/>
      <c r="T124" s="50"/>
      <c r="U124" s="51"/>
      <c r="V124" s="52">
        <v>10530000000</v>
      </c>
      <c r="W124" s="52"/>
      <c r="X124" s="49">
        <v>-5354000000</v>
      </c>
      <c r="Y124" s="50"/>
      <c r="Z124" s="50"/>
      <c r="AA124" s="50"/>
      <c r="AB124" s="50"/>
      <c r="AC124" s="50">
        <v>-4074000000</v>
      </c>
      <c r="AD124" s="50"/>
      <c r="AE124" s="51">
        <v>-1280000000</v>
      </c>
      <c r="AF124" s="52">
        <v>5176000000</v>
      </c>
      <c r="AG124" s="52">
        <v>-1612000000</v>
      </c>
      <c r="AH124" s="49">
        <v>-2094000000</v>
      </c>
      <c r="AI124" s="50"/>
      <c r="AJ124" s="51"/>
      <c r="AK124" s="54"/>
      <c r="AL124" s="50"/>
      <c r="AM124" s="50">
        <v>83000000</v>
      </c>
      <c r="AN124" s="51">
        <v>399000000</v>
      </c>
      <c r="AO124" s="52">
        <v>3564000000</v>
      </c>
      <c r="AP124" s="49">
        <v>-491000000</v>
      </c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1"/>
      <c r="BD124" s="54">
        <v>3073000000</v>
      </c>
      <c r="BE124" s="50">
        <v>-448000000</v>
      </c>
      <c r="BF124" s="50"/>
      <c r="BG124" s="50"/>
      <c r="BH124" s="50"/>
      <c r="BI124" s="50"/>
      <c r="BJ124" s="56">
        <v>2625000000</v>
      </c>
      <c r="BK124" s="49">
        <v>19000000</v>
      </c>
      <c r="BL124" s="50">
        <v>19000000</v>
      </c>
      <c r="BM124" s="51"/>
      <c r="BN124" s="39">
        <v>2644000000</v>
      </c>
      <c r="BO124" s="58">
        <v>22000000</v>
      </c>
      <c r="BP124" s="39">
        <v>2666000000</v>
      </c>
      <c r="BQ124" s="50"/>
      <c r="BR124" s="50"/>
      <c r="BS124" s="56">
        <v>2666000000</v>
      </c>
    </row>
    <row r="125" spans="1:71" x14ac:dyDescent="0.2">
      <c r="A125" s="47" t="s">
        <v>367</v>
      </c>
      <c r="B125" s="47" t="s">
        <v>368</v>
      </c>
      <c r="C125" s="47" t="str">
        <f>VLOOKUP(A125,'[2]S&amp;P 500 Wikipedia'!A:D,3,FALSE)</f>
        <v>Health Care</v>
      </c>
      <c r="D125" s="47">
        <v>349826</v>
      </c>
      <c r="E125" s="47" t="s">
        <v>16</v>
      </c>
      <c r="F125" s="47">
        <v>2018</v>
      </c>
      <c r="G125" s="47" t="s">
        <v>1292</v>
      </c>
      <c r="H125" s="48">
        <v>43465</v>
      </c>
      <c r="I125" s="48">
        <v>43518</v>
      </c>
      <c r="J125" s="48">
        <v>43518</v>
      </c>
      <c r="K125" s="47">
        <v>170785999</v>
      </c>
      <c r="L125" s="47">
        <v>172364581</v>
      </c>
      <c r="M125" s="47" t="s">
        <v>1722</v>
      </c>
      <c r="N125" s="49">
        <v>11404851000</v>
      </c>
      <c r="O125" s="50"/>
      <c r="P125" s="50"/>
      <c r="Q125" s="51"/>
      <c r="R125" s="49">
        <v>-8195513000</v>
      </c>
      <c r="S125" s="50"/>
      <c r="T125" s="50"/>
      <c r="U125" s="51"/>
      <c r="V125" s="52">
        <v>3209338000</v>
      </c>
      <c r="W125" s="52"/>
      <c r="X125" s="49">
        <v>-1719189000</v>
      </c>
      <c r="Y125" s="50">
        <v>-1135454000</v>
      </c>
      <c r="Z125" s="50"/>
      <c r="AA125" s="50"/>
      <c r="AB125" s="50"/>
      <c r="AC125" s="50">
        <v>-591035000</v>
      </c>
      <c r="AD125" s="50">
        <v>7300000</v>
      </c>
      <c r="AE125" s="51"/>
      <c r="AF125" s="52">
        <v>1490149000</v>
      </c>
      <c r="AG125" s="52">
        <v>-481830000</v>
      </c>
      <c r="AH125" s="49">
        <v>-487435000</v>
      </c>
      <c r="AI125" s="50"/>
      <c r="AJ125" s="51"/>
      <c r="AK125" s="54"/>
      <c r="AL125" s="50"/>
      <c r="AM125" s="50">
        <v>-4484000</v>
      </c>
      <c r="AN125" s="51">
        <v>10089000</v>
      </c>
      <c r="AO125" s="52">
        <v>1008319000</v>
      </c>
      <c r="AP125" s="49">
        <v>40159000</v>
      </c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1"/>
      <c r="BD125" s="54">
        <v>1048478000</v>
      </c>
      <c r="BE125" s="50">
        <v>-258400000</v>
      </c>
      <c r="BF125" s="50"/>
      <c r="BG125" s="50"/>
      <c r="BH125" s="50"/>
      <c r="BI125" s="50"/>
      <c r="BJ125" s="56">
        <v>790078000</v>
      </c>
      <c r="BK125" s="49">
        <v>-457038000</v>
      </c>
      <c r="BL125" s="50">
        <v>-457038000</v>
      </c>
      <c r="BM125" s="51"/>
      <c r="BN125" s="39">
        <v>333040000</v>
      </c>
      <c r="BO125" s="58">
        <v>-173646000</v>
      </c>
      <c r="BP125" s="39">
        <v>159394000</v>
      </c>
      <c r="BQ125" s="50"/>
      <c r="BR125" s="50"/>
      <c r="BS125" s="56">
        <v>159394000</v>
      </c>
    </row>
    <row r="126" spans="1:71" x14ac:dyDescent="0.2">
      <c r="A126" s="47" t="s">
        <v>379</v>
      </c>
      <c r="B126" s="47" t="s">
        <v>380</v>
      </c>
      <c r="C126" s="47" t="str">
        <f>VLOOKUP(A126,'[2]S&amp;P 500 Wikipedia'!A:D,3,FALSE)</f>
        <v>Energy</v>
      </c>
      <c r="D126" s="47">
        <v>122079</v>
      </c>
      <c r="E126" s="47" t="s">
        <v>16</v>
      </c>
      <c r="F126" s="47">
        <v>2018</v>
      </c>
      <c r="G126" s="47" t="s">
        <v>1292</v>
      </c>
      <c r="H126" s="48">
        <v>43465</v>
      </c>
      <c r="I126" s="48">
        <v>43516</v>
      </c>
      <c r="J126" s="48">
        <v>43516</v>
      </c>
      <c r="K126" s="47">
        <v>494000000</v>
      </c>
      <c r="L126" s="47">
        <v>497000000</v>
      </c>
      <c r="M126" s="47" t="s">
        <v>1723</v>
      </c>
      <c r="N126" s="49">
        <v>10734000000</v>
      </c>
      <c r="O126" s="50"/>
      <c r="P126" s="50"/>
      <c r="Q126" s="51"/>
      <c r="R126" s="49">
        <v>-2225000000</v>
      </c>
      <c r="S126" s="50"/>
      <c r="T126" s="50"/>
      <c r="U126" s="51"/>
      <c r="V126" s="52">
        <v>8509000000</v>
      </c>
      <c r="W126" s="52"/>
      <c r="X126" s="49">
        <v>-6848000000</v>
      </c>
      <c r="Y126" s="50">
        <v>-5013000000</v>
      </c>
      <c r="Z126" s="50"/>
      <c r="AA126" s="50"/>
      <c r="AB126" s="50">
        <v>-177000000</v>
      </c>
      <c r="AC126" s="50">
        <v>-1658000000</v>
      </c>
      <c r="AD126" s="50"/>
      <c r="AE126" s="51"/>
      <c r="AF126" s="52">
        <v>1661000000</v>
      </c>
      <c r="AG126" s="52">
        <v>-734000000</v>
      </c>
      <c r="AH126" s="49">
        <v>-594000000</v>
      </c>
      <c r="AI126" s="50"/>
      <c r="AJ126" s="51"/>
      <c r="AK126" s="54"/>
      <c r="AL126" s="50"/>
      <c r="AM126" s="50"/>
      <c r="AN126" s="51">
        <v>-140000000</v>
      </c>
      <c r="AO126" s="52">
        <v>927000000</v>
      </c>
      <c r="AP126" s="49">
        <v>-7000000</v>
      </c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1"/>
      <c r="BD126" s="54">
        <v>920000000</v>
      </c>
      <c r="BE126" s="50">
        <v>-156000000</v>
      </c>
      <c r="BF126" s="50"/>
      <c r="BG126" s="50"/>
      <c r="BH126" s="50"/>
      <c r="BI126" s="50"/>
      <c r="BJ126" s="56">
        <v>764000000</v>
      </c>
      <c r="BK126" s="49">
        <v>2460000000</v>
      </c>
      <c r="BL126" s="50">
        <v>2460000000</v>
      </c>
      <c r="BM126" s="51"/>
      <c r="BN126" s="39">
        <v>3224000000</v>
      </c>
      <c r="BO126" s="58">
        <v>-160000000</v>
      </c>
      <c r="BP126" s="39">
        <v>3064000000</v>
      </c>
      <c r="BQ126" s="50"/>
      <c r="BR126" s="50"/>
      <c r="BS126" s="56">
        <v>3064000000</v>
      </c>
    </row>
    <row r="127" spans="1:71" x14ac:dyDescent="0.2">
      <c r="A127" s="47" t="s">
        <v>421</v>
      </c>
      <c r="B127" s="47" t="s">
        <v>422</v>
      </c>
      <c r="C127" s="47" t="str">
        <f>VLOOKUP(A127,'[2]S&amp;P 500 Wikipedia'!A:D,3,FALSE)</f>
        <v>Information Technology</v>
      </c>
      <c r="D127" s="47">
        <v>740485</v>
      </c>
      <c r="E127" s="47" t="s">
        <v>16</v>
      </c>
      <c r="F127" s="47">
        <v>2018</v>
      </c>
      <c r="G127" s="47" t="s">
        <v>1292</v>
      </c>
      <c r="H127" s="48">
        <v>43555</v>
      </c>
      <c r="I127" s="48">
        <v>43629</v>
      </c>
      <c r="J127" s="48">
        <v>43629</v>
      </c>
      <c r="K127" s="47">
        <v>277540000</v>
      </c>
      <c r="L127" s="47">
        <v>281430000</v>
      </c>
      <c r="M127" s="47" t="s">
        <v>1724</v>
      </c>
      <c r="N127" s="49">
        <v>20753000000</v>
      </c>
      <c r="O127" s="50"/>
      <c r="P127" s="50"/>
      <c r="Q127" s="51"/>
      <c r="R127" s="49">
        <v>-14946000000</v>
      </c>
      <c r="S127" s="50"/>
      <c r="T127" s="50"/>
      <c r="U127" s="51"/>
      <c r="V127" s="52">
        <v>5807000000</v>
      </c>
      <c r="W127" s="52"/>
      <c r="X127" s="49">
        <v>-3621000000</v>
      </c>
      <c r="Y127" s="50">
        <v>-1959000000</v>
      </c>
      <c r="Z127" s="50"/>
      <c r="AA127" s="50"/>
      <c r="AB127" s="50"/>
      <c r="AC127" s="50">
        <v>-1968000000</v>
      </c>
      <c r="AD127" s="50"/>
      <c r="AE127" s="51">
        <v>306000000</v>
      </c>
      <c r="AF127" s="52">
        <v>2186000000</v>
      </c>
      <c r="AG127" s="52">
        <v>-206000000</v>
      </c>
      <c r="AH127" s="49">
        <v>-206000000</v>
      </c>
      <c r="AI127" s="50"/>
      <c r="AJ127" s="51"/>
      <c r="AK127" s="54"/>
      <c r="AL127" s="50"/>
      <c r="AM127" s="50"/>
      <c r="AN127" s="51"/>
      <c r="AO127" s="52">
        <v>1980000000</v>
      </c>
      <c r="AP127" s="49">
        <v>-465000000</v>
      </c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1"/>
      <c r="BD127" s="54">
        <v>1515000000</v>
      </c>
      <c r="BE127" s="50">
        <v>-288000000</v>
      </c>
      <c r="BF127" s="50"/>
      <c r="BG127" s="50"/>
      <c r="BH127" s="50"/>
      <c r="BI127" s="50"/>
      <c r="BJ127" s="56">
        <v>1227000000</v>
      </c>
      <c r="BK127" s="49">
        <v>35000000</v>
      </c>
      <c r="BL127" s="50">
        <v>35000000</v>
      </c>
      <c r="BM127" s="51"/>
      <c r="BN127" s="39">
        <v>1262000000</v>
      </c>
      <c r="BO127" s="58">
        <v>-5000000</v>
      </c>
      <c r="BP127" s="39">
        <v>1257000000</v>
      </c>
      <c r="BQ127" s="50"/>
      <c r="BR127" s="50"/>
      <c r="BS127" s="56">
        <v>1257000000</v>
      </c>
    </row>
    <row r="128" spans="1:71" x14ac:dyDescent="0.2">
      <c r="A128" s="47" t="s">
        <v>382</v>
      </c>
      <c r="B128" s="47" t="s">
        <v>383</v>
      </c>
      <c r="C128" s="47" t="str">
        <f>VLOOKUP(A128,'[2]S&amp;P 500 Wikipedia'!A:D,3,FALSE)</f>
        <v>Health Care</v>
      </c>
      <c r="D128" s="47">
        <v>352596</v>
      </c>
      <c r="E128" s="47" t="s">
        <v>16</v>
      </c>
      <c r="F128" s="47">
        <v>2018</v>
      </c>
      <c r="G128" s="47" t="s">
        <v>1292</v>
      </c>
      <c r="H128" s="48">
        <v>43465</v>
      </c>
      <c r="I128" s="48">
        <v>43517</v>
      </c>
      <c r="J128" s="48">
        <v>43517</v>
      </c>
      <c r="K128" s="47">
        <v>88200000</v>
      </c>
      <c r="L128" s="47">
        <v>88200000</v>
      </c>
      <c r="M128" s="47" t="s">
        <v>1725</v>
      </c>
      <c r="N128" s="49">
        <v>1031600000</v>
      </c>
      <c r="O128" s="50"/>
      <c r="P128" s="50"/>
      <c r="Q128" s="51"/>
      <c r="R128" s="49">
        <v>-367700000</v>
      </c>
      <c r="S128" s="50"/>
      <c r="T128" s="50"/>
      <c r="U128" s="51"/>
      <c r="V128" s="52">
        <v>663900000</v>
      </c>
      <c r="W128" s="52"/>
      <c r="X128" s="49">
        <v>-632500000</v>
      </c>
      <c r="Y128" s="50">
        <v>-432800000</v>
      </c>
      <c r="Z128" s="50"/>
      <c r="AA128" s="50"/>
      <c r="AB128" s="50">
        <v>-199700000</v>
      </c>
      <c r="AC128" s="50"/>
      <c r="AD128" s="50"/>
      <c r="AE128" s="51"/>
      <c r="AF128" s="52">
        <v>31400000</v>
      </c>
      <c r="AG128" s="52">
        <v>-20300000</v>
      </c>
      <c r="AH128" s="49">
        <v>-22700000</v>
      </c>
      <c r="AI128" s="50"/>
      <c r="AJ128" s="51"/>
      <c r="AK128" s="54"/>
      <c r="AL128" s="50"/>
      <c r="AM128" s="50"/>
      <c r="AN128" s="51">
        <v>2400000</v>
      </c>
      <c r="AO128" s="52">
        <v>11100000</v>
      </c>
      <c r="AP128" s="49">
        <v>-137600000</v>
      </c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1"/>
      <c r="BD128" s="54">
        <v>-126500000</v>
      </c>
      <c r="BE128" s="50">
        <v>-600000</v>
      </c>
      <c r="BF128" s="50"/>
      <c r="BG128" s="50"/>
      <c r="BH128" s="50"/>
      <c r="BI128" s="50"/>
      <c r="BJ128" s="56">
        <v>-127100000</v>
      </c>
      <c r="BK128" s="49"/>
      <c r="BL128" s="50"/>
      <c r="BM128" s="51"/>
      <c r="BN128" s="39">
        <v>-127100000</v>
      </c>
      <c r="BO128" s="58"/>
      <c r="BP128" s="39">
        <v>-127100000</v>
      </c>
      <c r="BQ128" s="50"/>
      <c r="BR128" s="50"/>
      <c r="BS128" s="56">
        <v>-127100000</v>
      </c>
    </row>
    <row r="129" spans="1:71" x14ac:dyDescent="0.2">
      <c r="A129" s="47" t="s">
        <v>442</v>
      </c>
      <c r="B129" s="47" t="s">
        <v>443</v>
      </c>
      <c r="C129" s="47" t="str">
        <f>VLOOKUP(A129,'[2]S&amp;P 500 Wikipedia'!A:D,3,FALSE)</f>
        <v>Communication Services</v>
      </c>
      <c r="D129" s="47">
        <v>372651</v>
      </c>
      <c r="E129" s="47" t="s">
        <v>16</v>
      </c>
      <c r="F129" s="47">
        <v>2018</v>
      </c>
      <c r="G129" s="47" t="s">
        <v>1292</v>
      </c>
      <c r="H129" s="48">
        <v>43555</v>
      </c>
      <c r="I129" s="48">
        <v>43609</v>
      </c>
      <c r="J129" s="48">
        <v>43609</v>
      </c>
      <c r="K129" s="47">
        <v>303000000</v>
      </c>
      <c r="L129" s="47">
        <v>306000000</v>
      </c>
      <c r="M129" s="47" t="s">
        <v>1726</v>
      </c>
      <c r="N129" s="49">
        <v>4950000000</v>
      </c>
      <c r="O129" s="50"/>
      <c r="P129" s="50"/>
      <c r="Q129" s="51"/>
      <c r="R129" s="49">
        <v>-1322000000</v>
      </c>
      <c r="S129" s="50"/>
      <c r="T129" s="50"/>
      <c r="U129" s="51"/>
      <c r="V129" s="52">
        <v>3628000000</v>
      </c>
      <c r="W129" s="52"/>
      <c r="X129" s="49">
        <v>-2618000000</v>
      </c>
      <c r="Y129" s="50">
        <v>-1162000000</v>
      </c>
      <c r="Z129" s="50"/>
      <c r="AA129" s="50"/>
      <c r="AB129" s="50">
        <v>-1433000000</v>
      </c>
      <c r="AC129" s="50">
        <v>-23000000</v>
      </c>
      <c r="AD129" s="50"/>
      <c r="AE129" s="51"/>
      <c r="AF129" s="52">
        <v>1010000000</v>
      </c>
      <c r="AG129" s="52">
        <v>83000000</v>
      </c>
      <c r="AH129" s="49"/>
      <c r="AI129" s="50"/>
      <c r="AJ129" s="51"/>
      <c r="AK129" s="54"/>
      <c r="AL129" s="50"/>
      <c r="AM129" s="50"/>
      <c r="AN129" s="51">
        <v>83000000</v>
      </c>
      <c r="AO129" s="52">
        <v>1093000000</v>
      </c>
      <c r="AP129" s="49">
        <v>-14000000</v>
      </c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1"/>
      <c r="BD129" s="54">
        <v>1079000000</v>
      </c>
      <c r="BE129" s="50">
        <v>-60000000</v>
      </c>
      <c r="BF129" s="50"/>
      <c r="BG129" s="50"/>
      <c r="BH129" s="50"/>
      <c r="BI129" s="50"/>
      <c r="BJ129" s="56">
        <v>1019000000</v>
      </c>
      <c r="BK129" s="49"/>
      <c r="BL129" s="50"/>
      <c r="BM129" s="51"/>
      <c r="BN129" s="39">
        <v>1019000000</v>
      </c>
      <c r="BO129" s="58"/>
      <c r="BP129" s="39">
        <v>1019000000</v>
      </c>
      <c r="BQ129" s="50"/>
      <c r="BR129" s="50"/>
      <c r="BS129" s="56">
        <v>1019000000</v>
      </c>
    </row>
    <row r="130" spans="1:71" x14ac:dyDescent="0.2">
      <c r="A130" s="47" t="s">
        <v>430</v>
      </c>
      <c r="B130" s="47" t="s">
        <v>431</v>
      </c>
      <c r="C130" s="47" t="str">
        <f>VLOOKUP(A130,'[2]S&amp;P 500 Wikipedia'!A:D,3,FALSE)</f>
        <v>Consumer Discretionary</v>
      </c>
      <c r="D130" s="47">
        <v>104109</v>
      </c>
      <c r="E130" s="47" t="s">
        <v>16</v>
      </c>
      <c r="F130" s="47">
        <v>2018</v>
      </c>
      <c r="G130" s="47" t="s">
        <v>1292</v>
      </c>
      <c r="H130" s="48">
        <v>43465</v>
      </c>
      <c r="I130" s="48">
        <v>43495</v>
      </c>
      <c r="J130" s="48">
        <v>43495</v>
      </c>
      <c r="K130" s="47">
        <v>980000000</v>
      </c>
      <c r="L130" s="47">
        <v>991000000</v>
      </c>
      <c r="M130" s="47" t="s">
        <v>1727</v>
      </c>
      <c r="N130" s="49">
        <v>10746000000</v>
      </c>
      <c r="O130" s="50"/>
      <c r="P130" s="50"/>
      <c r="Q130" s="51"/>
      <c r="R130" s="49">
        <v>-2382000000</v>
      </c>
      <c r="S130" s="50"/>
      <c r="T130" s="50"/>
      <c r="U130" s="51"/>
      <c r="V130" s="52">
        <v>8364000000</v>
      </c>
      <c r="W130" s="52"/>
      <c r="X130" s="49">
        <v>-5856000000</v>
      </c>
      <c r="Y130" s="50">
        <v>-4522000000</v>
      </c>
      <c r="Z130" s="50"/>
      <c r="AA130" s="50"/>
      <c r="AB130" s="50">
        <v>-1285000000</v>
      </c>
      <c r="AC130" s="50"/>
      <c r="AD130" s="50"/>
      <c r="AE130" s="51">
        <v>-49000000</v>
      </c>
      <c r="AF130" s="52">
        <v>2508000000</v>
      </c>
      <c r="AG130" s="52">
        <v>496000000</v>
      </c>
      <c r="AH130" s="49">
        <v>496000000</v>
      </c>
      <c r="AI130" s="50"/>
      <c r="AJ130" s="51"/>
      <c r="AK130" s="54"/>
      <c r="AL130" s="50"/>
      <c r="AM130" s="50"/>
      <c r="AN130" s="51"/>
      <c r="AO130" s="52">
        <v>3004000000</v>
      </c>
      <c r="AP130" s="49">
        <v>-286000000</v>
      </c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1"/>
      <c r="BD130" s="54">
        <v>2718000000</v>
      </c>
      <c r="BE130" s="50">
        <v>-190000000</v>
      </c>
      <c r="BF130" s="50"/>
      <c r="BG130" s="50"/>
      <c r="BH130" s="50"/>
      <c r="BI130" s="50"/>
      <c r="BJ130" s="56">
        <v>2528000000</v>
      </c>
      <c r="BK130" s="49">
        <v>2000000</v>
      </c>
      <c r="BL130" s="50">
        <v>2000000</v>
      </c>
      <c r="BM130" s="51"/>
      <c r="BN130" s="39">
        <v>2530000000</v>
      </c>
      <c r="BO130" s="58"/>
      <c r="BP130" s="39">
        <v>2530000000</v>
      </c>
      <c r="BQ130" s="50"/>
      <c r="BR130" s="50"/>
      <c r="BS130" s="56">
        <v>2530000000</v>
      </c>
    </row>
    <row r="131" spans="1:71" x14ac:dyDescent="0.2">
      <c r="A131" s="47" t="s">
        <v>433</v>
      </c>
      <c r="B131" s="47" t="s">
        <v>434</v>
      </c>
      <c r="C131" s="47" t="str">
        <f>VLOOKUP(A131,'[2]S&amp;P 500 Wikipedia'!A:D,3,FALSE)</f>
        <v>Materials</v>
      </c>
      <c r="D131" s="47">
        <v>378133</v>
      </c>
      <c r="E131" s="47" t="s">
        <v>16</v>
      </c>
      <c r="F131" s="47">
        <v>2018</v>
      </c>
      <c r="G131" s="47" t="s">
        <v>1292</v>
      </c>
      <c r="H131" s="48">
        <v>43465</v>
      </c>
      <c r="I131" s="48">
        <v>43525</v>
      </c>
      <c r="J131" s="48">
        <v>43525</v>
      </c>
      <c r="K131" s="47">
        <v>288600000</v>
      </c>
      <c r="L131" s="47">
        <v>292800000</v>
      </c>
      <c r="M131" s="47" t="s">
        <v>1728</v>
      </c>
      <c r="N131" s="49">
        <v>14668200000</v>
      </c>
      <c r="O131" s="50"/>
      <c r="P131" s="50"/>
      <c r="Q131" s="51"/>
      <c r="R131" s="49">
        <v>-8625900000</v>
      </c>
      <c r="S131" s="50"/>
      <c r="T131" s="50"/>
      <c r="U131" s="51"/>
      <c r="V131" s="52">
        <v>6042300000</v>
      </c>
      <c r="W131" s="52"/>
      <c r="X131" s="49">
        <v>-3968600000</v>
      </c>
      <c r="Y131" s="50">
        <v>-3968600000</v>
      </c>
      <c r="Z131" s="50"/>
      <c r="AA131" s="50"/>
      <c r="AB131" s="50"/>
      <c r="AC131" s="50"/>
      <c r="AD131" s="50"/>
      <c r="AE131" s="51"/>
      <c r="AF131" s="52">
        <v>2073700000</v>
      </c>
      <c r="AG131" s="52">
        <v>-269100000</v>
      </c>
      <c r="AH131" s="49">
        <v>-222300000</v>
      </c>
      <c r="AI131" s="50"/>
      <c r="AJ131" s="51"/>
      <c r="AK131" s="54"/>
      <c r="AL131" s="50"/>
      <c r="AM131" s="50"/>
      <c r="AN131" s="51">
        <v>-46800000</v>
      </c>
      <c r="AO131" s="52">
        <v>1804600000</v>
      </c>
      <c r="AP131" s="49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1"/>
      <c r="BD131" s="54">
        <v>1804600000</v>
      </c>
      <c r="BE131" s="50">
        <v>-364300000</v>
      </c>
      <c r="BF131" s="50"/>
      <c r="BG131" s="50"/>
      <c r="BH131" s="50"/>
      <c r="BI131" s="50"/>
      <c r="BJ131" s="56">
        <v>1440300000</v>
      </c>
      <c r="BK131" s="49"/>
      <c r="BL131" s="50"/>
      <c r="BM131" s="51"/>
      <c r="BN131" s="39">
        <v>1440300000</v>
      </c>
      <c r="BO131" s="58">
        <v>-11200000</v>
      </c>
      <c r="BP131" s="39">
        <v>1429100000</v>
      </c>
      <c r="BQ131" s="50"/>
      <c r="BR131" s="50"/>
      <c r="BS131" s="56">
        <v>1429100000</v>
      </c>
    </row>
    <row r="132" spans="1:71" x14ac:dyDescent="0.2">
      <c r="A132" s="47" t="s">
        <v>331</v>
      </c>
      <c r="B132" s="47" t="s">
        <v>332</v>
      </c>
      <c r="C132" s="47" t="str">
        <f>VLOOKUP(A132,'[2]S&amp;P 500 Wikipedia'!A:D,3,FALSE)</f>
        <v>Utilities</v>
      </c>
      <c r="D132" s="47">
        <v>378121</v>
      </c>
      <c r="E132" s="47" t="s">
        <v>16</v>
      </c>
      <c r="F132" s="47">
        <v>2018</v>
      </c>
      <c r="G132" s="47" t="s">
        <v>1292</v>
      </c>
      <c r="H132" s="48">
        <v>43465</v>
      </c>
      <c r="I132" s="48">
        <v>43517</v>
      </c>
      <c r="J132" s="48">
        <v>43517</v>
      </c>
      <c r="K132" s="47">
        <v>311700000</v>
      </c>
      <c r="L132" s="47">
        <v>312900000</v>
      </c>
      <c r="M132" s="47" t="s">
        <v>1729</v>
      </c>
      <c r="N132" s="49">
        <v>12337000000</v>
      </c>
      <c r="O132" s="50"/>
      <c r="P132" s="50"/>
      <c r="Q132" s="51"/>
      <c r="R132" s="49">
        <v>-2948000000</v>
      </c>
      <c r="S132" s="50"/>
      <c r="T132" s="50"/>
      <c r="U132" s="51"/>
      <c r="V132" s="52">
        <v>9389000000</v>
      </c>
      <c r="W132" s="52"/>
      <c r="X132" s="49">
        <v>-6856000000</v>
      </c>
      <c r="Y132" s="50"/>
      <c r="Z132" s="50"/>
      <c r="AA132" s="50"/>
      <c r="AB132" s="50"/>
      <c r="AC132" s="50">
        <v>-1438000000</v>
      </c>
      <c r="AD132" s="50"/>
      <c r="AE132" s="51">
        <v>-5418000000</v>
      </c>
      <c r="AF132" s="52">
        <v>2533000000</v>
      </c>
      <c r="AG132" s="52">
        <v>-898000000</v>
      </c>
      <c r="AH132" s="49">
        <v>-819000000</v>
      </c>
      <c r="AI132" s="50"/>
      <c r="AJ132" s="51"/>
      <c r="AK132" s="54"/>
      <c r="AL132" s="50"/>
      <c r="AM132" s="50"/>
      <c r="AN132" s="51">
        <v>-79000000</v>
      </c>
      <c r="AO132" s="52">
        <v>1635000000</v>
      </c>
      <c r="AP132" s="49">
        <v>148000000</v>
      </c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1"/>
      <c r="BD132" s="54">
        <v>1783000000</v>
      </c>
      <c r="BE132" s="50">
        <v>-401000000</v>
      </c>
      <c r="BF132" s="50"/>
      <c r="BG132" s="50"/>
      <c r="BH132" s="50"/>
      <c r="BI132" s="50"/>
      <c r="BJ132" s="56">
        <v>1382000000</v>
      </c>
      <c r="BK132" s="49"/>
      <c r="BL132" s="50"/>
      <c r="BM132" s="51"/>
      <c r="BN132" s="39">
        <v>1382000000</v>
      </c>
      <c r="BO132" s="58"/>
      <c r="BP132" s="39">
        <v>1382000000</v>
      </c>
      <c r="BQ132" s="50"/>
      <c r="BR132" s="50"/>
      <c r="BS132" s="56">
        <v>1382000000</v>
      </c>
    </row>
    <row r="133" spans="1:71" x14ac:dyDescent="0.2">
      <c r="A133" s="47" t="s">
        <v>454</v>
      </c>
      <c r="B133" s="47" t="s">
        <v>455</v>
      </c>
      <c r="C133" s="47" t="str">
        <f>VLOOKUP(A133,'[2]S&amp;P 500 Wikipedia'!A:D,3,FALSE)</f>
        <v>Industrials</v>
      </c>
      <c r="D133" s="47">
        <v>378137</v>
      </c>
      <c r="E133" s="47" t="s">
        <v>16</v>
      </c>
      <c r="F133" s="47">
        <v>2018</v>
      </c>
      <c r="G133" s="47" t="s">
        <v>1292</v>
      </c>
      <c r="H133" s="48">
        <v>43465</v>
      </c>
      <c r="I133" s="48">
        <v>43517</v>
      </c>
      <c r="J133" s="48">
        <v>43517</v>
      </c>
      <c r="K133" s="47">
        <v>120400000</v>
      </c>
      <c r="L133" s="47">
        <v>121400000</v>
      </c>
      <c r="M133" s="47" t="s">
        <v>1730</v>
      </c>
      <c r="N133" s="49">
        <v>3412100000</v>
      </c>
      <c r="O133" s="50"/>
      <c r="P133" s="50"/>
      <c r="Q133" s="51"/>
      <c r="R133" s="49">
        <v>-1440400000</v>
      </c>
      <c r="S133" s="50"/>
      <c r="T133" s="50"/>
      <c r="U133" s="51"/>
      <c r="V133" s="52">
        <v>1971700000</v>
      </c>
      <c r="W133" s="52"/>
      <c r="X133" s="49">
        <v>-1523700000</v>
      </c>
      <c r="Y133" s="50">
        <v>-1213300000</v>
      </c>
      <c r="Z133" s="50"/>
      <c r="AA133" s="50"/>
      <c r="AB133" s="50"/>
      <c r="AC133" s="50">
        <v>-310400000</v>
      </c>
      <c r="AD133" s="50"/>
      <c r="AE133" s="51"/>
      <c r="AF133" s="52">
        <v>448000000</v>
      </c>
      <c r="AG133" s="52">
        <v>-91700000</v>
      </c>
      <c r="AH133" s="49">
        <v>-103500000</v>
      </c>
      <c r="AI133" s="50"/>
      <c r="AJ133" s="51"/>
      <c r="AK133" s="54"/>
      <c r="AL133" s="50"/>
      <c r="AM133" s="50"/>
      <c r="AN133" s="51">
        <v>11800000</v>
      </c>
      <c r="AO133" s="52">
        <v>356300000</v>
      </c>
      <c r="AP133" s="49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1"/>
      <c r="BD133" s="54">
        <v>356300000</v>
      </c>
      <c r="BE133" s="50">
        <v>-50000000</v>
      </c>
      <c r="BF133" s="50"/>
      <c r="BG133" s="50"/>
      <c r="BH133" s="50"/>
      <c r="BI133" s="50"/>
      <c r="BJ133" s="56">
        <v>306300000</v>
      </c>
      <c r="BK133" s="49"/>
      <c r="BL133" s="50"/>
      <c r="BM133" s="51"/>
      <c r="BN133" s="39">
        <v>306300000</v>
      </c>
      <c r="BO133" s="58">
        <v>-6500000</v>
      </c>
      <c r="BP133" s="39">
        <v>299800000</v>
      </c>
      <c r="BQ133" s="50"/>
      <c r="BR133" s="50"/>
      <c r="BS133" s="56">
        <v>299800000</v>
      </c>
    </row>
    <row r="134" spans="1:71" x14ac:dyDescent="0.2">
      <c r="A134" s="47" t="s">
        <v>436</v>
      </c>
      <c r="B134" s="47" t="s">
        <v>437</v>
      </c>
      <c r="C134" s="47" t="str">
        <f>VLOOKUP(A134,'[2]S&amp;P 500 Wikipedia'!A:D,3,FALSE)</f>
        <v>Utilities</v>
      </c>
      <c r="D134" s="47">
        <v>378134</v>
      </c>
      <c r="E134" s="47" t="s">
        <v>16</v>
      </c>
      <c r="F134" s="47">
        <v>2018</v>
      </c>
      <c r="G134" s="47" t="s">
        <v>1292</v>
      </c>
      <c r="H134" s="48">
        <v>43465</v>
      </c>
      <c r="I134" s="48">
        <v>43524</v>
      </c>
      <c r="J134" s="48">
        <v>43524</v>
      </c>
      <c r="K134" s="47">
        <v>326000000</v>
      </c>
      <c r="L134" s="47">
        <v>326000000</v>
      </c>
      <c r="M134" s="47" t="s">
        <v>1731</v>
      </c>
      <c r="N134" s="49">
        <v>12657000000</v>
      </c>
      <c r="O134" s="50"/>
      <c r="P134" s="50"/>
      <c r="Q134" s="51"/>
      <c r="R134" s="49">
        <v>-5406000000</v>
      </c>
      <c r="S134" s="50"/>
      <c r="T134" s="50"/>
      <c r="U134" s="51"/>
      <c r="V134" s="52">
        <v>7251000000</v>
      </c>
      <c r="W134" s="52"/>
      <c r="X134" s="49">
        <v>-5063000000</v>
      </c>
      <c r="Y134" s="50"/>
      <c r="Z134" s="50"/>
      <c r="AA134" s="50"/>
      <c r="AB134" s="50"/>
      <c r="AC134" s="50">
        <v>-1871000000</v>
      </c>
      <c r="AD134" s="50"/>
      <c r="AE134" s="51">
        <v>-3192000000</v>
      </c>
      <c r="AF134" s="52">
        <v>2188000000</v>
      </c>
      <c r="AG134" s="52">
        <v>-530000000</v>
      </c>
      <c r="AH134" s="49">
        <v>-734000000</v>
      </c>
      <c r="AI134" s="50"/>
      <c r="AJ134" s="51"/>
      <c r="AK134" s="54"/>
      <c r="AL134" s="50"/>
      <c r="AM134" s="50"/>
      <c r="AN134" s="51">
        <v>204000000</v>
      </c>
      <c r="AO134" s="52">
        <v>1658000000</v>
      </c>
      <c r="AP134" s="49">
        <v>-2747000000</v>
      </c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1"/>
      <c r="BD134" s="54">
        <v>-1089000000</v>
      </c>
      <c r="BE134" s="50">
        <v>739000000</v>
      </c>
      <c r="BF134" s="50"/>
      <c r="BG134" s="50"/>
      <c r="BH134" s="50"/>
      <c r="BI134" s="50"/>
      <c r="BJ134" s="56">
        <v>-350000000</v>
      </c>
      <c r="BK134" s="49">
        <v>34000000</v>
      </c>
      <c r="BL134" s="50">
        <v>34000000</v>
      </c>
      <c r="BM134" s="51"/>
      <c r="BN134" s="39">
        <v>-316000000</v>
      </c>
      <c r="BO134" s="58">
        <v>14000000</v>
      </c>
      <c r="BP134" s="39">
        <v>-302000000</v>
      </c>
      <c r="BQ134" s="50">
        <v>-121000000</v>
      </c>
      <c r="BR134" s="50"/>
      <c r="BS134" s="56">
        <v>-423000000</v>
      </c>
    </row>
    <row r="135" spans="1:71" x14ac:dyDescent="0.2">
      <c r="A135" s="47" t="s">
        <v>466</v>
      </c>
      <c r="B135" s="47" t="s">
        <v>467</v>
      </c>
      <c r="C135" s="47" t="str">
        <f>VLOOKUP(A135,'[2]S&amp;P 500 Wikipedia'!A:D,3,FALSE)</f>
        <v>Consumer Staples</v>
      </c>
      <c r="D135" s="47">
        <v>172930</v>
      </c>
      <c r="E135" s="47" t="s">
        <v>16</v>
      </c>
      <c r="F135" s="47">
        <v>2019</v>
      </c>
      <c r="G135" s="47" t="s">
        <v>1292</v>
      </c>
      <c r="H135" s="48">
        <v>43646</v>
      </c>
      <c r="I135" s="48">
        <v>43700</v>
      </c>
      <c r="J135" s="48">
        <v>43700</v>
      </c>
      <c r="K135" s="47">
        <v>363500000</v>
      </c>
      <c r="L135" s="47">
        <v>370400000</v>
      </c>
      <c r="M135" s="47" t="s">
        <v>1732</v>
      </c>
      <c r="N135" s="49">
        <v>14863000000</v>
      </c>
      <c r="O135" s="50"/>
      <c r="P135" s="50"/>
      <c r="Q135" s="51"/>
      <c r="R135" s="49">
        <v>-3387000000</v>
      </c>
      <c r="S135" s="50"/>
      <c r="T135" s="50"/>
      <c r="U135" s="51"/>
      <c r="V135" s="52">
        <v>11476000000</v>
      </c>
      <c r="W135" s="52"/>
      <c r="X135" s="49">
        <v>-8857000000</v>
      </c>
      <c r="Y135" s="50">
        <v>-8857000000</v>
      </c>
      <c r="Z135" s="50"/>
      <c r="AA135" s="50"/>
      <c r="AB135" s="50"/>
      <c r="AC135" s="50"/>
      <c r="AD135" s="50"/>
      <c r="AE135" s="51"/>
      <c r="AF135" s="52">
        <v>2619000000</v>
      </c>
      <c r="AG135" s="52">
        <v>-62000000</v>
      </c>
      <c r="AH135" s="49">
        <v>-133000000</v>
      </c>
      <c r="AI135" s="50"/>
      <c r="AJ135" s="51"/>
      <c r="AK135" s="54"/>
      <c r="AL135" s="50"/>
      <c r="AM135" s="50"/>
      <c r="AN135" s="51">
        <v>71000000</v>
      </c>
      <c r="AO135" s="52">
        <v>2557000000</v>
      </c>
      <c r="AP135" s="49">
        <v>-250000000</v>
      </c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1"/>
      <c r="BD135" s="54">
        <v>2307000000</v>
      </c>
      <c r="BE135" s="50">
        <v>-513000000</v>
      </c>
      <c r="BF135" s="50"/>
      <c r="BG135" s="50"/>
      <c r="BH135" s="50"/>
      <c r="BI135" s="50"/>
      <c r="BJ135" s="56">
        <v>1794000000</v>
      </c>
      <c r="BK135" s="49"/>
      <c r="BL135" s="50"/>
      <c r="BM135" s="51"/>
      <c r="BN135" s="39">
        <v>1794000000</v>
      </c>
      <c r="BO135" s="58">
        <v>-9000000</v>
      </c>
      <c r="BP135" s="39">
        <v>1785000000</v>
      </c>
      <c r="BQ135" s="50"/>
      <c r="BR135" s="50"/>
      <c r="BS135" s="56">
        <v>1785000000</v>
      </c>
    </row>
    <row r="136" spans="1:71" x14ac:dyDescent="0.2">
      <c r="A136" s="47" t="s">
        <v>424</v>
      </c>
      <c r="B136" s="47" t="s">
        <v>425</v>
      </c>
      <c r="C136" s="47" t="str">
        <f>VLOOKUP(A136,'[2]S&amp;P 500 Wikipedia'!A:D,3,FALSE)</f>
        <v>Materials</v>
      </c>
      <c r="D136" s="47">
        <v>122948</v>
      </c>
      <c r="E136" s="47" t="s">
        <v>16</v>
      </c>
      <c r="F136" s="47">
        <v>2018</v>
      </c>
      <c r="G136" s="47" t="s">
        <v>1292</v>
      </c>
      <c r="H136" s="48">
        <v>43465</v>
      </c>
      <c r="I136" s="48">
        <v>43523</v>
      </c>
      <c r="J136" s="48">
        <v>43523</v>
      </c>
      <c r="K136" s="47">
        <v>141200000</v>
      </c>
      <c r="L136" s="47">
        <v>142900000</v>
      </c>
      <c r="M136" s="47" t="s">
        <v>1733</v>
      </c>
      <c r="N136" s="49">
        <v>10151000000</v>
      </c>
      <c r="O136" s="50"/>
      <c r="P136" s="50"/>
      <c r="Q136" s="51"/>
      <c r="R136" s="49">
        <v>-7672000000</v>
      </c>
      <c r="S136" s="50"/>
      <c r="T136" s="50"/>
      <c r="U136" s="51"/>
      <c r="V136" s="52">
        <v>2479000000</v>
      </c>
      <c r="W136" s="52"/>
      <c r="X136" s="49">
        <v>-935000000</v>
      </c>
      <c r="Y136" s="50">
        <v>-721000000</v>
      </c>
      <c r="Z136" s="50"/>
      <c r="AA136" s="50"/>
      <c r="AB136" s="50">
        <v>-235000000</v>
      </c>
      <c r="AC136" s="50"/>
      <c r="AD136" s="50"/>
      <c r="AE136" s="51">
        <v>21000000</v>
      </c>
      <c r="AF136" s="52">
        <v>1544000000</v>
      </c>
      <c r="AG136" s="52">
        <v>-182000000</v>
      </c>
      <c r="AH136" s="49">
        <v>-235000000</v>
      </c>
      <c r="AI136" s="50"/>
      <c r="AJ136" s="51"/>
      <c r="AK136" s="54"/>
      <c r="AL136" s="50"/>
      <c r="AM136" s="50"/>
      <c r="AN136" s="51">
        <v>53000000</v>
      </c>
      <c r="AO136" s="52">
        <v>1362000000</v>
      </c>
      <c r="AP136" s="49">
        <v>-52000000</v>
      </c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1"/>
      <c r="BD136" s="54">
        <v>1310000000</v>
      </c>
      <c r="BE136" s="50">
        <v>-226000000</v>
      </c>
      <c r="BF136" s="50"/>
      <c r="BG136" s="50"/>
      <c r="BH136" s="50"/>
      <c r="BI136" s="50"/>
      <c r="BJ136" s="56">
        <v>1084000000</v>
      </c>
      <c r="BK136" s="49"/>
      <c r="BL136" s="50"/>
      <c r="BM136" s="51"/>
      <c r="BN136" s="39">
        <v>1084000000</v>
      </c>
      <c r="BO136" s="58">
        <v>-4000000</v>
      </c>
      <c r="BP136" s="39">
        <v>1080000000</v>
      </c>
      <c r="BQ136" s="50"/>
      <c r="BR136" s="50"/>
      <c r="BS136" s="56">
        <v>1080000000</v>
      </c>
    </row>
    <row r="137" spans="1:71" x14ac:dyDescent="0.2">
      <c r="A137" s="47" t="s">
        <v>445</v>
      </c>
      <c r="B137" s="47" t="s">
        <v>446</v>
      </c>
      <c r="C137" s="47" t="str">
        <f>VLOOKUP(A137,'[2]S&amp;P 500 Wikipedia'!A:D,3,FALSE)</f>
        <v>Industrials</v>
      </c>
      <c r="D137" s="47">
        <v>255983</v>
      </c>
      <c r="E137" s="47" t="s">
        <v>16</v>
      </c>
      <c r="F137" s="47">
        <v>2018</v>
      </c>
      <c r="G137" s="47" t="s">
        <v>1292</v>
      </c>
      <c r="H137" s="48">
        <v>43373</v>
      </c>
      <c r="I137" s="48">
        <v>43423</v>
      </c>
      <c r="J137" s="48">
        <v>43423</v>
      </c>
      <c r="K137" s="47">
        <v>632000000</v>
      </c>
      <c r="L137" s="47">
        <v>635300000</v>
      </c>
      <c r="M137" s="47" t="s">
        <v>1734</v>
      </c>
      <c r="N137" s="49">
        <v>17408000000</v>
      </c>
      <c r="O137" s="50"/>
      <c r="P137" s="50"/>
      <c r="Q137" s="51"/>
      <c r="R137" s="49">
        <v>-9948000000</v>
      </c>
      <c r="S137" s="50"/>
      <c r="T137" s="50"/>
      <c r="U137" s="51"/>
      <c r="V137" s="52">
        <v>7460000000</v>
      </c>
      <c r="W137" s="52"/>
      <c r="X137" s="49">
        <v>-4258000000</v>
      </c>
      <c r="Y137" s="50">
        <v>-4258000000</v>
      </c>
      <c r="Z137" s="50"/>
      <c r="AA137" s="50"/>
      <c r="AB137" s="50"/>
      <c r="AC137" s="50"/>
      <c r="AD137" s="50"/>
      <c r="AE137" s="51"/>
      <c r="AF137" s="52">
        <v>3202000000</v>
      </c>
      <c r="AG137" s="52">
        <v>-159000000</v>
      </c>
      <c r="AH137" s="49">
        <v>-159000000</v>
      </c>
      <c r="AI137" s="50"/>
      <c r="AJ137" s="51"/>
      <c r="AK137" s="54"/>
      <c r="AL137" s="50"/>
      <c r="AM137" s="50"/>
      <c r="AN137" s="51"/>
      <c r="AO137" s="52">
        <v>3043000000</v>
      </c>
      <c r="AP137" s="49">
        <v>-376000000</v>
      </c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1"/>
      <c r="BD137" s="54">
        <v>2667000000</v>
      </c>
      <c r="BE137" s="50">
        <v>-443000000</v>
      </c>
      <c r="BF137" s="50"/>
      <c r="BG137" s="50"/>
      <c r="BH137" s="50"/>
      <c r="BI137" s="50"/>
      <c r="BJ137" s="56">
        <v>2224000000</v>
      </c>
      <c r="BK137" s="49">
        <v>0</v>
      </c>
      <c r="BL137" s="50">
        <v>0</v>
      </c>
      <c r="BM137" s="51"/>
      <c r="BN137" s="39">
        <v>2224000000</v>
      </c>
      <c r="BO137" s="58">
        <v>-21000000</v>
      </c>
      <c r="BP137" s="39">
        <v>2203000000</v>
      </c>
      <c r="BQ137" s="50"/>
      <c r="BR137" s="50"/>
      <c r="BS137" s="56">
        <v>2203000000</v>
      </c>
    </row>
    <row r="138" spans="1:71" x14ac:dyDescent="0.2">
      <c r="A138" s="47" t="s">
        <v>451</v>
      </c>
      <c r="B138" s="47" t="s">
        <v>452</v>
      </c>
      <c r="C138" s="47" t="str">
        <f>VLOOKUP(A138,'[2]S&amp;P 500 Wikipedia'!A:D,3,FALSE)</f>
        <v>Energy</v>
      </c>
      <c r="D138" s="47">
        <v>100699</v>
      </c>
      <c r="E138" s="47" t="s">
        <v>16</v>
      </c>
      <c r="F138" s="47">
        <v>2018</v>
      </c>
      <c r="G138" s="47" t="s">
        <v>1292</v>
      </c>
      <c r="H138" s="48">
        <v>43465</v>
      </c>
      <c r="I138" s="48">
        <v>43522</v>
      </c>
      <c r="J138" s="48">
        <v>43522</v>
      </c>
      <c r="K138" s="47">
        <v>576578000</v>
      </c>
      <c r="L138" s="47">
        <v>580441000</v>
      </c>
      <c r="M138" s="47" t="s">
        <v>1735</v>
      </c>
      <c r="N138" s="49">
        <v>17275399000</v>
      </c>
      <c r="O138" s="50"/>
      <c r="P138" s="50"/>
      <c r="Q138" s="51"/>
      <c r="R138" s="36">
        <v>0</v>
      </c>
      <c r="S138" s="50"/>
      <c r="T138" s="50"/>
      <c r="U138" s="51"/>
      <c r="V138" s="52">
        <v>17275399000</v>
      </c>
      <c r="W138" s="52"/>
      <c r="X138" s="49">
        <v>-12459032000</v>
      </c>
      <c r="Y138" s="50">
        <v>-5630212000</v>
      </c>
      <c r="Z138" s="50"/>
      <c r="AA138" s="50"/>
      <c r="AB138" s="50">
        <v>-148999000</v>
      </c>
      <c r="AC138" s="50">
        <v>-3435408000</v>
      </c>
      <c r="AD138" s="50"/>
      <c r="AE138" s="51">
        <v>-3244413000</v>
      </c>
      <c r="AF138" s="52">
        <v>4816367000</v>
      </c>
      <c r="AG138" s="52">
        <v>-228348000</v>
      </c>
      <c r="AH138" s="49">
        <v>-245052000</v>
      </c>
      <c r="AI138" s="50"/>
      <c r="AJ138" s="51"/>
      <c r="AK138" s="54"/>
      <c r="AL138" s="50"/>
      <c r="AM138" s="50"/>
      <c r="AN138" s="51">
        <v>16704000</v>
      </c>
      <c r="AO138" s="52">
        <v>4588019000</v>
      </c>
      <c r="AP138" s="49">
        <v>-347021000</v>
      </c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1"/>
      <c r="BD138" s="54">
        <v>4240998000</v>
      </c>
      <c r="BE138" s="50">
        <v>-821958000</v>
      </c>
      <c r="BF138" s="50"/>
      <c r="BG138" s="50"/>
      <c r="BH138" s="50"/>
      <c r="BI138" s="50"/>
      <c r="BJ138" s="56">
        <v>3419040000</v>
      </c>
      <c r="BK138" s="49"/>
      <c r="BL138" s="50"/>
      <c r="BM138" s="51"/>
      <c r="BN138" s="39">
        <v>3419040000</v>
      </c>
      <c r="BO138" s="58"/>
      <c r="BP138" s="39">
        <v>3419040000</v>
      </c>
      <c r="BQ138" s="50"/>
      <c r="BR138" s="50"/>
      <c r="BS138" s="56">
        <v>3419040000</v>
      </c>
    </row>
    <row r="139" spans="1:71" x14ac:dyDescent="0.2">
      <c r="A139" s="47" t="s">
        <v>457</v>
      </c>
      <c r="B139" s="47" t="s">
        <v>458</v>
      </c>
      <c r="C139" s="47" t="str">
        <f>VLOOKUP(A139,'[2]S&amp;P 500 Wikipedia'!A:D,3,FALSE)</f>
        <v>Real Estate</v>
      </c>
      <c r="D139" s="47">
        <v>378138</v>
      </c>
      <c r="E139" s="47" t="s">
        <v>16</v>
      </c>
      <c r="F139" s="47">
        <v>2018</v>
      </c>
      <c r="G139" s="47" t="s">
        <v>1292</v>
      </c>
      <c r="H139" s="48">
        <v>43465</v>
      </c>
      <c r="I139" s="48">
        <v>43518</v>
      </c>
      <c r="J139" s="48">
        <v>43518</v>
      </c>
      <c r="K139" s="47">
        <v>79779000</v>
      </c>
      <c r="L139" s="47">
        <v>80197000</v>
      </c>
      <c r="M139" s="47" t="s">
        <v>1736</v>
      </c>
      <c r="N139" s="49">
        <v>5071654000</v>
      </c>
      <c r="O139" s="50"/>
      <c r="P139" s="50"/>
      <c r="Q139" s="51"/>
      <c r="R139" s="49">
        <v>-2605475000</v>
      </c>
      <c r="S139" s="50"/>
      <c r="T139" s="50"/>
      <c r="U139" s="51"/>
      <c r="V139" s="52">
        <v>2466179000</v>
      </c>
      <c r="W139" s="52"/>
      <c r="X139" s="49">
        <v>-1460396000</v>
      </c>
      <c r="Y139" s="50">
        <v>-1460396000</v>
      </c>
      <c r="Z139" s="50"/>
      <c r="AA139" s="50"/>
      <c r="AB139" s="50"/>
      <c r="AC139" s="50"/>
      <c r="AD139" s="50"/>
      <c r="AE139" s="51"/>
      <c r="AF139" s="52">
        <v>1005783000</v>
      </c>
      <c r="AG139" s="52">
        <v>-492968000</v>
      </c>
      <c r="AH139" s="49">
        <v>-507012000</v>
      </c>
      <c r="AI139" s="50"/>
      <c r="AJ139" s="51"/>
      <c r="AK139" s="54"/>
      <c r="AL139" s="50"/>
      <c r="AM139" s="50"/>
      <c r="AN139" s="51">
        <v>14044000</v>
      </c>
      <c r="AO139" s="52">
        <v>512815000</v>
      </c>
      <c r="AP139" s="49">
        <v>-79777000</v>
      </c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1"/>
      <c r="BD139" s="54">
        <v>433038000</v>
      </c>
      <c r="BE139" s="50">
        <v>-67679000</v>
      </c>
      <c r="BF139" s="50"/>
      <c r="BG139" s="50"/>
      <c r="BH139" s="50"/>
      <c r="BI139" s="50"/>
      <c r="BJ139" s="56">
        <v>365359000</v>
      </c>
      <c r="BK139" s="49">
        <v>0</v>
      </c>
      <c r="BL139" s="50">
        <v>0</v>
      </c>
      <c r="BM139" s="51"/>
      <c r="BN139" s="39">
        <v>365359000</v>
      </c>
      <c r="BO139" s="58"/>
      <c r="BP139" s="39">
        <v>365359000</v>
      </c>
      <c r="BQ139" s="50"/>
      <c r="BR139" s="50"/>
      <c r="BS139" s="56">
        <v>365359000</v>
      </c>
    </row>
    <row r="140" spans="1:71" x14ac:dyDescent="0.2">
      <c r="A140" s="47" t="s">
        <v>460</v>
      </c>
      <c r="B140" s="47" t="s">
        <v>461</v>
      </c>
      <c r="C140" s="47" t="str">
        <f>VLOOKUP(A140,'[2]S&amp;P 500 Wikipedia'!A:D,3,FALSE)</f>
        <v>Real Estate</v>
      </c>
      <c r="D140" s="47">
        <v>421306</v>
      </c>
      <c r="E140" s="47" t="s">
        <v>16</v>
      </c>
      <c r="F140" s="47">
        <v>2017</v>
      </c>
      <c r="G140" s="47" t="s">
        <v>1292</v>
      </c>
      <c r="H140" s="48">
        <v>43100</v>
      </c>
      <c r="I140" s="48">
        <v>43153</v>
      </c>
      <c r="J140" s="48">
        <v>43517</v>
      </c>
      <c r="K140" s="47">
        <v>366968000</v>
      </c>
      <c r="L140" s="47">
        <v>382678000</v>
      </c>
      <c r="M140" s="47" t="s">
        <v>1295</v>
      </c>
      <c r="N140" s="49">
        <v>2471406000</v>
      </c>
      <c r="O140" s="50"/>
      <c r="P140" s="50"/>
      <c r="Q140" s="51"/>
      <c r="R140" s="49">
        <v>-490774000</v>
      </c>
      <c r="S140" s="50"/>
      <c r="T140" s="50"/>
      <c r="U140" s="51"/>
      <c r="V140" s="52">
        <v>1980632000</v>
      </c>
      <c r="W140" s="52"/>
      <c r="X140" s="49">
        <v>-1131468000</v>
      </c>
      <c r="Y140" s="50">
        <v>-52224000</v>
      </c>
      <c r="Z140" s="50"/>
      <c r="AA140" s="50"/>
      <c r="AB140" s="50"/>
      <c r="AC140" s="50">
        <v>-743749000</v>
      </c>
      <c r="AD140" s="50"/>
      <c r="AE140" s="51">
        <v>-335495000</v>
      </c>
      <c r="AF140" s="52">
        <v>849164000</v>
      </c>
      <c r="AG140" s="52">
        <v>-394836000</v>
      </c>
      <c r="AH140" s="49">
        <v>-383890000</v>
      </c>
      <c r="AI140" s="50"/>
      <c r="AJ140" s="51"/>
      <c r="AK140" s="54"/>
      <c r="AL140" s="50"/>
      <c r="AM140" s="50"/>
      <c r="AN140" s="51">
        <v>-10946000</v>
      </c>
      <c r="AO140" s="52">
        <v>454328000</v>
      </c>
      <c r="AP140" s="49">
        <v>174531000</v>
      </c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1"/>
      <c r="BD140" s="54">
        <v>628859000</v>
      </c>
      <c r="BE140" s="50">
        <v>-478000</v>
      </c>
      <c r="BF140" s="50"/>
      <c r="BG140" s="50"/>
      <c r="BH140" s="50"/>
      <c r="BI140" s="50"/>
      <c r="BJ140" s="56">
        <v>628381000</v>
      </c>
      <c r="BK140" s="49">
        <v>0</v>
      </c>
      <c r="BL140" s="50">
        <v>0</v>
      </c>
      <c r="BM140" s="51"/>
      <c r="BN140" s="39">
        <v>628381000</v>
      </c>
      <c r="BO140" s="58">
        <v>-24927000</v>
      </c>
      <c r="BP140" s="39">
        <v>603454000</v>
      </c>
      <c r="BQ140" s="50">
        <v>-3091000</v>
      </c>
      <c r="BR140" s="50"/>
      <c r="BS140" s="56">
        <v>600363000</v>
      </c>
    </row>
    <row r="141" spans="1:71" x14ac:dyDescent="0.2">
      <c r="A141" s="47" t="s">
        <v>472</v>
      </c>
      <c r="B141" s="47" t="s">
        <v>473</v>
      </c>
      <c r="C141" s="47" t="str">
        <f>VLOOKUP(A141,'[2]S&amp;P 500 Wikipedia'!A:D,3,FALSE)</f>
        <v>Utilities</v>
      </c>
      <c r="D141" s="47">
        <v>378141</v>
      </c>
      <c r="E141" s="47" t="s">
        <v>16</v>
      </c>
      <c r="F141" s="47">
        <v>2018</v>
      </c>
      <c r="G141" s="47" t="s">
        <v>1292</v>
      </c>
      <c r="H141" s="48">
        <v>43465</v>
      </c>
      <c r="I141" s="48">
        <v>43522</v>
      </c>
      <c r="J141" s="48">
        <v>43522</v>
      </c>
      <c r="K141" s="47">
        <v>317370369</v>
      </c>
      <c r="L141" s="47">
        <v>317993934</v>
      </c>
      <c r="M141" s="47" t="s">
        <v>1737</v>
      </c>
      <c r="N141" s="49">
        <v>8448201000</v>
      </c>
      <c r="O141" s="50"/>
      <c r="P141" s="50"/>
      <c r="Q141" s="51"/>
      <c r="R141" s="49">
        <v>-3138969000</v>
      </c>
      <c r="S141" s="50"/>
      <c r="T141" s="50"/>
      <c r="U141" s="51"/>
      <c r="V141" s="52">
        <v>5309232000</v>
      </c>
      <c r="W141" s="52"/>
      <c r="X141" s="49">
        <v>-2884896000</v>
      </c>
      <c r="Y141" s="50"/>
      <c r="Z141" s="50"/>
      <c r="AA141" s="50"/>
      <c r="AB141" s="50"/>
      <c r="AC141" s="50">
        <v>-819930000</v>
      </c>
      <c r="AD141" s="50"/>
      <c r="AE141" s="51">
        <v>-2064966000</v>
      </c>
      <c r="AF141" s="52">
        <v>2424336000</v>
      </c>
      <c r="AG141" s="52">
        <v>-370439000</v>
      </c>
      <c r="AH141" s="49">
        <v>-498805000</v>
      </c>
      <c r="AI141" s="50"/>
      <c r="AJ141" s="51"/>
      <c r="AK141" s="54"/>
      <c r="AL141" s="50"/>
      <c r="AM141" s="50"/>
      <c r="AN141" s="51">
        <v>128366000</v>
      </c>
      <c r="AO141" s="52">
        <v>2053897000</v>
      </c>
      <c r="AP141" s="49">
        <v>-724406000</v>
      </c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1"/>
      <c r="BD141" s="54">
        <v>1329491000</v>
      </c>
      <c r="BE141" s="50">
        <v>-288972000</v>
      </c>
      <c r="BF141" s="50"/>
      <c r="BG141" s="50"/>
      <c r="BH141" s="50"/>
      <c r="BI141" s="50"/>
      <c r="BJ141" s="56">
        <v>1040519000</v>
      </c>
      <c r="BK141" s="49"/>
      <c r="BL141" s="50"/>
      <c r="BM141" s="51"/>
      <c r="BN141" s="39">
        <v>1040519000</v>
      </c>
      <c r="BO141" s="58">
        <v>-7519000</v>
      </c>
      <c r="BP141" s="39">
        <v>1033000000</v>
      </c>
      <c r="BQ141" s="50"/>
      <c r="BR141" s="50"/>
      <c r="BS141" s="56">
        <v>1033000000</v>
      </c>
    </row>
    <row r="142" spans="1:71" x14ac:dyDescent="0.2">
      <c r="A142" s="47" t="s">
        <v>463</v>
      </c>
      <c r="B142" s="47" t="s">
        <v>464</v>
      </c>
      <c r="C142" s="47" t="str">
        <f>VLOOKUP(A142,'[2]S&amp;P 500 Wikipedia'!A:D,3,FALSE)</f>
        <v>Real Estate</v>
      </c>
      <c r="D142" s="47">
        <v>378140</v>
      </c>
      <c r="E142" s="47" t="s">
        <v>16</v>
      </c>
      <c r="F142" s="47">
        <v>2018</v>
      </c>
      <c r="G142" s="47" t="s">
        <v>1292</v>
      </c>
      <c r="H142" s="48">
        <v>43465</v>
      </c>
      <c r="I142" s="48">
        <v>43517</v>
      </c>
      <c r="J142" s="48">
        <v>43517</v>
      </c>
      <c r="K142" s="47">
        <v>66041058</v>
      </c>
      <c r="L142" s="47">
        <v>66085089</v>
      </c>
      <c r="M142" s="47" t="s">
        <v>1738</v>
      </c>
      <c r="N142" s="49">
        <v>1400053000</v>
      </c>
      <c r="O142" s="50"/>
      <c r="P142" s="50"/>
      <c r="Q142" s="51"/>
      <c r="R142" s="49">
        <v>-264871000</v>
      </c>
      <c r="S142" s="50"/>
      <c r="T142" s="50"/>
      <c r="U142" s="51"/>
      <c r="V142" s="52">
        <v>1135182000</v>
      </c>
      <c r="W142" s="52"/>
      <c r="X142" s="49">
        <v>-684860000</v>
      </c>
      <c r="Y142" s="50">
        <v>-53451000</v>
      </c>
      <c r="Z142" s="50"/>
      <c r="AA142" s="50"/>
      <c r="AB142" s="50"/>
      <c r="AC142" s="50">
        <v>-479884000</v>
      </c>
      <c r="AD142" s="50"/>
      <c r="AE142" s="51">
        <v>-151525000</v>
      </c>
      <c r="AF142" s="52">
        <v>450322000</v>
      </c>
      <c r="AG142" s="52">
        <v>-108350000</v>
      </c>
      <c r="AH142" s="49">
        <v>-220492000</v>
      </c>
      <c r="AI142" s="50"/>
      <c r="AJ142" s="51"/>
      <c r="AK142" s="54"/>
      <c r="AL142" s="50"/>
      <c r="AM142" s="50">
        <v>89132000</v>
      </c>
      <c r="AN142" s="51">
        <v>23010000</v>
      </c>
      <c r="AO142" s="52">
        <v>341972000</v>
      </c>
      <c r="AP142" s="49">
        <v>71627000</v>
      </c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1"/>
      <c r="BD142" s="54">
        <v>413599000</v>
      </c>
      <c r="BE142" s="50"/>
      <c r="BF142" s="50"/>
      <c r="BG142" s="50"/>
      <c r="BH142" s="50"/>
      <c r="BI142" s="50"/>
      <c r="BJ142" s="56">
        <v>413599000</v>
      </c>
      <c r="BK142" s="49"/>
      <c r="BL142" s="50"/>
      <c r="BM142" s="51"/>
      <c r="BN142" s="39">
        <v>413599000</v>
      </c>
      <c r="BO142" s="58">
        <v>-23446000</v>
      </c>
      <c r="BP142" s="39">
        <v>390153000</v>
      </c>
      <c r="BQ142" s="50">
        <v>0</v>
      </c>
      <c r="BR142" s="50"/>
      <c r="BS142" s="56">
        <v>390153000</v>
      </c>
    </row>
    <row r="143" spans="1:71" x14ac:dyDescent="0.2">
      <c r="A143" s="47" t="s">
        <v>427</v>
      </c>
      <c r="B143" s="47" t="s">
        <v>428</v>
      </c>
      <c r="C143" s="47" t="str">
        <f>VLOOKUP(A143,'[2]S&amp;P 500 Wikipedia'!A:D,3,FALSE)</f>
        <v>Industrials</v>
      </c>
      <c r="D143" s="47">
        <v>124922</v>
      </c>
      <c r="E143" s="47" t="s">
        <v>16</v>
      </c>
      <c r="F143" s="47">
        <v>2018</v>
      </c>
      <c r="G143" s="47" t="s">
        <v>1292</v>
      </c>
      <c r="H143" s="48">
        <v>43465</v>
      </c>
      <c r="I143" s="48">
        <v>43523</v>
      </c>
      <c r="J143" s="48">
        <v>43523</v>
      </c>
      <c r="K143" s="47">
        <v>434300000</v>
      </c>
      <c r="L143" s="47">
        <v>436900000</v>
      </c>
      <c r="M143" s="47" t="s">
        <v>1739</v>
      </c>
      <c r="N143" s="49">
        <v>21609000000</v>
      </c>
      <c r="O143" s="50"/>
      <c r="P143" s="50"/>
      <c r="Q143" s="51"/>
      <c r="R143" s="49">
        <v>-14511000000</v>
      </c>
      <c r="S143" s="50"/>
      <c r="T143" s="50"/>
      <c r="U143" s="51"/>
      <c r="V143" s="52">
        <v>7098000000</v>
      </c>
      <c r="W143" s="52"/>
      <c r="X143" s="49">
        <v>-4132000000</v>
      </c>
      <c r="Y143" s="50">
        <v>-3548000000</v>
      </c>
      <c r="Z143" s="50"/>
      <c r="AA143" s="50"/>
      <c r="AB143" s="50">
        <v>-584000000</v>
      </c>
      <c r="AC143" s="50"/>
      <c r="AD143" s="50"/>
      <c r="AE143" s="51"/>
      <c r="AF143" s="52">
        <v>2966000000</v>
      </c>
      <c r="AG143" s="52">
        <v>-267000000</v>
      </c>
      <c r="AH143" s="49">
        <v>-271000000</v>
      </c>
      <c r="AI143" s="50"/>
      <c r="AJ143" s="51"/>
      <c r="AK143" s="54"/>
      <c r="AL143" s="50"/>
      <c r="AM143" s="50"/>
      <c r="AN143" s="51">
        <v>4000000</v>
      </c>
      <c r="AO143" s="52">
        <v>2699000000</v>
      </c>
      <c r="AP143" s="49">
        <v>-275000000</v>
      </c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1"/>
      <c r="BD143" s="54">
        <v>2424000000</v>
      </c>
      <c r="BE143" s="50">
        <v>-278000000</v>
      </c>
      <c r="BF143" s="50"/>
      <c r="BG143" s="50"/>
      <c r="BH143" s="50"/>
      <c r="BI143" s="50"/>
      <c r="BJ143" s="56">
        <v>2146000000</v>
      </c>
      <c r="BK143" s="49"/>
      <c r="BL143" s="50"/>
      <c r="BM143" s="51"/>
      <c r="BN143" s="39">
        <v>2146000000</v>
      </c>
      <c r="BO143" s="58">
        <v>-1000000</v>
      </c>
      <c r="BP143" s="39">
        <v>2145000000</v>
      </c>
      <c r="BQ143" s="50"/>
      <c r="BR143" s="50"/>
      <c r="BS143" s="56">
        <v>2145000000</v>
      </c>
    </row>
    <row r="144" spans="1:71" x14ac:dyDescent="0.2">
      <c r="A144" s="47" t="s">
        <v>448</v>
      </c>
      <c r="B144" s="47" t="s">
        <v>449</v>
      </c>
      <c r="C144" s="47" t="str">
        <f>VLOOKUP(A144,'[2]S&amp;P 500 Wikipedia'!A:D,3,FALSE)</f>
        <v>Utilities</v>
      </c>
      <c r="D144" s="47">
        <v>354347</v>
      </c>
      <c r="E144" s="47" t="s">
        <v>16</v>
      </c>
      <c r="F144" s="47">
        <v>2018</v>
      </c>
      <c r="G144" s="47" t="s">
        <v>1292</v>
      </c>
      <c r="H144" s="48">
        <v>43465</v>
      </c>
      <c r="I144" s="48">
        <v>43522</v>
      </c>
      <c r="J144" s="48">
        <v>43522</v>
      </c>
      <c r="K144" s="47">
        <v>181409597</v>
      </c>
      <c r="L144" s="47">
        <v>183400000</v>
      </c>
      <c r="M144" s="47" t="s">
        <v>1740</v>
      </c>
      <c r="N144" s="49">
        <v>11009452000</v>
      </c>
      <c r="O144" s="50"/>
      <c r="P144" s="50"/>
      <c r="Q144" s="51"/>
      <c r="R144" s="49">
        <v>-3806592000</v>
      </c>
      <c r="S144" s="50"/>
      <c r="T144" s="50"/>
      <c r="U144" s="51"/>
      <c r="V144" s="52">
        <v>7202860000</v>
      </c>
      <c r="W144" s="52"/>
      <c r="X144" s="49">
        <v>-6201174000</v>
      </c>
      <c r="Y144" s="50">
        <v>-3346397000</v>
      </c>
      <c r="Z144" s="50"/>
      <c r="AA144" s="50"/>
      <c r="AB144" s="50"/>
      <c r="AC144" s="50">
        <v>-1369442000</v>
      </c>
      <c r="AD144" s="50"/>
      <c r="AE144" s="51">
        <v>-1485335000</v>
      </c>
      <c r="AF144" s="52">
        <v>1001686000</v>
      </c>
      <c r="AG144" s="52">
        <v>-704610000</v>
      </c>
      <c r="AH144" s="49">
        <v>-768322000</v>
      </c>
      <c r="AI144" s="50"/>
      <c r="AJ144" s="51"/>
      <c r="AK144" s="54">
        <v>63864000</v>
      </c>
      <c r="AL144" s="50"/>
      <c r="AM144" s="50"/>
      <c r="AN144" s="51">
        <v>-152000</v>
      </c>
      <c r="AO144" s="52">
        <v>297076000</v>
      </c>
      <c r="AP144" s="49">
        <v>-471347000</v>
      </c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1"/>
      <c r="BD144" s="54">
        <v>-174271000</v>
      </c>
      <c r="BE144" s="50">
        <v>1036826000</v>
      </c>
      <c r="BF144" s="50"/>
      <c r="BG144" s="50"/>
      <c r="BH144" s="50"/>
      <c r="BI144" s="50"/>
      <c r="BJ144" s="56">
        <v>862555000</v>
      </c>
      <c r="BK144" s="49"/>
      <c r="BL144" s="50"/>
      <c r="BM144" s="51"/>
      <c r="BN144" s="39">
        <v>862555000</v>
      </c>
      <c r="BO144" s="58">
        <v>-13894000</v>
      </c>
      <c r="BP144" s="39">
        <v>848661000</v>
      </c>
      <c r="BQ144" s="50"/>
      <c r="BR144" s="50"/>
      <c r="BS144" s="56">
        <v>848661000</v>
      </c>
    </row>
    <row r="145" spans="1:71" x14ac:dyDescent="0.2">
      <c r="A145" s="47" t="s">
        <v>439</v>
      </c>
      <c r="B145" s="47" t="s">
        <v>440</v>
      </c>
      <c r="C145" s="47" t="str">
        <f>VLOOKUP(A145,'[2]S&amp;P 500 Wikipedia'!A:D,3,FALSE)</f>
        <v>Health Care</v>
      </c>
      <c r="D145" s="47">
        <v>108955</v>
      </c>
      <c r="E145" s="47" t="s">
        <v>16</v>
      </c>
      <c r="F145" s="47">
        <v>2018</v>
      </c>
      <c r="G145" s="47" t="s">
        <v>1292</v>
      </c>
      <c r="H145" s="48">
        <v>43465</v>
      </c>
      <c r="I145" s="48">
        <v>43511</v>
      </c>
      <c r="J145" s="48">
        <v>43511</v>
      </c>
      <c r="K145" s="47">
        <v>627600000</v>
      </c>
      <c r="L145" s="47">
        <v>640800000</v>
      </c>
      <c r="M145" s="47" t="s">
        <v>1741</v>
      </c>
      <c r="N145" s="49">
        <v>3722800000</v>
      </c>
      <c r="O145" s="50"/>
      <c r="P145" s="50"/>
      <c r="Q145" s="51"/>
      <c r="R145" s="49">
        <v>-939400000</v>
      </c>
      <c r="S145" s="50"/>
      <c r="T145" s="50"/>
      <c r="U145" s="51"/>
      <c r="V145" s="52">
        <v>2783400000</v>
      </c>
      <c r="W145" s="52"/>
      <c r="X145" s="49">
        <v>-1924700000</v>
      </c>
      <c r="Y145" s="50">
        <v>-1302500000</v>
      </c>
      <c r="Z145" s="50"/>
      <c r="AA145" s="50"/>
      <c r="AB145" s="50">
        <v>-622200000</v>
      </c>
      <c r="AC145" s="50"/>
      <c r="AD145" s="50"/>
      <c r="AE145" s="51">
        <v>0</v>
      </c>
      <c r="AF145" s="52">
        <v>858700000</v>
      </c>
      <c r="AG145" s="52">
        <v>13200000</v>
      </c>
      <c r="AH145" s="49">
        <v>2100000</v>
      </c>
      <c r="AI145" s="50"/>
      <c r="AJ145" s="51"/>
      <c r="AK145" s="54"/>
      <c r="AL145" s="50"/>
      <c r="AM145" s="50"/>
      <c r="AN145" s="51">
        <v>11100000</v>
      </c>
      <c r="AO145" s="52">
        <v>871900000</v>
      </c>
      <c r="AP145" s="49">
        <v>-110500000</v>
      </c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1"/>
      <c r="BD145" s="54">
        <v>761400000</v>
      </c>
      <c r="BE145" s="50">
        <v>-39200000</v>
      </c>
      <c r="BF145" s="50"/>
      <c r="BG145" s="50"/>
      <c r="BH145" s="50"/>
      <c r="BI145" s="50"/>
      <c r="BJ145" s="56">
        <v>722200000</v>
      </c>
      <c r="BK145" s="49"/>
      <c r="BL145" s="50"/>
      <c r="BM145" s="51"/>
      <c r="BN145" s="39">
        <v>722200000</v>
      </c>
      <c r="BO145" s="58"/>
      <c r="BP145" s="39">
        <v>722200000</v>
      </c>
      <c r="BQ145" s="50"/>
      <c r="BR145" s="50"/>
      <c r="BS145" s="56">
        <v>722200000</v>
      </c>
    </row>
    <row r="146" spans="1:71" x14ac:dyDescent="0.2">
      <c r="A146" s="47" t="s">
        <v>475</v>
      </c>
      <c r="B146" s="47" t="s">
        <v>476</v>
      </c>
      <c r="C146" s="47" t="str">
        <f>VLOOKUP(A146,'[2]S&amp;P 500 Wikipedia'!A:D,3,FALSE)</f>
        <v>Utilities</v>
      </c>
      <c r="D146" s="47">
        <v>378142</v>
      </c>
      <c r="E146" s="47" t="s">
        <v>16</v>
      </c>
      <c r="F146" s="47">
        <v>2018</v>
      </c>
      <c r="G146" s="47" t="s">
        <v>1292</v>
      </c>
      <c r="H146" s="48">
        <v>43465</v>
      </c>
      <c r="I146" s="48">
        <v>43504</v>
      </c>
      <c r="J146" s="48">
        <v>43504</v>
      </c>
      <c r="K146" s="47">
        <v>967000000</v>
      </c>
      <c r="L146" s="47">
        <v>969000000</v>
      </c>
      <c r="M146" s="47" t="s">
        <v>1742</v>
      </c>
      <c r="N146" s="49">
        <v>35985000000</v>
      </c>
      <c r="O146" s="50"/>
      <c r="P146" s="50"/>
      <c r="Q146" s="51"/>
      <c r="R146" s="49">
        <v>-16670000000</v>
      </c>
      <c r="S146" s="50"/>
      <c r="T146" s="50"/>
      <c r="U146" s="51"/>
      <c r="V146" s="52">
        <v>19315000000</v>
      </c>
      <c r="W146" s="52"/>
      <c r="X146" s="49">
        <v>-15473000000</v>
      </c>
      <c r="Y146" s="50"/>
      <c r="Z146" s="50"/>
      <c r="AA146" s="50"/>
      <c r="AB146" s="50"/>
      <c r="AC146" s="50">
        <v>-4353000000</v>
      </c>
      <c r="AD146" s="50"/>
      <c r="AE146" s="51">
        <v>-11120000000</v>
      </c>
      <c r="AF146" s="52">
        <v>3842000000</v>
      </c>
      <c r="AG146" s="52">
        <v>-1666000000</v>
      </c>
      <c r="AH146" s="49">
        <v>-1554000000</v>
      </c>
      <c r="AI146" s="50"/>
      <c r="AJ146" s="51"/>
      <c r="AK146" s="54"/>
      <c r="AL146" s="50"/>
      <c r="AM146" s="50"/>
      <c r="AN146" s="51">
        <v>-112000000</v>
      </c>
      <c r="AO146" s="52">
        <v>2176000000</v>
      </c>
      <c r="AP146" s="49">
        <v>56000000</v>
      </c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1"/>
      <c r="BD146" s="54">
        <v>2232000000</v>
      </c>
      <c r="BE146" s="50">
        <v>-120000000</v>
      </c>
      <c r="BF146" s="50"/>
      <c r="BG146" s="50"/>
      <c r="BH146" s="50"/>
      <c r="BI146" s="50">
        <v>-28000000</v>
      </c>
      <c r="BJ146" s="56">
        <v>2084000000</v>
      </c>
      <c r="BK146" s="49"/>
      <c r="BL146" s="50"/>
      <c r="BM146" s="51"/>
      <c r="BN146" s="39">
        <v>2084000000</v>
      </c>
      <c r="BO146" s="58">
        <v>-74000000</v>
      </c>
      <c r="BP146" s="39">
        <v>2010000000</v>
      </c>
      <c r="BQ146" s="50"/>
      <c r="BR146" s="50"/>
      <c r="BS146" s="56">
        <v>2010000000</v>
      </c>
    </row>
    <row r="147" spans="1:71" x14ac:dyDescent="0.2">
      <c r="A147" s="47" t="s">
        <v>481</v>
      </c>
      <c r="B147" s="47" t="s">
        <v>482</v>
      </c>
      <c r="C147" s="47" t="str">
        <f>VLOOKUP(A147,'[2]S&amp;P 500 Wikipedia'!A:D,3,FALSE)</f>
        <v>Industrials</v>
      </c>
      <c r="D147" s="47">
        <v>378143</v>
      </c>
      <c r="E147" s="47" t="s">
        <v>16</v>
      </c>
      <c r="F147" s="47">
        <v>2018</v>
      </c>
      <c r="G147" s="47" t="s">
        <v>1292</v>
      </c>
      <c r="H147" s="48">
        <v>43465</v>
      </c>
      <c r="I147" s="48">
        <v>43518</v>
      </c>
      <c r="J147" s="48">
        <v>43518</v>
      </c>
      <c r="K147" s="47">
        <v>174133000</v>
      </c>
      <c r="L147" s="47">
        <v>177833000</v>
      </c>
      <c r="M147" s="47" t="s">
        <v>1743</v>
      </c>
      <c r="N147" s="49">
        <v>8138365000</v>
      </c>
      <c r="O147" s="50"/>
      <c r="P147" s="50"/>
      <c r="Q147" s="51"/>
      <c r="R147" s="49">
        <v>-5517992000</v>
      </c>
      <c r="S147" s="50"/>
      <c r="T147" s="50"/>
      <c r="U147" s="51"/>
      <c r="V147" s="52">
        <v>2620373000</v>
      </c>
      <c r="W147" s="52"/>
      <c r="X147" s="49">
        <v>-1823810000</v>
      </c>
      <c r="Y147" s="50">
        <v>-1438605000</v>
      </c>
      <c r="Z147" s="50"/>
      <c r="AA147" s="50"/>
      <c r="AB147" s="50"/>
      <c r="AC147" s="50">
        <v>-54019000</v>
      </c>
      <c r="AD147" s="50"/>
      <c r="AE147" s="51">
        <v>-331186000</v>
      </c>
      <c r="AF147" s="52">
        <v>796563000</v>
      </c>
      <c r="AG147" s="52">
        <v>21766000</v>
      </c>
      <c r="AH147" s="49">
        <v>19153000</v>
      </c>
      <c r="AI147" s="50"/>
      <c r="AJ147" s="51"/>
      <c r="AK147" s="54"/>
      <c r="AL147" s="50"/>
      <c r="AM147" s="50"/>
      <c r="AN147" s="51">
        <v>2613000</v>
      </c>
      <c r="AO147" s="52">
        <v>818329000</v>
      </c>
      <c r="AP147" s="49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1"/>
      <c r="BD147" s="54">
        <v>818329000</v>
      </c>
      <c r="BE147" s="50">
        <v>-198539000</v>
      </c>
      <c r="BF147" s="50"/>
      <c r="BG147" s="50"/>
      <c r="BH147" s="50"/>
      <c r="BI147" s="50"/>
      <c r="BJ147" s="56">
        <v>619790000</v>
      </c>
      <c r="BK147" s="49"/>
      <c r="BL147" s="50"/>
      <c r="BM147" s="51"/>
      <c r="BN147" s="39">
        <v>619790000</v>
      </c>
      <c r="BO147" s="58">
        <v>-1591000</v>
      </c>
      <c r="BP147" s="39">
        <v>618199000</v>
      </c>
      <c r="BQ147" s="50"/>
      <c r="BR147" s="50"/>
      <c r="BS147" s="56">
        <v>618199000</v>
      </c>
    </row>
    <row r="148" spans="1:71" x14ac:dyDescent="0.2">
      <c r="A148" s="47" t="s">
        <v>478</v>
      </c>
      <c r="B148" s="47" t="s">
        <v>479</v>
      </c>
      <c r="C148" s="47" t="str">
        <f>VLOOKUP(A148,'[2]S&amp;P 500 Wikipedia'!A:D,3,FALSE)</f>
        <v>Consumer Discretionary</v>
      </c>
      <c r="D148" s="47">
        <v>112653</v>
      </c>
      <c r="E148" s="47" t="s">
        <v>16</v>
      </c>
      <c r="F148" s="47">
        <v>2018</v>
      </c>
      <c r="G148" s="47" t="s">
        <v>1292</v>
      </c>
      <c r="H148" s="48">
        <v>43465</v>
      </c>
      <c r="I148" s="48">
        <v>43504</v>
      </c>
      <c r="J148" s="48">
        <v>43504</v>
      </c>
      <c r="K148" s="47">
        <v>149961000</v>
      </c>
      <c r="L148" s="47">
        <v>152889000</v>
      </c>
      <c r="M148" s="47" t="s">
        <v>1744</v>
      </c>
      <c r="N148" s="49">
        <v>11223000000</v>
      </c>
      <c r="O148" s="50"/>
      <c r="P148" s="50"/>
      <c r="Q148" s="51"/>
      <c r="R148" s="49">
        <v>-1965000000</v>
      </c>
      <c r="S148" s="50"/>
      <c r="T148" s="50"/>
      <c r="U148" s="51"/>
      <c r="V148" s="52">
        <v>9258000000</v>
      </c>
      <c r="W148" s="52"/>
      <c r="X148" s="49">
        <v>-8544000000</v>
      </c>
      <c r="Y148" s="50">
        <v>-6575000000</v>
      </c>
      <c r="Z148" s="50"/>
      <c r="AA148" s="50"/>
      <c r="AB148" s="50"/>
      <c r="AC148" s="50">
        <v>-283000000</v>
      </c>
      <c r="AD148" s="50"/>
      <c r="AE148" s="51">
        <v>-1686000000</v>
      </c>
      <c r="AF148" s="52">
        <v>714000000</v>
      </c>
      <c r="AG148" s="52">
        <v>-229000000</v>
      </c>
      <c r="AH148" s="49">
        <v>-119000000</v>
      </c>
      <c r="AI148" s="50"/>
      <c r="AJ148" s="51"/>
      <c r="AK148" s="54"/>
      <c r="AL148" s="50"/>
      <c r="AM148" s="50"/>
      <c r="AN148" s="51">
        <v>-110000000</v>
      </c>
      <c r="AO148" s="52">
        <v>485000000</v>
      </c>
      <c r="AP148" s="49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1"/>
      <c r="BD148" s="54">
        <v>485000000</v>
      </c>
      <c r="BE148" s="50">
        <v>-87000000</v>
      </c>
      <c r="BF148" s="50"/>
      <c r="BG148" s="50"/>
      <c r="BH148" s="50"/>
      <c r="BI148" s="50"/>
      <c r="BJ148" s="56">
        <v>398000000</v>
      </c>
      <c r="BK148" s="49"/>
      <c r="BL148" s="50"/>
      <c r="BM148" s="51"/>
      <c r="BN148" s="39">
        <v>398000000</v>
      </c>
      <c r="BO148" s="58">
        <v>8000000</v>
      </c>
      <c r="BP148" s="39">
        <v>406000000</v>
      </c>
      <c r="BQ148" s="50"/>
      <c r="BR148" s="50"/>
      <c r="BS148" s="56">
        <v>406000000</v>
      </c>
    </row>
    <row r="149" spans="1:71" x14ac:dyDescent="0.2">
      <c r="A149" s="47" t="s">
        <v>484</v>
      </c>
      <c r="B149" s="47" t="s">
        <v>485</v>
      </c>
      <c r="C149" s="47" t="str">
        <f>VLOOKUP(A149,'[2]S&amp;P 500 Wikipedia'!A:D,3,FALSE)</f>
        <v>Real Estate</v>
      </c>
      <c r="D149" s="47">
        <v>130051</v>
      </c>
      <c r="E149" s="47" t="s">
        <v>16</v>
      </c>
      <c r="F149" s="47">
        <v>2018</v>
      </c>
      <c r="G149" s="47" t="s">
        <v>1292</v>
      </c>
      <c r="H149" s="48">
        <v>43465</v>
      </c>
      <c r="I149" s="48">
        <v>43522</v>
      </c>
      <c r="J149" s="48">
        <v>43522</v>
      </c>
      <c r="K149" s="47">
        <v>126087487</v>
      </c>
      <c r="L149" s="47">
        <v>133159033</v>
      </c>
      <c r="M149" s="47" t="s">
        <v>1745</v>
      </c>
      <c r="N149" s="49">
        <v>1196604000</v>
      </c>
      <c r="O149" s="50"/>
      <c r="P149" s="50"/>
      <c r="Q149" s="51"/>
      <c r="R149" s="49">
        <v>-291695000</v>
      </c>
      <c r="S149" s="50"/>
      <c r="T149" s="50"/>
      <c r="U149" s="51"/>
      <c r="V149" s="52">
        <v>904909000</v>
      </c>
      <c r="W149" s="52"/>
      <c r="X149" s="49">
        <v>-316013000</v>
      </c>
      <c r="Y149" s="50">
        <v>-81256000</v>
      </c>
      <c r="Z149" s="50"/>
      <c r="AA149" s="50"/>
      <c r="AB149" s="50"/>
      <c r="AC149" s="50">
        <v>-209050000</v>
      </c>
      <c r="AD149" s="50"/>
      <c r="AE149" s="51">
        <v>-25707000</v>
      </c>
      <c r="AF149" s="52">
        <v>588896000</v>
      </c>
      <c r="AG149" s="52">
        <v>-173144000</v>
      </c>
      <c r="AH149" s="49">
        <v>-173144000</v>
      </c>
      <c r="AI149" s="50"/>
      <c r="AJ149" s="51"/>
      <c r="AK149" s="54"/>
      <c r="AL149" s="50"/>
      <c r="AM149" s="50"/>
      <c r="AN149" s="51"/>
      <c r="AO149" s="52">
        <v>415752000</v>
      </c>
      <c r="AP149" s="49">
        <v>26120000</v>
      </c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1"/>
      <c r="BD149" s="54">
        <v>441872000</v>
      </c>
      <c r="BE149" s="50">
        <v>-9244000</v>
      </c>
      <c r="BF149" s="50"/>
      <c r="BG149" s="50"/>
      <c r="BH149" s="50"/>
      <c r="BI149" s="50">
        <v>14452000</v>
      </c>
      <c r="BJ149" s="56">
        <v>447080000</v>
      </c>
      <c r="BK149" s="49"/>
      <c r="BL149" s="50"/>
      <c r="BM149" s="51"/>
      <c r="BN149" s="39">
        <v>447080000</v>
      </c>
      <c r="BO149" s="58">
        <v>-31791000</v>
      </c>
      <c r="BP149" s="39">
        <v>415289000</v>
      </c>
      <c r="BQ149" s="50"/>
      <c r="BR149" s="50"/>
      <c r="BS149" s="56">
        <v>415289000</v>
      </c>
    </row>
    <row r="150" spans="1:71" x14ac:dyDescent="0.2">
      <c r="A150" s="47" t="s">
        <v>523</v>
      </c>
      <c r="B150" s="47" t="s">
        <v>524</v>
      </c>
      <c r="C150" s="47" t="str">
        <f>VLOOKUP(A150,'[2]S&amp;P 500 Wikipedia'!A:D,3,FALSE)</f>
        <v>Consumer Discretionary</v>
      </c>
      <c r="D150" s="47">
        <v>249937</v>
      </c>
      <c r="E150" s="47" t="s">
        <v>16</v>
      </c>
      <c r="F150" s="47">
        <v>2018</v>
      </c>
      <c r="G150" s="47" t="s">
        <v>1292</v>
      </c>
      <c r="H150" s="48">
        <v>43465</v>
      </c>
      <c r="I150" s="48">
        <v>43517</v>
      </c>
      <c r="J150" s="48">
        <v>43517</v>
      </c>
      <c r="K150" s="47">
        <v>3974000000</v>
      </c>
      <c r="L150" s="47">
        <v>3998000000</v>
      </c>
      <c r="M150" s="47" t="s">
        <v>1746</v>
      </c>
      <c r="N150" s="49">
        <v>160338000000</v>
      </c>
      <c r="O150" s="50"/>
      <c r="P150" s="50"/>
      <c r="Q150" s="51"/>
      <c r="R150" s="49">
        <v>-145732000000</v>
      </c>
      <c r="S150" s="50">
        <v>-136269000000</v>
      </c>
      <c r="T150" s="50">
        <v>-9463000000</v>
      </c>
      <c r="U150" s="51"/>
      <c r="V150" s="52">
        <v>14606000000</v>
      </c>
      <c r="W150" s="52"/>
      <c r="X150" s="49">
        <v>-11403000000</v>
      </c>
      <c r="Y150" s="50">
        <v>-11403000000</v>
      </c>
      <c r="Z150" s="50"/>
      <c r="AA150" s="50"/>
      <c r="AB150" s="50"/>
      <c r="AC150" s="50"/>
      <c r="AD150" s="50"/>
      <c r="AE150" s="51"/>
      <c r="AF150" s="52">
        <v>3203000000</v>
      </c>
      <c r="AG150" s="52">
        <v>1142000000</v>
      </c>
      <c r="AH150" s="49">
        <v>-1228000000</v>
      </c>
      <c r="AI150" s="50"/>
      <c r="AJ150" s="51"/>
      <c r="AK150" s="54"/>
      <c r="AL150" s="50"/>
      <c r="AM150" s="50">
        <v>123000000</v>
      </c>
      <c r="AN150" s="51">
        <v>2247000000</v>
      </c>
      <c r="AO150" s="52">
        <v>4345000000</v>
      </c>
      <c r="AP150" s="49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1"/>
      <c r="BD150" s="54">
        <v>4345000000</v>
      </c>
      <c r="BE150" s="50">
        <v>-650000000</v>
      </c>
      <c r="BF150" s="50"/>
      <c r="BG150" s="50"/>
      <c r="BH150" s="50"/>
      <c r="BI150" s="50"/>
      <c r="BJ150" s="56">
        <v>3695000000</v>
      </c>
      <c r="BK150" s="49"/>
      <c r="BL150" s="50"/>
      <c r="BM150" s="51"/>
      <c r="BN150" s="39">
        <v>3695000000</v>
      </c>
      <c r="BO150" s="58">
        <v>-18000000</v>
      </c>
      <c r="BP150" s="39">
        <v>3677000000</v>
      </c>
      <c r="BQ150" s="50"/>
      <c r="BR150" s="50"/>
      <c r="BS150" s="56">
        <v>3677000000</v>
      </c>
    </row>
    <row r="151" spans="1:71" x14ac:dyDescent="0.2">
      <c r="A151" s="47" t="s">
        <v>496</v>
      </c>
      <c r="B151" s="47" t="s">
        <v>497</v>
      </c>
      <c r="C151" s="47" t="str">
        <f>VLOOKUP(A151,'[2]S&amp;P 500 Wikipedia'!A:D,3,FALSE)</f>
        <v>Industrials</v>
      </c>
      <c r="D151" s="47">
        <v>339017</v>
      </c>
      <c r="E151" s="47" t="s">
        <v>16</v>
      </c>
      <c r="F151" s="47">
        <v>2018</v>
      </c>
      <c r="G151" s="47" t="s">
        <v>1292</v>
      </c>
      <c r="H151" s="48">
        <v>43465</v>
      </c>
      <c r="I151" s="48">
        <v>43502</v>
      </c>
      <c r="J151" s="48">
        <v>43502</v>
      </c>
      <c r="K151" s="47">
        <v>573933834</v>
      </c>
      <c r="L151" s="47">
        <v>574325528</v>
      </c>
      <c r="M151" s="47" t="s">
        <v>1747</v>
      </c>
      <c r="N151" s="49">
        <v>4965100000</v>
      </c>
      <c r="O151" s="50"/>
      <c r="P151" s="50"/>
      <c r="Q151" s="51"/>
      <c r="R151" s="49">
        <v>-2566200000</v>
      </c>
      <c r="S151" s="50"/>
      <c r="T151" s="50"/>
      <c r="U151" s="51"/>
      <c r="V151" s="52">
        <v>2398900000</v>
      </c>
      <c r="W151" s="52"/>
      <c r="X151" s="49">
        <v>-1400200000</v>
      </c>
      <c r="Y151" s="50">
        <v>-1400200000</v>
      </c>
      <c r="Z151" s="50"/>
      <c r="AA151" s="50"/>
      <c r="AB151" s="50"/>
      <c r="AC151" s="50"/>
      <c r="AD151" s="50"/>
      <c r="AE151" s="51"/>
      <c r="AF151" s="52">
        <v>998700000</v>
      </c>
      <c r="AG151" s="52">
        <v>-12200000</v>
      </c>
      <c r="AH151" s="49">
        <v>-12200000</v>
      </c>
      <c r="AI151" s="50"/>
      <c r="AJ151" s="51"/>
      <c r="AK151" s="54"/>
      <c r="AL151" s="50"/>
      <c r="AM151" s="50"/>
      <c r="AN151" s="51"/>
      <c r="AO151" s="52">
        <v>986500000</v>
      </c>
      <c r="AP151" s="49">
        <v>500000</v>
      </c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1"/>
      <c r="BD151" s="54">
        <v>987000000</v>
      </c>
      <c r="BE151" s="50">
        <v>-235100000</v>
      </c>
      <c r="BF151" s="50"/>
      <c r="BG151" s="50"/>
      <c r="BH151" s="50"/>
      <c r="BI151" s="50"/>
      <c r="BJ151" s="56">
        <v>751900000</v>
      </c>
      <c r="BK151" s="49"/>
      <c r="BL151" s="50"/>
      <c r="BM151" s="51"/>
      <c r="BN151" s="39">
        <v>751900000</v>
      </c>
      <c r="BO151" s="58"/>
      <c r="BP151" s="39">
        <v>751900000</v>
      </c>
      <c r="BQ151" s="50"/>
      <c r="BR151" s="50"/>
      <c r="BS151" s="56">
        <v>751900000</v>
      </c>
    </row>
    <row r="152" spans="1:71" x14ac:dyDescent="0.2">
      <c r="A152" s="47" t="s">
        <v>493</v>
      </c>
      <c r="B152" s="47" t="s">
        <v>494</v>
      </c>
      <c r="C152" s="47" t="str">
        <f>VLOOKUP(A152,'[2]S&amp;P 500 Wikipedia'!A:D,3,FALSE)</f>
        <v>Communication Services</v>
      </c>
      <c r="D152" s="47">
        <v>121021</v>
      </c>
      <c r="E152" s="47" t="s">
        <v>16</v>
      </c>
      <c r="F152" s="47">
        <v>2018</v>
      </c>
      <c r="G152" s="47" t="s">
        <v>1292</v>
      </c>
      <c r="H152" s="48">
        <v>43465</v>
      </c>
      <c r="I152" s="48">
        <v>43496</v>
      </c>
      <c r="J152" s="48">
        <v>43496</v>
      </c>
      <c r="K152" s="47">
        <v>2890000000</v>
      </c>
      <c r="L152" s="47">
        <v>2921000000</v>
      </c>
      <c r="M152" s="47" t="s">
        <v>1748</v>
      </c>
      <c r="N152" s="49">
        <v>55838000000</v>
      </c>
      <c r="O152" s="50"/>
      <c r="P152" s="50"/>
      <c r="Q152" s="51"/>
      <c r="R152" s="49">
        <v>-9355000000</v>
      </c>
      <c r="S152" s="50"/>
      <c r="T152" s="50"/>
      <c r="U152" s="51"/>
      <c r="V152" s="52">
        <v>46483000000</v>
      </c>
      <c r="W152" s="52"/>
      <c r="X152" s="49">
        <v>-21570000000</v>
      </c>
      <c r="Y152" s="50">
        <v>-11297000000</v>
      </c>
      <c r="Z152" s="50"/>
      <c r="AA152" s="50"/>
      <c r="AB152" s="50">
        <v>-10273000000</v>
      </c>
      <c r="AC152" s="50"/>
      <c r="AD152" s="50"/>
      <c r="AE152" s="51"/>
      <c r="AF152" s="52">
        <v>24913000000</v>
      </c>
      <c r="AG152" s="52">
        <v>448000000</v>
      </c>
      <c r="AH152" s="49"/>
      <c r="AI152" s="50"/>
      <c r="AJ152" s="51"/>
      <c r="AK152" s="54"/>
      <c r="AL152" s="50"/>
      <c r="AM152" s="50"/>
      <c r="AN152" s="51">
        <v>448000000</v>
      </c>
      <c r="AO152" s="52">
        <v>25361000000</v>
      </c>
      <c r="AP152" s="49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1"/>
      <c r="BD152" s="54">
        <v>25361000000</v>
      </c>
      <c r="BE152" s="50">
        <v>-3249000000</v>
      </c>
      <c r="BF152" s="50"/>
      <c r="BG152" s="50"/>
      <c r="BH152" s="50"/>
      <c r="BI152" s="50"/>
      <c r="BJ152" s="56">
        <v>22112000000</v>
      </c>
      <c r="BK152" s="49"/>
      <c r="BL152" s="50"/>
      <c r="BM152" s="51"/>
      <c r="BN152" s="39">
        <v>22112000000</v>
      </c>
      <c r="BO152" s="58"/>
      <c r="BP152" s="39">
        <v>22112000000</v>
      </c>
      <c r="BQ152" s="50"/>
      <c r="BR152" s="50">
        <v>-1000000</v>
      </c>
      <c r="BS152" s="56">
        <v>22111000000</v>
      </c>
    </row>
    <row r="153" spans="1:71" x14ac:dyDescent="0.2">
      <c r="A153" s="47" t="s">
        <v>532</v>
      </c>
      <c r="B153" s="47" t="s">
        <v>533</v>
      </c>
      <c r="C153" s="47" t="str">
        <f>VLOOKUP(A153,'[2]S&amp;P 500 Wikipedia'!A:D,3,FALSE)</f>
        <v>Industrials</v>
      </c>
      <c r="D153" s="47">
        <v>378152</v>
      </c>
      <c r="E153" s="47" t="s">
        <v>16</v>
      </c>
      <c r="F153" s="47">
        <v>2018</v>
      </c>
      <c r="G153" s="47" t="s">
        <v>1292</v>
      </c>
      <c r="H153" s="48">
        <v>43465</v>
      </c>
      <c r="I153" s="48">
        <v>43521</v>
      </c>
      <c r="J153" s="48">
        <v>43521</v>
      </c>
      <c r="K153" s="47">
        <v>144600000</v>
      </c>
      <c r="L153" s="47">
        <v>146400000</v>
      </c>
      <c r="M153" s="47" t="s">
        <v>1749</v>
      </c>
      <c r="N153" s="49">
        <v>5485100000</v>
      </c>
      <c r="O153" s="50"/>
      <c r="P153" s="50"/>
      <c r="Q153" s="51"/>
      <c r="R153" s="49">
        <v>-3525700000</v>
      </c>
      <c r="S153" s="50"/>
      <c r="T153" s="50"/>
      <c r="U153" s="51"/>
      <c r="V153" s="52">
        <v>1959400000</v>
      </c>
      <c r="W153" s="52"/>
      <c r="X153" s="49">
        <v>-1277500000</v>
      </c>
      <c r="Y153" s="50">
        <v>-1241400000</v>
      </c>
      <c r="Z153" s="50"/>
      <c r="AA153" s="50"/>
      <c r="AB153" s="50"/>
      <c r="AC153" s="50">
        <v>-36100000</v>
      </c>
      <c r="AD153" s="50"/>
      <c r="AE153" s="51"/>
      <c r="AF153" s="52">
        <v>681900000</v>
      </c>
      <c r="AG153" s="52">
        <v>-58200000</v>
      </c>
      <c r="AH153" s="49">
        <v>-74500000</v>
      </c>
      <c r="AI153" s="50"/>
      <c r="AJ153" s="51"/>
      <c r="AK153" s="54"/>
      <c r="AL153" s="50"/>
      <c r="AM153" s="50"/>
      <c r="AN153" s="51">
        <v>16300000</v>
      </c>
      <c r="AO153" s="52">
        <v>623700000</v>
      </c>
      <c r="AP153" s="49">
        <v>-86700000</v>
      </c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1"/>
      <c r="BD153" s="54">
        <v>537000000</v>
      </c>
      <c r="BE153" s="50">
        <v>-147000000</v>
      </c>
      <c r="BF153" s="50"/>
      <c r="BG153" s="50"/>
      <c r="BH153" s="50"/>
      <c r="BI153" s="50"/>
      <c r="BJ153" s="56">
        <v>390000000</v>
      </c>
      <c r="BK153" s="49">
        <v>-200000</v>
      </c>
      <c r="BL153" s="50">
        <v>-200000</v>
      </c>
      <c r="BM153" s="51"/>
      <c r="BN153" s="39">
        <v>389800000</v>
      </c>
      <c r="BO153" s="58">
        <v>-200000</v>
      </c>
      <c r="BP153" s="39">
        <v>389600000</v>
      </c>
      <c r="BQ153" s="50"/>
      <c r="BR153" s="50"/>
      <c r="BS153" s="56">
        <v>389600000</v>
      </c>
    </row>
    <row r="154" spans="1:71" x14ac:dyDescent="0.2">
      <c r="A154" s="47" t="s">
        <v>538</v>
      </c>
      <c r="B154" s="47" t="s">
        <v>539</v>
      </c>
      <c r="C154" s="47" t="str">
        <f>VLOOKUP(A154,'[2]S&amp;P 500 Wikipedia'!A:D,3,FALSE)</f>
        <v>Materials</v>
      </c>
      <c r="D154" s="47">
        <v>378154</v>
      </c>
      <c r="E154" s="47" t="s">
        <v>16</v>
      </c>
      <c r="F154" s="47">
        <v>2018</v>
      </c>
      <c r="G154" s="47" t="s">
        <v>1292</v>
      </c>
      <c r="H154" s="48">
        <v>43465</v>
      </c>
      <c r="I154" s="48">
        <v>43502</v>
      </c>
      <c r="J154" s="48">
        <v>43511</v>
      </c>
      <c r="K154" s="47">
        <v>1449000000</v>
      </c>
      <c r="L154" s="47">
        <v>1458000000</v>
      </c>
      <c r="M154" s="47" t="s">
        <v>1750</v>
      </c>
      <c r="N154" s="49">
        <v>18628000000</v>
      </c>
      <c r="O154" s="50"/>
      <c r="P154" s="50"/>
      <c r="Q154" s="51"/>
      <c r="R154" s="49">
        <v>-13445000000</v>
      </c>
      <c r="S154" s="50"/>
      <c r="T154" s="50"/>
      <c r="U154" s="51"/>
      <c r="V154" s="52">
        <v>5183000000</v>
      </c>
      <c r="W154" s="52"/>
      <c r="X154" s="49">
        <v>-548000000</v>
      </c>
      <c r="Y154" s="50">
        <v>-443000000</v>
      </c>
      <c r="Z154" s="50"/>
      <c r="AA154" s="50"/>
      <c r="AB154" s="50">
        <v>-105000000</v>
      </c>
      <c r="AC154" s="50"/>
      <c r="AD154" s="50"/>
      <c r="AE154" s="51"/>
      <c r="AF154" s="52">
        <v>4635000000</v>
      </c>
      <c r="AG154" s="52">
        <v>-869000000</v>
      </c>
      <c r="AH154" s="49">
        <v>-945000000</v>
      </c>
      <c r="AI154" s="50"/>
      <c r="AJ154" s="51"/>
      <c r="AK154" s="54"/>
      <c r="AL154" s="50"/>
      <c r="AM154" s="50"/>
      <c r="AN154" s="51">
        <v>76000000</v>
      </c>
      <c r="AO154" s="52">
        <v>3766000000</v>
      </c>
      <c r="AP154" s="49">
        <v>126000000</v>
      </c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1"/>
      <c r="BD154" s="54">
        <v>3892000000</v>
      </c>
      <c r="BE154" s="50">
        <v>-991000000</v>
      </c>
      <c r="BF154" s="50"/>
      <c r="BG154" s="50"/>
      <c r="BH154" s="50"/>
      <c r="BI154" s="50">
        <v>8000000</v>
      </c>
      <c r="BJ154" s="56">
        <v>2909000000</v>
      </c>
      <c r="BK154" s="49">
        <v>-15000000</v>
      </c>
      <c r="BL154" s="50">
        <v>-15000000</v>
      </c>
      <c r="BM154" s="51"/>
      <c r="BN154" s="39">
        <v>2894000000</v>
      </c>
      <c r="BO154" s="58">
        <v>-292000000</v>
      </c>
      <c r="BP154" s="39">
        <v>2602000000</v>
      </c>
      <c r="BQ154" s="50">
        <v>0</v>
      </c>
      <c r="BR154" s="50"/>
      <c r="BS154" s="56">
        <v>2602000000</v>
      </c>
    </row>
    <row r="155" spans="1:71" x14ac:dyDescent="0.2">
      <c r="A155" s="47" t="s">
        <v>502</v>
      </c>
      <c r="B155" s="47" t="s">
        <v>503</v>
      </c>
      <c r="C155" s="47" t="str">
        <f>VLOOKUP(A155,'[2]S&amp;P 500 Wikipedia'!A:D,3,FALSE)</f>
        <v>Industrials</v>
      </c>
      <c r="D155" s="47">
        <v>259098</v>
      </c>
      <c r="E155" s="47" t="s">
        <v>16</v>
      </c>
      <c r="F155" s="47">
        <v>2019</v>
      </c>
      <c r="G155" s="47" t="s">
        <v>1292</v>
      </c>
      <c r="H155" s="48">
        <v>43616</v>
      </c>
      <c r="I155" s="48">
        <v>43662</v>
      </c>
      <c r="J155" s="48">
        <v>43662</v>
      </c>
      <c r="K155" s="47">
        <v>262000000</v>
      </c>
      <c r="L155" s="47">
        <v>265000000</v>
      </c>
      <c r="M155" s="47" t="s">
        <v>1751</v>
      </c>
      <c r="N155" s="49">
        <v>69693000000</v>
      </c>
      <c r="O155" s="50"/>
      <c r="P155" s="50"/>
      <c r="Q155" s="51"/>
      <c r="R155" s="49">
        <v>-51513000000</v>
      </c>
      <c r="S155" s="50"/>
      <c r="T155" s="50"/>
      <c r="U155" s="51"/>
      <c r="V155" s="52">
        <v>18180000000</v>
      </c>
      <c r="W155" s="52"/>
      <c r="X155" s="49">
        <v>-13394000000</v>
      </c>
      <c r="Y155" s="50"/>
      <c r="Z155" s="50"/>
      <c r="AA155" s="50"/>
      <c r="AB155" s="50"/>
      <c r="AC155" s="50">
        <v>-3353000000</v>
      </c>
      <c r="AD155" s="50"/>
      <c r="AE155" s="51">
        <v>-10041000000</v>
      </c>
      <c r="AF155" s="52">
        <v>4786000000</v>
      </c>
      <c r="AG155" s="52">
        <v>-560000000</v>
      </c>
      <c r="AH155" s="49">
        <v>-529000000</v>
      </c>
      <c r="AI155" s="50"/>
      <c r="AJ155" s="51"/>
      <c r="AK155" s="54"/>
      <c r="AL155" s="50"/>
      <c r="AM155" s="50"/>
      <c r="AN155" s="51">
        <v>-31000000</v>
      </c>
      <c r="AO155" s="52">
        <v>4226000000</v>
      </c>
      <c r="AP155" s="49">
        <v>-3571000000</v>
      </c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  <c r="BB155" s="50"/>
      <c r="BC155" s="51"/>
      <c r="BD155" s="54">
        <v>655000000</v>
      </c>
      <c r="BE155" s="50">
        <v>-115000000</v>
      </c>
      <c r="BF155" s="50"/>
      <c r="BG155" s="50"/>
      <c r="BH155" s="50"/>
      <c r="BI155" s="50"/>
      <c r="BJ155" s="56">
        <v>540000000</v>
      </c>
      <c r="BK155" s="49"/>
      <c r="BL155" s="50"/>
      <c r="BM155" s="51"/>
      <c r="BN155" s="39">
        <v>540000000</v>
      </c>
      <c r="BO155" s="58"/>
      <c r="BP155" s="39">
        <v>540000000</v>
      </c>
      <c r="BQ155" s="50"/>
      <c r="BR155" s="50"/>
      <c r="BS155" s="56">
        <v>540000000</v>
      </c>
    </row>
    <row r="156" spans="1:71" x14ac:dyDescent="0.2">
      <c r="A156" s="47" t="s">
        <v>490</v>
      </c>
      <c r="B156" s="47" t="s">
        <v>491</v>
      </c>
      <c r="C156" s="47" t="str">
        <f>VLOOKUP(A156,'[2]S&amp;P 500 Wikipedia'!A:D,3,FALSE)</f>
        <v>Information Technology</v>
      </c>
      <c r="D156" s="47">
        <v>60283</v>
      </c>
      <c r="E156" s="47" t="s">
        <v>16</v>
      </c>
      <c r="F156" s="47">
        <v>2018</v>
      </c>
      <c r="G156" s="47" t="s">
        <v>1292</v>
      </c>
      <c r="H156" s="48">
        <v>43373</v>
      </c>
      <c r="I156" s="48">
        <v>43425</v>
      </c>
      <c r="J156" s="48">
        <v>43425</v>
      </c>
      <c r="K156" s="47">
        <v>61262000</v>
      </c>
      <c r="L156" s="47">
        <v>62013000</v>
      </c>
      <c r="M156" s="47" t="s">
        <v>1752</v>
      </c>
      <c r="N156" s="49">
        <v>2161407000</v>
      </c>
      <c r="O156" s="50"/>
      <c r="P156" s="50"/>
      <c r="Q156" s="51"/>
      <c r="R156" s="49">
        <v>-361481000</v>
      </c>
      <c r="S156" s="50"/>
      <c r="T156" s="50"/>
      <c r="U156" s="51"/>
      <c r="V156" s="52">
        <v>1799926000</v>
      </c>
      <c r="W156" s="52"/>
      <c r="X156" s="49">
        <v>-1190601000</v>
      </c>
      <c r="Y156" s="50">
        <v>-824517000</v>
      </c>
      <c r="Z156" s="50"/>
      <c r="AA156" s="50"/>
      <c r="AB156" s="50">
        <v>-366084000</v>
      </c>
      <c r="AC156" s="50"/>
      <c r="AD156" s="50"/>
      <c r="AE156" s="51"/>
      <c r="AF156" s="52">
        <v>609325000</v>
      </c>
      <c r="AG156" s="52">
        <v>12861000</v>
      </c>
      <c r="AH156" s="49"/>
      <c r="AI156" s="50"/>
      <c r="AJ156" s="51"/>
      <c r="AK156" s="54"/>
      <c r="AL156" s="50"/>
      <c r="AM156" s="50"/>
      <c r="AN156" s="51">
        <v>12861000</v>
      </c>
      <c r="AO156" s="52">
        <v>622186000</v>
      </c>
      <c r="AP156" s="49">
        <v>-18426000</v>
      </c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1"/>
      <c r="BD156" s="54">
        <v>603760000</v>
      </c>
      <c r="BE156" s="50">
        <v>-150071000</v>
      </c>
      <c r="BF156" s="50"/>
      <c r="BG156" s="50"/>
      <c r="BH156" s="50"/>
      <c r="BI156" s="50"/>
      <c r="BJ156" s="56">
        <v>453689000</v>
      </c>
      <c r="BK156" s="49"/>
      <c r="BL156" s="50"/>
      <c r="BM156" s="51"/>
      <c r="BN156" s="39">
        <v>453689000</v>
      </c>
      <c r="BO156" s="58"/>
      <c r="BP156" s="39">
        <v>453689000</v>
      </c>
      <c r="BQ156" s="50"/>
      <c r="BR156" s="50"/>
      <c r="BS156" s="56">
        <v>453689000</v>
      </c>
    </row>
    <row r="157" spans="1:71" x14ac:dyDescent="0.2">
      <c r="A157" s="47" t="s">
        <v>505</v>
      </c>
      <c r="B157" s="47" t="s">
        <v>506</v>
      </c>
      <c r="C157" s="47" t="str">
        <f>VLOOKUP(A157,'[2]S&amp;P 500 Wikipedia'!A:D,3,FALSE)</f>
        <v>Information Technology</v>
      </c>
      <c r="D157" s="47">
        <v>88558</v>
      </c>
      <c r="E157" s="47" t="s">
        <v>16</v>
      </c>
      <c r="F157" s="47">
        <v>2018</v>
      </c>
      <c r="G157" s="47" t="s">
        <v>1292</v>
      </c>
      <c r="H157" s="48">
        <v>43465</v>
      </c>
      <c r="I157" s="48">
        <v>43517</v>
      </c>
      <c r="J157" s="48">
        <v>43517</v>
      </c>
      <c r="K157" s="47">
        <v>328000000</v>
      </c>
      <c r="L157" s="47">
        <v>332000000</v>
      </c>
      <c r="M157" s="47" t="s">
        <v>1753</v>
      </c>
      <c r="N157" s="49">
        <v>8423000000</v>
      </c>
      <c r="O157" s="50"/>
      <c r="P157" s="50"/>
      <c r="Q157" s="51"/>
      <c r="R157" s="49">
        <v>-5569000000</v>
      </c>
      <c r="S157" s="50"/>
      <c r="T157" s="50"/>
      <c r="U157" s="51"/>
      <c r="V157" s="52">
        <v>2854000000</v>
      </c>
      <c r="W157" s="52"/>
      <c r="X157" s="49">
        <v>-1301000000</v>
      </c>
      <c r="Y157" s="50">
        <v>-1301000000</v>
      </c>
      <c r="Z157" s="50"/>
      <c r="AA157" s="50"/>
      <c r="AB157" s="50"/>
      <c r="AC157" s="50"/>
      <c r="AD157" s="50"/>
      <c r="AE157" s="51"/>
      <c r="AF157" s="52">
        <v>1553000000</v>
      </c>
      <c r="AG157" s="52">
        <v>-354000000</v>
      </c>
      <c r="AH157" s="49">
        <v>-297000000</v>
      </c>
      <c r="AI157" s="50"/>
      <c r="AJ157" s="51"/>
      <c r="AK157" s="54"/>
      <c r="AL157" s="50"/>
      <c r="AM157" s="50"/>
      <c r="AN157" s="51">
        <v>-57000000</v>
      </c>
      <c r="AO157" s="52">
        <v>1199000000</v>
      </c>
      <c r="AP157" s="49">
        <v>-110000000</v>
      </c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1"/>
      <c r="BD157" s="54">
        <v>1089000000</v>
      </c>
      <c r="BE157" s="50">
        <v>-208000000</v>
      </c>
      <c r="BF157" s="50"/>
      <c r="BG157" s="50"/>
      <c r="BH157" s="50"/>
      <c r="BI157" s="50"/>
      <c r="BJ157" s="56">
        <v>881000000</v>
      </c>
      <c r="BK157" s="49">
        <v>0</v>
      </c>
      <c r="BL157" s="50">
        <v>0</v>
      </c>
      <c r="BM157" s="51"/>
      <c r="BN157" s="39">
        <v>881000000</v>
      </c>
      <c r="BO157" s="58">
        <v>-35000000</v>
      </c>
      <c r="BP157" s="39">
        <v>846000000</v>
      </c>
      <c r="BQ157" s="50"/>
      <c r="BR157" s="50"/>
      <c r="BS157" s="56">
        <v>846000000</v>
      </c>
    </row>
    <row r="158" spans="1:71" x14ac:dyDescent="0.2">
      <c r="A158" s="47" t="s">
        <v>508</v>
      </c>
      <c r="B158" s="47" t="s">
        <v>509</v>
      </c>
      <c r="C158" s="47" t="str">
        <f>VLOOKUP(A158,'[2]S&amp;P 500 Wikipedia'!A:D,3,FALSE)</f>
        <v>Information Technology</v>
      </c>
      <c r="D158" s="47">
        <v>378146</v>
      </c>
      <c r="E158" s="47" t="s">
        <v>16</v>
      </c>
      <c r="F158" s="47">
        <v>2018</v>
      </c>
      <c r="G158" s="47" t="s">
        <v>1292</v>
      </c>
      <c r="H158" s="48">
        <v>43465</v>
      </c>
      <c r="I158" s="48">
        <v>43517</v>
      </c>
      <c r="J158" s="48">
        <v>43517</v>
      </c>
      <c r="K158" s="47">
        <v>405500000</v>
      </c>
      <c r="L158" s="47">
        <v>413700000</v>
      </c>
      <c r="M158" s="47" t="s">
        <v>1754</v>
      </c>
      <c r="N158" s="49">
        <v>5823000000</v>
      </c>
      <c r="O158" s="50"/>
      <c r="P158" s="50"/>
      <c r="Q158" s="51"/>
      <c r="R158" s="49">
        <v>-3069000000</v>
      </c>
      <c r="S158" s="50"/>
      <c r="T158" s="50"/>
      <c r="U158" s="51"/>
      <c r="V158" s="52">
        <v>2754000000</v>
      </c>
      <c r="W158" s="52"/>
      <c r="X158" s="49">
        <v>-1228000000</v>
      </c>
      <c r="Y158" s="50">
        <v>-1228000000</v>
      </c>
      <c r="Z158" s="50"/>
      <c r="AA158" s="50"/>
      <c r="AB158" s="50"/>
      <c r="AC158" s="50"/>
      <c r="AD158" s="50"/>
      <c r="AE158" s="51"/>
      <c r="AF158" s="52">
        <v>1526000000</v>
      </c>
      <c r="AG158" s="52">
        <v>-184000000</v>
      </c>
      <c r="AH158" s="49">
        <v>-193000000</v>
      </c>
      <c r="AI158" s="50"/>
      <c r="AJ158" s="51"/>
      <c r="AK158" s="54">
        <v>9000000</v>
      </c>
      <c r="AL158" s="50"/>
      <c r="AM158" s="50"/>
      <c r="AN158" s="51"/>
      <c r="AO158" s="52">
        <v>1342000000</v>
      </c>
      <c r="AP158" s="49">
        <v>213000000</v>
      </c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1"/>
      <c r="BD158" s="54">
        <v>1555000000</v>
      </c>
      <c r="BE158" s="50">
        <v>-378000000</v>
      </c>
      <c r="BF158" s="50"/>
      <c r="BG158" s="50"/>
      <c r="BH158" s="50"/>
      <c r="BI158" s="50">
        <v>10000000</v>
      </c>
      <c r="BJ158" s="56">
        <v>1187000000</v>
      </c>
      <c r="BK158" s="49">
        <v>0</v>
      </c>
      <c r="BL158" s="50">
        <v>0</v>
      </c>
      <c r="BM158" s="51"/>
      <c r="BN158" s="39">
        <v>1187000000</v>
      </c>
      <c r="BO158" s="58"/>
      <c r="BP158" s="39">
        <v>1187000000</v>
      </c>
      <c r="BQ158" s="50"/>
      <c r="BR158" s="50"/>
      <c r="BS158" s="56">
        <v>1187000000</v>
      </c>
    </row>
    <row r="159" spans="1:71" x14ac:dyDescent="0.2">
      <c r="A159" s="47" t="s">
        <v>514</v>
      </c>
      <c r="B159" s="47" t="s">
        <v>515</v>
      </c>
      <c r="C159" s="47" t="str">
        <f>VLOOKUP(A159,'[2]S&amp;P 500 Wikipedia'!A:D,3,FALSE)</f>
        <v>Information Technology</v>
      </c>
      <c r="D159" s="47">
        <v>367930</v>
      </c>
      <c r="E159" s="47" t="s">
        <v>16</v>
      </c>
      <c r="F159" s="47">
        <v>2018</v>
      </c>
      <c r="G159" s="47" t="s">
        <v>1292</v>
      </c>
      <c r="H159" s="48">
        <v>43465</v>
      </c>
      <c r="I159" s="48">
        <v>43524</v>
      </c>
      <c r="J159" s="48">
        <v>43524</v>
      </c>
      <c r="K159" s="47">
        <v>137815000</v>
      </c>
      <c r="L159" s="47">
        <v>140209000</v>
      </c>
      <c r="M159" s="47" t="s">
        <v>1755</v>
      </c>
      <c r="N159" s="49">
        <v>1775686000</v>
      </c>
      <c r="O159" s="50"/>
      <c r="P159" s="50"/>
      <c r="Q159" s="51"/>
      <c r="R159" s="49">
        <v>-875368000</v>
      </c>
      <c r="S159" s="50"/>
      <c r="T159" s="50"/>
      <c r="U159" s="51"/>
      <c r="V159" s="52">
        <v>900318000</v>
      </c>
      <c r="W159" s="52"/>
      <c r="X159" s="49">
        <v>-563150000</v>
      </c>
      <c r="Y159" s="50">
        <v>-386869000</v>
      </c>
      <c r="Z159" s="50"/>
      <c r="AA159" s="50"/>
      <c r="AB159" s="50">
        <v>-176281000</v>
      </c>
      <c r="AC159" s="50"/>
      <c r="AD159" s="50"/>
      <c r="AE159" s="51"/>
      <c r="AF159" s="52">
        <v>337168000</v>
      </c>
      <c r="AG159" s="52">
        <v>-11503000</v>
      </c>
      <c r="AH159" s="49">
        <v>-12246000</v>
      </c>
      <c r="AI159" s="50"/>
      <c r="AJ159" s="51"/>
      <c r="AK159" s="54"/>
      <c r="AL159" s="50"/>
      <c r="AM159" s="50"/>
      <c r="AN159" s="51">
        <v>743000</v>
      </c>
      <c r="AO159" s="52">
        <v>325665000</v>
      </c>
      <c r="AP159" s="49">
        <v>-18562000</v>
      </c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1"/>
      <c r="BD159" s="54">
        <v>307103000</v>
      </c>
      <c r="BE159" s="50">
        <v>-24678000</v>
      </c>
      <c r="BF159" s="50"/>
      <c r="BG159" s="50"/>
      <c r="BH159" s="50"/>
      <c r="BI159" s="50"/>
      <c r="BJ159" s="56">
        <v>282425000</v>
      </c>
      <c r="BK159" s="49"/>
      <c r="BL159" s="50"/>
      <c r="BM159" s="51"/>
      <c r="BN159" s="39">
        <v>282425000</v>
      </c>
      <c r="BO159" s="58"/>
      <c r="BP159" s="39">
        <v>282425000</v>
      </c>
      <c r="BQ159" s="50"/>
      <c r="BR159" s="50"/>
      <c r="BS159" s="56">
        <v>282425000</v>
      </c>
    </row>
    <row r="160" spans="1:71" x14ac:dyDescent="0.2">
      <c r="A160" s="47" t="s">
        <v>517</v>
      </c>
      <c r="B160" s="47" t="s">
        <v>518</v>
      </c>
      <c r="C160" s="47" t="str">
        <f>VLOOKUP(A160,'[2]S&amp;P 500 Wikipedia'!A:D,3,FALSE)</f>
        <v>Industrials</v>
      </c>
      <c r="D160" s="47">
        <v>378147</v>
      </c>
      <c r="E160" s="47" t="s">
        <v>16</v>
      </c>
      <c r="F160" s="47">
        <v>2018</v>
      </c>
      <c r="G160" s="47" t="s">
        <v>1292</v>
      </c>
      <c r="H160" s="48">
        <v>43465</v>
      </c>
      <c r="I160" s="48">
        <v>43516</v>
      </c>
      <c r="J160" s="48">
        <v>43516</v>
      </c>
      <c r="K160" s="47">
        <v>130823000</v>
      </c>
      <c r="L160" s="47">
        <v>131271000</v>
      </c>
      <c r="M160" s="47" t="s">
        <v>1756</v>
      </c>
      <c r="N160" s="49">
        <v>3832666000</v>
      </c>
      <c r="O160" s="50"/>
      <c r="P160" s="50"/>
      <c r="Q160" s="51"/>
      <c r="R160" s="49">
        <v>-2644830000</v>
      </c>
      <c r="S160" s="50"/>
      <c r="T160" s="50"/>
      <c r="U160" s="51"/>
      <c r="V160" s="52">
        <v>1187836000</v>
      </c>
      <c r="W160" s="52"/>
      <c r="X160" s="49">
        <v>-943714000</v>
      </c>
      <c r="Y160" s="50">
        <v>-943714000</v>
      </c>
      <c r="Z160" s="50"/>
      <c r="AA160" s="50"/>
      <c r="AB160" s="50"/>
      <c r="AC160" s="50"/>
      <c r="AD160" s="50"/>
      <c r="AE160" s="51"/>
      <c r="AF160" s="52">
        <v>244122000</v>
      </c>
      <c r="AG160" s="52">
        <v>-60121000</v>
      </c>
      <c r="AH160" s="49">
        <v>-51695000</v>
      </c>
      <c r="AI160" s="50"/>
      <c r="AJ160" s="51"/>
      <c r="AK160" s="54"/>
      <c r="AL160" s="50"/>
      <c r="AM160" s="50">
        <v>11143000</v>
      </c>
      <c r="AN160" s="51">
        <v>-19569000</v>
      </c>
      <c r="AO160" s="52">
        <v>184001000</v>
      </c>
      <c r="AP160" s="49">
        <v>-7727000</v>
      </c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1"/>
      <c r="BD160" s="54">
        <v>176274000</v>
      </c>
      <c r="BE160" s="50">
        <v>-51224000</v>
      </c>
      <c r="BF160" s="50"/>
      <c r="BG160" s="50"/>
      <c r="BH160" s="50"/>
      <c r="BI160" s="50"/>
      <c r="BJ160" s="56">
        <v>125050000</v>
      </c>
      <c r="BK160" s="49"/>
      <c r="BL160" s="50"/>
      <c r="BM160" s="51"/>
      <c r="BN160" s="39">
        <v>125050000</v>
      </c>
      <c r="BO160" s="58">
        <v>-5379000</v>
      </c>
      <c r="BP160" s="39">
        <v>119671000</v>
      </c>
      <c r="BQ160" s="50"/>
      <c r="BR160" s="50"/>
      <c r="BS160" s="56">
        <v>119671000</v>
      </c>
    </row>
    <row r="161" spans="1:71" x14ac:dyDescent="0.2">
      <c r="A161" s="47" t="s">
        <v>511</v>
      </c>
      <c r="B161" s="47" t="s">
        <v>512</v>
      </c>
      <c r="C161" s="47" t="str">
        <f>VLOOKUP(A161,'[2]S&amp;P 500 Wikipedia'!A:D,3,FALSE)</f>
        <v>Information Technology</v>
      </c>
      <c r="D161" s="47">
        <v>740486</v>
      </c>
      <c r="E161" s="47" t="s">
        <v>16</v>
      </c>
      <c r="F161" s="47">
        <v>2018</v>
      </c>
      <c r="G161" s="47" t="s">
        <v>1292</v>
      </c>
      <c r="H161" s="48">
        <v>43465</v>
      </c>
      <c r="I161" s="48">
        <v>43525</v>
      </c>
      <c r="J161" s="48">
        <v>43525</v>
      </c>
      <c r="K161" s="47">
        <v>88750000</v>
      </c>
      <c r="L161" s="47">
        <v>92151000</v>
      </c>
      <c r="M161" s="47" t="s">
        <v>1757</v>
      </c>
      <c r="N161" s="49">
        <v>2433492000</v>
      </c>
      <c r="O161" s="50"/>
      <c r="P161" s="50"/>
      <c r="Q161" s="51"/>
      <c r="R161" s="49">
        <v>-487695000</v>
      </c>
      <c r="S161" s="50"/>
      <c r="T161" s="50"/>
      <c r="U161" s="51"/>
      <c r="V161" s="52">
        <v>1945797000</v>
      </c>
      <c r="W161" s="52"/>
      <c r="X161" s="49">
        <v>-855099000</v>
      </c>
      <c r="Y161" s="50">
        <v>-571765000</v>
      </c>
      <c r="Z161" s="50"/>
      <c r="AA161" s="50"/>
      <c r="AB161" s="50"/>
      <c r="AC161" s="50">
        <v>-274609000</v>
      </c>
      <c r="AD161" s="50"/>
      <c r="AE161" s="51">
        <v>-8725000</v>
      </c>
      <c r="AF161" s="52">
        <v>1090698000</v>
      </c>
      <c r="AG161" s="52">
        <v>6525000</v>
      </c>
      <c r="AH161" s="49">
        <v>-138494000</v>
      </c>
      <c r="AI161" s="50"/>
      <c r="AJ161" s="51"/>
      <c r="AK161" s="54"/>
      <c r="AL161" s="50"/>
      <c r="AM161" s="50">
        <v>-7147000</v>
      </c>
      <c r="AN161" s="51">
        <v>152166000</v>
      </c>
      <c r="AO161" s="52">
        <v>1097223000</v>
      </c>
      <c r="AP161" s="49">
        <v>-2098000</v>
      </c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1"/>
      <c r="BD161" s="54">
        <v>1095125000</v>
      </c>
      <c r="BE161" s="50">
        <v>-283642000</v>
      </c>
      <c r="BF161" s="50"/>
      <c r="BG161" s="50"/>
      <c r="BH161" s="50"/>
      <c r="BI161" s="50"/>
      <c r="BJ161" s="56">
        <v>811483000</v>
      </c>
      <c r="BK161" s="49"/>
      <c r="BL161" s="50"/>
      <c r="BM161" s="51"/>
      <c r="BN161" s="39">
        <v>811483000</v>
      </c>
      <c r="BO161" s="58"/>
      <c r="BP161" s="39">
        <v>811483000</v>
      </c>
      <c r="BQ161" s="50"/>
      <c r="BR161" s="50"/>
      <c r="BS161" s="56">
        <v>811483000</v>
      </c>
    </row>
    <row r="162" spans="1:71" x14ac:dyDescent="0.2">
      <c r="A162" s="47" t="s">
        <v>520</v>
      </c>
      <c r="B162" s="47" t="s">
        <v>521</v>
      </c>
      <c r="C162" s="47" t="str">
        <f>VLOOKUP(A162,'[2]S&amp;P 500 Wikipedia'!A:D,3,FALSE)</f>
        <v>Materials</v>
      </c>
      <c r="D162" s="47">
        <v>378149</v>
      </c>
      <c r="E162" s="47" t="s">
        <v>16</v>
      </c>
      <c r="F162" s="47">
        <v>2018</v>
      </c>
      <c r="G162" s="47" t="s">
        <v>1292</v>
      </c>
      <c r="H162" s="48">
        <v>43465</v>
      </c>
      <c r="I162" s="48">
        <v>43524</v>
      </c>
      <c r="J162" s="48">
        <v>43524</v>
      </c>
      <c r="K162" s="47">
        <v>154970118</v>
      </c>
      <c r="L162" s="47">
        <v>156668487</v>
      </c>
      <c r="M162" s="47" t="s">
        <v>1758</v>
      </c>
      <c r="N162" s="49">
        <v>4727800000</v>
      </c>
      <c r="O162" s="50"/>
      <c r="P162" s="50"/>
      <c r="Q162" s="51"/>
      <c r="R162" s="49">
        <v>-2640900000</v>
      </c>
      <c r="S162" s="50"/>
      <c r="T162" s="50"/>
      <c r="U162" s="51"/>
      <c r="V162" s="52">
        <v>2086900000</v>
      </c>
      <c r="W162" s="52"/>
      <c r="X162" s="49">
        <v>-1142700000</v>
      </c>
      <c r="Y162" s="50">
        <v>-851200000</v>
      </c>
      <c r="Z162" s="50"/>
      <c r="AA162" s="50"/>
      <c r="AB162" s="50">
        <v>-291500000</v>
      </c>
      <c r="AC162" s="50"/>
      <c r="AD162" s="50"/>
      <c r="AE162" s="51"/>
      <c r="AF162" s="52">
        <v>944200000</v>
      </c>
      <c r="AG162" s="52">
        <v>-133000000</v>
      </c>
      <c r="AH162" s="49">
        <v>-133100000</v>
      </c>
      <c r="AI162" s="50"/>
      <c r="AJ162" s="51"/>
      <c r="AK162" s="54"/>
      <c r="AL162" s="50"/>
      <c r="AM162" s="50">
        <v>100000</v>
      </c>
      <c r="AN162" s="51"/>
      <c r="AO162" s="52">
        <v>811200000</v>
      </c>
      <c r="AP162" s="49">
        <v>-67500000</v>
      </c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1"/>
      <c r="BD162" s="54">
        <v>743700000</v>
      </c>
      <c r="BE162" s="50">
        <v>-88800000</v>
      </c>
      <c r="BF162" s="50"/>
      <c r="BG162" s="50"/>
      <c r="BH162" s="50"/>
      <c r="BI162" s="50"/>
      <c r="BJ162" s="56">
        <v>654900000</v>
      </c>
      <c r="BK162" s="49">
        <v>-143400000</v>
      </c>
      <c r="BL162" s="50">
        <v>-143400000</v>
      </c>
      <c r="BM162" s="51"/>
      <c r="BN162" s="39">
        <v>511500000</v>
      </c>
      <c r="BO162" s="58">
        <v>-9400000</v>
      </c>
      <c r="BP162" s="39">
        <v>502100000</v>
      </c>
      <c r="BQ162" s="50"/>
      <c r="BR162" s="50"/>
      <c r="BS162" s="56">
        <v>502100000</v>
      </c>
    </row>
    <row r="163" spans="1:71" x14ac:dyDescent="0.2">
      <c r="A163" s="47" t="s">
        <v>535</v>
      </c>
      <c r="B163" s="47" t="s">
        <v>536</v>
      </c>
      <c r="C163" s="47" t="str">
        <f>VLOOKUP(A163,'[2]S&amp;P 500 Wikipedia'!A:D,3,FALSE)</f>
        <v>Communication Services</v>
      </c>
      <c r="D163" s="47">
        <v>885908</v>
      </c>
      <c r="E163" s="47" t="s">
        <v>16</v>
      </c>
      <c r="F163" s="47">
        <v>2019</v>
      </c>
      <c r="G163" s="47" t="s">
        <v>1292</v>
      </c>
      <c r="H163" s="48">
        <v>43646</v>
      </c>
      <c r="I163" s="48">
        <v>43683</v>
      </c>
      <c r="J163" s="48">
        <v>43686</v>
      </c>
      <c r="K163" s="47">
        <v>621000000</v>
      </c>
      <c r="L163" s="47">
        <v>621000000</v>
      </c>
      <c r="M163" s="47" t="s">
        <v>1759</v>
      </c>
      <c r="N163" s="49">
        <v>11389000000</v>
      </c>
      <c r="O163" s="50"/>
      <c r="P163" s="50"/>
      <c r="Q163" s="51"/>
      <c r="R163" s="36">
        <v>0</v>
      </c>
      <c r="S163" s="50"/>
      <c r="T163" s="50"/>
      <c r="U163" s="51"/>
      <c r="V163" s="52">
        <v>11389000000</v>
      </c>
      <c r="W163" s="52"/>
      <c r="X163" s="49">
        <v>-8958000000</v>
      </c>
      <c r="Y163" s="50">
        <v>-1419000000</v>
      </c>
      <c r="Z163" s="50"/>
      <c r="AA163" s="50"/>
      <c r="AB163" s="50"/>
      <c r="AC163" s="50">
        <v>-212000000</v>
      </c>
      <c r="AD163" s="50"/>
      <c r="AE163" s="51">
        <v>-7327000000</v>
      </c>
      <c r="AF163" s="52">
        <v>2431000000</v>
      </c>
      <c r="AG163" s="52">
        <v>-181000000</v>
      </c>
      <c r="AH163" s="49">
        <v>-162000000</v>
      </c>
      <c r="AI163" s="50">
        <v>-203000000</v>
      </c>
      <c r="AJ163" s="51">
        <v>41000000</v>
      </c>
      <c r="AK163" s="54"/>
      <c r="AL163" s="50"/>
      <c r="AM163" s="50"/>
      <c r="AN163" s="51">
        <v>-19000000</v>
      </c>
      <c r="AO163" s="52">
        <v>2250000000</v>
      </c>
      <c r="AP163" s="49">
        <v>-26000000</v>
      </c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1"/>
      <c r="BD163" s="54">
        <v>2224000000</v>
      </c>
      <c r="BE163" s="50">
        <v>-581000000</v>
      </c>
      <c r="BF163" s="50"/>
      <c r="BG163" s="50"/>
      <c r="BH163" s="50"/>
      <c r="BI163" s="50"/>
      <c r="BJ163" s="56">
        <v>1643000000</v>
      </c>
      <c r="BK163" s="49"/>
      <c r="BL163" s="50"/>
      <c r="BM163" s="51"/>
      <c r="BN163" s="39">
        <v>1643000000</v>
      </c>
      <c r="BO163" s="58">
        <v>-48000000</v>
      </c>
      <c r="BP163" s="39">
        <v>1595000000</v>
      </c>
      <c r="BQ163" s="50"/>
      <c r="BR163" s="50"/>
      <c r="BS163" s="56">
        <v>1595000000</v>
      </c>
    </row>
    <row r="164" spans="1:71" x14ac:dyDescent="0.2">
      <c r="A164" s="47" t="s">
        <v>499</v>
      </c>
      <c r="B164" s="47" t="s">
        <v>500</v>
      </c>
      <c r="C164" s="47" t="str">
        <f>VLOOKUP(A164,'[2]S&amp;P 500 Wikipedia'!A:D,3,FALSE)</f>
        <v>Real Estate</v>
      </c>
      <c r="D164" s="47">
        <v>378144</v>
      </c>
      <c r="E164" s="47" t="s">
        <v>16</v>
      </c>
      <c r="F164" s="47">
        <v>2018</v>
      </c>
      <c r="G164" s="47" t="s">
        <v>1292</v>
      </c>
      <c r="H164" s="48">
        <v>43465</v>
      </c>
      <c r="I164" s="48">
        <v>43509</v>
      </c>
      <c r="J164" s="48">
        <v>43509</v>
      </c>
      <c r="K164" s="47">
        <v>73274000</v>
      </c>
      <c r="L164" s="47">
        <v>73302000</v>
      </c>
      <c r="M164" s="47" t="s">
        <v>1760</v>
      </c>
      <c r="N164" s="49">
        <v>915436000</v>
      </c>
      <c r="O164" s="50"/>
      <c r="P164" s="50"/>
      <c r="Q164" s="51"/>
      <c r="R164" s="49">
        <v>-173094000</v>
      </c>
      <c r="S164" s="50"/>
      <c r="T164" s="50"/>
      <c r="U164" s="51"/>
      <c r="V164" s="52">
        <v>742342000</v>
      </c>
      <c r="W164" s="52"/>
      <c r="X164" s="49">
        <v>-392621000</v>
      </c>
      <c r="Y164" s="50">
        <v>-33600000</v>
      </c>
      <c r="Z164" s="50"/>
      <c r="AA164" s="50"/>
      <c r="AB164" s="50"/>
      <c r="AC164" s="50">
        <v>-244245000</v>
      </c>
      <c r="AD164" s="50"/>
      <c r="AE164" s="51">
        <v>-114776000</v>
      </c>
      <c r="AF164" s="52">
        <v>349721000</v>
      </c>
      <c r="AG164" s="52">
        <v>-112610000</v>
      </c>
      <c r="AH164" s="49">
        <v>-109212000</v>
      </c>
      <c r="AI164" s="50"/>
      <c r="AJ164" s="51"/>
      <c r="AK164" s="54"/>
      <c r="AL164" s="50"/>
      <c r="AM164" s="50"/>
      <c r="AN164" s="51">
        <v>-3398000</v>
      </c>
      <c r="AO164" s="52">
        <v>237111000</v>
      </c>
      <c r="AP164" s="49">
        <v>11915000</v>
      </c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1"/>
      <c r="BD164" s="54">
        <v>249026000</v>
      </c>
      <c r="BE164" s="50"/>
      <c r="BF164" s="50"/>
      <c r="BG164" s="50"/>
      <c r="BH164" s="50"/>
      <c r="BI164" s="50"/>
      <c r="BJ164" s="56">
        <v>249026000</v>
      </c>
      <c r="BK164" s="49"/>
      <c r="BL164" s="50"/>
      <c r="BM164" s="51"/>
      <c r="BN164" s="39">
        <v>249026000</v>
      </c>
      <c r="BO164" s="58">
        <v>-7119000</v>
      </c>
      <c r="BP164" s="39">
        <v>241907000</v>
      </c>
      <c r="BQ164" s="50">
        <v>-8042000</v>
      </c>
      <c r="BR164" s="50"/>
      <c r="BS164" s="56">
        <v>233865000</v>
      </c>
    </row>
    <row r="165" spans="1:71" x14ac:dyDescent="0.2">
      <c r="A165" s="47" t="s">
        <v>1117</v>
      </c>
      <c r="B165" s="47" t="s">
        <v>1118</v>
      </c>
      <c r="C165" s="47" t="str">
        <f>VLOOKUP(A165,'[2]S&amp;P 500 Wikipedia'!A:D,3,FALSE)</f>
        <v>Energy</v>
      </c>
      <c r="D165" s="47">
        <v>637893</v>
      </c>
      <c r="E165" s="47" t="s">
        <v>16</v>
      </c>
      <c r="F165" s="47">
        <v>2018</v>
      </c>
      <c r="G165" s="47" t="s">
        <v>1292</v>
      </c>
      <c r="H165" s="48">
        <v>43465</v>
      </c>
      <c r="I165" s="48">
        <v>43535</v>
      </c>
      <c r="J165" s="48">
        <v>43535</v>
      </c>
      <c r="K165" s="47">
        <v>458000000</v>
      </c>
      <c r="L165" s="47">
        <v>458000000</v>
      </c>
      <c r="M165" s="47" t="s">
        <v>1761</v>
      </c>
      <c r="N165" s="49">
        <v>12552900000</v>
      </c>
      <c r="O165" s="50"/>
      <c r="P165" s="50"/>
      <c r="Q165" s="51"/>
      <c r="R165" s="49">
        <v>-10129600000</v>
      </c>
      <c r="S165" s="50"/>
      <c r="T165" s="50"/>
      <c r="U165" s="51"/>
      <c r="V165" s="52">
        <v>2423300000</v>
      </c>
      <c r="W165" s="52"/>
      <c r="X165" s="49">
        <v>-1329800000</v>
      </c>
      <c r="Y165" s="50">
        <v>-1140600000</v>
      </c>
      <c r="Z165" s="50"/>
      <c r="AA165" s="50"/>
      <c r="AB165" s="50">
        <v>-189200000</v>
      </c>
      <c r="AC165" s="50"/>
      <c r="AD165" s="50"/>
      <c r="AE165" s="51"/>
      <c r="AF165" s="52">
        <v>1093500000</v>
      </c>
      <c r="AG165" s="52">
        <v>-570500000</v>
      </c>
      <c r="AH165" s="49">
        <v>-360900000</v>
      </c>
      <c r="AI165" s="50"/>
      <c r="AJ165" s="51"/>
      <c r="AK165" s="54"/>
      <c r="AL165" s="50"/>
      <c r="AM165" s="50">
        <v>114300000</v>
      </c>
      <c r="AN165" s="51">
        <v>-323900000</v>
      </c>
      <c r="AO165" s="52">
        <v>523000000</v>
      </c>
      <c r="AP165" s="49">
        <v>-2011100000</v>
      </c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1"/>
      <c r="BD165" s="54">
        <v>-1488100000</v>
      </c>
      <c r="BE165" s="50">
        <v>-422700000</v>
      </c>
      <c r="BF165" s="50"/>
      <c r="BG165" s="50"/>
      <c r="BH165" s="50"/>
      <c r="BI165" s="50"/>
      <c r="BJ165" s="56">
        <v>-1910800000</v>
      </c>
      <c r="BK165" s="49"/>
      <c r="BL165" s="50"/>
      <c r="BM165" s="51"/>
      <c r="BN165" s="39">
        <v>-1910800000</v>
      </c>
      <c r="BO165" s="58">
        <v>-10800000</v>
      </c>
      <c r="BP165" s="39">
        <v>-1921600000</v>
      </c>
      <c r="BQ165" s="50"/>
      <c r="BR165" s="50"/>
      <c r="BS165" s="56">
        <v>-1921600000</v>
      </c>
    </row>
    <row r="166" spans="1:71" x14ac:dyDescent="0.2">
      <c r="A166" s="47" t="s">
        <v>526</v>
      </c>
      <c r="B166" s="47" t="s">
        <v>527</v>
      </c>
      <c r="C166" s="47" t="str">
        <f>VLOOKUP(A166,'[2]S&amp;P 500 Wikipedia'!A:D,3,FALSE)</f>
        <v>Information Technology</v>
      </c>
      <c r="D166" s="47">
        <v>130256</v>
      </c>
      <c r="E166" s="47" t="s">
        <v>16</v>
      </c>
      <c r="F166" s="47">
        <v>2018</v>
      </c>
      <c r="G166" s="47" t="s">
        <v>1292</v>
      </c>
      <c r="H166" s="48">
        <v>43465</v>
      </c>
      <c r="I166" s="48">
        <v>43523</v>
      </c>
      <c r="J166" s="48">
        <v>43523</v>
      </c>
      <c r="K166" s="47">
        <v>169100000</v>
      </c>
      <c r="L166" s="47">
        <v>174200000</v>
      </c>
      <c r="M166" s="47" t="s">
        <v>1762</v>
      </c>
      <c r="N166" s="49">
        <v>1801200000</v>
      </c>
      <c r="O166" s="50"/>
      <c r="P166" s="50"/>
      <c r="Q166" s="51"/>
      <c r="R166" s="49">
        <v>-450400000</v>
      </c>
      <c r="S166" s="50"/>
      <c r="T166" s="50"/>
      <c r="U166" s="51"/>
      <c r="V166" s="52">
        <v>1350800000</v>
      </c>
      <c r="W166" s="52"/>
      <c r="X166" s="49">
        <v>-1119800000</v>
      </c>
      <c r="Y166" s="50">
        <v>-875300000</v>
      </c>
      <c r="Z166" s="50"/>
      <c r="AA166" s="50"/>
      <c r="AB166" s="50">
        <v>-244500000</v>
      </c>
      <c r="AC166" s="50"/>
      <c r="AD166" s="50"/>
      <c r="AE166" s="51">
        <v>0</v>
      </c>
      <c r="AF166" s="52">
        <v>231000000</v>
      </c>
      <c r="AG166" s="52">
        <v>19900000</v>
      </c>
      <c r="AH166" s="49">
        <v>26500000</v>
      </c>
      <c r="AI166" s="50"/>
      <c r="AJ166" s="51"/>
      <c r="AK166" s="54"/>
      <c r="AL166" s="50"/>
      <c r="AM166" s="50"/>
      <c r="AN166" s="51">
        <v>-6600000</v>
      </c>
      <c r="AO166" s="52">
        <v>250900000</v>
      </c>
      <c r="AP166" s="49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1"/>
      <c r="BD166" s="54">
        <v>250900000</v>
      </c>
      <c r="BE166" s="50">
        <v>81300000</v>
      </c>
      <c r="BF166" s="50"/>
      <c r="BG166" s="50"/>
      <c r="BH166" s="50"/>
      <c r="BI166" s="50"/>
      <c r="BJ166" s="56">
        <v>332200000</v>
      </c>
      <c r="BK166" s="49"/>
      <c r="BL166" s="50"/>
      <c r="BM166" s="51"/>
      <c r="BN166" s="39">
        <v>332200000</v>
      </c>
      <c r="BO166" s="58"/>
      <c r="BP166" s="39">
        <v>332200000</v>
      </c>
      <c r="BQ166" s="50"/>
      <c r="BR166" s="50"/>
      <c r="BS166" s="56">
        <v>332200000</v>
      </c>
    </row>
    <row r="167" spans="1:71" x14ac:dyDescent="0.2">
      <c r="A167" s="47" t="s">
        <v>529</v>
      </c>
      <c r="B167" s="47" t="s">
        <v>530</v>
      </c>
      <c r="C167" s="47" t="str">
        <f>VLOOKUP(A167,'[2]S&amp;P 500 Wikipedia'!A:D,3,FALSE)</f>
        <v>Industrials</v>
      </c>
      <c r="D167" s="47">
        <v>378151</v>
      </c>
      <c r="E167" s="47" t="s">
        <v>16</v>
      </c>
      <c r="F167" s="47">
        <v>2018</v>
      </c>
      <c r="G167" s="47" t="s">
        <v>1292</v>
      </c>
      <c r="H167" s="48">
        <v>43465</v>
      </c>
      <c r="I167" s="48">
        <v>43524</v>
      </c>
      <c r="J167" s="48">
        <v>43524</v>
      </c>
      <c r="K167" s="47">
        <v>345500000</v>
      </c>
      <c r="L167" s="47">
        <v>350700000</v>
      </c>
      <c r="M167" s="47" t="s">
        <v>1763</v>
      </c>
      <c r="N167" s="49">
        <v>6452700000</v>
      </c>
      <c r="O167" s="50"/>
      <c r="P167" s="50"/>
      <c r="Q167" s="51"/>
      <c r="R167" s="49">
        <v>-3131400000</v>
      </c>
      <c r="S167" s="50"/>
      <c r="T167" s="50"/>
      <c r="U167" s="51"/>
      <c r="V167" s="52">
        <v>3321300000</v>
      </c>
      <c r="W167" s="52"/>
      <c r="X167" s="49">
        <v>-2142900000</v>
      </c>
      <c r="Y167" s="50">
        <v>-1728600000</v>
      </c>
      <c r="Z167" s="50"/>
      <c r="AA167" s="50"/>
      <c r="AB167" s="50">
        <v>-414300000</v>
      </c>
      <c r="AC167" s="50"/>
      <c r="AD167" s="50"/>
      <c r="AE167" s="51"/>
      <c r="AF167" s="52">
        <v>1178400000</v>
      </c>
      <c r="AG167" s="52">
        <v>-100000000</v>
      </c>
      <c r="AH167" s="49">
        <v>-97000000</v>
      </c>
      <c r="AI167" s="50"/>
      <c r="AJ167" s="51"/>
      <c r="AK167" s="54"/>
      <c r="AL167" s="50"/>
      <c r="AM167" s="50"/>
      <c r="AN167" s="51">
        <v>-3000000</v>
      </c>
      <c r="AO167" s="52">
        <v>1078400000</v>
      </c>
      <c r="AP167" s="49">
        <v>0</v>
      </c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1"/>
      <c r="BD167" s="54">
        <v>1078400000</v>
      </c>
      <c r="BE167" s="50">
        <v>-160100000</v>
      </c>
      <c r="BF167" s="50"/>
      <c r="BG167" s="50"/>
      <c r="BH167" s="50"/>
      <c r="BI167" s="50"/>
      <c r="BJ167" s="56">
        <v>918300000</v>
      </c>
      <c r="BK167" s="49">
        <v>1995500000</v>
      </c>
      <c r="BL167" s="50">
        <v>1995500000</v>
      </c>
      <c r="BM167" s="51"/>
      <c r="BN167" s="39">
        <v>2913800000</v>
      </c>
      <c r="BO167" s="58"/>
      <c r="BP167" s="39">
        <v>2913800000</v>
      </c>
      <c r="BQ167" s="50">
        <v>-34900000</v>
      </c>
      <c r="BR167" s="50"/>
      <c r="BS167" s="56">
        <v>2878900000</v>
      </c>
    </row>
    <row r="168" spans="1:71" x14ac:dyDescent="0.2">
      <c r="A168" s="47" t="s">
        <v>550</v>
      </c>
      <c r="B168" s="47" t="s">
        <v>551</v>
      </c>
      <c r="C168" s="47" t="str">
        <f>VLOOKUP(A168,'[2]S&amp;P 500 Wikipedia'!A:D,3,FALSE)</f>
        <v>Industrials</v>
      </c>
      <c r="D168" s="47">
        <v>234391</v>
      </c>
      <c r="E168" s="47" t="s">
        <v>16</v>
      </c>
      <c r="F168" s="47">
        <v>2018</v>
      </c>
      <c r="G168" s="47" t="s">
        <v>1292</v>
      </c>
      <c r="H168" s="48">
        <v>43465</v>
      </c>
      <c r="I168" s="48">
        <v>43509</v>
      </c>
      <c r="J168" s="48">
        <v>43509</v>
      </c>
      <c r="K168" s="47">
        <v>295262000</v>
      </c>
      <c r="L168" s="47">
        <v>299160000</v>
      </c>
      <c r="M168" s="47" t="s">
        <v>1764</v>
      </c>
      <c r="N168" s="49">
        <v>36193000000</v>
      </c>
      <c r="O168" s="50"/>
      <c r="P168" s="50"/>
      <c r="Q168" s="51"/>
      <c r="R168" s="49">
        <v>-29478000000</v>
      </c>
      <c r="S168" s="50"/>
      <c r="T168" s="50"/>
      <c r="U168" s="51"/>
      <c r="V168" s="52">
        <v>6715000000</v>
      </c>
      <c r="W168" s="52"/>
      <c r="X168" s="49">
        <v>-2258000000</v>
      </c>
      <c r="Y168" s="50">
        <v>-2258000000</v>
      </c>
      <c r="Z168" s="50"/>
      <c r="AA168" s="50"/>
      <c r="AB168" s="50"/>
      <c r="AC168" s="50"/>
      <c r="AD168" s="50"/>
      <c r="AE168" s="51"/>
      <c r="AF168" s="52">
        <v>4457000000</v>
      </c>
      <c r="AG168" s="52">
        <v>-372000000</v>
      </c>
      <c r="AH168" s="49">
        <v>-356000000</v>
      </c>
      <c r="AI168" s="50"/>
      <c r="AJ168" s="51"/>
      <c r="AK168" s="54"/>
      <c r="AL168" s="50"/>
      <c r="AM168" s="50"/>
      <c r="AN168" s="51">
        <v>-16000000</v>
      </c>
      <c r="AO168" s="52">
        <v>4085000000</v>
      </c>
      <c r="AP168" s="49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1"/>
      <c r="BD168" s="54">
        <v>4085000000</v>
      </c>
      <c r="BE168" s="50">
        <v>-727000000</v>
      </c>
      <c r="BF168" s="50"/>
      <c r="BG168" s="50"/>
      <c r="BH168" s="50"/>
      <c r="BI168" s="50"/>
      <c r="BJ168" s="56">
        <v>3358000000</v>
      </c>
      <c r="BK168" s="49">
        <v>-13000000</v>
      </c>
      <c r="BL168" s="50">
        <v>-13000000</v>
      </c>
      <c r="BM168" s="51"/>
      <c r="BN168" s="39">
        <v>3345000000</v>
      </c>
      <c r="BO168" s="58"/>
      <c r="BP168" s="39">
        <v>3345000000</v>
      </c>
      <c r="BQ168" s="50"/>
      <c r="BR168" s="50"/>
      <c r="BS168" s="56">
        <v>3345000000</v>
      </c>
    </row>
    <row r="169" spans="1:71" x14ac:dyDescent="0.2">
      <c r="A169" s="47" t="s">
        <v>553</v>
      </c>
      <c r="B169" s="47" t="s">
        <v>554</v>
      </c>
      <c r="C169" s="47" t="str">
        <f>VLOOKUP(A169,'[2]S&amp;P 500 Wikipedia'!A:D,3,FALSE)</f>
        <v>Industrials</v>
      </c>
      <c r="D169" s="47">
        <v>244314</v>
      </c>
      <c r="E169" s="47" t="s">
        <v>16</v>
      </c>
      <c r="F169" s="47">
        <v>2018</v>
      </c>
      <c r="G169" s="47" t="s">
        <v>1292</v>
      </c>
      <c r="H169" s="48">
        <v>43465</v>
      </c>
      <c r="I169" s="48">
        <v>43522</v>
      </c>
      <c r="J169" s="48">
        <v>43522</v>
      </c>
      <c r="K169" s="47">
        <v>8691000000</v>
      </c>
      <c r="L169" s="47">
        <v>8691000000</v>
      </c>
      <c r="M169" s="47" t="s">
        <v>1765</v>
      </c>
      <c r="N169" s="49">
        <v>121615000000</v>
      </c>
      <c r="O169" s="50"/>
      <c r="P169" s="50"/>
      <c r="Q169" s="51"/>
      <c r="R169" s="49">
        <v>-92671000000</v>
      </c>
      <c r="S169" s="50"/>
      <c r="T169" s="50"/>
      <c r="U169" s="51"/>
      <c r="V169" s="52">
        <v>28944000000</v>
      </c>
      <c r="W169" s="52"/>
      <c r="X169" s="49">
        <v>-18575000000</v>
      </c>
      <c r="Y169" s="50">
        <v>-18111000000</v>
      </c>
      <c r="Z169" s="50"/>
      <c r="AA169" s="50"/>
      <c r="AB169" s="50"/>
      <c r="AC169" s="50"/>
      <c r="AD169" s="50"/>
      <c r="AE169" s="51">
        <v>-464000000</v>
      </c>
      <c r="AF169" s="52">
        <v>10369000000</v>
      </c>
      <c r="AG169" s="52">
        <v>-5590000000</v>
      </c>
      <c r="AH169" s="49">
        <v>-5059000000</v>
      </c>
      <c r="AI169" s="50"/>
      <c r="AJ169" s="51"/>
      <c r="AK169" s="54"/>
      <c r="AL169" s="50"/>
      <c r="AM169" s="50"/>
      <c r="AN169" s="51">
        <v>-531000000</v>
      </c>
      <c r="AO169" s="52">
        <v>4779000000</v>
      </c>
      <c r="AP169" s="49">
        <v>-24913000000</v>
      </c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1"/>
      <c r="BD169" s="54">
        <v>-20134000000</v>
      </c>
      <c r="BE169" s="50">
        <v>-583000000</v>
      </c>
      <c r="BF169" s="50"/>
      <c r="BG169" s="50"/>
      <c r="BH169" s="50"/>
      <c r="BI169" s="50"/>
      <c r="BJ169" s="56">
        <v>-20717000000</v>
      </c>
      <c r="BK169" s="49">
        <v>-1726000000</v>
      </c>
      <c r="BL169" s="50">
        <v>-1726000000</v>
      </c>
      <c r="BM169" s="51"/>
      <c r="BN169" s="39">
        <v>-22443000000</v>
      </c>
      <c r="BO169" s="58">
        <v>89000000</v>
      </c>
      <c r="BP169" s="39">
        <v>-22354000000</v>
      </c>
      <c r="BQ169" s="50">
        <v>-447000000</v>
      </c>
      <c r="BR169" s="50"/>
      <c r="BS169" s="56">
        <v>-22801000000</v>
      </c>
    </row>
    <row r="170" spans="1:71" x14ac:dyDescent="0.2">
      <c r="A170" s="47" t="s">
        <v>565</v>
      </c>
      <c r="B170" s="47" t="s">
        <v>566</v>
      </c>
      <c r="C170" s="47" t="str">
        <f>VLOOKUP(A170,'[2]S&amp;P 500 Wikipedia'!A:D,3,FALSE)</f>
        <v>Health Care</v>
      </c>
      <c r="D170" s="47">
        <v>239284</v>
      </c>
      <c r="E170" s="47" t="s">
        <v>16</v>
      </c>
      <c r="F170" s="47">
        <v>2018</v>
      </c>
      <c r="G170" s="47" t="s">
        <v>1292</v>
      </c>
      <c r="H170" s="48">
        <v>43465</v>
      </c>
      <c r="I170" s="48">
        <v>43522</v>
      </c>
      <c r="J170" s="48">
        <v>43522</v>
      </c>
      <c r="K170" s="47">
        <v>1298000000</v>
      </c>
      <c r="L170" s="47">
        <v>1308000000</v>
      </c>
      <c r="M170" s="47" t="s">
        <v>1766</v>
      </c>
      <c r="N170" s="49">
        <v>22127000000</v>
      </c>
      <c r="O170" s="50"/>
      <c r="P170" s="50"/>
      <c r="Q170" s="51"/>
      <c r="R170" s="49">
        <v>-4853000000</v>
      </c>
      <c r="S170" s="50"/>
      <c r="T170" s="50"/>
      <c r="U170" s="51"/>
      <c r="V170" s="52">
        <v>17274000000</v>
      </c>
      <c r="W170" s="52"/>
      <c r="X170" s="49">
        <v>-9074000000</v>
      </c>
      <c r="Y170" s="50">
        <v>-4056000000</v>
      </c>
      <c r="Z170" s="50"/>
      <c r="AA170" s="50"/>
      <c r="AB170" s="50">
        <v>-5018000000</v>
      </c>
      <c r="AC170" s="50"/>
      <c r="AD170" s="50"/>
      <c r="AE170" s="51"/>
      <c r="AF170" s="52">
        <v>8200000000</v>
      </c>
      <c r="AG170" s="52">
        <v>-401000000</v>
      </c>
      <c r="AH170" s="49">
        <v>-1077000000</v>
      </c>
      <c r="AI170" s="50"/>
      <c r="AJ170" s="51"/>
      <c r="AK170" s="54"/>
      <c r="AL170" s="50"/>
      <c r="AM170" s="50"/>
      <c r="AN170" s="51">
        <v>676000000</v>
      </c>
      <c r="AO170" s="52">
        <v>7799000000</v>
      </c>
      <c r="AP170" s="49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1"/>
      <c r="BD170" s="54">
        <v>7799000000</v>
      </c>
      <c r="BE170" s="50">
        <v>-2339000000</v>
      </c>
      <c r="BF170" s="50"/>
      <c r="BG170" s="50"/>
      <c r="BH170" s="50"/>
      <c r="BI170" s="50"/>
      <c r="BJ170" s="56">
        <v>5460000000</v>
      </c>
      <c r="BK170" s="49"/>
      <c r="BL170" s="50"/>
      <c r="BM170" s="51"/>
      <c r="BN170" s="39">
        <v>5460000000</v>
      </c>
      <c r="BO170" s="58">
        <v>-5000000</v>
      </c>
      <c r="BP170" s="39">
        <v>5455000000</v>
      </c>
      <c r="BQ170" s="50"/>
      <c r="BR170" s="50"/>
      <c r="BS170" s="56">
        <v>5455000000</v>
      </c>
    </row>
    <row r="171" spans="1:71" x14ac:dyDescent="0.2">
      <c r="A171" s="47" t="s">
        <v>556</v>
      </c>
      <c r="B171" s="47" t="s">
        <v>557</v>
      </c>
      <c r="C171" s="47" t="str">
        <f>VLOOKUP(A171,'[2]S&amp;P 500 Wikipedia'!A:D,3,FALSE)</f>
        <v>Consumer Staples</v>
      </c>
      <c r="D171" s="47">
        <v>78526</v>
      </c>
      <c r="E171" s="47" t="s">
        <v>16</v>
      </c>
      <c r="F171" s="47">
        <v>2019</v>
      </c>
      <c r="G171" s="47" t="s">
        <v>1292</v>
      </c>
      <c r="H171" s="48">
        <v>43616</v>
      </c>
      <c r="I171" s="48">
        <v>43644</v>
      </c>
      <c r="J171" s="48">
        <v>43644</v>
      </c>
      <c r="K171" s="47">
        <v>600400000</v>
      </c>
      <c r="L171" s="47">
        <v>605400000</v>
      </c>
      <c r="M171" s="47" t="s">
        <v>1767</v>
      </c>
      <c r="N171" s="49">
        <v>16865200000</v>
      </c>
      <c r="O171" s="50"/>
      <c r="P171" s="50"/>
      <c r="Q171" s="51"/>
      <c r="R171" s="49">
        <v>-11108400000</v>
      </c>
      <c r="S171" s="50"/>
      <c r="T171" s="50"/>
      <c r="U171" s="51"/>
      <c r="V171" s="52">
        <v>5756800000</v>
      </c>
      <c r="W171" s="52"/>
      <c r="X171" s="49">
        <v>-2935800000</v>
      </c>
      <c r="Y171" s="50">
        <v>-2935800000</v>
      </c>
      <c r="Z171" s="50"/>
      <c r="AA171" s="50"/>
      <c r="AB171" s="50"/>
      <c r="AC171" s="50"/>
      <c r="AD171" s="50"/>
      <c r="AE171" s="51"/>
      <c r="AF171" s="52">
        <v>2821000000</v>
      </c>
      <c r="AG171" s="52">
        <v>-521800000</v>
      </c>
      <c r="AH171" s="49">
        <v>-521800000</v>
      </c>
      <c r="AI171" s="50"/>
      <c r="AJ171" s="51"/>
      <c r="AK171" s="54"/>
      <c r="AL171" s="50"/>
      <c r="AM171" s="50"/>
      <c r="AN171" s="51"/>
      <c r="AO171" s="52">
        <v>2299200000</v>
      </c>
      <c r="AP171" s="49">
        <v>-217200000</v>
      </c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1"/>
      <c r="BD171" s="54">
        <v>2082000000</v>
      </c>
      <c r="BE171" s="50">
        <v>-367800000</v>
      </c>
      <c r="BF171" s="50"/>
      <c r="BG171" s="50"/>
      <c r="BH171" s="50"/>
      <c r="BI171" s="50">
        <v>72000000</v>
      </c>
      <c r="BJ171" s="56">
        <v>1786200000</v>
      </c>
      <c r="BK171" s="49"/>
      <c r="BL171" s="50"/>
      <c r="BM171" s="51"/>
      <c r="BN171" s="39">
        <v>1786200000</v>
      </c>
      <c r="BO171" s="58">
        <v>-33500000</v>
      </c>
      <c r="BP171" s="39">
        <v>1752700000</v>
      </c>
      <c r="BQ171" s="50"/>
      <c r="BR171" s="50"/>
      <c r="BS171" s="56">
        <v>1752700000</v>
      </c>
    </row>
    <row r="172" spans="1:71" x14ac:dyDescent="0.2">
      <c r="A172" s="47" t="s">
        <v>340</v>
      </c>
      <c r="B172" s="47" t="s">
        <v>341</v>
      </c>
      <c r="C172" s="47" t="str">
        <f>VLOOKUP(A172,'[2]S&amp;P 500 Wikipedia'!A:D,3,FALSE)</f>
        <v>Information Technology</v>
      </c>
      <c r="D172" s="47">
        <v>261761</v>
      </c>
      <c r="E172" s="47" t="s">
        <v>16</v>
      </c>
      <c r="F172" s="47">
        <v>2018</v>
      </c>
      <c r="G172" s="47" t="s">
        <v>1292</v>
      </c>
      <c r="H172" s="48">
        <v>43465</v>
      </c>
      <c r="I172" s="48">
        <v>43508</v>
      </c>
      <c r="J172" s="48">
        <v>43508</v>
      </c>
      <c r="K172" s="47">
        <v>816000000</v>
      </c>
      <c r="L172" s="47">
        <v>941000000</v>
      </c>
      <c r="M172" s="47" t="s">
        <v>1768</v>
      </c>
      <c r="N172" s="49">
        <v>11290000000</v>
      </c>
      <c r="O172" s="50"/>
      <c r="P172" s="50"/>
      <c r="Q172" s="51"/>
      <c r="R172" s="49">
        <v>-6829000000</v>
      </c>
      <c r="S172" s="50"/>
      <c r="T172" s="50"/>
      <c r="U172" s="51"/>
      <c r="V172" s="52">
        <v>4461000000</v>
      </c>
      <c r="W172" s="52"/>
      <c r="X172" s="49">
        <v>-2886000000</v>
      </c>
      <c r="Y172" s="50">
        <v>-1799000000</v>
      </c>
      <c r="Z172" s="50"/>
      <c r="AA172" s="50"/>
      <c r="AB172" s="50">
        <v>-993000000</v>
      </c>
      <c r="AC172" s="50">
        <v>-94000000</v>
      </c>
      <c r="AD172" s="50"/>
      <c r="AE172" s="51"/>
      <c r="AF172" s="52">
        <v>1575000000</v>
      </c>
      <c r="AG172" s="52">
        <v>21000000</v>
      </c>
      <c r="AH172" s="49">
        <v>-153000000</v>
      </c>
      <c r="AI172" s="50">
        <v>-191000000</v>
      </c>
      <c r="AJ172" s="51">
        <v>38000000</v>
      </c>
      <c r="AK172" s="54"/>
      <c r="AL172" s="50"/>
      <c r="AM172" s="50">
        <v>390000000</v>
      </c>
      <c r="AN172" s="51">
        <v>-216000000</v>
      </c>
      <c r="AO172" s="52">
        <v>1596000000</v>
      </c>
      <c r="AP172" s="49">
        <v>-93000000</v>
      </c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1">
        <v>-93000000</v>
      </c>
      <c r="BD172" s="54">
        <v>1503000000</v>
      </c>
      <c r="BE172" s="50">
        <v>-437000000</v>
      </c>
      <c r="BF172" s="50"/>
      <c r="BG172" s="50"/>
      <c r="BH172" s="50"/>
      <c r="BI172" s="50"/>
      <c r="BJ172" s="56">
        <v>1066000000</v>
      </c>
      <c r="BK172" s="49"/>
      <c r="BL172" s="50"/>
      <c r="BM172" s="51"/>
      <c r="BN172" s="39">
        <v>1066000000</v>
      </c>
      <c r="BO172" s="58"/>
      <c r="BP172" s="39">
        <v>1066000000</v>
      </c>
      <c r="BQ172" s="50"/>
      <c r="BR172" s="50"/>
      <c r="BS172" s="56">
        <v>1066000000</v>
      </c>
    </row>
    <row r="173" spans="1:71" x14ac:dyDescent="0.2">
      <c r="A173" s="47" t="s">
        <v>559</v>
      </c>
      <c r="B173" s="47" t="s">
        <v>560</v>
      </c>
      <c r="C173" s="47" t="str">
        <f>VLOOKUP(A173,'[2]S&amp;P 500 Wikipedia'!A:D,3,FALSE)</f>
        <v>Consumer Discretionary</v>
      </c>
      <c r="D173" s="47">
        <v>125620</v>
      </c>
      <c r="E173" s="47" t="s">
        <v>16</v>
      </c>
      <c r="F173" s="47">
        <v>2018</v>
      </c>
      <c r="G173" s="47" t="s">
        <v>1292</v>
      </c>
      <c r="H173" s="48">
        <v>43465</v>
      </c>
      <c r="I173" s="48">
        <v>43502</v>
      </c>
      <c r="J173" s="48">
        <v>43502</v>
      </c>
      <c r="K173" s="47">
        <v>1411000000</v>
      </c>
      <c r="L173" s="47">
        <v>1431000000</v>
      </c>
      <c r="M173" s="47" t="s">
        <v>1769</v>
      </c>
      <c r="N173" s="49">
        <v>147049000000</v>
      </c>
      <c r="O173" s="50">
        <v>133045000000</v>
      </c>
      <c r="P173" s="50">
        <v>14004000000</v>
      </c>
      <c r="Q173" s="51"/>
      <c r="R173" s="49">
        <v>-132954000000</v>
      </c>
      <c r="S173" s="50">
        <v>-120656000000</v>
      </c>
      <c r="T173" s="50"/>
      <c r="U173" s="51">
        <v>-12298000000</v>
      </c>
      <c r="V173" s="52">
        <v>14095000000</v>
      </c>
      <c r="W173" s="52"/>
      <c r="X173" s="49">
        <v>-9650000000</v>
      </c>
      <c r="Y173" s="50">
        <v>-9650000000</v>
      </c>
      <c r="Z173" s="50"/>
      <c r="AA173" s="50"/>
      <c r="AB173" s="50"/>
      <c r="AC173" s="50"/>
      <c r="AD173" s="50"/>
      <c r="AE173" s="51"/>
      <c r="AF173" s="52">
        <v>4445000000</v>
      </c>
      <c r="AG173" s="52">
        <v>4104000000</v>
      </c>
      <c r="AH173" s="49">
        <v>-655000000</v>
      </c>
      <c r="AI173" s="50">
        <v>-655000000</v>
      </c>
      <c r="AJ173" s="51"/>
      <c r="AK173" s="54"/>
      <c r="AL173" s="50"/>
      <c r="AM173" s="50">
        <v>2163000000</v>
      </c>
      <c r="AN173" s="51">
        <v>2596000000</v>
      </c>
      <c r="AO173" s="52">
        <v>8549000000</v>
      </c>
      <c r="AP173" s="49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1"/>
      <c r="BD173" s="54">
        <v>8549000000</v>
      </c>
      <c r="BE173" s="50">
        <v>-474000000</v>
      </c>
      <c r="BF173" s="50"/>
      <c r="BG173" s="50"/>
      <c r="BH173" s="50"/>
      <c r="BI173" s="50"/>
      <c r="BJ173" s="56">
        <v>8075000000</v>
      </c>
      <c r="BK173" s="49">
        <v>-70000000</v>
      </c>
      <c r="BL173" s="50">
        <v>-70000000</v>
      </c>
      <c r="BM173" s="51"/>
      <c r="BN173" s="39">
        <v>8005000000</v>
      </c>
      <c r="BO173" s="58">
        <v>9000000</v>
      </c>
      <c r="BP173" s="39">
        <v>8014000000</v>
      </c>
      <c r="BQ173" s="50">
        <v>-98000000</v>
      </c>
      <c r="BR173" s="50"/>
      <c r="BS173" s="56">
        <v>7916000000</v>
      </c>
    </row>
    <row r="174" spans="1:71" x14ac:dyDescent="0.2">
      <c r="A174" s="47" t="s">
        <v>86</v>
      </c>
      <c r="B174" s="47" t="s">
        <v>87</v>
      </c>
      <c r="C174" s="47" t="str">
        <f>VLOOKUP(A174,'[2]S&amp;P 500 Wikipedia'!A:D,3,FALSE)</f>
        <v>Communication Services</v>
      </c>
      <c r="D174" s="47">
        <v>18</v>
      </c>
      <c r="E174" s="47" t="s">
        <v>16</v>
      </c>
      <c r="F174" s="47">
        <v>2018</v>
      </c>
      <c r="G174" s="47" t="s">
        <v>1292</v>
      </c>
      <c r="H174" s="48">
        <v>43465</v>
      </c>
      <c r="I174" s="48">
        <v>43501</v>
      </c>
      <c r="J174" s="48">
        <v>43501</v>
      </c>
      <c r="K174" s="47">
        <v>695140000</v>
      </c>
      <c r="L174" s="47">
        <v>750149000</v>
      </c>
      <c r="M174" s="47" t="s">
        <v>1770</v>
      </c>
      <c r="N174" s="49">
        <v>136819000000</v>
      </c>
      <c r="O174" s="50"/>
      <c r="P174" s="50"/>
      <c r="Q174" s="51"/>
      <c r="R174" s="49">
        <v>-59549000000</v>
      </c>
      <c r="S174" s="50"/>
      <c r="T174" s="50"/>
      <c r="U174" s="51"/>
      <c r="V174" s="52">
        <v>77270000000</v>
      </c>
      <c r="W174" s="52"/>
      <c r="X174" s="49">
        <v>-45878000000</v>
      </c>
      <c r="Y174" s="50">
        <v>-24459000000</v>
      </c>
      <c r="Z174" s="50"/>
      <c r="AA174" s="50"/>
      <c r="AB174" s="50">
        <v>-21419000000</v>
      </c>
      <c r="AC174" s="50"/>
      <c r="AD174" s="50"/>
      <c r="AE174" s="51"/>
      <c r="AF174" s="52">
        <v>31392000000</v>
      </c>
      <c r="AG174" s="52">
        <v>8592000000</v>
      </c>
      <c r="AH174" s="49"/>
      <c r="AI174" s="50"/>
      <c r="AJ174" s="51"/>
      <c r="AK174" s="54"/>
      <c r="AL174" s="50"/>
      <c r="AM174" s="50"/>
      <c r="AN174" s="51">
        <v>8592000000</v>
      </c>
      <c r="AO174" s="52">
        <v>39984000000</v>
      </c>
      <c r="AP174" s="49">
        <v>-5071000000</v>
      </c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1"/>
      <c r="BD174" s="54">
        <v>34913000000</v>
      </c>
      <c r="BE174" s="50">
        <v>-4177000000</v>
      </c>
      <c r="BF174" s="50"/>
      <c r="BG174" s="50"/>
      <c r="BH174" s="50"/>
      <c r="BI174" s="50"/>
      <c r="BJ174" s="56">
        <v>30736000000</v>
      </c>
      <c r="BK174" s="49"/>
      <c r="BL174" s="50"/>
      <c r="BM174" s="51"/>
      <c r="BN174" s="39">
        <v>30736000000</v>
      </c>
      <c r="BO174" s="58"/>
      <c r="BP174" s="39">
        <v>30736000000</v>
      </c>
      <c r="BQ174" s="50"/>
      <c r="BR174" s="50"/>
      <c r="BS174" s="56">
        <v>30736000000</v>
      </c>
    </row>
    <row r="175" spans="1:71" x14ac:dyDescent="0.2">
      <c r="A175" s="47" t="s">
        <v>562</v>
      </c>
      <c r="B175" s="47" t="s">
        <v>563</v>
      </c>
      <c r="C175" s="47" t="str">
        <f>VLOOKUP(A175,'[2]S&amp;P 500 Wikipedia'!A:D,3,FALSE)</f>
        <v>Consumer Discretionary</v>
      </c>
      <c r="D175" s="47">
        <v>115285</v>
      </c>
      <c r="E175" s="47" t="s">
        <v>16</v>
      </c>
      <c r="F175" s="47">
        <v>2018</v>
      </c>
      <c r="G175" s="47" t="s">
        <v>1292</v>
      </c>
      <c r="H175" s="48">
        <v>43465</v>
      </c>
      <c r="I175" s="48">
        <v>43521</v>
      </c>
      <c r="J175" s="48">
        <v>43804</v>
      </c>
      <c r="K175" s="47">
        <v>146657000</v>
      </c>
      <c r="L175" s="47">
        <v>147241000</v>
      </c>
      <c r="M175" s="47"/>
      <c r="N175" s="49">
        <v>18735073000</v>
      </c>
      <c r="O175" s="50"/>
      <c r="P175" s="50"/>
      <c r="Q175" s="51"/>
      <c r="R175" s="49">
        <v>-12751286000</v>
      </c>
      <c r="S175" s="50"/>
      <c r="T175" s="50"/>
      <c r="U175" s="51"/>
      <c r="V175" s="52">
        <v>5983787000</v>
      </c>
      <c r="W175" s="52"/>
      <c r="X175" s="49">
        <v>-4856925000</v>
      </c>
      <c r="Y175" s="50">
        <v>-4615290000</v>
      </c>
      <c r="Z175" s="50"/>
      <c r="AA175" s="50"/>
      <c r="AB175" s="50"/>
      <c r="AC175" s="50">
        <v>-241635000</v>
      </c>
      <c r="AD175" s="50"/>
      <c r="AE175" s="51"/>
      <c r="AF175" s="52">
        <v>1126862000</v>
      </c>
      <c r="AG175" s="52">
        <v>-34103000</v>
      </c>
      <c r="AH175" s="49">
        <v>-101925000</v>
      </c>
      <c r="AI175" s="50"/>
      <c r="AJ175" s="51"/>
      <c r="AK175" s="54"/>
      <c r="AL175" s="50"/>
      <c r="AM175" s="50"/>
      <c r="AN175" s="51">
        <v>67822000</v>
      </c>
      <c r="AO175" s="52">
        <v>1092759000</v>
      </c>
      <c r="AP175" s="49">
        <v>-17147000</v>
      </c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1"/>
      <c r="BD175" s="54">
        <v>1075612000</v>
      </c>
      <c r="BE175" s="50">
        <v>-265138000</v>
      </c>
      <c r="BF175" s="50"/>
      <c r="BG175" s="50"/>
      <c r="BH175" s="50"/>
      <c r="BI175" s="50"/>
      <c r="BJ175" s="56">
        <v>810474000</v>
      </c>
      <c r="BK175" s="49"/>
      <c r="BL175" s="50"/>
      <c r="BM175" s="51"/>
      <c r="BN175" s="39">
        <v>810474000</v>
      </c>
      <c r="BO175" s="58"/>
      <c r="BP175" s="39">
        <v>810474000</v>
      </c>
      <c r="BQ175" s="50"/>
      <c r="BR175" s="50"/>
      <c r="BS175" s="56">
        <v>810474000</v>
      </c>
    </row>
    <row r="176" spans="1:71" x14ac:dyDescent="0.2">
      <c r="A176" s="47" t="s">
        <v>568</v>
      </c>
      <c r="B176" s="47" t="s">
        <v>569</v>
      </c>
      <c r="C176" s="47" t="str">
        <f>VLOOKUP(A176,'[2]S&amp;P 500 Wikipedia'!A:D,3,FALSE)</f>
        <v>Information Technology</v>
      </c>
      <c r="D176" s="47">
        <v>182201</v>
      </c>
      <c r="E176" s="47" t="s">
        <v>16</v>
      </c>
      <c r="F176" s="47">
        <v>2018</v>
      </c>
      <c r="G176" s="47" t="s">
        <v>1292</v>
      </c>
      <c r="H176" s="48">
        <v>43465</v>
      </c>
      <c r="I176" s="48">
        <v>43517</v>
      </c>
      <c r="J176" s="48">
        <v>43517</v>
      </c>
      <c r="K176" s="47">
        <v>158672000</v>
      </c>
      <c r="L176" s="47">
        <v>159271000</v>
      </c>
      <c r="M176" s="47" t="s">
        <v>1772</v>
      </c>
      <c r="N176" s="49">
        <v>3366366000</v>
      </c>
      <c r="O176" s="50"/>
      <c r="P176" s="50"/>
      <c r="Q176" s="51"/>
      <c r="R176" s="49">
        <v>-1095014000</v>
      </c>
      <c r="S176" s="50"/>
      <c r="T176" s="50"/>
      <c r="U176" s="51"/>
      <c r="V176" s="52">
        <v>2271352000</v>
      </c>
      <c r="W176" s="52"/>
      <c r="X176" s="49">
        <v>-1534297000</v>
      </c>
      <c r="Y176" s="50">
        <v>-1534297000</v>
      </c>
      <c r="Z176" s="50"/>
      <c r="AA176" s="50"/>
      <c r="AB176" s="50"/>
      <c r="AC176" s="50"/>
      <c r="AD176" s="50"/>
      <c r="AE176" s="51"/>
      <c r="AF176" s="52">
        <v>737055000</v>
      </c>
      <c r="AG176" s="52">
        <v>-174900000</v>
      </c>
      <c r="AH176" s="49">
        <v>-174900000</v>
      </c>
      <c r="AI176" s="50"/>
      <c r="AJ176" s="51"/>
      <c r="AK176" s="54"/>
      <c r="AL176" s="50"/>
      <c r="AM176" s="50"/>
      <c r="AN176" s="51"/>
      <c r="AO176" s="52">
        <v>562155000</v>
      </c>
      <c r="AP176" s="49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1"/>
      <c r="BD176" s="54">
        <v>562155000</v>
      </c>
      <c r="BE176" s="50">
        <v>-77488000</v>
      </c>
      <c r="BF176" s="50"/>
      <c r="BG176" s="50"/>
      <c r="BH176" s="50"/>
      <c r="BI176" s="50"/>
      <c r="BJ176" s="56">
        <v>484667000</v>
      </c>
      <c r="BK176" s="49"/>
      <c r="BL176" s="50"/>
      <c r="BM176" s="51"/>
      <c r="BN176" s="39">
        <v>484667000</v>
      </c>
      <c r="BO176" s="58">
        <v>-32614000</v>
      </c>
      <c r="BP176" s="39">
        <v>452053000</v>
      </c>
      <c r="BQ176" s="50"/>
      <c r="BR176" s="50"/>
      <c r="BS176" s="56">
        <v>452053000</v>
      </c>
    </row>
    <row r="177" spans="1:71" x14ac:dyDescent="0.2">
      <c r="A177" s="47" t="s">
        <v>541</v>
      </c>
      <c r="B177" s="47" t="s">
        <v>542</v>
      </c>
      <c r="C177" s="47" t="str">
        <f>VLOOKUP(A177,'[2]S&amp;P 500 Wikipedia'!A:D,3,FALSE)</f>
        <v>Consumer Discretionary</v>
      </c>
      <c r="D177" s="47">
        <v>250974</v>
      </c>
      <c r="E177" s="47" t="s">
        <v>16</v>
      </c>
      <c r="F177" s="47">
        <v>2018</v>
      </c>
      <c r="G177" s="47" t="s">
        <v>1292</v>
      </c>
      <c r="H177" s="48">
        <v>43524</v>
      </c>
      <c r="I177" s="48">
        <v>43543</v>
      </c>
      <c r="J177" s="48">
        <v>43543</v>
      </c>
      <c r="K177" s="47">
        <v>385000000</v>
      </c>
      <c r="L177" s="47">
        <v>388000000</v>
      </c>
      <c r="M177" s="47" t="s">
        <v>1773</v>
      </c>
      <c r="N177" s="49">
        <v>16580000000</v>
      </c>
      <c r="O177" s="50"/>
      <c r="P177" s="50"/>
      <c r="Q177" s="51"/>
      <c r="R177" s="49">
        <v>-10258000000</v>
      </c>
      <c r="S177" s="50"/>
      <c r="T177" s="50"/>
      <c r="U177" s="51"/>
      <c r="V177" s="52">
        <v>6322000000</v>
      </c>
      <c r="W177" s="52"/>
      <c r="X177" s="49">
        <v>-4960000000</v>
      </c>
      <c r="Y177" s="50"/>
      <c r="Z177" s="50"/>
      <c r="AA177" s="50"/>
      <c r="AB177" s="50"/>
      <c r="AC177" s="50"/>
      <c r="AD177" s="50"/>
      <c r="AE177" s="51"/>
      <c r="AF177" s="52">
        <v>1362000000</v>
      </c>
      <c r="AG177" s="52">
        <v>-40000000</v>
      </c>
      <c r="AH177" s="49">
        <v>-40000000</v>
      </c>
      <c r="AI177" s="50"/>
      <c r="AJ177" s="51"/>
      <c r="AK177" s="54"/>
      <c r="AL177" s="50"/>
      <c r="AM177" s="50"/>
      <c r="AN177" s="51"/>
      <c r="AO177" s="52">
        <v>1322000000</v>
      </c>
      <c r="AP177" s="49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1"/>
      <c r="BD177" s="54">
        <v>1322000000</v>
      </c>
      <c r="BE177" s="50">
        <v>-319000000</v>
      </c>
      <c r="BF177" s="50"/>
      <c r="BG177" s="50"/>
      <c r="BH177" s="50"/>
      <c r="BI177" s="50"/>
      <c r="BJ177" s="56">
        <v>1003000000</v>
      </c>
      <c r="BK177" s="49"/>
      <c r="BL177" s="50"/>
      <c r="BM177" s="51"/>
      <c r="BN177" s="39">
        <v>1003000000</v>
      </c>
      <c r="BO177" s="58"/>
      <c r="BP177" s="39">
        <v>1003000000</v>
      </c>
      <c r="BQ177" s="50"/>
      <c r="BR177" s="50"/>
      <c r="BS177" s="56">
        <v>1003000000</v>
      </c>
    </row>
    <row r="178" spans="1:71" x14ac:dyDescent="0.2">
      <c r="A178" s="47" t="s">
        <v>544</v>
      </c>
      <c r="B178" s="47" t="s">
        <v>545</v>
      </c>
      <c r="C178" s="47" t="str">
        <f>VLOOKUP(A178,'[2]S&amp;P 500 Wikipedia'!A:D,3,FALSE)</f>
        <v>Consumer Discretionary</v>
      </c>
      <c r="D178" s="47">
        <v>388839</v>
      </c>
      <c r="E178" s="47" t="s">
        <v>16</v>
      </c>
      <c r="F178" s="47">
        <v>2018</v>
      </c>
      <c r="G178" s="47" t="s">
        <v>1292</v>
      </c>
      <c r="H178" s="48">
        <v>43465</v>
      </c>
      <c r="I178" s="48">
        <v>43516</v>
      </c>
      <c r="J178" s="48">
        <v>43516</v>
      </c>
      <c r="K178" s="47">
        <v>188635000</v>
      </c>
      <c r="L178" s="47">
        <v>189734000</v>
      </c>
      <c r="M178" s="47" t="s">
        <v>1774</v>
      </c>
      <c r="N178" s="49">
        <v>3347444000</v>
      </c>
      <c r="O178" s="50"/>
      <c r="P178" s="50"/>
      <c r="Q178" s="51"/>
      <c r="R178" s="49">
        <v>-1367725000</v>
      </c>
      <c r="S178" s="50"/>
      <c r="T178" s="50"/>
      <c r="U178" s="51"/>
      <c r="V178" s="52">
        <v>1979719000</v>
      </c>
      <c r="W178" s="52"/>
      <c r="X178" s="49">
        <v>-1201376000</v>
      </c>
      <c r="Y178" s="50">
        <v>-633571000</v>
      </c>
      <c r="Z178" s="50"/>
      <c r="AA178" s="50"/>
      <c r="AB178" s="50">
        <v>-567805000</v>
      </c>
      <c r="AC178" s="50"/>
      <c r="AD178" s="50"/>
      <c r="AE178" s="51"/>
      <c r="AF178" s="52">
        <v>778343000</v>
      </c>
      <c r="AG178" s="52">
        <v>44904000</v>
      </c>
      <c r="AH178" s="49">
        <v>47147000</v>
      </c>
      <c r="AI178" s="50"/>
      <c r="AJ178" s="51"/>
      <c r="AK178" s="54"/>
      <c r="AL178" s="50">
        <v>-7616000</v>
      </c>
      <c r="AM178" s="50"/>
      <c r="AN178" s="51">
        <v>5373000</v>
      </c>
      <c r="AO178" s="52">
        <v>823247000</v>
      </c>
      <c r="AP178" s="49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1"/>
      <c r="BD178" s="54">
        <v>823247000</v>
      </c>
      <c r="BE178" s="50">
        <v>-129167000</v>
      </c>
      <c r="BF178" s="50"/>
      <c r="BG178" s="50"/>
      <c r="BH178" s="50"/>
      <c r="BI178" s="50"/>
      <c r="BJ178" s="56">
        <v>694080000</v>
      </c>
      <c r="BK178" s="49"/>
      <c r="BL178" s="50"/>
      <c r="BM178" s="51"/>
      <c r="BN178" s="39">
        <v>694080000</v>
      </c>
      <c r="BO178" s="58"/>
      <c r="BP178" s="39">
        <v>694080000</v>
      </c>
      <c r="BQ178" s="50"/>
      <c r="BR178" s="50"/>
      <c r="BS178" s="56">
        <v>694080000</v>
      </c>
    </row>
    <row r="179" spans="1:71" x14ac:dyDescent="0.2">
      <c r="A179" s="47" t="s">
        <v>571</v>
      </c>
      <c r="B179" s="47" t="s">
        <v>572</v>
      </c>
      <c r="C179" s="47" t="str">
        <f>VLOOKUP(A179,'[2]S&amp;P 500 Wikipedia'!A:D,3,FALSE)</f>
        <v>Industrials</v>
      </c>
      <c r="D179" s="47">
        <v>504823</v>
      </c>
      <c r="E179" s="47" t="s">
        <v>16</v>
      </c>
      <c r="F179" s="47">
        <v>2018</v>
      </c>
      <c r="G179" s="47" t="s">
        <v>1292</v>
      </c>
      <c r="H179" s="48">
        <v>43465</v>
      </c>
      <c r="I179" s="48">
        <v>43524</v>
      </c>
      <c r="J179" s="48">
        <v>43524</v>
      </c>
      <c r="K179" s="47">
        <v>56100000</v>
      </c>
      <c r="L179" s="47">
        <v>56534185</v>
      </c>
      <c r="M179" s="47" t="s">
        <v>1775</v>
      </c>
      <c r="N179" s="49">
        <v>11221000000</v>
      </c>
      <c r="O179" s="50"/>
      <c r="P179" s="50"/>
      <c r="Q179" s="51"/>
      <c r="R179" s="49">
        <v>-6873000000</v>
      </c>
      <c r="S179" s="50"/>
      <c r="T179" s="50"/>
      <c r="U179" s="51"/>
      <c r="V179" s="52">
        <v>4348000000</v>
      </c>
      <c r="W179" s="52"/>
      <c r="X179" s="49">
        <v>-3190000000</v>
      </c>
      <c r="Y179" s="50">
        <v>-3190000000</v>
      </c>
      <c r="Z179" s="50"/>
      <c r="AA179" s="50"/>
      <c r="AB179" s="50"/>
      <c r="AC179" s="50"/>
      <c r="AD179" s="50"/>
      <c r="AE179" s="51"/>
      <c r="AF179" s="52">
        <v>1158000000</v>
      </c>
      <c r="AG179" s="52">
        <v>-77000000</v>
      </c>
      <c r="AH179" s="49">
        <v>-82000000</v>
      </c>
      <c r="AI179" s="50"/>
      <c r="AJ179" s="51"/>
      <c r="AK179" s="54"/>
      <c r="AL179" s="50"/>
      <c r="AM179" s="50">
        <v>-19000000</v>
      </c>
      <c r="AN179" s="51">
        <v>24000000</v>
      </c>
      <c r="AO179" s="52">
        <v>1081000000</v>
      </c>
      <c r="AP179" s="49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1"/>
      <c r="BD179" s="54">
        <v>1081000000</v>
      </c>
      <c r="BE179" s="50">
        <v>-258000000</v>
      </c>
      <c r="BF179" s="50"/>
      <c r="BG179" s="50"/>
      <c r="BH179" s="50"/>
      <c r="BI179" s="50"/>
      <c r="BJ179" s="56">
        <v>823000000</v>
      </c>
      <c r="BK179" s="49"/>
      <c r="BL179" s="50"/>
      <c r="BM179" s="51"/>
      <c r="BN179" s="39">
        <v>823000000</v>
      </c>
      <c r="BO179" s="58">
        <v>-41000000</v>
      </c>
      <c r="BP179" s="39">
        <v>782000000</v>
      </c>
      <c r="BQ179" s="50"/>
      <c r="BR179" s="50"/>
      <c r="BS179" s="56">
        <v>782000000</v>
      </c>
    </row>
    <row r="180" spans="1:71" x14ac:dyDescent="0.2">
      <c r="A180" s="47" t="s">
        <v>577</v>
      </c>
      <c r="B180" s="47" t="s">
        <v>578</v>
      </c>
      <c r="C180" s="47" t="str">
        <f>VLOOKUP(A180,'[2]S&amp;P 500 Wikipedia'!A:D,3,FALSE)</f>
        <v>Energy</v>
      </c>
      <c r="D180" s="47">
        <v>378158</v>
      </c>
      <c r="E180" s="47" t="s">
        <v>16</v>
      </c>
      <c r="F180" s="47">
        <v>2018</v>
      </c>
      <c r="G180" s="47" t="s">
        <v>1292</v>
      </c>
      <c r="H180" s="48">
        <v>43465</v>
      </c>
      <c r="I180" s="48">
        <v>43509</v>
      </c>
      <c r="J180" s="48">
        <v>43509</v>
      </c>
      <c r="K180" s="47">
        <v>875000000</v>
      </c>
      <c r="L180" s="47">
        <v>877000000</v>
      </c>
      <c r="M180" s="47" t="s">
        <v>1776</v>
      </c>
      <c r="N180" s="49">
        <v>23995000000</v>
      </c>
      <c r="O180" s="50"/>
      <c r="P180" s="50"/>
      <c r="Q180" s="51"/>
      <c r="R180" s="49">
        <v>-21009000000</v>
      </c>
      <c r="S180" s="50"/>
      <c r="T180" s="50"/>
      <c r="U180" s="51"/>
      <c r="V180" s="52">
        <v>2986000000</v>
      </c>
      <c r="W180" s="52"/>
      <c r="X180" s="49">
        <v>-254000000</v>
      </c>
      <c r="Y180" s="50">
        <v>-254000000</v>
      </c>
      <c r="Z180" s="50"/>
      <c r="AA180" s="50"/>
      <c r="AB180" s="50"/>
      <c r="AC180" s="50"/>
      <c r="AD180" s="50"/>
      <c r="AE180" s="51"/>
      <c r="AF180" s="52">
        <v>2732000000</v>
      </c>
      <c r="AG180" s="52">
        <v>-653000000</v>
      </c>
      <c r="AH180" s="49">
        <v>-554000000</v>
      </c>
      <c r="AI180" s="50"/>
      <c r="AJ180" s="51"/>
      <c r="AK180" s="54"/>
      <c r="AL180" s="50"/>
      <c r="AM180" s="50"/>
      <c r="AN180" s="51">
        <v>-99000000</v>
      </c>
      <c r="AO180" s="52">
        <v>2079000000</v>
      </c>
      <c r="AP180" s="49">
        <v>-265000000</v>
      </c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50"/>
      <c r="BB180" s="50"/>
      <c r="BC180" s="51"/>
      <c r="BD180" s="54">
        <v>1814000000</v>
      </c>
      <c r="BE180" s="50">
        <v>-157000000</v>
      </c>
      <c r="BF180" s="50"/>
      <c r="BG180" s="50"/>
      <c r="BH180" s="50"/>
      <c r="BI180" s="50"/>
      <c r="BJ180" s="56">
        <v>1657000000</v>
      </c>
      <c r="BK180" s="49">
        <v>0</v>
      </c>
      <c r="BL180" s="50">
        <v>0</v>
      </c>
      <c r="BM180" s="51"/>
      <c r="BN180" s="39">
        <v>1657000000</v>
      </c>
      <c r="BO180" s="58">
        <v>-1000000</v>
      </c>
      <c r="BP180" s="39">
        <v>1656000000</v>
      </c>
      <c r="BQ180" s="50"/>
      <c r="BR180" s="50"/>
      <c r="BS180" s="56">
        <v>1656000000</v>
      </c>
    </row>
    <row r="181" spans="1:71" x14ac:dyDescent="0.2">
      <c r="A181" s="47" t="s">
        <v>583</v>
      </c>
      <c r="B181" s="47" t="s">
        <v>584</v>
      </c>
      <c r="C181" s="47" t="str">
        <f>VLOOKUP(A181,'[2]S&amp;P 500 Wikipedia'!A:D,3,FALSE)</f>
        <v>Consumer Discretionary</v>
      </c>
      <c r="D181" s="47">
        <v>249756</v>
      </c>
      <c r="E181" s="47" t="s">
        <v>16</v>
      </c>
      <c r="F181" s="47">
        <v>2018</v>
      </c>
      <c r="G181" s="47" t="s">
        <v>1292</v>
      </c>
      <c r="H181" s="48">
        <v>43465</v>
      </c>
      <c r="I181" s="48">
        <v>43522</v>
      </c>
      <c r="J181" s="48">
        <v>43522</v>
      </c>
      <c r="K181" s="47">
        <v>126132000</v>
      </c>
      <c r="L181" s="47">
        <v>126132000</v>
      </c>
      <c r="M181" s="47" t="s">
        <v>1777</v>
      </c>
      <c r="N181" s="49">
        <v>4579646000</v>
      </c>
      <c r="O181" s="50"/>
      <c r="P181" s="50"/>
      <c r="Q181" s="51"/>
      <c r="R181" s="49">
        <v>-1850678000</v>
      </c>
      <c r="S181" s="50"/>
      <c r="T181" s="50"/>
      <c r="U181" s="51"/>
      <c r="V181" s="52">
        <v>2728968000</v>
      </c>
      <c r="W181" s="52"/>
      <c r="X181" s="49">
        <v>-2397916000</v>
      </c>
      <c r="Y181" s="50">
        <v>-1727482000</v>
      </c>
      <c r="Z181" s="50"/>
      <c r="AA181" s="50"/>
      <c r="AB181" s="50">
        <v>-246165000</v>
      </c>
      <c r="AC181" s="50">
        <v>-72609000</v>
      </c>
      <c r="AD181" s="50"/>
      <c r="AE181" s="51">
        <v>-351660000</v>
      </c>
      <c r="AF181" s="52">
        <v>331052000</v>
      </c>
      <c r="AG181" s="52">
        <v>-60650000</v>
      </c>
      <c r="AH181" s="49">
        <v>-68469000</v>
      </c>
      <c r="AI181" s="50"/>
      <c r="AJ181" s="51"/>
      <c r="AK181" s="54"/>
      <c r="AL181" s="50"/>
      <c r="AM181" s="50"/>
      <c r="AN181" s="51">
        <v>7819000</v>
      </c>
      <c r="AO181" s="52">
        <v>270402000</v>
      </c>
      <c r="AP181" s="49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  <c r="BB181" s="50"/>
      <c r="BC181" s="51"/>
      <c r="BD181" s="54">
        <v>270402000</v>
      </c>
      <c r="BE181" s="50">
        <v>-49968000</v>
      </c>
      <c r="BF181" s="50"/>
      <c r="BG181" s="50"/>
      <c r="BH181" s="50"/>
      <c r="BI181" s="50"/>
      <c r="BJ181" s="56">
        <v>220434000</v>
      </c>
      <c r="BK181" s="49"/>
      <c r="BL181" s="50"/>
      <c r="BM181" s="51"/>
      <c r="BN181" s="39">
        <v>220434000</v>
      </c>
      <c r="BO181" s="58">
        <v>0</v>
      </c>
      <c r="BP181" s="39">
        <v>220434000</v>
      </c>
      <c r="BQ181" s="50"/>
      <c r="BR181" s="50"/>
      <c r="BS181" s="56">
        <v>220434000</v>
      </c>
    </row>
    <row r="182" spans="1:71" x14ac:dyDescent="0.2">
      <c r="A182" s="47" t="s">
        <v>580</v>
      </c>
      <c r="B182" s="47" t="s">
        <v>581</v>
      </c>
      <c r="C182" s="47" t="str">
        <f>VLOOKUP(A182,'[2]S&amp;P 500 Wikipedia'!A:D,3,FALSE)</f>
        <v>Consumer Discretionary</v>
      </c>
      <c r="D182" s="47">
        <v>331419</v>
      </c>
      <c r="E182" s="47" t="s">
        <v>16</v>
      </c>
      <c r="F182" s="47">
        <v>2018</v>
      </c>
      <c r="G182" s="47" t="s">
        <v>1292</v>
      </c>
      <c r="H182" s="48">
        <v>43465</v>
      </c>
      <c r="I182" s="48">
        <v>43507</v>
      </c>
      <c r="J182" s="48">
        <v>43507</v>
      </c>
      <c r="K182" s="47">
        <v>363513000</v>
      </c>
      <c r="L182" s="47">
        <v>364505000</v>
      </c>
      <c r="M182" s="47" t="s">
        <v>1778</v>
      </c>
      <c r="N182" s="49">
        <v>6803955000</v>
      </c>
      <c r="O182" s="50"/>
      <c r="P182" s="50"/>
      <c r="Q182" s="51"/>
      <c r="R182" s="49">
        <v>-4147436000</v>
      </c>
      <c r="S182" s="50"/>
      <c r="T182" s="50"/>
      <c r="U182" s="51"/>
      <c r="V182" s="52">
        <v>2656519000</v>
      </c>
      <c r="W182" s="52"/>
      <c r="X182" s="49">
        <v>-1788568000</v>
      </c>
      <c r="Y182" s="50">
        <v>-1788568000</v>
      </c>
      <c r="Z182" s="50"/>
      <c r="AA182" s="50"/>
      <c r="AB182" s="50"/>
      <c r="AC182" s="50"/>
      <c r="AD182" s="50"/>
      <c r="AE182" s="51"/>
      <c r="AF182" s="52">
        <v>867951000</v>
      </c>
      <c r="AG182" s="52">
        <v>-221070000</v>
      </c>
      <c r="AH182" s="49">
        <v>-194675000</v>
      </c>
      <c r="AI182" s="50"/>
      <c r="AJ182" s="51"/>
      <c r="AK182" s="54"/>
      <c r="AL182" s="50"/>
      <c r="AM182" s="50"/>
      <c r="AN182" s="51">
        <v>-26395000</v>
      </c>
      <c r="AO182" s="52">
        <v>646881000</v>
      </c>
      <c r="AP182" s="49">
        <v>0</v>
      </c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1">
        <v>0</v>
      </c>
      <c r="BD182" s="54">
        <v>646881000</v>
      </c>
      <c r="BE182" s="50">
        <v>-93797000</v>
      </c>
      <c r="BF182" s="50"/>
      <c r="BG182" s="50"/>
      <c r="BH182" s="50"/>
      <c r="BI182" s="50"/>
      <c r="BJ182" s="56">
        <v>553084000</v>
      </c>
      <c r="BK182" s="49">
        <v>0</v>
      </c>
      <c r="BL182" s="50">
        <v>0</v>
      </c>
      <c r="BM182" s="51"/>
      <c r="BN182" s="39">
        <v>553084000</v>
      </c>
      <c r="BO182" s="58"/>
      <c r="BP182" s="39">
        <v>553084000</v>
      </c>
      <c r="BQ182" s="50"/>
      <c r="BR182" s="50"/>
      <c r="BS182" s="56">
        <v>553084000</v>
      </c>
    </row>
    <row r="183" spans="1:71" x14ac:dyDescent="0.2">
      <c r="A183" s="47" t="s">
        <v>586</v>
      </c>
      <c r="B183" s="47" t="s">
        <v>587</v>
      </c>
      <c r="C183" s="47" t="str">
        <f>VLOOKUP(A183,'[2]S&amp;P 500 Wikipedia'!A:D,3,FALSE)</f>
        <v>Health Care</v>
      </c>
      <c r="D183" s="47">
        <v>378161</v>
      </c>
      <c r="E183" s="47" t="s">
        <v>16</v>
      </c>
      <c r="F183" s="47">
        <v>2018</v>
      </c>
      <c r="G183" s="47" t="s">
        <v>1292</v>
      </c>
      <c r="H183" s="48">
        <v>43465</v>
      </c>
      <c r="I183" s="48">
        <v>43517</v>
      </c>
      <c r="J183" s="48">
        <v>43517</v>
      </c>
      <c r="K183" s="47">
        <v>347297000</v>
      </c>
      <c r="L183" s="47">
        <v>355303000</v>
      </c>
      <c r="M183" s="47" t="s">
        <v>1779</v>
      </c>
      <c r="N183" s="49">
        <v>46677000000</v>
      </c>
      <c r="O183" s="50">
        <v>46677000000</v>
      </c>
      <c r="P183" s="50"/>
      <c r="Q183" s="51"/>
      <c r="R183" s="49">
        <v>-7724000000</v>
      </c>
      <c r="S183" s="50"/>
      <c r="T183" s="50"/>
      <c r="U183" s="51"/>
      <c r="V183" s="52">
        <v>38953000000</v>
      </c>
      <c r="W183" s="52"/>
      <c r="X183" s="49">
        <v>-32311000000</v>
      </c>
      <c r="Y183" s="50">
        <v>-21425000000</v>
      </c>
      <c r="Z183" s="50"/>
      <c r="AA183" s="50"/>
      <c r="AB183" s="50"/>
      <c r="AC183" s="50">
        <v>-2278000000</v>
      </c>
      <c r="AD183" s="50"/>
      <c r="AE183" s="51">
        <v>-8608000000</v>
      </c>
      <c r="AF183" s="52">
        <v>6642000000</v>
      </c>
      <c r="AG183" s="52">
        <v>-1726000000</v>
      </c>
      <c r="AH183" s="49">
        <v>-1755000000</v>
      </c>
      <c r="AI183" s="50"/>
      <c r="AJ183" s="51"/>
      <c r="AK183" s="54"/>
      <c r="AL183" s="50"/>
      <c r="AM183" s="50">
        <v>29000000</v>
      </c>
      <c r="AN183" s="51"/>
      <c r="AO183" s="52">
        <v>4916000000</v>
      </c>
      <c r="AP183" s="49">
        <v>419000000</v>
      </c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  <c r="BB183" s="50"/>
      <c r="BC183" s="51"/>
      <c r="BD183" s="54">
        <v>5335000000</v>
      </c>
      <c r="BE183" s="50">
        <v>-946000000</v>
      </c>
      <c r="BF183" s="50"/>
      <c r="BG183" s="50"/>
      <c r="BH183" s="50"/>
      <c r="BI183" s="50"/>
      <c r="BJ183" s="56">
        <v>4389000000</v>
      </c>
      <c r="BK183" s="49"/>
      <c r="BL183" s="50"/>
      <c r="BM183" s="51"/>
      <c r="BN183" s="39">
        <v>4389000000</v>
      </c>
      <c r="BO183" s="58">
        <v>-602000000</v>
      </c>
      <c r="BP183" s="39">
        <v>3787000000</v>
      </c>
      <c r="BQ183" s="50"/>
      <c r="BR183" s="50"/>
      <c r="BS183" s="56">
        <v>3787000000</v>
      </c>
    </row>
    <row r="184" spans="1:71" x14ac:dyDescent="0.2">
      <c r="A184" s="47" t="s">
        <v>589</v>
      </c>
      <c r="B184" s="47" t="s">
        <v>590</v>
      </c>
      <c r="C184" s="47" t="str">
        <f>VLOOKUP(A184,'[2]S&amp;P 500 Wikipedia'!A:D,3,FALSE)</f>
        <v>Real Estate</v>
      </c>
      <c r="D184" s="47">
        <v>378162</v>
      </c>
      <c r="E184" s="47" t="s">
        <v>16</v>
      </c>
      <c r="F184" s="47">
        <v>2018</v>
      </c>
      <c r="G184" s="47" t="s">
        <v>1292</v>
      </c>
      <c r="H184" s="48">
        <v>43465</v>
      </c>
      <c r="I184" s="48">
        <v>43510</v>
      </c>
      <c r="J184" s="48">
        <v>43510</v>
      </c>
      <c r="K184" s="47">
        <v>470551000</v>
      </c>
      <c r="L184" s="47">
        <v>475387000</v>
      </c>
      <c r="M184" s="47" t="s">
        <v>1780</v>
      </c>
      <c r="N184" s="49">
        <v>1846689000</v>
      </c>
      <c r="O184" s="50"/>
      <c r="P184" s="50"/>
      <c r="Q184" s="51"/>
      <c r="R184" s="49">
        <v>-705038000</v>
      </c>
      <c r="S184" s="50"/>
      <c r="T184" s="50"/>
      <c r="U184" s="51"/>
      <c r="V184" s="52">
        <v>1141651000</v>
      </c>
      <c r="W184" s="52"/>
      <c r="X184" s="49">
        <v>-646201000</v>
      </c>
      <c r="Y184" s="50">
        <v>-96702000</v>
      </c>
      <c r="Z184" s="50"/>
      <c r="AA184" s="50"/>
      <c r="AB184" s="50"/>
      <c r="AC184" s="50">
        <v>-549499000</v>
      </c>
      <c r="AD184" s="50"/>
      <c r="AE184" s="51"/>
      <c r="AF184" s="52">
        <v>495450000</v>
      </c>
      <c r="AG184" s="52">
        <v>-253027000</v>
      </c>
      <c r="AH184" s="49">
        <v>-266343000</v>
      </c>
      <c r="AI184" s="50"/>
      <c r="AJ184" s="51"/>
      <c r="AK184" s="54"/>
      <c r="AL184" s="50"/>
      <c r="AM184" s="50"/>
      <c r="AN184" s="51">
        <v>13316000</v>
      </c>
      <c r="AO184" s="52">
        <v>242423000</v>
      </c>
      <c r="AP184" s="49">
        <v>815791000</v>
      </c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1"/>
      <c r="BD184" s="54">
        <v>1058214000</v>
      </c>
      <c r="BE184" s="50">
        <v>17854000</v>
      </c>
      <c r="BF184" s="50"/>
      <c r="BG184" s="50"/>
      <c r="BH184" s="50"/>
      <c r="BI184" s="50">
        <v>-2594000</v>
      </c>
      <c r="BJ184" s="56">
        <v>1073474000</v>
      </c>
      <c r="BK184" s="49">
        <v>0</v>
      </c>
      <c r="BL184" s="50">
        <v>0</v>
      </c>
      <c r="BM184" s="51"/>
      <c r="BN184" s="39">
        <v>1073474000</v>
      </c>
      <c r="BO184" s="58">
        <v>-12381000</v>
      </c>
      <c r="BP184" s="39">
        <v>1061093000</v>
      </c>
      <c r="BQ184" s="50"/>
      <c r="BR184" s="50">
        <v>-2669000</v>
      </c>
      <c r="BS184" s="56">
        <v>1058424000</v>
      </c>
    </row>
    <row r="185" spans="1:71" x14ac:dyDescent="0.2">
      <c r="A185" s="47" t="s">
        <v>610</v>
      </c>
      <c r="B185" s="47" t="s">
        <v>611</v>
      </c>
      <c r="C185" s="47" t="str">
        <f>VLOOKUP(A185,'[2]S&amp;P 500 Wikipedia'!A:D,3,FALSE)</f>
        <v>Consumer Discretionary</v>
      </c>
      <c r="D185" s="47">
        <v>261673</v>
      </c>
      <c r="E185" s="47" t="s">
        <v>16</v>
      </c>
      <c r="F185" s="47">
        <v>2018</v>
      </c>
      <c r="G185" s="47" t="s">
        <v>1292</v>
      </c>
      <c r="H185" s="48">
        <v>43524</v>
      </c>
      <c r="I185" s="48">
        <v>43552</v>
      </c>
      <c r="J185" s="48">
        <v>43552</v>
      </c>
      <c r="K185" s="47">
        <v>1137000000</v>
      </c>
      <c r="L185" s="47">
        <v>1143000000</v>
      </c>
      <c r="M185" s="47" t="s">
        <v>1781</v>
      </c>
      <c r="N185" s="49">
        <v>108203000000</v>
      </c>
      <c r="O185" s="50"/>
      <c r="P185" s="50"/>
      <c r="Q185" s="51"/>
      <c r="R185" s="49">
        <v>-71043000000</v>
      </c>
      <c r="S185" s="50"/>
      <c r="T185" s="50"/>
      <c r="U185" s="51"/>
      <c r="V185" s="52">
        <v>37160000000</v>
      </c>
      <c r="W185" s="52"/>
      <c r="X185" s="49">
        <v>-21383000000</v>
      </c>
      <c r="Y185" s="50">
        <v>-19513000000</v>
      </c>
      <c r="Z185" s="50"/>
      <c r="AA185" s="50"/>
      <c r="AB185" s="50"/>
      <c r="AC185" s="50">
        <v>-1870000000</v>
      </c>
      <c r="AD185" s="50"/>
      <c r="AE185" s="51"/>
      <c r="AF185" s="52">
        <v>15777000000</v>
      </c>
      <c r="AG185" s="52">
        <v>-974000000</v>
      </c>
      <c r="AH185" s="49">
        <v>-958000000</v>
      </c>
      <c r="AI185" s="50"/>
      <c r="AJ185" s="51"/>
      <c r="AK185" s="54"/>
      <c r="AL185" s="50"/>
      <c r="AM185" s="50"/>
      <c r="AN185" s="51">
        <v>-16000000</v>
      </c>
      <c r="AO185" s="52">
        <v>14803000000</v>
      </c>
      <c r="AP185" s="49">
        <v>-247000000</v>
      </c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1"/>
      <c r="BD185" s="54">
        <v>14556000000</v>
      </c>
      <c r="BE185" s="50">
        <v>-3435000000</v>
      </c>
      <c r="BF185" s="50"/>
      <c r="BG185" s="50"/>
      <c r="BH185" s="50"/>
      <c r="BI185" s="50"/>
      <c r="BJ185" s="56">
        <v>11121000000</v>
      </c>
      <c r="BK185" s="49"/>
      <c r="BL185" s="50"/>
      <c r="BM185" s="51"/>
      <c r="BN185" s="39">
        <v>11121000000</v>
      </c>
      <c r="BO185" s="58"/>
      <c r="BP185" s="39">
        <v>11121000000</v>
      </c>
      <c r="BQ185" s="50"/>
      <c r="BR185" s="50"/>
      <c r="BS185" s="56">
        <v>11121000000</v>
      </c>
    </row>
    <row r="186" spans="1:71" x14ac:dyDescent="0.2">
      <c r="A186" s="47" t="s">
        <v>595</v>
      </c>
      <c r="B186" s="47" t="s">
        <v>596</v>
      </c>
      <c r="C186" s="47" t="str">
        <f>VLOOKUP(A186,'[2]S&amp;P 500 Wikipedia'!A:D,3,FALSE)</f>
        <v>Energy</v>
      </c>
      <c r="D186" s="47">
        <v>378163</v>
      </c>
      <c r="E186" s="47" t="s">
        <v>16</v>
      </c>
      <c r="F186" s="47">
        <v>2018</v>
      </c>
      <c r="G186" s="47" t="s">
        <v>1292</v>
      </c>
      <c r="H186" s="48">
        <v>43465</v>
      </c>
      <c r="I186" s="48">
        <v>43517</v>
      </c>
      <c r="J186" s="48">
        <v>43517</v>
      </c>
      <c r="K186" s="47">
        <v>298200000</v>
      </c>
      <c r="L186" s="47">
        <v>298200000</v>
      </c>
      <c r="M186" s="59" t="s">
        <v>1782</v>
      </c>
      <c r="N186" s="49">
        <v>6323000000</v>
      </c>
      <c r="O186" s="50"/>
      <c r="P186" s="50"/>
      <c r="Q186" s="51"/>
      <c r="R186" s="36">
        <v>0</v>
      </c>
      <c r="S186" s="50"/>
      <c r="T186" s="50"/>
      <c r="U186" s="51"/>
      <c r="V186" s="52">
        <v>6323000000</v>
      </c>
      <c r="W186" s="52"/>
      <c r="X186" s="49">
        <v>-5794000000</v>
      </c>
      <c r="Y186" s="50">
        <v>-2244000000</v>
      </c>
      <c r="Z186" s="50"/>
      <c r="AA186" s="50"/>
      <c r="AB186" s="50">
        <v>-362000000</v>
      </c>
      <c r="AC186" s="50">
        <v>-1883000000</v>
      </c>
      <c r="AD186" s="50"/>
      <c r="AE186" s="51">
        <v>-1305000000</v>
      </c>
      <c r="AF186" s="52">
        <v>529000000</v>
      </c>
      <c r="AG186" s="52">
        <v>-288000000</v>
      </c>
      <c r="AH186" s="49">
        <v>-399000000</v>
      </c>
      <c r="AI186" s="50"/>
      <c r="AJ186" s="51"/>
      <c r="AK186" s="54"/>
      <c r="AL186" s="50"/>
      <c r="AM186" s="50"/>
      <c r="AN186" s="51">
        <v>111000000</v>
      </c>
      <c r="AO186" s="52">
        <v>241000000</v>
      </c>
      <c r="AP186" s="49">
        <v>-21000000</v>
      </c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1"/>
      <c r="BD186" s="54">
        <v>220000000</v>
      </c>
      <c r="BE186" s="50">
        <v>-335000000</v>
      </c>
      <c r="BF186" s="50"/>
      <c r="BG186" s="50"/>
      <c r="BH186" s="50"/>
      <c r="BI186" s="50"/>
      <c r="BJ186" s="56">
        <v>-115000000</v>
      </c>
      <c r="BK186" s="49"/>
      <c r="BL186" s="50"/>
      <c r="BM186" s="51"/>
      <c r="BN186" s="39">
        <v>-115000000</v>
      </c>
      <c r="BO186" s="58">
        <v>-167000000</v>
      </c>
      <c r="BP186" s="39">
        <v>-282000000</v>
      </c>
      <c r="BQ186" s="50">
        <v>-46000000</v>
      </c>
      <c r="BR186" s="50"/>
      <c r="BS186" s="56">
        <v>-328000000</v>
      </c>
    </row>
    <row r="187" spans="1:71" x14ac:dyDescent="0.2">
      <c r="A187" s="47" t="s">
        <v>604</v>
      </c>
      <c r="B187" s="47" t="s">
        <v>605</v>
      </c>
      <c r="C187" s="47" t="str">
        <f>VLOOKUP(A187,'[2]S&amp;P 500 Wikipedia'!A:D,3,FALSE)</f>
        <v>Energy</v>
      </c>
      <c r="D187" s="47">
        <v>684316</v>
      </c>
      <c r="E187" s="47" t="s">
        <v>16</v>
      </c>
      <c r="F187" s="47">
        <v>2016</v>
      </c>
      <c r="G187" s="47" t="s">
        <v>1292</v>
      </c>
      <c r="H187" s="48">
        <v>42735</v>
      </c>
      <c r="I187" s="48">
        <v>42788</v>
      </c>
      <c r="J187" s="48">
        <v>43152</v>
      </c>
      <c r="K187" s="47">
        <v>176101000</v>
      </c>
      <c r="L187" s="47">
        <v>176101000</v>
      </c>
      <c r="M187" s="47" t="s">
        <v>1296</v>
      </c>
      <c r="N187" s="49">
        <v>10535700000</v>
      </c>
      <c r="O187" s="50"/>
      <c r="P187" s="50"/>
      <c r="Q187" s="51"/>
      <c r="R187" s="49">
        <v>-8473989000</v>
      </c>
      <c r="S187" s="50">
        <v>-8473989000</v>
      </c>
      <c r="T187" s="50"/>
      <c r="U187" s="51"/>
      <c r="V187" s="52">
        <v>2061711000</v>
      </c>
      <c r="W187" s="52"/>
      <c r="X187" s="49">
        <v>-1507514000</v>
      </c>
      <c r="Y187" s="50">
        <v>-125648000</v>
      </c>
      <c r="Z187" s="50"/>
      <c r="AA187" s="50"/>
      <c r="AB187" s="50"/>
      <c r="AC187" s="50">
        <v>-363027000</v>
      </c>
      <c r="AD187" s="50"/>
      <c r="AE187" s="51">
        <v>-1018839000</v>
      </c>
      <c r="AF187" s="52">
        <v>554197000</v>
      </c>
      <c r="AG187" s="52">
        <v>-55488000</v>
      </c>
      <c r="AH187" s="49">
        <v>-69701000</v>
      </c>
      <c r="AI187" s="50">
        <v>-72192000</v>
      </c>
      <c r="AJ187" s="51">
        <v>2491000</v>
      </c>
      <c r="AK187" s="54"/>
      <c r="AL187" s="50">
        <v>0</v>
      </c>
      <c r="AM187" s="50">
        <v>14213000</v>
      </c>
      <c r="AN187" s="51"/>
      <c r="AO187" s="52">
        <v>498709000</v>
      </c>
      <c r="AP187" s="49">
        <v>-670243000</v>
      </c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1"/>
      <c r="BD187" s="54">
        <v>-171534000</v>
      </c>
      <c r="BE187" s="50">
        <v>-19411000</v>
      </c>
      <c r="BF187" s="50">
        <v>79181000</v>
      </c>
      <c r="BG187" s="50">
        <v>-98592000</v>
      </c>
      <c r="BH187" s="50"/>
      <c r="BI187" s="50"/>
      <c r="BJ187" s="56">
        <v>-190945000</v>
      </c>
      <c r="BK187" s="49"/>
      <c r="BL187" s="50"/>
      <c r="BM187" s="51"/>
      <c r="BN187" s="39">
        <v>-190945000</v>
      </c>
      <c r="BO187" s="58">
        <v>-69508000</v>
      </c>
      <c r="BP187" s="39">
        <v>-260453000</v>
      </c>
      <c r="BQ187" s="50"/>
      <c r="BR187" s="50"/>
      <c r="BS187" s="56">
        <v>-260453000</v>
      </c>
    </row>
    <row r="188" spans="1:71" x14ac:dyDescent="0.2">
      <c r="A188" s="47" t="s">
        <v>625</v>
      </c>
      <c r="B188" s="47" t="s">
        <v>626</v>
      </c>
      <c r="C188" s="47" t="str">
        <f>VLOOKUP(A188,'[2]S&amp;P 500 Wikipedia'!A:D,3,FALSE)</f>
        <v>Industrials</v>
      </c>
      <c r="D188" s="47">
        <v>903401</v>
      </c>
      <c r="E188" s="47" t="s">
        <v>16</v>
      </c>
      <c r="F188" s="47">
        <v>2018</v>
      </c>
      <c r="G188" s="47" t="s">
        <v>1292</v>
      </c>
      <c r="H188" s="48">
        <v>43465</v>
      </c>
      <c r="I188" s="48">
        <v>43510</v>
      </c>
      <c r="J188" s="48">
        <v>43510</v>
      </c>
      <c r="K188" s="47">
        <v>43800000</v>
      </c>
      <c r="L188" s="47">
        <v>43800000</v>
      </c>
      <c r="M188" s="47" t="s">
        <v>1783</v>
      </c>
      <c r="N188" s="49">
        <v>8176000000</v>
      </c>
      <c r="O188" s="50"/>
      <c r="P188" s="50"/>
      <c r="Q188" s="51"/>
      <c r="R188" s="49">
        <v>-6385000000</v>
      </c>
      <c r="S188" s="50"/>
      <c r="T188" s="50"/>
      <c r="U188" s="51"/>
      <c r="V188" s="52">
        <v>1791000000</v>
      </c>
      <c r="W188" s="52"/>
      <c r="X188" s="49">
        <v>-871000000</v>
      </c>
      <c r="Y188" s="50">
        <v>-871000000</v>
      </c>
      <c r="Z188" s="50"/>
      <c r="AA188" s="50"/>
      <c r="AB188" s="50"/>
      <c r="AC188" s="50"/>
      <c r="AD188" s="50"/>
      <c r="AE188" s="51"/>
      <c r="AF188" s="52">
        <v>920000000</v>
      </c>
      <c r="AG188" s="52">
        <v>51000000</v>
      </c>
      <c r="AH188" s="49">
        <v>-58000000</v>
      </c>
      <c r="AI188" s="50"/>
      <c r="AJ188" s="51"/>
      <c r="AK188" s="54"/>
      <c r="AL188" s="50"/>
      <c r="AM188" s="50">
        <v>17000000</v>
      </c>
      <c r="AN188" s="51">
        <v>92000000</v>
      </c>
      <c r="AO188" s="52">
        <v>971000000</v>
      </c>
      <c r="AP188" s="49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1"/>
      <c r="BD188" s="54">
        <v>971000000</v>
      </c>
      <c r="BE188" s="50">
        <v>-135000000</v>
      </c>
      <c r="BF188" s="50"/>
      <c r="BG188" s="50"/>
      <c r="BH188" s="50"/>
      <c r="BI188" s="50"/>
      <c r="BJ188" s="56">
        <v>836000000</v>
      </c>
      <c r="BK188" s="49"/>
      <c r="BL188" s="50"/>
      <c r="BM188" s="51"/>
      <c r="BN188" s="39">
        <v>836000000</v>
      </c>
      <c r="BO188" s="58"/>
      <c r="BP188" s="39">
        <v>836000000</v>
      </c>
      <c r="BQ188" s="50"/>
      <c r="BR188" s="50"/>
      <c r="BS188" s="56">
        <v>836000000</v>
      </c>
    </row>
    <row r="189" spans="1:71" x14ac:dyDescent="0.2">
      <c r="A189" s="47" t="s">
        <v>601</v>
      </c>
      <c r="B189" s="47" t="s">
        <v>602</v>
      </c>
      <c r="C189" s="47" t="str">
        <f>VLOOKUP(A189,'[2]S&amp;P 500 Wikipedia'!A:D,3,FALSE)</f>
        <v>Consumer Discretionary</v>
      </c>
      <c r="D189" s="47">
        <v>740329</v>
      </c>
      <c r="E189" s="47" t="s">
        <v>16</v>
      </c>
      <c r="F189" s="47">
        <v>2018</v>
      </c>
      <c r="G189" s="47" t="s">
        <v>1292</v>
      </c>
      <c r="H189" s="48">
        <v>43465</v>
      </c>
      <c r="I189" s="48">
        <v>43509</v>
      </c>
      <c r="J189" s="48">
        <v>43509</v>
      </c>
      <c r="K189" s="47">
        <v>302000000</v>
      </c>
      <c r="L189" s="47">
        <v>305000000</v>
      </c>
      <c r="M189" s="47" t="s">
        <v>1784</v>
      </c>
      <c r="N189" s="49">
        <v>8906000000</v>
      </c>
      <c r="O189" s="50"/>
      <c r="P189" s="50"/>
      <c r="Q189" s="51"/>
      <c r="R189" s="49">
        <v>-1332000000</v>
      </c>
      <c r="S189" s="50"/>
      <c r="T189" s="50"/>
      <c r="U189" s="51"/>
      <c r="V189" s="52">
        <v>7574000000</v>
      </c>
      <c r="W189" s="52"/>
      <c r="X189" s="49">
        <v>-6091000000</v>
      </c>
      <c r="Y189" s="50">
        <v>-443000000</v>
      </c>
      <c r="Z189" s="50"/>
      <c r="AA189" s="50"/>
      <c r="AB189" s="50"/>
      <c r="AC189" s="50">
        <v>-325000000</v>
      </c>
      <c r="AD189" s="50"/>
      <c r="AE189" s="51">
        <v>-5323000000</v>
      </c>
      <c r="AF189" s="52">
        <v>1483000000</v>
      </c>
      <c r="AG189" s="52">
        <v>-405000000</v>
      </c>
      <c r="AH189" s="49">
        <v>-371000000</v>
      </c>
      <c r="AI189" s="50"/>
      <c r="AJ189" s="51"/>
      <c r="AK189" s="54"/>
      <c r="AL189" s="50">
        <v>-11000000</v>
      </c>
      <c r="AM189" s="50"/>
      <c r="AN189" s="51">
        <v>-23000000</v>
      </c>
      <c r="AO189" s="52">
        <v>1078000000</v>
      </c>
      <c r="AP189" s="49">
        <v>0</v>
      </c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1"/>
      <c r="BD189" s="54">
        <v>1078000000</v>
      </c>
      <c r="BE189" s="50">
        <v>-309000000</v>
      </c>
      <c r="BF189" s="50"/>
      <c r="BG189" s="50"/>
      <c r="BH189" s="50"/>
      <c r="BI189" s="50"/>
      <c r="BJ189" s="56">
        <v>769000000</v>
      </c>
      <c r="BK189" s="49">
        <v>0</v>
      </c>
      <c r="BL189" s="50">
        <v>0</v>
      </c>
      <c r="BM189" s="51"/>
      <c r="BN189" s="39">
        <v>769000000</v>
      </c>
      <c r="BO189" s="58">
        <v>-5000000</v>
      </c>
      <c r="BP189" s="39">
        <v>764000000</v>
      </c>
      <c r="BQ189" s="50"/>
      <c r="BR189" s="50"/>
      <c r="BS189" s="56">
        <v>764000000</v>
      </c>
    </row>
    <row r="190" spans="1:71" x14ac:dyDescent="0.2">
      <c r="A190" s="47" t="s">
        <v>607</v>
      </c>
      <c r="B190" s="47" t="s">
        <v>608</v>
      </c>
      <c r="C190" s="47" t="str">
        <f>VLOOKUP(A190,'[2]S&amp;P 500 Wikipedia'!A:D,3,FALSE)</f>
        <v>Health Care</v>
      </c>
      <c r="D190" s="47">
        <v>362221</v>
      </c>
      <c r="E190" s="47" t="s">
        <v>16</v>
      </c>
      <c r="F190" s="47">
        <v>2018</v>
      </c>
      <c r="G190" s="47" t="s">
        <v>1292</v>
      </c>
      <c r="H190" s="48">
        <v>43373</v>
      </c>
      <c r="I190" s="48">
        <v>43424</v>
      </c>
      <c r="J190" s="48">
        <v>43424</v>
      </c>
      <c r="K190" s="47">
        <v>275105000</v>
      </c>
      <c r="L190" s="47">
        <v>275105000</v>
      </c>
      <c r="M190" s="47" t="s">
        <v>1785</v>
      </c>
      <c r="N190" s="49">
        <v>3217900000</v>
      </c>
      <c r="O190" s="50"/>
      <c r="P190" s="50"/>
      <c r="Q190" s="51"/>
      <c r="R190" s="49">
        <v>-1261100000</v>
      </c>
      <c r="S190" s="50"/>
      <c r="T190" s="50"/>
      <c r="U190" s="51"/>
      <c r="V190" s="52">
        <v>1956800000</v>
      </c>
      <c r="W190" s="52"/>
      <c r="X190" s="49">
        <v>-1448800000</v>
      </c>
      <c r="Y190" s="50">
        <v>-910700000</v>
      </c>
      <c r="Z190" s="50"/>
      <c r="AA190" s="50"/>
      <c r="AB190" s="50">
        <v>-218700000</v>
      </c>
      <c r="AC190" s="50">
        <v>-319400000</v>
      </c>
      <c r="AD190" s="50"/>
      <c r="AE190" s="51"/>
      <c r="AF190" s="52">
        <v>508000000</v>
      </c>
      <c r="AG190" s="52">
        <v>-134800000</v>
      </c>
      <c r="AH190" s="49">
        <v>-142400000</v>
      </c>
      <c r="AI190" s="50"/>
      <c r="AJ190" s="51"/>
      <c r="AK190" s="54"/>
      <c r="AL190" s="50"/>
      <c r="AM190" s="50"/>
      <c r="AN190" s="51">
        <v>7600000</v>
      </c>
      <c r="AO190" s="52">
        <v>373200000</v>
      </c>
      <c r="AP190" s="49">
        <v>-791800000</v>
      </c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1"/>
      <c r="BD190" s="54">
        <v>-418600000</v>
      </c>
      <c r="BE190" s="50">
        <v>307300000</v>
      </c>
      <c r="BF190" s="50"/>
      <c r="BG190" s="50"/>
      <c r="BH190" s="50"/>
      <c r="BI190" s="50"/>
      <c r="BJ190" s="56">
        <v>-111300000</v>
      </c>
      <c r="BK190" s="49"/>
      <c r="BL190" s="50"/>
      <c r="BM190" s="51"/>
      <c r="BN190" s="39">
        <v>-111300000</v>
      </c>
      <c r="BO190" s="58"/>
      <c r="BP190" s="39">
        <v>-111300000</v>
      </c>
      <c r="BQ190" s="50"/>
      <c r="BR190" s="50"/>
      <c r="BS190" s="56">
        <v>-111300000</v>
      </c>
    </row>
    <row r="191" spans="1:71" x14ac:dyDescent="0.2">
      <c r="A191" s="47" t="s">
        <v>613</v>
      </c>
      <c r="B191" s="47" t="s">
        <v>614</v>
      </c>
      <c r="C191" s="47" t="str">
        <f>VLOOKUP(A191,'[2]S&amp;P 500 Wikipedia'!A:D,3,FALSE)</f>
        <v>Industrials</v>
      </c>
      <c r="D191" s="47">
        <v>105257</v>
      </c>
      <c r="E191" s="47" t="s">
        <v>16</v>
      </c>
      <c r="F191" s="47">
        <v>2018</v>
      </c>
      <c r="G191" s="47" t="s">
        <v>1292</v>
      </c>
      <c r="H191" s="48">
        <v>43465</v>
      </c>
      <c r="I191" s="48">
        <v>43504</v>
      </c>
      <c r="J191" s="48">
        <v>43504</v>
      </c>
      <c r="K191" s="47">
        <v>743000000</v>
      </c>
      <c r="L191" s="47">
        <v>753000000</v>
      </c>
      <c r="M191" s="47" t="s">
        <v>1786</v>
      </c>
      <c r="N191" s="49">
        <v>41802000000</v>
      </c>
      <c r="O191" s="50"/>
      <c r="P191" s="50"/>
      <c r="Q191" s="51"/>
      <c r="R191" s="49">
        <v>-29046000000</v>
      </c>
      <c r="S191" s="50"/>
      <c r="T191" s="50"/>
      <c r="U191" s="51"/>
      <c r="V191" s="52">
        <v>12756000000</v>
      </c>
      <c r="W191" s="52"/>
      <c r="X191" s="49">
        <v>-6051000000</v>
      </c>
      <c r="Y191" s="50">
        <v>-6051000000</v>
      </c>
      <c r="Z191" s="50"/>
      <c r="AA191" s="50"/>
      <c r="AB191" s="50"/>
      <c r="AC191" s="50"/>
      <c r="AD191" s="50"/>
      <c r="AE191" s="51"/>
      <c r="AF191" s="52">
        <v>6705000000</v>
      </c>
      <c r="AG191" s="52">
        <v>782000000</v>
      </c>
      <c r="AH191" s="49">
        <v>-367000000</v>
      </c>
      <c r="AI191" s="50"/>
      <c r="AJ191" s="51"/>
      <c r="AK191" s="54"/>
      <c r="AL191" s="50"/>
      <c r="AM191" s="50"/>
      <c r="AN191" s="51">
        <v>1149000000</v>
      </c>
      <c r="AO191" s="52">
        <v>7487000000</v>
      </c>
      <c r="AP191" s="49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1"/>
      <c r="BD191" s="54">
        <v>7487000000</v>
      </c>
      <c r="BE191" s="50">
        <v>-659000000</v>
      </c>
      <c r="BF191" s="50"/>
      <c r="BG191" s="50"/>
      <c r="BH191" s="50"/>
      <c r="BI191" s="50"/>
      <c r="BJ191" s="56">
        <v>6828000000</v>
      </c>
      <c r="BK191" s="49"/>
      <c r="BL191" s="50"/>
      <c r="BM191" s="51"/>
      <c r="BN191" s="39">
        <v>6828000000</v>
      </c>
      <c r="BO191" s="58">
        <v>-63000000</v>
      </c>
      <c r="BP191" s="39">
        <v>6765000000</v>
      </c>
      <c r="BQ191" s="50"/>
      <c r="BR191" s="50"/>
      <c r="BS191" s="56">
        <v>6765000000</v>
      </c>
    </row>
    <row r="192" spans="1:71" x14ac:dyDescent="0.2">
      <c r="A192" s="47" t="s">
        <v>598</v>
      </c>
      <c r="B192" s="47" t="s">
        <v>599</v>
      </c>
      <c r="C192" s="47" t="str">
        <f>VLOOKUP(A192,'[2]S&amp;P 500 Wikipedia'!A:D,3,FALSE)</f>
        <v>Information Technology</v>
      </c>
      <c r="D192" s="47">
        <v>47023</v>
      </c>
      <c r="E192" s="47" t="s">
        <v>16</v>
      </c>
      <c r="F192" s="47">
        <v>2018</v>
      </c>
      <c r="G192" s="47" t="s">
        <v>1292</v>
      </c>
      <c r="H192" s="48">
        <v>43404</v>
      </c>
      <c r="I192" s="48">
        <v>43446</v>
      </c>
      <c r="J192" s="48">
        <v>43446</v>
      </c>
      <c r="K192" s="47">
        <v>1529000000</v>
      </c>
      <c r="L192" s="47">
        <v>1553000000</v>
      </c>
      <c r="M192" s="47" t="s">
        <v>1787</v>
      </c>
      <c r="N192" s="49">
        <v>30852000000</v>
      </c>
      <c r="O192" s="50"/>
      <c r="P192" s="50"/>
      <c r="Q192" s="51"/>
      <c r="R192" s="49">
        <v>-21560000000</v>
      </c>
      <c r="S192" s="50"/>
      <c r="T192" s="50"/>
      <c r="U192" s="51"/>
      <c r="V192" s="52">
        <v>9292000000</v>
      </c>
      <c r="W192" s="52"/>
      <c r="X192" s="49">
        <v>-6808000000</v>
      </c>
      <c r="Y192" s="50">
        <v>-4851000000</v>
      </c>
      <c r="Z192" s="50"/>
      <c r="AA192" s="50"/>
      <c r="AB192" s="50">
        <v>-1663000000</v>
      </c>
      <c r="AC192" s="50">
        <v>-294000000</v>
      </c>
      <c r="AD192" s="50"/>
      <c r="AE192" s="51"/>
      <c r="AF192" s="52">
        <v>2484000000</v>
      </c>
      <c r="AG192" s="52">
        <v>-236000000</v>
      </c>
      <c r="AH192" s="49">
        <v>-274000000</v>
      </c>
      <c r="AI192" s="50"/>
      <c r="AJ192" s="51"/>
      <c r="AK192" s="54"/>
      <c r="AL192" s="50"/>
      <c r="AM192" s="50">
        <v>38000000</v>
      </c>
      <c r="AN192" s="51"/>
      <c r="AO192" s="52">
        <v>2248000000</v>
      </c>
      <c r="AP192" s="49">
        <v>-1980000000</v>
      </c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1"/>
      <c r="BD192" s="54">
        <v>268000000</v>
      </c>
      <c r="BE192" s="50">
        <v>1744000000</v>
      </c>
      <c r="BF192" s="50"/>
      <c r="BG192" s="50"/>
      <c r="BH192" s="50"/>
      <c r="BI192" s="50"/>
      <c r="BJ192" s="56">
        <v>2012000000</v>
      </c>
      <c r="BK192" s="49">
        <v>-104000000</v>
      </c>
      <c r="BL192" s="50">
        <v>-104000000</v>
      </c>
      <c r="BM192" s="51"/>
      <c r="BN192" s="39">
        <v>1908000000</v>
      </c>
      <c r="BO192" s="58"/>
      <c r="BP192" s="39">
        <v>1908000000</v>
      </c>
      <c r="BQ192" s="50"/>
      <c r="BR192" s="50"/>
      <c r="BS192" s="56">
        <v>1908000000</v>
      </c>
    </row>
    <row r="193" spans="1:71" x14ac:dyDescent="0.2">
      <c r="A193" s="47" t="s">
        <v>622</v>
      </c>
      <c r="B193" s="47" t="s">
        <v>623</v>
      </c>
      <c r="C193" s="47" t="str">
        <f>VLOOKUP(A193,'[2]S&amp;P 500 Wikipedia'!A:D,3,FALSE)</f>
        <v>Information Technology</v>
      </c>
      <c r="D193" s="47">
        <v>184360</v>
      </c>
      <c r="E193" s="47" t="s">
        <v>16</v>
      </c>
      <c r="F193" s="47">
        <v>2018</v>
      </c>
      <c r="G193" s="47" t="s">
        <v>1292</v>
      </c>
      <c r="H193" s="48">
        <v>43404</v>
      </c>
      <c r="I193" s="48">
        <v>43447</v>
      </c>
      <c r="J193" s="48">
        <v>43447</v>
      </c>
      <c r="K193" s="47">
        <v>1615000000</v>
      </c>
      <c r="L193" s="47">
        <v>1634000000</v>
      </c>
      <c r="M193" s="47" t="s">
        <v>1788</v>
      </c>
      <c r="N193" s="49">
        <v>58472000000</v>
      </c>
      <c r="O193" s="50"/>
      <c r="P193" s="50"/>
      <c r="Q193" s="51"/>
      <c r="R193" s="49">
        <v>-47803000000</v>
      </c>
      <c r="S193" s="50">
        <v>-47803000000</v>
      </c>
      <c r="T193" s="50"/>
      <c r="U193" s="51"/>
      <c r="V193" s="52">
        <v>10669000000</v>
      </c>
      <c r="W193" s="52"/>
      <c r="X193" s="49">
        <v>-6343000000</v>
      </c>
      <c r="Y193" s="50">
        <v>-4859000000</v>
      </c>
      <c r="Z193" s="50"/>
      <c r="AA193" s="50"/>
      <c r="AB193" s="50">
        <v>-1404000000</v>
      </c>
      <c r="AC193" s="50">
        <v>-80000000</v>
      </c>
      <c r="AD193" s="50"/>
      <c r="AE193" s="51"/>
      <c r="AF193" s="52">
        <v>4326000000</v>
      </c>
      <c r="AG193" s="52">
        <v>-1051000000</v>
      </c>
      <c r="AH193" s="49"/>
      <c r="AI193" s="50"/>
      <c r="AJ193" s="51"/>
      <c r="AK193" s="54"/>
      <c r="AL193" s="50"/>
      <c r="AM193" s="50"/>
      <c r="AN193" s="51"/>
      <c r="AO193" s="52">
        <v>3275000000</v>
      </c>
      <c r="AP193" s="49">
        <v>-262000000</v>
      </c>
      <c r="AQ193" s="50"/>
      <c r="AR193" s="50">
        <v>-123000000</v>
      </c>
      <c r="AS193" s="50"/>
      <c r="AT193" s="50"/>
      <c r="AU193" s="50"/>
      <c r="AV193" s="50"/>
      <c r="AW193" s="50"/>
      <c r="AX193" s="50"/>
      <c r="AY193" s="50">
        <v>-7000000</v>
      </c>
      <c r="AZ193" s="50">
        <v>-132000000</v>
      </c>
      <c r="BA193" s="50"/>
      <c r="BB193" s="50"/>
      <c r="BC193" s="51"/>
      <c r="BD193" s="54">
        <v>3013000000</v>
      </c>
      <c r="BE193" s="50">
        <v>2314000000</v>
      </c>
      <c r="BF193" s="50"/>
      <c r="BG193" s="50"/>
      <c r="BH193" s="50"/>
      <c r="BI193" s="50"/>
      <c r="BJ193" s="56">
        <v>5327000000</v>
      </c>
      <c r="BK193" s="49">
        <v>0</v>
      </c>
      <c r="BL193" s="50">
        <v>0</v>
      </c>
      <c r="BM193" s="51"/>
      <c r="BN193" s="39">
        <v>5327000000</v>
      </c>
      <c r="BO193" s="58"/>
      <c r="BP193" s="39">
        <v>5327000000</v>
      </c>
      <c r="BQ193" s="50"/>
      <c r="BR193" s="50"/>
      <c r="BS193" s="56">
        <v>5327000000</v>
      </c>
    </row>
    <row r="194" spans="1:71" x14ac:dyDescent="0.2">
      <c r="A194" s="47" t="s">
        <v>574</v>
      </c>
      <c r="B194" s="47" t="s">
        <v>575</v>
      </c>
      <c r="C194" s="47" t="str">
        <f>VLOOKUP(A194,'[2]S&amp;P 500 Wikipedia'!A:D,3,FALSE)</f>
        <v>Consumer Discretionary</v>
      </c>
      <c r="D194" s="47">
        <v>506954</v>
      </c>
      <c r="E194" s="47" t="s">
        <v>16</v>
      </c>
      <c r="F194" s="47">
        <v>2019</v>
      </c>
      <c r="G194" s="47" t="s">
        <v>1292</v>
      </c>
      <c r="H194" s="48">
        <v>43585</v>
      </c>
      <c r="I194" s="48">
        <v>43630</v>
      </c>
      <c r="J194" s="48">
        <v>43630</v>
      </c>
      <c r="K194" s="47">
        <v>205372000</v>
      </c>
      <c r="L194" s="47">
        <v>206724000</v>
      </c>
      <c r="M194" s="47" t="s">
        <v>1789</v>
      </c>
      <c r="N194" s="49">
        <v>3094881000</v>
      </c>
      <c r="O194" s="50">
        <v>3094881000</v>
      </c>
      <c r="P194" s="50"/>
      <c r="Q194" s="51"/>
      <c r="R194" s="49">
        <v>-1756922000</v>
      </c>
      <c r="S194" s="50"/>
      <c r="T194" s="50"/>
      <c r="U194" s="51"/>
      <c r="V194" s="52">
        <v>1337959000</v>
      </c>
      <c r="W194" s="52"/>
      <c r="X194" s="49">
        <v>-722167000</v>
      </c>
      <c r="Y194" s="50">
        <v>-722167000</v>
      </c>
      <c r="Z194" s="50"/>
      <c r="AA194" s="50"/>
      <c r="AB194" s="50"/>
      <c r="AC194" s="50"/>
      <c r="AD194" s="50"/>
      <c r="AE194" s="51"/>
      <c r="AF194" s="52">
        <v>615792000</v>
      </c>
      <c r="AG194" s="52">
        <v>-70632000</v>
      </c>
      <c r="AH194" s="49">
        <v>-87051000</v>
      </c>
      <c r="AI194" s="50">
        <v>-87051000</v>
      </c>
      <c r="AJ194" s="51"/>
      <c r="AK194" s="54"/>
      <c r="AL194" s="50"/>
      <c r="AM194" s="50"/>
      <c r="AN194" s="51">
        <v>16419000</v>
      </c>
      <c r="AO194" s="52">
        <v>545160000</v>
      </c>
      <c r="AP194" s="49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1"/>
      <c r="BD194" s="54">
        <v>545160000</v>
      </c>
      <c r="BE194" s="50">
        <v>-99904000</v>
      </c>
      <c r="BF194" s="50"/>
      <c r="BG194" s="50"/>
      <c r="BH194" s="50"/>
      <c r="BI194" s="50"/>
      <c r="BJ194" s="56">
        <v>445256000</v>
      </c>
      <c r="BK194" s="49">
        <v>-22747000</v>
      </c>
      <c r="BL194" s="50">
        <v>-22747000</v>
      </c>
      <c r="BM194" s="51"/>
      <c r="BN194" s="39">
        <v>422509000</v>
      </c>
      <c r="BO194" s="58"/>
      <c r="BP194" s="39">
        <v>422509000</v>
      </c>
      <c r="BQ194" s="50"/>
      <c r="BR194" s="50"/>
      <c r="BS194" s="56">
        <v>422509000</v>
      </c>
    </row>
    <row r="195" spans="1:71" x14ac:dyDescent="0.2">
      <c r="A195" s="47" t="s">
        <v>616</v>
      </c>
      <c r="B195" s="47" t="s">
        <v>617</v>
      </c>
      <c r="C195" s="47" t="str">
        <f>VLOOKUP(A195,'[2]S&amp;P 500 Wikipedia'!A:D,3,FALSE)</f>
        <v>Consumer Staples</v>
      </c>
      <c r="D195" s="47">
        <v>375369</v>
      </c>
      <c r="E195" s="47" t="s">
        <v>16</v>
      </c>
      <c r="F195" s="47">
        <v>2018</v>
      </c>
      <c r="G195" s="47" t="s">
        <v>1292</v>
      </c>
      <c r="H195" s="48">
        <v>43404</v>
      </c>
      <c r="I195" s="48">
        <v>43441</v>
      </c>
      <c r="J195" s="48">
        <v>43441</v>
      </c>
      <c r="K195" s="47">
        <v>530742000</v>
      </c>
      <c r="L195" s="47">
        <v>543869000</v>
      </c>
      <c r="M195" s="47" t="s">
        <v>1790</v>
      </c>
      <c r="N195" s="49">
        <v>9545700000</v>
      </c>
      <c r="O195" s="50"/>
      <c r="P195" s="50"/>
      <c r="Q195" s="51"/>
      <c r="R195" s="49">
        <v>-7550267000</v>
      </c>
      <c r="S195" s="50"/>
      <c r="T195" s="50"/>
      <c r="U195" s="51"/>
      <c r="V195" s="52">
        <v>1995433000</v>
      </c>
      <c r="W195" s="52"/>
      <c r="X195" s="49">
        <v>-838205000</v>
      </c>
      <c r="Y195" s="50">
        <v>-838205000</v>
      </c>
      <c r="Z195" s="50"/>
      <c r="AA195" s="50"/>
      <c r="AB195" s="50"/>
      <c r="AC195" s="50"/>
      <c r="AD195" s="50"/>
      <c r="AE195" s="51"/>
      <c r="AF195" s="52">
        <v>1157228000</v>
      </c>
      <c r="AG195" s="52">
        <v>41335000</v>
      </c>
      <c r="AH195" s="49">
        <v>-26494000</v>
      </c>
      <c r="AI195" s="50"/>
      <c r="AJ195" s="51"/>
      <c r="AK195" s="54"/>
      <c r="AL195" s="50"/>
      <c r="AM195" s="50"/>
      <c r="AN195" s="51">
        <v>67829000</v>
      </c>
      <c r="AO195" s="52">
        <v>1198563000</v>
      </c>
      <c r="AP195" s="49">
        <v>-17279000</v>
      </c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1"/>
      <c r="BD195" s="54">
        <v>1181284000</v>
      </c>
      <c r="BE195" s="50">
        <v>-168702000</v>
      </c>
      <c r="BF195" s="50"/>
      <c r="BG195" s="50"/>
      <c r="BH195" s="50"/>
      <c r="BI195" s="50"/>
      <c r="BJ195" s="56">
        <v>1012582000</v>
      </c>
      <c r="BK195" s="49"/>
      <c r="BL195" s="50"/>
      <c r="BM195" s="51"/>
      <c r="BN195" s="39">
        <v>1012582000</v>
      </c>
      <c r="BO195" s="58">
        <v>-442000</v>
      </c>
      <c r="BP195" s="39">
        <v>1012140000</v>
      </c>
      <c r="BQ195" s="50"/>
      <c r="BR195" s="50"/>
      <c r="BS195" s="56">
        <v>1012140000</v>
      </c>
    </row>
    <row r="196" spans="1:71" x14ac:dyDescent="0.2">
      <c r="A196" s="47" t="s">
        <v>592</v>
      </c>
      <c r="B196" s="47" t="s">
        <v>593</v>
      </c>
      <c r="C196" s="47" t="str">
        <f>VLOOKUP(A196,'[2]S&amp;P 500 Wikipedia'!A:D,3,FALSE)</f>
        <v>Health Care</v>
      </c>
      <c r="D196" s="47">
        <v>378104</v>
      </c>
      <c r="E196" s="47" t="s">
        <v>16</v>
      </c>
      <c r="F196" s="47">
        <v>2018</v>
      </c>
      <c r="G196" s="47" t="s">
        <v>1292</v>
      </c>
      <c r="H196" s="48">
        <v>43465</v>
      </c>
      <c r="I196" s="48">
        <v>43510</v>
      </c>
      <c r="J196" s="48">
        <v>43516</v>
      </c>
      <c r="K196" s="47">
        <v>152656000</v>
      </c>
      <c r="L196" s="47">
        <v>153707000</v>
      </c>
      <c r="M196" s="47" t="s">
        <v>2010</v>
      </c>
      <c r="N196" s="49">
        <v>13201995000</v>
      </c>
      <c r="O196" s="50"/>
      <c r="P196" s="50"/>
      <c r="Q196" s="51"/>
      <c r="R196" s="49">
        <v>-9606911000</v>
      </c>
      <c r="S196" s="50"/>
      <c r="T196" s="50"/>
      <c r="U196" s="51"/>
      <c r="V196" s="52">
        <v>3595084000</v>
      </c>
      <c r="W196" s="52"/>
      <c r="X196" s="49">
        <v>-2701876000</v>
      </c>
      <c r="Y196" s="50">
        <v>-2701876000</v>
      </c>
      <c r="Z196" s="50"/>
      <c r="AA196" s="50"/>
      <c r="AB196" s="50"/>
      <c r="AC196" s="50"/>
      <c r="AD196" s="50"/>
      <c r="AE196" s="51"/>
      <c r="AF196" s="52">
        <v>893208000</v>
      </c>
      <c r="AG196" s="52">
        <v>-57704000</v>
      </c>
      <c r="AH196" s="49">
        <v>-57550000</v>
      </c>
      <c r="AI196" s="50"/>
      <c r="AJ196" s="51"/>
      <c r="AK196" s="54"/>
      <c r="AL196" s="50"/>
      <c r="AM196" s="50"/>
      <c r="AN196" s="51">
        <v>-154000</v>
      </c>
      <c r="AO196" s="52">
        <v>835504000</v>
      </c>
      <c r="AP196" s="49">
        <v>-140156000</v>
      </c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1"/>
      <c r="BD196" s="54">
        <v>695348000</v>
      </c>
      <c r="BE196" s="50">
        <v>-155492000</v>
      </c>
      <c r="BF196" s="50"/>
      <c r="BG196" s="50"/>
      <c r="BH196" s="50"/>
      <c r="BI196" s="50">
        <v>22270000</v>
      </c>
      <c r="BJ196" s="56">
        <v>562126000</v>
      </c>
      <c r="BK196" s="49"/>
      <c r="BL196" s="50"/>
      <c r="BM196" s="51"/>
      <c r="BN196" s="39">
        <v>562126000</v>
      </c>
      <c r="BO196" s="58">
        <v>-26245000</v>
      </c>
      <c r="BP196" s="39">
        <v>535881000</v>
      </c>
      <c r="BQ196" s="50"/>
      <c r="BR196" s="50"/>
      <c r="BS196" s="56">
        <v>535881000</v>
      </c>
    </row>
    <row r="197" spans="1:71" x14ac:dyDescent="0.2">
      <c r="A197" s="47" t="s">
        <v>619</v>
      </c>
      <c r="B197" s="47" t="s">
        <v>620</v>
      </c>
      <c r="C197" s="47" t="str">
        <f>VLOOKUP(A197,'[2]S&amp;P 500 Wikipedia'!A:D,3,FALSE)</f>
        <v>Real Estate</v>
      </c>
      <c r="D197" s="47">
        <v>346970</v>
      </c>
      <c r="E197" s="47" t="s">
        <v>16</v>
      </c>
      <c r="F197" s="47">
        <v>2018</v>
      </c>
      <c r="G197" s="47" t="s">
        <v>1292</v>
      </c>
      <c r="H197" s="48">
        <v>43465</v>
      </c>
      <c r="I197" s="48">
        <v>43522</v>
      </c>
      <c r="J197" s="48">
        <v>43522</v>
      </c>
      <c r="K197" s="47">
        <v>739800000</v>
      </c>
      <c r="L197" s="47">
        <v>740600000</v>
      </c>
      <c r="M197" s="47" t="s">
        <v>1791</v>
      </c>
      <c r="N197" s="49">
        <v>5524000000</v>
      </c>
      <c r="O197" s="50"/>
      <c r="P197" s="50"/>
      <c r="Q197" s="51"/>
      <c r="R197" s="49">
        <v>-3566000000</v>
      </c>
      <c r="S197" s="50"/>
      <c r="T197" s="50"/>
      <c r="U197" s="51"/>
      <c r="V197" s="52">
        <v>1958000000</v>
      </c>
      <c r="W197" s="52"/>
      <c r="X197" s="49">
        <v>-1435000000</v>
      </c>
      <c r="Y197" s="50">
        <v>-104000000</v>
      </c>
      <c r="Z197" s="50"/>
      <c r="AA197" s="50"/>
      <c r="AB197" s="50"/>
      <c r="AC197" s="50">
        <v>-944000000</v>
      </c>
      <c r="AD197" s="50"/>
      <c r="AE197" s="51">
        <v>-387000000</v>
      </c>
      <c r="AF197" s="52">
        <v>523000000</v>
      </c>
      <c r="AG197" s="52">
        <v>-131000000</v>
      </c>
      <c r="AH197" s="49">
        <v>-161000000</v>
      </c>
      <c r="AI197" s="50"/>
      <c r="AJ197" s="51"/>
      <c r="AK197" s="54"/>
      <c r="AL197" s="50"/>
      <c r="AM197" s="50">
        <v>30000000</v>
      </c>
      <c r="AN197" s="51"/>
      <c r="AO197" s="52">
        <v>392000000</v>
      </c>
      <c r="AP197" s="49">
        <v>909000000</v>
      </c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1"/>
      <c r="BD197" s="54">
        <v>1301000000</v>
      </c>
      <c r="BE197" s="50">
        <v>-150000000</v>
      </c>
      <c r="BF197" s="50"/>
      <c r="BG197" s="50"/>
      <c r="BH197" s="50"/>
      <c r="BI197" s="50"/>
      <c r="BJ197" s="56">
        <v>1151000000</v>
      </c>
      <c r="BK197" s="49"/>
      <c r="BL197" s="50"/>
      <c r="BM197" s="51"/>
      <c r="BN197" s="39">
        <v>1151000000</v>
      </c>
      <c r="BO197" s="58">
        <v>-64000000</v>
      </c>
      <c r="BP197" s="39">
        <v>1087000000</v>
      </c>
      <c r="BQ197" s="50"/>
      <c r="BR197" s="50"/>
      <c r="BS197" s="56">
        <v>1087000000</v>
      </c>
    </row>
    <row r="198" spans="1:71" x14ac:dyDescent="0.2">
      <c r="A198" s="47" t="s">
        <v>1132</v>
      </c>
      <c r="B198" s="47" t="s">
        <v>1133</v>
      </c>
      <c r="C198" s="47" t="str">
        <f>VLOOKUP(A198,'[2]S&amp;P 500 Wikipedia'!A:D,3,FALSE)</f>
        <v>Consumer Staples</v>
      </c>
      <c r="D198" s="47">
        <v>248677</v>
      </c>
      <c r="E198" s="47" t="s">
        <v>16</v>
      </c>
      <c r="F198" s="47">
        <v>2018</v>
      </c>
      <c r="G198" s="47" t="s">
        <v>1292</v>
      </c>
      <c r="H198" s="48">
        <v>43465</v>
      </c>
      <c r="I198" s="48">
        <v>43518</v>
      </c>
      <c r="J198" s="48">
        <v>43518</v>
      </c>
      <c r="K198" s="47">
        <v>218731000</v>
      </c>
      <c r="L198" s="47">
        <v>210319000</v>
      </c>
      <c r="M198" s="47" t="s">
        <v>1792</v>
      </c>
      <c r="N198" s="49">
        <v>7791069000</v>
      </c>
      <c r="O198" s="50"/>
      <c r="P198" s="50"/>
      <c r="Q198" s="51"/>
      <c r="R198" s="49">
        <v>-4215744000</v>
      </c>
      <c r="S198" s="50"/>
      <c r="T198" s="50"/>
      <c r="U198" s="51"/>
      <c r="V198" s="52">
        <v>3575325000</v>
      </c>
      <c r="W198" s="52"/>
      <c r="X198" s="49">
        <v>-1874829000</v>
      </c>
      <c r="Y198" s="50">
        <v>-1874829000</v>
      </c>
      <c r="Z198" s="50"/>
      <c r="AA198" s="50"/>
      <c r="AB198" s="50"/>
      <c r="AC198" s="50"/>
      <c r="AD198" s="50"/>
      <c r="AE198" s="51"/>
      <c r="AF198" s="52">
        <v>1700496000</v>
      </c>
      <c r="AG198" s="52">
        <v>-213603000</v>
      </c>
      <c r="AH198" s="49">
        <v>-138837000</v>
      </c>
      <c r="AI198" s="50"/>
      <c r="AJ198" s="51"/>
      <c r="AK198" s="54"/>
      <c r="AL198" s="50"/>
      <c r="AM198" s="50"/>
      <c r="AN198" s="51">
        <v>-74766000</v>
      </c>
      <c r="AO198" s="52">
        <v>1486893000</v>
      </c>
      <c r="AP198" s="49">
        <v>-76832000</v>
      </c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1"/>
      <c r="BD198" s="54">
        <v>1410061000</v>
      </c>
      <c r="BE198" s="50">
        <v>-239010000</v>
      </c>
      <c r="BF198" s="50"/>
      <c r="BG198" s="50"/>
      <c r="BH198" s="50"/>
      <c r="BI198" s="50"/>
      <c r="BJ198" s="56">
        <v>1171051000</v>
      </c>
      <c r="BK198" s="49"/>
      <c r="BL198" s="50"/>
      <c r="BM198" s="51"/>
      <c r="BN198" s="39">
        <v>1171051000</v>
      </c>
      <c r="BO198" s="58">
        <v>6511000</v>
      </c>
      <c r="BP198" s="39">
        <v>1177562000</v>
      </c>
      <c r="BQ198" s="50"/>
      <c r="BR198" s="50"/>
      <c r="BS198" s="56">
        <v>1177562000</v>
      </c>
    </row>
    <row r="199" spans="1:71" x14ac:dyDescent="0.2">
      <c r="A199" s="47" t="s">
        <v>655</v>
      </c>
      <c r="B199" s="47" t="s">
        <v>656</v>
      </c>
      <c r="C199" s="47" t="str">
        <f>VLOOKUP(A199,'[2]S&amp;P 500 Wikipedia'!A:D,3,FALSE)</f>
        <v>Information Technology</v>
      </c>
      <c r="D199" s="47">
        <v>69543</v>
      </c>
      <c r="E199" s="47" t="s">
        <v>16</v>
      </c>
      <c r="F199" s="47">
        <v>2018</v>
      </c>
      <c r="G199" s="47" t="s">
        <v>1292</v>
      </c>
      <c r="H199" s="48">
        <v>43465</v>
      </c>
      <c r="I199" s="48">
        <v>43522</v>
      </c>
      <c r="J199" s="48">
        <v>43522</v>
      </c>
      <c r="K199" s="47">
        <v>912048072</v>
      </c>
      <c r="L199" s="47">
        <v>916315714</v>
      </c>
      <c r="M199" s="47" t="s">
        <v>1793</v>
      </c>
      <c r="N199" s="49">
        <v>79591000000</v>
      </c>
      <c r="O199" s="50"/>
      <c r="P199" s="50"/>
      <c r="Q199" s="51"/>
      <c r="R199" s="49">
        <v>-42655000000</v>
      </c>
      <c r="S199" s="50"/>
      <c r="T199" s="50"/>
      <c r="U199" s="51"/>
      <c r="V199" s="52">
        <v>36936000000</v>
      </c>
      <c r="W199" s="52"/>
      <c r="X199" s="49">
        <v>-24745000000</v>
      </c>
      <c r="Y199" s="50">
        <v>-19366000000</v>
      </c>
      <c r="Z199" s="50"/>
      <c r="AA199" s="50"/>
      <c r="AB199" s="50">
        <v>-5379000000</v>
      </c>
      <c r="AC199" s="50"/>
      <c r="AD199" s="50"/>
      <c r="AE199" s="51"/>
      <c r="AF199" s="52">
        <v>12191000000</v>
      </c>
      <c r="AG199" s="52">
        <v>-1875000000</v>
      </c>
      <c r="AH199" s="49">
        <v>-723000000</v>
      </c>
      <c r="AI199" s="50"/>
      <c r="AJ199" s="51"/>
      <c r="AK199" s="54"/>
      <c r="AL199" s="50"/>
      <c r="AM199" s="50"/>
      <c r="AN199" s="51">
        <v>-1152000000</v>
      </c>
      <c r="AO199" s="52">
        <v>10316000000</v>
      </c>
      <c r="AP199" s="49">
        <v>1026000000</v>
      </c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1"/>
      <c r="BD199" s="54">
        <v>11342000000</v>
      </c>
      <c r="BE199" s="50">
        <v>-2619000000</v>
      </c>
      <c r="BF199" s="50"/>
      <c r="BG199" s="50"/>
      <c r="BH199" s="50"/>
      <c r="BI199" s="50"/>
      <c r="BJ199" s="56">
        <v>8723000000</v>
      </c>
      <c r="BK199" s="49">
        <v>5000000</v>
      </c>
      <c r="BL199" s="50">
        <v>5000000</v>
      </c>
      <c r="BM199" s="51"/>
      <c r="BN199" s="39">
        <v>8728000000</v>
      </c>
      <c r="BO199" s="58"/>
      <c r="BP199" s="39">
        <v>8728000000</v>
      </c>
      <c r="BQ199" s="50"/>
      <c r="BR199" s="50"/>
      <c r="BS199" s="56">
        <v>8728000000</v>
      </c>
    </row>
    <row r="200" spans="1:71" x14ac:dyDescent="0.2">
      <c r="A200" s="47" t="s">
        <v>652</v>
      </c>
      <c r="B200" s="47" t="s">
        <v>653</v>
      </c>
      <c r="C200" s="47" t="str">
        <f>VLOOKUP(A200,'[2]S&amp;P 500 Wikipedia'!A:D,3,FALSE)</f>
        <v>Financials</v>
      </c>
      <c r="D200" s="47">
        <v>378167</v>
      </c>
      <c r="E200" s="47" t="s">
        <v>16</v>
      </c>
      <c r="F200" s="47">
        <v>2018</v>
      </c>
      <c r="G200" s="47" t="s">
        <v>1292</v>
      </c>
      <c r="H200" s="48">
        <v>43465</v>
      </c>
      <c r="I200" s="48">
        <v>43503</v>
      </c>
      <c r="J200" s="48">
        <v>43503</v>
      </c>
      <c r="K200" s="47">
        <v>575000000</v>
      </c>
      <c r="L200" s="47">
        <v>579000000</v>
      </c>
      <c r="M200" s="47" t="s">
        <v>1794</v>
      </c>
      <c r="N200" s="49">
        <v>6276000000</v>
      </c>
      <c r="O200" s="50"/>
      <c r="P200" s="50"/>
      <c r="Q200" s="51"/>
      <c r="R200" s="49">
        <v>-1297000000</v>
      </c>
      <c r="S200" s="50"/>
      <c r="T200" s="50"/>
      <c r="U200" s="51"/>
      <c r="V200" s="52">
        <v>4979000000</v>
      </c>
      <c r="W200" s="52"/>
      <c r="X200" s="49">
        <v>-2396000000</v>
      </c>
      <c r="Y200" s="50">
        <v>-151000000</v>
      </c>
      <c r="Z200" s="50"/>
      <c r="AA200" s="50"/>
      <c r="AB200" s="50"/>
      <c r="AC200" s="50">
        <v>-586000000</v>
      </c>
      <c r="AD200" s="50"/>
      <c r="AE200" s="51">
        <v>-1659000000</v>
      </c>
      <c r="AF200" s="52">
        <v>2583000000</v>
      </c>
      <c r="AG200" s="52">
        <v>-63000000</v>
      </c>
      <c r="AH200" s="49">
        <v>-222000000</v>
      </c>
      <c r="AI200" s="50"/>
      <c r="AJ200" s="51"/>
      <c r="AK200" s="54"/>
      <c r="AL200" s="50"/>
      <c r="AM200" s="50"/>
      <c r="AN200" s="51">
        <v>159000000</v>
      </c>
      <c r="AO200" s="52">
        <v>2520000000</v>
      </c>
      <c r="AP200" s="49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1"/>
      <c r="BD200" s="54">
        <v>2520000000</v>
      </c>
      <c r="BE200" s="50">
        <v>-500000000</v>
      </c>
      <c r="BF200" s="50"/>
      <c r="BG200" s="50"/>
      <c r="BH200" s="50"/>
      <c r="BI200" s="50"/>
      <c r="BJ200" s="56">
        <v>2020000000</v>
      </c>
      <c r="BK200" s="49"/>
      <c r="BL200" s="50"/>
      <c r="BM200" s="51"/>
      <c r="BN200" s="39">
        <v>2020000000</v>
      </c>
      <c r="BO200" s="58">
        <v>-32000000</v>
      </c>
      <c r="BP200" s="39">
        <v>1988000000</v>
      </c>
      <c r="BQ200" s="50"/>
      <c r="BR200" s="50"/>
      <c r="BS200" s="56">
        <v>1988000000</v>
      </c>
    </row>
    <row r="201" spans="1:71" x14ac:dyDescent="0.2">
      <c r="A201" s="47" t="s">
        <v>631</v>
      </c>
      <c r="B201" s="47" t="s">
        <v>632</v>
      </c>
      <c r="C201" s="47" t="str">
        <f>VLOOKUP(A201,'[2]S&amp;P 500 Wikipedia'!A:D,3,FALSE)</f>
        <v>Health Care</v>
      </c>
      <c r="D201" s="47">
        <v>447447</v>
      </c>
      <c r="E201" s="47" t="s">
        <v>16</v>
      </c>
      <c r="F201" s="47">
        <v>2018</v>
      </c>
      <c r="G201" s="47" t="s">
        <v>1292</v>
      </c>
      <c r="H201" s="48">
        <v>43465</v>
      </c>
      <c r="I201" s="48">
        <v>43511</v>
      </c>
      <c r="J201" s="48">
        <v>43511</v>
      </c>
      <c r="K201" s="47">
        <v>86864000</v>
      </c>
      <c r="L201" s="47">
        <v>88470000</v>
      </c>
      <c r="M201" s="47" t="s">
        <v>1795</v>
      </c>
      <c r="N201" s="49">
        <v>2213242000</v>
      </c>
      <c r="O201" s="50"/>
      <c r="P201" s="50"/>
      <c r="Q201" s="51"/>
      <c r="R201" s="49">
        <v>-971700000</v>
      </c>
      <c r="S201" s="50"/>
      <c r="T201" s="50"/>
      <c r="U201" s="51"/>
      <c r="V201" s="52">
        <v>1241542000</v>
      </c>
      <c r="W201" s="52"/>
      <c r="X201" s="49">
        <v>-750207000</v>
      </c>
      <c r="Y201" s="50">
        <v>-632344000</v>
      </c>
      <c r="Z201" s="50"/>
      <c r="AA201" s="50"/>
      <c r="AB201" s="50">
        <v>-117863000</v>
      </c>
      <c r="AC201" s="50"/>
      <c r="AD201" s="50"/>
      <c r="AE201" s="51"/>
      <c r="AF201" s="52">
        <v>491335000</v>
      </c>
      <c r="AG201" s="52">
        <v>-33593000</v>
      </c>
      <c r="AH201" s="49">
        <v>-33593000</v>
      </c>
      <c r="AI201" s="50"/>
      <c r="AJ201" s="51"/>
      <c r="AK201" s="54"/>
      <c r="AL201" s="50"/>
      <c r="AM201" s="50"/>
      <c r="AN201" s="51"/>
      <c r="AO201" s="52">
        <v>457742000</v>
      </c>
      <c r="AP201" s="49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1"/>
      <c r="BD201" s="54">
        <v>457742000</v>
      </c>
      <c r="BE201" s="50">
        <v>-80695000</v>
      </c>
      <c r="BF201" s="50"/>
      <c r="BG201" s="50"/>
      <c r="BH201" s="50"/>
      <c r="BI201" s="50"/>
      <c r="BJ201" s="56">
        <v>377047000</v>
      </c>
      <c r="BK201" s="49"/>
      <c r="BL201" s="50"/>
      <c r="BM201" s="51"/>
      <c r="BN201" s="39">
        <v>377047000</v>
      </c>
      <c r="BO201" s="58">
        <v>-16000</v>
      </c>
      <c r="BP201" s="39">
        <v>377031000</v>
      </c>
      <c r="BQ201" s="50"/>
      <c r="BR201" s="50"/>
      <c r="BS201" s="56">
        <v>377031000</v>
      </c>
    </row>
    <row r="202" spans="1:71" x14ac:dyDescent="0.2">
      <c r="A202" s="47" t="s">
        <v>628</v>
      </c>
      <c r="B202" s="47" t="s">
        <v>629</v>
      </c>
      <c r="C202" s="47" t="str">
        <f>VLOOKUP(A202,'[2]S&amp;P 500 Wikipedia'!A:D,3,FALSE)</f>
        <v>Industrials</v>
      </c>
      <c r="D202" s="47">
        <v>824090</v>
      </c>
      <c r="E202" s="47" t="s">
        <v>16</v>
      </c>
      <c r="F202" s="47">
        <v>2018</v>
      </c>
      <c r="G202" s="47" t="s">
        <v>1292</v>
      </c>
      <c r="H202" s="48">
        <v>43465</v>
      </c>
      <c r="I202" s="48">
        <v>43524</v>
      </c>
      <c r="J202" s="48">
        <v>43524</v>
      </c>
      <c r="K202" s="47">
        <v>76412000</v>
      </c>
      <c r="L202" s="47">
        <v>77563000</v>
      </c>
      <c r="M202" s="47" t="s">
        <v>1796</v>
      </c>
      <c r="N202" s="49">
        <v>2483666000</v>
      </c>
      <c r="O202" s="50"/>
      <c r="P202" s="50"/>
      <c r="Q202" s="51"/>
      <c r="R202" s="49">
        <v>-1365771000</v>
      </c>
      <c r="S202" s="50"/>
      <c r="T202" s="50"/>
      <c r="U202" s="51"/>
      <c r="V202" s="52">
        <v>1117895000</v>
      </c>
      <c r="W202" s="52"/>
      <c r="X202" s="49">
        <v>-536724000</v>
      </c>
      <c r="Y202" s="50">
        <v>-536724000</v>
      </c>
      <c r="Z202" s="50"/>
      <c r="AA202" s="50"/>
      <c r="AB202" s="50"/>
      <c r="AC202" s="50"/>
      <c r="AD202" s="50"/>
      <c r="AE202" s="51"/>
      <c r="AF202" s="52">
        <v>581171000</v>
      </c>
      <c r="AG202" s="52">
        <v>-40149000</v>
      </c>
      <c r="AH202" s="49">
        <v>-44134000</v>
      </c>
      <c r="AI202" s="50"/>
      <c r="AJ202" s="51"/>
      <c r="AK202" s="54"/>
      <c r="AL202" s="50"/>
      <c r="AM202" s="50"/>
      <c r="AN202" s="51">
        <v>3985000</v>
      </c>
      <c r="AO202" s="52">
        <v>541022000</v>
      </c>
      <c r="AP202" s="49">
        <v>-12083000</v>
      </c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1"/>
      <c r="BD202" s="54">
        <v>528939000</v>
      </c>
      <c r="BE202" s="50">
        <v>-118366000</v>
      </c>
      <c r="BF202" s="50"/>
      <c r="BG202" s="50"/>
      <c r="BH202" s="50"/>
      <c r="BI202" s="50"/>
      <c r="BJ202" s="56">
        <v>410573000</v>
      </c>
      <c r="BK202" s="49"/>
      <c r="BL202" s="50"/>
      <c r="BM202" s="51"/>
      <c r="BN202" s="39">
        <v>410573000</v>
      </c>
      <c r="BO202" s="58"/>
      <c r="BP202" s="39">
        <v>410573000</v>
      </c>
      <c r="BQ202" s="50"/>
      <c r="BR202" s="50"/>
      <c r="BS202" s="56">
        <v>410573000</v>
      </c>
    </row>
    <row r="203" spans="1:71" x14ac:dyDescent="0.2">
      <c r="A203" s="47" t="s">
        <v>658</v>
      </c>
      <c r="B203" s="47" t="s">
        <v>659</v>
      </c>
      <c r="C203" s="47" t="str">
        <f>VLOOKUP(A203,'[2]S&amp;P 500 Wikipedia'!A:D,3,FALSE)</f>
        <v>Materials</v>
      </c>
      <c r="D203" s="47">
        <v>378169</v>
      </c>
      <c r="E203" s="47" t="s">
        <v>16</v>
      </c>
      <c r="F203" s="47">
        <v>2018</v>
      </c>
      <c r="G203" s="47" t="s">
        <v>1292</v>
      </c>
      <c r="H203" s="48">
        <v>43465</v>
      </c>
      <c r="I203" s="48">
        <v>43522</v>
      </c>
      <c r="J203" s="48">
        <v>43522</v>
      </c>
      <c r="K203" s="47">
        <v>87551000</v>
      </c>
      <c r="L203" s="47">
        <v>88121000</v>
      </c>
      <c r="M203" s="47" t="s">
        <v>1797</v>
      </c>
      <c r="N203" s="49">
        <v>3977539000</v>
      </c>
      <c r="O203" s="50"/>
      <c r="P203" s="50"/>
      <c r="Q203" s="51"/>
      <c r="R203" s="49">
        <v>-2294832000</v>
      </c>
      <c r="S203" s="50"/>
      <c r="T203" s="50"/>
      <c r="U203" s="51"/>
      <c r="V203" s="52">
        <v>1682707000</v>
      </c>
      <c r="W203" s="52"/>
      <c r="X203" s="49">
        <v>-1100002000</v>
      </c>
      <c r="Y203" s="50">
        <v>-707461000</v>
      </c>
      <c r="Z203" s="50"/>
      <c r="AA203" s="50"/>
      <c r="AB203" s="50">
        <v>-311583000</v>
      </c>
      <c r="AC203" s="50"/>
      <c r="AD203" s="50"/>
      <c r="AE203" s="51">
        <v>-80958000</v>
      </c>
      <c r="AF203" s="52">
        <v>582705000</v>
      </c>
      <c r="AG203" s="52">
        <v>-97315000</v>
      </c>
      <c r="AH203" s="49">
        <v>-132558000</v>
      </c>
      <c r="AI203" s="50"/>
      <c r="AJ203" s="51"/>
      <c r="AK203" s="54"/>
      <c r="AL203" s="50"/>
      <c r="AM203" s="50"/>
      <c r="AN203" s="51">
        <v>35243000</v>
      </c>
      <c r="AO203" s="52">
        <v>485390000</v>
      </c>
      <c r="AP203" s="49">
        <v>-37633000</v>
      </c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1"/>
      <c r="BD203" s="54">
        <v>447757000</v>
      </c>
      <c r="BE203" s="50">
        <v>-107976000</v>
      </c>
      <c r="BF203" s="50"/>
      <c r="BG203" s="50"/>
      <c r="BH203" s="50"/>
      <c r="BI203" s="50"/>
      <c r="BJ203" s="56">
        <v>339781000</v>
      </c>
      <c r="BK203" s="49"/>
      <c r="BL203" s="50"/>
      <c r="BM203" s="51"/>
      <c r="BN203" s="39">
        <v>339781000</v>
      </c>
      <c r="BO203" s="58"/>
      <c r="BP203" s="39">
        <v>339781000</v>
      </c>
      <c r="BQ203" s="50"/>
      <c r="BR203" s="50"/>
      <c r="BS203" s="56">
        <v>339781000</v>
      </c>
    </row>
    <row r="204" spans="1:71" x14ac:dyDescent="0.2">
      <c r="A204" s="47" t="s">
        <v>640</v>
      </c>
      <c r="B204" s="47" t="s">
        <v>641</v>
      </c>
      <c r="C204" s="47" t="str">
        <f>VLOOKUP(A204,'[2]S&amp;P 500 Wikipedia'!A:D,3,FALSE)</f>
        <v>Health Care</v>
      </c>
      <c r="D204" s="47">
        <v>86933</v>
      </c>
      <c r="E204" s="47" t="s">
        <v>16</v>
      </c>
      <c r="F204" s="47">
        <v>2018</v>
      </c>
      <c r="G204" s="47" t="s">
        <v>1292</v>
      </c>
      <c r="H204" s="48">
        <v>43465</v>
      </c>
      <c r="I204" s="48">
        <v>43508</v>
      </c>
      <c r="J204" s="48">
        <v>43508</v>
      </c>
      <c r="K204" s="47">
        <v>147000000</v>
      </c>
      <c r="L204" s="47">
        <v>149000000</v>
      </c>
      <c r="M204" s="47" t="s">
        <v>1798</v>
      </c>
      <c r="N204" s="49">
        <v>3333000000</v>
      </c>
      <c r="O204" s="50"/>
      <c r="P204" s="50"/>
      <c r="Q204" s="51"/>
      <c r="R204" s="49">
        <v>-1033000000</v>
      </c>
      <c r="S204" s="50"/>
      <c r="T204" s="50"/>
      <c r="U204" s="51"/>
      <c r="V204" s="52">
        <v>2300000000</v>
      </c>
      <c r="W204" s="52"/>
      <c r="X204" s="49">
        <v>-1417000000</v>
      </c>
      <c r="Y204" s="50">
        <v>-794000000</v>
      </c>
      <c r="Z204" s="50"/>
      <c r="AA204" s="50"/>
      <c r="AB204" s="50">
        <v>-623000000</v>
      </c>
      <c r="AC204" s="50"/>
      <c r="AD204" s="50"/>
      <c r="AE204" s="51"/>
      <c r="AF204" s="52">
        <v>883000000</v>
      </c>
      <c r="AG204" s="52">
        <v>11000000</v>
      </c>
      <c r="AH204" s="49">
        <v>-13000000</v>
      </c>
      <c r="AI204" s="50"/>
      <c r="AJ204" s="51"/>
      <c r="AK204" s="54"/>
      <c r="AL204" s="50"/>
      <c r="AM204" s="50"/>
      <c r="AN204" s="51">
        <v>24000000</v>
      </c>
      <c r="AO204" s="52">
        <v>894000000</v>
      </c>
      <c r="AP204" s="49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1"/>
      <c r="BD204" s="54">
        <v>894000000</v>
      </c>
      <c r="BE204" s="50">
        <v>-112000000</v>
      </c>
      <c r="BF204" s="50"/>
      <c r="BG204" s="50"/>
      <c r="BH204" s="50"/>
      <c r="BI204" s="50"/>
      <c r="BJ204" s="56">
        <v>782000000</v>
      </c>
      <c r="BK204" s="49"/>
      <c r="BL204" s="50"/>
      <c r="BM204" s="51"/>
      <c r="BN204" s="39">
        <v>782000000</v>
      </c>
      <c r="BO204" s="58">
        <v>44000000</v>
      </c>
      <c r="BP204" s="39">
        <v>826000000</v>
      </c>
      <c r="BQ204" s="50"/>
      <c r="BR204" s="50"/>
      <c r="BS204" s="56">
        <v>826000000</v>
      </c>
    </row>
    <row r="205" spans="1:71" x14ac:dyDescent="0.2">
      <c r="A205" s="47" t="s">
        <v>643</v>
      </c>
      <c r="B205" s="47" t="s">
        <v>644</v>
      </c>
      <c r="C205" s="47" t="str">
        <f>VLOOKUP(A205,'[2]S&amp;P 500 Wikipedia'!A:D,3,FALSE)</f>
        <v>Health Care</v>
      </c>
      <c r="D205" s="47">
        <v>671924</v>
      </c>
      <c r="E205" s="47" t="s">
        <v>16</v>
      </c>
      <c r="F205" s="47">
        <v>2018</v>
      </c>
      <c r="G205" s="47" t="s">
        <v>1292</v>
      </c>
      <c r="H205" s="48">
        <v>43465</v>
      </c>
      <c r="I205" s="48">
        <v>43510</v>
      </c>
      <c r="J205" s="48">
        <v>43510</v>
      </c>
      <c r="K205" s="47">
        <v>212383000</v>
      </c>
      <c r="L205" s="47">
        <v>215635000</v>
      </c>
      <c r="M205" s="47" t="s">
        <v>1799</v>
      </c>
      <c r="N205" s="49">
        <v>1881883000</v>
      </c>
      <c r="O205" s="50"/>
      <c r="P205" s="50"/>
      <c r="Q205" s="51"/>
      <c r="R205" s="49">
        <v>-94123000</v>
      </c>
      <c r="S205" s="50"/>
      <c r="T205" s="50"/>
      <c r="U205" s="51"/>
      <c r="V205" s="52">
        <v>1787760000</v>
      </c>
      <c r="W205" s="52"/>
      <c r="X205" s="49">
        <v>-1632364000</v>
      </c>
      <c r="Y205" s="50">
        <v>-434407000</v>
      </c>
      <c r="Z205" s="50"/>
      <c r="AA205" s="50"/>
      <c r="AB205" s="50">
        <v>-1197957000</v>
      </c>
      <c r="AC205" s="50"/>
      <c r="AD205" s="50"/>
      <c r="AE205" s="51"/>
      <c r="AF205" s="52">
        <v>155396000</v>
      </c>
      <c r="AG205" s="52">
        <v>30217000</v>
      </c>
      <c r="AH205" s="49">
        <v>30217000</v>
      </c>
      <c r="AI205" s="50"/>
      <c r="AJ205" s="51"/>
      <c r="AK205" s="54"/>
      <c r="AL205" s="50"/>
      <c r="AM205" s="50"/>
      <c r="AN205" s="51"/>
      <c r="AO205" s="52">
        <v>185613000</v>
      </c>
      <c r="AP205" s="49">
        <v>-70266000</v>
      </c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1"/>
      <c r="BD205" s="54">
        <v>115347000</v>
      </c>
      <c r="BE205" s="50">
        <v>-5854000</v>
      </c>
      <c r="BF205" s="50"/>
      <c r="BG205" s="50"/>
      <c r="BH205" s="50"/>
      <c r="BI205" s="50"/>
      <c r="BJ205" s="56">
        <v>109493000</v>
      </c>
      <c r="BK205" s="49"/>
      <c r="BL205" s="50"/>
      <c r="BM205" s="51"/>
      <c r="BN205" s="39">
        <v>109493000</v>
      </c>
      <c r="BO205" s="58"/>
      <c r="BP205" s="39">
        <v>109493000</v>
      </c>
      <c r="BQ205" s="50"/>
      <c r="BR205" s="50"/>
      <c r="BS205" s="56">
        <v>109493000</v>
      </c>
    </row>
    <row r="206" spans="1:71" x14ac:dyDescent="0.2">
      <c r="A206" s="47" t="s">
        <v>634</v>
      </c>
      <c r="B206" s="47" t="s">
        <v>635</v>
      </c>
      <c r="C206" s="47" t="str">
        <f>VLOOKUP(A206,'[2]S&amp;P 500 Wikipedia'!A:D,3,FALSE)</f>
        <v>Industrials</v>
      </c>
      <c r="D206" s="47">
        <v>330628</v>
      </c>
      <c r="E206" s="47" t="s">
        <v>16</v>
      </c>
      <c r="F206" s="47">
        <v>2018</v>
      </c>
      <c r="G206" s="47" t="s">
        <v>1292</v>
      </c>
      <c r="H206" s="48">
        <v>43434</v>
      </c>
      <c r="I206" s="48">
        <v>43483</v>
      </c>
      <c r="J206" s="48">
        <v>43483</v>
      </c>
      <c r="K206" s="47">
        <v>394400000</v>
      </c>
      <c r="L206" s="47">
        <v>406900000</v>
      </c>
      <c r="M206" s="47" t="s">
        <v>1800</v>
      </c>
      <c r="N206" s="49">
        <v>4009200000</v>
      </c>
      <c r="O206" s="50"/>
      <c r="P206" s="50"/>
      <c r="Q206" s="51"/>
      <c r="R206" s="49">
        <v>-1495700000</v>
      </c>
      <c r="S206" s="50"/>
      <c r="T206" s="50"/>
      <c r="U206" s="51"/>
      <c r="V206" s="52">
        <v>2513500000</v>
      </c>
      <c r="W206" s="52"/>
      <c r="X206" s="49">
        <v>-1730100000</v>
      </c>
      <c r="Y206" s="50">
        <v>-1192800000</v>
      </c>
      <c r="Z206" s="50"/>
      <c r="AA206" s="50"/>
      <c r="AB206" s="50"/>
      <c r="AC206" s="50">
        <v>-541200000</v>
      </c>
      <c r="AD206" s="50"/>
      <c r="AE206" s="51">
        <v>3900000</v>
      </c>
      <c r="AF206" s="52">
        <v>783400000</v>
      </c>
      <c r="AG206" s="52">
        <v>-222600000</v>
      </c>
      <c r="AH206" s="49">
        <v>-222600000</v>
      </c>
      <c r="AI206" s="50"/>
      <c r="AJ206" s="51"/>
      <c r="AK206" s="54"/>
      <c r="AL206" s="50"/>
      <c r="AM206" s="50"/>
      <c r="AN206" s="51"/>
      <c r="AO206" s="52">
        <v>560800000</v>
      </c>
      <c r="AP206" s="49">
        <v>-136500000</v>
      </c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1"/>
      <c r="BD206" s="54">
        <v>424300000</v>
      </c>
      <c r="BE206" s="50">
        <v>115400000</v>
      </c>
      <c r="BF206" s="50"/>
      <c r="BG206" s="50"/>
      <c r="BH206" s="50"/>
      <c r="BI206" s="50">
        <v>-500000</v>
      </c>
      <c r="BJ206" s="56">
        <v>539200000</v>
      </c>
      <c r="BK206" s="49">
        <v>0</v>
      </c>
      <c r="BL206" s="50">
        <v>0</v>
      </c>
      <c r="BM206" s="51"/>
      <c r="BN206" s="39">
        <v>539200000</v>
      </c>
      <c r="BO206" s="58">
        <v>3100000</v>
      </c>
      <c r="BP206" s="39">
        <v>542300000</v>
      </c>
      <c r="BQ206" s="50"/>
      <c r="BR206" s="50"/>
      <c r="BS206" s="56">
        <v>542300000</v>
      </c>
    </row>
    <row r="207" spans="1:71" x14ac:dyDescent="0.2">
      <c r="A207" s="47" t="s">
        <v>649</v>
      </c>
      <c r="B207" s="47" t="s">
        <v>650</v>
      </c>
      <c r="C207" s="47" t="str">
        <f>VLOOKUP(A207,'[2]S&amp;P 500 Wikipedia'!A:D,3,FALSE)</f>
        <v>Information Technology</v>
      </c>
      <c r="D207" s="47">
        <v>85652</v>
      </c>
      <c r="E207" s="47" t="s">
        <v>16</v>
      </c>
      <c r="F207" s="47">
        <v>2018</v>
      </c>
      <c r="G207" s="47" t="s">
        <v>1292</v>
      </c>
      <c r="H207" s="48">
        <v>43465</v>
      </c>
      <c r="I207" s="48">
        <v>43497</v>
      </c>
      <c r="J207" s="48">
        <v>43497</v>
      </c>
      <c r="K207" s="47">
        <v>4611000000</v>
      </c>
      <c r="L207" s="47">
        <v>4701000000</v>
      </c>
      <c r="M207" s="47" t="s">
        <v>1801</v>
      </c>
      <c r="N207" s="49">
        <v>70848000000</v>
      </c>
      <c r="O207" s="50"/>
      <c r="P207" s="50"/>
      <c r="Q207" s="51"/>
      <c r="R207" s="49">
        <v>-27111000000</v>
      </c>
      <c r="S207" s="50"/>
      <c r="T207" s="50"/>
      <c r="U207" s="51"/>
      <c r="V207" s="52">
        <v>43737000000</v>
      </c>
      <c r="W207" s="52"/>
      <c r="X207" s="49">
        <v>-20493000000</v>
      </c>
      <c r="Y207" s="50">
        <v>-6750000000</v>
      </c>
      <c r="Z207" s="50"/>
      <c r="AA207" s="50"/>
      <c r="AB207" s="50">
        <v>-13543000000</v>
      </c>
      <c r="AC207" s="50">
        <v>-200000000</v>
      </c>
      <c r="AD207" s="50"/>
      <c r="AE207" s="51"/>
      <c r="AF207" s="52">
        <v>23244000000</v>
      </c>
      <c r="AG207" s="52">
        <v>1000000</v>
      </c>
      <c r="AH207" s="49"/>
      <c r="AI207" s="50"/>
      <c r="AJ207" s="51"/>
      <c r="AK207" s="54"/>
      <c r="AL207" s="50"/>
      <c r="AM207" s="50">
        <v>-125000000</v>
      </c>
      <c r="AN207" s="51">
        <v>126000000</v>
      </c>
      <c r="AO207" s="52">
        <v>23245000000</v>
      </c>
      <c r="AP207" s="49">
        <v>72000000</v>
      </c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1"/>
      <c r="BD207" s="54">
        <v>23317000000</v>
      </c>
      <c r="BE207" s="50">
        <v>-2264000000</v>
      </c>
      <c r="BF207" s="50"/>
      <c r="BG207" s="50"/>
      <c r="BH207" s="50"/>
      <c r="BI207" s="50"/>
      <c r="BJ207" s="56">
        <v>21053000000</v>
      </c>
      <c r="BK207" s="49"/>
      <c r="BL207" s="50"/>
      <c r="BM207" s="51"/>
      <c r="BN207" s="39">
        <v>21053000000</v>
      </c>
      <c r="BO207" s="58"/>
      <c r="BP207" s="39">
        <v>21053000000</v>
      </c>
      <c r="BQ207" s="50"/>
      <c r="BR207" s="50"/>
      <c r="BS207" s="56">
        <v>21053000000</v>
      </c>
    </row>
    <row r="208" spans="1:71" x14ac:dyDescent="0.2">
      <c r="A208" s="47" t="s">
        <v>667</v>
      </c>
      <c r="B208" s="47" t="s">
        <v>668</v>
      </c>
      <c r="C208" s="47" t="str">
        <f>VLOOKUP(A208,'[2]S&amp;P 500 Wikipedia'!A:D,3,FALSE)</f>
        <v>Information Technology</v>
      </c>
      <c r="D208" s="47">
        <v>183557</v>
      </c>
      <c r="E208" s="47" t="s">
        <v>16</v>
      </c>
      <c r="F208" s="47">
        <v>2018</v>
      </c>
      <c r="G208" s="47" t="s">
        <v>1292</v>
      </c>
      <c r="H208" s="48">
        <v>43312</v>
      </c>
      <c r="I208" s="48">
        <v>43343</v>
      </c>
      <c r="J208" s="48">
        <v>43343</v>
      </c>
      <c r="K208" s="47">
        <v>256000000</v>
      </c>
      <c r="L208" s="47">
        <v>261000000</v>
      </c>
      <c r="M208" s="47" t="s">
        <v>1802</v>
      </c>
      <c r="N208" s="49">
        <v>5964000000</v>
      </c>
      <c r="O208" s="50"/>
      <c r="P208" s="50"/>
      <c r="Q208" s="51"/>
      <c r="R208" s="49">
        <v>-962000000</v>
      </c>
      <c r="S208" s="50"/>
      <c r="T208" s="50"/>
      <c r="U208" s="51"/>
      <c r="V208" s="52">
        <v>5002000000</v>
      </c>
      <c r="W208" s="52"/>
      <c r="X208" s="49">
        <v>-3505000000</v>
      </c>
      <c r="Y208" s="50">
        <v>-2298000000</v>
      </c>
      <c r="Z208" s="50"/>
      <c r="AA208" s="50"/>
      <c r="AB208" s="50">
        <v>-1186000000</v>
      </c>
      <c r="AC208" s="50">
        <v>-21000000</v>
      </c>
      <c r="AD208" s="50"/>
      <c r="AE208" s="51"/>
      <c r="AF208" s="52">
        <v>1497000000</v>
      </c>
      <c r="AG208" s="52">
        <v>6000000</v>
      </c>
      <c r="AH208" s="49">
        <v>-20000000</v>
      </c>
      <c r="AI208" s="50"/>
      <c r="AJ208" s="51"/>
      <c r="AK208" s="54"/>
      <c r="AL208" s="50"/>
      <c r="AM208" s="50"/>
      <c r="AN208" s="51">
        <v>26000000</v>
      </c>
      <c r="AO208" s="52">
        <v>1503000000</v>
      </c>
      <c r="AP208" s="49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1"/>
      <c r="BD208" s="54">
        <v>1503000000</v>
      </c>
      <c r="BE208" s="50">
        <v>-292000000</v>
      </c>
      <c r="BF208" s="50"/>
      <c r="BG208" s="50"/>
      <c r="BH208" s="50"/>
      <c r="BI208" s="50"/>
      <c r="BJ208" s="56">
        <v>1211000000</v>
      </c>
      <c r="BK208" s="49">
        <v>0</v>
      </c>
      <c r="BL208" s="50">
        <v>0</v>
      </c>
      <c r="BM208" s="51"/>
      <c r="BN208" s="39">
        <v>1211000000</v>
      </c>
      <c r="BO208" s="58"/>
      <c r="BP208" s="39">
        <v>1211000000</v>
      </c>
      <c r="BQ208" s="50"/>
      <c r="BR208" s="50"/>
      <c r="BS208" s="56">
        <v>1211000000</v>
      </c>
    </row>
    <row r="209" spans="1:71" x14ac:dyDescent="0.2">
      <c r="A209" s="47" t="s">
        <v>661</v>
      </c>
      <c r="B209" s="47" t="s">
        <v>662</v>
      </c>
      <c r="C209" s="47" t="str">
        <f>VLOOKUP(A209,'[2]S&amp;P 500 Wikipedia'!A:D,3,FALSE)</f>
        <v>Materials</v>
      </c>
      <c r="D209" s="47">
        <v>261549</v>
      </c>
      <c r="E209" s="47" t="s">
        <v>16</v>
      </c>
      <c r="F209" s="47">
        <v>2018</v>
      </c>
      <c r="G209" s="47" t="s">
        <v>1292</v>
      </c>
      <c r="H209" s="48">
        <v>43465</v>
      </c>
      <c r="I209" s="48">
        <v>43516</v>
      </c>
      <c r="J209" s="48">
        <v>43516</v>
      </c>
      <c r="K209" s="47">
        <v>409100000</v>
      </c>
      <c r="L209" s="47">
        <v>414200000</v>
      </c>
      <c r="M209" s="47" t="s">
        <v>1803</v>
      </c>
      <c r="N209" s="49">
        <v>23306000000</v>
      </c>
      <c r="O209" s="50"/>
      <c r="P209" s="50"/>
      <c r="Q209" s="51"/>
      <c r="R209" s="49">
        <v>-15555000000</v>
      </c>
      <c r="S209" s="50"/>
      <c r="T209" s="50"/>
      <c r="U209" s="51"/>
      <c r="V209" s="52">
        <v>7751000000</v>
      </c>
      <c r="W209" s="52"/>
      <c r="X209" s="49">
        <v>-5283000000</v>
      </c>
      <c r="Y209" s="50">
        <v>-3290000000</v>
      </c>
      <c r="Z209" s="50"/>
      <c r="AA209" s="50"/>
      <c r="AB209" s="50"/>
      <c r="AC209" s="50">
        <v>-1328000000</v>
      </c>
      <c r="AD209" s="50"/>
      <c r="AE209" s="51">
        <v>-665000000</v>
      </c>
      <c r="AF209" s="52">
        <v>2468000000</v>
      </c>
      <c r="AG209" s="52">
        <v>-536000000</v>
      </c>
      <c r="AH209" s="49">
        <v>-536000000</v>
      </c>
      <c r="AI209" s="50"/>
      <c r="AJ209" s="51"/>
      <c r="AK209" s="54"/>
      <c r="AL209" s="50"/>
      <c r="AM209" s="50"/>
      <c r="AN209" s="51"/>
      <c r="AO209" s="52">
        <v>1932000000</v>
      </c>
      <c r="AP209" s="49">
        <v>-151000000</v>
      </c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1"/>
      <c r="BD209" s="54">
        <v>1781000000</v>
      </c>
      <c r="BE209" s="50">
        <v>-445000000</v>
      </c>
      <c r="BF209" s="50"/>
      <c r="BG209" s="50"/>
      <c r="BH209" s="50"/>
      <c r="BI209" s="50">
        <v>336000000</v>
      </c>
      <c r="BJ209" s="56">
        <v>1672000000</v>
      </c>
      <c r="BK209" s="49">
        <v>345000000</v>
      </c>
      <c r="BL209" s="50">
        <v>345000000</v>
      </c>
      <c r="BM209" s="51"/>
      <c r="BN209" s="39">
        <v>2017000000</v>
      </c>
      <c r="BO209" s="58">
        <v>-5000000</v>
      </c>
      <c r="BP209" s="39">
        <v>2012000000</v>
      </c>
      <c r="BQ209" s="50"/>
      <c r="BR209" s="50"/>
      <c r="BS209" s="56">
        <v>2012000000</v>
      </c>
    </row>
    <row r="210" spans="1:71" x14ac:dyDescent="0.2">
      <c r="A210" s="47" t="s">
        <v>664</v>
      </c>
      <c r="B210" s="47" t="s">
        <v>665</v>
      </c>
      <c r="C210" s="47" t="str">
        <f>VLOOKUP(A210,'[2]S&amp;P 500 Wikipedia'!A:D,3,FALSE)</f>
        <v>Communication Services</v>
      </c>
      <c r="D210" s="47">
        <v>378168</v>
      </c>
      <c r="E210" s="47" t="s">
        <v>16</v>
      </c>
      <c r="F210" s="47">
        <v>2018</v>
      </c>
      <c r="G210" s="47" t="s">
        <v>1292</v>
      </c>
      <c r="H210" s="48">
        <v>43465</v>
      </c>
      <c r="I210" s="48">
        <v>43521</v>
      </c>
      <c r="J210" s="48">
        <v>43521</v>
      </c>
      <c r="K210" s="47">
        <v>383300000</v>
      </c>
      <c r="L210" s="47">
        <v>389000000</v>
      </c>
      <c r="M210" s="47" t="s">
        <v>1804</v>
      </c>
      <c r="N210" s="49">
        <v>9714400000</v>
      </c>
      <c r="O210" s="50">
        <v>9714400000</v>
      </c>
      <c r="P210" s="50"/>
      <c r="Q210" s="51"/>
      <c r="R210" s="49">
        <v>-8336200000</v>
      </c>
      <c r="S210" s="50"/>
      <c r="T210" s="50"/>
      <c r="U210" s="51"/>
      <c r="V210" s="52">
        <v>1378200000</v>
      </c>
      <c r="W210" s="52"/>
      <c r="X210" s="49">
        <v>-369400000</v>
      </c>
      <c r="Y210" s="50">
        <v>-166500000</v>
      </c>
      <c r="Z210" s="50"/>
      <c r="AA210" s="50"/>
      <c r="AB210" s="50"/>
      <c r="AC210" s="50">
        <v>-202900000</v>
      </c>
      <c r="AD210" s="50"/>
      <c r="AE210" s="51"/>
      <c r="AF210" s="52">
        <v>1008800000</v>
      </c>
      <c r="AG210" s="52">
        <v>-170800000</v>
      </c>
      <c r="AH210" s="49">
        <v>-101200000</v>
      </c>
      <c r="AI210" s="50"/>
      <c r="AJ210" s="51"/>
      <c r="AK210" s="54"/>
      <c r="AL210" s="50"/>
      <c r="AM210" s="50"/>
      <c r="AN210" s="51">
        <v>-69600000</v>
      </c>
      <c r="AO210" s="52">
        <v>838000000</v>
      </c>
      <c r="AP210" s="49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1"/>
      <c r="BD210" s="54">
        <v>838000000</v>
      </c>
      <c r="BE210" s="50">
        <v>-199200000</v>
      </c>
      <c r="BF210" s="50"/>
      <c r="BG210" s="50"/>
      <c r="BH210" s="50"/>
      <c r="BI210" s="50">
        <v>-1100000</v>
      </c>
      <c r="BJ210" s="56">
        <v>637700000</v>
      </c>
      <c r="BK210" s="49"/>
      <c r="BL210" s="50"/>
      <c r="BM210" s="51"/>
      <c r="BN210" s="39">
        <v>637700000</v>
      </c>
      <c r="BO210" s="58">
        <v>-18800000</v>
      </c>
      <c r="BP210" s="39">
        <v>618900000</v>
      </c>
      <c r="BQ210" s="50"/>
      <c r="BR210" s="50"/>
      <c r="BS210" s="56">
        <v>618900000</v>
      </c>
    </row>
    <row r="211" spans="1:71" x14ac:dyDescent="0.2">
      <c r="A211" s="47" t="s">
        <v>676</v>
      </c>
      <c r="B211" s="47" t="s">
        <v>677</v>
      </c>
      <c r="C211" s="47" t="str">
        <f>VLOOKUP(A211,'[2]S&amp;P 500 Wikipedia'!A:D,3,FALSE)</f>
        <v>Information Technology</v>
      </c>
      <c r="D211" s="47">
        <v>570971</v>
      </c>
      <c r="E211" s="47" t="s">
        <v>16</v>
      </c>
      <c r="F211" s="47">
        <v>2018</v>
      </c>
      <c r="G211" s="47" t="s">
        <v>1292</v>
      </c>
      <c r="H211" s="48">
        <v>43465</v>
      </c>
      <c r="I211" s="48">
        <v>43523</v>
      </c>
      <c r="J211" s="48">
        <v>43523</v>
      </c>
      <c r="K211" s="47">
        <v>53522000</v>
      </c>
      <c r="L211" s="47">
        <v>54726000</v>
      </c>
      <c r="M211" s="47" t="s">
        <v>1805</v>
      </c>
      <c r="N211" s="49">
        <v>1459874000</v>
      </c>
      <c r="O211" s="50"/>
      <c r="P211" s="50"/>
      <c r="Q211" s="51"/>
      <c r="R211" s="49">
        <v>-659606000</v>
      </c>
      <c r="S211" s="50"/>
      <c r="T211" s="50"/>
      <c r="U211" s="51"/>
      <c r="V211" s="52">
        <v>800268000</v>
      </c>
      <c r="W211" s="52"/>
      <c r="X211" s="49">
        <v>-283013000</v>
      </c>
      <c r="Y211" s="50">
        <v>-160244000</v>
      </c>
      <c r="Z211" s="50"/>
      <c r="AA211" s="50"/>
      <c r="AB211" s="50">
        <v>-122769000</v>
      </c>
      <c r="AC211" s="50"/>
      <c r="AD211" s="50"/>
      <c r="AE211" s="51"/>
      <c r="AF211" s="52">
        <v>517255000</v>
      </c>
      <c r="AG211" s="52">
        <v>17140000</v>
      </c>
      <c r="AH211" s="49">
        <v>9057000</v>
      </c>
      <c r="AI211" s="50"/>
      <c r="AJ211" s="51"/>
      <c r="AK211" s="54"/>
      <c r="AL211" s="50">
        <v>6150000</v>
      </c>
      <c r="AM211" s="50"/>
      <c r="AN211" s="51">
        <v>1933000</v>
      </c>
      <c r="AO211" s="52">
        <v>534395000</v>
      </c>
      <c r="AP211" s="49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1"/>
      <c r="BD211" s="54">
        <v>534395000</v>
      </c>
      <c r="BE211" s="50">
        <v>-130226000</v>
      </c>
      <c r="BF211" s="50"/>
      <c r="BG211" s="50"/>
      <c r="BH211" s="50"/>
      <c r="BI211" s="50"/>
      <c r="BJ211" s="56">
        <v>404169000</v>
      </c>
      <c r="BK211" s="49"/>
      <c r="BL211" s="50"/>
      <c r="BM211" s="51"/>
      <c r="BN211" s="39">
        <v>404169000</v>
      </c>
      <c r="BO211" s="58">
        <v>-142000</v>
      </c>
      <c r="BP211" s="39">
        <v>404027000</v>
      </c>
      <c r="BQ211" s="50"/>
      <c r="BR211" s="50"/>
      <c r="BS211" s="56">
        <v>404027000</v>
      </c>
    </row>
    <row r="212" spans="1:71" x14ac:dyDescent="0.2">
      <c r="A212" s="47" t="s">
        <v>679</v>
      </c>
      <c r="B212" s="47" t="s">
        <v>680</v>
      </c>
      <c r="C212" s="47" t="str">
        <f>VLOOKUP(A212,'[2]S&amp;P 500 Wikipedia'!A:D,3,FALSE)</f>
        <v>Health Care</v>
      </c>
      <c r="D212" s="47">
        <v>744724</v>
      </c>
      <c r="E212" s="47" t="s">
        <v>16</v>
      </c>
      <c r="F212" s="47">
        <v>2018</v>
      </c>
      <c r="G212" s="47" t="s">
        <v>1292</v>
      </c>
      <c r="H212" s="48">
        <v>43465</v>
      </c>
      <c r="I212" s="48">
        <v>43515</v>
      </c>
      <c r="J212" s="48">
        <v>43515</v>
      </c>
      <c r="K212" s="47">
        <v>203700000</v>
      </c>
      <c r="L212" s="47">
        <v>208200000</v>
      </c>
      <c r="M212" s="47" t="s">
        <v>1806</v>
      </c>
      <c r="N212" s="49">
        <v>10412000000</v>
      </c>
      <c r="O212" s="50"/>
      <c r="P212" s="50"/>
      <c r="Q212" s="51"/>
      <c r="R212" s="49">
        <v>-6746000000</v>
      </c>
      <c r="S212" s="50"/>
      <c r="T212" s="50"/>
      <c r="U212" s="51"/>
      <c r="V212" s="52">
        <v>3666000000</v>
      </c>
      <c r="W212" s="52"/>
      <c r="X212" s="49">
        <v>-2857000000</v>
      </c>
      <c r="Y212" s="50">
        <v>-1716000000</v>
      </c>
      <c r="Z212" s="50"/>
      <c r="AA212" s="50"/>
      <c r="AB212" s="50"/>
      <c r="AC212" s="50">
        <v>-1141000000</v>
      </c>
      <c r="AD212" s="50"/>
      <c r="AE212" s="51"/>
      <c r="AF212" s="52">
        <v>809000000</v>
      </c>
      <c r="AG212" s="52">
        <v>-411000000</v>
      </c>
      <c r="AH212" s="49">
        <v>-406000000</v>
      </c>
      <c r="AI212" s="50"/>
      <c r="AJ212" s="51"/>
      <c r="AK212" s="54"/>
      <c r="AL212" s="50"/>
      <c r="AM212" s="50"/>
      <c r="AN212" s="51">
        <v>-5000000</v>
      </c>
      <c r="AO212" s="52">
        <v>398000000</v>
      </c>
      <c r="AP212" s="49">
        <v>-70000000</v>
      </c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1"/>
      <c r="BD212" s="54">
        <v>328000000</v>
      </c>
      <c r="BE212" s="50">
        <v>-59000000</v>
      </c>
      <c r="BF212" s="50"/>
      <c r="BG212" s="50"/>
      <c r="BH212" s="50"/>
      <c r="BI212" s="50">
        <v>15000000</v>
      </c>
      <c r="BJ212" s="56">
        <v>284000000</v>
      </c>
      <c r="BK212" s="49"/>
      <c r="BL212" s="50"/>
      <c r="BM212" s="51"/>
      <c r="BN212" s="39">
        <v>284000000</v>
      </c>
      <c r="BO212" s="58">
        <v>-25000000</v>
      </c>
      <c r="BP212" s="39">
        <v>259000000</v>
      </c>
      <c r="BQ212" s="50"/>
      <c r="BR212" s="50"/>
      <c r="BS212" s="56">
        <v>259000000</v>
      </c>
    </row>
    <row r="213" spans="1:71" x14ac:dyDescent="0.2">
      <c r="A213" s="47" t="s">
        <v>646</v>
      </c>
      <c r="B213" s="47" t="s">
        <v>647</v>
      </c>
      <c r="C213" s="47" t="str">
        <f>VLOOKUP(A213,'[2]S&amp;P 500 Wikipedia'!A:D,3,FALSE)</f>
        <v>Industrials</v>
      </c>
      <c r="D213" s="47">
        <v>378166</v>
      </c>
      <c r="E213" s="47" t="s">
        <v>16</v>
      </c>
      <c r="F213" s="47">
        <v>2018</v>
      </c>
      <c r="G213" s="47" t="s">
        <v>1292</v>
      </c>
      <c r="H213" s="48">
        <v>43465</v>
      </c>
      <c r="I213" s="48">
        <v>43508</v>
      </c>
      <c r="J213" s="48">
        <v>43508</v>
      </c>
      <c r="K213" s="47">
        <v>247200000</v>
      </c>
      <c r="L213" s="47">
        <v>250100000</v>
      </c>
      <c r="M213" s="47" t="s">
        <v>1807</v>
      </c>
      <c r="N213" s="49">
        <v>15668200000</v>
      </c>
      <c r="O213" s="50"/>
      <c r="P213" s="50"/>
      <c r="Q213" s="51"/>
      <c r="R213" s="49">
        <v>-10847600000</v>
      </c>
      <c r="S213" s="50"/>
      <c r="T213" s="50"/>
      <c r="U213" s="51"/>
      <c r="V213" s="52">
        <v>4820600000</v>
      </c>
      <c r="W213" s="52"/>
      <c r="X213" s="49">
        <v>-2903200000</v>
      </c>
      <c r="Y213" s="50">
        <v>-2903200000</v>
      </c>
      <c r="Z213" s="50"/>
      <c r="AA213" s="50"/>
      <c r="AB213" s="50"/>
      <c r="AC213" s="50"/>
      <c r="AD213" s="50"/>
      <c r="AE213" s="51"/>
      <c r="AF213" s="52">
        <v>1917400000</v>
      </c>
      <c r="AG213" s="52">
        <v>-257100000</v>
      </c>
      <c r="AH213" s="49">
        <v>-220700000</v>
      </c>
      <c r="AI213" s="50"/>
      <c r="AJ213" s="51"/>
      <c r="AK213" s="54"/>
      <c r="AL213" s="50"/>
      <c r="AM213" s="50"/>
      <c r="AN213" s="51">
        <v>-36400000</v>
      </c>
      <c r="AO213" s="52">
        <v>1660300000</v>
      </c>
      <c r="AP213" s="49">
        <v>0</v>
      </c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1"/>
      <c r="BD213" s="54">
        <v>1660300000</v>
      </c>
      <c r="BE213" s="50">
        <v>-281300000</v>
      </c>
      <c r="BF213" s="50"/>
      <c r="BG213" s="50"/>
      <c r="BH213" s="50"/>
      <c r="BI213" s="50"/>
      <c r="BJ213" s="56">
        <v>1379000000</v>
      </c>
      <c r="BK213" s="49">
        <v>-21500000</v>
      </c>
      <c r="BL213" s="50">
        <v>-21500000</v>
      </c>
      <c r="BM213" s="51"/>
      <c r="BN213" s="39">
        <v>1357500000</v>
      </c>
      <c r="BO213" s="58">
        <v>-19900000</v>
      </c>
      <c r="BP213" s="39">
        <v>1337600000</v>
      </c>
      <c r="BQ213" s="50"/>
      <c r="BR213" s="50"/>
      <c r="BS213" s="56">
        <v>1337600000</v>
      </c>
    </row>
    <row r="214" spans="1:71" x14ac:dyDescent="0.2">
      <c r="A214" s="47" t="s">
        <v>682</v>
      </c>
      <c r="B214" s="47" t="s">
        <v>683</v>
      </c>
      <c r="C214" s="47" t="str">
        <f>VLOOKUP(A214,'[2]S&amp;P 500 Wikipedia'!A:D,3,FALSE)</f>
        <v>Real Estate</v>
      </c>
      <c r="D214" s="47">
        <v>378171</v>
      </c>
      <c r="E214" s="47" t="s">
        <v>16</v>
      </c>
      <c r="F214" s="47">
        <v>2018</v>
      </c>
      <c r="G214" s="47" t="s">
        <v>1292</v>
      </c>
      <c r="H214" s="48">
        <v>43465</v>
      </c>
      <c r="I214" s="48">
        <v>43510</v>
      </c>
      <c r="J214" s="48">
        <v>43510</v>
      </c>
      <c r="K214" s="47">
        <v>285913000</v>
      </c>
      <c r="L214" s="47">
        <v>286653000</v>
      </c>
      <c r="M214" s="47" t="s">
        <v>1808</v>
      </c>
      <c r="N214" s="49">
        <v>4225761000</v>
      </c>
      <c r="O214" s="50"/>
      <c r="P214" s="50"/>
      <c r="Q214" s="51"/>
      <c r="R214" s="49">
        <v>-1801582000</v>
      </c>
      <c r="S214" s="50"/>
      <c r="T214" s="50"/>
      <c r="U214" s="51"/>
      <c r="V214" s="52">
        <v>2424179000</v>
      </c>
      <c r="W214" s="52"/>
      <c r="X214" s="49">
        <v>-1678489000</v>
      </c>
      <c r="Y214" s="50">
        <v>-1038975000</v>
      </c>
      <c r="Z214" s="50"/>
      <c r="AA214" s="50"/>
      <c r="AB214" s="50"/>
      <c r="AC214" s="50">
        <v>-639514000</v>
      </c>
      <c r="AD214" s="50"/>
      <c r="AE214" s="51"/>
      <c r="AF214" s="52">
        <v>745690000</v>
      </c>
      <c r="AG214" s="52">
        <v>-397597000</v>
      </c>
      <c r="AH214" s="49">
        <v>-409289000</v>
      </c>
      <c r="AI214" s="50"/>
      <c r="AJ214" s="51"/>
      <c r="AK214" s="54"/>
      <c r="AL214" s="50"/>
      <c r="AM214" s="50"/>
      <c r="AN214" s="51">
        <v>11692000</v>
      </c>
      <c r="AO214" s="52">
        <v>348093000</v>
      </c>
      <c r="AP214" s="49">
        <v>65146000</v>
      </c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1"/>
      <c r="BD214" s="54">
        <v>413239000</v>
      </c>
      <c r="BE214" s="50">
        <v>-36263000</v>
      </c>
      <c r="BF214" s="50"/>
      <c r="BG214" s="50"/>
      <c r="BH214" s="50"/>
      <c r="BI214" s="50"/>
      <c r="BJ214" s="56">
        <v>376976000</v>
      </c>
      <c r="BK214" s="49">
        <v>-12427000</v>
      </c>
      <c r="BL214" s="50">
        <v>-12427000</v>
      </c>
      <c r="BM214" s="51"/>
      <c r="BN214" s="39">
        <v>364549000</v>
      </c>
      <c r="BO214" s="58">
        <v>-1198000</v>
      </c>
      <c r="BP214" s="39">
        <v>363351000</v>
      </c>
      <c r="BQ214" s="50"/>
      <c r="BR214" s="50"/>
      <c r="BS214" s="56">
        <v>363351000</v>
      </c>
    </row>
    <row r="215" spans="1:71" x14ac:dyDescent="0.2">
      <c r="A215" s="47" t="s">
        <v>670</v>
      </c>
      <c r="B215" s="47" t="s">
        <v>671</v>
      </c>
      <c r="C215" s="47" t="str">
        <f>VLOOKUP(A215,'[2]S&amp;P 500 Wikipedia'!A:D,3,FALSE)</f>
        <v>Health Care</v>
      </c>
      <c r="D215" s="47">
        <v>103498</v>
      </c>
      <c r="E215" s="47" t="s">
        <v>16</v>
      </c>
      <c r="F215" s="47">
        <v>2018</v>
      </c>
      <c r="G215" s="47" t="s">
        <v>1292</v>
      </c>
      <c r="H215" s="48">
        <v>43465</v>
      </c>
      <c r="I215" s="48">
        <v>43500</v>
      </c>
      <c r="J215" s="48">
        <v>43500</v>
      </c>
      <c r="K215" s="47">
        <v>113700000</v>
      </c>
      <c r="L215" s="47">
        <v>118800000</v>
      </c>
      <c r="M215" s="47" t="s">
        <v>1809</v>
      </c>
      <c r="N215" s="49">
        <v>3724200000</v>
      </c>
      <c r="O215" s="50"/>
      <c r="P215" s="50"/>
      <c r="Q215" s="51"/>
      <c r="R215" s="49">
        <v>-1120100000</v>
      </c>
      <c r="S215" s="50"/>
      <c r="T215" s="50"/>
      <c r="U215" s="51"/>
      <c r="V215" s="52">
        <v>2604100000</v>
      </c>
      <c r="W215" s="52"/>
      <c r="X215" s="49">
        <v>-1404700000</v>
      </c>
      <c r="Y215" s="50">
        <v>-986600000</v>
      </c>
      <c r="Z215" s="50"/>
      <c r="AA215" s="50"/>
      <c r="AB215" s="50">
        <v>-418100000</v>
      </c>
      <c r="AC215" s="50"/>
      <c r="AD215" s="50"/>
      <c r="AE215" s="51"/>
      <c r="AF215" s="52">
        <v>1199400000</v>
      </c>
      <c r="AG215" s="52">
        <v>80100000</v>
      </c>
      <c r="AH215" s="49"/>
      <c r="AI215" s="50"/>
      <c r="AJ215" s="51"/>
      <c r="AK215" s="54"/>
      <c r="AL215" s="50"/>
      <c r="AM215" s="50"/>
      <c r="AN215" s="51">
        <v>80100000</v>
      </c>
      <c r="AO215" s="52">
        <v>1279500000</v>
      </c>
      <c r="AP215" s="49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1"/>
      <c r="BD215" s="54">
        <v>1279500000</v>
      </c>
      <c r="BE215" s="50">
        <v>-154500000</v>
      </c>
      <c r="BF215" s="50"/>
      <c r="BG215" s="50"/>
      <c r="BH215" s="50"/>
      <c r="BI215" s="50"/>
      <c r="BJ215" s="56">
        <v>1125000000</v>
      </c>
      <c r="BK215" s="49"/>
      <c r="BL215" s="50"/>
      <c r="BM215" s="51"/>
      <c r="BN215" s="39">
        <v>1125000000</v>
      </c>
      <c r="BO215" s="58">
        <v>2900000</v>
      </c>
      <c r="BP215" s="39">
        <v>1127900000</v>
      </c>
      <c r="BQ215" s="50"/>
      <c r="BR215" s="50"/>
      <c r="BS215" s="56">
        <v>1127900000</v>
      </c>
    </row>
    <row r="216" spans="1:71" x14ac:dyDescent="0.2">
      <c r="A216" s="47" t="s">
        <v>547</v>
      </c>
      <c r="B216" s="47" t="s">
        <v>548</v>
      </c>
      <c r="C216" s="47" t="str">
        <f>VLOOKUP(A216,'[2]S&amp;P 500 Wikipedia'!A:D,3,FALSE)</f>
        <v>Information Technology</v>
      </c>
      <c r="D216" s="47">
        <v>447532</v>
      </c>
      <c r="E216" s="47" t="s">
        <v>16</v>
      </c>
      <c r="F216" s="47">
        <v>2018</v>
      </c>
      <c r="G216" s="47" t="s">
        <v>1292</v>
      </c>
      <c r="H216" s="48">
        <v>43465</v>
      </c>
      <c r="I216" s="48">
        <v>43518</v>
      </c>
      <c r="J216" s="48">
        <v>43518</v>
      </c>
      <c r="K216" s="47">
        <v>90827000</v>
      </c>
      <c r="L216" s="47">
        <v>92122000</v>
      </c>
      <c r="M216" s="47" t="s">
        <v>1810</v>
      </c>
      <c r="N216" s="49">
        <v>3975454000</v>
      </c>
      <c r="O216" s="50"/>
      <c r="P216" s="50"/>
      <c r="Q216" s="51"/>
      <c r="R216" s="49">
        <v>-1468800000</v>
      </c>
      <c r="S216" s="50"/>
      <c r="T216" s="50"/>
      <c r="U216" s="51"/>
      <c r="V216" s="52">
        <v>2506654000</v>
      </c>
      <c r="W216" s="52"/>
      <c r="X216" s="49">
        <v>-2139742000</v>
      </c>
      <c r="Y216" s="50">
        <v>-1884141000</v>
      </c>
      <c r="Z216" s="50"/>
      <c r="AA216" s="50"/>
      <c r="AB216" s="50"/>
      <c r="AC216" s="50">
        <v>-255601000</v>
      </c>
      <c r="AD216" s="50"/>
      <c r="AE216" s="51"/>
      <c r="AF216" s="52">
        <v>366912000</v>
      </c>
      <c r="AG216" s="52">
        <v>-124041000</v>
      </c>
      <c r="AH216" s="49">
        <v>-124208000</v>
      </c>
      <c r="AI216" s="50"/>
      <c r="AJ216" s="51"/>
      <c r="AK216" s="54"/>
      <c r="AL216" s="50"/>
      <c r="AM216" s="50"/>
      <c r="AN216" s="51">
        <v>167000</v>
      </c>
      <c r="AO216" s="52">
        <v>242871000</v>
      </c>
      <c r="AP216" s="49">
        <v>-107197000</v>
      </c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1"/>
      <c r="BD216" s="54">
        <v>135674000</v>
      </c>
      <c r="BE216" s="50">
        <v>-58665000</v>
      </c>
      <c r="BF216" s="50"/>
      <c r="BG216" s="50"/>
      <c r="BH216" s="50"/>
      <c r="BI216" s="50"/>
      <c r="BJ216" s="56">
        <v>77009000</v>
      </c>
      <c r="BK216" s="49">
        <v>45447000</v>
      </c>
      <c r="BL216" s="50">
        <v>45447000</v>
      </c>
      <c r="BM216" s="51"/>
      <c r="BN216" s="39">
        <v>122456000</v>
      </c>
      <c r="BO216" s="58"/>
      <c r="BP216" s="39">
        <v>122456000</v>
      </c>
      <c r="BQ216" s="50"/>
      <c r="BR216" s="50"/>
      <c r="BS216" s="56">
        <v>122456000</v>
      </c>
    </row>
    <row r="217" spans="1:71" x14ac:dyDescent="0.2">
      <c r="A217" s="47" t="s">
        <v>637</v>
      </c>
      <c r="B217" s="47" t="s">
        <v>638</v>
      </c>
      <c r="C217" s="47" t="str">
        <f>VLOOKUP(A217,'[2]S&amp;P 500 Wikipedia'!A:D,3,FALSE)</f>
        <v>Industrials</v>
      </c>
      <c r="D217" s="47">
        <v>378165</v>
      </c>
      <c r="E217" s="47" t="s">
        <v>16</v>
      </c>
      <c r="F217" s="47">
        <v>2018</v>
      </c>
      <c r="G217" s="47" t="s">
        <v>1292</v>
      </c>
      <c r="H217" s="48">
        <v>43465</v>
      </c>
      <c r="I217" s="48">
        <v>43511</v>
      </c>
      <c r="J217" s="48">
        <v>43511</v>
      </c>
      <c r="K217" s="47">
        <v>335000000</v>
      </c>
      <c r="L217" s="47">
        <v>337100000</v>
      </c>
      <c r="M217" s="47" t="s">
        <v>1811</v>
      </c>
      <c r="N217" s="49">
        <v>14768000000</v>
      </c>
      <c r="O217" s="50"/>
      <c r="P217" s="50"/>
      <c r="Q217" s="51"/>
      <c r="R217" s="49">
        <v>-8604000000</v>
      </c>
      <c r="S217" s="50"/>
      <c r="T217" s="50"/>
      <c r="U217" s="51"/>
      <c r="V217" s="52">
        <v>6164000000</v>
      </c>
      <c r="W217" s="52"/>
      <c r="X217" s="49">
        <v>-2580000000</v>
      </c>
      <c r="Y217" s="50">
        <v>-2391000000</v>
      </c>
      <c r="Z217" s="50"/>
      <c r="AA217" s="50"/>
      <c r="AB217" s="50"/>
      <c r="AC217" s="50"/>
      <c r="AD217" s="50"/>
      <c r="AE217" s="51">
        <v>-189000000</v>
      </c>
      <c r="AF217" s="52">
        <v>3584000000</v>
      </c>
      <c r="AG217" s="52">
        <v>-190000000</v>
      </c>
      <c r="AH217" s="49">
        <v>-257000000</v>
      </c>
      <c r="AI217" s="50"/>
      <c r="AJ217" s="51"/>
      <c r="AK217" s="54"/>
      <c r="AL217" s="50"/>
      <c r="AM217" s="50"/>
      <c r="AN217" s="51">
        <v>67000000</v>
      </c>
      <c r="AO217" s="52">
        <v>3394000000</v>
      </c>
      <c r="AP217" s="49">
        <v>0</v>
      </c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1"/>
      <c r="BD217" s="54">
        <v>3394000000</v>
      </c>
      <c r="BE217" s="50">
        <v>-831000000</v>
      </c>
      <c r="BF217" s="50"/>
      <c r="BG217" s="50"/>
      <c r="BH217" s="50"/>
      <c r="BI217" s="50"/>
      <c r="BJ217" s="56">
        <v>2563000000</v>
      </c>
      <c r="BK217" s="49"/>
      <c r="BL217" s="50"/>
      <c r="BM217" s="51"/>
      <c r="BN217" s="39">
        <v>2563000000</v>
      </c>
      <c r="BO217" s="58"/>
      <c r="BP217" s="39">
        <v>2563000000</v>
      </c>
      <c r="BQ217" s="50"/>
      <c r="BR217" s="50"/>
      <c r="BS217" s="56">
        <v>2563000000</v>
      </c>
    </row>
    <row r="218" spans="1:71" x14ac:dyDescent="0.2">
      <c r="A218" s="47" t="s">
        <v>673</v>
      </c>
      <c r="B218" s="47" t="s">
        <v>674</v>
      </c>
      <c r="C218" s="47" t="str">
        <f>VLOOKUP(A218,'[2]S&amp;P 500 Wikipedia'!A:D,3,FALSE)</f>
        <v>Financials</v>
      </c>
      <c r="D218" s="47">
        <v>378170</v>
      </c>
      <c r="E218" s="47" t="s">
        <v>16</v>
      </c>
      <c r="F218" s="47">
        <v>2018</v>
      </c>
      <c r="G218" s="47" t="s">
        <v>1292</v>
      </c>
      <c r="H218" s="48">
        <v>43465</v>
      </c>
      <c r="I218" s="48">
        <v>43518</v>
      </c>
      <c r="J218" s="48">
        <v>43518</v>
      </c>
      <c r="K218" s="47">
        <v>412400000</v>
      </c>
      <c r="L218" s="47">
        <v>412500000</v>
      </c>
      <c r="M218" s="47" t="s">
        <v>1812</v>
      </c>
      <c r="N218" s="49">
        <v>5314100000</v>
      </c>
      <c r="O218" s="50"/>
      <c r="P218" s="50"/>
      <c r="Q218" s="51"/>
      <c r="R218" s="49">
        <v>-3102600000</v>
      </c>
      <c r="S218" s="50"/>
      <c r="T218" s="50"/>
      <c r="U218" s="51"/>
      <c r="V218" s="52">
        <v>2211500000</v>
      </c>
      <c r="W218" s="52"/>
      <c r="X218" s="49">
        <v>-869700000</v>
      </c>
      <c r="Y218" s="50">
        <v>-459200000</v>
      </c>
      <c r="Z218" s="50"/>
      <c r="AA218" s="50"/>
      <c r="AB218" s="50"/>
      <c r="AC218" s="50"/>
      <c r="AD218" s="50"/>
      <c r="AE218" s="51">
        <v>-410500000</v>
      </c>
      <c r="AF218" s="52">
        <v>1341800000</v>
      </c>
      <c r="AG218" s="52">
        <v>-66800000</v>
      </c>
      <c r="AH218" s="49">
        <v>-90200000</v>
      </c>
      <c r="AI218" s="50">
        <v>-111500000</v>
      </c>
      <c r="AJ218" s="51">
        <v>21300000</v>
      </c>
      <c r="AK218" s="54"/>
      <c r="AL218" s="50"/>
      <c r="AM218" s="50">
        <v>33800000</v>
      </c>
      <c r="AN218" s="51">
        <v>-10400000</v>
      </c>
      <c r="AO218" s="52">
        <v>1275000000</v>
      </c>
      <c r="AP218" s="49">
        <v>-136900000</v>
      </c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1"/>
      <c r="BD218" s="54">
        <v>1138100000</v>
      </c>
      <c r="BE218" s="50">
        <v>-255000000</v>
      </c>
      <c r="BF218" s="50"/>
      <c r="BG218" s="50"/>
      <c r="BH218" s="50"/>
      <c r="BI218" s="50"/>
      <c r="BJ218" s="56">
        <v>883100000</v>
      </c>
      <c r="BK218" s="49"/>
      <c r="BL218" s="50"/>
      <c r="BM218" s="51"/>
      <c r="BN218" s="39">
        <v>883100000</v>
      </c>
      <c r="BO218" s="58">
        <v>-300000</v>
      </c>
      <c r="BP218" s="39">
        <v>882800000</v>
      </c>
      <c r="BQ218" s="50"/>
      <c r="BR218" s="50"/>
      <c r="BS218" s="56">
        <v>882800000</v>
      </c>
    </row>
    <row r="219" spans="1:71" x14ac:dyDescent="0.2">
      <c r="A219" s="47" t="s">
        <v>685</v>
      </c>
      <c r="B219" s="47" t="s">
        <v>686</v>
      </c>
      <c r="C219" s="47" t="str">
        <f>VLOOKUP(A219,'[2]S&amp;P 500 Wikipedia'!A:D,3,FALSE)</f>
        <v>Industrials</v>
      </c>
      <c r="D219" s="47">
        <v>378173</v>
      </c>
      <c r="E219" s="47" t="s">
        <v>16</v>
      </c>
      <c r="F219" s="47">
        <v>2018</v>
      </c>
      <c r="G219" s="47" t="s">
        <v>1292</v>
      </c>
      <c r="H219" s="48">
        <v>43465</v>
      </c>
      <c r="I219" s="48">
        <v>43518</v>
      </c>
      <c r="J219" s="48">
        <v>43518</v>
      </c>
      <c r="K219" s="47">
        <v>109375000</v>
      </c>
      <c r="L219" s="47">
        <v>110428000</v>
      </c>
      <c r="M219" s="47" t="s">
        <v>1813</v>
      </c>
      <c r="N219" s="49">
        <v>8614874000</v>
      </c>
      <c r="O219" s="50"/>
      <c r="P219" s="50"/>
      <c r="Q219" s="51"/>
      <c r="R219" s="49">
        <v>-6819764000</v>
      </c>
      <c r="S219" s="50"/>
      <c r="T219" s="50"/>
      <c r="U219" s="51"/>
      <c r="V219" s="52">
        <v>1795110000</v>
      </c>
      <c r="W219" s="52"/>
      <c r="X219" s="49">
        <v>-1114089000</v>
      </c>
      <c r="Y219" s="50">
        <v>-163270000</v>
      </c>
      <c r="Z219" s="50"/>
      <c r="AA219" s="50"/>
      <c r="AB219" s="50"/>
      <c r="AC219" s="50">
        <v>-435893000</v>
      </c>
      <c r="AD219" s="50"/>
      <c r="AE219" s="51">
        <v>-514926000</v>
      </c>
      <c r="AF219" s="52">
        <v>681021000</v>
      </c>
      <c r="AG219" s="52">
        <v>-40203000</v>
      </c>
      <c r="AH219" s="49">
        <v>-40203000</v>
      </c>
      <c r="AI219" s="50"/>
      <c r="AJ219" s="51"/>
      <c r="AK219" s="54"/>
      <c r="AL219" s="50"/>
      <c r="AM219" s="50"/>
      <c r="AN219" s="51"/>
      <c r="AO219" s="52">
        <v>640818000</v>
      </c>
      <c r="AP219" s="49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1"/>
      <c r="BD219" s="54">
        <v>640818000</v>
      </c>
      <c r="BE219" s="50">
        <v>-151233000</v>
      </c>
      <c r="BF219" s="50"/>
      <c r="BG219" s="50"/>
      <c r="BH219" s="50"/>
      <c r="BI219" s="50"/>
      <c r="BJ219" s="56">
        <v>489585000</v>
      </c>
      <c r="BK219" s="49"/>
      <c r="BL219" s="50"/>
      <c r="BM219" s="51"/>
      <c r="BN219" s="39">
        <v>489585000</v>
      </c>
      <c r="BO219" s="58"/>
      <c r="BP219" s="39">
        <v>489585000</v>
      </c>
      <c r="BQ219" s="50"/>
      <c r="BR219" s="50"/>
      <c r="BS219" s="56">
        <v>489585000</v>
      </c>
    </row>
    <row r="220" spans="1:71" x14ac:dyDescent="0.2">
      <c r="A220" s="47" t="s">
        <v>700</v>
      </c>
      <c r="B220" s="47" t="s">
        <v>701</v>
      </c>
      <c r="C220" s="47" t="str">
        <f>VLOOKUP(A220,'[2]S&amp;P 500 Wikipedia'!A:D,3,FALSE)</f>
        <v>Industrials</v>
      </c>
      <c r="D220" s="47">
        <v>360440</v>
      </c>
      <c r="E220" s="47" t="s">
        <v>16</v>
      </c>
      <c r="F220" s="47">
        <v>2015</v>
      </c>
      <c r="G220" s="47" t="s">
        <v>1292</v>
      </c>
      <c r="H220" s="48">
        <v>42277</v>
      </c>
      <c r="I220" s="48">
        <v>42326</v>
      </c>
      <c r="J220" s="48">
        <v>42697</v>
      </c>
      <c r="K220" s="47">
        <v>625716000</v>
      </c>
      <c r="L220" s="47">
        <v>631732500</v>
      </c>
      <c r="M220" s="47" t="s">
        <v>702</v>
      </c>
      <c r="N220" s="49">
        <v>37179000000</v>
      </c>
      <c r="O220" s="50"/>
      <c r="P220" s="50"/>
      <c r="Q220" s="51"/>
      <c r="R220" s="49">
        <v>-30732000000</v>
      </c>
      <c r="S220" s="50"/>
      <c r="T220" s="50"/>
      <c r="U220" s="51"/>
      <c r="V220" s="52">
        <v>6447000000</v>
      </c>
      <c r="W220" s="52"/>
      <c r="X220" s="49">
        <v>-3986000000</v>
      </c>
      <c r="Y220" s="50">
        <v>-3986000000</v>
      </c>
      <c r="Z220" s="50"/>
      <c r="AA220" s="50"/>
      <c r="AB220" s="50"/>
      <c r="AC220" s="50"/>
      <c r="AD220" s="50"/>
      <c r="AE220" s="51"/>
      <c r="AF220" s="52">
        <v>2461000000</v>
      </c>
      <c r="AG220" s="52">
        <v>375000000</v>
      </c>
      <c r="AH220" s="49">
        <v>0</v>
      </c>
      <c r="AI220" s="50"/>
      <c r="AJ220" s="51"/>
      <c r="AK220" s="54"/>
      <c r="AL220" s="50"/>
      <c r="AM220" s="50">
        <v>375000000</v>
      </c>
      <c r="AN220" s="51"/>
      <c r="AO220" s="52">
        <v>2836000000</v>
      </c>
      <c r="AP220" s="49">
        <v>-685000000</v>
      </c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1"/>
      <c r="BD220" s="54">
        <v>2151000000</v>
      </c>
      <c r="BE220" s="50">
        <v>-600000000</v>
      </c>
      <c r="BF220" s="50"/>
      <c r="BG220" s="50"/>
      <c r="BH220" s="50"/>
      <c r="BI220" s="50"/>
      <c r="BJ220" s="56">
        <v>1551000000</v>
      </c>
      <c r="BK220" s="49">
        <v>128000000</v>
      </c>
      <c r="BL220" s="50">
        <v>128000000</v>
      </c>
      <c r="BM220" s="51"/>
      <c r="BN220" s="39">
        <v>1679000000</v>
      </c>
      <c r="BO220" s="58">
        <v>-116000000</v>
      </c>
      <c r="BP220" s="39">
        <v>1563000000</v>
      </c>
      <c r="BQ220" s="50"/>
      <c r="BR220" s="50"/>
      <c r="BS220" s="56">
        <v>1563000000</v>
      </c>
    </row>
    <row r="221" spans="1:71" x14ac:dyDescent="0.2">
      <c r="A221" s="47" t="s">
        <v>691</v>
      </c>
      <c r="B221" s="47" t="s">
        <v>692</v>
      </c>
      <c r="C221" s="47" t="str">
        <f>VLOOKUP(A221,'[2]S&amp;P 500 Wikipedia'!A:D,3,FALSE)</f>
        <v>Industrials</v>
      </c>
      <c r="D221" s="47">
        <v>378172</v>
      </c>
      <c r="E221" s="47" t="s">
        <v>16</v>
      </c>
      <c r="F221" s="47">
        <v>2018</v>
      </c>
      <c r="G221" s="47" t="s">
        <v>1292</v>
      </c>
      <c r="H221" s="48">
        <v>43373</v>
      </c>
      <c r="I221" s="48">
        <v>43425</v>
      </c>
      <c r="J221" s="48">
        <v>43425</v>
      </c>
      <c r="K221" s="47">
        <v>137536000</v>
      </c>
      <c r="L221" s="47">
        <v>138712000</v>
      </c>
      <c r="M221" s="47" t="s">
        <v>1814</v>
      </c>
      <c r="N221" s="49">
        <v>14984646000</v>
      </c>
      <c r="O221" s="50"/>
      <c r="P221" s="50"/>
      <c r="Q221" s="51"/>
      <c r="R221" s="49">
        <v>-12156276000</v>
      </c>
      <c r="S221" s="50"/>
      <c r="T221" s="50"/>
      <c r="U221" s="51"/>
      <c r="V221" s="52">
        <v>2828370000</v>
      </c>
      <c r="W221" s="52"/>
      <c r="X221" s="49">
        <v>-2180399000</v>
      </c>
      <c r="Y221" s="50">
        <v>-2180399000</v>
      </c>
      <c r="Z221" s="50"/>
      <c r="AA221" s="50"/>
      <c r="AB221" s="50"/>
      <c r="AC221" s="50"/>
      <c r="AD221" s="50"/>
      <c r="AE221" s="51"/>
      <c r="AF221" s="52">
        <v>647971000</v>
      </c>
      <c r="AG221" s="52">
        <v>-72299000</v>
      </c>
      <c r="AH221" s="49">
        <v>-67776000</v>
      </c>
      <c r="AI221" s="50"/>
      <c r="AJ221" s="51"/>
      <c r="AK221" s="54"/>
      <c r="AL221" s="50"/>
      <c r="AM221" s="50"/>
      <c r="AN221" s="51">
        <v>-4523000</v>
      </c>
      <c r="AO221" s="52">
        <v>575672000</v>
      </c>
      <c r="AP221" s="49">
        <v>-20967000</v>
      </c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1"/>
      <c r="BD221" s="54">
        <v>554705000</v>
      </c>
      <c r="BE221" s="50">
        <v>-381563000</v>
      </c>
      <c r="BF221" s="50"/>
      <c r="BG221" s="50"/>
      <c r="BH221" s="50"/>
      <c r="BI221" s="50"/>
      <c r="BJ221" s="56">
        <v>173142000</v>
      </c>
      <c r="BK221" s="49"/>
      <c r="BL221" s="50"/>
      <c r="BM221" s="51"/>
      <c r="BN221" s="39">
        <v>173142000</v>
      </c>
      <c r="BO221" s="58">
        <v>-9711000</v>
      </c>
      <c r="BP221" s="39">
        <v>163431000</v>
      </c>
      <c r="BQ221" s="50"/>
      <c r="BR221" s="50"/>
      <c r="BS221" s="56">
        <v>163431000</v>
      </c>
    </row>
    <row r="222" spans="1:71" x14ac:dyDescent="0.2">
      <c r="A222" s="47" t="s">
        <v>688</v>
      </c>
      <c r="B222" s="47" t="s">
        <v>689</v>
      </c>
      <c r="C222" s="47" t="str">
        <f>VLOOKUP(A222,'[2]S&amp;P 500 Wikipedia'!A:D,3,FALSE)</f>
        <v>Information Technology</v>
      </c>
      <c r="D222" s="47">
        <v>447566</v>
      </c>
      <c r="E222" s="47" t="s">
        <v>16</v>
      </c>
      <c r="F222" s="47">
        <v>2019</v>
      </c>
      <c r="G222" s="47" t="s">
        <v>1292</v>
      </c>
      <c r="H222" s="48">
        <v>43646</v>
      </c>
      <c r="I222" s="48">
        <v>43703</v>
      </c>
      <c r="J222" s="48">
        <v>43703</v>
      </c>
      <c r="K222" s="47">
        <v>77160000</v>
      </c>
      <c r="L222" s="47">
        <v>77347000</v>
      </c>
      <c r="M222" s="47" t="s">
        <v>1815</v>
      </c>
      <c r="N222" s="49">
        <v>1552691000</v>
      </c>
      <c r="O222" s="50"/>
      <c r="P222" s="50"/>
      <c r="Q222" s="51"/>
      <c r="R222" s="49">
        <v>-923030000</v>
      </c>
      <c r="S222" s="50"/>
      <c r="T222" s="50"/>
      <c r="U222" s="51"/>
      <c r="V222" s="52">
        <v>629661000</v>
      </c>
      <c r="W222" s="52"/>
      <c r="X222" s="49">
        <v>-282376000</v>
      </c>
      <c r="Y222" s="50">
        <v>-185998000</v>
      </c>
      <c r="Z222" s="50"/>
      <c r="AA222" s="50"/>
      <c r="AB222" s="50">
        <v>-96378000</v>
      </c>
      <c r="AC222" s="50"/>
      <c r="AD222" s="50"/>
      <c r="AE222" s="51">
        <v>0</v>
      </c>
      <c r="AF222" s="52">
        <v>347285000</v>
      </c>
      <c r="AG222" s="52">
        <v>-50000</v>
      </c>
      <c r="AH222" s="49">
        <v>-50000</v>
      </c>
      <c r="AI222" s="50"/>
      <c r="AJ222" s="51"/>
      <c r="AK222" s="54"/>
      <c r="AL222" s="50"/>
      <c r="AM222" s="50"/>
      <c r="AN222" s="51"/>
      <c r="AO222" s="52">
        <v>347235000</v>
      </c>
      <c r="AP222" s="49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1"/>
      <c r="BD222" s="54">
        <v>347235000</v>
      </c>
      <c r="BE222" s="50">
        <v>-75350000</v>
      </c>
      <c r="BF222" s="50"/>
      <c r="BG222" s="50"/>
      <c r="BH222" s="50"/>
      <c r="BI222" s="50"/>
      <c r="BJ222" s="56">
        <v>271885000</v>
      </c>
      <c r="BK222" s="49"/>
      <c r="BL222" s="50"/>
      <c r="BM222" s="51"/>
      <c r="BN222" s="39">
        <v>271885000</v>
      </c>
      <c r="BO222" s="58"/>
      <c r="BP222" s="39">
        <v>271885000</v>
      </c>
      <c r="BQ222" s="50"/>
      <c r="BR222" s="50"/>
      <c r="BS222" s="56">
        <v>271885000</v>
      </c>
    </row>
    <row r="223" spans="1:71" x14ac:dyDescent="0.2">
      <c r="A223" s="47" t="s">
        <v>697</v>
      </c>
      <c r="B223" s="47" t="s">
        <v>698</v>
      </c>
      <c r="C223" s="47" t="str">
        <f>VLOOKUP(A223,'[2]S&amp;P 500 Wikipedia'!A:D,3,FALSE)</f>
        <v>Health Care</v>
      </c>
      <c r="D223" s="47">
        <v>89661</v>
      </c>
      <c r="E223" s="47" t="s">
        <v>16</v>
      </c>
      <c r="F223" s="47">
        <v>2018</v>
      </c>
      <c r="G223" s="47" t="s">
        <v>1292</v>
      </c>
      <c r="H223" s="48">
        <v>43496</v>
      </c>
      <c r="I223" s="48">
        <v>43516</v>
      </c>
      <c r="J223" s="48">
        <v>43516</v>
      </c>
      <c r="K223" s="47">
        <v>2681500000</v>
      </c>
      <c r="L223" s="47">
        <v>2728700000</v>
      </c>
      <c r="M223" s="47" t="s">
        <v>1816</v>
      </c>
      <c r="N223" s="49">
        <v>81581000000</v>
      </c>
      <c r="O223" s="50"/>
      <c r="P223" s="50"/>
      <c r="Q223" s="51"/>
      <c r="R223" s="49">
        <v>-27091000000</v>
      </c>
      <c r="S223" s="50"/>
      <c r="T223" s="50"/>
      <c r="U223" s="51"/>
      <c r="V223" s="52">
        <v>54490000000</v>
      </c>
      <c r="W223" s="52"/>
      <c r="X223" s="49">
        <v>-33315000000</v>
      </c>
      <c r="Y223" s="50">
        <v>-22540000000</v>
      </c>
      <c r="Z223" s="50"/>
      <c r="AA223" s="50"/>
      <c r="AB223" s="50">
        <v>-10775000000</v>
      </c>
      <c r="AC223" s="50"/>
      <c r="AD223" s="50"/>
      <c r="AE223" s="51"/>
      <c r="AF223" s="52">
        <v>21175000000</v>
      </c>
      <c r="AG223" s="52">
        <v>-1799000000</v>
      </c>
      <c r="AH223" s="49">
        <v>-394000000</v>
      </c>
      <c r="AI223" s="50"/>
      <c r="AJ223" s="51"/>
      <c r="AK223" s="54"/>
      <c r="AL223" s="50"/>
      <c r="AM223" s="50"/>
      <c r="AN223" s="51">
        <v>-1405000000</v>
      </c>
      <c r="AO223" s="52">
        <v>19376000000</v>
      </c>
      <c r="AP223" s="49">
        <v>-1377000000</v>
      </c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1"/>
      <c r="BD223" s="54">
        <v>17999000000</v>
      </c>
      <c r="BE223" s="50">
        <v>-2702000000</v>
      </c>
      <c r="BF223" s="50"/>
      <c r="BG223" s="50"/>
      <c r="BH223" s="50"/>
      <c r="BI223" s="50"/>
      <c r="BJ223" s="56">
        <v>15297000000</v>
      </c>
      <c r="BK223" s="49"/>
      <c r="BL223" s="50"/>
      <c r="BM223" s="51"/>
      <c r="BN223" s="39">
        <v>15297000000</v>
      </c>
      <c r="BO223" s="58"/>
      <c r="BP223" s="39">
        <v>15297000000</v>
      </c>
      <c r="BQ223" s="50"/>
      <c r="BR223" s="50"/>
      <c r="BS223" s="56">
        <v>15297000000</v>
      </c>
    </row>
    <row r="224" spans="1:71" x14ac:dyDescent="0.2">
      <c r="A224" s="47" t="s">
        <v>703</v>
      </c>
      <c r="B224" s="47" t="s">
        <v>704</v>
      </c>
      <c r="C224" s="47" t="str">
        <f>VLOOKUP(A224,'[2]S&amp;P 500 Wikipedia'!A:D,3,FALSE)</f>
        <v>Information Technology</v>
      </c>
      <c r="D224" s="47">
        <v>385619</v>
      </c>
      <c r="E224" s="47" t="s">
        <v>16</v>
      </c>
      <c r="F224" s="47">
        <v>2018</v>
      </c>
      <c r="G224" s="47" t="s">
        <v>1292</v>
      </c>
      <c r="H224" s="48">
        <v>43465</v>
      </c>
      <c r="I224" s="48">
        <v>43518</v>
      </c>
      <c r="J224" s="48">
        <v>43518</v>
      </c>
      <c r="K224" s="47">
        <v>349000000</v>
      </c>
      <c r="L224" s="47">
        <v>354400000</v>
      </c>
      <c r="M224" s="47" t="s">
        <v>1817</v>
      </c>
      <c r="N224" s="49">
        <v>4647500000</v>
      </c>
      <c r="O224" s="50"/>
      <c r="P224" s="50"/>
      <c r="Q224" s="51"/>
      <c r="R224" s="49">
        <v>-1906300000</v>
      </c>
      <c r="S224" s="50"/>
      <c r="T224" s="50"/>
      <c r="U224" s="51"/>
      <c r="V224" s="52">
        <v>2741200000</v>
      </c>
      <c r="W224" s="52"/>
      <c r="X224" s="49">
        <v>-2161700000</v>
      </c>
      <c r="Y224" s="50">
        <v>-1158500000</v>
      </c>
      <c r="Z224" s="50"/>
      <c r="AA224" s="50"/>
      <c r="AB224" s="50">
        <v>-1003200000</v>
      </c>
      <c r="AC224" s="50"/>
      <c r="AD224" s="50"/>
      <c r="AE224" s="51"/>
      <c r="AF224" s="52">
        <v>579500000</v>
      </c>
      <c r="AG224" s="52">
        <v>-39500000</v>
      </c>
      <c r="AH224" s="49"/>
      <c r="AI224" s="50"/>
      <c r="AJ224" s="51"/>
      <c r="AK224" s="54"/>
      <c r="AL224" s="50"/>
      <c r="AM224" s="50"/>
      <c r="AN224" s="51">
        <v>-39500000</v>
      </c>
      <c r="AO224" s="52">
        <v>540000000</v>
      </c>
      <c r="AP224" s="49">
        <v>-7300000</v>
      </c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1"/>
      <c r="BD224" s="54">
        <v>532700000</v>
      </c>
      <c r="BE224" s="50">
        <v>34200000</v>
      </c>
      <c r="BF224" s="50"/>
      <c r="BG224" s="50"/>
      <c r="BH224" s="50"/>
      <c r="BI224" s="50"/>
      <c r="BJ224" s="56">
        <v>566900000</v>
      </c>
      <c r="BK224" s="49"/>
      <c r="BL224" s="50"/>
      <c r="BM224" s="51"/>
      <c r="BN224" s="39">
        <v>566900000</v>
      </c>
      <c r="BO224" s="58"/>
      <c r="BP224" s="39">
        <v>566900000</v>
      </c>
      <c r="BQ224" s="50"/>
      <c r="BR224" s="50"/>
      <c r="BS224" s="56">
        <v>566900000</v>
      </c>
    </row>
    <row r="225" spans="1:71" x14ac:dyDescent="0.2">
      <c r="A225" s="47" t="s">
        <v>709</v>
      </c>
      <c r="B225" s="47" t="s">
        <v>710</v>
      </c>
      <c r="C225" s="47" t="str">
        <f>VLOOKUP(A225,'[2]S&amp;P 500 Wikipedia'!A:D,3,FALSE)</f>
        <v>Consumer Staples</v>
      </c>
      <c r="D225" s="47">
        <v>97995</v>
      </c>
      <c r="E225" s="47" t="s">
        <v>16</v>
      </c>
      <c r="F225" s="47">
        <v>2018</v>
      </c>
      <c r="G225" s="47" t="s">
        <v>1292</v>
      </c>
      <c r="H225" s="48">
        <v>43465</v>
      </c>
      <c r="I225" s="48">
        <v>43521</v>
      </c>
      <c r="J225" s="48">
        <v>43521</v>
      </c>
      <c r="K225" s="47">
        <v>347000000</v>
      </c>
      <c r="L225" s="47">
        <v>348000000</v>
      </c>
      <c r="M225" s="47" t="s">
        <v>1818</v>
      </c>
      <c r="N225" s="49">
        <v>13547000000</v>
      </c>
      <c r="O225" s="50"/>
      <c r="P225" s="50"/>
      <c r="Q225" s="51"/>
      <c r="R225" s="49">
        <v>-8821000000</v>
      </c>
      <c r="S225" s="50"/>
      <c r="T225" s="50"/>
      <c r="U225" s="51"/>
      <c r="V225" s="52">
        <v>4726000000</v>
      </c>
      <c r="W225" s="52"/>
      <c r="X225" s="49">
        <v>-3020000000</v>
      </c>
      <c r="Y225" s="50">
        <v>-3020000000</v>
      </c>
      <c r="Z225" s="50"/>
      <c r="AA225" s="50"/>
      <c r="AB225" s="50"/>
      <c r="AC225" s="50"/>
      <c r="AD225" s="50"/>
      <c r="AE225" s="51"/>
      <c r="AF225" s="52">
        <v>1706000000</v>
      </c>
      <c r="AG225" s="52">
        <v>-181000000</v>
      </c>
      <c r="AH225" s="49">
        <v>-287000000</v>
      </c>
      <c r="AI225" s="50"/>
      <c r="AJ225" s="51"/>
      <c r="AK225" s="54"/>
      <c r="AL225" s="50"/>
      <c r="AM225" s="50">
        <v>196000000</v>
      </c>
      <c r="AN225" s="51">
        <v>-90000000</v>
      </c>
      <c r="AO225" s="52">
        <v>1525000000</v>
      </c>
      <c r="AP225" s="49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1"/>
      <c r="BD225" s="54">
        <v>1525000000</v>
      </c>
      <c r="BE225" s="50">
        <v>-181000000</v>
      </c>
      <c r="BF225" s="50"/>
      <c r="BG225" s="50"/>
      <c r="BH225" s="50"/>
      <c r="BI225" s="50"/>
      <c r="BJ225" s="56">
        <v>1344000000</v>
      </c>
      <c r="BK225" s="49"/>
      <c r="BL225" s="50"/>
      <c r="BM225" s="51"/>
      <c r="BN225" s="39">
        <v>1344000000</v>
      </c>
      <c r="BO225" s="58">
        <v>-8000000</v>
      </c>
      <c r="BP225" s="39">
        <v>1336000000</v>
      </c>
      <c r="BQ225" s="50"/>
      <c r="BR225" s="50"/>
      <c r="BS225" s="56">
        <v>1336000000</v>
      </c>
    </row>
    <row r="226" spans="1:71" x14ac:dyDescent="0.2">
      <c r="A226" s="47" t="s">
        <v>712</v>
      </c>
      <c r="B226" s="47" t="s">
        <v>713</v>
      </c>
      <c r="C226" s="47" t="str">
        <f>VLOOKUP(A226,'[2]S&amp;P 500 Wikipedia'!A:D,3,FALSE)</f>
        <v>Information Technology</v>
      </c>
      <c r="D226" s="47">
        <v>186556</v>
      </c>
      <c r="E226" s="47" t="s">
        <v>16</v>
      </c>
      <c r="F226" s="47">
        <v>2018</v>
      </c>
      <c r="G226" s="47" t="s">
        <v>1292</v>
      </c>
      <c r="H226" s="48">
        <v>43404</v>
      </c>
      <c r="I226" s="48">
        <v>43452</v>
      </c>
      <c r="J226" s="48">
        <v>43452</v>
      </c>
      <c r="K226" s="47">
        <v>187000000</v>
      </c>
      <c r="L226" s="47">
        <v>191000000</v>
      </c>
      <c r="M226" s="47" t="s">
        <v>1819</v>
      </c>
      <c r="N226" s="49">
        <v>3878000000</v>
      </c>
      <c r="O226" s="50"/>
      <c r="P226" s="50"/>
      <c r="Q226" s="51"/>
      <c r="R226" s="49">
        <v>-1756000000</v>
      </c>
      <c r="S226" s="50">
        <v>-1756000000</v>
      </c>
      <c r="T226" s="50"/>
      <c r="U226" s="51"/>
      <c r="V226" s="52">
        <v>2122000000</v>
      </c>
      <c r="W226" s="52"/>
      <c r="X226" s="49">
        <v>-1759000000</v>
      </c>
      <c r="Y226" s="50">
        <v>-1185000000</v>
      </c>
      <c r="Z226" s="50"/>
      <c r="AA226" s="50"/>
      <c r="AB226" s="50">
        <v>-607000000</v>
      </c>
      <c r="AC226" s="50"/>
      <c r="AD226" s="50"/>
      <c r="AE226" s="51">
        <v>33000000</v>
      </c>
      <c r="AF226" s="52">
        <v>363000000</v>
      </c>
      <c r="AG226" s="52">
        <v>-65000000</v>
      </c>
      <c r="AH226" s="49">
        <v>-71000000</v>
      </c>
      <c r="AI226" s="50">
        <v>-83000000</v>
      </c>
      <c r="AJ226" s="51">
        <v>12000000</v>
      </c>
      <c r="AK226" s="54"/>
      <c r="AL226" s="50"/>
      <c r="AM226" s="50"/>
      <c r="AN226" s="51">
        <v>6000000</v>
      </c>
      <c r="AO226" s="52">
        <v>298000000</v>
      </c>
      <c r="AP226" s="49">
        <v>-709000000</v>
      </c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1"/>
      <c r="BD226" s="54">
        <v>-411000000</v>
      </c>
      <c r="BE226" s="50">
        <v>576000000</v>
      </c>
      <c r="BF226" s="50"/>
      <c r="BG226" s="50"/>
      <c r="BH226" s="50"/>
      <c r="BI226" s="50"/>
      <c r="BJ226" s="56">
        <v>165000000</v>
      </c>
      <c r="BK226" s="49"/>
      <c r="BL226" s="50"/>
      <c r="BM226" s="51"/>
      <c r="BN226" s="39">
        <v>165000000</v>
      </c>
      <c r="BO226" s="58"/>
      <c r="BP226" s="39">
        <v>165000000</v>
      </c>
      <c r="BQ226" s="50"/>
      <c r="BR226" s="50"/>
      <c r="BS226" s="56">
        <v>165000000</v>
      </c>
    </row>
    <row r="227" spans="1:71" x14ac:dyDescent="0.2">
      <c r="A227" s="47" t="s">
        <v>730</v>
      </c>
      <c r="B227" s="47" t="s">
        <v>731</v>
      </c>
      <c r="C227" s="47" t="str">
        <f>VLOOKUP(A227,'[2]S&amp;P 500 Wikipedia'!A:D,3,FALSE)</f>
        <v>Consumer Staples</v>
      </c>
      <c r="D227" s="47">
        <v>693432</v>
      </c>
      <c r="E227" s="47" t="s">
        <v>16</v>
      </c>
      <c r="F227" s="47">
        <v>2018</v>
      </c>
      <c r="G227" s="47" t="s">
        <v>1292</v>
      </c>
      <c r="H227" s="48">
        <v>43465</v>
      </c>
      <c r="I227" s="48">
        <v>43623</v>
      </c>
      <c r="J227" s="48">
        <v>43623</v>
      </c>
      <c r="K227" s="47">
        <v>1219000000</v>
      </c>
      <c r="L227" s="47">
        <v>1219000000</v>
      </c>
      <c r="M227" s="47" t="s">
        <v>1820</v>
      </c>
      <c r="N227" s="49">
        <v>26268000000</v>
      </c>
      <c r="O227" s="50"/>
      <c r="P227" s="50"/>
      <c r="Q227" s="51"/>
      <c r="R227" s="49">
        <v>-17347000000</v>
      </c>
      <c r="S227" s="50"/>
      <c r="T227" s="50"/>
      <c r="U227" s="51"/>
      <c r="V227" s="52">
        <v>8921000000</v>
      </c>
      <c r="W227" s="52"/>
      <c r="X227" s="49">
        <v>-3205000000</v>
      </c>
      <c r="Y227" s="50">
        <v>-3205000000</v>
      </c>
      <c r="Z227" s="50"/>
      <c r="AA227" s="50"/>
      <c r="AB227" s="50"/>
      <c r="AC227" s="50"/>
      <c r="AD227" s="50"/>
      <c r="AE227" s="51"/>
      <c r="AF227" s="52">
        <v>5716000000</v>
      </c>
      <c r="AG227" s="52">
        <v>-1101000000</v>
      </c>
      <c r="AH227" s="49">
        <v>-1284000000</v>
      </c>
      <c r="AI227" s="50">
        <v>-1284000000</v>
      </c>
      <c r="AJ227" s="51"/>
      <c r="AK227" s="54"/>
      <c r="AL227" s="50"/>
      <c r="AM227" s="50"/>
      <c r="AN227" s="51">
        <v>183000000</v>
      </c>
      <c r="AO227" s="52">
        <v>4615000000</v>
      </c>
      <c r="AP227" s="49">
        <v>-15936000000</v>
      </c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1"/>
      <c r="BD227" s="54">
        <v>-11321000000</v>
      </c>
      <c r="BE227" s="50">
        <v>1067000000</v>
      </c>
      <c r="BF227" s="50"/>
      <c r="BG227" s="50"/>
      <c r="BH227" s="50"/>
      <c r="BI227" s="50"/>
      <c r="BJ227" s="56">
        <v>-10254000000</v>
      </c>
      <c r="BK227" s="49"/>
      <c r="BL227" s="50"/>
      <c r="BM227" s="51"/>
      <c r="BN227" s="39">
        <v>-10254000000</v>
      </c>
      <c r="BO227" s="58">
        <v>62000000</v>
      </c>
      <c r="BP227" s="39">
        <v>-10192000000</v>
      </c>
      <c r="BQ227" s="50">
        <v>0</v>
      </c>
      <c r="BR227" s="50"/>
      <c r="BS227" s="56">
        <v>-10192000000</v>
      </c>
    </row>
    <row r="228" spans="1:71" x14ac:dyDescent="0.2">
      <c r="A228" s="47" t="s">
        <v>718</v>
      </c>
      <c r="B228" s="47" t="s">
        <v>719</v>
      </c>
      <c r="C228" s="47" t="str">
        <f>VLOOKUP(A228,'[2]S&amp;P 500 Wikipedia'!A:D,3,FALSE)</f>
        <v>Real Estate</v>
      </c>
      <c r="D228" s="47">
        <v>378175</v>
      </c>
      <c r="E228" s="47" t="s">
        <v>16</v>
      </c>
      <c r="F228" s="47">
        <v>2018</v>
      </c>
      <c r="G228" s="47" t="s">
        <v>1292</v>
      </c>
      <c r="H228" s="48">
        <v>43465</v>
      </c>
      <c r="I228" s="48">
        <v>43511</v>
      </c>
      <c r="J228" s="48">
        <v>43511</v>
      </c>
      <c r="K228" s="47">
        <v>420641000</v>
      </c>
      <c r="L228" s="47">
        <v>421379000</v>
      </c>
      <c r="M228" s="47" t="s">
        <v>1821</v>
      </c>
      <c r="N228" s="49">
        <v>1164762000</v>
      </c>
      <c r="O228" s="50"/>
      <c r="P228" s="50"/>
      <c r="Q228" s="51"/>
      <c r="R228" s="49">
        <v>-328559000</v>
      </c>
      <c r="S228" s="50"/>
      <c r="T228" s="50"/>
      <c r="U228" s="51"/>
      <c r="V228" s="52">
        <v>836203000</v>
      </c>
      <c r="W228" s="52"/>
      <c r="X228" s="49">
        <v>-404430000</v>
      </c>
      <c r="Y228" s="50">
        <v>-87797000</v>
      </c>
      <c r="Z228" s="50"/>
      <c r="AA228" s="50"/>
      <c r="AB228" s="50"/>
      <c r="AC228" s="50">
        <v>-310380000</v>
      </c>
      <c r="AD228" s="50">
        <v>-6253000</v>
      </c>
      <c r="AE228" s="51"/>
      <c r="AF228" s="52">
        <v>431773000</v>
      </c>
      <c r="AG228" s="52">
        <v>-170298000</v>
      </c>
      <c r="AH228" s="49">
        <v>-183339000</v>
      </c>
      <c r="AI228" s="50"/>
      <c r="AJ228" s="51"/>
      <c r="AK228" s="54"/>
      <c r="AL228" s="50"/>
      <c r="AM228" s="50"/>
      <c r="AN228" s="51">
        <v>13041000</v>
      </c>
      <c r="AO228" s="52">
        <v>261475000</v>
      </c>
      <c r="AP228" s="49">
        <v>-91969000</v>
      </c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1"/>
      <c r="BD228" s="54">
        <v>169506000</v>
      </c>
      <c r="BE228" s="50">
        <v>-1600000</v>
      </c>
      <c r="BF228" s="50"/>
      <c r="BG228" s="50"/>
      <c r="BH228" s="50"/>
      <c r="BI228" s="50">
        <v>100717000</v>
      </c>
      <c r="BJ228" s="56">
        <v>268623000</v>
      </c>
      <c r="BK228" s="49">
        <v>229840000</v>
      </c>
      <c r="BL228" s="50"/>
      <c r="BM228" s="51">
        <v>229840000</v>
      </c>
      <c r="BN228" s="39">
        <v>498463000</v>
      </c>
      <c r="BO228" s="58">
        <v>-668000</v>
      </c>
      <c r="BP228" s="39">
        <v>497795000</v>
      </c>
      <c r="BQ228" s="50">
        <v>-58191000</v>
      </c>
      <c r="BR228" s="50"/>
      <c r="BS228" s="56">
        <v>439604000</v>
      </c>
    </row>
    <row r="229" spans="1:71" x14ac:dyDescent="0.2">
      <c r="A229" s="47" t="s">
        <v>724</v>
      </c>
      <c r="B229" s="47" t="s">
        <v>725</v>
      </c>
      <c r="C229" s="47" t="str">
        <f>VLOOKUP(A229,'[2]S&amp;P 500 Wikipedia'!A:D,3,FALSE)</f>
        <v>Information Technology</v>
      </c>
      <c r="D229" s="47">
        <v>132518</v>
      </c>
      <c r="E229" s="47" t="s">
        <v>16</v>
      </c>
      <c r="F229" s="47">
        <v>2019</v>
      </c>
      <c r="G229" s="47" t="s">
        <v>1292</v>
      </c>
      <c r="H229" s="48">
        <v>43646</v>
      </c>
      <c r="I229" s="48">
        <v>43693</v>
      </c>
      <c r="J229" s="48">
        <v>43693</v>
      </c>
      <c r="K229" s="47">
        <v>156053000</v>
      </c>
      <c r="L229" s="47">
        <v>156949000</v>
      </c>
      <c r="M229" s="47" t="s">
        <v>1822</v>
      </c>
      <c r="N229" s="49">
        <v>4568904000</v>
      </c>
      <c r="O229" s="50"/>
      <c r="P229" s="50"/>
      <c r="Q229" s="51"/>
      <c r="R229" s="49">
        <v>-1869377000</v>
      </c>
      <c r="S229" s="50"/>
      <c r="T229" s="50"/>
      <c r="U229" s="51"/>
      <c r="V229" s="52">
        <v>2699527000</v>
      </c>
      <c r="W229" s="52"/>
      <c r="X229" s="49">
        <v>-1310154000</v>
      </c>
      <c r="Y229" s="50">
        <v>-599124000</v>
      </c>
      <c r="Z229" s="50"/>
      <c r="AA229" s="50"/>
      <c r="AB229" s="50">
        <v>-711030000</v>
      </c>
      <c r="AC229" s="50"/>
      <c r="AD229" s="50"/>
      <c r="AE229" s="51"/>
      <c r="AF229" s="52">
        <v>1389373000</v>
      </c>
      <c r="AG229" s="52">
        <v>-93142000</v>
      </c>
      <c r="AH229" s="49">
        <v>-124604000</v>
      </c>
      <c r="AI229" s="50"/>
      <c r="AJ229" s="51"/>
      <c r="AK229" s="54"/>
      <c r="AL229" s="50"/>
      <c r="AM229" s="50"/>
      <c r="AN229" s="51">
        <v>31462000</v>
      </c>
      <c r="AO229" s="52">
        <v>1296231000</v>
      </c>
      <c r="AP229" s="49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1"/>
      <c r="BD229" s="54">
        <v>1296231000</v>
      </c>
      <c r="BE229" s="50">
        <v>-121214000</v>
      </c>
      <c r="BF229" s="50"/>
      <c r="BG229" s="50"/>
      <c r="BH229" s="50"/>
      <c r="BI229" s="50"/>
      <c r="BJ229" s="56">
        <v>1175017000</v>
      </c>
      <c r="BK229" s="49"/>
      <c r="BL229" s="50"/>
      <c r="BM229" s="51"/>
      <c r="BN229" s="39">
        <v>1175017000</v>
      </c>
      <c r="BO229" s="58"/>
      <c r="BP229" s="39">
        <v>1175017000</v>
      </c>
      <c r="BQ229" s="50"/>
      <c r="BR229" s="50"/>
      <c r="BS229" s="56">
        <v>1175017000</v>
      </c>
    </row>
    <row r="230" spans="1:71" x14ac:dyDescent="0.2">
      <c r="A230" s="47" t="s">
        <v>715</v>
      </c>
      <c r="B230" s="47" t="s">
        <v>716</v>
      </c>
      <c r="C230" s="47" t="str">
        <f>VLOOKUP(A230,'[2]S&amp;P 500 Wikipedia'!A:D,3,FALSE)</f>
        <v>Consumer Staples</v>
      </c>
      <c r="D230" s="47">
        <v>384594</v>
      </c>
      <c r="E230" s="47" t="s">
        <v>16</v>
      </c>
      <c r="F230" s="47">
        <v>2018</v>
      </c>
      <c r="G230" s="47" t="s">
        <v>1292</v>
      </c>
      <c r="H230" s="48">
        <v>43465</v>
      </c>
      <c r="I230" s="48">
        <v>43503</v>
      </c>
      <c r="J230" s="48">
        <v>43503</v>
      </c>
      <c r="K230" s="47">
        <v>348000000</v>
      </c>
      <c r="L230" s="47">
        <v>349600000</v>
      </c>
      <c r="M230" s="47" t="s">
        <v>1823</v>
      </c>
      <c r="N230" s="49">
        <v>18486000000</v>
      </c>
      <c r="O230" s="50"/>
      <c r="P230" s="50"/>
      <c r="Q230" s="51"/>
      <c r="R230" s="49">
        <v>-12889000000</v>
      </c>
      <c r="S230" s="50"/>
      <c r="T230" s="50"/>
      <c r="U230" s="51"/>
      <c r="V230" s="52">
        <v>5597000000</v>
      </c>
      <c r="W230" s="52"/>
      <c r="X230" s="49">
        <v>-3368000000</v>
      </c>
      <c r="Y230" s="50">
        <v>-3367000000</v>
      </c>
      <c r="Z230" s="50"/>
      <c r="AA230" s="50"/>
      <c r="AB230" s="50"/>
      <c r="AC230" s="50"/>
      <c r="AD230" s="50"/>
      <c r="AE230" s="51">
        <v>-1000000</v>
      </c>
      <c r="AF230" s="52">
        <v>2229000000</v>
      </c>
      <c r="AG230" s="52">
        <v>-416000000</v>
      </c>
      <c r="AH230" s="49">
        <v>-253000000</v>
      </c>
      <c r="AI230" s="50"/>
      <c r="AJ230" s="51"/>
      <c r="AK230" s="54"/>
      <c r="AL230" s="50"/>
      <c r="AM230" s="50"/>
      <c r="AN230" s="51">
        <v>-163000000</v>
      </c>
      <c r="AO230" s="52">
        <v>1813000000</v>
      </c>
      <c r="AP230" s="49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1"/>
      <c r="BD230" s="54">
        <v>1813000000</v>
      </c>
      <c r="BE230" s="50">
        <v>-471000000</v>
      </c>
      <c r="BF230" s="50"/>
      <c r="BG230" s="50"/>
      <c r="BH230" s="50"/>
      <c r="BI230" s="50">
        <v>103000000</v>
      </c>
      <c r="BJ230" s="56">
        <v>1445000000</v>
      </c>
      <c r="BK230" s="49"/>
      <c r="BL230" s="50"/>
      <c r="BM230" s="51"/>
      <c r="BN230" s="39">
        <v>1445000000</v>
      </c>
      <c r="BO230" s="58">
        <v>-35000000</v>
      </c>
      <c r="BP230" s="39">
        <v>1410000000</v>
      </c>
      <c r="BQ230" s="50"/>
      <c r="BR230" s="50"/>
      <c r="BS230" s="56">
        <v>1410000000</v>
      </c>
    </row>
    <row r="231" spans="1:71" x14ac:dyDescent="0.2">
      <c r="A231" s="47" t="s">
        <v>721</v>
      </c>
      <c r="B231" s="47" t="s">
        <v>722</v>
      </c>
      <c r="C231" s="47" t="str">
        <f>VLOOKUP(A231,'[2]S&amp;P 500 Wikipedia'!A:D,3,FALSE)</f>
        <v>Energy</v>
      </c>
      <c r="D231" s="47">
        <v>88392</v>
      </c>
      <c r="E231" s="47" t="s">
        <v>16</v>
      </c>
      <c r="F231" s="47">
        <v>2018</v>
      </c>
      <c r="G231" s="47" t="s">
        <v>1292</v>
      </c>
      <c r="H231" s="48">
        <v>43465</v>
      </c>
      <c r="I231" s="48">
        <v>43504</v>
      </c>
      <c r="J231" s="48">
        <v>43504</v>
      </c>
      <c r="K231" s="47">
        <v>2216000000</v>
      </c>
      <c r="L231" s="47">
        <v>2216000000</v>
      </c>
      <c r="M231" s="47" t="s">
        <v>1824</v>
      </c>
      <c r="N231" s="49">
        <v>14144000000</v>
      </c>
      <c r="O231" s="50"/>
      <c r="P231" s="50"/>
      <c r="Q231" s="51"/>
      <c r="R231" s="49">
        <v>-4421000000</v>
      </c>
      <c r="S231" s="50"/>
      <c r="T231" s="50"/>
      <c r="U231" s="51"/>
      <c r="V231" s="52">
        <v>9723000000</v>
      </c>
      <c r="W231" s="52"/>
      <c r="X231" s="49">
        <v>-5762000000</v>
      </c>
      <c r="Y231" s="50">
        <v>-601000000</v>
      </c>
      <c r="Z231" s="50"/>
      <c r="AA231" s="50"/>
      <c r="AB231" s="50"/>
      <c r="AC231" s="50">
        <v>-2297000000</v>
      </c>
      <c r="AD231" s="50"/>
      <c r="AE231" s="51">
        <v>-2864000000</v>
      </c>
      <c r="AF231" s="52">
        <v>3961000000</v>
      </c>
      <c r="AG231" s="52">
        <v>-923000000</v>
      </c>
      <c r="AH231" s="49">
        <v>-1917000000</v>
      </c>
      <c r="AI231" s="50"/>
      <c r="AJ231" s="51"/>
      <c r="AK231" s="54"/>
      <c r="AL231" s="50"/>
      <c r="AM231" s="50">
        <v>887000000</v>
      </c>
      <c r="AN231" s="51">
        <v>107000000</v>
      </c>
      <c r="AO231" s="52">
        <v>3038000000</v>
      </c>
      <c r="AP231" s="49">
        <v>-532000000</v>
      </c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1"/>
      <c r="BD231" s="54">
        <v>2506000000</v>
      </c>
      <c r="BE231" s="50">
        <v>-587000000</v>
      </c>
      <c r="BF231" s="50"/>
      <c r="BG231" s="50"/>
      <c r="BH231" s="50"/>
      <c r="BI231" s="50"/>
      <c r="BJ231" s="56">
        <v>1919000000</v>
      </c>
      <c r="BK231" s="49"/>
      <c r="BL231" s="50"/>
      <c r="BM231" s="51"/>
      <c r="BN231" s="39">
        <v>1919000000</v>
      </c>
      <c r="BO231" s="58">
        <v>-310000000</v>
      </c>
      <c r="BP231" s="39">
        <v>1609000000</v>
      </c>
      <c r="BQ231" s="50">
        <v>-128000000</v>
      </c>
      <c r="BR231" s="50"/>
      <c r="BS231" s="56">
        <v>1481000000</v>
      </c>
    </row>
    <row r="232" spans="1:71" x14ac:dyDescent="0.2">
      <c r="A232" s="47" t="s">
        <v>248</v>
      </c>
      <c r="B232" s="47" t="s">
        <v>249</v>
      </c>
      <c r="C232" s="47" t="str">
        <f>VLOOKUP(A232,'[2]S&amp;P 500 Wikipedia'!A:D,3,FALSE)</f>
        <v>Consumer Discretionary</v>
      </c>
      <c r="D232" s="47">
        <v>327637</v>
      </c>
      <c r="E232" s="47" t="s">
        <v>16</v>
      </c>
      <c r="F232" s="47">
        <v>2018</v>
      </c>
      <c r="G232" s="47" t="s">
        <v>1292</v>
      </c>
      <c r="H232" s="48">
        <v>43524</v>
      </c>
      <c r="I232" s="48">
        <v>43574</v>
      </c>
      <c r="J232" s="48">
        <v>43574</v>
      </c>
      <c r="K232" s="47">
        <v>174463000</v>
      </c>
      <c r="L232" s="47">
        <v>175884000</v>
      </c>
      <c r="M232" s="47" t="s">
        <v>1825</v>
      </c>
      <c r="N232" s="49">
        <v>18173100000</v>
      </c>
      <c r="O232" s="50"/>
      <c r="P232" s="50"/>
      <c r="Q232" s="51"/>
      <c r="R232" s="49">
        <v>-15692509000</v>
      </c>
      <c r="S232" s="50"/>
      <c r="T232" s="50"/>
      <c r="U232" s="51"/>
      <c r="V232" s="52">
        <v>2480591000</v>
      </c>
      <c r="W232" s="52"/>
      <c r="X232" s="49">
        <v>-1730275000</v>
      </c>
      <c r="Y232" s="50">
        <v>-1730275000</v>
      </c>
      <c r="Z232" s="50"/>
      <c r="AA232" s="50"/>
      <c r="AB232" s="50"/>
      <c r="AC232" s="50"/>
      <c r="AD232" s="50"/>
      <c r="AE232" s="51"/>
      <c r="AF232" s="52">
        <v>750316000</v>
      </c>
      <c r="AG232" s="52">
        <v>362490000</v>
      </c>
      <c r="AH232" s="49">
        <v>-75792000</v>
      </c>
      <c r="AI232" s="50"/>
      <c r="AJ232" s="51"/>
      <c r="AK232" s="54"/>
      <c r="AL232" s="50"/>
      <c r="AM232" s="50">
        <v>438690000</v>
      </c>
      <c r="AN232" s="51">
        <v>-408000</v>
      </c>
      <c r="AO232" s="52">
        <v>1112806000</v>
      </c>
      <c r="AP232" s="49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1"/>
      <c r="BD232" s="54">
        <v>1112806000</v>
      </c>
      <c r="BE232" s="50">
        <v>-270393000</v>
      </c>
      <c r="BF232" s="50"/>
      <c r="BG232" s="50"/>
      <c r="BH232" s="50"/>
      <c r="BI232" s="50"/>
      <c r="BJ232" s="56">
        <v>842413000</v>
      </c>
      <c r="BK232" s="49"/>
      <c r="BL232" s="50"/>
      <c r="BM232" s="51"/>
      <c r="BN232" s="39">
        <v>842413000</v>
      </c>
      <c r="BO232" s="58"/>
      <c r="BP232" s="39">
        <v>842413000</v>
      </c>
      <c r="BQ232" s="50"/>
      <c r="BR232" s="50"/>
      <c r="BS232" s="56">
        <v>842413000</v>
      </c>
    </row>
    <row r="233" spans="1:71" x14ac:dyDescent="0.2">
      <c r="A233" s="47" t="s">
        <v>310</v>
      </c>
      <c r="B233" s="47" t="s">
        <v>311</v>
      </c>
      <c r="C233" s="47" t="str">
        <f>VLOOKUP(A233,'[2]S&amp;P 500 Wikipedia'!A:D,3,FALSE)</f>
        <v>Consumer Staples</v>
      </c>
      <c r="D233" s="47">
        <v>82117</v>
      </c>
      <c r="E233" s="47" t="s">
        <v>16</v>
      </c>
      <c r="F233" s="47">
        <v>2018</v>
      </c>
      <c r="G233" s="47" t="s">
        <v>1292</v>
      </c>
      <c r="H233" s="48">
        <v>43465</v>
      </c>
      <c r="I233" s="48">
        <v>43517</v>
      </c>
      <c r="J233" s="48">
        <v>43517</v>
      </c>
      <c r="K233" s="47">
        <v>4259000000</v>
      </c>
      <c r="L233" s="47">
        <v>4299000000</v>
      </c>
      <c r="M233" s="47" t="s">
        <v>1826</v>
      </c>
      <c r="N233" s="49">
        <v>31856000000</v>
      </c>
      <c r="O233" s="50"/>
      <c r="P233" s="50"/>
      <c r="Q233" s="51"/>
      <c r="R233" s="49">
        <v>-11770000000</v>
      </c>
      <c r="S233" s="50"/>
      <c r="T233" s="50"/>
      <c r="U233" s="51"/>
      <c r="V233" s="52">
        <v>20086000000</v>
      </c>
      <c r="W233" s="52"/>
      <c r="X233" s="49">
        <v>-11386000000</v>
      </c>
      <c r="Y233" s="50">
        <v>-10307000000</v>
      </c>
      <c r="Z233" s="50"/>
      <c r="AA233" s="50"/>
      <c r="AB233" s="50"/>
      <c r="AC233" s="50"/>
      <c r="AD233" s="50"/>
      <c r="AE233" s="51">
        <v>-1079000000</v>
      </c>
      <c r="AF233" s="52">
        <v>8700000000</v>
      </c>
      <c r="AG233" s="52">
        <v>-350000000</v>
      </c>
      <c r="AH233" s="49">
        <v>-237000000</v>
      </c>
      <c r="AI233" s="50">
        <v>-919000000</v>
      </c>
      <c r="AJ233" s="51">
        <v>682000000</v>
      </c>
      <c r="AK233" s="54"/>
      <c r="AL233" s="50"/>
      <c r="AM233" s="50">
        <v>1008000000</v>
      </c>
      <c r="AN233" s="51">
        <v>-1121000000</v>
      </c>
      <c r="AO233" s="52">
        <v>8350000000</v>
      </c>
      <c r="AP233" s="49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1"/>
      <c r="BD233" s="54">
        <v>8350000000</v>
      </c>
      <c r="BE233" s="50">
        <v>-1623000000</v>
      </c>
      <c r="BF233" s="50"/>
      <c r="BG233" s="50"/>
      <c r="BH233" s="50"/>
      <c r="BI233" s="50"/>
      <c r="BJ233" s="56">
        <v>6727000000</v>
      </c>
      <c r="BK233" s="49">
        <v>-251000000</v>
      </c>
      <c r="BL233" s="50">
        <v>-251000000</v>
      </c>
      <c r="BM233" s="51"/>
      <c r="BN233" s="39">
        <v>6476000000</v>
      </c>
      <c r="BO233" s="58">
        <v>-42000000</v>
      </c>
      <c r="BP233" s="39">
        <v>6434000000</v>
      </c>
      <c r="BQ233" s="50"/>
      <c r="BR233" s="50"/>
      <c r="BS233" s="56">
        <v>6434000000</v>
      </c>
    </row>
    <row r="234" spans="1:71" x14ac:dyDescent="0.2">
      <c r="A234" s="47" t="s">
        <v>733</v>
      </c>
      <c r="B234" s="47" t="s">
        <v>734</v>
      </c>
      <c r="C234" s="47" t="str">
        <f>VLOOKUP(A234,'[2]S&amp;P 500 Wikipedia'!A:D,3,FALSE)</f>
        <v>Consumer Staples</v>
      </c>
      <c r="D234" s="47">
        <v>258154</v>
      </c>
      <c r="E234" s="47" t="s">
        <v>16</v>
      </c>
      <c r="F234" s="47">
        <v>2018</v>
      </c>
      <c r="G234" s="47" t="s">
        <v>1292</v>
      </c>
      <c r="H234" s="48">
        <v>43524</v>
      </c>
      <c r="I234" s="48">
        <v>43557</v>
      </c>
      <c r="J234" s="48">
        <v>43557</v>
      </c>
      <c r="K234" s="47">
        <v>810000000</v>
      </c>
      <c r="L234" s="47">
        <v>818000000</v>
      </c>
      <c r="M234" s="47" t="s">
        <v>1827</v>
      </c>
      <c r="N234" s="49">
        <v>121162000000</v>
      </c>
      <c r="O234" s="50"/>
      <c r="P234" s="50"/>
      <c r="Q234" s="51"/>
      <c r="R234" s="49">
        <v>-94894000000</v>
      </c>
      <c r="S234" s="50"/>
      <c r="T234" s="50"/>
      <c r="U234" s="51"/>
      <c r="V234" s="52">
        <v>26268000000</v>
      </c>
      <c r="W234" s="52"/>
      <c r="X234" s="49">
        <v>-23654000000</v>
      </c>
      <c r="Y234" s="50">
        <v>-21189000000</v>
      </c>
      <c r="Z234" s="50"/>
      <c r="AA234" s="50"/>
      <c r="AB234" s="50"/>
      <c r="AC234" s="50">
        <v>-2465000000</v>
      </c>
      <c r="AD234" s="50"/>
      <c r="AE234" s="51"/>
      <c r="AF234" s="52">
        <v>2614000000</v>
      </c>
      <c r="AG234" s="52">
        <v>-620000000</v>
      </c>
      <c r="AH234" s="49">
        <v>-620000000</v>
      </c>
      <c r="AI234" s="50"/>
      <c r="AJ234" s="51"/>
      <c r="AK234" s="54"/>
      <c r="AL234" s="50"/>
      <c r="AM234" s="50"/>
      <c r="AN234" s="51"/>
      <c r="AO234" s="52">
        <v>1994000000</v>
      </c>
      <c r="AP234" s="49">
        <v>1984000000</v>
      </c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1"/>
      <c r="BD234" s="54">
        <v>3978000000</v>
      </c>
      <c r="BE234" s="50">
        <v>-900000000</v>
      </c>
      <c r="BF234" s="50"/>
      <c r="BG234" s="50"/>
      <c r="BH234" s="50"/>
      <c r="BI234" s="50"/>
      <c r="BJ234" s="56">
        <v>3078000000</v>
      </c>
      <c r="BK234" s="49"/>
      <c r="BL234" s="50"/>
      <c r="BM234" s="51"/>
      <c r="BN234" s="39">
        <v>3078000000</v>
      </c>
      <c r="BO234" s="58">
        <v>32000000</v>
      </c>
      <c r="BP234" s="39">
        <v>3110000000</v>
      </c>
      <c r="BQ234" s="50"/>
      <c r="BR234" s="50"/>
      <c r="BS234" s="56">
        <v>3110000000</v>
      </c>
    </row>
    <row r="235" spans="1:71" x14ac:dyDescent="0.2">
      <c r="A235" s="47" t="s">
        <v>727</v>
      </c>
      <c r="B235" s="47" t="s">
        <v>728</v>
      </c>
      <c r="C235" s="47" t="str">
        <f>VLOOKUP(A235,'[2]S&amp;P 500 Wikipedia'!A:D,3,FALSE)</f>
        <v>Consumer Discretionary</v>
      </c>
      <c r="D235" s="47">
        <v>186130</v>
      </c>
      <c r="E235" s="47" t="s">
        <v>16</v>
      </c>
      <c r="F235" s="47">
        <v>2018</v>
      </c>
      <c r="G235" s="47" t="s">
        <v>1292</v>
      </c>
      <c r="H235" s="48">
        <v>43524</v>
      </c>
      <c r="I235" s="48">
        <v>43546</v>
      </c>
      <c r="J235" s="48">
        <v>43546</v>
      </c>
      <c r="K235" s="47">
        <v>164000000</v>
      </c>
      <c r="L235" s="47">
        <v>165000000</v>
      </c>
      <c r="M235" s="47" t="s">
        <v>1828</v>
      </c>
      <c r="N235" s="49">
        <v>20229000000</v>
      </c>
      <c r="O235" s="50"/>
      <c r="P235" s="50"/>
      <c r="Q235" s="51">
        <v>20229000000</v>
      </c>
      <c r="R235" s="49">
        <v>-12199000000</v>
      </c>
      <c r="S235" s="50"/>
      <c r="T235" s="50"/>
      <c r="U235" s="51"/>
      <c r="V235" s="52">
        <v>8030000000</v>
      </c>
      <c r="W235" s="52"/>
      <c r="X235" s="49">
        <v>-6565000000</v>
      </c>
      <c r="Y235" s="50">
        <v>-5601000000</v>
      </c>
      <c r="Z235" s="50"/>
      <c r="AA235" s="50"/>
      <c r="AB235" s="50"/>
      <c r="AC235" s="50">
        <v>-964000000</v>
      </c>
      <c r="AD235" s="50"/>
      <c r="AE235" s="51"/>
      <c r="AF235" s="52">
        <v>1465000000</v>
      </c>
      <c r="AG235" s="52">
        <v>-256000000</v>
      </c>
      <c r="AH235" s="49">
        <v>-256000000</v>
      </c>
      <c r="AI235" s="50"/>
      <c r="AJ235" s="51"/>
      <c r="AK235" s="54"/>
      <c r="AL235" s="50"/>
      <c r="AM235" s="50"/>
      <c r="AN235" s="51"/>
      <c r="AO235" s="52">
        <v>1209000000</v>
      </c>
      <c r="AP235" s="49">
        <v>-167000000</v>
      </c>
      <c r="AQ235" s="50"/>
      <c r="AR235" s="50"/>
      <c r="AS235" s="50"/>
      <c r="AT235" s="50"/>
      <c r="AU235" s="50">
        <v>-63000000</v>
      </c>
      <c r="AV235" s="50"/>
      <c r="AW235" s="50">
        <v>-104000000</v>
      </c>
      <c r="AX235" s="50"/>
      <c r="AY235" s="50"/>
      <c r="AZ235" s="50"/>
      <c r="BA235" s="50"/>
      <c r="BB235" s="50"/>
      <c r="BC235" s="51"/>
      <c r="BD235" s="54">
        <v>1042000000</v>
      </c>
      <c r="BE235" s="50">
        <v>-241000000</v>
      </c>
      <c r="BF235" s="50"/>
      <c r="BG235" s="50"/>
      <c r="BH235" s="50"/>
      <c r="BI235" s="50"/>
      <c r="BJ235" s="56">
        <v>801000000</v>
      </c>
      <c r="BK235" s="49"/>
      <c r="BL235" s="50"/>
      <c r="BM235" s="51"/>
      <c r="BN235" s="39">
        <v>801000000</v>
      </c>
      <c r="BO235" s="58"/>
      <c r="BP235" s="39">
        <v>801000000</v>
      </c>
      <c r="BQ235" s="50"/>
      <c r="BR235" s="50"/>
      <c r="BS235" s="56">
        <v>801000000</v>
      </c>
    </row>
    <row r="236" spans="1:71" x14ac:dyDescent="0.2">
      <c r="A236" s="47" t="s">
        <v>706</v>
      </c>
      <c r="B236" s="47" t="s">
        <v>707</v>
      </c>
      <c r="C236" s="47" t="str">
        <f>VLOOKUP(A236,'[2]S&amp;P 500 Wikipedia'!A:D,3,FALSE)</f>
        <v>Industrials</v>
      </c>
      <c r="D236" s="47">
        <v>99395</v>
      </c>
      <c r="E236" s="47" t="s">
        <v>16</v>
      </c>
      <c r="F236" s="47">
        <v>2018</v>
      </c>
      <c r="G236" s="47" t="s">
        <v>1292</v>
      </c>
      <c r="H236" s="48">
        <v>43465</v>
      </c>
      <c r="I236" s="48">
        <v>43490</v>
      </c>
      <c r="J236" s="48">
        <v>43490</v>
      </c>
      <c r="K236" s="47">
        <v>101852000</v>
      </c>
      <c r="L236" s="47">
        <v>102270000</v>
      </c>
      <c r="M236" s="47" t="s">
        <v>1829</v>
      </c>
      <c r="N236" s="49">
        <v>2714000000</v>
      </c>
      <c r="O236" s="50"/>
      <c r="P236" s="50"/>
      <c r="Q236" s="51"/>
      <c r="R236" s="49">
        <v>-1398900000</v>
      </c>
      <c r="S236" s="50"/>
      <c r="T236" s="50"/>
      <c r="U236" s="51"/>
      <c r="V236" s="52">
        <v>1315100000</v>
      </c>
      <c r="W236" s="52"/>
      <c r="X236" s="49">
        <v>-346700000</v>
      </c>
      <c r="Y236" s="50"/>
      <c r="Z236" s="50"/>
      <c r="AA236" s="50"/>
      <c r="AB236" s="50"/>
      <c r="AC236" s="50">
        <v>-346700000</v>
      </c>
      <c r="AD236" s="50"/>
      <c r="AE236" s="51"/>
      <c r="AF236" s="52">
        <v>968400000</v>
      </c>
      <c r="AG236" s="52">
        <v>-97200000</v>
      </c>
      <c r="AH236" s="49">
        <v>-110000000</v>
      </c>
      <c r="AI236" s="50"/>
      <c r="AJ236" s="51"/>
      <c r="AK236" s="54"/>
      <c r="AL236" s="50">
        <v>7800000</v>
      </c>
      <c r="AM236" s="50">
        <v>2600000</v>
      </c>
      <c r="AN236" s="51">
        <v>2400000</v>
      </c>
      <c r="AO236" s="52">
        <v>871200000</v>
      </c>
      <c r="AP236" s="49">
        <v>15700000</v>
      </c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1"/>
      <c r="BD236" s="54">
        <v>886900000</v>
      </c>
      <c r="BE236" s="50">
        <v>-257500000</v>
      </c>
      <c r="BF236" s="50"/>
      <c r="BG236" s="50"/>
      <c r="BH236" s="50"/>
      <c r="BI236" s="50"/>
      <c r="BJ236" s="56">
        <v>629400000</v>
      </c>
      <c r="BK236" s="49"/>
      <c r="BL236" s="50"/>
      <c r="BM236" s="51"/>
      <c r="BN236" s="39">
        <v>629400000</v>
      </c>
      <c r="BO236" s="58">
        <v>-2000000</v>
      </c>
      <c r="BP236" s="39">
        <v>627400000</v>
      </c>
      <c r="BQ236" s="50">
        <v>-200000</v>
      </c>
      <c r="BR236" s="50"/>
      <c r="BS236" s="56">
        <v>627200000</v>
      </c>
    </row>
    <row r="237" spans="1:71" x14ac:dyDescent="0.2">
      <c r="A237" s="47" t="s">
        <v>736</v>
      </c>
      <c r="B237" s="47" t="s">
        <v>737</v>
      </c>
      <c r="C237" s="47" t="str">
        <f>VLOOKUP(A237,'[2]S&amp;P 500 Wikipedia'!A:D,3,FALSE)</f>
        <v>Consumer Discretionary</v>
      </c>
      <c r="D237" s="47">
        <v>185942</v>
      </c>
      <c r="E237" s="47" t="s">
        <v>16</v>
      </c>
      <c r="F237" s="47">
        <v>2018</v>
      </c>
      <c r="G237" s="47" t="s">
        <v>1292</v>
      </c>
      <c r="H237" s="48">
        <v>43524</v>
      </c>
      <c r="I237" s="48">
        <v>43546</v>
      </c>
      <c r="J237" s="48">
        <v>43546</v>
      </c>
      <c r="K237" s="47">
        <v>276000000</v>
      </c>
      <c r="L237" s="47">
        <v>279000000</v>
      </c>
      <c r="M237" s="47" t="s">
        <v>1830</v>
      </c>
      <c r="N237" s="49">
        <v>13237000000</v>
      </c>
      <c r="O237" s="50"/>
      <c r="P237" s="50"/>
      <c r="Q237" s="51"/>
      <c r="R237" s="49">
        <v>-8338000000</v>
      </c>
      <c r="S237" s="50"/>
      <c r="T237" s="50"/>
      <c r="U237" s="51"/>
      <c r="V237" s="52">
        <v>4899000000</v>
      </c>
      <c r="W237" s="52"/>
      <c r="X237" s="49">
        <v>-3563000000</v>
      </c>
      <c r="Y237" s="50">
        <v>-3563000000</v>
      </c>
      <c r="Z237" s="50"/>
      <c r="AA237" s="50"/>
      <c r="AB237" s="50"/>
      <c r="AC237" s="50"/>
      <c r="AD237" s="50"/>
      <c r="AE237" s="51"/>
      <c r="AF237" s="52">
        <v>1336000000</v>
      </c>
      <c r="AG237" s="52">
        <v>-380000000</v>
      </c>
      <c r="AH237" s="49">
        <v>-385000000</v>
      </c>
      <c r="AI237" s="50">
        <v>-385000000</v>
      </c>
      <c r="AJ237" s="51"/>
      <c r="AK237" s="54"/>
      <c r="AL237" s="50"/>
      <c r="AM237" s="50"/>
      <c r="AN237" s="51">
        <v>5000000</v>
      </c>
      <c r="AO237" s="52">
        <v>956000000</v>
      </c>
      <c r="AP237" s="49">
        <v>-99000000</v>
      </c>
      <c r="AQ237" s="50"/>
      <c r="AR237" s="50"/>
      <c r="AS237" s="50"/>
      <c r="AT237" s="50">
        <v>-99000000</v>
      </c>
      <c r="AU237" s="50"/>
      <c r="AV237" s="50"/>
      <c r="AW237" s="50"/>
      <c r="AX237" s="50"/>
      <c r="AY237" s="50"/>
      <c r="AZ237" s="50"/>
      <c r="BA237" s="50"/>
      <c r="BB237" s="50"/>
      <c r="BC237" s="51"/>
      <c r="BD237" s="54">
        <v>857000000</v>
      </c>
      <c r="BE237" s="50">
        <v>-213000000</v>
      </c>
      <c r="BF237" s="50"/>
      <c r="BG237" s="50"/>
      <c r="BH237" s="50"/>
      <c r="BI237" s="50"/>
      <c r="BJ237" s="56">
        <v>644000000</v>
      </c>
      <c r="BK237" s="49"/>
      <c r="BL237" s="50"/>
      <c r="BM237" s="51"/>
      <c r="BN237" s="39">
        <v>644000000</v>
      </c>
      <c r="BO237" s="58"/>
      <c r="BP237" s="39">
        <v>644000000</v>
      </c>
      <c r="BQ237" s="50"/>
      <c r="BR237" s="50"/>
      <c r="BS237" s="56">
        <v>644000000</v>
      </c>
    </row>
    <row r="238" spans="1:71" x14ac:dyDescent="0.2">
      <c r="A238" s="47" t="s">
        <v>748</v>
      </c>
      <c r="B238" s="47" t="s">
        <v>749</v>
      </c>
      <c r="C238" s="47" t="str">
        <f>VLOOKUP(A238,'[2]S&amp;P 500 Wikipedia'!A:D,3,FALSE)</f>
        <v>Information Technology</v>
      </c>
      <c r="D238" s="47">
        <v>902720</v>
      </c>
      <c r="E238" s="47" t="s">
        <v>16</v>
      </c>
      <c r="F238" s="47">
        <v>2018</v>
      </c>
      <c r="G238" s="47" t="s">
        <v>1292</v>
      </c>
      <c r="H238" s="48">
        <v>43496</v>
      </c>
      <c r="I238" s="48">
        <v>43515</v>
      </c>
      <c r="J238" s="48">
        <v>43515</v>
      </c>
      <c r="K238" s="47">
        <v>151000000</v>
      </c>
      <c r="L238" s="47">
        <v>153000000</v>
      </c>
      <c r="M238" s="47" t="s">
        <v>1831</v>
      </c>
      <c r="N238" s="49">
        <v>10194000000</v>
      </c>
      <c r="O238" s="50"/>
      <c r="P238" s="50"/>
      <c r="Q238" s="51"/>
      <c r="R238" s="49">
        <v>-8690000000</v>
      </c>
      <c r="S238" s="50"/>
      <c r="T238" s="50"/>
      <c r="U238" s="51"/>
      <c r="V238" s="52">
        <v>1504000000</v>
      </c>
      <c r="W238" s="52"/>
      <c r="X238" s="49">
        <v>-729000000</v>
      </c>
      <c r="Y238" s="50">
        <v>-729000000</v>
      </c>
      <c r="Z238" s="50"/>
      <c r="AA238" s="50"/>
      <c r="AB238" s="50"/>
      <c r="AC238" s="50"/>
      <c r="AD238" s="50">
        <v>0</v>
      </c>
      <c r="AE238" s="51"/>
      <c r="AF238" s="52">
        <v>775000000</v>
      </c>
      <c r="AG238" s="52">
        <v>-121000000</v>
      </c>
      <c r="AH238" s="49">
        <v>-138000000</v>
      </c>
      <c r="AI238" s="50"/>
      <c r="AJ238" s="51"/>
      <c r="AK238" s="54"/>
      <c r="AL238" s="50"/>
      <c r="AM238" s="50">
        <v>18000000</v>
      </c>
      <c r="AN238" s="51">
        <v>-1000000</v>
      </c>
      <c r="AO238" s="52">
        <v>654000000</v>
      </c>
      <c r="AP238" s="49">
        <v>-44000000</v>
      </c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1"/>
      <c r="BD238" s="54">
        <v>610000000</v>
      </c>
      <c r="BE238" s="50">
        <v>-28000000</v>
      </c>
      <c r="BF238" s="50"/>
      <c r="BG238" s="50"/>
      <c r="BH238" s="50"/>
      <c r="BI238" s="50"/>
      <c r="BJ238" s="56">
        <v>582000000</v>
      </c>
      <c r="BK238" s="49"/>
      <c r="BL238" s="50"/>
      <c r="BM238" s="51"/>
      <c r="BN238" s="39">
        <v>582000000</v>
      </c>
      <c r="BO238" s="58">
        <v>-1000000</v>
      </c>
      <c r="BP238" s="39">
        <v>581000000</v>
      </c>
      <c r="BQ238" s="50"/>
      <c r="BR238" s="50"/>
      <c r="BS238" s="56">
        <v>581000000</v>
      </c>
    </row>
    <row r="239" spans="1:71" x14ac:dyDescent="0.2">
      <c r="A239" s="47" t="s">
        <v>745</v>
      </c>
      <c r="B239" s="47" t="s">
        <v>746</v>
      </c>
      <c r="C239" s="47" t="str">
        <f>VLOOKUP(A239,'[2]S&amp;P 500 Wikipedia'!A:D,3,FALSE)</f>
        <v>Consumer Discretionary</v>
      </c>
      <c r="D239" s="47">
        <v>378178</v>
      </c>
      <c r="E239" s="47" t="s">
        <v>16</v>
      </c>
      <c r="F239" s="47">
        <v>2018</v>
      </c>
      <c r="G239" s="47" t="s">
        <v>1292</v>
      </c>
      <c r="H239" s="48">
        <v>43465</v>
      </c>
      <c r="I239" s="48">
        <v>43523</v>
      </c>
      <c r="J239" s="48">
        <v>43523</v>
      </c>
      <c r="K239" s="47">
        <v>134300000</v>
      </c>
      <c r="L239" s="47">
        <v>135200000</v>
      </c>
      <c r="M239" s="47" t="s">
        <v>1832</v>
      </c>
      <c r="N239" s="49">
        <v>4269500000</v>
      </c>
      <c r="O239" s="50"/>
      <c r="P239" s="50"/>
      <c r="Q239" s="51"/>
      <c r="R239" s="49">
        <v>-3380800000</v>
      </c>
      <c r="S239" s="50"/>
      <c r="T239" s="50"/>
      <c r="U239" s="51"/>
      <c r="V239" s="52">
        <v>888700000</v>
      </c>
      <c r="W239" s="52"/>
      <c r="X239" s="49">
        <v>-448300000</v>
      </c>
      <c r="Y239" s="50">
        <v>-425100000</v>
      </c>
      <c r="Z239" s="50"/>
      <c r="AA239" s="50"/>
      <c r="AB239" s="50"/>
      <c r="AC239" s="50">
        <v>-20500000</v>
      </c>
      <c r="AD239" s="50"/>
      <c r="AE239" s="51">
        <v>-2700000</v>
      </c>
      <c r="AF239" s="52">
        <v>440400000</v>
      </c>
      <c r="AG239" s="52">
        <v>-52500000</v>
      </c>
      <c r="AH239" s="49">
        <v>-52500000</v>
      </c>
      <c r="AI239" s="50"/>
      <c r="AJ239" s="51"/>
      <c r="AK239" s="54"/>
      <c r="AL239" s="50"/>
      <c r="AM239" s="50"/>
      <c r="AN239" s="51"/>
      <c r="AO239" s="52">
        <v>387900000</v>
      </c>
      <c r="AP239" s="49">
        <v>-3500000</v>
      </c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1"/>
      <c r="BD239" s="54">
        <v>384400000</v>
      </c>
      <c r="BE239" s="50">
        <v>-78300000</v>
      </c>
      <c r="BF239" s="50"/>
      <c r="BG239" s="50"/>
      <c r="BH239" s="50"/>
      <c r="BI239" s="50"/>
      <c r="BJ239" s="56">
        <v>306100000</v>
      </c>
      <c r="BK239" s="49">
        <v>0</v>
      </c>
      <c r="BL239" s="50">
        <v>0</v>
      </c>
      <c r="BM239" s="51"/>
      <c r="BN239" s="39">
        <v>306100000</v>
      </c>
      <c r="BO239" s="58">
        <v>-200000</v>
      </c>
      <c r="BP239" s="39">
        <v>305900000</v>
      </c>
      <c r="BQ239" s="50"/>
      <c r="BR239" s="50"/>
      <c r="BS239" s="56">
        <v>305900000</v>
      </c>
    </row>
    <row r="240" spans="1:71" x14ac:dyDescent="0.2">
      <c r="A240" s="47" t="s">
        <v>739</v>
      </c>
      <c r="B240" s="47" t="s">
        <v>740</v>
      </c>
      <c r="C240" s="47" t="str">
        <f>VLOOKUP(A240,'[2]S&amp;P 500 Wikipedia'!A:D,3,FALSE)</f>
        <v>Health Care</v>
      </c>
      <c r="D240" s="47">
        <v>378177</v>
      </c>
      <c r="E240" s="47" t="s">
        <v>16</v>
      </c>
      <c r="F240" s="47">
        <v>2018</v>
      </c>
      <c r="G240" s="47" t="s">
        <v>1292</v>
      </c>
      <c r="H240" s="48">
        <v>43465</v>
      </c>
      <c r="I240" s="48">
        <v>43524</v>
      </c>
      <c r="J240" s="48">
        <v>43524</v>
      </c>
      <c r="K240" s="47">
        <v>101400000</v>
      </c>
      <c r="L240" s="47">
        <v>102600000</v>
      </c>
      <c r="M240" s="47" t="s">
        <v>1833</v>
      </c>
      <c r="N240" s="49">
        <v>11333400000</v>
      </c>
      <c r="O240" s="50"/>
      <c r="P240" s="50"/>
      <c r="Q240" s="51"/>
      <c r="R240" s="49">
        <v>-8157000000</v>
      </c>
      <c r="S240" s="50"/>
      <c r="T240" s="50"/>
      <c r="U240" s="51"/>
      <c r="V240" s="52">
        <v>3176400000</v>
      </c>
      <c r="W240" s="52"/>
      <c r="X240" s="49">
        <v>-1802600000</v>
      </c>
      <c r="Y240" s="50">
        <v>-1570900000</v>
      </c>
      <c r="Z240" s="50"/>
      <c r="AA240" s="50"/>
      <c r="AB240" s="50"/>
      <c r="AC240" s="50">
        <v>-231700000</v>
      </c>
      <c r="AD240" s="50"/>
      <c r="AE240" s="51"/>
      <c r="AF240" s="52">
        <v>1373800000</v>
      </c>
      <c r="AG240" s="52">
        <v>-57400000</v>
      </c>
      <c r="AH240" s="49">
        <v>-244200000</v>
      </c>
      <c r="AI240" s="50"/>
      <c r="AJ240" s="51"/>
      <c r="AK240" s="54">
        <v>7500000</v>
      </c>
      <c r="AL240" s="50"/>
      <c r="AM240" s="50">
        <v>11600000</v>
      </c>
      <c r="AN240" s="51">
        <v>167700000</v>
      </c>
      <c r="AO240" s="52">
        <v>1316400000</v>
      </c>
      <c r="AP240" s="49">
        <v>-48100000</v>
      </c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1"/>
      <c r="BD240" s="54">
        <v>1268300000</v>
      </c>
      <c r="BE240" s="50">
        <v>-384400000</v>
      </c>
      <c r="BF240" s="50"/>
      <c r="BG240" s="50"/>
      <c r="BH240" s="50"/>
      <c r="BI240" s="50"/>
      <c r="BJ240" s="56">
        <v>883900000</v>
      </c>
      <c r="BK240" s="49"/>
      <c r="BL240" s="50"/>
      <c r="BM240" s="51"/>
      <c r="BN240" s="39">
        <v>883900000</v>
      </c>
      <c r="BO240" s="58">
        <v>-200000</v>
      </c>
      <c r="BP240" s="39">
        <v>883700000</v>
      </c>
      <c r="BQ240" s="50"/>
      <c r="BR240" s="50"/>
      <c r="BS240" s="56">
        <v>883700000</v>
      </c>
    </row>
    <row r="241" spans="1:71" x14ac:dyDescent="0.2">
      <c r="A241" s="47" t="s">
        <v>757</v>
      </c>
      <c r="B241" s="47" t="s">
        <v>758</v>
      </c>
      <c r="C241" s="47" t="str">
        <f>VLOOKUP(A241,'[2]S&amp;P 500 Wikipedia'!A:D,3,FALSE)</f>
        <v>Consumer Discretionary</v>
      </c>
      <c r="D241" s="47">
        <v>124743</v>
      </c>
      <c r="E241" s="47" t="s">
        <v>16</v>
      </c>
      <c r="F241" s="47">
        <v>2018</v>
      </c>
      <c r="G241" s="47" t="s">
        <v>1292</v>
      </c>
      <c r="H241" s="48">
        <v>43465</v>
      </c>
      <c r="I241" s="48">
        <v>43525</v>
      </c>
      <c r="J241" s="48">
        <v>43525</v>
      </c>
      <c r="K241" s="47">
        <v>314428000</v>
      </c>
      <c r="L241" s="47">
        <v>315849000</v>
      </c>
      <c r="M241" s="47" t="s">
        <v>1834</v>
      </c>
      <c r="N241" s="49">
        <v>11876674000</v>
      </c>
      <c r="O241" s="50"/>
      <c r="P241" s="50"/>
      <c r="Q241" s="51"/>
      <c r="R241" s="49">
        <v>-7301817000</v>
      </c>
      <c r="S241" s="50"/>
      <c r="T241" s="50"/>
      <c r="U241" s="51"/>
      <c r="V241" s="52">
        <v>4574857000</v>
      </c>
      <c r="W241" s="52"/>
      <c r="X241" s="49">
        <v>-3626944000</v>
      </c>
      <c r="Y241" s="50">
        <v>-3352731000</v>
      </c>
      <c r="Z241" s="50"/>
      <c r="AA241" s="50"/>
      <c r="AB241" s="50"/>
      <c r="AC241" s="50">
        <v>-274213000</v>
      </c>
      <c r="AD241" s="50"/>
      <c r="AE241" s="51"/>
      <c r="AF241" s="52">
        <v>947913000</v>
      </c>
      <c r="AG241" s="52">
        <v>-139878000</v>
      </c>
      <c r="AH241" s="49">
        <v>-146377000</v>
      </c>
      <c r="AI241" s="50"/>
      <c r="AJ241" s="51"/>
      <c r="AK241" s="54"/>
      <c r="AL241" s="50"/>
      <c r="AM241" s="50"/>
      <c r="AN241" s="51">
        <v>6499000</v>
      </c>
      <c r="AO241" s="52">
        <v>808035000</v>
      </c>
      <c r="AP241" s="49">
        <v>-64604000</v>
      </c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1"/>
      <c r="BD241" s="54">
        <v>743431000</v>
      </c>
      <c r="BE241" s="50">
        <v>-191395000</v>
      </c>
      <c r="BF241" s="50"/>
      <c r="BG241" s="50"/>
      <c r="BH241" s="50"/>
      <c r="BI241" s="50">
        <v>-64471000</v>
      </c>
      <c r="BJ241" s="56">
        <v>487565000</v>
      </c>
      <c r="BK241" s="49">
        <v>-4397000</v>
      </c>
      <c r="BL241" s="50">
        <v>-4397000</v>
      </c>
      <c r="BM241" s="51"/>
      <c r="BN241" s="39">
        <v>483168000</v>
      </c>
      <c r="BO241" s="58">
        <v>-3050000</v>
      </c>
      <c r="BP241" s="39">
        <v>480118000</v>
      </c>
      <c r="BQ241" s="50"/>
      <c r="BR241" s="50"/>
      <c r="BS241" s="56">
        <v>480118000</v>
      </c>
    </row>
    <row r="242" spans="1:71" x14ac:dyDescent="0.2">
      <c r="A242" s="47" t="s">
        <v>751</v>
      </c>
      <c r="B242" s="47" t="s">
        <v>752</v>
      </c>
      <c r="C242" s="47" t="str">
        <f>VLOOKUP(A242,'[2]S&amp;P 500 Wikipedia'!A:D,3,FALSE)</f>
        <v>Health Care</v>
      </c>
      <c r="D242" s="47">
        <v>378181</v>
      </c>
      <c r="E242" s="47" t="s">
        <v>16</v>
      </c>
      <c r="F242" s="47">
        <v>2018</v>
      </c>
      <c r="G242" s="47" t="s">
        <v>1292</v>
      </c>
      <c r="H242" s="48">
        <v>43465</v>
      </c>
      <c r="I242" s="48">
        <v>43515</v>
      </c>
      <c r="J242" s="48">
        <v>43515</v>
      </c>
      <c r="K242" s="47">
        <v>1027721000</v>
      </c>
      <c r="L242" s="47">
        <v>1033667000</v>
      </c>
      <c r="M242" s="47" t="s">
        <v>1835</v>
      </c>
      <c r="N242" s="49">
        <v>24555700000</v>
      </c>
      <c r="O242" s="50"/>
      <c r="P242" s="50"/>
      <c r="Q242" s="51"/>
      <c r="R242" s="49">
        <v>-6430000000</v>
      </c>
      <c r="S242" s="50"/>
      <c r="T242" s="50"/>
      <c r="U242" s="51"/>
      <c r="V242" s="52">
        <v>18125700000</v>
      </c>
      <c r="W242" s="52"/>
      <c r="X242" s="49">
        <v>-11938900000</v>
      </c>
      <c r="Y242" s="50">
        <v>-6631800000</v>
      </c>
      <c r="Z242" s="50"/>
      <c r="AA242" s="50"/>
      <c r="AB242" s="50">
        <v>-5307100000</v>
      </c>
      <c r="AC242" s="50"/>
      <c r="AD242" s="50"/>
      <c r="AE242" s="51"/>
      <c r="AF242" s="52">
        <v>6186800000</v>
      </c>
      <c r="AG242" s="52">
        <v>74800000</v>
      </c>
      <c r="AH242" s="49"/>
      <c r="AI242" s="50"/>
      <c r="AJ242" s="51"/>
      <c r="AK242" s="54"/>
      <c r="AL242" s="50"/>
      <c r="AM242" s="50"/>
      <c r="AN242" s="51">
        <v>74800000</v>
      </c>
      <c r="AO242" s="52">
        <v>6261600000</v>
      </c>
      <c r="AP242" s="49">
        <v>-2465900000</v>
      </c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1"/>
      <c r="BD242" s="54">
        <v>3795700000</v>
      </c>
      <c r="BE242" s="50">
        <v>-563700000</v>
      </c>
      <c r="BF242" s="50"/>
      <c r="BG242" s="50"/>
      <c r="BH242" s="50"/>
      <c r="BI242" s="50"/>
      <c r="BJ242" s="56">
        <v>3232000000</v>
      </c>
      <c r="BK242" s="49"/>
      <c r="BL242" s="50"/>
      <c r="BM242" s="51"/>
      <c r="BN242" s="39">
        <v>3232000000</v>
      </c>
      <c r="BO242" s="58"/>
      <c r="BP242" s="39">
        <v>3232000000</v>
      </c>
      <c r="BQ242" s="50"/>
      <c r="BR242" s="50"/>
      <c r="BS242" s="56">
        <v>3232000000</v>
      </c>
    </row>
    <row r="243" spans="1:71" x14ac:dyDescent="0.2">
      <c r="A243" s="47" t="s">
        <v>760</v>
      </c>
      <c r="B243" s="47" t="s">
        <v>761</v>
      </c>
      <c r="C243" s="47" t="str">
        <f>VLOOKUP(A243,'[2]S&amp;P 500 Wikipedia'!A:D,3,FALSE)</f>
        <v>Industrials</v>
      </c>
      <c r="D243" s="47">
        <v>103644</v>
      </c>
      <c r="E243" s="47" t="s">
        <v>16</v>
      </c>
      <c r="F243" s="47">
        <v>2018</v>
      </c>
      <c r="G243" s="47" t="s">
        <v>1292</v>
      </c>
      <c r="H243" s="48">
        <v>43465</v>
      </c>
      <c r="I243" s="48">
        <v>43504</v>
      </c>
      <c r="J243" s="48">
        <v>43504</v>
      </c>
      <c r="K243" s="47">
        <v>284500000</v>
      </c>
      <c r="L243" s="47">
        <v>286800000</v>
      </c>
      <c r="M243" s="47" t="s">
        <v>1836</v>
      </c>
      <c r="N243" s="49">
        <v>53762000000</v>
      </c>
      <c r="O243" s="50"/>
      <c r="P243" s="50"/>
      <c r="Q243" s="51"/>
      <c r="R243" s="49">
        <v>-46392000000</v>
      </c>
      <c r="S243" s="50">
        <v>-48031000000</v>
      </c>
      <c r="T243" s="50"/>
      <c r="U243" s="51">
        <v>1639000000</v>
      </c>
      <c r="V243" s="52">
        <v>7370000000</v>
      </c>
      <c r="W243" s="52">
        <v>60000000</v>
      </c>
      <c r="X243" s="49"/>
      <c r="Y243" s="50"/>
      <c r="Z243" s="50"/>
      <c r="AA243" s="50"/>
      <c r="AB243" s="50"/>
      <c r="AC243" s="50"/>
      <c r="AD243" s="50"/>
      <c r="AE243" s="51"/>
      <c r="AF243" s="52">
        <v>7430000000</v>
      </c>
      <c r="AG243" s="52">
        <v>-1496000000</v>
      </c>
      <c r="AH243" s="49">
        <v>-668000000</v>
      </c>
      <c r="AI243" s="50"/>
      <c r="AJ243" s="51"/>
      <c r="AK243" s="54"/>
      <c r="AL243" s="50"/>
      <c r="AM243" s="50"/>
      <c r="AN243" s="51">
        <v>-828000000</v>
      </c>
      <c r="AO243" s="52">
        <v>5934000000</v>
      </c>
      <c r="AP243" s="49">
        <v>-96000000</v>
      </c>
      <c r="AQ243" s="50"/>
      <c r="AR243" s="50"/>
      <c r="AS243" s="50"/>
      <c r="AT243" s="50"/>
      <c r="AU243" s="50"/>
      <c r="AV243" s="50"/>
      <c r="AW243" s="50"/>
      <c r="AX243" s="50"/>
      <c r="AY243" s="50">
        <v>-96000000</v>
      </c>
      <c r="AZ243" s="50"/>
      <c r="BA243" s="50"/>
      <c r="BB243" s="50"/>
      <c r="BC243" s="51"/>
      <c r="BD243" s="54">
        <v>5838000000</v>
      </c>
      <c r="BE243" s="50">
        <v>-792000000</v>
      </c>
      <c r="BF243" s="50"/>
      <c r="BG243" s="50"/>
      <c r="BH243" s="50"/>
      <c r="BI243" s="50"/>
      <c r="BJ243" s="56">
        <v>5046000000</v>
      </c>
      <c r="BK243" s="49">
        <v>0</v>
      </c>
      <c r="BL243" s="50">
        <v>0</v>
      </c>
      <c r="BM243" s="51"/>
      <c r="BN243" s="39">
        <v>5046000000</v>
      </c>
      <c r="BO243" s="58"/>
      <c r="BP243" s="39">
        <v>5046000000</v>
      </c>
      <c r="BQ243" s="50"/>
      <c r="BR243" s="50"/>
      <c r="BS243" s="56">
        <v>5046000000</v>
      </c>
    </row>
    <row r="244" spans="1:71" x14ac:dyDescent="0.2">
      <c r="A244" s="47" t="s">
        <v>83</v>
      </c>
      <c r="B244" s="47" t="s">
        <v>84</v>
      </c>
      <c r="C244" s="47" t="str">
        <f>VLOOKUP(A244,'[2]S&amp;P 500 Wikipedia'!A:D,3,FALSE)</f>
        <v>Utilities</v>
      </c>
      <c r="D244" s="47">
        <v>119577</v>
      </c>
      <c r="E244" s="47" t="s">
        <v>16</v>
      </c>
      <c r="F244" s="47">
        <v>2018</v>
      </c>
      <c r="G244" s="47" t="s">
        <v>1292</v>
      </c>
      <c r="H244" s="48">
        <v>43465</v>
      </c>
      <c r="I244" s="48">
        <v>43518</v>
      </c>
      <c r="J244" s="48">
        <v>43518</v>
      </c>
      <c r="K244" s="47">
        <v>233600000</v>
      </c>
      <c r="L244" s="47">
        <v>233600000</v>
      </c>
      <c r="M244" s="47" t="s">
        <v>1837</v>
      </c>
      <c r="N244" s="49">
        <v>3534500000</v>
      </c>
      <c r="O244" s="50"/>
      <c r="P244" s="50"/>
      <c r="Q244" s="51"/>
      <c r="R244" s="36">
        <v>0</v>
      </c>
      <c r="S244" s="50"/>
      <c r="T244" s="50"/>
      <c r="U244" s="51"/>
      <c r="V244" s="52">
        <v>3534500000</v>
      </c>
      <c r="W244" s="52"/>
      <c r="X244" s="49">
        <v>-2840100000</v>
      </c>
      <c r="Y244" s="50">
        <v>-1583000000</v>
      </c>
      <c r="Z244" s="50"/>
      <c r="AA244" s="50"/>
      <c r="AB244" s="50"/>
      <c r="AC244" s="50">
        <v>-506900000</v>
      </c>
      <c r="AD244" s="50"/>
      <c r="AE244" s="51">
        <v>-750200000</v>
      </c>
      <c r="AF244" s="52">
        <v>694400000</v>
      </c>
      <c r="AG244" s="52">
        <v>-254600000</v>
      </c>
      <c r="AH244" s="49">
        <v>-247000000</v>
      </c>
      <c r="AI244" s="50">
        <v>-247000000</v>
      </c>
      <c r="AJ244" s="51"/>
      <c r="AK244" s="54"/>
      <c r="AL244" s="50"/>
      <c r="AM244" s="50"/>
      <c r="AN244" s="51">
        <v>-7600000</v>
      </c>
      <c r="AO244" s="52">
        <v>439800000</v>
      </c>
      <c r="AP244" s="49">
        <v>130200000</v>
      </c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1"/>
      <c r="BD244" s="54">
        <v>570000000</v>
      </c>
      <c r="BE244" s="50">
        <v>-47700000</v>
      </c>
      <c r="BF244" s="50"/>
      <c r="BG244" s="50"/>
      <c r="BH244" s="50"/>
      <c r="BI244" s="50"/>
      <c r="BJ244" s="56">
        <v>522300000</v>
      </c>
      <c r="BK244" s="49">
        <v>0</v>
      </c>
      <c r="BL244" s="50"/>
      <c r="BM244" s="51"/>
      <c r="BN244" s="39">
        <v>522300000</v>
      </c>
      <c r="BO244" s="58"/>
      <c r="BP244" s="39">
        <v>522300000</v>
      </c>
      <c r="BQ244" s="50">
        <v>-10200000</v>
      </c>
      <c r="BR244" s="50"/>
      <c r="BS244" s="56">
        <v>512100000</v>
      </c>
    </row>
    <row r="245" spans="1:71" x14ac:dyDescent="0.2">
      <c r="A245" s="47" t="s">
        <v>763</v>
      </c>
      <c r="B245" s="47" t="s">
        <v>764</v>
      </c>
      <c r="C245" s="47" t="str">
        <f>VLOOKUP(A245,'[2]S&amp;P 500 Wikipedia'!A:D,3,FALSE)</f>
        <v>Consumer Discretionary</v>
      </c>
      <c r="D245" s="47">
        <v>186050</v>
      </c>
      <c r="E245" s="47" t="s">
        <v>16</v>
      </c>
      <c r="F245" s="47">
        <v>2018</v>
      </c>
      <c r="G245" s="47" t="s">
        <v>1292</v>
      </c>
      <c r="H245" s="48">
        <v>43524</v>
      </c>
      <c r="I245" s="48">
        <v>43547</v>
      </c>
      <c r="J245" s="48">
        <v>43913</v>
      </c>
      <c r="K245" s="47">
        <v>811000000</v>
      </c>
      <c r="L245" s="47">
        <v>812000000</v>
      </c>
      <c r="M245" s="47" t="s">
        <v>765</v>
      </c>
      <c r="N245" s="49">
        <v>71309000000</v>
      </c>
      <c r="O245" s="50"/>
      <c r="P245" s="50"/>
      <c r="Q245" s="51"/>
      <c r="R245" s="49">
        <v>-48401000000</v>
      </c>
      <c r="S245" s="50"/>
      <c r="T245" s="50"/>
      <c r="U245" s="51"/>
      <c r="V245" s="52">
        <v>22908000000</v>
      </c>
      <c r="W245" s="52"/>
      <c r="X245" s="49">
        <v>-18890000000</v>
      </c>
      <c r="Y245" s="50">
        <v>-17413000000</v>
      </c>
      <c r="Z245" s="50"/>
      <c r="AA245" s="50"/>
      <c r="AB245" s="50"/>
      <c r="AC245" s="50">
        <v>-1477000000</v>
      </c>
      <c r="AD245" s="50"/>
      <c r="AE245" s="51"/>
      <c r="AF245" s="52">
        <v>4018000000</v>
      </c>
      <c r="AG245" s="52">
        <v>-624000000</v>
      </c>
      <c r="AH245" s="49">
        <v>-624000000</v>
      </c>
      <c r="AI245" s="50"/>
      <c r="AJ245" s="51"/>
      <c r="AK245" s="54"/>
      <c r="AL245" s="50"/>
      <c r="AM245" s="50"/>
      <c r="AN245" s="51"/>
      <c r="AO245" s="52">
        <v>3394000000</v>
      </c>
      <c r="AP245" s="49">
        <v>0</v>
      </c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1"/>
      <c r="BD245" s="54">
        <v>3394000000</v>
      </c>
      <c r="BE245" s="50">
        <v>-1080000000</v>
      </c>
      <c r="BF245" s="50"/>
      <c r="BG245" s="50"/>
      <c r="BH245" s="50"/>
      <c r="BI245" s="50"/>
      <c r="BJ245" s="56">
        <v>2314000000</v>
      </c>
      <c r="BK245" s="49"/>
      <c r="BL245" s="50"/>
      <c r="BM245" s="51"/>
      <c r="BN245" s="39">
        <v>2314000000</v>
      </c>
      <c r="BO245" s="58"/>
      <c r="BP245" s="39">
        <v>2314000000</v>
      </c>
      <c r="BQ245" s="50"/>
      <c r="BR245" s="50"/>
      <c r="BS245" s="56">
        <v>2314000000</v>
      </c>
    </row>
    <row r="246" spans="1:71" x14ac:dyDescent="0.2">
      <c r="A246" s="47" t="s">
        <v>742</v>
      </c>
      <c r="B246" s="47" t="s">
        <v>743</v>
      </c>
      <c r="C246" s="47" t="str">
        <f>VLOOKUP(A246,'[2]S&amp;P 500 Wikipedia'!A:D,3,FALSE)</f>
        <v>Information Technology</v>
      </c>
      <c r="D246" s="47">
        <v>101897</v>
      </c>
      <c r="E246" s="47" t="s">
        <v>16</v>
      </c>
      <c r="F246" s="47">
        <v>2019</v>
      </c>
      <c r="G246" s="47" t="s">
        <v>1292</v>
      </c>
      <c r="H246" s="48">
        <v>43646</v>
      </c>
      <c r="I246" s="48">
        <v>43697</v>
      </c>
      <c r="J246" s="48">
        <v>43697</v>
      </c>
      <c r="K246" s="47">
        <v>152478000</v>
      </c>
      <c r="L246" s="47">
        <v>159915000</v>
      </c>
      <c r="M246" s="47" t="s">
        <v>1839</v>
      </c>
      <c r="N246" s="49">
        <v>9653559000</v>
      </c>
      <c r="O246" s="50"/>
      <c r="P246" s="50"/>
      <c r="Q246" s="51"/>
      <c r="R246" s="49">
        <v>-5295100000</v>
      </c>
      <c r="S246" s="50"/>
      <c r="T246" s="50"/>
      <c r="U246" s="51"/>
      <c r="V246" s="52">
        <v>4358459000</v>
      </c>
      <c r="W246" s="52"/>
      <c r="X246" s="49">
        <v>-1893727000</v>
      </c>
      <c r="Y246" s="50">
        <v>-702407000</v>
      </c>
      <c r="Z246" s="50"/>
      <c r="AA246" s="50"/>
      <c r="AB246" s="50">
        <v>-1191320000</v>
      </c>
      <c r="AC246" s="50"/>
      <c r="AD246" s="50"/>
      <c r="AE246" s="51"/>
      <c r="AF246" s="52">
        <v>2464732000</v>
      </c>
      <c r="AG246" s="52">
        <v>-18161000</v>
      </c>
      <c r="AH246" s="49"/>
      <c r="AI246" s="50"/>
      <c r="AJ246" s="51"/>
      <c r="AK246" s="54"/>
      <c r="AL246" s="50"/>
      <c r="AM246" s="50"/>
      <c r="AN246" s="51">
        <v>-18161000</v>
      </c>
      <c r="AO246" s="52">
        <v>2446571000</v>
      </c>
      <c r="AP246" s="49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1"/>
      <c r="BD246" s="54">
        <v>2446571000</v>
      </c>
      <c r="BE246" s="50">
        <v>-255141000</v>
      </c>
      <c r="BF246" s="50"/>
      <c r="BG246" s="50"/>
      <c r="BH246" s="50"/>
      <c r="BI246" s="50"/>
      <c r="BJ246" s="56">
        <v>2191430000</v>
      </c>
      <c r="BK246" s="49"/>
      <c r="BL246" s="50"/>
      <c r="BM246" s="51"/>
      <c r="BN246" s="39">
        <v>2191430000</v>
      </c>
      <c r="BO246" s="58"/>
      <c r="BP246" s="39">
        <v>2191430000</v>
      </c>
      <c r="BQ246" s="50"/>
      <c r="BR246" s="50"/>
      <c r="BS246" s="56">
        <v>2191430000</v>
      </c>
    </row>
    <row r="247" spans="1:71" x14ac:dyDescent="0.2">
      <c r="A247" s="47" t="s">
        <v>1078</v>
      </c>
      <c r="B247" s="47" t="s">
        <v>1079</v>
      </c>
      <c r="C247" s="47" t="str">
        <f>VLOOKUP(A247,'[2]S&amp;P 500 Wikipedia'!A:D,3,FALSE)</f>
        <v>Industrials</v>
      </c>
      <c r="D247" s="47">
        <v>205563</v>
      </c>
      <c r="E247" s="47" t="s">
        <v>16</v>
      </c>
      <c r="F247" s="47">
        <v>2018</v>
      </c>
      <c r="G247" s="47" t="s">
        <v>1292</v>
      </c>
      <c r="H247" s="48">
        <v>43465</v>
      </c>
      <c r="I247" s="48">
        <v>43501</v>
      </c>
      <c r="J247" s="48">
        <v>43501</v>
      </c>
      <c r="K247" s="47">
        <v>573000000</v>
      </c>
      <c r="L247" s="47">
        <v>574000000</v>
      </c>
      <c r="M247" s="47" t="s">
        <v>1840</v>
      </c>
      <c r="N247" s="49">
        <v>21965000000</v>
      </c>
      <c r="O247" s="50"/>
      <c r="P247" s="50"/>
      <c r="Q247" s="51"/>
      <c r="R247" s="49">
        <v>-14706000000</v>
      </c>
      <c r="S247" s="50"/>
      <c r="T247" s="50"/>
      <c r="U247" s="51"/>
      <c r="V247" s="52">
        <v>7259000000</v>
      </c>
      <c r="W247" s="52"/>
      <c r="X247" s="49">
        <v>-4053000000</v>
      </c>
      <c r="Y247" s="50"/>
      <c r="Z247" s="50"/>
      <c r="AA247" s="50"/>
      <c r="AB247" s="50"/>
      <c r="AC247" s="50">
        <v>-1201000000</v>
      </c>
      <c r="AD247" s="50"/>
      <c r="AE247" s="51">
        <v>-2852000000</v>
      </c>
      <c r="AF247" s="52">
        <v>3206000000</v>
      </c>
      <c r="AG247" s="52">
        <v>-42000000</v>
      </c>
      <c r="AH247" s="49">
        <v>-62000000</v>
      </c>
      <c r="AI247" s="50"/>
      <c r="AJ247" s="51"/>
      <c r="AK247" s="54"/>
      <c r="AL247" s="50"/>
      <c r="AM247" s="50"/>
      <c r="AN247" s="51">
        <v>20000000</v>
      </c>
      <c r="AO247" s="52">
        <v>3164000000</v>
      </c>
      <c r="AP247" s="49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1"/>
      <c r="BD247" s="54">
        <v>3164000000</v>
      </c>
      <c r="BE247" s="50">
        <v>-699000000</v>
      </c>
      <c r="BF247" s="50"/>
      <c r="BG247" s="50"/>
      <c r="BH247" s="50"/>
      <c r="BI247" s="50"/>
      <c r="BJ247" s="56">
        <v>2465000000</v>
      </c>
      <c r="BK247" s="49"/>
      <c r="BL247" s="50"/>
      <c r="BM247" s="51"/>
      <c r="BN247" s="39">
        <v>2465000000</v>
      </c>
      <c r="BO247" s="58"/>
      <c r="BP247" s="39">
        <v>2465000000</v>
      </c>
      <c r="BQ247" s="50"/>
      <c r="BR247" s="50"/>
      <c r="BS247" s="56">
        <v>2465000000</v>
      </c>
    </row>
    <row r="248" spans="1:71" x14ac:dyDescent="0.2">
      <c r="A248" s="47" t="s">
        <v>766</v>
      </c>
      <c r="B248" s="47" t="s">
        <v>767</v>
      </c>
      <c r="C248" s="47" t="str">
        <f>VLOOKUP(A248,'[2]S&amp;P 500 Wikipedia'!A:D,3,FALSE)</f>
        <v>Materials</v>
      </c>
      <c r="D248" s="47">
        <v>378183</v>
      </c>
      <c r="E248" s="47" t="s">
        <v>16</v>
      </c>
      <c r="F248" s="47">
        <v>2018</v>
      </c>
      <c r="G248" s="47" t="s">
        <v>1292</v>
      </c>
      <c r="H248" s="48">
        <v>43465</v>
      </c>
      <c r="I248" s="48">
        <v>43517</v>
      </c>
      <c r="J248" s="48">
        <v>43517</v>
      </c>
      <c r="K248" s="47">
        <v>372000000</v>
      </c>
      <c r="L248" s="47">
        <v>372000000</v>
      </c>
      <c r="M248" s="47" t="s">
        <v>1841</v>
      </c>
      <c r="N248" s="49">
        <v>39004000000</v>
      </c>
      <c r="O248" s="50"/>
      <c r="P248" s="50"/>
      <c r="Q248" s="51"/>
      <c r="R248" s="49">
        <v>-32529000000</v>
      </c>
      <c r="S248" s="50"/>
      <c r="T248" s="50"/>
      <c r="U248" s="51"/>
      <c r="V248" s="52">
        <v>6475000000</v>
      </c>
      <c r="W248" s="52"/>
      <c r="X248" s="49">
        <v>-1244000000</v>
      </c>
      <c r="Y248" s="50">
        <v>-1129000000</v>
      </c>
      <c r="Z248" s="50"/>
      <c r="AA248" s="50"/>
      <c r="AB248" s="50">
        <v>-115000000</v>
      </c>
      <c r="AC248" s="50"/>
      <c r="AD248" s="50"/>
      <c r="AE248" s="51"/>
      <c r="AF248" s="52">
        <v>5231000000</v>
      </c>
      <c r="AG248" s="52">
        <v>80000000</v>
      </c>
      <c r="AH248" s="49">
        <v>-315000000</v>
      </c>
      <c r="AI248" s="50"/>
      <c r="AJ248" s="51"/>
      <c r="AK248" s="54"/>
      <c r="AL248" s="50"/>
      <c r="AM248" s="50">
        <v>289000000</v>
      </c>
      <c r="AN248" s="51">
        <v>106000000</v>
      </c>
      <c r="AO248" s="52">
        <v>5311000000</v>
      </c>
      <c r="AP248" s="49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1"/>
      <c r="BD248" s="54">
        <v>5311000000</v>
      </c>
      <c r="BE248" s="50">
        <v>-613000000</v>
      </c>
      <c r="BF248" s="50"/>
      <c r="BG248" s="50"/>
      <c r="BH248" s="50"/>
      <c r="BI248" s="50"/>
      <c r="BJ248" s="56">
        <v>4698000000</v>
      </c>
      <c r="BK248" s="49">
        <v>-8000000</v>
      </c>
      <c r="BL248" s="50">
        <v>-8000000</v>
      </c>
      <c r="BM248" s="51"/>
      <c r="BN248" s="39">
        <v>4690000000</v>
      </c>
      <c r="BO248" s="58">
        <v>0</v>
      </c>
      <c r="BP248" s="39">
        <v>4690000000</v>
      </c>
      <c r="BQ248" s="50">
        <v>-2000000</v>
      </c>
      <c r="BR248" s="50"/>
      <c r="BS248" s="56">
        <v>4688000000</v>
      </c>
    </row>
    <row r="249" spans="1:71" x14ac:dyDescent="0.2">
      <c r="A249" s="47" t="s">
        <v>754</v>
      </c>
      <c r="B249" s="47" t="s">
        <v>755</v>
      </c>
      <c r="C249" s="47" t="str">
        <f>VLOOKUP(A249,'[2]S&amp;P 500 Wikipedia'!A:D,3,FALSE)</f>
        <v>Communication Services</v>
      </c>
      <c r="D249" s="47">
        <v>682157</v>
      </c>
      <c r="E249" s="47" t="s">
        <v>16</v>
      </c>
      <c r="F249" s="47">
        <v>2018</v>
      </c>
      <c r="G249" s="47" t="s">
        <v>1292</v>
      </c>
      <c r="H249" s="48">
        <v>43465</v>
      </c>
      <c r="I249" s="48">
        <v>43524</v>
      </c>
      <c r="J249" s="48">
        <v>43524</v>
      </c>
      <c r="K249" s="47">
        <v>207441468</v>
      </c>
      <c r="L249" s="47">
        <v>207441468</v>
      </c>
      <c r="M249" s="47" t="s">
        <v>1842</v>
      </c>
      <c r="N249" s="49">
        <v>10787800000</v>
      </c>
      <c r="O249" s="50"/>
      <c r="P249" s="50"/>
      <c r="Q249" s="51"/>
      <c r="R249" s="49">
        <v>-7967932000</v>
      </c>
      <c r="S249" s="50"/>
      <c r="T249" s="50"/>
      <c r="U249" s="51"/>
      <c r="V249" s="52">
        <v>2819868000</v>
      </c>
      <c r="W249" s="52"/>
      <c r="X249" s="49">
        <v>-2536963000</v>
      </c>
      <c r="Y249" s="50">
        <v>-1997028000</v>
      </c>
      <c r="Z249" s="50"/>
      <c r="AA249" s="50"/>
      <c r="AB249" s="50"/>
      <c r="AC249" s="50">
        <v>-386529000</v>
      </c>
      <c r="AD249" s="50"/>
      <c r="AE249" s="51">
        <v>-153406000</v>
      </c>
      <c r="AF249" s="52">
        <v>282905000</v>
      </c>
      <c r="AG249" s="52">
        <v>-138960000</v>
      </c>
      <c r="AH249" s="49">
        <v>-129544000</v>
      </c>
      <c r="AI249" s="50"/>
      <c r="AJ249" s="51"/>
      <c r="AK249" s="54"/>
      <c r="AL249" s="50"/>
      <c r="AM249" s="50">
        <v>2747000</v>
      </c>
      <c r="AN249" s="51">
        <v>-12163000</v>
      </c>
      <c r="AO249" s="52">
        <v>143945000</v>
      </c>
      <c r="AP249" s="49">
        <v>-12840000</v>
      </c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1"/>
      <c r="BD249" s="54">
        <v>131105000</v>
      </c>
      <c r="BE249" s="50">
        <v>-40765000</v>
      </c>
      <c r="BF249" s="50"/>
      <c r="BG249" s="50"/>
      <c r="BH249" s="50"/>
      <c r="BI249" s="50"/>
      <c r="BJ249" s="56">
        <v>90340000</v>
      </c>
      <c r="BK249" s="49"/>
      <c r="BL249" s="50"/>
      <c r="BM249" s="51"/>
      <c r="BN249" s="39">
        <v>90340000</v>
      </c>
      <c r="BO249" s="58">
        <v>-30091000</v>
      </c>
      <c r="BP249" s="39">
        <v>60249000</v>
      </c>
      <c r="BQ249" s="50">
        <v>-77900000</v>
      </c>
      <c r="BR249" s="50"/>
      <c r="BS249" s="56">
        <v>-17651000</v>
      </c>
    </row>
    <row r="250" spans="1:71" x14ac:dyDescent="0.2">
      <c r="A250" s="47" t="s">
        <v>787</v>
      </c>
      <c r="B250" s="47" t="s">
        <v>788</v>
      </c>
      <c r="C250" s="47" t="str">
        <f>VLOOKUP(A250,'[2]S&amp;P 500 Wikipedia'!A:D,3,FALSE)</f>
        <v>Information Technology</v>
      </c>
      <c r="D250" s="47">
        <v>331628</v>
      </c>
      <c r="E250" s="47" t="s">
        <v>16</v>
      </c>
      <c r="F250" s="47">
        <v>2018</v>
      </c>
      <c r="G250" s="47" t="s">
        <v>1292</v>
      </c>
      <c r="H250" s="48">
        <v>43465</v>
      </c>
      <c r="I250" s="48">
        <v>43509</v>
      </c>
      <c r="J250" s="48">
        <v>43509</v>
      </c>
      <c r="K250" s="47">
        <v>1041000000</v>
      </c>
      <c r="L250" s="47">
        <v>1047000000</v>
      </c>
      <c r="M250" s="47" t="s">
        <v>1843</v>
      </c>
      <c r="N250" s="49">
        <v>14950000000</v>
      </c>
      <c r="O250" s="50"/>
      <c r="P250" s="50"/>
      <c r="Q250" s="51"/>
      <c r="R250" s="36">
        <v>0</v>
      </c>
      <c r="S250" s="50"/>
      <c r="T250" s="50"/>
      <c r="U250" s="51"/>
      <c r="V250" s="52">
        <v>14950000000</v>
      </c>
      <c r="W250" s="52"/>
      <c r="X250" s="49">
        <v>-6540000000</v>
      </c>
      <c r="Y250" s="50">
        <v>-6081000000</v>
      </c>
      <c r="Z250" s="50"/>
      <c r="AA250" s="50"/>
      <c r="AB250" s="50"/>
      <c r="AC250" s="50">
        <v>-459000000</v>
      </c>
      <c r="AD250" s="50"/>
      <c r="AE250" s="51"/>
      <c r="AF250" s="52">
        <v>8410000000</v>
      </c>
      <c r="AG250" s="52">
        <v>-78000000</v>
      </c>
      <c r="AH250" s="49">
        <v>-186000000</v>
      </c>
      <c r="AI250" s="50"/>
      <c r="AJ250" s="51"/>
      <c r="AK250" s="54">
        <v>122000000</v>
      </c>
      <c r="AL250" s="50"/>
      <c r="AM250" s="50"/>
      <c r="AN250" s="51">
        <v>-14000000</v>
      </c>
      <c r="AO250" s="52">
        <v>8332000000</v>
      </c>
      <c r="AP250" s="49">
        <v>-1128000000</v>
      </c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1"/>
      <c r="BD250" s="54">
        <v>7204000000</v>
      </c>
      <c r="BE250" s="50">
        <v>-1345000000</v>
      </c>
      <c r="BF250" s="50"/>
      <c r="BG250" s="50"/>
      <c r="BH250" s="50"/>
      <c r="BI250" s="50"/>
      <c r="BJ250" s="56">
        <v>5859000000</v>
      </c>
      <c r="BK250" s="49"/>
      <c r="BL250" s="50"/>
      <c r="BM250" s="51"/>
      <c r="BN250" s="39">
        <v>5859000000</v>
      </c>
      <c r="BO250" s="58"/>
      <c r="BP250" s="39">
        <v>5859000000</v>
      </c>
      <c r="BQ250" s="50"/>
      <c r="BR250" s="50"/>
      <c r="BS250" s="56">
        <v>5859000000</v>
      </c>
    </row>
    <row r="251" spans="1:71" x14ac:dyDescent="0.2">
      <c r="A251" s="47" t="s">
        <v>823</v>
      </c>
      <c r="B251" s="47" t="s">
        <v>824</v>
      </c>
      <c r="C251" s="47" t="str">
        <f>VLOOKUP(A251,'[2]S&amp;P 500 Wikipedia'!A:D,3,FALSE)</f>
        <v>Real Estate</v>
      </c>
      <c r="D251" s="47">
        <v>744578</v>
      </c>
      <c r="E251" s="47" t="s">
        <v>16</v>
      </c>
      <c r="F251" s="47">
        <v>2011</v>
      </c>
      <c r="G251" s="47" t="s">
        <v>1292</v>
      </c>
      <c r="H251" s="48">
        <v>40908</v>
      </c>
      <c r="I251" s="48">
        <v>40963</v>
      </c>
      <c r="J251" s="48">
        <v>41327</v>
      </c>
      <c r="K251" s="47">
        <v>36995000</v>
      </c>
      <c r="L251" s="47">
        <v>39087000</v>
      </c>
      <c r="M251" s="47" t="s">
        <v>1297</v>
      </c>
      <c r="N251" s="49">
        <v>430806000</v>
      </c>
      <c r="O251" s="50"/>
      <c r="P251" s="50"/>
      <c r="Q251" s="51"/>
      <c r="R251" s="49">
        <v>-160992000</v>
      </c>
      <c r="S251" s="50"/>
      <c r="T251" s="50"/>
      <c r="U251" s="51"/>
      <c r="V251" s="52">
        <v>269814000</v>
      </c>
      <c r="W251" s="52"/>
      <c r="X251" s="49">
        <v>-171278000</v>
      </c>
      <c r="Y251" s="50">
        <v>-18123000</v>
      </c>
      <c r="Z251" s="50"/>
      <c r="AA251" s="50"/>
      <c r="AB251" s="50"/>
      <c r="AC251" s="50">
        <v>-110870000</v>
      </c>
      <c r="AD251" s="50"/>
      <c r="AE251" s="51">
        <v>-42285000</v>
      </c>
      <c r="AF251" s="52">
        <v>98536000</v>
      </c>
      <c r="AG251" s="52">
        <v>-57206000</v>
      </c>
      <c r="AH251" s="49">
        <v>-57415000</v>
      </c>
      <c r="AI251" s="50"/>
      <c r="AJ251" s="51"/>
      <c r="AK251" s="54"/>
      <c r="AL251" s="50"/>
      <c r="AM251" s="50">
        <v>-593000</v>
      </c>
      <c r="AN251" s="51">
        <v>802000</v>
      </c>
      <c r="AO251" s="52">
        <v>41330000</v>
      </c>
      <c r="AP251" s="49">
        <v>-6511000</v>
      </c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1"/>
      <c r="BD251" s="54">
        <v>34819000</v>
      </c>
      <c r="BE251" s="50"/>
      <c r="BF251" s="50"/>
      <c r="BG251" s="50"/>
      <c r="BH251" s="50"/>
      <c r="BI251" s="50"/>
      <c r="BJ251" s="56">
        <v>34819000</v>
      </c>
      <c r="BK251" s="49">
        <v>16412000</v>
      </c>
      <c r="BL251" s="50">
        <v>16412000</v>
      </c>
      <c r="BM251" s="51"/>
      <c r="BN251" s="39">
        <v>51231000</v>
      </c>
      <c r="BO251" s="58">
        <v>-2410000</v>
      </c>
      <c r="BP251" s="39">
        <v>48821000</v>
      </c>
      <c r="BQ251" s="50">
        <v>0</v>
      </c>
      <c r="BR251" s="50"/>
      <c r="BS251" s="56">
        <v>48821000</v>
      </c>
    </row>
    <row r="252" spans="1:71" x14ac:dyDescent="0.2">
      <c r="A252" s="47" t="s">
        <v>778</v>
      </c>
      <c r="B252" s="47" t="s">
        <v>779</v>
      </c>
      <c r="C252" s="47" t="str">
        <f>VLOOKUP(A252,'[2]S&amp;P 500 Wikipedia'!A:D,3,FALSE)</f>
        <v>Consumer Discretionary</v>
      </c>
      <c r="D252" s="47">
        <v>98192</v>
      </c>
      <c r="E252" s="47" t="s">
        <v>16</v>
      </c>
      <c r="F252" s="47">
        <v>2018</v>
      </c>
      <c r="G252" s="47" t="s">
        <v>1292</v>
      </c>
      <c r="H252" s="48">
        <v>43465</v>
      </c>
      <c r="I252" s="48">
        <v>43525</v>
      </c>
      <c r="J252" s="48">
        <v>43525</v>
      </c>
      <c r="K252" s="47">
        <v>350100000</v>
      </c>
      <c r="L252" s="47">
        <v>354200000</v>
      </c>
      <c r="M252" s="47" t="s">
        <v>1844</v>
      </c>
      <c r="N252" s="49">
        <v>20758000000</v>
      </c>
      <c r="O252" s="50"/>
      <c r="P252" s="50"/>
      <c r="Q252" s="51"/>
      <c r="R252" s="49">
        <v>-17084000000</v>
      </c>
      <c r="S252" s="50"/>
      <c r="T252" s="50"/>
      <c r="U252" s="51"/>
      <c r="V252" s="52">
        <v>3674000000</v>
      </c>
      <c r="W252" s="52"/>
      <c r="X252" s="49">
        <v>-1153000000</v>
      </c>
      <c r="Y252" s="50">
        <v>-927000000</v>
      </c>
      <c r="Z252" s="50"/>
      <c r="AA252" s="50"/>
      <c r="AB252" s="50"/>
      <c r="AC252" s="50">
        <v>-226000000</v>
      </c>
      <c r="AD252" s="50"/>
      <c r="AE252" s="51"/>
      <c r="AF252" s="52">
        <v>2521000000</v>
      </c>
      <c r="AG252" s="52">
        <v>-21000000</v>
      </c>
      <c r="AH252" s="49">
        <v>-318000000</v>
      </c>
      <c r="AI252" s="50"/>
      <c r="AJ252" s="51"/>
      <c r="AK252" s="54"/>
      <c r="AL252" s="50"/>
      <c r="AM252" s="50">
        <v>103000000</v>
      </c>
      <c r="AN252" s="51">
        <v>194000000</v>
      </c>
      <c r="AO252" s="52">
        <v>2500000000</v>
      </c>
      <c r="AP252" s="49">
        <v>-155000000</v>
      </c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1"/>
      <c r="BD252" s="54">
        <v>2345000000</v>
      </c>
      <c r="BE252" s="50">
        <v>-438000000</v>
      </c>
      <c r="BF252" s="50"/>
      <c r="BG252" s="50"/>
      <c r="BH252" s="50"/>
      <c r="BI252" s="50"/>
      <c r="BJ252" s="56">
        <v>1907000000</v>
      </c>
      <c r="BK252" s="49"/>
      <c r="BL252" s="50"/>
      <c r="BM252" s="51"/>
      <c r="BN252" s="39">
        <v>1907000000</v>
      </c>
      <c r="BO252" s="58"/>
      <c r="BP252" s="39">
        <v>1907000000</v>
      </c>
      <c r="BQ252" s="50"/>
      <c r="BR252" s="50"/>
      <c r="BS252" s="56">
        <v>1907000000</v>
      </c>
    </row>
    <row r="253" spans="1:71" x14ac:dyDescent="0.2">
      <c r="A253" s="47" t="s">
        <v>784</v>
      </c>
      <c r="B253" s="47" t="s">
        <v>785</v>
      </c>
      <c r="C253" s="47" t="str">
        <f>VLOOKUP(A253,'[2]S&amp;P 500 Wikipedia'!A:D,3,FALSE)</f>
        <v>Industrials</v>
      </c>
      <c r="D253" s="47">
        <v>255010</v>
      </c>
      <c r="E253" s="47" t="s">
        <v>16</v>
      </c>
      <c r="F253" s="47">
        <v>2018</v>
      </c>
      <c r="G253" s="47" t="s">
        <v>1292</v>
      </c>
      <c r="H253" s="48">
        <v>43465</v>
      </c>
      <c r="I253" s="48">
        <v>43503</v>
      </c>
      <c r="J253" s="48">
        <v>43503</v>
      </c>
      <c r="K253" s="47">
        <v>305000000</v>
      </c>
      <c r="L253" s="47">
        <v>307000000</v>
      </c>
      <c r="M253" s="47" t="s">
        <v>1845</v>
      </c>
      <c r="N253" s="49">
        <v>8359000000</v>
      </c>
      <c r="O253" s="50"/>
      <c r="P253" s="50"/>
      <c r="Q253" s="51"/>
      <c r="R253" s="49">
        <v>-5670000000</v>
      </c>
      <c r="S253" s="50"/>
      <c r="T253" s="50"/>
      <c r="U253" s="51"/>
      <c r="V253" s="52">
        <v>2689000000</v>
      </c>
      <c r="W253" s="52"/>
      <c r="X253" s="49">
        <v>-1478000000</v>
      </c>
      <c r="Y253" s="50">
        <v>-1478000000</v>
      </c>
      <c r="Z253" s="50"/>
      <c r="AA253" s="50"/>
      <c r="AB253" s="50"/>
      <c r="AC253" s="50"/>
      <c r="AD253" s="50"/>
      <c r="AE253" s="51"/>
      <c r="AF253" s="52">
        <v>1211000000</v>
      </c>
      <c r="AG253" s="52">
        <v>-169000000</v>
      </c>
      <c r="AH253" s="49">
        <v>-156000000</v>
      </c>
      <c r="AI253" s="50"/>
      <c r="AJ253" s="51"/>
      <c r="AK253" s="54"/>
      <c r="AL253" s="50"/>
      <c r="AM253" s="50"/>
      <c r="AN253" s="51">
        <v>-13000000</v>
      </c>
      <c r="AO253" s="52">
        <v>1042000000</v>
      </c>
      <c r="AP253" s="49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1"/>
      <c r="BD253" s="54">
        <v>1042000000</v>
      </c>
      <c r="BE253" s="50">
        <v>-258000000</v>
      </c>
      <c r="BF253" s="50"/>
      <c r="BG253" s="50"/>
      <c r="BH253" s="50"/>
      <c r="BI253" s="50"/>
      <c r="BJ253" s="56">
        <v>784000000</v>
      </c>
      <c r="BK253" s="49"/>
      <c r="BL253" s="50"/>
      <c r="BM253" s="51"/>
      <c r="BN253" s="39">
        <v>784000000</v>
      </c>
      <c r="BO253" s="58">
        <v>-50000000</v>
      </c>
      <c r="BP253" s="39">
        <v>734000000</v>
      </c>
      <c r="BQ253" s="50"/>
      <c r="BR253" s="50"/>
      <c r="BS253" s="56">
        <v>734000000</v>
      </c>
    </row>
    <row r="254" spans="1:71" x14ac:dyDescent="0.2">
      <c r="A254" s="47" t="s">
        <v>796</v>
      </c>
      <c r="B254" s="47" t="s">
        <v>797</v>
      </c>
      <c r="C254" s="47" t="str">
        <f>VLOOKUP(A254,'[2]S&amp;P 500 Wikipedia'!A:D,3,FALSE)</f>
        <v>Consumer Discretionary</v>
      </c>
      <c r="D254" s="47">
        <v>243628</v>
      </c>
      <c r="E254" s="47" t="s">
        <v>16</v>
      </c>
      <c r="F254" s="47">
        <v>2018</v>
      </c>
      <c r="G254" s="47" t="s">
        <v>1292</v>
      </c>
      <c r="H254" s="48">
        <v>43465</v>
      </c>
      <c r="I254" s="48">
        <v>43518</v>
      </c>
      <c r="J254" s="48">
        <v>43518</v>
      </c>
      <c r="K254" s="47">
        <v>778200000</v>
      </c>
      <c r="L254" s="47">
        <v>785600000</v>
      </c>
      <c r="M254" s="47" t="s">
        <v>1846</v>
      </c>
      <c r="N254" s="49">
        <v>21025200000</v>
      </c>
      <c r="O254" s="50"/>
      <c r="P254" s="50"/>
      <c r="Q254" s="51"/>
      <c r="R254" s="49">
        <v>-10239200000</v>
      </c>
      <c r="S254" s="50"/>
      <c r="T254" s="50"/>
      <c r="U254" s="51"/>
      <c r="V254" s="52">
        <v>10786000000</v>
      </c>
      <c r="W254" s="52"/>
      <c r="X254" s="49">
        <v>-1963400000</v>
      </c>
      <c r="Y254" s="50">
        <v>-2200200000</v>
      </c>
      <c r="Z254" s="50"/>
      <c r="AA254" s="50"/>
      <c r="AB254" s="50"/>
      <c r="AC254" s="50"/>
      <c r="AD254" s="50"/>
      <c r="AE254" s="51">
        <v>236800000</v>
      </c>
      <c r="AF254" s="52">
        <v>8822600000</v>
      </c>
      <c r="AG254" s="52">
        <v>-1006500000</v>
      </c>
      <c r="AH254" s="49">
        <v>-981200000</v>
      </c>
      <c r="AI254" s="50"/>
      <c r="AJ254" s="51"/>
      <c r="AK254" s="54"/>
      <c r="AL254" s="50"/>
      <c r="AM254" s="50"/>
      <c r="AN254" s="51">
        <v>-25300000</v>
      </c>
      <c r="AO254" s="52">
        <v>7816100000</v>
      </c>
      <c r="AP254" s="49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1"/>
      <c r="BD254" s="54">
        <v>7816100000</v>
      </c>
      <c r="BE254" s="50">
        <v>-1891800000</v>
      </c>
      <c r="BF254" s="50"/>
      <c r="BG254" s="50"/>
      <c r="BH254" s="50"/>
      <c r="BI254" s="50"/>
      <c r="BJ254" s="56">
        <v>5924300000</v>
      </c>
      <c r="BK254" s="49"/>
      <c r="BL254" s="50"/>
      <c r="BM254" s="51"/>
      <c r="BN254" s="39">
        <v>5924300000</v>
      </c>
      <c r="BO254" s="58"/>
      <c r="BP254" s="39">
        <v>5924300000</v>
      </c>
      <c r="BQ254" s="50"/>
      <c r="BR254" s="50"/>
      <c r="BS254" s="56">
        <v>5924300000</v>
      </c>
    </row>
    <row r="255" spans="1:71" x14ac:dyDescent="0.2">
      <c r="A255" s="47" t="s">
        <v>814</v>
      </c>
      <c r="B255" s="47" t="s">
        <v>815</v>
      </c>
      <c r="C255" s="47" t="str">
        <f>VLOOKUP(A255,'[2]S&amp;P 500 Wikipedia'!A:D,3,FALSE)</f>
        <v>Information Technology</v>
      </c>
      <c r="D255" s="47">
        <v>333440</v>
      </c>
      <c r="E255" s="47" t="s">
        <v>16</v>
      </c>
      <c r="F255" s="47">
        <v>2018</v>
      </c>
      <c r="G255" s="47" t="s">
        <v>1292</v>
      </c>
      <c r="H255" s="48">
        <v>43555</v>
      </c>
      <c r="I255" s="48">
        <v>43615</v>
      </c>
      <c r="J255" s="48">
        <v>43615</v>
      </c>
      <c r="K255" s="47">
        <v>236200000</v>
      </c>
      <c r="L255" s="47">
        <v>249900000</v>
      </c>
      <c r="M255" s="47" t="s">
        <v>1847</v>
      </c>
      <c r="N255" s="49">
        <v>5349500000</v>
      </c>
      <c r="O255" s="50"/>
      <c r="P255" s="50"/>
      <c r="Q255" s="51"/>
      <c r="R255" s="49">
        <v>-2418200000</v>
      </c>
      <c r="S255" s="50"/>
      <c r="T255" s="50"/>
      <c r="U255" s="51"/>
      <c r="V255" s="52">
        <v>2931300000</v>
      </c>
      <c r="W255" s="52"/>
      <c r="X255" s="49">
        <v>-2183300000</v>
      </c>
      <c r="Y255" s="50">
        <v>-682900000</v>
      </c>
      <c r="Z255" s="50"/>
      <c r="AA255" s="50"/>
      <c r="AB255" s="50">
        <v>-826300000</v>
      </c>
      <c r="AC255" s="50">
        <v>-674100000</v>
      </c>
      <c r="AD255" s="50"/>
      <c r="AE255" s="51"/>
      <c r="AF255" s="52">
        <v>748000000</v>
      </c>
      <c r="AG255" s="52">
        <v>-497200000</v>
      </c>
      <c r="AH255" s="49">
        <v>-494800000</v>
      </c>
      <c r="AI255" s="50">
        <v>-502900000</v>
      </c>
      <c r="AJ255" s="51">
        <v>8100000</v>
      </c>
      <c r="AK255" s="54"/>
      <c r="AL255" s="50"/>
      <c r="AM255" s="50">
        <v>-200000</v>
      </c>
      <c r="AN255" s="51">
        <v>-2200000</v>
      </c>
      <c r="AO255" s="52">
        <v>250800000</v>
      </c>
      <c r="AP255" s="49">
        <v>-46300000</v>
      </c>
      <c r="AQ255" s="50"/>
      <c r="AR255" s="50"/>
      <c r="AS255" s="50"/>
      <c r="AT255" s="50"/>
      <c r="AU255" s="50">
        <v>-12600000</v>
      </c>
      <c r="AV255" s="50"/>
      <c r="AW255" s="50"/>
      <c r="AX255" s="50"/>
      <c r="AY255" s="50"/>
      <c r="AZ255" s="50"/>
      <c r="BA255" s="50"/>
      <c r="BB255" s="50"/>
      <c r="BC255" s="51">
        <v>-33700000</v>
      </c>
      <c r="BD255" s="54">
        <v>204500000</v>
      </c>
      <c r="BE255" s="50">
        <v>151400000</v>
      </c>
      <c r="BF255" s="50"/>
      <c r="BG255" s="50"/>
      <c r="BH255" s="50"/>
      <c r="BI255" s="50"/>
      <c r="BJ255" s="56">
        <v>355900000</v>
      </c>
      <c r="BK255" s="49">
        <v>0</v>
      </c>
      <c r="BL255" s="50">
        <v>0</v>
      </c>
      <c r="BM255" s="51"/>
      <c r="BN255" s="39">
        <v>355900000</v>
      </c>
      <c r="BO255" s="58"/>
      <c r="BP255" s="39">
        <v>355900000</v>
      </c>
      <c r="BQ255" s="50"/>
      <c r="BR255" s="50"/>
      <c r="BS255" s="56">
        <v>355900000</v>
      </c>
    </row>
    <row r="256" spans="1:71" x14ac:dyDescent="0.2">
      <c r="A256" s="47" t="s">
        <v>799</v>
      </c>
      <c r="B256" s="47" t="s">
        <v>800</v>
      </c>
      <c r="C256" s="47" t="str">
        <f>VLOOKUP(A256,'[2]S&amp;P 500 Wikipedia'!A:D,3,FALSE)</f>
        <v>Health Care</v>
      </c>
      <c r="D256" s="47">
        <v>380928</v>
      </c>
      <c r="E256" s="47" t="s">
        <v>16</v>
      </c>
      <c r="F256" s="47">
        <v>2018</v>
      </c>
      <c r="G256" s="47" t="s">
        <v>1292</v>
      </c>
      <c r="H256" s="48">
        <v>43555</v>
      </c>
      <c r="I256" s="48">
        <v>43600</v>
      </c>
      <c r="J256" s="48">
        <v>43600</v>
      </c>
      <c r="K256" s="47">
        <v>196000000</v>
      </c>
      <c r="L256" s="47">
        <v>197000000</v>
      </c>
      <c r="M256" s="47" t="s">
        <v>1848</v>
      </c>
      <c r="N256" s="49">
        <v>214319000000</v>
      </c>
      <c r="O256" s="50"/>
      <c r="P256" s="50"/>
      <c r="Q256" s="51"/>
      <c r="R256" s="49">
        <v>-202565000000</v>
      </c>
      <c r="S256" s="50"/>
      <c r="T256" s="50"/>
      <c r="U256" s="51"/>
      <c r="V256" s="52">
        <v>11754000000</v>
      </c>
      <c r="W256" s="52"/>
      <c r="X256" s="49">
        <v>-8474000000</v>
      </c>
      <c r="Y256" s="50">
        <v>-8403000000</v>
      </c>
      <c r="Z256" s="50"/>
      <c r="AA256" s="50"/>
      <c r="AB256" s="50">
        <v>-71000000</v>
      </c>
      <c r="AC256" s="50"/>
      <c r="AD256" s="50"/>
      <c r="AE256" s="51"/>
      <c r="AF256" s="52">
        <v>3280000000</v>
      </c>
      <c r="AG256" s="52">
        <v>-82000000</v>
      </c>
      <c r="AH256" s="49">
        <v>-264000000</v>
      </c>
      <c r="AI256" s="50"/>
      <c r="AJ256" s="51"/>
      <c r="AK256" s="54"/>
      <c r="AL256" s="50"/>
      <c r="AM256" s="50"/>
      <c r="AN256" s="51">
        <v>182000000</v>
      </c>
      <c r="AO256" s="52">
        <v>3198000000</v>
      </c>
      <c r="AP256" s="49">
        <v>-2588000000</v>
      </c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1"/>
      <c r="BD256" s="54">
        <v>610000000</v>
      </c>
      <c r="BE256" s="50">
        <v>-356000000</v>
      </c>
      <c r="BF256" s="50"/>
      <c r="BG256" s="50"/>
      <c r="BH256" s="50"/>
      <c r="BI256" s="50"/>
      <c r="BJ256" s="56">
        <v>254000000</v>
      </c>
      <c r="BK256" s="49">
        <v>1000000</v>
      </c>
      <c r="BL256" s="50">
        <v>1000000</v>
      </c>
      <c r="BM256" s="51"/>
      <c r="BN256" s="39">
        <v>255000000</v>
      </c>
      <c r="BO256" s="58">
        <v>-221000000</v>
      </c>
      <c r="BP256" s="39">
        <v>34000000</v>
      </c>
      <c r="BQ256" s="50"/>
      <c r="BR256" s="50"/>
      <c r="BS256" s="56">
        <v>34000000</v>
      </c>
    </row>
    <row r="257" spans="1:71" x14ac:dyDescent="0.2">
      <c r="A257" s="47" t="s">
        <v>838</v>
      </c>
      <c r="B257" s="47" t="s">
        <v>839</v>
      </c>
      <c r="C257" s="47" t="str">
        <f>VLOOKUP(A257,'[2]S&amp;P 500 Wikipedia'!A:D,3,FALSE)</f>
        <v>Financials</v>
      </c>
      <c r="D257" s="47">
        <v>88874</v>
      </c>
      <c r="E257" s="47" t="s">
        <v>16</v>
      </c>
      <c r="F257" s="47">
        <v>2018</v>
      </c>
      <c r="G257" s="47" t="s">
        <v>1292</v>
      </c>
      <c r="H257" s="48">
        <v>43465</v>
      </c>
      <c r="I257" s="48">
        <v>43521</v>
      </c>
      <c r="J257" s="48">
        <v>43521</v>
      </c>
      <c r="K257" s="47">
        <v>191600000</v>
      </c>
      <c r="L257" s="47">
        <v>194400000</v>
      </c>
      <c r="M257" s="47" t="s">
        <v>1849</v>
      </c>
      <c r="N257" s="49">
        <v>4442700000</v>
      </c>
      <c r="O257" s="50"/>
      <c r="P257" s="50"/>
      <c r="Q257" s="51"/>
      <c r="R257" s="49">
        <v>-1245500000</v>
      </c>
      <c r="S257" s="50"/>
      <c r="T257" s="50"/>
      <c r="U257" s="51"/>
      <c r="V257" s="52">
        <v>3197200000</v>
      </c>
      <c r="W257" s="52"/>
      <c r="X257" s="49">
        <v>-1272000000</v>
      </c>
      <c r="Y257" s="50">
        <v>-1080100000</v>
      </c>
      <c r="Z257" s="50"/>
      <c r="AA257" s="50"/>
      <c r="AB257" s="50"/>
      <c r="AC257" s="50">
        <v>-191900000</v>
      </c>
      <c r="AD257" s="50"/>
      <c r="AE257" s="51"/>
      <c r="AF257" s="52">
        <v>1925200000</v>
      </c>
      <c r="AG257" s="52">
        <v>-197200000</v>
      </c>
      <c r="AH257" s="49">
        <v>-216000000</v>
      </c>
      <c r="AI257" s="50"/>
      <c r="AJ257" s="51"/>
      <c r="AK257" s="54"/>
      <c r="AL257" s="50"/>
      <c r="AM257" s="50"/>
      <c r="AN257" s="51">
        <v>18800000</v>
      </c>
      <c r="AO257" s="52">
        <v>1728000000</v>
      </c>
      <c r="AP257" s="49">
        <v>-57000000</v>
      </c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1"/>
      <c r="BD257" s="54">
        <v>1671000000</v>
      </c>
      <c r="BE257" s="50">
        <v>-351600000</v>
      </c>
      <c r="BF257" s="50"/>
      <c r="BG257" s="50"/>
      <c r="BH257" s="50"/>
      <c r="BI257" s="50"/>
      <c r="BJ257" s="56">
        <v>1319400000</v>
      </c>
      <c r="BK257" s="49"/>
      <c r="BL257" s="50"/>
      <c r="BM257" s="51"/>
      <c r="BN257" s="39">
        <v>1319400000</v>
      </c>
      <c r="BO257" s="58">
        <v>-9800000</v>
      </c>
      <c r="BP257" s="39">
        <v>1309600000</v>
      </c>
      <c r="BQ257" s="50"/>
      <c r="BR257" s="50"/>
      <c r="BS257" s="56">
        <v>1309600000</v>
      </c>
    </row>
    <row r="258" spans="1:71" x14ac:dyDescent="0.2">
      <c r="A258" s="47" t="s">
        <v>832</v>
      </c>
      <c r="B258" s="47" t="s">
        <v>833</v>
      </c>
      <c r="C258" s="47" t="str">
        <f>VLOOKUP(A258,'[2]S&amp;P 500 Wikipedia'!A:D,3,FALSE)</f>
        <v>Consumer Staples</v>
      </c>
      <c r="D258" s="47">
        <v>378190</v>
      </c>
      <c r="E258" s="47" t="s">
        <v>16</v>
      </c>
      <c r="F258" s="47">
        <v>2018</v>
      </c>
      <c r="G258" s="47" t="s">
        <v>1292</v>
      </c>
      <c r="H258" s="48">
        <v>43465</v>
      </c>
      <c r="I258" s="48">
        <v>43504</v>
      </c>
      <c r="J258" s="48">
        <v>43504</v>
      </c>
      <c r="K258" s="47">
        <v>1472000000</v>
      </c>
      <c r="L258" s="47">
        <v>1486000000</v>
      </c>
      <c r="M258" s="47" t="s">
        <v>1850</v>
      </c>
      <c r="N258" s="49">
        <v>25938000000</v>
      </c>
      <c r="O258" s="50"/>
      <c r="P258" s="50"/>
      <c r="Q258" s="51"/>
      <c r="R258" s="49">
        <v>-15586000000</v>
      </c>
      <c r="S258" s="50"/>
      <c r="T258" s="50"/>
      <c r="U258" s="51"/>
      <c r="V258" s="52">
        <v>10352000000</v>
      </c>
      <c r="W258" s="52"/>
      <c r="X258" s="49">
        <v>-6651000000</v>
      </c>
      <c r="Y258" s="50">
        <v>-6475000000</v>
      </c>
      <c r="Z258" s="50"/>
      <c r="AA258" s="50"/>
      <c r="AB258" s="50"/>
      <c r="AC258" s="50">
        <v>-176000000</v>
      </c>
      <c r="AD258" s="50"/>
      <c r="AE258" s="51"/>
      <c r="AF258" s="52">
        <v>3701000000</v>
      </c>
      <c r="AG258" s="52">
        <v>-520000000</v>
      </c>
      <c r="AH258" s="49"/>
      <c r="AI258" s="50"/>
      <c r="AJ258" s="51"/>
      <c r="AK258" s="54"/>
      <c r="AL258" s="50"/>
      <c r="AM258" s="50"/>
      <c r="AN258" s="51">
        <v>-520000000</v>
      </c>
      <c r="AO258" s="52">
        <v>3181000000</v>
      </c>
      <c r="AP258" s="49">
        <v>439000000</v>
      </c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1"/>
      <c r="BD258" s="54">
        <v>3620000000</v>
      </c>
      <c r="BE258" s="50">
        <v>-773000000</v>
      </c>
      <c r="BF258" s="50"/>
      <c r="BG258" s="50"/>
      <c r="BH258" s="50"/>
      <c r="BI258" s="50">
        <v>548000000</v>
      </c>
      <c r="BJ258" s="56">
        <v>3395000000</v>
      </c>
      <c r="BK258" s="49"/>
      <c r="BL258" s="50"/>
      <c r="BM258" s="51"/>
      <c r="BN258" s="39">
        <v>3395000000</v>
      </c>
      <c r="BO258" s="58">
        <v>-14000000</v>
      </c>
      <c r="BP258" s="39">
        <v>3381000000</v>
      </c>
      <c r="BQ258" s="50"/>
      <c r="BR258" s="50"/>
      <c r="BS258" s="56">
        <v>3381000000</v>
      </c>
    </row>
    <row r="259" spans="1:71" x14ac:dyDescent="0.2">
      <c r="A259" s="47" t="s">
        <v>802</v>
      </c>
      <c r="B259" s="47" t="s">
        <v>803</v>
      </c>
      <c r="C259" s="47" t="str">
        <f>VLOOKUP(A259,'[2]S&amp;P 500 Wikipedia'!A:D,3,FALSE)</f>
        <v>Health Care</v>
      </c>
      <c r="D259" s="47">
        <v>73420</v>
      </c>
      <c r="E259" s="47" t="s">
        <v>16</v>
      </c>
      <c r="F259" s="47">
        <v>2019</v>
      </c>
      <c r="G259" s="47" t="s">
        <v>1292</v>
      </c>
      <c r="H259" s="48">
        <v>43585</v>
      </c>
      <c r="I259" s="48">
        <v>43615</v>
      </c>
      <c r="J259" s="48">
        <v>43637</v>
      </c>
      <c r="K259" s="47">
        <v>1346400000</v>
      </c>
      <c r="L259" s="47">
        <v>1357500000</v>
      </c>
      <c r="M259" s="47" t="s">
        <v>1851</v>
      </c>
      <c r="N259" s="49">
        <v>30557000000</v>
      </c>
      <c r="O259" s="50"/>
      <c r="P259" s="50"/>
      <c r="Q259" s="51"/>
      <c r="R259" s="49">
        <v>-9155000000</v>
      </c>
      <c r="S259" s="50"/>
      <c r="T259" s="50"/>
      <c r="U259" s="51"/>
      <c r="V259" s="52">
        <v>21402000000</v>
      </c>
      <c r="W259" s="52"/>
      <c r="X259" s="49">
        <v>-14770000000</v>
      </c>
      <c r="Y259" s="50">
        <v>-10418000000</v>
      </c>
      <c r="Z259" s="50"/>
      <c r="AA259" s="50"/>
      <c r="AB259" s="50">
        <v>-2330000000</v>
      </c>
      <c r="AC259" s="50">
        <v>-1764000000</v>
      </c>
      <c r="AD259" s="50"/>
      <c r="AE259" s="51">
        <v>-258000000</v>
      </c>
      <c r="AF259" s="52">
        <v>6632000000</v>
      </c>
      <c r="AG259" s="52">
        <v>-1071000000</v>
      </c>
      <c r="AH259" s="49">
        <v>-1444000000</v>
      </c>
      <c r="AI259" s="50">
        <v>-1444000000</v>
      </c>
      <c r="AJ259" s="51"/>
      <c r="AK259" s="54"/>
      <c r="AL259" s="50"/>
      <c r="AM259" s="50"/>
      <c r="AN259" s="51">
        <v>373000000</v>
      </c>
      <c r="AO259" s="52">
        <v>5561000000</v>
      </c>
      <c r="AP259" s="49">
        <v>-364000000</v>
      </c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1"/>
      <c r="BD259" s="54">
        <v>5197000000</v>
      </c>
      <c r="BE259" s="50">
        <v>-547000000</v>
      </c>
      <c r="BF259" s="50"/>
      <c r="BG259" s="50"/>
      <c r="BH259" s="50"/>
      <c r="BI259" s="50"/>
      <c r="BJ259" s="56">
        <v>4650000000</v>
      </c>
      <c r="BK259" s="49"/>
      <c r="BL259" s="50"/>
      <c r="BM259" s="51"/>
      <c r="BN259" s="39">
        <v>4650000000</v>
      </c>
      <c r="BO259" s="58">
        <v>-19000000</v>
      </c>
      <c r="BP259" s="39">
        <v>4631000000</v>
      </c>
      <c r="BQ259" s="50"/>
      <c r="BR259" s="50"/>
      <c r="BS259" s="56">
        <v>4631000000</v>
      </c>
    </row>
    <row r="260" spans="1:71" x14ac:dyDescent="0.2">
      <c r="A260" s="47" t="s">
        <v>811</v>
      </c>
      <c r="B260" s="47" t="s">
        <v>812</v>
      </c>
      <c r="C260" s="47" t="str">
        <f>VLOOKUP(A260,'[2]S&amp;P 500 Wikipedia'!A:D,3,FALSE)</f>
        <v>Consumer Discretionary</v>
      </c>
      <c r="D260" s="47">
        <v>139431</v>
      </c>
      <c r="E260" s="47" t="s">
        <v>16</v>
      </c>
      <c r="F260" s="47">
        <v>2018</v>
      </c>
      <c r="G260" s="47" t="s">
        <v>1292</v>
      </c>
      <c r="H260" s="48">
        <v>43465</v>
      </c>
      <c r="I260" s="48">
        <v>43523</v>
      </c>
      <c r="J260" s="48">
        <v>43523</v>
      </c>
      <c r="K260" s="47">
        <v>544253000</v>
      </c>
      <c r="L260" s="47">
        <v>549536000</v>
      </c>
      <c r="M260" s="47" t="s">
        <v>1852</v>
      </c>
      <c r="N260" s="49">
        <v>11763096000</v>
      </c>
      <c r="O260" s="50">
        <v>11763096000</v>
      </c>
      <c r="P260" s="50"/>
      <c r="Q260" s="51"/>
      <c r="R260" s="49">
        <v>-6918875000</v>
      </c>
      <c r="S260" s="50"/>
      <c r="T260" s="50"/>
      <c r="U260" s="51"/>
      <c r="V260" s="52">
        <v>4844221000</v>
      </c>
      <c r="W260" s="52"/>
      <c r="X260" s="49">
        <v>-3374735000</v>
      </c>
      <c r="Y260" s="50">
        <v>-1764638000</v>
      </c>
      <c r="Z260" s="50"/>
      <c r="AA260" s="50"/>
      <c r="AB260" s="50"/>
      <c r="AC260" s="50">
        <v>-1178044000</v>
      </c>
      <c r="AD260" s="50"/>
      <c r="AE260" s="51">
        <v>-432053000</v>
      </c>
      <c r="AF260" s="52">
        <v>1469486000</v>
      </c>
      <c r="AG260" s="52">
        <v>-835480000</v>
      </c>
      <c r="AH260" s="49">
        <v>-769513000</v>
      </c>
      <c r="AI260" s="50"/>
      <c r="AJ260" s="51"/>
      <c r="AK260" s="54"/>
      <c r="AL260" s="50"/>
      <c r="AM260" s="50"/>
      <c r="AN260" s="51">
        <v>-65967000</v>
      </c>
      <c r="AO260" s="52">
        <v>634006000</v>
      </c>
      <c r="AP260" s="49">
        <v>0</v>
      </c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1"/>
      <c r="BD260" s="54">
        <v>634006000</v>
      </c>
      <c r="BE260" s="50">
        <v>-50112000</v>
      </c>
      <c r="BF260" s="50"/>
      <c r="BG260" s="50"/>
      <c r="BH260" s="50"/>
      <c r="BI260" s="50"/>
      <c r="BJ260" s="56">
        <v>583894000</v>
      </c>
      <c r="BK260" s="49"/>
      <c r="BL260" s="50"/>
      <c r="BM260" s="51"/>
      <c r="BN260" s="39">
        <v>583894000</v>
      </c>
      <c r="BO260" s="58">
        <v>-117122000</v>
      </c>
      <c r="BP260" s="39">
        <v>466772000</v>
      </c>
      <c r="BQ260" s="50"/>
      <c r="BR260" s="50"/>
      <c r="BS260" s="56">
        <v>466772000</v>
      </c>
    </row>
    <row r="261" spans="1:71" x14ac:dyDescent="0.2">
      <c r="A261" s="47" t="s">
        <v>826</v>
      </c>
      <c r="B261" s="47" t="s">
        <v>827</v>
      </c>
      <c r="C261" s="47" t="str">
        <f>VLOOKUP(A261,'[2]S&amp;P 500 Wikipedia'!A:D,3,FALSE)</f>
        <v>Consumer Discretionary</v>
      </c>
      <c r="D261" s="47">
        <v>333439</v>
      </c>
      <c r="E261" s="47" t="s">
        <v>16</v>
      </c>
      <c r="F261" s="47">
        <v>2018</v>
      </c>
      <c r="G261" s="47" t="s">
        <v>1292</v>
      </c>
      <c r="H261" s="48">
        <v>43465</v>
      </c>
      <c r="I261" s="48">
        <v>43524</v>
      </c>
      <c r="J261" s="48">
        <v>43524</v>
      </c>
      <c r="K261" s="47">
        <v>74413000</v>
      </c>
      <c r="L261" s="47">
        <v>74773000</v>
      </c>
      <c r="M261" s="47" t="s">
        <v>1853</v>
      </c>
      <c r="N261" s="49">
        <v>9983634000</v>
      </c>
      <c r="O261" s="50">
        <v>9983634000</v>
      </c>
      <c r="P261" s="50"/>
      <c r="Q261" s="51"/>
      <c r="R261" s="49">
        <v>-7145564000</v>
      </c>
      <c r="S261" s="50"/>
      <c r="T261" s="50"/>
      <c r="U261" s="51"/>
      <c r="V261" s="52">
        <v>2838070000</v>
      </c>
      <c r="W261" s="52"/>
      <c r="X261" s="49">
        <v>-1742744000</v>
      </c>
      <c r="Y261" s="50">
        <v>-1742744000</v>
      </c>
      <c r="Z261" s="50"/>
      <c r="AA261" s="50"/>
      <c r="AB261" s="50"/>
      <c r="AC261" s="50"/>
      <c r="AD261" s="50"/>
      <c r="AE261" s="51"/>
      <c r="AF261" s="52">
        <v>1095326000</v>
      </c>
      <c r="AG261" s="52">
        <v>-46125000</v>
      </c>
      <c r="AH261" s="49">
        <v>-38827000</v>
      </c>
      <c r="AI261" s="50"/>
      <c r="AJ261" s="51"/>
      <c r="AK261" s="54"/>
      <c r="AL261" s="50"/>
      <c r="AM261" s="50"/>
      <c r="AN261" s="51">
        <v>-7298000</v>
      </c>
      <c r="AO261" s="52">
        <v>1049201000</v>
      </c>
      <c r="AP261" s="49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1"/>
      <c r="BD261" s="54">
        <v>1049201000</v>
      </c>
      <c r="BE261" s="50">
        <v>-184346000</v>
      </c>
      <c r="BF261" s="50"/>
      <c r="BG261" s="50"/>
      <c r="BH261" s="50"/>
      <c r="BI261" s="50"/>
      <c r="BJ261" s="56">
        <v>864855000</v>
      </c>
      <c r="BK261" s="49"/>
      <c r="BL261" s="50"/>
      <c r="BM261" s="51"/>
      <c r="BN261" s="39">
        <v>864855000</v>
      </c>
      <c r="BO261" s="58">
        <v>-3151000</v>
      </c>
      <c r="BP261" s="39">
        <v>861704000</v>
      </c>
      <c r="BQ261" s="50"/>
      <c r="BR261" s="50"/>
      <c r="BS261" s="56">
        <v>861704000</v>
      </c>
    </row>
    <row r="262" spans="1:71" x14ac:dyDescent="0.2">
      <c r="A262" s="47" t="s">
        <v>793</v>
      </c>
      <c r="B262" s="47" t="s">
        <v>794</v>
      </c>
      <c r="C262" s="47" t="str">
        <f>VLOOKUP(A262,'[2]S&amp;P 500 Wikipedia'!A:D,3,FALSE)</f>
        <v>Consumer Staples</v>
      </c>
      <c r="D262" s="47">
        <v>251282</v>
      </c>
      <c r="E262" s="47" t="s">
        <v>16</v>
      </c>
      <c r="F262" s="47">
        <v>2018</v>
      </c>
      <c r="G262" s="47" t="s">
        <v>1292</v>
      </c>
      <c r="H262" s="48">
        <v>43434</v>
      </c>
      <c r="I262" s="48">
        <v>43490</v>
      </c>
      <c r="J262" s="48">
        <v>43490</v>
      </c>
      <c r="K262" s="47">
        <v>131500000</v>
      </c>
      <c r="L262" s="47">
        <v>133200000</v>
      </c>
      <c r="M262" s="47" t="s">
        <v>1854</v>
      </c>
      <c r="N262" s="49">
        <v>5408900000</v>
      </c>
      <c r="O262" s="50"/>
      <c r="P262" s="50"/>
      <c r="Q262" s="51"/>
      <c r="R262" s="49">
        <v>-3037300000</v>
      </c>
      <c r="S262" s="50"/>
      <c r="T262" s="50"/>
      <c r="U262" s="51"/>
      <c r="V262" s="52">
        <v>2371600000</v>
      </c>
      <c r="W262" s="52"/>
      <c r="X262" s="49">
        <v>-1429500000</v>
      </c>
      <c r="Y262" s="50">
        <v>-1429500000</v>
      </c>
      <c r="Z262" s="50"/>
      <c r="AA262" s="50"/>
      <c r="AB262" s="50"/>
      <c r="AC262" s="50"/>
      <c r="AD262" s="50"/>
      <c r="AE262" s="51"/>
      <c r="AF262" s="52">
        <v>942100000</v>
      </c>
      <c r="AG262" s="52">
        <v>-162000000</v>
      </c>
      <c r="AH262" s="49">
        <v>-174600000</v>
      </c>
      <c r="AI262" s="50"/>
      <c r="AJ262" s="51"/>
      <c r="AK262" s="54"/>
      <c r="AL262" s="50"/>
      <c r="AM262" s="50"/>
      <c r="AN262" s="51">
        <v>12600000</v>
      </c>
      <c r="AO262" s="52">
        <v>780100000</v>
      </c>
      <c r="AP262" s="49">
        <v>-38800000</v>
      </c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1"/>
      <c r="BD262" s="54">
        <v>741300000</v>
      </c>
      <c r="BE262" s="50">
        <v>157300000</v>
      </c>
      <c r="BF262" s="50"/>
      <c r="BG262" s="50"/>
      <c r="BH262" s="50"/>
      <c r="BI262" s="50">
        <v>34800000</v>
      </c>
      <c r="BJ262" s="56">
        <v>933400000</v>
      </c>
      <c r="BK262" s="49"/>
      <c r="BL262" s="50"/>
      <c r="BM262" s="51"/>
      <c r="BN262" s="39">
        <v>933400000</v>
      </c>
      <c r="BO262" s="58"/>
      <c r="BP262" s="39">
        <v>933400000</v>
      </c>
      <c r="BQ262" s="50"/>
      <c r="BR262" s="50"/>
      <c r="BS262" s="56">
        <v>933400000</v>
      </c>
    </row>
    <row r="263" spans="1:71" x14ac:dyDescent="0.2">
      <c r="A263" s="47" t="s">
        <v>775</v>
      </c>
      <c r="B263" s="47" t="s">
        <v>776</v>
      </c>
      <c r="C263" s="47" t="str">
        <f>VLOOKUP(A263,'[2]S&amp;P 500 Wikipedia'!A:D,3,FALSE)</f>
        <v>Financials</v>
      </c>
      <c r="D263" s="47">
        <v>118024</v>
      </c>
      <c r="E263" s="47" t="s">
        <v>16</v>
      </c>
      <c r="F263" s="47">
        <v>2018</v>
      </c>
      <c r="G263" s="47" t="s">
        <v>1292</v>
      </c>
      <c r="H263" s="48">
        <v>43465</v>
      </c>
      <c r="I263" s="48">
        <v>43516</v>
      </c>
      <c r="J263" s="48">
        <v>43516</v>
      </c>
      <c r="K263" s="47">
        <v>36958000</v>
      </c>
      <c r="L263" s="47">
        <v>37855000</v>
      </c>
      <c r="M263" s="47" t="s">
        <v>1855</v>
      </c>
      <c r="N263" s="49">
        <v>435565000</v>
      </c>
      <c r="O263" s="50"/>
      <c r="P263" s="50"/>
      <c r="Q263" s="51"/>
      <c r="R263" s="49">
        <v>-109117000</v>
      </c>
      <c r="S263" s="50"/>
      <c r="T263" s="50"/>
      <c r="U263" s="51"/>
      <c r="V263" s="52">
        <v>326448000</v>
      </c>
      <c r="W263" s="52"/>
      <c r="X263" s="49">
        <v>-113864000</v>
      </c>
      <c r="Y263" s="50">
        <v>-37643000</v>
      </c>
      <c r="Z263" s="50"/>
      <c r="AA263" s="50"/>
      <c r="AB263" s="50"/>
      <c r="AC263" s="50">
        <v>-23080000</v>
      </c>
      <c r="AD263" s="50"/>
      <c r="AE263" s="51">
        <v>-53141000</v>
      </c>
      <c r="AF263" s="52">
        <v>212584000</v>
      </c>
      <c r="AG263" s="52">
        <v>5502000</v>
      </c>
      <c r="AH263" s="49"/>
      <c r="AI263" s="50"/>
      <c r="AJ263" s="51"/>
      <c r="AK263" s="54">
        <v>6112000</v>
      </c>
      <c r="AL263" s="50"/>
      <c r="AM263" s="50"/>
      <c r="AN263" s="51">
        <v>-610000</v>
      </c>
      <c r="AO263" s="52">
        <v>218086000</v>
      </c>
      <c r="AP263" s="49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1"/>
      <c r="BD263" s="54">
        <v>218086000</v>
      </c>
      <c r="BE263" s="50">
        <v>-45234000</v>
      </c>
      <c r="BF263" s="50"/>
      <c r="BG263" s="50"/>
      <c r="BH263" s="50"/>
      <c r="BI263" s="50"/>
      <c r="BJ263" s="56">
        <v>172852000</v>
      </c>
      <c r="BK263" s="49"/>
      <c r="BL263" s="50"/>
      <c r="BM263" s="51"/>
      <c r="BN263" s="39">
        <v>172852000</v>
      </c>
      <c r="BO263" s="58"/>
      <c r="BP263" s="39">
        <v>172852000</v>
      </c>
      <c r="BQ263" s="50"/>
      <c r="BR263" s="50"/>
      <c r="BS263" s="56">
        <v>172852000</v>
      </c>
    </row>
    <row r="264" spans="1:71" x14ac:dyDescent="0.2">
      <c r="A264" s="47" t="s">
        <v>781</v>
      </c>
      <c r="B264" s="47" t="s">
        <v>782</v>
      </c>
      <c r="C264" s="47" t="str">
        <f>VLOOKUP(A264,'[2]S&amp;P 500 Wikipedia'!A:D,3,FALSE)</f>
        <v>Materials</v>
      </c>
      <c r="D264" s="47">
        <v>378186</v>
      </c>
      <c r="E264" s="47" t="s">
        <v>16</v>
      </c>
      <c r="F264" s="47">
        <v>2018</v>
      </c>
      <c r="G264" s="47" t="s">
        <v>1292</v>
      </c>
      <c r="H264" s="48">
        <v>43465</v>
      </c>
      <c r="I264" s="48">
        <v>43521</v>
      </c>
      <c r="J264" s="48">
        <v>43521</v>
      </c>
      <c r="K264" s="47">
        <v>62895000</v>
      </c>
      <c r="L264" s="47">
        <v>63147000</v>
      </c>
      <c r="M264" s="47" t="s">
        <v>1856</v>
      </c>
      <c r="N264" s="49">
        <v>4244265000</v>
      </c>
      <c r="O264" s="50"/>
      <c r="P264" s="50"/>
      <c r="Q264" s="51"/>
      <c r="R264" s="49">
        <v>-3277688000</v>
      </c>
      <c r="S264" s="50"/>
      <c r="T264" s="50"/>
      <c r="U264" s="51"/>
      <c r="V264" s="52">
        <v>966577000</v>
      </c>
      <c r="W264" s="52"/>
      <c r="X264" s="49">
        <v>-262361000</v>
      </c>
      <c r="Y264" s="50">
        <v>-280554000</v>
      </c>
      <c r="Z264" s="50"/>
      <c r="AA264" s="50"/>
      <c r="AB264" s="50"/>
      <c r="AC264" s="50"/>
      <c r="AD264" s="50"/>
      <c r="AE264" s="51">
        <v>18193000</v>
      </c>
      <c r="AF264" s="52">
        <v>704216000</v>
      </c>
      <c r="AG264" s="52">
        <v>-114656000</v>
      </c>
      <c r="AH264" s="49">
        <v>-137069000</v>
      </c>
      <c r="AI264" s="50"/>
      <c r="AJ264" s="51"/>
      <c r="AK264" s="54"/>
      <c r="AL264" s="50"/>
      <c r="AM264" s="50"/>
      <c r="AN264" s="51">
        <v>22413000</v>
      </c>
      <c r="AO264" s="52">
        <v>589560000</v>
      </c>
      <c r="AP264" s="49">
        <v>-13479000</v>
      </c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1"/>
      <c r="BD264" s="54">
        <v>576081000</v>
      </c>
      <c r="BE264" s="50">
        <v>-105705000</v>
      </c>
      <c r="BF264" s="50"/>
      <c r="BG264" s="50"/>
      <c r="BH264" s="50"/>
      <c r="BI264" s="50"/>
      <c r="BJ264" s="56">
        <v>470376000</v>
      </c>
      <c r="BK264" s="49"/>
      <c r="BL264" s="50"/>
      <c r="BM264" s="51"/>
      <c r="BN264" s="39">
        <v>470376000</v>
      </c>
      <c r="BO264" s="58">
        <v>-378000</v>
      </c>
      <c r="BP264" s="39">
        <v>469998000</v>
      </c>
      <c r="BQ264" s="50"/>
      <c r="BR264" s="50"/>
      <c r="BS264" s="56">
        <v>469998000</v>
      </c>
    </row>
    <row r="265" spans="1:71" x14ac:dyDescent="0.2">
      <c r="A265" s="47" t="s">
        <v>13</v>
      </c>
      <c r="B265" s="47" t="s">
        <v>14</v>
      </c>
      <c r="C265" s="47" t="str">
        <f>VLOOKUP(A265,'[2]S&amp;P 500 Wikipedia'!A:D,3,FALSE)</f>
        <v>Industrials</v>
      </c>
      <c r="D265" s="47">
        <v>22219</v>
      </c>
      <c r="E265" s="47" t="s">
        <v>16</v>
      </c>
      <c r="F265" s="47">
        <v>2018</v>
      </c>
      <c r="G265" s="47" t="s">
        <v>1292</v>
      </c>
      <c r="H265" s="48">
        <v>43465</v>
      </c>
      <c r="I265" s="48">
        <v>43503</v>
      </c>
      <c r="J265" s="48">
        <v>43503</v>
      </c>
      <c r="K265" s="47">
        <v>588500000</v>
      </c>
      <c r="L265" s="47">
        <v>602000000</v>
      </c>
      <c r="M265" s="47" t="s">
        <v>1857</v>
      </c>
      <c r="N265" s="49">
        <v>32765000000</v>
      </c>
      <c r="O265" s="50"/>
      <c r="P265" s="50"/>
      <c r="Q265" s="51"/>
      <c r="R265" s="49">
        <v>-16682000000</v>
      </c>
      <c r="S265" s="50"/>
      <c r="T265" s="50"/>
      <c r="U265" s="51"/>
      <c r="V265" s="52">
        <v>16083000000</v>
      </c>
      <c r="W265" s="52"/>
      <c r="X265" s="49">
        <v>-9423000000</v>
      </c>
      <c r="Y265" s="50">
        <v>-7602000000</v>
      </c>
      <c r="Z265" s="50"/>
      <c r="AA265" s="50"/>
      <c r="AB265" s="50">
        <v>-1821000000</v>
      </c>
      <c r="AC265" s="50"/>
      <c r="AD265" s="50"/>
      <c r="AE265" s="51"/>
      <c r="AF265" s="52">
        <v>6660000000</v>
      </c>
      <c r="AG265" s="52">
        <v>-207000000</v>
      </c>
      <c r="AH265" s="49">
        <v>-207000000</v>
      </c>
      <c r="AI265" s="50"/>
      <c r="AJ265" s="51"/>
      <c r="AK265" s="54"/>
      <c r="AL265" s="50"/>
      <c r="AM265" s="50"/>
      <c r="AN265" s="51"/>
      <c r="AO265" s="52">
        <v>6453000000</v>
      </c>
      <c r="AP265" s="49">
        <v>547000000</v>
      </c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1"/>
      <c r="BD265" s="54">
        <v>7000000000</v>
      </c>
      <c r="BE265" s="50">
        <v>-1637000000</v>
      </c>
      <c r="BF265" s="50"/>
      <c r="BG265" s="50"/>
      <c r="BH265" s="50"/>
      <c r="BI265" s="50"/>
      <c r="BJ265" s="56">
        <v>5363000000</v>
      </c>
      <c r="BK265" s="49"/>
      <c r="BL265" s="50"/>
      <c r="BM265" s="51"/>
      <c r="BN265" s="39">
        <v>5363000000</v>
      </c>
      <c r="BO265" s="58">
        <v>-14000000</v>
      </c>
      <c r="BP265" s="39">
        <v>5349000000</v>
      </c>
      <c r="BQ265" s="50"/>
      <c r="BR265" s="50"/>
      <c r="BS265" s="56">
        <v>5349000000</v>
      </c>
    </row>
    <row r="266" spans="1:71" x14ac:dyDescent="0.2">
      <c r="A266" s="47" t="s">
        <v>835</v>
      </c>
      <c r="B266" s="47" t="s">
        <v>836</v>
      </c>
      <c r="C266" s="47" t="str">
        <f>VLOOKUP(A266,'[2]S&amp;P 500 Wikipedia'!A:D,3,FALSE)</f>
        <v>Consumer Staples</v>
      </c>
      <c r="D266" s="47">
        <v>333441</v>
      </c>
      <c r="E266" s="47" t="s">
        <v>16</v>
      </c>
      <c r="F266" s="47">
        <v>2018</v>
      </c>
      <c r="G266" s="47" t="s">
        <v>1292</v>
      </c>
      <c r="H266" s="48">
        <v>43465</v>
      </c>
      <c r="I266" s="48">
        <v>43524</v>
      </c>
      <c r="J266" s="48">
        <v>43524</v>
      </c>
      <c r="K266" s="47">
        <v>557166000</v>
      </c>
      <c r="L266" s="47">
        <v>564254000</v>
      </c>
      <c r="M266" s="47" t="s">
        <v>1858</v>
      </c>
      <c r="N266" s="49">
        <v>3807183000</v>
      </c>
      <c r="O266" s="50"/>
      <c r="P266" s="50"/>
      <c r="Q266" s="51"/>
      <c r="R266" s="49">
        <v>-1511808000</v>
      </c>
      <c r="S266" s="50"/>
      <c r="T266" s="50"/>
      <c r="U266" s="51"/>
      <c r="V266" s="52">
        <v>2295375000</v>
      </c>
      <c r="W266" s="52"/>
      <c r="X266" s="49">
        <v>-1011756000</v>
      </c>
      <c r="Y266" s="50"/>
      <c r="Z266" s="50"/>
      <c r="AA266" s="50"/>
      <c r="AB266" s="50"/>
      <c r="AC266" s="50"/>
      <c r="AD266" s="50"/>
      <c r="AE266" s="51"/>
      <c r="AF266" s="52">
        <v>1283619000</v>
      </c>
      <c r="AG266" s="52">
        <v>9653000</v>
      </c>
      <c r="AH266" s="49"/>
      <c r="AI266" s="50"/>
      <c r="AJ266" s="51"/>
      <c r="AK266" s="54"/>
      <c r="AL266" s="50"/>
      <c r="AM266" s="50"/>
      <c r="AN266" s="51">
        <v>9653000</v>
      </c>
      <c r="AO266" s="52">
        <v>1293272000</v>
      </c>
      <c r="AP266" s="49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1"/>
      <c r="BD266" s="54">
        <v>1293272000</v>
      </c>
      <c r="BE266" s="50">
        <v>-300268000</v>
      </c>
      <c r="BF266" s="50"/>
      <c r="BG266" s="50"/>
      <c r="BH266" s="50"/>
      <c r="BI266" s="50"/>
      <c r="BJ266" s="56">
        <v>993004000</v>
      </c>
      <c r="BK266" s="49"/>
      <c r="BL266" s="50"/>
      <c r="BM266" s="51"/>
      <c r="BN266" s="39">
        <v>993004000</v>
      </c>
      <c r="BO266" s="58"/>
      <c r="BP266" s="39">
        <v>993004000</v>
      </c>
      <c r="BQ266" s="50"/>
      <c r="BR266" s="50"/>
      <c r="BS266" s="56">
        <v>993004000</v>
      </c>
    </row>
    <row r="267" spans="1:71" x14ac:dyDescent="0.2">
      <c r="A267" s="47" t="s">
        <v>89</v>
      </c>
      <c r="B267" s="47" t="s">
        <v>90</v>
      </c>
      <c r="C267" s="47" t="str">
        <f>VLOOKUP(A267,'[2]S&amp;P 500 Wikipedia'!A:D,3,FALSE)</f>
        <v>Consumer Staples</v>
      </c>
      <c r="D267" s="47">
        <v>133574</v>
      </c>
      <c r="E267" s="47" t="s">
        <v>16</v>
      </c>
      <c r="F267" s="47">
        <v>2018</v>
      </c>
      <c r="G267" s="47" t="s">
        <v>1292</v>
      </c>
      <c r="H267" s="48">
        <v>43465</v>
      </c>
      <c r="I267" s="48">
        <v>43522</v>
      </c>
      <c r="J267" s="48">
        <v>43522</v>
      </c>
      <c r="K267" s="47">
        <v>1887000000</v>
      </c>
      <c r="L267" s="47">
        <v>1888000000</v>
      </c>
      <c r="M267" s="47" t="s">
        <v>1859</v>
      </c>
      <c r="N267" s="49">
        <v>25364000000</v>
      </c>
      <c r="O267" s="50"/>
      <c r="P267" s="50"/>
      <c r="Q267" s="51"/>
      <c r="R267" s="49">
        <v>-13110000000</v>
      </c>
      <c r="S267" s="50"/>
      <c r="T267" s="50"/>
      <c r="U267" s="51"/>
      <c r="V267" s="52">
        <v>12254000000</v>
      </c>
      <c r="W267" s="52"/>
      <c r="X267" s="49">
        <v>-2756000000</v>
      </c>
      <c r="Y267" s="50">
        <v>-2756000000</v>
      </c>
      <c r="Z267" s="50"/>
      <c r="AA267" s="50"/>
      <c r="AB267" s="50"/>
      <c r="AC267" s="50"/>
      <c r="AD267" s="50"/>
      <c r="AE267" s="51"/>
      <c r="AF267" s="52">
        <v>9498000000</v>
      </c>
      <c r="AG267" s="52">
        <v>225000000</v>
      </c>
      <c r="AH267" s="49">
        <v>-665000000</v>
      </c>
      <c r="AI267" s="50"/>
      <c r="AJ267" s="51"/>
      <c r="AK267" s="54"/>
      <c r="AL267" s="50"/>
      <c r="AM267" s="50">
        <v>890000000</v>
      </c>
      <c r="AN267" s="51"/>
      <c r="AO267" s="52">
        <v>9723000000</v>
      </c>
      <c r="AP267" s="49">
        <v>-382000000</v>
      </c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1"/>
      <c r="BD267" s="54">
        <v>9341000000</v>
      </c>
      <c r="BE267" s="50">
        <v>-2374000000</v>
      </c>
      <c r="BF267" s="50"/>
      <c r="BG267" s="50"/>
      <c r="BH267" s="50"/>
      <c r="BI267" s="50"/>
      <c r="BJ267" s="56">
        <v>6967000000</v>
      </c>
      <c r="BK267" s="49"/>
      <c r="BL267" s="50"/>
      <c r="BM267" s="51"/>
      <c r="BN267" s="39">
        <v>6967000000</v>
      </c>
      <c r="BO267" s="58">
        <v>-4000000</v>
      </c>
      <c r="BP267" s="39">
        <v>6963000000</v>
      </c>
      <c r="BQ267" s="50"/>
      <c r="BR267" s="50"/>
      <c r="BS267" s="56">
        <v>6963000000</v>
      </c>
    </row>
    <row r="268" spans="1:71" x14ac:dyDescent="0.2">
      <c r="A268" s="47" t="s">
        <v>1135</v>
      </c>
      <c r="B268" s="47" t="s">
        <v>1136</v>
      </c>
      <c r="C268" s="47" t="str">
        <f>VLOOKUP(A268,'[2]S&amp;P 500 Wikipedia'!A:D,3,FALSE)</f>
        <v>Materials</v>
      </c>
      <c r="D268" s="47">
        <v>94993</v>
      </c>
      <c r="E268" s="47" t="s">
        <v>16</v>
      </c>
      <c r="F268" s="47">
        <v>2018</v>
      </c>
      <c r="G268" s="47" t="s">
        <v>1292</v>
      </c>
      <c r="H268" s="48">
        <v>43465</v>
      </c>
      <c r="I268" s="48">
        <v>43537</v>
      </c>
      <c r="J268" s="48">
        <v>43537</v>
      </c>
      <c r="K268" s="47">
        <v>384800000</v>
      </c>
      <c r="L268" s="47">
        <v>386400000</v>
      </c>
      <c r="M268" s="59" t="s">
        <v>1860</v>
      </c>
      <c r="N268" s="36">
        <v>9587300000</v>
      </c>
      <c r="O268" s="50"/>
      <c r="P268" s="50"/>
      <c r="Q268" s="51"/>
      <c r="R268" s="36">
        <v>8088900000</v>
      </c>
      <c r="S268" s="50"/>
      <c r="T268" s="50"/>
      <c r="U268" s="51"/>
      <c r="V268" s="52">
        <v>1498400000</v>
      </c>
      <c r="W268" s="52"/>
      <c r="X268" s="49">
        <v>-570100000</v>
      </c>
      <c r="Y268" s="50">
        <v>-341100000</v>
      </c>
      <c r="Z268" s="50"/>
      <c r="AA268" s="50"/>
      <c r="AB268" s="50"/>
      <c r="AC268" s="50"/>
      <c r="AD268" s="50"/>
      <c r="AE268" s="51">
        <v>-229000000</v>
      </c>
      <c r="AF268" s="52">
        <v>928300000</v>
      </c>
      <c r="AG268" s="52">
        <v>-358000000</v>
      </c>
      <c r="AH268" s="49">
        <v>-166100000</v>
      </c>
      <c r="AI268" s="50"/>
      <c r="AJ268" s="51"/>
      <c r="AK268" s="54"/>
      <c r="AL268" s="50">
        <v>-191900000</v>
      </c>
      <c r="AM268" s="50"/>
      <c r="AN268" s="51"/>
      <c r="AO268" s="52">
        <v>570300000</v>
      </c>
      <c r="AP268" s="49">
        <v>-18800000</v>
      </c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1">
        <v>-18800000</v>
      </c>
      <c r="BD268" s="54">
        <v>551500000</v>
      </c>
      <c r="BE268" s="50">
        <v>-77100000</v>
      </c>
      <c r="BF268" s="50"/>
      <c r="BG268" s="50"/>
      <c r="BH268" s="50"/>
      <c r="BI268" s="50"/>
      <c r="BJ268" s="56">
        <v>474400000</v>
      </c>
      <c r="BK268" s="49">
        <v>-4500000</v>
      </c>
      <c r="BL268" s="50"/>
      <c r="BM268" s="51"/>
      <c r="BN268" s="39">
        <v>469900000</v>
      </c>
      <c r="BO268" s="58">
        <v>100000</v>
      </c>
      <c r="BP268" s="39">
        <v>470000000</v>
      </c>
      <c r="BQ268" s="50"/>
      <c r="BR268" s="50"/>
      <c r="BS268" s="56">
        <v>470000000</v>
      </c>
    </row>
    <row r="269" spans="1:71" x14ac:dyDescent="0.2">
      <c r="A269" s="47" t="s">
        <v>772</v>
      </c>
      <c r="B269" s="47" t="s">
        <v>773</v>
      </c>
      <c r="C269" s="47" t="str">
        <f>VLOOKUP(A269,'[2]S&amp;P 500 Wikipedia'!A:D,3,FALSE)</f>
        <v>Energy</v>
      </c>
      <c r="D269" s="47">
        <v>353184</v>
      </c>
      <c r="E269" s="47" t="s">
        <v>16</v>
      </c>
      <c r="F269" s="47">
        <v>2018</v>
      </c>
      <c r="G269" s="47" t="s">
        <v>1292</v>
      </c>
      <c r="H269" s="48">
        <v>43465</v>
      </c>
      <c r="I269" s="48">
        <v>43524</v>
      </c>
      <c r="J269" s="48">
        <v>43524</v>
      </c>
      <c r="K269" s="47">
        <v>518000000</v>
      </c>
      <c r="L269" s="47">
        <v>526000000</v>
      </c>
      <c r="M269" s="47" t="s">
        <v>1861</v>
      </c>
      <c r="N269" s="49">
        <v>95750000000</v>
      </c>
      <c r="O269" s="50"/>
      <c r="P269" s="50"/>
      <c r="Q269" s="51"/>
      <c r="R269" s="49">
        <v>-85456000000</v>
      </c>
      <c r="S269" s="50"/>
      <c r="T269" s="50"/>
      <c r="U269" s="51"/>
      <c r="V269" s="52">
        <v>10294000000</v>
      </c>
      <c r="W269" s="52">
        <v>956000000</v>
      </c>
      <c r="X269" s="49">
        <v>-6075000000</v>
      </c>
      <c r="Y269" s="50">
        <v>-2418000000</v>
      </c>
      <c r="Z269" s="50"/>
      <c r="AA269" s="50"/>
      <c r="AB269" s="50"/>
      <c r="AC269" s="50">
        <v>-2490000000</v>
      </c>
      <c r="AD269" s="50"/>
      <c r="AE269" s="51">
        <v>-1167000000</v>
      </c>
      <c r="AF269" s="52">
        <v>5175000000</v>
      </c>
      <c r="AG269" s="52">
        <v>-630000000</v>
      </c>
      <c r="AH269" s="49">
        <v>-1003000000</v>
      </c>
      <c r="AI269" s="50"/>
      <c r="AJ269" s="51"/>
      <c r="AK269" s="54"/>
      <c r="AL269" s="50"/>
      <c r="AM269" s="50">
        <v>373000000</v>
      </c>
      <c r="AN269" s="51"/>
      <c r="AO269" s="52">
        <v>4545000000</v>
      </c>
      <c r="AP269" s="49">
        <v>23000000</v>
      </c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1"/>
      <c r="BD269" s="54">
        <v>4568000000</v>
      </c>
      <c r="BE269" s="50">
        <v>-962000000</v>
      </c>
      <c r="BF269" s="50"/>
      <c r="BG269" s="50"/>
      <c r="BH269" s="50"/>
      <c r="BI269" s="50"/>
      <c r="BJ269" s="56">
        <v>3606000000</v>
      </c>
      <c r="BK269" s="49"/>
      <c r="BL269" s="50"/>
      <c r="BM269" s="51"/>
      <c r="BN269" s="39">
        <v>3606000000</v>
      </c>
      <c r="BO269" s="58">
        <v>-826000000</v>
      </c>
      <c r="BP269" s="39">
        <v>2780000000</v>
      </c>
      <c r="BQ269" s="50"/>
      <c r="BR269" s="50"/>
      <c r="BS269" s="56">
        <v>2780000000</v>
      </c>
    </row>
    <row r="270" spans="1:71" x14ac:dyDescent="0.2">
      <c r="A270" s="47" t="s">
        <v>805</v>
      </c>
      <c r="B270" s="47" t="s">
        <v>806</v>
      </c>
      <c r="C270" s="47" t="str">
        <f>VLOOKUP(A270,'[2]S&amp;P 500 Wikipedia'!A:D,3,FALSE)</f>
        <v>Health Care</v>
      </c>
      <c r="D270" s="47">
        <v>262201</v>
      </c>
      <c r="E270" s="47" t="s">
        <v>16</v>
      </c>
      <c r="F270" s="47">
        <v>2018</v>
      </c>
      <c r="G270" s="47" t="s">
        <v>1292</v>
      </c>
      <c r="H270" s="48">
        <v>43465</v>
      </c>
      <c r="I270" s="48">
        <v>43523</v>
      </c>
      <c r="J270" s="48">
        <v>43523</v>
      </c>
      <c r="K270" s="47">
        <v>2664000000</v>
      </c>
      <c r="L270" s="47">
        <v>2679000000</v>
      </c>
      <c r="M270" s="47" t="s">
        <v>1862</v>
      </c>
      <c r="N270" s="49">
        <v>42294000000</v>
      </c>
      <c r="O270" s="50"/>
      <c r="P270" s="50"/>
      <c r="Q270" s="51"/>
      <c r="R270" s="49">
        <v>-13509000000</v>
      </c>
      <c r="S270" s="50"/>
      <c r="T270" s="50"/>
      <c r="U270" s="51"/>
      <c r="V270" s="52">
        <v>28785000000</v>
      </c>
      <c r="W270" s="52"/>
      <c r="X270" s="49">
        <v>-19854000000</v>
      </c>
      <c r="Y270" s="50">
        <v>-10102000000</v>
      </c>
      <c r="Z270" s="50"/>
      <c r="AA270" s="50"/>
      <c r="AB270" s="50">
        <v>-9752000000</v>
      </c>
      <c r="AC270" s="50"/>
      <c r="AD270" s="50"/>
      <c r="AE270" s="51"/>
      <c r="AF270" s="52">
        <v>8931000000</v>
      </c>
      <c r="AG270" s="52">
        <v>402000000</v>
      </c>
      <c r="AH270" s="49"/>
      <c r="AI270" s="50"/>
      <c r="AJ270" s="51"/>
      <c r="AK270" s="54"/>
      <c r="AL270" s="50"/>
      <c r="AM270" s="50"/>
      <c r="AN270" s="51">
        <v>402000000</v>
      </c>
      <c r="AO270" s="52">
        <v>9333000000</v>
      </c>
      <c r="AP270" s="49">
        <v>-632000000</v>
      </c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1"/>
      <c r="BD270" s="54">
        <v>8701000000</v>
      </c>
      <c r="BE270" s="50">
        <v>-2508000000</v>
      </c>
      <c r="BF270" s="50"/>
      <c r="BG270" s="50"/>
      <c r="BH270" s="50"/>
      <c r="BI270" s="50"/>
      <c r="BJ270" s="56">
        <v>6193000000</v>
      </c>
      <c r="BK270" s="49"/>
      <c r="BL270" s="50"/>
      <c r="BM270" s="51"/>
      <c r="BN270" s="39">
        <v>6193000000</v>
      </c>
      <c r="BO270" s="58">
        <v>27000000</v>
      </c>
      <c r="BP270" s="39">
        <v>6220000000</v>
      </c>
      <c r="BQ270" s="50"/>
      <c r="BR270" s="50"/>
      <c r="BS270" s="56">
        <v>6220000000</v>
      </c>
    </row>
    <row r="271" spans="1:71" x14ac:dyDescent="0.2">
      <c r="A271" s="47" t="s">
        <v>769</v>
      </c>
      <c r="B271" s="47" t="s">
        <v>770</v>
      </c>
      <c r="C271" s="47" t="str">
        <f>VLOOKUP(A271,'[2]S&amp;P 500 Wikipedia'!A:D,3,FALSE)</f>
        <v>Energy</v>
      </c>
      <c r="D271" s="47">
        <v>378185</v>
      </c>
      <c r="E271" s="47" t="s">
        <v>16</v>
      </c>
      <c r="F271" s="47">
        <v>2018</v>
      </c>
      <c r="G271" s="47" t="s">
        <v>1292</v>
      </c>
      <c r="H271" s="48">
        <v>43465</v>
      </c>
      <c r="I271" s="48">
        <v>43497</v>
      </c>
      <c r="J271" s="48">
        <v>43517</v>
      </c>
      <c r="K271" s="47">
        <v>846000000</v>
      </c>
      <c r="L271" s="47">
        <v>847000000</v>
      </c>
      <c r="M271" s="47" t="s">
        <v>1863</v>
      </c>
      <c r="N271" s="49">
        <v>6582000000</v>
      </c>
      <c r="O271" s="50"/>
      <c r="P271" s="50"/>
      <c r="Q271" s="51"/>
      <c r="R271" s="49">
        <v>-842000000</v>
      </c>
      <c r="S271" s="50"/>
      <c r="T271" s="50"/>
      <c r="U271" s="51"/>
      <c r="V271" s="52">
        <v>5740000000</v>
      </c>
      <c r="W271" s="52"/>
      <c r="X271" s="49">
        <v>-3998000000</v>
      </c>
      <c r="Y271" s="50">
        <v>-394000000</v>
      </c>
      <c r="Z271" s="50"/>
      <c r="AA271" s="50"/>
      <c r="AB271" s="50">
        <v>-289000000</v>
      </c>
      <c r="AC271" s="50">
        <v>-2441000000</v>
      </c>
      <c r="AD271" s="50"/>
      <c r="AE271" s="51">
        <v>-874000000</v>
      </c>
      <c r="AF271" s="52">
        <v>1742000000</v>
      </c>
      <c r="AG271" s="52">
        <v>-226000000</v>
      </c>
      <c r="AH271" s="49">
        <v>-226000000</v>
      </c>
      <c r="AI271" s="50"/>
      <c r="AJ271" s="51"/>
      <c r="AK271" s="54"/>
      <c r="AL271" s="50"/>
      <c r="AM271" s="50"/>
      <c r="AN271" s="51"/>
      <c r="AO271" s="52">
        <v>1516000000</v>
      </c>
      <c r="AP271" s="49">
        <v>-89000000</v>
      </c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1"/>
      <c r="BD271" s="54">
        <v>1427000000</v>
      </c>
      <c r="BE271" s="50">
        <v>-331000000</v>
      </c>
      <c r="BF271" s="50"/>
      <c r="BG271" s="50"/>
      <c r="BH271" s="50"/>
      <c r="BI271" s="50"/>
      <c r="BJ271" s="56">
        <v>1096000000</v>
      </c>
      <c r="BK271" s="49">
        <v>0</v>
      </c>
      <c r="BL271" s="50">
        <v>0</v>
      </c>
      <c r="BM271" s="51"/>
      <c r="BN271" s="39">
        <v>1096000000</v>
      </c>
      <c r="BO271" s="58"/>
      <c r="BP271" s="39">
        <v>1096000000</v>
      </c>
      <c r="BQ271" s="50"/>
      <c r="BR271" s="50"/>
      <c r="BS271" s="56">
        <v>1096000000</v>
      </c>
    </row>
    <row r="272" spans="1:71" x14ac:dyDescent="0.2">
      <c r="A272" s="47" t="s">
        <v>844</v>
      </c>
      <c r="B272" s="47" t="s">
        <v>845</v>
      </c>
      <c r="C272" s="47" t="str">
        <f>VLOOKUP(A272,'[2]S&amp;P 500 Wikipedia'!A:D,3,FALSE)</f>
        <v>Financials</v>
      </c>
      <c r="D272" s="47">
        <v>549638</v>
      </c>
      <c r="E272" s="47" t="s">
        <v>16</v>
      </c>
      <c r="F272" s="47">
        <v>2018</v>
      </c>
      <c r="G272" s="47" t="s">
        <v>1292</v>
      </c>
      <c r="H272" s="48">
        <v>43465</v>
      </c>
      <c r="I272" s="48">
        <v>43518</v>
      </c>
      <c r="J272" s="48">
        <v>43518</v>
      </c>
      <c r="K272" s="47">
        <v>87179000</v>
      </c>
      <c r="L272" s="47">
        <v>89701000</v>
      </c>
      <c r="M272" s="47" t="s">
        <v>1864</v>
      </c>
      <c r="N272" s="49">
        <v>1433984000</v>
      </c>
      <c r="O272" s="50"/>
      <c r="P272" s="50"/>
      <c r="Q272" s="51"/>
      <c r="R272" s="49">
        <v>-287335000</v>
      </c>
      <c r="S272" s="50"/>
      <c r="T272" s="50"/>
      <c r="U272" s="51"/>
      <c r="V272" s="52">
        <v>1146649000</v>
      </c>
      <c r="W272" s="52"/>
      <c r="X272" s="49">
        <v>-459751000</v>
      </c>
      <c r="Y272" s="50">
        <v>-292805000</v>
      </c>
      <c r="Z272" s="50"/>
      <c r="AA272" s="50"/>
      <c r="AB272" s="50">
        <v>-81411000</v>
      </c>
      <c r="AC272" s="50">
        <v>-85535000</v>
      </c>
      <c r="AD272" s="50"/>
      <c r="AE272" s="51"/>
      <c r="AF272" s="52">
        <v>686898000</v>
      </c>
      <c r="AG272" s="52">
        <v>-57002000</v>
      </c>
      <c r="AH272" s="49">
        <v>-113445000</v>
      </c>
      <c r="AI272" s="50"/>
      <c r="AJ272" s="51"/>
      <c r="AK272" s="54"/>
      <c r="AL272" s="50"/>
      <c r="AM272" s="50"/>
      <c r="AN272" s="51">
        <v>56443000</v>
      </c>
      <c r="AO272" s="52">
        <v>629896000</v>
      </c>
      <c r="AP272" s="49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1"/>
      <c r="BD272" s="54">
        <v>629896000</v>
      </c>
      <c r="BE272" s="50">
        <v>-122011000</v>
      </c>
      <c r="BF272" s="50"/>
      <c r="BG272" s="50"/>
      <c r="BH272" s="50"/>
      <c r="BI272" s="50"/>
      <c r="BJ272" s="56">
        <v>507885000</v>
      </c>
      <c r="BK272" s="49"/>
      <c r="BL272" s="50"/>
      <c r="BM272" s="51"/>
      <c r="BN272" s="39">
        <v>507885000</v>
      </c>
      <c r="BO272" s="58"/>
      <c r="BP272" s="39">
        <v>507885000</v>
      </c>
      <c r="BQ272" s="50"/>
      <c r="BR272" s="50"/>
      <c r="BS272" s="56">
        <v>507885000</v>
      </c>
    </row>
    <row r="273" spans="1:71" x14ac:dyDescent="0.2">
      <c r="A273" s="47" t="s">
        <v>820</v>
      </c>
      <c r="B273" s="47" t="s">
        <v>821</v>
      </c>
      <c r="C273" s="47" t="str">
        <f>VLOOKUP(A273,'[2]S&amp;P 500 Wikipedia'!A:D,3,FALSE)</f>
        <v>Information Technology</v>
      </c>
      <c r="D273" s="47">
        <v>59265</v>
      </c>
      <c r="E273" s="47" t="s">
        <v>16</v>
      </c>
      <c r="F273" s="47">
        <v>2019</v>
      </c>
      <c r="G273" s="47" t="s">
        <v>1292</v>
      </c>
      <c r="H273" s="48">
        <v>43646</v>
      </c>
      <c r="I273" s="48">
        <v>43678</v>
      </c>
      <c r="J273" s="48">
        <v>43678</v>
      </c>
      <c r="K273" s="47">
        <v>7673000000</v>
      </c>
      <c r="L273" s="47">
        <v>7753000000</v>
      </c>
      <c r="M273" s="47" t="s">
        <v>1865</v>
      </c>
      <c r="N273" s="49">
        <v>125843000000</v>
      </c>
      <c r="O273" s="50"/>
      <c r="P273" s="50"/>
      <c r="Q273" s="51"/>
      <c r="R273" s="49">
        <v>-42910000000</v>
      </c>
      <c r="S273" s="50"/>
      <c r="T273" s="50"/>
      <c r="U273" s="51"/>
      <c r="V273" s="52">
        <v>82933000000</v>
      </c>
      <c r="W273" s="52"/>
      <c r="X273" s="49">
        <v>-39974000000</v>
      </c>
      <c r="Y273" s="50">
        <v>-23098000000</v>
      </c>
      <c r="Z273" s="50">
        <v>-18213000000</v>
      </c>
      <c r="AA273" s="50">
        <v>-4885000000</v>
      </c>
      <c r="AB273" s="50">
        <v>-16876000000</v>
      </c>
      <c r="AC273" s="50"/>
      <c r="AD273" s="50"/>
      <c r="AE273" s="51"/>
      <c r="AF273" s="52">
        <v>42959000000</v>
      </c>
      <c r="AG273" s="52">
        <v>729000000</v>
      </c>
      <c r="AH273" s="49"/>
      <c r="AI273" s="50"/>
      <c r="AJ273" s="51"/>
      <c r="AK273" s="54"/>
      <c r="AL273" s="50"/>
      <c r="AM273" s="50"/>
      <c r="AN273" s="51">
        <v>729000000</v>
      </c>
      <c r="AO273" s="52">
        <v>43688000000</v>
      </c>
      <c r="AP273" s="49">
        <v>0</v>
      </c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1">
        <v>0</v>
      </c>
      <c r="BD273" s="54">
        <v>43688000000</v>
      </c>
      <c r="BE273" s="50">
        <v>-4448000000</v>
      </c>
      <c r="BF273" s="50"/>
      <c r="BG273" s="50"/>
      <c r="BH273" s="50"/>
      <c r="BI273" s="50"/>
      <c r="BJ273" s="56">
        <v>39240000000</v>
      </c>
      <c r="BK273" s="49"/>
      <c r="BL273" s="50"/>
      <c r="BM273" s="51"/>
      <c r="BN273" s="39">
        <v>39240000000</v>
      </c>
      <c r="BO273" s="58"/>
      <c r="BP273" s="39">
        <v>39240000000</v>
      </c>
      <c r="BQ273" s="50"/>
      <c r="BR273" s="50"/>
      <c r="BS273" s="56">
        <v>39240000000</v>
      </c>
    </row>
    <row r="274" spans="1:71" x14ac:dyDescent="0.2">
      <c r="A274" s="47" t="s">
        <v>841</v>
      </c>
      <c r="B274" s="47" t="s">
        <v>842</v>
      </c>
      <c r="C274" s="47" t="str">
        <f>VLOOKUP(A274,'[2]S&amp;P 500 Wikipedia'!A:D,3,FALSE)</f>
        <v>Information Technology</v>
      </c>
      <c r="D274" s="47">
        <v>333970</v>
      </c>
      <c r="E274" s="47" t="s">
        <v>16</v>
      </c>
      <c r="F274" s="47">
        <v>2018</v>
      </c>
      <c r="G274" s="47" t="s">
        <v>1292</v>
      </c>
      <c r="H274" s="48">
        <v>43465</v>
      </c>
      <c r="I274" s="48">
        <v>43511</v>
      </c>
      <c r="J274" s="48">
        <v>43511</v>
      </c>
      <c r="K274" s="47">
        <v>162400000</v>
      </c>
      <c r="L274" s="47">
        <v>172000000</v>
      </c>
      <c r="M274" s="47" t="s">
        <v>1866</v>
      </c>
      <c r="N274" s="49">
        <v>7343000000</v>
      </c>
      <c r="O274" s="50"/>
      <c r="P274" s="50"/>
      <c r="Q274" s="51"/>
      <c r="R274" s="49">
        <v>-3863000000</v>
      </c>
      <c r="S274" s="50">
        <v>-3863000000</v>
      </c>
      <c r="T274" s="50"/>
      <c r="U274" s="51"/>
      <c r="V274" s="52">
        <v>3480000000</v>
      </c>
      <c r="W274" s="52"/>
      <c r="X274" s="49">
        <v>-2225000000</v>
      </c>
      <c r="Y274" s="50">
        <v>-1254000000</v>
      </c>
      <c r="Z274" s="50"/>
      <c r="AA274" s="50"/>
      <c r="AB274" s="50">
        <v>-637000000</v>
      </c>
      <c r="AC274" s="50"/>
      <c r="AD274" s="50"/>
      <c r="AE274" s="51">
        <v>-334000000</v>
      </c>
      <c r="AF274" s="52">
        <v>1255000000</v>
      </c>
      <c r="AG274" s="52">
        <v>-169000000</v>
      </c>
      <c r="AH274" s="49">
        <v>-222000000</v>
      </c>
      <c r="AI274" s="50"/>
      <c r="AJ274" s="51"/>
      <c r="AK274" s="54"/>
      <c r="AL274" s="50"/>
      <c r="AM274" s="50"/>
      <c r="AN274" s="51">
        <v>53000000</v>
      </c>
      <c r="AO274" s="52">
        <v>1086000000</v>
      </c>
      <c r="AP274" s="49">
        <v>16000000</v>
      </c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1"/>
      <c r="BD274" s="54">
        <v>1102000000</v>
      </c>
      <c r="BE274" s="50">
        <v>-133000000</v>
      </c>
      <c r="BF274" s="50"/>
      <c r="BG274" s="50"/>
      <c r="BH274" s="50"/>
      <c r="BI274" s="50"/>
      <c r="BJ274" s="56">
        <v>969000000</v>
      </c>
      <c r="BK274" s="49"/>
      <c r="BL274" s="50"/>
      <c r="BM274" s="51"/>
      <c r="BN274" s="39">
        <v>969000000</v>
      </c>
      <c r="BO274" s="58">
        <v>-3000000</v>
      </c>
      <c r="BP274" s="39">
        <v>966000000</v>
      </c>
      <c r="BQ274" s="50"/>
      <c r="BR274" s="50"/>
      <c r="BS274" s="56">
        <v>966000000</v>
      </c>
    </row>
    <row r="275" spans="1:71" x14ac:dyDescent="0.2">
      <c r="A275" s="47" t="s">
        <v>808</v>
      </c>
      <c r="B275" s="47" t="s">
        <v>809</v>
      </c>
      <c r="C275" s="47" t="str">
        <f>VLOOKUP(A275,'[2]S&amp;P 500 Wikipedia'!A:D,3,FALSE)</f>
        <v>Health Care</v>
      </c>
      <c r="D275" s="47">
        <v>334921</v>
      </c>
      <c r="E275" s="47" t="s">
        <v>16</v>
      </c>
      <c r="F275" s="47">
        <v>2018</v>
      </c>
      <c r="G275" s="47" t="s">
        <v>1292</v>
      </c>
      <c r="H275" s="48">
        <v>43465</v>
      </c>
      <c r="I275" s="48">
        <v>43504</v>
      </c>
      <c r="J275" s="48">
        <v>43504</v>
      </c>
      <c r="K275" s="47">
        <v>25215674</v>
      </c>
      <c r="L275" s="47">
        <v>25781324</v>
      </c>
      <c r="M275" s="47" t="s">
        <v>1867</v>
      </c>
      <c r="N275" s="49">
        <v>2935586000</v>
      </c>
      <c r="O275" s="50"/>
      <c r="P275" s="50"/>
      <c r="Q275" s="51"/>
      <c r="R275" s="49">
        <v>-1251208000</v>
      </c>
      <c r="S275" s="50">
        <v>-1251208000</v>
      </c>
      <c r="T275" s="50"/>
      <c r="U275" s="51"/>
      <c r="V275" s="52">
        <v>1684378000</v>
      </c>
      <c r="W275" s="52"/>
      <c r="X275" s="49">
        <v>-1001397000</v>
      </c>
      <c r="Y275" s="50">
        <v>-812802000</v>
      </c>
      <c r="Z275" s="50"/>
      <c r="AA275" s="50"/>
      <c r="AB275" s="50">
        <v>-141071000</v>
      </c>
      <c r="AC275" s="50">
        <v>-47524000</v>
      </c>
      <c r="AD275" s="50"/>
      <c r="AE275" s="51"/>
      <c r="AF275" s="52">
        <v>682981000</v>
      </c>
      <c r="AG275" s="52">
        <v>-12703000</v>
      </c>
      <c r="AH275" s="49">
        <v>-34511000</v>
      </c>
      <c r="AI275" s="50"/>
      <c r="AJ275" s="51"/>
      <c r="AK275" s="54"/>
      <c r="AL275" s="50"/>
      <c r="AM275" s="50"/>
      <c r="AN275" s="51">
        <v>21808000</v>
      </c>
      <c r="AO275" s="52">
        <v>670278000</v>
      </c>
      <c r="AP275" s="49">
        <v>-18420000</v>
      </c>
      <c r="AQ275" s="50"/>
      <c r="AR275" s="50"/>
      <c r="AS275" s="50"/>
      <c r="AT275" s="50"/>
      <c r="AU275" s="50"/>
      <c r="AV275" s="50"/>
      <c r="AW275" s="50"/>
      <c r="AX275" s="50"/>
      <c r="AY275" s="50"/>
      <c r="AZ275" s="50">
        <v>-18420000</v>
      </c>
      <c r="BA275" s="50"/>
      <c r="BB275" s="50"/>
      <c r="BC275" s="51"/>
      <c r="BD275" s="54">
        <v>651858000</v>
      </c>
      <c r="BE275" s="50">
        <v>-139247000</v>
      </c>
      <c r="BF275" s="50"/>
      <c r="BG275" s="50"/>
      <c r="BH275" s="50"/>
      <c r="BI275" s="50"/>
      <c r="BJ275" s="56">
        <v>512611000</v>
      </c>
      <c r="BK275" s="49"/>
      <c r="BL275" s="50"/>
      <c r="BM275" s="51"/>
      <c r="BN275" s="39">
        <v>512611000</v>
      </c>
      <c r="BO275" s="58"/>
      <c r="BP275" s="39">
        <v>512611000</v>
      </c>
      <c r="BQ275" s="50"/>
      <c r="BR275" s="50"/>
      <c r="BS275" s="56">
        <v>512611000</v>
      </c>
    </row>
    <row r="276" spans="1:71" x14ac:dyDescent="0.2">
      <c r="A276" s="47" t="s">
        <v>817</v>
      </c>
      <c r="B276" s="47" t="s">
        <v>818</v>
      </c>
      <c r="C276" s="47" t="str">
        <f>VLOOKUP(A276,'[2]S&amp;P 500 Wikipedia'!A:D,3,FALSE)</f>
        <v>Information Technology</v>
      </c>
      <c r="D276" s="47">
        <v>60906</v>
      </c>
      <c r="E276" s="47" t="s">
        <v>16</v>
      </c>
      <c r="F276" s="47">
        <v>2018</v>
      </c>
      <c r="G276" s="47" t="s">
        <v>1292</v>
      </c>
      <c r="H276" s="48">
        <v>43343</v>
      </c>
      <c r="I276" s="48">
        <v>43388</v>
      </c>
      <c r="J276" s="48">
        <v>43388</v>
      </c>
      <c r="K276" s="47">
        <v>1152000000</v>
      </c>
      <c r="L276" s="47">
        <v>1229000000</v>
      </c>
      <c r="M276" s="47" t="s">
        <v>1868</v>
      </c>
      <c r="N276" s="49">
        <v>30391000000</v>
      </c>
      <c r="O276" s="50"/>
      <c r="P276" s="50"/>
      <c r="Q276" s="51"/>
      <c r="R276" s="49">
        <v>-12500000000</v>
      </c>
      <c r="S276" s="50"/>
      <c r="T276" s="50"/>
      <c r="U276" s="51"/>
      <c r="V276" s="52">
        <v>17891000000</v>
      </c>
      <c r="W276" s="52"/>
      <c r="X276" s="49">
        <v>-2897000000</v>
      </c>
      <c r="Y276" s="50">
        <v>-813000000</v>
      </c>
      <c r="Z276" s="50"/>
      <c r="AA276" s="50"/>
      <c r="AB276" s="50">
        <v>-2141000000</v>
      </c>
      <c r="AC276" s="50"/>
      <c r="AD276" s="50"/>
      <c r="AE276" s="51">
        <v>57000000</v>
      </c>
      <c r="AF276" s="52">
        <v>14994000000</v>
      </c>
      <c r="AG276" s="52">
        <v>-687000000</v>
      </c>
      <c r="AH276" s="49">
        <v>-222000000</v>
      </c>
      <c r="AI276" s="50">
        <v>-342000000</v>
      </c>
      <c r="AJ276" s="51">
        <v>120000000</v>
      </c>
      <c r="AK276" s="54"/>
      <c r="AL276" s="50"/>
      <c r="AM276" s="50"/>
      <c r="AN276" s="51">
        <v>-465000000</v>
      </c>
      <c r="AO276" s="52">
        <v>14307000000</v>
      </c>
      <c r="AP276" s="49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1"/>
      <c r="BD276" s="54">
        <v>14307000000</v>
      </c>
      <c r="BE276" s="50">
        <v>-168000000</v>
      </c>
      <c r="BF276" s="50"/>
      <c r="BG276" s="50"/>
      <c r="BH276" s="50"/>
      <c r="BI276" s="50">
        <v>-1000000</v>
      </c>
      <c r="BJ276" s="56">
        <v>14138000000</v>
      </c>
      <c r="BK276" s="49"/>
      <c r="BL276" s="50"/>
      <c r="BM276" s="51"/>
      <c r="BN276" s="39">
        <v>14138000000</v>
      </c>
      <c r="BO276" s="58">
        <v>-3000000</v>
      </c>
      <c r="BP276" s="39">
        <v>14135000000</v>
      </c>
      <c r="BQ276" s="50"/>
      <c r="BR276" s="50"/>
      <c r="BS276" s="56">
        <v>14135000000</v>
      </c>
    </row>
    <row r="277" spans="1:71" x14ac:dyDescent="0.2">
      <c r="A277" s="47" t="s">
        <v>790</v>
      </c>
      <c r="B277" s="47" t="s">
        <v>791</v>
      </c>
      <c r="C277" s="47" t="str">
        <f>VLOOKUP(A277,'[2]S&amp;P 500 Wikipedia'!A:D,3,FALSE)</f>
        <v>Information Technology</v>
      </c>
      <c r="D277" s="47">
        <v>153611</v>
      </c>
      <c r="E277" s="47" t="s">
        <v>16</v>
      </c>
      <c r="F277" s="47">
        <v>2019</v>
      </c>
      <c r="G277" s="47" t="s">
        <v>1292</v>
      </c>
      <c r="H277" s="48">
        <v>43646</v>
      </c>
      <c r="I277" s="48">
        <v>43698</v>
      </c>
      <c r="J277" s="48">
        <v>43698</v>
      </c>
      <c r="K277" s="47">
        <v>274966000</v>
      </c>
      <c r="L277" s="47">
        <v>278777000</v>
      </c>
      <c r="M277" s="47" t="s">
        <v>1869</v>
      </c>
      <c r="N277" s="49">
        <v>2314329000</v>
      </c>
      <c r="O277" s="50"/>
      <c r="P277" s="50"/>
      <c r="Q277" s="51"/>
      <c r="R277" s="49">
        <v>-813823000</v>
      </c>
      <c r="S277" s="50"/>
      <c r="T277" s="50"/>
      <c r="U277" s="51"/>
      <c r="V277" s="52">
        <v>1500506000</v>
      </c>
      <c r="W277" s="52"/>
      <c r="X277" s="49">
        <v>-752655000</v>
      </c>
      <c r="Y277" s="50">
        <v>-308617000</v>
      </c>
      <c r="Z277" s="50"/>
      <c r="AA277" s="50"/>
      <c r="AB277" s="50">
        <v>-435222000</v>
      </c>
      <c r="AC277" s="50">
        <v>-3041000</v>
      </c>
      <c r="AD277" s="50"/>
      <c r="AE277" s="51">
        <v>-5775000</v>
      </c>
      <c r="AF277" s="52">
        <v>747851000</v>
      </c>
      <c r="AG277" s="52">
        <v>7323000</v>
      </c>
      <c r="AH277" s="49"/>
      <c r="AI277" s="50"/>
      <c r="AJ277" s="51"/>
      <c r="AK277" s="54"/>
      <c r="AL277" s="50"/>
      <c r="AM277" s="50"/>
      <c r="AN277" s="51">
        <v>7323000</v>
      </c>
      <c r="AO277" s="52">
        <v>755174000</v>
      </c>
      <c r="AP277" s="49">
        <v>-753000</v>
      </c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1"/>
      <c r="BD277" s="54">
        <v>754421000</v>
      </c>
      <c r="BE277" s="50">
        <v>73065000</v>
      </c>
      <c r="BF277" s="50"/>
      <c r="BG277" s="50"/>
      <c r="BH277" s="50"/>
      <c r="BI277" s="50"/>
      <c r="BJ277" s="56">
        <v>827486000</v>
      </c>
      <c r="BK277" s="49"/>
      <c r="BL277" s="50"/>
      <c r="BM277" s="51"/>
      <c r="BN277" s="39">
        <v>827486000</v>
      </c>
      <c r="BO277" s="58"/>
      <c r="BP277" s="39">
        <v>827486000</v>
      </c>
      <c r="BQ277" s="50"/>
      <c r="BR277" s="50"/>
      <c r="BS277" s="56">
        <v>827486000</v>
      </c>
    </row>
    <row r="278" spans="1:71" x14ac:dyDescent="0.2">
      <c r="A278" s="47" t="s">
        <v>847</v>
      </c>
      <c r="B278" s="47" t="s">
        <v>848</v>
      </c>
      <c r="C278" s="47" t="str">
        <f>VLOOKUP(A278,'[2]S&amp;P 500 Wikipedia'!A:D,3,FALSE)</f>
        <v>Health Care</v>
      </c>
      <c r="D278" s="47">
        <v>333504</v>
      </c>
      <c r="E278" s="47" t="s">
        <v>16</v>
      </c>
      <c r="F278" s="47">
        <v>2018</v>
      </c>
      <c r="G278" s="47" t="s">
        <v>1292</v>
      </c>
      <c r="H278" s="48">
        <v>43465</v>
      </c>
      <c r="I278" s="48">
        <v>43523</v>
      </c>
      <c r="J278" s="48">
        <v>43523</v>
      </c>
      <c r="K278" s="47">
        <v>514500000</v>
      </c>
      <c r="L278" s="47">
        <v>516500000</v>
      </c>
      <c r="M278" s="47" t="s">
        <v>1870</v>
      </c>
      <c r="N278" s="49">
        <v>11433900000</v>
      </c>
      <c r="O278" s="50">
        <v>11268700000</v>
      </c>
      <c r="P278" s="50"/>
      <c r="Q278" s="51">
        <v>165200000</v>
      </c>
      <c r="R278" s="49">
        <v>-7432300000</v>
      </c>
      <c r="S278" s="50"/>
      <c r="T278" s="50"/>
      <c r="U278" s="51"/>
      <c r="V278" s="52">
        <v>4001600000</v>
      </c>
      <c r="W278" s="52"/>
      <c r="X278" s="49">
        <v>-3145500000</v>
      </c>
      <c r="Y278" s="50">
        <v>-2441000000</v>
      </c>
      <c r="Z278" s="50"/>
      <c r="AA278" s="50"/>
      <c r="AB278" s="50">
        <v>-704500000</v>
      </c>
      <c r="AC278" s="50"/>
      <c r="AD278" s="50"/>
      <c r="AE278" s="51"/>
      <c r="AF278" s="52">
        <v>856100000</v>
      </c>
      <c r="AG278" s="52">
        <v>-607200000</v>
      </c>
      <c r="AH278" s="49">
        <v>-542300000</v>
      </c>
      <c r="AI278" s="50"/>
      <c r="AJ278" s="51"/>
      <c r="AK278" s="54"/>
      <c r="AL278" s="50"/>
      <c r="AM278" s="50"/>
      <c r="AN278" s="51">
        <v>-64900000</v>
      </c>
      <c r="AO278" s="52">
        <v>248900000</v>
      </c>
      <c r="AP278" s="49">
        <v>49500000</v>
      </c>
      <c r="AQ278" s="50"/>
      <c r="AR278" s="50"/>
      <c r="AS278" s="50"/>
      <c r="AT278" s="50"/>
      <c r="AU278" s="50"/>
      <c r="AV278" s="50"/>
      <c r="AW278" s="50"/>
      <c r="AX278" s="50"/>
      <c r="AY278" s="50">
        <v>49500000</v>
      </c>
      <c r="AZ278" s="50"/>
      <c r="BA278" s="50"/>
      <c r="BB278" s="50"/>
      <c r="BC278" s="51"/>
      <c r="BD278" s="54">
        <v>298400000</v>
      </c>
      <c r="BE278" s="50">
        <v>54100000</v>
      </c>
      <c r="BF278" s="50"/>
      <c r="BG278" s="50"/>
      <c r="BH278" s="50"/>
      <c r="BI278" s="50"/>
      <c r="BJ278" s="56">
        <v>352500000</v>
      </c>
      <c r="BK278" s="49"/>
      <c r="BL278" s="50"/>
      <c r="BM278" s="51"/>
      <c r="BN278" s="39">
        <v>352500000</v>
      </c>
      <c r="BO278" s="58"/>
      <c r="BP278" s="39">
        <v>352500000</v>
      </c>
      <c r="BQ278" s="50"/>
      <c r="BR278" s="50"/>
      <c r="BS278" s="56">
        <v>352500000</v>
      </c>
    </row>
    <row r="279" spans="1:71" x14ac:dyDescent="0.2">
      <c r="A279" s="47" t="s">
        <v>883</v>
      </c>
      <c r="B279" s="47" t="s">
        <v>884</v>
      </c>
      <c r="C279" s="47" t="str">
        <f>VLOOKUP(A279,'[2]S&amp;P 500 Wikipedia'!A:D,3,FALSE)</f>
        <v>Energy</v>
      </c>
      <c r="D279" s="47">
        <v>249388</v>
      </c>
      <c r="E279" s="47" t="s">
        <v>16</v>
      </c>
      <c r="F279" s="47">
        <v>2018</v>
      </c>
      <c r="G279" s="47" t="s">
        <v>1292</v>
      </c>
      <c r="H279" s="48">
        <v>43465</v>
      </c>
      <c r="I279" s="48">
        <v>43515</v>
      </c>
      <c r="J279" s="48">
        <v>43515</v>
      </c>
      <c r="K279" s="47">
        <v>483000000</v>
      </c>
      <c r="L279" s="47">
        <v>483000000</v>
      </c>
      <c r="M279" s="47" t="s">
        <v>1871</v>
      </c>
      <c r="N279" s="49">
        <v>4986000000</v>
      </c>
      <c r="O279" s="50">
        <v>4986000000</v>
      </c>
      <c r="P279" s="50"/>
      <c r="Q279" s="51"/>
      <c r="R279" s="49">
        <v>-1326000000</v>
      </c>
      <c r="S279" s="50">
        <v>-1326000000</v>
      </c>
      <c r="T279" s="50"/>
      <c r="U279" s="51"/>
      <c r="V279" s="52">
        <v>3660000000</v>
      </c>
      <c r="W279" s="52"/>
      <c r="X279" s="49">
        <v>-2665000000</v>
      </c>
      <c r="Y279" s="50">
        <v>-385000000</v>
      </c>
      <c r="Z279" s="50"/>
      <c r="AA279" s="50">
        <v>-385000000</v>
      </c>
      <c r="AB279" s="50"/>
      <c r="AC279" s="50">
        <v>-1934000000</v>
      </c>
      <c r="AD279" s="50"/>
      <c r="AE279" s="51">
        <v>-346000000</v>
      </c>
      <c r="AF279" s="52">
        <v>995000000</v>
      </c>
      <c r="AG279" s="52">
        <v>-266000000</v>
      </c>
      <c r="AH279" s="49">
        <v>-282000000</v>
      </c>
      <c r="AI279" s="50"/>
      <c r="AJ279" s="51"/>
      <c r="AK279" s="54"/>
      <c r="AL279" s="50"/>
      <c r="AM279" s="50"/>
      <c r="AN279" s="51">
        <v>16000000</v>
      </c>
      <c r="AO279" s="52">
        <v>729000000</v>
      </c>
      <c r="AP279" s="49">
        <v>-589000000</v>
      </c>
      <c r="AQ279" s="50"/>
      <c r="AR279" s="50"/>
      <c r="AS279" s="50">
        <v>63000000</v>
      </c>
      <c r="AT279" s="50">
        <v>843000000</v>
      </c>
      <c r="AU279" s="50">
        <v>-8000000</v>
      </c>
      <c r="AV279" s="50"/>
      <c r="AW279" s="50">
        <v>-1487000000</v>
      </c>
      <c r="AX279" s="50">
        <v>0</v>
      </c>
      <c r="AY279" s="50"/>
      <c r="AZ279" s="50"/>
      <c r="BA279" s="50"/>
      <c r="BB279" s="50"/>
      <c r="BC279" s="51"/>
      <c r="BD279" s="54">
        <v>140000000</v>
      </c>
      <c r="BE279" s="50">
        <v>-126000000</v>
      </c>
      <c r="BF279" s="50"/>
      <c r="BG279" s="50"/>
      <c r="BH279" s="50"/>
      <c r="BI279" s="50"/>
      <c r="BJ279" s="56">
        <v>14000000</v>
      </c>
      <c r="BK279" s="49"/>
      <c r="BL279" s="50"/>
      <c r="BM279" s="51"/>
      <c r="BN279" s="39">
        <v>14000000</v>
      </c>
      <c r="BO279" s="58">
        <v>-80000000</v>
      </c>
      <c r="BP279" s="39">
        <v>-66000000</v>
      </c>
      <c r="BQ279" s="50"/>
      <c r="BR279" s="50"/>
      <c r="BS279" s="56">
        <v>-66000000</v>
      </c>
    </row>
    <row r="280" spans="1:71" x14ac:dyDescent="0.2">
      <c r="A280" s="47" t="s">
        <v>892</v>
      </c>
      <c r="B280" s="47" t="s">
        <v>893</v>
      </c>
      <c r="C280" s="47" t="str">
        <f>VLOOKUP(A280,'[2]S&amp;P 500 Wikipedia'!A:D,3,FALSE)</f>
        <v>Consumer Discretionary</v>
      </c>
      <c r="D280" s="47">
        <v>744483</v>
      </c>
      <c r="E280" s="47" t="s">
        <v>16</v>
      </c>
      <c r="F280" s="47">
        <v>2018</v>
      </c>
      <c r="G280" s="47" t="s">
        <v>1292</v>
      </c>
      <c r="H280" s="48">
        <v>43465</v>
      </c>
      <c r="I280" s="48">
        <v>43523</v>
      </c>
      <c r="J280" s="48">
        <v>43523</v>
      </c>
      <c r="K280" s="47">
        <v>223001739</v>
      </c>
      <c r="L280" s="47">
        <v>224419205</v>
      </c>
      <c r="M280" s="47" t="s">
        <v>1872</v>
      </c>
      <c r="N280" s="49">
        <v>6055126000</v>
      </c>
      <c r="O280" s="50"/>
      <c r="P280" s="50"/>
      <c r="Q280" s="51"/>
      <c r="R280" s="49">
        <v>-3377076000</v>
      </c>
      <c r="S280" s="50"/>
      <c r="T280" s="50"/>
      <c r="U280" s="51"/>
      <c r="V280" s="52">
        <v>2678050000</v>
      </c>
      <c r="W280" s="52"/>
      <c r="X280" s="49">
        <v>-1458989000</v>
      </c>
      <c r="Y280" s="50">
        <v>-897929000</v>
      </c>
      <c r="Z280" s="50"/>
      <c r="AA280" s="50"/>
      <c r="AB280" s="50"/>
      <c r="AC280" s="50">
        <v>-561060000</v>
      </c>
      <c r="AD280" s="50"/>
      <c r="AE280" s="51"/>
      <c r="AF280" s="52">
        <v>1219061000</v>
      </c>
      <c r="AG280" s="52">
        <v>-249751000</v>
      </c>
      <c r="AH280" s="49">
        <v>-270404000</v>
      </c>
      <c r="AI280" s="50"/>
      <c r="AJ280" s="51"/>
      <c r="AK280" s="54"/>
      <c r="AL280" s="50"/>
      <c r="AM280" s="50"/>
      <c r="AN280" s="51">
        <v>20653000</v>
      </c>
      <c r="AO280" s="52">
        <v>969310000</v>
      </c>
      <c r="AP280" s="49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1"/>
      <c r="BD280" s="54">
        <v>969310000</v>
      </c>
      <c r="BE280" s="50">
        <v>-14467000</v>
      </c>
      <c r="BF280" s="50"/>
      <c r="BG280" s="50"/>
      <c r="BH280" s="50"/>
      <c r="BI280" s="50"/>
      <c r="BJ280" s="56">
        <v>954843000</v>
      </c>
      <c r="BK280" s="49"/>
      <c r="BL280" s="50"/>
      <c r="BM280" s="51"/>
      <c r="BN280" s="39">
        <v>954843000</v>
      </c>
      <c r="BO280" s="58"/>
      <c r="BP280" s="39">
        <v>954843000</v>
      </c>
      <c r="BQ280" s="50"/>
      <c r="BR280" s="50"/>
      <c r="BS280" s="56">
        <v>954843000</v>
      </c>
    </row>
    <row r="281" spans="1:71" x14ac:dyDescent="0.2">
      <c r="A281" s="47" t="s">
        <v>850</v>
      </c>
      <c r="B281" s="47" t="s">
        <v>851</v>
      </c>
      <c r="C281" s="47" t="str">
        <f>VLOOKUP(A281,'[2]S&amp;P 500 Wikipedia'!A:D,3,FALSE)</f>
        <v>Financials</v>
      </c>
      <c r="D281" s="47">
        <v>378192</v>
      </c>
      <c r="E281" s="47" t="s">
        <v>16</v>
      </c>
      <c r="F281" s="47">
        <v>2018</v>
      </c>
      <c r="G281" s="47" t="s">
        <v>1292</v>
      </c>
      <c r="H281" s="48">
        <v>43465</v>
      </c>
      <c r="I281" s="48">
        <v>43518</v>
      </c>
      <c r="J281" s="48">
        <v>43518</v>
      </c>
      <c r="K281" s="47">
        <v>165349471</v>
      </c>
      <c r="L281" s="47">
        <v>167691299</v>
      </c>
      <c r="M281" s="47" t="s">
        <v>1873</v>
      </c>
      <c r="N281" s="49">
        <v>4277000000</v>
      </c>
      <c r="O281" s="50"/>
      <c r="P281" s="50"/>
      <c r="Q281" s="51"/>
      <c r="R281" s="49">
        <v>-1751000000</v>
      </c>
      <c r="S281" s="50"/>
      <c r="T281" s="50"/>
      <c r="U281" s="51"/>
      <c r="V281" s="52">
        <v>2526000000</v>
      </c>
      <c r="W281" s="52"/>
      <c r="X281" s="49">
        <v>-1477000000</v>
      </c>
      <c r="Y281" s="50">
        <v>-869000000</v>
      </c>
      <c r="Z281" s="50"/>
      <c r="AA281" s="50"/>
      <c r="AB281" s="50"/>
      <c r="AC281" s="50">
        <v>-210000000</v>
      </c>
      <c r="AD281" s="50"/>
      <c r="AE281" s="51">
        <v>-398000000</v>
      </c>
      <c r="AF281" s="52">
        <v>1049000000</v>
      </c>
      <c r="AG281" s="52">
        <v>-115000000</v>
      </c>
      <c r="AH281" s="49">
        <v>-140000000</v>
      </c>
      <c r="AI281" s="50"/>
      <c r="AJ281" s="51"/>
      <c r="AK281" s="54">
        <v>7000000</v>
      </c>
      <c r="AL281" s="50"/>
      <c r="AM281" s="50">
        <v>18000000</v>
      </c>
      <c r="AN281" s="51"/>
      <c r="AO281" s="52">
        <v>934000000</v>
      </c>
      <c r="AP281" s="49">
        <v>130000000</v>
      </c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1"/>
      <c r="BD281" s="54">
        <v>1064000000</v>
      </c>
      <c r="BE281" s="50">
        <v>-606000000</v>
      </c>
      <c r="BF281" s="50"/>
      <c r="BG281" s="50"/>
      <c r="BH281" s="50"/>
      <c r="BI281" s="50"/>
      <c r="BJ281" s="56">
        <v>458000000</v>
      </c>
      <c r="BK281" s="49"/>
      <c r="BL281" s="50"/>
      <c r="BM281" s="51"/>
      <c r="BN281" s="39">
        <v>458000000</v>
      </c>
      <c r="BO281" s="58"/>
      <c r="BP281" s="39">
        <v>458000000</v>
      </c>
      <c r="BQ281" s="50"/>
      <c r="BR281" s="50"/>
      <c r="BS281" s="56">
        <v>458000000</v>
      </c>
    </row>
    <row r="282" spans="1:71" x14ac:dyDescent="0.2">
      <c r="A282" s="47" t="s">
        <v>871</v>
      </c>
      <c r="B282" s="47" t="s">
        <v>872</v>
      </c>
      <c r="C282" s="47" t="str">
        <f>VLOOKUP(A282,'[2]S&amp;P 500 Wikipedia'!A:D,3,FALSE)</f>
        <v>Utilities</v>
      </c>
      <c r="D282" s="47">
        <v>188922</v>
      </c>
      <c r="E282" s="47" t="s">
        <v>16</v>
      </c>
      <c r="F282" s="47">
        <v>2018</v>
      </c>
      <c r="G282" s="47" t="s">
        <v>1292</v>
      </c>
      <c r="H282" s="48">
        <v>43465</v>
      </c>
      <c r="I282" s="48">
        <v>43511</v>
      </c>
      <c r="J282" s="48">
        <v>43511</v>
      </c>
      <c r="K282" s="47">
        <v>473200000</v>
      </c>
      <c r="L282" s="47">
        <v>477000000</v>
      </c>
      <c r="M282" s="47" t="s">
        <v>1874</v>
      </c>
      <c r="N282" s="49">
        <v>16727000000</v>
      </c>
      <c r="O282" s="50"/>
      <c r="P282" s="50"/>
      <c r="Q282" s="51"/>
      <c r="R282" s="49">
        <v>-3735000000</v>
      </c>
      <c r="S282" s="50"/>
      <c r="T282" s="50"/>
      <c r="U282" s="51"/>
      <c r="V282" s="52">
        <v>12992000000</v>
      </c>
      <c r="W282" s="52"/>
      <c r="X282" s="49">
        <v>-8749000000</v>
      </c>
      <c r="Y282" s="50"/>
      <c r="Z282" s="50"/>
      <c r="AA282" s="50"/>
      <c r="AB282" s="50"/>
      <c r="AC282" s="50">
        <v>-3911000000</v>
      </c>
      <c r="AD282" s="50"/>
      <c r="AE282" s="51">
        <v>-4838000000</v>
      </c>
      <c r="AF282" s="52">
        <v>4243000000</v>
      </c>
      <c r="AG282" s="52">
        <v>-945000000</v>
      </c>
      <c r="AH282" s="49">
        <v>-1447000000</v>
      </c>
      <c r="AI282" s="50"/>
      <c r="AJ282" s="51"/>
      <c r="AK282" s="54"/>
      <c r="AL282" s="50"/>
      <c r="AM282" s="50">
        <v>358000000</v>
      </c>
      <c r="AN282" s="51">
        <v>144000000</v>
      </c>
      <c r="AO282" s="52">
        <v>3298000000</v>
      </c>
      <c r="AP282" s="49">
        <v>4054000000</v>
      </c>
      <c r="AQ282" s="50"/>
      <c r="AR282" s="50"/>
      <c r="AS282" s="50"/>
      <c r="AT282" s="50"/>
      <c r="AU282" s="50"/>
      <c r="AV282" s="50"/>
      <c r="AW282" s="50"/>
      <c r="AX282" s="50"/>
      <c r="AY282" s="50"/>
      <c r="AZ282" s="50"/>
      <c r="BA282" s="50"/>
      <c r="BB282" s="50"/>
      <c r="BC282" s="51"/>
      <c r="BD282" s="54">
        <v>7352000000</v>
      </c>
      <c r="BE282" s="50">
        <v>-1576000000</v>
      </c>
      <c r="BF282" s="50"/>
      <c r="BG282" s="50"/>
      <c r="BH282" s="50"/>
      <c r="BI282" s="50"/>
      <c r="BJ282" s="56">
        <v>5776000000</v>
      </c>
      <c r="BK282" s="49"/>
      <c r="BL282" s="50"/>
      <c r="BM282" s="51"/>
      <c r="BN282" s="39">
        <v>5776000000</v>
      </c>
      <c r="BO282" s="58">
        <v>862000000</v>
      </c>
      <c r="BP282" s="39">
        <v>6638000000</v>
      </c>
      <c r="BQ282" s="50"/>
      <c r="BR282" s="50"/>
      <c r="BS282" s="56">
        <v>6638000000</v>
      </c>
    </row>
    <row r="283" spans="1:71" x14ac:dyDescent="0.2">
      <c r="A283" s="47" t="s">
        <v>865</v>
      </c>
      <c r="B283" s="47" t="s">
        <v>866</v>
      </c>
      <c r="C283" s="47" t="str">
        <f>VLOOKUP(A283,'[2]S&amp;P 500 Wikipedia'!A:D,3,FALSE)</f>
        <v>Materials</v>
      </c>
      <c r="D283" s="47">
        <v>103736</v>
      </c>
      <c r="E283" s="47" t="s">
        <v>16</v>
      </c>
      <c r="F283" s="47">
        <v>2018</v>
      </c>
      <c r="G283" s="47" t="s">
        <v>1292</v>
      </c>
      <c r="H283" s="48">
        <v>43465</v>
      </c>
      <c r="I283" s="48">
        <v>43517</v>
      </c>
      <c r="J283" s="48">
        <v>43517</v>
      </c>
      <c r="K283" s="47">
        <v>533000000</v>
      </c>
      <c r="L283" s="47">
        <v>535000000</v>
      </c>
      <c r="M283" s="47" t="s">
        <v>1875</v>
      </c>
      <c r="N283" s="49">
        <v>7253000000</v>
      </c>
      <c r="O283" s="50"/>
      <c r="P283" s="50"/>
      <c r="Q283" s="51"/>
      <c r="R283" s="49">
        <v>-4093000000</v>
      </c>
      <c r="S283" s="50"/>
      <c r="T283" s="50"/>
      <c r="U283" s="51"/>
      <c r="V283" s="52">
        <v>3160000000</v>
      </c>
      <c r="W283" s="52"/>
      <c r="X283" s="49">
        <v>-1972000000</v>
      </c>
      <c r="Y283" s="50">
        <v>-244000000</v>
      </c>
      <c r="Z283" s="50"/>
      <c r="AA283" s="50"/>
      <c r="AB283" s="50">
        <v>-350000000</v>
      </c>
      <c r="AC283" s="50">
        <v>-1215000000</v>
      </c>
      <c r="AD283" s="50"/>
      <c r="AE283" s="51">
        <v>-163000000</v>
      </c>
      <c r="AF283" s="52">
        <v>1188000000</v>
      </c>
      <c r="AG283" s="52">
        <v>-81000000</v>
      </c>
      <c r="AH283" s="49">
        <v>-207000000</v>
      </c>
      <c r="AI283" s="50"/>
      <c r="AJ283" s="51"/>
      <c r="AK283" s="54"/>
      <c r="AL283" s="50"/>
      <c r="AM283" s="50"/>
      <c r="AN283" s="51">
        <v>126000000</v>
      </c>
      <c r="AO283" s="52">
        <v>1107000000</v>
      </c>
      <c r="AP283" s="49">
        <v>-369000000</v>
      </c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1"/>
      <c r="BD283" s="54">
        <v>738000000</v>
      </c>
      <c r="BE283" s="50">
        <v>-386000000</v>
      </c>
      <c r="BF283" s="50"/>
      <c r="BG283" s="50"/>
      <c r="BH283" s="50"/>
      <c r="BI283" s="50">
        <v>-33000000</v>
      </c>
      <c r="BJ283" s="56">
        <v>319000000</v>
      </c>
      <c r="BK283" s="49">
        <v>61000000</v>
      </c>
      <c r="BL283" s="50">
        <v>61000000</v>
      </c>
      <c r="BM283" s="51"/>
      <c r="BN283" s="39">
        <v>380000000</v>
      </c>
      <c r="BO283" s="58">
        <v>-39000000</v>
      </c>
      <c r="BP283" s="39">
        <v>341000000</v>
      </c>
      <c r="BQ283" s="50"/>
      <c r="BR283" s="50"/>
      <c r="BS283" s="56">
        <v>341000000</v>
      </c>
    </row>
    <row r="284" spans="1:71" x14ac:dyDescent="0.2">
      <c r="A284" s="47" t="s">
        <v>859</v>
      </c>
      <c r="B284" s="47" t="s">
        <v>860</v>
      </c>
      <c r="C284" s="47" t="str">
        <f>VLOOKUP(A284,'[2]S&amp;P 500 Wikipedia'!A:D,3,FALSE)</f>
        <v>Communication Services</v>
      </c>
      <c r="D284" s="47">
        <v>83548</v>
      </c>
      <c r="E284" s="47" t="s">
        <v>16</v>
      </c>
      <c r="F284" s="47">
        <v>2018</v>
      </c>
      <c r="G284" s="47" t="s">
        <v>1292</v>
      </c>
      <c r="H284" s="48">
        <v>43465</v>
      </c>
      <c r="I284" s="48">
        <v>43494</v>
      </c>
      <c r="J284" s="48">
        <v>43494</v>
      </c>
      <c r="K284" s="47">
        <v>435374000</v>
      </c>
      <c r="L284" s="47">
        <v>451244000</v>
      </c>
      <c r="M284" s="47" t="s">
        <v>1876</v>
      </c>
      <c r="N284" s="49">
        <v>15794341000</v>
      </c>
      <c r="O284" s="50"/>
      <c r="P284" s="50"/>
      <c r="Q284" s="51"/>
      <c r="R284" s="49">
        <v>-9967538000</v>
      </c>
      <c r="S284" s="50"/>
      <c r="T284" s="50"/>
      <c r="U284" s="51"/>
      <c r="V284" s="52">
        <v>5826803000</v>
      </c>
      <c r="W284" s="52"/>
      <c r="X284" s="49">
        <v>-4221577000</v>
      </c>
      <c r="Y284" s="50">
        <v>-2999763000</v>
      </c>
      <c r="Z284" s="50">
        <v>-2369469000</v>
      </c>
      <c r="AA284" s="50">
        <v>-630294000</v>
      </c>
      <c r="AB284" s="50">
        <v>-1221814000</v>
      </c>
      <c r="AC284" s="50"/>
      <c r="AD284" s="50"/>
      <c r="AE284" s="51"/>
      <c r="AF284" s="52">
        <v>1605226000</v>
      </c>
      <c r="AG284" s="52">
        <v>-378768000</v>
      </c>
      <c r="AH284" s="49">
        <v>-420493000</v>
      </c>
      <c r="AI284" s="50">
        <v>-420493000</v>
      </c>
      <c r="AJ284" s="51"/>
      <c r="AK284" s="54"/>
      <c r="AL284" s="50"/>
      <c r="AM284" s="50"/>
      <c r="AN284" s="51">
        <v>41725000</v>
      </c>
      <c r="AO284" s="52">
        <v>1226458000</v>
      </c>
      <c r="AP284" s="49"/>
      <c r="AQ284" s="50"/>
      <c r="AR284" s="50"/>
      <c r="AS284" s="50"/>
      <c r="AT284" s="50"/>
      <c r="AU284" s="50"/>
      <c r="AV284" s="50"/>
      <c r="AW284" s="50"/>
      <c r="AX284" s="50"/>
      <c r="AY284" s="50"/>
      <c r="AZ284" s="50"/>
      <c r="BA284" s="50"/>
      <c r="BB284" s="50"/>
      <c r="BC284" s="51"/>
      <c r="BD284" s="54">
        <v>1226458000</v>
      </c>
      <c r="BE284" s="50">
        <v>-15216000</v>
      </c>
      <c r="BF284" s="50"/>
      <c r="BG284" s="50"/>
      <c r="BH284" s="50"/>
      <c r="BI284" s="50"/>
      <c r="BJ284" s="56">
        <v>1211242000</v>
      </c>
      <c r="BK284" s="49"/>
      <c r="BL284" s="50"/>
      <c r="BM284" s="51"/>
      <c r="BN284" s="39">
        <v>1211242000</v>
      </c>
      <c r="BO284" s="58"/>
      <c r="BP284" s="39">
        <v>1211242000</v>
      </c>
      <c r="BQ284" s="50"/>
      <c r="BR284" s="50"/>
      <c r="BS284" s="56">
        <v>1211242000</v>
      </c>
    </row>
    <row r="285" spans="1:71" x14ac:dyDescent="0.2">
      <c r="A285" s="47" t="s">
        <v>880</v>
      </c>
      <c r="B285" s="47" t="s">
        <v>881</v>
      </c>
      <c r="C285" s="47" t="str">
        <f>VLOOKUP(A285,'[2]S&amp;P 500 Wikipedia'!A:D,3,FALSE)</f>
        <v>Utilities</v>
      </c>
      <c r="D285" s="47">
        <v>119873</v>
      </c>
      <c r="E285" s="47" t="s">
        <v>16</v>
      </c>
      <c r="F285" s="47">
        <v>2018</v>
      </c>
      <c r="G285" s="47" t="s">
        <v>1292</v>
      </c>
      <c r="H285" s="48">
        <v>43465</v>
      </c>
      <c r="I285" s="48">
        <v>43516</v>
      </c>
      <c r="J285" s="48">
        <v>43516</v>
      </c>
      <c r="K285" s="47">
        <v>356491000</v>
      </c>
      <c r="L285" s="47">
        <v>356491000</v>
      </c>
      <c r="M285" s="47" t="s">
        <v>1877</v>
      </c>
      <c r="N285" s="49">
        <v>5114500000</v>
      </c>
      <c r="O285" s="50">
        <v>4991100000</v>
      </c>
      <c r="P285" s="50"/>
      <c r="Q285" s="51">
        <v>123400000</v>
      </c>
      <c r="R285" s="49">
        <v>-1761300000</v>
      </c>
      <c r="S285" s="50"/>
      <c r="T285" s="50"/>
      <c r="U285" s="51"/>
      <c r="V285" s="52">
        <v>3353200000</v>
      </c>
      <c r="W285" s="52"/>
      <c r="X285" s="49">
        <v>-3228500000</v>
      </c>
      <c r="Y285" s="50">
        <v>-2352900000</v>
      </c>
      <c r="Z285" s="50"/>
      <c r="AA285" s="50"/>
      <c r="AB285" s="50"/>
      <c r="AC285" s="50">
        <v>-599600000</v>
      </c>
      <c r="AD285" s="50"/>
      <c r="AE285" s="51">
        <v>-276000000</v>
      </c>
      <c r="AF285" s="52">
        <v>124700000</v>
      </c>
      <c r="AG285" s="52">
        <v>-309800000</v>
      </c>
      <c r="AH285" s="49">
        <v>-353300000</v>
      </c>
      <c r="AI285" s="50"/>
      <c r="AJ285" s="51"/>
      <c r="AK285" s="54"/>
      <c r="AL285" s="50"/>
      <c r="AM285" s="50"/>
      <c r="AN285" s="51">
        <v>43500000</v>
      </c>
      <c r="AO285" s="52">
        <v>-185100000</v>
      </c>
      <c r="AP285" s="49">
        <v>-45500000</v>
      </c>
      <c r="AQ285" s="50"/>
      <c r="AR285" s="50"/>
      <c r="AS285" s="50"/>
      <c r="AT285" s="50"/>
      <c r="AU285" s="50">
        <v>-45500000</v>
      </c>
      <c r="AV285" s="50"/>
      <c r="AW285" s="50"/>
      <c r="AX285" s="50"/>
      <c r="AY285" s="50"/>
      <c r="AZ285" s="50"/>
      <c r="BA285" s="50"/>
      <c r="BB285" s="50"/>
      <c r="BC285" s="51"/>
      <c r="BD285" s="54">
        <v>-230600000</v>
      </c>
      <c r="BE285" s="50">
        <v>180000000</v>
      </c>
      <c r="BF285" s="50"/>
      <c r="BG285" s="50"/>
      <c r="BH285" s="50"/>
      <c r="BI285" s="50"/>
      <c r="BJ285" s="56">
        <v>-50600000</v>
      </c>
      <c r="BK285" s="49"/>
      <c r="BL285" s="50"/>
      <c r="BM285" s="51"/>
      <c r="BN285" s="39">
        <v>-50600000</v>
      </c>
      <c r="BO285" s="58"/>
      <c r="BP285" s="39">
        <v>-50600000</v>
      </c>
      <c r="BQ285" s="50">
        <v>-15000000</v>
      </c>
      <c r="BR285" s="50"/>
      <c r="BS285" s="56">
        <v>-65600000</v>
      </c>
    </row>
    <row r="286" spans="1:71" x14ac:dyDescent="0.2">
      <c r="A286" s="47" t="s">
        <v>877</v>
      </c>
      <c r="B286" s="47" t="s">
        <v>878</v>
      </c>
      <c r="C286" s="47" t="str">
        <f>VLOOKUP(A286,'[2]S&amp;P 500 Wikipedia'!A:D,3,FALSE)</f>
        <v>Consumer Discretionary</v>
      </c>
      <c r="D286" s="47">
        <v>101814</v>
      </c>
      <c r="E286" s="47" t="s">
        <v>16</v>
      </c>
      <c r="F286" s="47">
        <v>2019</v>
      </c>
      <c r="G286" s="47" t="s">
        <v>1292</v>
      </c>
      <c r="H286" s="48">
        <v>43616</v>
      </c>
      <c r="I286" s="48">
        <v>43669</v>
      </c>
      <c r="J286" s="48">
        <v>43669</v>
      </c>
      <c r="K286" s="47">
        <v>1579700000</v>
      </c>
      <c r="L286" s="47">
        <v>1618400000</v>
      </c>
      <c r="M286" s="47" t="s">
        <v>1878</v>
      </c>
      <c r="N286" s="49">
        <v>39117000000</v>
      </c>
      <c r="O286" s="50"/>
      <c r="P286" s="50"/>
      <c r="Q286" s="51"/>
      <c r="R286" s="49">
        <v>-21643000000</v>
      </c>
      <c r="S286" s="50"/>
      <c r="T286" s="50"/>
      <c r="U286" s="51"/>
      <c r="V286" s="52">
        <v>17474000000</v>
      </c>
      <c r="W286" s="52"/>
      <c r="X286" s="49">
        <v>-12702000000</v>
      </c>
      <c r="Y286" s="50">
        <v>-12702000000</v>
      </c>
      <c r="Z286" s="50"/>
      <c r="AA286" s="50"/>
      <c r="AB286" s="50"/>
      <c r="AC286" s="50"/>
      <c r="AD286" s="50"/>
      <c r="AE286" s="51"/>
      <c r="AF286" s="52">
        <v>4772000000</v>
      </c>
      <c r="AG286" s="52">
        <v>29000000</v>
      </c>
      <c r="AH286" s="49">
        <v>-49000000</v>
      </c>
      <c r="AI286" s="50"/>
      <c r="AJ286" s="51"/>
      <c r="AK286" s="54"/>
      <c r="AL286" s="50"/>
      <c r="AM286" s="50"/>
      <c r="AN286" s="51">
        <v>78000000</v>
      </c>
      <c r="AO286" s="52">
        <v>4801000000</v>
      </c>
      <c r="AP286" s="49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1"/>
      <c r="BD286" s="54">
        <v>4801000000</v>
      </c>
      <c r="BE286" s="50">
        <v>-772000000</v>
      </c>
      <c r="BF286" s="50"/>
      <c r="BG286" s="50"/>
      <c r="BH286" s="50"/>
      <c r="BI286" s="50"/>
      <c r="BJ286" s="56">
        <v>4029000000</v>
      </c>
      <c r="BK286" s="49"/>
      <c r="BL286" s="50"/>
      <c r="BM286" s="51"/>
      <c r="BN286" s="39">
        <v>4029000000</v>
      </c>
      <c r="BO286" s="58"/>
      <c r="BP286" s="39">
        <v>4029000000</v>
      </c>
      <c r="BQ286" s="50"/>
      <c r="BR286" s="50"/>
      <c r="BS286" s="56">
        <v>4029000000</v>
      </c>
    </row>
    <row r="287" spans="1:71" x14ac:dyDescent="0.2">
      <c r="A287" s="47" t="s">
        <v>874</v>
      </c>
      <c r="B287" s="47" t="s">
        <v>875</v>
      </c>
      <c r="C287" s="47" t="str">
        <f>VLOOKUP(A287,'[2]S&amp;P 500 Wikipedia'!A:D,3,FALSE)</f>
        <v>Industrials</v>
      </c>
      <c r="D287" s="47">
        <v>333689</v>
      </c>
      <c r="E287" s="47" t="s">
        <v>16</v>
      </c>
      <c r="F287" s="47">
        <v>2018</v>
      </c>
      <c r="G287" s="47" t="s">
        <v>1292</v>
      </c>
      <c r="H287" s="48">
        <v>43465</v>
      </c>
      <c r="I287" s="48">
        <v>43524</v>
      </c>
      <c r="J287" s="48">
        <v>43524</v>
      </c>
      <c r="K287" s="47">
        <v>355601564</v>
      </c>
      <c r="L287" s="47">
        <v>355601564</v>
      </c>
      <c r="M287" s="47" t="s">
        <v>1879</v>
      </c>
      <c r="N287" s="49">
        <v>6515000000</v>
      </c>
      <c r="O287" s="50"/>
      <c r="P287" s="50"/>
      <c r="Q287" s="51"/>
      <c r="R287" s="49">
        <v>-2805000000</v>
      </c>
      <c r="S287" s="50">
        <v>-2805000000</v>
      </c>
      <c r="T287" s="50"/>
      <c r="U287" s="51"/>
      <c r="V287" s="52">
        <v>3710000000</v>
      </c>
      <c r="W287" s="52"/>
      <c r="X287" s="49">
        <v>-2633000000</v>
      </c>
      <c r="Y287" s="50">
        <v>-1958000000</v>
      </c>
      <c r="Z287" s="50"/>
      <c r="AA287" s="50"/>
      <c r="AB287" s="50"/>
      <c r="AC287" s="50">
        <v>-675000000</v>
      </c>
      <c r="AD287" s="50"/>
      <c r="AE287" s="51"/>
      <c r="AF287" s="52">
        <v>1077000000</v>
      </c>
      <c r="AG287" s="52">
        <v>-407000000</v>
      </c>
      <c r="AH287" s="49">
        <v>-386000000</v>
      </c>
      <c r="AI287" s="50">
        <v>-394000000</v>
      </c>
      <c r="AJ287" s="51">
        <v>8000000</v>
      </c>
      <c r="AK287" s="54"/>
      <c r="AL287" s="50">
        <v>-16000000</v>
      </c>
      <c r="AM287" s="50"/>
      <c r="AN287" s="51">
        <v>-5000000</v>
      </c>
      <c r="AO287" s="52">
        <v>670000000</v>
      </c>
      <c r="AP287" s="49">
        <v>-1552000000</v>
      </c>
      <c r="AQ287" s="50"/>
      <c r="AR287" s="50"/>
      <c r="AS287" s="50"/>
      <c r="AT287" s="50"/>
      <c r="AU287" s="50"/>
      <c r="AV287" s="50"/>
      <c r="AW287" s="50">
        <v>-1413000000</v>
      </c>
      <c r="AX287" s="50"/>
      <c r="AY287" s="50"/>
      <c r="AZ287" s="50">
        <v>-139000000</v>
      </c>
      <c r="BA287" s="50"/>
      <c r="BB287" s="50"/>
      <c r="BC287" s="51"/>
      <c r="BD287" s="54">
        <v>-882000000</v>
      </c>
      <c r="BE287" s="50">
        <v>182000000</v>
      </c>
      <c r="BF287" s="50"/>
      <c r="BG287" s="50"/>
      <c r="BH287" s="50"/>
      <c r="BI287" s="50"/>
      <c r="BJ287" s="56">
        <v>-700000000</v>
      </c>
      <c r="BK287" s="49"/>
      <c r="BL287" s="50"/>
      <c r="BM287" s="51"/>
      <c r="BN287" s="39">
        <v>-700000000</v>
      </c>
      <c r="BO287" s="58">
        <v>-12000000</v>
      </c>
      <c r="BP287" s="39">
        <v>-712000000</v>
      </c>
      <c r="BQ287" s="50"/>
      <c r="BR287" s="50"/>
      <c r="BS287" s="56">
        <v>-712000000</v>
      </c>
    </row>
    <row r="288" spans="1:71" x14ac:dyDescent="0.2">
      <c r="A288" s="47" t="s">
        <v>889</v>
      </c>
      <c r="B288" s="47" t="s">
        <v>890</v>
      </c>
      <c r="C288" s="47" t="str">
        <f>VLOOKUP(A288,'[2]S&amp;P 500 Wikipedia'!A:D,3,FALSE)</f>
        <v>Industrials</v>
      </c>
      <c r="D288" s="47">
        <v>333824</v>
      </c>
      <c r="E288" s="47" t="s">
        <v>16</v>
      </c>
      <c r="F288" s="47">
        <v>2018</v>
      </c>
      <c r="G288" s="47" t="s">
        <v>1292</v>
      </c>
      <c r="H288" s="48">
        <v>43465</v>
      </c>
      <c r="I288" s="48">
        <v>43496</v>
      </c>
      <c r="J288" s="48">
        <v>43496</v>
      </c>
      <c r="K288" s="47">
        <v>173700000</v>
      </c>
      <c r="L288" s="47">
        <v>174600000</v>
      </c>
      <c r="M288" s="47" t="s">
        <v>1880</v>
      </c>
      <c r="N288" s="49">
        <v>30095000000</v>
      </c>
      <c r="O288" s="50">
        <v>30095000000</v>
      </c>
      <c r="P288" s="50"/>
      <c r="Q288" s="51"/>
      <c r="R288" s="49">
        <v>-23304000000</v>
      </c>
      <c r="S288" s="50">
        <v>-23304000000</v>
      </c>
      <c r="T288" s="50"/>
      <c r="U288" s="51"/>
      <c r="V288" s="52">
        <v>6791000000</v>
      </c>
      <c r="W288" s="52"/>
      <c r="X288" s="49">
        <v>-3011000000</v>
      </c>
      <c r="Y288" s="50">
        <v>-3011000000</v>
      </c>
      <c r="Z288" s="50"/>
      <c r="AA288" s="50">
        <v>-3011000000</v>
      </c>
      <c r="AB288" s="50"/>
      <c r="AC288" s="50"/>
      <c r="AD288" s="50"/>
      <c r="AE288" s="51"/>
      <c r="AF288" s="52">
        <v>3780000000</v>
      </c>
      <c r="AG288" s="52">
        <v>617000000</v>
      </c>
      <c r="AH288" s="49">
        <v>-562000000</v>
      </c>
      <c r="AI288" s="50"/>
      <c r="AJ288" s="51"/>
      <c r="AK288" s="54"/>
      <c r="AL288" s="50"/>
      <c r="AM288" s="50"/>
      <c r="AN288" s="51">
        <v>1179000000</v>
      </c>
      <c r="AO288" s="52">
        <v>4397000000</v>
      </c>
      <c r="AP288" s="49">
        <v>-655000000</v>
      </c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0"/>
      <c r="BB288" s="50"/>
      <c r="BC288" s="51">
        <v>-655000000</v>
      </c>
      <c r="BD288" s="54">
        <v>3742000000</v>
      </c>
      <c r="BE288" s="50">
        <v>-513000000</v>
      </c>
      <c r="BF288" s="50"/>
      <c r="BG288" s="50"/>
      <c r="BH288" s="50"/>
      <c r="BI288" s="50"/>
      <c r="BJ288" s="56">
        <v>3229000000</v>
      </c>
      <c r="BK288" s="49"/>
      <c r="BL288" s="50"/>
      <c r="BM288" s="51"/>
      <c r="BN288" s="39">
        <v>3229000000</v>
      </c>
      <c r="BO288" s="58"/>
      <c r="BP288" s="39">
        <v>3229000000</v>
      </c>
      <c r="BQ288" s="50"/>
      <c r="BR288" s="50"/>
      <c r="BS288" s="56">
        <v>3229000000</v>
      </c>
    </row>
    <row r="289" spans="1:71" x14ac:dyDescent="0.2">
      <c r="A289" s="47" t="s">
        <v>853</v>
      </c>
      <c r="B289" s="47" t="s">
        <v>854</v>
      </c>
      <c r="C289" s="47" t="str">
        <f>VLOOKUP(A289,'[2]S&amp;P 500 Wikipedia'!A:D,3,FALSE)</f>
        <v>Energy</v>
      </c>
      <c r="D289" s="47">
        <v>378193</v>
      </c>
      <c r="E289" s="47" t="s">
        <v>16</v>
      </c>
      <c r="F289" s="47">
        <v>2018</v>
      </c>
      <c r="G289" s="47" t="s">
        <v>1292</v>
      </c>
      <c r="H289" s="48">
        <v>43465</v>
      </c>
      <c r="I289" s="48">
        <v>43510</v>
      </c>
      <c r="J289" s="48">
        <v>43510</v>
      </c>
      <c r="K289" s="47">
        <v>378000000</v>
      </c>
      <c r="L289" s="47">
        <v>378000000</v>
      </c>
      <c r="M289" s="47" t="s">
        <v>1881</v>
      </c>
      <c r="N289" s="49">
        <v>8453000000</v>
      </c>
      <c r="O289" s="50"/>
      <c r="P289" s="50"/>
      <c r="Q289" s="51"/>
      <c r="R289" s="49">
        <v>-7009000000</v>
      </c>
      <c r="S289" s="50"/>
      <c r="T289" s="50"/>
      <c r="U289" s="51"/>
      <c r="V289" s="52">
        <v>1444000000</v>
      </c>
      <c r="W289" s="52"/>
      <c r="X289" s="49">
        <v>-1233000000</v>
      </c>
      <c r="Y289" s="50">
        <v>-1233000000</v>
      </c>
      <c r="Z289" s="50"/>
      <c r="AA289" s="50"/>
      <c r="AB289" s="50"/>
      <c r="AC289" s="50"/>
      <c r="AD289" s="50"/>
      <c r="AE289" s="51"/>
      <c r="AF289" s="52">
        <v>211000000</v>
      </c>
      <c r="AG289" s="52">
        <v>-170000000</v>
      </c>
      <c r="AH289" s="49">
        <v>-68000000</v>
      </c>
      <c r="AI289" s="50"/>
      <c r="AJ289" s="51"/>
      <c r="AK289" s="54"/>
      <c r="AL289" s="50"/>
      <c r="AM289" s="50"/>
      <c r="AN289" s="51">
        <v>-102000000</v>
      </c>
      <c r="AO289" s="52">
        <v>41000000</v>
      </c>
      <c r="AP289" s="49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1"/>
      <c r="BD289" s="54">
        <v>41000000</v>
      </c>
      <c r="BE289" s="50">
        <v>-63000000</v>
      </c>
      <c r="BF289" s="50"/>
      <c r="BG289" s="50"/>
      <c r="BH289" s="50"/>
      <c r="BI289" s="50"/>
      <c r="BJ289" s="56">
        <v>-22000000</v>
      </c>
      <c r="BK289" s="49"/>
      <c r="BL289" s="50"/>
      <c r="BM289" s="51"/>
      <c r="BN289" s="39">
        <v>-22000000</v>
      </c>
      <c r="BO289" s="58">
        <v>-9000000</v>
      </c>
      <c r="BP289" s="39">
        <v>-31000000</v>
      </c>
      <c r="BQ289" s="50"/>
      <c r="BR289" s="50"/>
      <c r="BS289" s="56">
        <v>-31000000</v>
      </c>
    </row>
    <row r="290" spans="1:71" x14ac:dyDescent="0.2">
      <c r="A290" s="47" t="s">
        <v>1057</v>
      </c>
      <c r="B290" s="47" t="s">
        <v>1058</v>
      </c>
      <c r="C290" s="47" t="str">
        <f>VLOOKUP(A290,'[2]S&amp;P 500 Wikipedia'!A:D,3,FALSE)</f>
        <v>Information Technology</v>
      </c>
      <c r="D290" s="47">
        <v>617429</v>
      </c>
      <c r="E290" s="47" t="s">
        <v>16</v>
      </c>
      <c r="F290" s="47">
        <v>2018</v>
      </c>
      <c r="G290" s="47" t="s">
        <v>1292</v>
      </c>
      <c r="H290" s="48">
        <v>43465</v>
      </c>
      <c r="I290" s="48">
        <v>43523</v>
      </c>
      <c r="J290" s="48">
        <v>43523</v>
      </c>
      <c r="K290" s="47">
        <v>177846023</v>
      </c>
      <c r="L290" s="47">
        <v>177846023</v>
      </c>
      <c r="M290" s="47" t="s">
        <v>1882</v>
      </c>
      <c r="N290" s="49">
        <v>2608816000</v>
      </c>
      <c r="O290" s="50"/>
      <c r="P290" s="50"/>
      <c r="Q290" s="51"/>
      <c r="R290" s="49">
        <v>-622658000</v>
      </c>
      <c r="S290" s="50"/>
      <c r="T290" s="50"/>
      <c r="U290" s="51"/>
      <c r="V290" s="52">
        <v>1986158000</v>
      </c>
      <c r="W290" s="52"/>
      <c r="X290" s="49">
        <v>-2028584000</v>
      </c>
      <c r="Y290" s="50">
        <v>-1499083000</v>
      </c>
      <c r="Z290" s="50"/>
      <c r="AA290" s="50"/>
      <c r="AB290" s="50">
        <v>-529501000</v>
      </c>
      <c r="AC290" s="50"/>
      <c r="AD290" s="50"/>
      <c r="AE290" s="51"/>
      <c r="AF290" s="52">
        <v>-42426000</v>
      </c>
      <c r="AG290" s="52">
        <v>3402000</v>
      </c>
      <c r="AH290" s="49">
        <v>-52733000</v>
      </c>
      <c r="AI290" s="50"/>
      <c r="AJ290" s="51"/>
      <c r="AK290" s="54"/>
      <c r="AL290" s="50"/>
      <c r="AM290" s="50"/>
      <c r="AN290" s="51">
        <v>56135000</v>
      </c>
      <c r="AO290" s="52">
        <v>-39024000</v>
      </c>
      <c r="AP290" s="49">
        <v>0</v>
      </c>
      <c r="AQ290" s="50"/>
      <c r="AR290" s="50"/>
      <c r="AS290" s="50"/>
      <c r="AT290" s="50"/>
      <c r="AU290" s="50"/>
      <c r="AV290" s="50"/>
      <c r="AW290" s="50"/>
      <c r="AX290" s="50"/>
      <c r="AY290" s="50"/>
      <c r="AZ290" s="50"/>
      <c r="BA290" s="50"/>
      <c r="BB290" s="50"/>
      <c r="BC290" s="51"/>
      <c r="BD290" s="54">
        <v>-39024000</v>
      </c>
      <c r="BE290" s="50">
        <v>12320000</v>
      </c>
      <c r="BF290" s="50"/>
      <c r="BG290" s="50"/>
      <c r="BH290" s="50"/>
      <c r="BI290" s="50"/>
      <c r="BJ290" s="56">
        <v>-26704000</v>
      </c>
      <c r="BK290" s="49"/>
      <c r="BL290" s="50"/>
      <c r="BM290" s="51"/>
      <c r="BN290" s="39">
        <v>-26704000</v>
      </c>
      <c r="BO290" s="58"/>
      <c r="BP290" s="39">
        <v>-26704000</v>
      </c>
      <c r="BQ290" s="50"/>
      <c r="BR290" s="50"/>
      <c r="BS290" s="56">
        <v>-26704000</v>
      </c>
    </row>
    <row r="291" spans="1:71" x14ac:dyDescent="0.2">
      <c r="A291" s="47" t="s">
        <v>895</v>
      </c>
      <c r="B291" s="47" t="s">
        <v>896</v>
      </c>
      <c r="C291" s="47" t="str">
        <f>VLOOKUP(A291,'[2]S&amp;P 500 Wikipedia'!A:D,3,FALSE)</f>
        <v>Utilities</v>
      </c>
      <c r="D291" s="47">
        <v>378196</v>
      </c>
      <c r="E291" s="47" t="s">
        <v>16</v>
      </c>
      <c r="F291" s="47">
        <v>2018</v>
      </c>
      <c r="G291" s="47" t="s">
        <v>1292</v>
      </c>
      <c r="H291" s="48">
        <v>43465</v>
      </c>
      <c r="I291" s="48">
        <v>43524</v>
      </c>
      <c r="J291" s="48">
        <v>43524</v>
      </c>
      <c r="K291" s="47">
        <v>304000000</v>
      </c>
      <c r="L291" s="47">
        <v>308000000</v>
      </c>
      <c r="M291" s="47" t="s">
        <v>1883</v>
      </c>
      <c r="N291" s="49">
        <v>9478000000</v>
      </c>
      <c r="O291" s="50"/>
      <c r="P291" s="50"/>
      <c r="Q291" s="51"/>
      <c r="R291" s="49">
        <v>-7108000000</v>
      </c>
      <c r="S291" s="50"/>
      <c r="T291" s="50"/>
      <c r="U291" s="51"/>
      <c r="V291" s="52">
        <v>2370000000</v>
      </c>
      <c r="W291" s="52"/>
      <c r="X291" s="49">
        <v>-1220000000</v>
      </c>
      <c r="Y291" s="50">
        <v>-799000000</v>
      </c>
      <c r="Z291" s="50"/>
      <c r="AA291" s="50"/>
      <c r="AB291" s="50"/>
      <c r="AC291" s="50">
        <v>-421000000</v>
      </c>
      <c r="AD291" s="50"/>
      <c r="AE291" s="51"/>
      <c r="AF291" s="52">
        <v>1150000000</v>
      </c>
      <c r="AG291" s="52">
        <v>-456000000</v>
      </c>
      <c r="AH291" s="49">
        <v>-483000000</v>
      </c>
      <c r="AI291" s="50"/>
      <c r="AJ291" s="51"/>
      <c r="AK291" s="54"/>
      <c r="AL291" s="50"/>
      <c r="AM291" s="50">
        <v>9000000</v>
      </c>
      <c r="AN291" s="51">
        <v>18000000</v>
      </c>
      <c r="AO291" s="52">
        <v>694000000</v>
      </c>
      <c r="AP291" s="49">
        <v>-227000000</v>
      </c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1"/>
      <c r="BD291" s="54">
        <v>467000000</v>
      </c>
      <c r="BE291" s="50">
        <v>-7000000</v>
      </c>
      <c r="BF291" s="50"/>
      <c r="BG291" s="50"/>
      <c r="BH291" s="50"/>
      <c r="BI291" s="50"/>
      <c r="BJ291" s="56">
        <v>460000000</v>
      </c>
      <c r="BK291" s="49">
        <v>-192000000</v>
      </c>
      <c r="BL291" s="50">
        <v>-192000000</v>
      </c>
      <c r="BM291" s="51"/>
      <c r="BN291" s="39">
        <v>268000000</v>
      </c>
      <c r="BO291" s="58">
        <v>0</v>
      </c>
      <c r="BP291" s="39">
        <v>268000000</v>
      </c>
      <c r="BQ291" s="50">
        <v>0</v>
      </c>
      <c r="BR291" s="50"/>
      <c r="BS291" s="56">
        <v>268000000</v>
      </c>
    </row>
    <row r="292" spans="1:71" x14ac:dyDescent="0.2">
      <c r="A292" s="47" t="s">
        <v>886</v>
      </c>
      <c r="B292" s="47" t="s">
        <v>887</v>
      </c>
      <c r="C292" s="47" t="str">
        <f>VLOOKUP(A292,'[2]S&amp;P 500 Wikipedia'!A:D,3,FALSE)</f>
        <v>Industrials</v>
      </c>
      <c r="D292" s="47">
        <v>378195</v>
      </c>
      <c r="E292" s="47" t="s">
        <v>16</v>
      </c>
      <c r="F292" s="47">
        <v>2018</v>
      </c>
      <c r="G292" s="47" t="s">
        <v>1292</v>
      </c>
      <c r="H292" s="48">
        <v>43465</v>
      </c>
      <c r="I292" s="48">
        <v>43504</v>
      </c>
      <c r="J292" s="48">
        <v>43504</v>
      </c>
      <c r="K292" s="47">
        <v>277700000</v>
      </c>
      <c r="L292" s="47">
        <v>280200000</v>
      </c>
      <c r="M292" s="47" t="s">
        <v>1884</v>
      </c>
      <c r="N292" s="49">
        <v>11458000000</v>
      </c>
      <c r="O292" s="50"/>
      <c r="P292" s="50"/>
      <c r="Q292" s="51"/>
      <c r="R292" s="49">
        <v>-6397000000</v>
      </c>
      <c r="S292" s="50"/>
      <c r="T292" s="50"/>
      <c r="U292" s="51"/>
      <c r="V292" s="52">
        <v>5061000000</v>
      </c>
      <c r="W292" s="52"/>
      <c r="X292" s="49">
        <v>-1102000000</v>
      </c>
      <c r="Y292" s="50"/>
      <c r="Z292" s="50"/>
      <c r="AA292" s="50"/>
      <c r="AB292" s="50"/>
      <c r="AC292" s="50">
        <v>-1102000000</v>
      </c>
      <c r="AD292" s="50"/>
      <c r="AE292" s="51"/>
      <c r="AF292" s="52">
        <v>3959000000</v>
      </c>
      <c r="AG292" s="52">
        <v>-490000000</v>
      </c>
      <c r="AH292" s="49">
        <v>-557000000</v>
      </c>
      <c r="AI292" s="50"/>
      <c r="AJ292" s="51"/>
      <c r="AK292" s="54"/>
      <c r="AL292" s="50"/>
      <c r="AM292" s="50"/>
      <c r="AN292" s="51">
        <v>67000000</v>
      </c>
      <c r="AO292" s="52">
        <v>3469000000</v>
      </c>
      <c r="AP292" s="49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1"/>
      <c r="BD292" s="54">
        <v>3469000000</v>
      </c>
      <c r="BE292" s="50">
        <v>-803000000</v>
      </c>
      <c r="BF292" s="50"/>
      <c r="BG292" s="50"/>
      <c r="BH292" s="50"/>
      <c r="BI292" s="50"/>
      <c r="BJ292" s="56">
        <v>2666000000</v>
      </c>
      <c r="BK292" s="49"/>
      <c r="BL292" s="50"/>
      <c r="BM292" s="51"/>
      <c r="BN292" s="39">
        <v>2666000000</v>
      </c>
      <c r="BO292" s="58"/>
      <c r="BP292" s="39">
        <v>2666000000</v>
      </c>
      <c r="BQ292" s="50"/>
      <c r="BR292" s="50"/>
      <c r="BS292" s="56">
        <v>2666000000</v>
      </c>
    </row>
    <row r="293" spans="1:71" x14ac:dyDescent="0.2">
      <c r="A293" s="47" t="s">
        <v>856</v>
      </c>
      <c r="B293" s="47" t="s">
        <v>857</v>
      </c>
      <c r="C293" s="47" t="str">
        <f>VLOOKUP(A293,'[2]S&amp;P 500 Wikipedia'!A:D,3,FALSE)</f>
        <v>Information Technology</v>
      </c>
      <c r="D293" s="47">
        <v>183964</v>
      </c>
      <c r="E293" s="47" t="s">
        <v>16</v>
      </c>
      <c r="F293" s="47">
        <v>2019</v>
      </c>
      <c r="G293" s="47" t="s">
        <v>1292</v>
      </c>
      <c r="H293" s="48">
        <v>43585</v>
      </c>
      <c r="I293" s="48">
        <v>43634</v>
      </c>
      <c r="J293" s="48">
        <v>43634</v>
      </c>
      <c r="K293" s="47">
        <v>254000000</v>
      </c>
      <c r="L293" s="47">
        <v>259000000</v>
      </c>
      <c r="M293" s="47" t="s">
        <v>1885</v>
      </c>
      <c r="N293" s="49">
        <v>6146000000</v>
      </c>
      <c r="O293" s="50"/>
      <c r="P293" s="50"/>
      <c r="Q293" s="51"/>
      <c r="R293" s="49">
        <v>-2201000000</v>
      </c>
      <c r="S293" s="50"/>
      <c r="T293" s="50"/>
      <c r="U293" s="51"/>
      <c r="V293" s="52">
        <v>3945000000</v>
      </c>
      <c r="W293" s="52"/>
      <c r="X293" s="49">
        <v>-2762000000</v>
      </c>
      <c r="Y293" s="50">
        <v>-1935000000</v>
      </c>
      <c r="Z293" s="50"/>
      <c r="AA293" s="50"/>
      <c r="AB293" s="50">
        <v>-827000000</v>
      </c>
      <c r="AC293" s="50"/>
      <c r="AD293" s="50"/>
      <c r="AE293" s="51"/>
      <c r="AF293" s="52">
        <v>1183000000</v>
      </c>
      <c r="AG293" s="52">
        <v>47000000</v>
      </c>
      <c r="AH293" s="49"/>
      <c r="AI293" s="50"/>
      <c r="AJ293" s="51"/>
      <c r="AK293" s="54"/>
      <c r="AL293" s="50"/>
      <c r="AM293" s="50"/>
      <c r="AN293" s="51">
        <v>47000000</v>
      </c>
      <c r="AO293" s="52">
        <v>1230000000</v>
      </c>
      <c r="AP293" s="49">
        <v>38000000</v>
      </c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1"/>
      <c r="BD293" s="54">
        <v>1268000000</v>
      </c>
      <c r="BE293" s="50">
        <v>-99000000</v>
      </c>
      <c r="BF293" s="50"/>
      <c r="BG293" s="50"/>
      <c r="BH293" s="50"/>
      <c r="BI293" s="50"/>
      <c r="BJ293" s="56">
        <v>1169000000</v>
      </c>
      <c r="BK293" s="49"/>
      <c r="BL293" s="50"/>
      <c r="BM293" s="51"/>
      <c r="BN293" s="39">
        <v>1169000000</v>
      </c>
      <c r="BO293" s="58"/>
      <c r="BP293" s="39">
        <v>1169000000</v>
      </c>
      <c r="BQ293" s="50"/>
      <c r="BR293" s="50"/>
      <c r="BS293" s="56">
        <v>1169000000</v>
      </c>
    </row>
    <row r="294" spans="1:71" x14ac:dyDescent="0.2">
      <c r="A294" s="47" t="s">
        <v>898</v>
      </c>
      <c r="B294" s="47" t="s">
        <v>899</v>
      </c>
      <c r="C294" s="47" t="str">
        <f>VLOOKUP(A294,'[2]S&amp;P 500 Wikipedia'!A:D,3,FALSE)</f>
        <v>Materials</v>
      </c>
      <c r="D294" s="47">
        <v>334772</v>
      </c>
      <c r="E294" s="47" t="s">
        <v>16</v>
      </c>
      <c r="F294" s="47">
        <v>2018</v>
      </c>
      <c r="G294" s="47" t="s">
        <v>1292</v>
      </c>
      <c r="H294" s="48">
        <v>43465</v>
      </c>
      <c r="I294" s="48">
        <v>43524</v>
      </c>
      <c r="J294" s="48">
        <v>43524</v>
      </c>
      <c r="K294" s="47">
        <v>315858000</v>
      </c>
      <c r="L294" s="47">
        <v>316733000</v>
      </c>
      <c r="M294" s="47" t="s">
        <v>1886</v>
      </c>
      <c r="N294" s="49">
        <v>25067279000</v>
      </c>
      <c r="O294" s="50"/>
      <c r="P294" s="50"/>
      <c r="Q294" s="51"/>
      <c r="R294" s="49">
        <v>-20771871000</v>
      </c>
      <c r="S294" s="50"/>
      <c r="T294" s="50"/>
      <c r="U294" s="51"/>
      <c r="V294" s="52">
        <v>4295408000</v>
      </c>
      <c r="W294" s="52"/>
      <c r="X294" s="49">
        <v>-860722000</v>
      </c>
      <c r="Y294" s="50">
        <v>-860722000</v>
      </c>
      <c r="Z294" s="50"/>
      <c r="AA294" s="50"/>
      <c r="AB294" s="50"/>
      <c r="AC294" s="50"/>
      <c r="AD294" s="50"/>
      <c r="AE294" s="51"/>
      <c r="AF294" s="52">
        <v>3434686000</v>
      </c>
      <c r="AG294" s="52">
        <v>-95295000</v>
      </c>
      <c r="AH294" s="49">
        <v>-135535000</v>
      </c>
      <c r="AI294" s="50"/>
      <c r="AJ294" s="51"/>
      <c r="AK294" s="54"/>
      <c r="AL294" s="50"/>
      <c r="AM294" s="50">
        <v>40240000</v>
      </c>
      <c r="AN294" s="51"/>
      <c r="AO294" s="52">
        <v>3339391000</v>
      </c>
      <c r="AP294" s="49">
        <v>-110000000</v>
      </c>
      <c r="AQ294" s="50"/>
      <c r="AR294" s="50"/>
      <c r="AS294" s="50"/>
      <c r="AT294" s="50"/>
      <c r="AU294" s="50"/>
      <c r="AV294" s="50"/>
      <c r="AW294" s="50">
        <v>-110000000</v>
      </c>
      <c r="AX294" s="50"/>
      <c r="AY294" s="50"/>
      <c r="AZ294" s="50"/>
      <c r="BA294" s="50"/>
      <c r="BB294" s="50"/>
      <c r="BC294" s="51"/>
      <c r="BD294" s="54">
        <v>3229391000</v>
      </c>
      <c r="BE294" s="50">
        <v>-748307000</v>
      </c>
      <c r="BF294" s="50"/>
      <c r="BG294" s="50"/>
      <c r="BH294" s="50"/>
      <c r="BI294" s="50"/>
      <c r="BJ294" s="56">
        <v>2481084000</v>
      </c>
      <c r="BK294" s="49"/>
      <c r="BL294" s="50"/>
      <c r="BM294" s="51"/>
      <c r="BN294" s="39">
        <v>2481084000</v>
      </c>
      <c r="BO294" s="58">
        <v>-120317000</v>
      </c>
      <c r="BP294" s="39">
        <v>2360767000</v>
      </c>
      <c r="BQ294" s="50"/>
      <c r="BR294" s="50"/>
      <c r="BS294" s="56">
        <v>2360767000</v>
      </c>
    </row>
    <row r="295" spans="1:71" x14ac:dyDescent="0.2">
      <c r="A295" s="47" t="s">
        <v>901</v>
      </c>
      <c r="B295" s="47" t="s">
        <v>902</v>
      </c>
      <c r="C295" s="47" t="str">
        <f>VLOOKUP(A295,'[2]S&amp;P 500 Wikipedia'!A:D,3,FALSE)</f>
        <v>Information Technology</v>
      </c>
      <c r="D295" s="47">
        <v>172199</v>
      </c>
      <c r="E295" s="47" t="s">
        <v>16</v>
      </c>
      <c r="F295" s="47">
        <v>2018</v>
      </c>
      <c r="G295" s="47" t="s">
        <v>1292</v>
      </c>
      <c r="H295" s="48">
        <v>43496</v>
      </c>
      <c r="I295" s="48">
        <v>43517</v>
      </c>
      <c r="J295" s="48">
        <v>43517</v>
      </c>
      <c r="K295" s="47">
        <v>608000000</v>
      </c>
      <c r="L295" s="47">
        <v>625000000</v>
      </c>
      <c r="M295" s="47" t="s">
        <v>1887</v>
      </c>
      <c r="N295" s="49">
        <v>11716000000</v>
      </c>
      <c r="O295" s="50"/>
      <c r="P295" s="50"/>
      <c r="Q295" s="51"/>
      <c r="R295" s="49">
        <v>-4545000000</v>
      </c>
      <c r="S295" s="50"/>
      <c r="T295" s="50"/>
      <c r="U295" s="51"/>
      <c r="V295" s="52">
        <v>7171000000</v>
      </c>
      <c r="W295" s="52"/>
      <c r="X295" s="49">
        <v>-3367000000</v>
      </c>
      <c r="Y295" s="50">
        <v>-991000000</v>
      </c>
      <c r="Z295" s="50"/>
      <c r="AA295" s="50"/>
      <c r="AB295" s="50">
        <v>-2376000000</v>
      </c>
      <c r="AC295" s="50"/>
      <c r="AD295" s="50"/>
      <c r="AE295" s="51"/>
      <c r="AF295" s="52">
        <v>3804000000</v>
      </c>
      <c r="AG295" s="52">
        <v>92000000</v>
      </c>
      <c r="AH295" s="49">
        <v>78000000</v>
      </c>
      <c r="AI295" s="50"/>
      <c r="AJ295" s="51"/>
      <c r="AK295" s="54"/>
      <c r="AL295" s="50"/>
      <c r="AM295" s="50"/>
      <c r="AN295" s="51">
        <v>14000000</v>
      </c>
      <c r="AO295" s="52">
        <v>3896000000</v>
      </c>
      <c r="AP295" s="49">
        <v>0</v>
      </c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1"/>
      <c r="BD295" s="54">
        <v>3896000000</v>
      </c>
      <c r="BE295" s="50">
        <v>245000000</v>
      </c>
      <c r="BF295" s="50"/>
      <c r="BG295" s="50"/>
      <c r="BH295" s="50"/>
      <c r="BI295" s="50"/>
      <c r="BJ295" s="56">
        <v>4141000000</v>
      </c>
      <c r="BK295" s="49"/>
      <c r="BL295" s="50"/>
      <c r="BM295" s="51"/>
      <c r="BN295" s="39">
        <v>4141000000</v>
      </c>
      <c r="BO295" s="58"/>
      <c r="BP295" s="39">
        <v>4141000000</v>
      </c>
      <c r="BQ295" s="50"/>
      <c r="BR295" s="50"/>
      <c r="BS295" s="56">
        <v>4141000000</v>
      </c>
    </row>
    <row r="296" spans="1:71" x14ac:dyDescent="0.2">
      <c r="A296" s="47" t="s">
        <v>904</v>
      </c>
      <c r="B296" s="47" t="s">
        <v>905</v>
      </c>
      <c r="C296" s="47" t="str">
        <f>VLOOKUP(A296,'[2]S&amp;P 500 Wikipedia'!A:D,3,FALSE)</f>
        <v>Consumer Discretionary</v>
      </c>
      <c r="D296" s="47">
        <v>896899</v>
      </c>
      <c r="E296" s="47" t="s">
        <v>16</v>
      </c>
      <c r="F296" s="47">
        <v>2018</v>
      </c>
      <c r="G296" s="47" t="s">
        <v>1292</v>
      </c>
      <c r="H296" s="48">
        <v>43465</v>
      </c>
      <c r="I296" s="48">
        <v>43509</v>
      </c>
      <c r="J296" s="48">
        <v>43880</v>
      </c>
      <c r="K296" s="47">
        <v>3631000</v>
      </c>
      <c r="L296" s="47">
        <v>4092000</v>
      </c>
      <c r="M296" s="47" t="s">
        <v>1298</v>
      </c>
      <c r="N296" s="49">
        <v>7163674000</v>
      </c>
      <c r="O296" s="50"/>
      <c r="P296" s="50"/>
      <c r="Q296" s="51"/>
      <c r="R296" s="49">
        <v>-5692127000</v>
      </c>
      <c r="S296" s="50"/>
      <c r="T296" s="50"/>
      <c r="U296" s="51"/>
      <c r="V296" s="52">
        <v>1471547000</v>
      </c>
      <c r="W296" s="52"/>
      <c r="X296" s="49">
        <v>-512712000</v>
      </c>
      <c r="Y296" s="50">
        <v>-512712000</v>
      </c>
      <c r="Z296" s="50"/>
      <c r="AA296" s="50"/>
      <c r="AB296" s="50"/>
      <c r="AC296" s="50"/>
      <c r="AD296" s="50"/>
      <c r="AE296" s="51"/>
      <c r="AF296" s="52">
        <v>958835000</v>
      </c>
      <c r="AG296" s="52">
        <v>897000</v>
      </c>
      <c r="AH296" s="49">
        <v>-13488000</v>
      </c>
      <c r="AI296" s="50">
        <v>-25081000</v>
      </c>
      <c r="AJ296" s="51">
        <v>11593000</v>
      </c>
      <c r="AK296" s="54"/>
      <c r="AL296" s="50"/>
      <c r="AM296" s="50"/>
      <c r="AN296" s="51">
        <v>14385000</v>
      </c>
      <c r="AO296" s="52">
        <v>959732000</v>
      </c>
      <c r="AP296" s="49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1"/>
      <c r="BD296" s="54">
        <v>959732000</v>
      </c>
      <c r="BE296" s="50">
        <v>-162535000</v>
      </c>
      <c r="BF296" s="50"/>
      <c r="BG296" s="50"/>
      <c r="BH296" s="50"/>
      <c r="BI296" s="50"/>
      <c r="BJ296" s="56">
        <v>797197000</v>
      </c>
      <c r="BK296" s="49"/>
      <c r="BL296" s="50"/>
      <c r="BM296" s="51"/>
      <c r="BN296" s="39">
        <v>797197000</v>
      </c>
      <c r="BO296" s="58"/>
      <c r="BP296" s="39">
        <v>797197000</v>
      </c>
      <c r="BQ296" s="50"/>
      <c r="BR296" s="50"/>
      <c r="BS296" s="56">
        <v>797197000</v>
      </c>
    </row>
    <row r="297" spans="1:71" x14ac:dyDescent="0.2">
      <c r="A297" s="47" t="s">
        <v>862</v>
      </c>
      <c r="B297" s="47" t="s">
        <v>863</v>
      </c>
      <c r="C297" s="47" t="str">
        <f>VLOOKUP(A297,'[2]S&amp;P 500 Wikipedia'!A:D,3,FALSE)</f>
        <v>Consumer Discretionary</v>
      </c>
      <c r="D297" s="47">
        <v>378194</v>
      </c>
      <c r="E297" s="47" t="s">
        <v>16</v>
      </c>
      <c r="F297" s="47">
        <v>2018</v>
      </c>
      <c r="G297" s="47" t="s">
        <v>1292</v>
      </c>
      <c r="H297" s="48">
        <v>43465</v>
      </c>
      <c r="I297" s="48">
        <v>43528</v>
      </c>
      <c r="J297" s="48">
        <v>43528</v>
      </c>
      <c r="K297" s="47">
        <v>473700000</v>
      </c>
      <c r="L297" s="47">
        <v>473700000</v>
      </c>
      <c r="M297" s="47" t="s">
        <v>1888</v>
      </c>
      <c r="N297" s="49">
        <v>8630900000</v>
      </c>
      <c r="O297" s="50"/>
      <c r="P297" s="50"/>
      <c r="Q297" s="51"/>
      <c r="R297" s="49">
        <v>-5622100000</v>
      </c>
      <c r="S297" s="50"/>
      <c r="T297" s="50"/>
      <c r="U297" s="51"/>
      <c r="V297" s="52">
        <v>3008800000</v>
      </c>
      <c r="W297" s="52"/>
      <c r="X297" s="49">
        <v>-2434800000</v>
      </c>
      <c r="Y297" s="50">
        <v>-2434800000</v>
      </c>
      <c r="Z297" s="50"/>
      <c r="AA297" s="50"/>
      <c r="AB297" s="50"/>
      <c r="AC297" s="50"/>
      <c r="AD297" s="50"/>
      <c r="AE297" s="51"/>
      <c r="AF297" s="52">
        <v>574000000</v>
      </c>
      <c r="AG297" s="52">
        <v>-435100000</v>
      </c>
      <c r="AH297" s="49">
        <v>-446300000</v>
      </c>
      <c r="AI297" s="50"/>
      <c r="AJ297" s="51"/>
      <c r="AK297" s="54"/>
      <c r="AL297" s="50"/>
      <c r="AM297" s="50"/>
      <c r="AN297" s="51">
        <v>11200000</v>
      </c>
      <c r="AO297" s="52">
        <v>138900000</v>
      </c>
      <c r="AP297" s="49">
        <v>-8406600000</v>
      </c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1"/>
      <c r="BD297" s="54">
        <v>-8267700000</v>
      </c>
      <c r="BE297" s="50">
        <v>1478100000</v>
      </c>
      <c r="BF297" s="50"/>
      <c r="BG297" s="50"/>
      <c r="BH297" s="50"/>
      <c r="BI297" s="50"/>
      <c r="BJ297" s="56">
        <v>-6789600000</v>
      </c>
      <c r="BK297" s="49">
        <v>-128300000</v>
      </c>
      <c r="BL297" s="50">
        <v>-128300000</v>
      </c>
      <c r="BM297" s="51"/>
      <c r="BN297" s="39">
        <v>-6917900000</v>
      </c>
      <c r="BO297" s="58"/>
      <c r="BP297" s="39">
        <v>-6917900000</v>
      </c>
      <c r="BQ297" s="50"/>
      <c r="BR297" s="50"/>
      <c r="BS297" s="56">
        <v>-6917900000</v>
      </c>
    </row>
    <row r="298" spans="1:71" x14ac:dyDescent="0.2">
      <c r="A298" s="47" t="s">
        <v>868</v>
      </c>
      <c r="B298" s="47" t="s">
        <v>869</v>
      </c>
      <c r="C298" s="47" t="str">
        <f>VLOOKUP(A298,'[2]S&amp;P 500 Wikipedia'!A:D,3,FALSE)</f>
        <v>Communication Services</v>
      </c>
      <c r="D298" s="47">
        <v>160346</v>
      </c>
      <c r="E298" s="47" t="s">
        <v>16</v>
      </c>
      <c r="F298" s="47">
        <v>2019</v>
      </c>
      <c r="G298" s="47" t="s">
        <v>1292</v>
      </c>
      <c r="H298" s="48">
        <v>43646</v>
      </c>
      <c r="I298" s="48">
        <v>43690</v>
      </c>
      <c r="J298" s="48">
        <v>43690</v>
      </c>
      <c r="K298" s="47">
        <v>584700000</v>
      </c>
      <c r="L298" s="47">
        <v>587900000</v>
      </c>
      <c r="M298" s="47" t="s">
        <v>1889</v>
      </c>
      <c r="N298" s="49">
        <v>10074000000</v>
      </c>
      <c r="O298" s="50"/>
      <c r="P298" s="50"/>
      <c r="Q298" s="51"/>
      <c r="R298" s="49">
        <v>-5622000000</v>
      </c>
      <c r="S298" s="50"/>
      <c r="T298" s="50"/>
      <c r="U298" s="51"/>
      <c r="V298" s="52">
        <v>4452000000</v>
      </c>
      <c r="W298" s="52"/>
      <c r="X298" s="49">
        <v>-3867000000</v>
      </c>
      <c r="Y298" s="50">
        <v>-3208000000</v>
      </c>
      <c r="Z298" s="50"/>
      <c r="AA298" s="50"/>
      <c r="AB298" s="50"/>
      <c r="AC298" s="50">
        <v>-659000000</v>
      </c>
      <c r="AD298" s="50"/>
      <c r="AE298" s="51"/>
      <c r="AF298" s="52">
        <v>585000000</v>
      </c>
      <c r="AG298" s="52">
        <v>-43000000</v>
      </c>
      <c r="AH298" s="49">
        <v>-59000000</v>
      </c>
      <c r="AI298" s="50"/>
      <c r="AJ298" s="51"/>
      <c r="AK298" s="54"/>
      <c r="AL298" s="50"/>
      <c r="AM298" s="50"/>
      <c r="AN298" s="51">
        <v>16000000</v>
      </c>
      <c r="AO298" s="52">
        <v>542000000</v>
      </c>
      <c r="AP298" s="49">
        <v>-188000000</v>
      </c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1"/>
      <c r="BD298" s="54">
        <v>354000000</v>
      </c>
      <c r="BE298" s="50">
        <v>-126000000</v>
      </c>
      <c r="BF298" s="50"/>
      <c r="BG298" s="50"/>
      <c r="BH298" s="50"/>
      <c r="BI298" s="50"/>
      <c r="BJ298" s="56">
        <v>228000000</v>
      </c>
      <c r="BK298" s="49"/>
      <c r="BL298" s="50"/>
      <c r="BM298" s="51"/>
      <c r="BN298" s="39">
        <v>228000000</v>
      </c>
      <c r="BO298" s="58">
        <v>-73000000</v>
      </c>
      <c r="BP298" s="39">
        <v>155000000</v>
      </c>
      <c r="BQ298" s="50"/>
      <c r="BR298" s="50"/>
      <c r="BS298" s="56">
        <v>155000000</v>
      </c>
    </row>
    <row r="299" spans="1:71" x14ac:dyDescent="0.2">
      <c r="A299" s="47" t="s">
        <v>1006</v>
      </c>
      <c r="B299" s="47" t="s">
        <v>1007</v>
      </c>
      <c r="C299" s="47" t="str">
        <f>VLOOKUP(A299,'[2]S&amp;P 500 Wikipedia'!A:D,3,FALSE)</f>
        <v>Real Estate</v>
      </c>
      <c r="D299" s="47">
        <v>81605</v>
      </c>
      <c r="E299" s="47" t="s">
        <v>16</v>
      </c>
      <c r="F299" s="47">
        <v>2018</v>
      </c>
      <c r="G299" s="47" t="s">
        <v>1292</v>
      </c>
      <c r="H299" s="48">
        <v>43465</v>
      </c>
      <c r="I299" s="48">
        <v>43518</v>
      </c>
      <c r="J299" s="48">
        <v>43525</v>
      </c>
      <c r="K299" s="47">
        <v>289427430</v>
      </c>
      <c r="L299" s="47">
        <v>289923984</v>
      </c>
      <c r="M299" s="47" t="s">
        <v>1890</v>
      </c>
      <c r="N299" s="49">
        <v>1327838000</v>
      </c>
      <c r="O299" s="50"/>
      <c r="P299" s="50"/>
      <c r="Q299" s="51"/>
      <c r="R299" s="36">
        <v>0</v>
      </c>
      <c r="S299" s="50"/>
      <c r="T299" s="50"/>
      <c r="U299" s="51"/>
      <c r="V299" s="52">
        <v>1327838000</v>
      </c>
      <c r="W299" s="52"/>
      <c r="X299" s="49">
        <v>-690254000</v>
      </c>
      <c r="Y299" s="50">
        <v>-84148000</v>
      </c>
      <c r="Z299" s="50"/>
      <c r="AA299" s="50"/>
      <c r="AB299" s="50"/>
      <c r="AC299" s="50">
        <v>-539780000</v>
      </c>
      <c r="AD299" s="50"/>
      <c r="AE299" s="51">
        <v>-66326000</v>
      </c>
      <c r="AF299" s="52">
        <v>637584000</v>
      </c>
      <c r="AG299" s="52">
        <v>-266020000</v>
      </c>
      <c r="AH299" s="49">
        <v>-266020000</v>
      </c>
      <c r="AI299" s="50"/>
      <c r="AJ299" s="51"/>
      <c r="AK299" s="54"/>
      <c r="AL299" s="50"/>
      <c r="AM299" s="50"/>
      <c r="AN299" s="51"/>
      <c r="AO299" s="52">
        <v>371564000</v>
      </c>
      <c r="AP299" s="49">
        <v>-1626000</v>
      </c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1"/>
      <c r="BD299" s="54">
        <v>369938000</v>
      </c>
      <c r="BE299" s="50">
        <v>-5340000</v>
      </c>
      <c r="BF299" s="50"/>
      <c r="BG299" s="50"/>
      <c r="BH299" s="50"/>
      <c r="BI299" s="50"/>
      <c r="BJ299" s="56">
        <v>364598000</v>
      </c>
      <c r="BK299" s="49"/>
      <c r="BL299" s="50"/>
      <c r="BM299" s="51"/>
      <c r="BN299" s="39">
        <v>364598000</v>
      </c>
      <c r="BO299" s="58">
        <v>-984000</v>
      </c>
      <c r="BP299" s="39">
        <v>363614000</v>
      </c>
      <c r="BQ299" s="50">
        <v>0</v>
      </c>
      <c r="BR299" s="50"/>
      <c r="BS299" s="56">
        <v>363614000</v>
      </c>
    </row>
    <row r="300" spans="1:71" x14ac:dyDescent="0.2">
      <c r="A300" s="47" t="s">
        <v>913</v>
      </c>
      <c r="B300" s="47" t="s">
        <v>914</v>
      </c>
      <c r="C300" s="47" t="str">
        <f>VLOOKUP(A300,'[2]S&amp;P 500 Wikipedia'!A:D,3,FALSE)</f>
        <v>Industrials</v>
      </c>
      <c r="D300" s="47">
        <v>782146</v>
      </c>
      <c r="E300" s="47" t="s">
        <v>16</v>
      </c>
      <c r="F300" s="47">
        <v>2018</v>
      </c>
      <c r="G300" s="47" t="s">
        <v>1292</v>
      </c>
      <c r="H300" s="48">
        <v>43465</v>
      </c>
      <c r="I300" s="48">
        <v>43523</v>
      </c>
      <c r="J300" s="48">
        <v>43523</v>
      </c>
      <c r="K300" s="47">
        <v>122885346</v>
      </c>
      <c r="L300" s="47">
        <v>123029672</v>
      </c>
      <c r="M300" s="47" t="s">
        <v>1891</v>
      </c>
      <c r="N300" s="49">
        <v>4043695000</v>
      </c>
      <c r="O300" s="50"/>
      <c r="P300" s="50"/>
      <c r="Q300" s="51"/>
      <c r="R300" s="36">
        <v>0</v>
      </c>
      <c r="S300" s="50"/>
      <c r="T300" s="50"/>
      <c r="U300" s="51"/>
      <c r="V300" s="52">
        <v>4043695000</v>
      </c>
      <c r="W300" s="52"/>
      <c r="X300" s="49">
        <v>-3226644000</v>
      </c>
      <c r="Y300" s="50">
        <v>-2975673000</v>
      </c>
      <c r="Z300" s="50"/>
      <c r="AA300" s="50"/>
      <c r="AB300" s="50"/>
      <c r="AC300" s="50">
        <v>-230357000</v>
      </c>
      <c r="AD300" s="50"/>
      <c r="AE300" s="51">
        <v>-20614000</v>
      </c>
      <c r="AF300" s="52">
        <v>817051000</v>
      </c>
      <c r="AG300" s="52">
        <v>-1538000</v>
      </c>
      <c r="AH300" s="49">
        <v>2924000</v>
      </c>
      <c r="AI300" s="50"/>
      <c r="AJ300" s="51"/>
      <c r="AK300" s="54"/>
      <c r="AL300" s="50"/>
      <c r="AM300" s="50"/>
      <c r="AN300" s="51">
        <v>-4462000</v>
      </c>
      <c r="AO300" s="52">
        <v>815513000</v>
      </c>
      <c r="AP300" s="49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1"/>
      <c r="BD300" s="54">
        <v>815513000</v>
      </c>
      <c r="BE300" s="50">
        <v>-209845000</v>
      </c>
      <c r="BF300" s="50"/>
      <c r="BG300" s="50"/>
      <c r="BH300" s="50"/>
      <c r="BI300" s="50"/>
      <c r="BJ300" s="56">
        <v>605668000</v>
      </c>
      <c r="BK300" s="49"/>
      <c r="BL300" s="50"/>
      <c r="BM300" s="51"/>
      <c r="BN300" s="39">
        <v>605668000</v>
      </c>
      <c r="BO300" s="58"/>
      <c r="BP300" s="39">
        <v>605668000</v>
      </c>
      <c r="BQ300" s="50"/>
      <c r="BR300" s="50"/>
      <c r="BS300" s="56">
        <v>605668000</v>
      </c>
    </row>
    <row r="301" spans="1:71" x14ac:dyDescent="0.2">
      <c r="A301" s="47" t="s">
        <v>919</v>
      </c>
      <c r="B301" s="47" t="s">
        <v>920</v>
      </c>
      <c r="C301" s="47" t="str">
        <f>VLOOKUP(A301,'[2]S&amp;P 500 Wikipedia'!A:D,3,FALSE)</f>
        <v>Energy</v>
      </c>
      <c r="D301" s="47">
        <v>334076</v>
      </c>
      <c r="E301" s="47" t="s">
        <v>16</v>
      </c>
      <c r="F301" s="47">
        <v>2018</v>
      </c>
      <c r="G301" s="47" t="s">
        <v>1292</v>
      </c>
      <c r="H301" s="48">
        <v>43465</v>
      </c>
      <c r="I301" s="48">
        <v>43522</v>
      </c>
      <c r="J301" s="48">
        <v>43522</v>
      </c>
      <c r="K301" s="47">
        <v>411485000</v>
      </c>
      <c r="L301" s="47">
        <v>414195000</v>
      </c>
      <c r="M301" s="47" t="s">
        <v>1892</v>
      </c>
      <c r="N301" s="49">
        <v>12593196000</v>
      </c>
      <c r="O301" s="50">
        <v>12593196000</v>
      </c>
      <c r="P301" s="50"/>
      <c r="Q301" s="51"/>
      <c r="R301" s="49">
        <v>-9422708000</v>
      </c>
      <c r="S301" s="50"/>
      <c r="T301" s="50"/>
      <c r="U301" s="51"/>
      <c r="V301" s="52">
        <v>3170488000</v>
      </c>
      <c r="W301" s="52"/>
      <c r="X301" s="49">
        <v>-1335625000</v>
      </c>
      <c r="Y301" s="50">
        <v>-803146000</v>
      </c>
      <c r="Z301" s="50"/>
      <c r="AA301" s="50"/>
      <c r="AB301" s="50"/>
      <c r="AC301" s="50">
        <v>-428557000</v>
      </c>
      <c r="AD301" s="50"/>
      <c r="AE301" s="51">
        <v>-103922000</v>
      </c>
      <c r="AF301" s="52">
        <v>1834863000</v>
      </c>
      <c r="AG301" s="52">
        <v>-325491000</v>
      </c>
      <c r="AH301" s="49">
        <v>-469620000</v>
      </c>
      <c r="AI301" s="50"/>
      <c r="AJ301" s="51"/>
      <c r="AK301" s="54"/>
      <c r="AL301" s="50"/>
      <c r="AM301" s="50">
        <v>158383000</v>
      </c>
      <c r="AN301" s="51">
        <v>-14254000</v>
      </c>
      <c r="AO301" s="52">
        <v>1509372000</v>
      </c>
      <c r="AP301" s="49">
        <v>8563000</v>
      </c>
      <c r="AQ301" s="50"/>
      <c r="AR301" s="50"/>
      <c r="AS301" s="50"/>
      <c r="AT301" s="50"/>
      <c r="AU301" s="50"/>
      <c r="AV301" s="50"/>
      <c r="AW301" s="50">
        <v>0</v>
      </c>
      <c r="AX301" s="50">
        <v>601000</v>
      </c>
      <c r="AY301" s="50"/>
      <c r="AZ301" s="50"/>
      <c r="BA301" s="50"/>
      <c r="BB301" s="50"/>
      <c r="BC301" s="51">
        <v>7962000</v>
      </c>
      <c r="BD301" s="54">
        <v>1517935000</v>
      </c>
      <c r="BE301" s="50">
        <v>-362903000</v>
      </c>
      <c r="BF301" s="50"/>
      <c r="BG301" s="50"/>
      <c r="BH301" s="50"/>
      <c r="BI301" s="50"/>
      <c r="BJ301" s="56">
        <v>1155032000</v>
      </c>
      <c r="BK301" s="49">
        <v>0</v>
      </c>
      <c r="BL301" s="50">
        <v>0</v>
      </c>
      <c r="BM301" s="51"/>
      <c r="BN301" s="39">
        <v>1155032000</v>
      </c>
      <c r="BO301" s="58">
        <v>-3329000</v>
      </c>
      <c r="BP301" s="39">
        <v>1151703000</v>
      </c>
      <c r="BQ301" s="50">
        <v>-1100000</v>
      </c>
      <c r="BR301" s="50"/>
      <c r="BS301" s="56">
        <v>1150603000</v>
      </c>
    </row>
    <row r="302" spans="1:71" x14ac:dyDescent="0.2">
      <c r="A302" s="47" t="s">
        <v>916</v>
      </c>
      <c r="B302" s="47" t="s">
        <v>917</v>
      </c>
      <c r="C302" s="47" t="str">
        <f>VLOOKUP(A302,'[2]S&amp;P 500 Wikipedia'!A:D,3,FALSE)</f>
        <v>Communication Services</v>
      </c>
      <c r="D302" s="47">
        <v>251397</v>
      </c>
      <c r="E302" s="47" t="s">
        <v>16</v>
      </c>
      <c r="F302" s="47">
        <v>2018</v>
      </c>
      <c r="G302" s="47" t="s">
        <v>1292</v>
      </c>
      <c r="H302" s="48">
        <v>43465</v>
      </c>
      <c r="I302" s="48">
        <v>43508</v>
      </c>
      <c r="J302" s="48">
        <v>43508</v>
      </c>
      <c r="K302" s="47">
        <v>226600000</v>
      </c>
      <c r="L302" s="47">
        <v>227600000</v>
      </c>
      <c r="M302" s="47" t="s">
        <v>1893</v>
      </c>
      <c r="N302" s="49">
        <v>15468600000</v>
      </c>
      <c r="O302" s="50"/>
      <c r="P302" s="50"/>
      <c r="Q302" s="51"/>
      <c r="R302" s="49">
        <v>-12615700000</v>
      </c>
      <c r="S302" s="50">
        <v>-12615700000</v>
      </c>
      <c r="T302" s="50"/>
      <c r="U302" s="51"/>
      <c r="V302" s="52">
        <v>2852900000</v>
      </c>
      <c r="W302" s="52"/>
      <c r="X302" s="49">
        <v>-719400000</v>
      </c>
      <c r="Y302" s="50">
        <v>-455400000</v>
      </c>
      <c r="Z302" s="50"/>
      <c r="AA302" s="50"/>
      <c r="AB302" s="50"/>
      <c r="AC302" s="50">
        <v>-264000000</v>
      </c>
      <c r="AD302" s="50"/>
      <c r="AE302" s="51"/>
      <c r="AF302" s="52">
        <v>2133500000</v>
      </c>
      <c r="AG302" s="52">
        <v>-209200000</v>
      </c>
      <c r="AH302" s="49">
        <v>-209200000</v>
      </c>
      <c r="AI302" s="50">
        <v>-266400000</v>
      </c>
      <c r="AJ302" s="51">
        <v>57200000</v>
      </c>
      <c r="AK302" s="54"/>
      <c r="AL302" s="50"/>
      <c r="AM302" s="50"/>
      <c r="AN302" s="51"/>
      <c r="AO302" s="52">
        <v>1924300000</v>
      </c>
      <c r="AP302" s="49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1"/>
      <c r="BD302" s="54">
        <v>1924300000</v>
      </c>
      <c r="BE302" s="50">
        <v>-492700000</v>
      </c>
      <c r="BF302" s="50"/>
      <c r="BG302" s="50"/>
      <c r="BH302" s="50"/>
      <c r="BI302" s="50">
        <v>8900000</v>
      </c>
      <c r="BJ302" s="56">
        <v>1440500000</v>
      </c>
      <c r="BK302" s="49"/>
      <c r="BL302" s="50"/>
      <c r="BM302" s="51"/>
      <c r="BN302" s="39">
        <v>1440500000</v>
      </c>
      <c r="BO302" s="58">
        <v>-114100000</v>
      </c>
      <c r="BP302" s="39">
        <v>1326400000</v>
      </c>
      <c r="BQ302" s="50"/>
      <c r="BR302" s="50"/>
      <c r="BS302" s="56">
        <v>1326400000</v>
      </c>
    </row>
    <row r="303" spans="1:71" x14ac:dyDescent="0.2">
      <c r="A303" s="47" t="s">
        <v>922</v>
      </c>
      <c r="B303" s="47" t="s">
        <v>923</v>
      </c>
      <c r="C303" s="47" t="str">
        <f>VLOOKUP(A303,'[2]S&amp;P 500 Wikipedia'!A:D,3,FALSE)</f>
        <v>Information Technology</v>
      </c>
      <c r="D303" s="47">
        <v>257930</v>
      </c>
      <c r="E303" s="47" t="s">
        <v>16</v>
      </c>
      <c r="F303" s="47">
        <v>2019</v>
      </c>
      <c r="G303" s="47" t="s">
        <v>1292</v>
      </c>
      <c r="H303" s="48">
        <v>43616</v>
      </c>
      <c r="I303" s="48">
        <v>43637</v>
      </c>
      <c r="J303" s="48">
        <v>43637</v>
      </c>
      <c r="K303" s="47">
        <v>3634000000</v>
      </c>
      <c r="L303" s="47">
        <v>3732000000</v>
      </c>
      <c r="M303" s="47" t="s">
        <v>1894</v>
      </c>
      <c r="N303" s="49">
        <v>39506000000</v>
      </c>
      <c r="O303" s="50">
        <v>39506000000</v>
      </c>
      <c r="P303" s="50"/>
      <c r="Q303" s="51"/>
      <c r="R303" s="49">
        <v>-7995000000</v>
      </c>
      <c r="S303" s="50"/>
      <c r="T303" s="50"/>
      <c r="U303" s="51"/>
      <c r="V303" s="52">
        <v>31511000000</v>
      </c>
      <c r="W303" s="52"/>
      <c r="X303" s="49">
        <v>-17489000000</v>
      </c>
      <c r="Y303" s="50">
        <v>-9774000000</v>
      </c>
      <c r="Z303" s="50">
        <v>-8509000000</v>
      </c>
      <c r="AA303" s="50">
        <v>-1265000000</v>
      </c>
      <c r="AB303" s="50">
        <v>-6026000000</v>
      </c>
      <c r="AC303" s="50">
        <v>-1689000000</v>
      </c>
      <c r="AD303" s="50"/>
      <c r="AE303" s="51"/>
      <c r="AF303" s="52">
        <v>14022000000</v>
      </c>
      <c r="AG303" s="52">
        <v>-1267000000</v>
      </c>
      <c r="AH303" s="49">
        <v>-2082000000</v>
      </c>
      <c r="AI303" s="50"/>
      <c r="AJ303" s="51"/>
      <c r="AK303" s="54"/>
      <c r="AL303" s="50"/>
      <c r="AM303" s="50"/>
      <c r="AN303" s="51">
        <v>815000000</v>
      </c>
      <c r="AO303" s="52">
        <v>12755000000</v>
      </c>
      <c r="AP303" s="49">
        <v>-487000000</v>
      </c>
      <c r="AQ303" s="50"/>
      <c r="AR303" s="50"/>
      <c r="AS303" s="50"/>
      <c r="AT303" s="50"/>
      <c r="AU303" s="50"/>
      <c r="AV303" s="50"/>
      <c r="AW303" s="50"/>
      <c r="AX303" s="50"/>
      <c r="AY303" s="50"/>
      <c r="AZ303" s="50">
        <v>-443000000</v>
      </c>
      <c r="BA303" s="50"/>
      <c r="BB303" s="50"/>
      <c r="BC303" s="51">
        <v>-44000000</v>
      </c>
      <c r="BD303" s="54">
        <v>12268000000</v>
      </c>
      <c r="BE303" s="50">
        <v>-1185000000</v>
      </c>
      <c r="BF303" s="50"/>
      <c r="BG303" s="50"/>
      <c r="BH303" s="50"/>
      <c r="BI303" s="50"/>
      <c r="BJ303" s="56">
        <v>11083000000</v>
      </c>
      <c r="BK303" s="49"/>
      <c r="BL303" s="50"/>
      <c r="BM303" s="51"/>
      <c r="BN303" s="39">
        <v>11083000000</v>
      </c>
      <c r="BO303" s="58"/>
      <c r="BP303" s="39">
        <v>11083000000</v>
      </c>
      <c r="BQ303" s="50"/>
      <c r="BR303" s="50"/>
      <c r="BS303" s="56">
        <v>11083000000</v>
      </c>
    </row>
    <row r="304" spans="1:71" x14ac:dyDescent="0.2">
      <c r="A304" s="47" t="s">
        <v>907</v>
      </c>
      <c r="B304" s="47" t="s">
        <v>908</v>
      </c>
      <c r="C304" s="47" t="str">
        <f>VLOOKUP(A304,'[2]S&amp;P 500 Wikipedia'!A:D,3,FALSE)</f>
        <v>Consumer Discretionary</v>
      </c>
      <c r="D304" s="47">
        <v>334679</v>
      </c>
      <c r="E304" s="47" t="s">
        <v>16</v>
      </c>
      <c r="F304" s="47">
        <v>2018</v>
      </c>
      <c r="G304" s="47" t="s">
        <v>1292</v>
      </c>
      <c r="H304" s="48">
        <v>43465</v>
      </c>
      <c r="I304" s="48">
        <v>43523</v>
      </c>
      <c r="J304" s="48">
        <v>43523</v>
      </c>
      <c r="K304" s="47">
        <v>81406000</v>
      </c>
      <c r="L304" s="47">
        <v>82280000</v>
      </c>
      <c r="M304" s="47" t="s">
        <v>1895</v>
      </c>
      <c r="N304" s="49">
        <v>9536428000</v>
      </c>
      <c r="O304" s="50"/>
      <c r="P304" s="50"/>
      <c r="Q304" s="51"/>
      <c r="R304" s="49">
        <v>-4496462000</v>
      </c>
      <c r="S304" s="50"/>
      <c r="T304" s="50"/>
      <c r="U304" s="51"/>
      <c r="V304" s="52">
        <v>5039966000</v>
      </c>
      <c r="W304" s="52"/>
      <c r="X304" s="49">
        <v>-3224782000</v>
      </c>
      <c r="Y304" s="50">
        <v>-3224782000</v>
      </c>
      <c r="Z304" s="50"/>
      <c r="AA304" s="50"/>
      <c r="AB304" s="50"/>
      <c r="AC304" s="50"/>
      <c r="AD304" s="50"/>
      <c r="AE304" s="51"/>
      <c r="AF304" s="52">
        <v>1815184000</v>
      </c>
      <c r="AG304" s="52">
        <v>-121097000</v>
      </c>
      <c r="AH304" s="49">
        <v>-119608000</v>
      </c>
      <c r="AI304" s="50">
        <v>-122129000</v>
      </c>
      <c r="AJ304" s="51">
        <v>2521000</v>
      </c>
      <c r="AK304" s="54"/>
      <c r="AL304" s="50"/>
      <c r="AM304" s="50"/>
      <c r="AN304" s="51">
        <v>-1489000</v>
      </c>
      <c r="AO304" s="52">
        <v>1694087000</v>
      </c>
      <c r="AP304" s="49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1"/>
      <c r="BD304" s="54">
        <v>1694087000</v>
      </c>
      <c r="BE304" s="50">
        <v>-369600000</v>
      </c>
      <c r="BF304" s="50"/>
      <c r="BG304" s="50"/>
      <c r="BH304" s="50"/>
      <c r="BI304" s="50"/>
      <c r="BJ304" s="56">
        <v>1324487000</v>
      </c>
      <c r="BK304" s="49"/>
      <c r="BL304" s="50"/>
      <c r="BM304" s="51"/>
      <c r="BN304" s="39">
        <v>1324487000</v>
      </c>
      <c r="BO304" s="58"/>
      <c r="BP304" s="39">
        <v>1324487000</v>
      </c>
      <c r="BQ304" s="50"/>
      <c r="BR304" s="50"/>
      <c r="BS304" s="56">
        <v>1324487000</v>
      </c>
    </row>
    <row r="305" spans="1:71" x14ac:dyDescent="0.2">
      <c r="A305" s="47" t="s">
        <v>910</v>
      </c>
      <c r="B305" s="47" t="s">
        <v>911</v>
      </c>
      <c r="C305" s="47" t="str">
        <f>VLOOKUP(A305,'[2]S&amp;P 500 Wikipedia'!A:D,3,FALSE)</f>
        <v>Energy</v>
      </c>
      <c r="D305" s="47">
        <v>334205</v>
      </c>
      <c r="E305" s="47" t="s">
        <v>16</v>
      </c>
      <c r="F305" s="47">
        <v>2018</v>
      </c>
      <c r="G305" s="47" t="s">
        <v>1292</v>
      </c>
      <c r="H305" s="48">
        <v>43465</v>
      </c>
      <c r="I305" s="48">
        <v>43517</v>
      </c>
      <c r="J305" s="48">
        <v>43517</v>
      </c>
      <c r="K305" s="47">
        <v>761700000</v>
      </c>
      <c r="L305" s="47">
        <v>763300000</v>
      </c>
      <c r="M305" s="47" t="s">
        <v>1896</v>
      </c>
      <c r="N305" s="49">
        <v>17824000000</v>
      </c>
      <c r="O305" s="50"/>
      <c r="P305" s="50"/>
      <c r="Q305" s="51"/>
      <c r="R305" s="49">
        <v>-6568000000</v>
      </c>
      <c r="S305" s="50"/>
      <c r="T305" s="50"/>
      <c r="U305" s="51"/>
      <c r="V305" s="52">
        <v>11256000000</v>
      </c>
      <c r="W305" s="52"/>
      <c r="X305" s="49">
        <v>-6139000000</v>
      </c>
      <c r="Y305" s="50">
        <v>-1613000000</v>
      </c>
      <c r="Z305" s="50"/>
      <c r="AA305" s="50"/>
      <c r="AB305" s="50">
        <v>-110000000</v>
      </c>
      <c r="AC305" s="50">
        <v>-3977000000</v>
      </c>
      <c r="AD305" s="50"/>
      <c r="AE305" s="51">
        <v>-439000000</v>
      </c>
      <c r="AF305" s="52">
        <v>5117000000</v>
      </c>
      <c r="AG305" s="52">
        <v>-253000000</v>
      </c>
      <c r="AH305" s="49">
        <v>-253000000</v>
      </c>
      <c r="AI305" s="50">
        <v>-389000000</v>
      </c>
      <c r="AJ305" s="51">
        <v>136000000</v>
      </c>
      <c r="AK305" s="54"/>
      <c r="AL305" s="50"/>
      <c r="AM305" s="50"/>
      <c r="AN305" s="51"/>
      <c r="AO305" s="52">
        <v>4864000000</v>
      </c>
      <c r="AP305" s="49">
        <v>413000000</v>
      </c>
      <c r="AQ305" s="50"/>
      <c r="AR305" s="50"/>
      <c r="AS305" s="50"/>
      <c r="AT305" s="50"/>
      <c r="AU305" s="50"/>
      <c r="AV305" s="50"/>
      <c r="AW305" s="50">
        <v>-561000000</v>
      </c>
      <c r="AX305" s="50"/>
      <c r="AY305" s="50"/>
      <c r="AZ305" s="50"/>
      <c r="BA305" s="50">
        <v>974000000</v>
      </c>
      <c r="BB305" s="50"/>
      <c r="BC305" s="51"/>
      <c r="BD305" s="54">
        <v>5277000000</v>
      </c>
      <c r="BE305" s="50">
        <v>-1477000000</v>
      </c>
      <c r="BF305" s="50"/>
      <c r="BG305" s="50"/>
      <c r="BH305" s="50"/>
      <c r="BI305" s="50">
        <v>331000000</v>
      </c>
      <c r="BJ305" s="56">
        <v>4131000000</v>
      </c>
      <c r="BK305" s="49">
        <v>0</v>
      </c>
      <c r="BL305" s="50">
        <v>0</v>
      </c>
      <c r="BM305" s="51"/>
      <c r="BN305" s="39">
        <v>4131000000</v>
      </c>
      <c r="BO305" s="58"/>
      <c r="BP305" s="39">
        <v>4131000000</v>
      </c>
      <c r="BQ305" s="50"/>
      <c r="BR305" s="50"/>
      <c r="BS305" s="56">
        <v>4131000000</v>
      </c>
    </row>
    <row r="306" spans="1:71" x14ac:dyDescent="0.2">
      <c r="A306" s="47" t="s">
        <v>934</v>
      </c>
      <c r="B306" s="47" t="s">
        <v>935</v>
      </c>
      <c r="C306" s="47" t="str">
        <f>VLOOKUP(A306,'[2]S&amp;P 500 Wikipedia'!A:D,3,FALSE)</f>
        <v>Information Technology</v>
      </c>
      <c r="D306" s="47">
        <v>746934</v>
      </c>
      <c r="E306" s="47" t="s">
        <v>16</v>
      </c>
      <c r="F306" s="47">
        <v>2018</v>
      </c>
      <c r="G306" s="47" t="s">
        <v>1292</v>
      </c>
      <c r="H306" s="48">
        <v>43465</v>
      </c>
      <c r="I306" s="48">
        <v>43510</v>
      </c>
      <c r="J306" s="48">
        <v>43510</v>
      </c>
      <c r="K306" s="47">
        <v>57711315</v>
      </c>
      <c r="L306" s="47">
        <v>58582486</v>
      </c>
      <c r="M306" s="47" t="s">
        <v>1897</v>
      </c>
      <c r="N306" s="49">
        <v>566336000</v>
      </c>
      <c r="O306" s="50"/>
      <c r="P306" s="50"/>
      <c r="Q306" s="51"/>
      <c r="R306" s="49">
        <v>-90763000</v>
      </c>
      <c r="S306" s="50"/>
      <c r="T306" s="50"/>
      <c r="U306" s="51"/>
      <c r="V306" s="52">
        <v>475573000</v>
      </c>
      <c r="W306" s="52"/>
      <c r="X306" s="49">
        <v>-301858000</v>
      </c>
      <c r="Y306" s="50">
        <v>-240486000</v>
      </c>
      <c r="Z306" s="50"/>
      <c r="AA306" s="50"/>
      <c r="AB306" s="50">
        <v>-46247000</v>
      </c>
      <c r="AC306" s="50">
        <v>-15125000</v>
      </c>
      <c r="AD306" s="50"/>
      <c r="AE306" s="51"/>
      <c r="AF306" s="52">
        <v>173715000</v>
      </c>
      <c r="AG306" s="52">
        <v>996000</v>
      </c>
      <c r="AH306" s="49">
        <v>-766000</v>
      </c>
      <c r="AI306" s="50"/>
      <c r="AJ306" s="51"/>
      <c r="AK306" s="54"/>
      <c r="AL306" s="50"/>
      <c r="AM306" s="50"/>
      <c r="AN306" s="51">
        <v>1762000</v>
      </c>
      <c r="AO306" s="52">
        <v>174711000</v>
      </c>
      <c r="AP306" s="49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1"/>
      <c r="BD306" s="54">
        <v>174711000</v>
      </c>
      <c r="BE306" s="50">
        <v>-37646000</v>
      </c>
      <c r="BF306" s="50"/>
      <c r="BG306" s="50"/>
      <c r="BH306" s="50"/>
      <c r="BI306" s="50"/>
      <c r="BJ306" s="56">
        <v>137065000</v>
      </c>
      <c r="BK306" s="49"/>
      <c r="BL306" s="50"/>
      <c r="BM306" s="51"/>
      <c r="BN306" s="39">
        <v>137065000</v>
      </c>
      <c r="BO306" s="58"/>
      <c r="BP306" s="39">
        <v>137065000</v>
      </c>
      <c r="BQ306" s="50"/>
      <c r="BR306" s="50"/>
      <c r="BS306" s="56">
        <v>137065000</v>
      </c>
    </row>
    <row r="307" spans="1:71" x14ac:dyDescent="0.2">
      <c r="A307" s="47" t="s">
        <v>931</v>
      </c>
      <c r="B307" s="47" t="s">
        <v>932</v>
      </c>
      <c r="C307" s="47" t="str">
        <f>VLOOKUP(A307,'[2]S&amp;P 500 Wikipedia'!A:D,3,FALSE)</f>
        <v>Information Technology</v>
      </c>
      <c r="D307" s="47">
        <v>106287</v>
      </c>
      <c r="E307" s="47" t="s">
        <v>16</v>
      </c>
      <c r="F307" s="47">
        <v>2019</v>
      </c>
      <c r="G307" s="47" t="s">
        <v>1292</v>
      </c>
      <c r="H307" s="48">
        <v>43616</v>
      </c>
      <c r="I307" s="48">
        <v>43670</v>
      </c>
      <c r="J307" s="48">
        <v>43670</v>
      </c>
      <c r="K307" s="47">
        <v>359200000</v>
      </c>
      <c r="L307" s="47">
        <v>361800000</v>
      </c>
      <c r="M307" s="47" t="s">
        <v>1898</v>
      </c>
      <c r="N307" s="49">
        <v>3772500000</v>
      </c>
      <c r="O307" s="50"/>
      <c r="P307" s="50"/>
      <c r="Q307" s="51"/>
      <c r="R307" s="49">
        <v>-1177800000</v>
      </c>
      <c r="S307" s="50"/>
      <c r="T307" s="50"/>
      <c r="U307" s="51"/>
      <c r="V307" s="52">
        <v>2594700000</v>
      </c>
      <c r="W307" s="52"/>
      <c r="X307" s="49">
        <v>-1223400000</v>
      </c>
      <c r="Y307" s="50">
        <v>-1223400000</v>
      </c>
      <c r="Z307" s="50"/>
      <c r="AA307" s="50"/>
      <c r="AB307" s="50"/>
      <c r="AC307" s="50"/>
      <c r="AD307" s="50"/>
      <c r="AE307" s="51"/>
      <c r="AF307" s="52">
        <v>1371300000</v>
      </c>
      <c r="AG307" s="52">
        <v>-3300000</v>
      </c>
      <c r="AH307" s="49">
        <v>-3300000</v>
      </c>
      <c r="AI307" s="50"/>
      <c r="AJ307" s="51"/>
      <c r="AK307" s="54"/>
      <c r="AL307" s="50"/>
      <c r="AM307" s="50"/>
      <c r="AN307" s="51"/>
      <c r="AO307" s="52">
        <v>1368000000</v>
      </c>
      <c r="AP307" s="49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1"/>
      <c r="BD307" s="54">
        <v>1368000000</v>
      </c>
      <c r="BE307" s="50">
        <v>-333600000</v>
      </c>
      <c r="BF307" s="50"/>
      <c r="BG307" s="50"/>
      <c r="BH307" s="50"/>
      <c r="BI307" s="50"/>
      <c r="BJ307" s="56">
        <v>1034400000</v>
      </c>
      <c r="BK307" s="49"/>
      <c r="BL307" s="50"/>
      <c r="BM307" s="51"/>
      <c r="BN307" s="39">
        <v>1034400000</v>
      </c>
      <c r="BO307" s="58"/>
      <c r="BP307" s="39">
        <v>1034400000</v>
      </c>
      <c r="BQ307" s="50"/>
      <c r="BR307" s="50"/>
      <c r="BS307" s="56">
        <v>1034400000</v>
      </c>
    </row>
    <row r="308" spans="1:71" x14ac:dyDescent="0.2">
      <c r="A308" s="47" t="s">
        <v>979</v>
      </c>
      <c r="B308" s="47" t="s">
        <v>980</v>
      </c>
      <c r="C308" s="47" t="str">
        <f>VLOOKUP(A308,'[2]S&amp;P 500 Wikipedia'!A:D,3,FALSE)</f>
        <v>Utilities</v>
      </c>
      <c r="D308" s="47">
        <v>117316</v>
      </c>
      <c r="E308" s="47" t="s">
        <v>16</v>
      </c>
      <c r="F308" s="47">
        <v>2018</v>
      </c>
      <c r="G308" s="47" t="s">
        <v>1292</v>
      </c>
      <c r="H308" s="48">
        <v>43465</v>
      </c>
      <c r="I308" s="48">
        <v>43524</v>
      </c>
      <c r="J308" s="48">
        <v>43524</v>
      </c>
      <c r="K308" s="47">
        <v>504000000</v>
      </c>
      <c r="L308" s="47">
        <v>507000000</v>
      </c>
      <c r="M308" s="47" t="s">
        <v>1899</v>
      </c>
      <c r="N308" s="49">
        <v>9696000000</v>
      </c>
      <c r="O308" s="50"/>
      <c r="P308" s="50"/>
      <c r="Q308" s="51"/>
      <c r="R308" s="49">
        <v>-3225000000</v>
      </c>
      <c r="S308" s="50"/>
      <c r="T308" s="50"/>
      <c r="U308" s="51"/>
      <c r="V308" s="52">
        <v>6471000000</v>
      </c>
      <c r="W308" s="52"/>
      <c r="X308" s="49">
        <v>-4173000000</v>
      </c>
      <c r="Y308" s="50">
        <v>-3015000000</v>
      </c>
      <c r="Z308" s="50"/>
      <c r="AA308" s="50"/>
      <c r="AB308" s="50"/>
      <c r="AC308" s="50">
        <v>-1158000000</v>
      </c>
      <c r="AD308" s="50"/>
      <c r="AE308" s="51"/>
      <c r="AF308" s="52">
        <v>2298000000</v>
      </c>
      <c r="AG308" s="52">
        <v>-376000000</v>
      </c>
      <c r="AH308" s="49">
        <v>-476000000</v>
      </c>
      <c r="AI308" s="50"/>
      <c r="AJ308" s="51"/>
      <c r="AK308" s="54"/>
      <c r="AL308" s="50"/>
      <c r="AM308" s="50">
        <v>15000000</v>
      </c>
      <c r="AN308" s="51">
        <v>85000000</v>
      </c>
      <c r="AO308" s="52">
        <v>1922000000</v>
      </c>
      <c r="AP308" s="49">
        <v>-67000000</v>
      </c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1"/>
      <c r="BD308" s="54">
        <v>1855000000</v>
      </c>
      <c r="BE308" s="50">
        <v>-417000000</v>
      </c>
      <c r="BF308" s="50"/>
      <c r="BG308" s="50"/>
      <c r="BH308" s="50"/>
      <c r="BI308" s="50"/>
      <c r="BJ308" s="56">
        <v>1438000000</v>
      </c>
      <c r="BK308" s="49"/>
      <c r="BL308" s="50"/>
      <c r="BM308" s="51"/>
      <c r="BN308" s="39">
        <v>1438000000</v>
      </c>
      <c r="BO308" s="58"/>
      <c r="BP308" s="39">
        <v>1438000000</v>
      </c>
      <c r="BQ308" s="50"/>
      <c r="BR308" s="50"/>
      <c r="BS308" s="56">
        <v>1438000000</v>
      </c>
    </row>
    <row r="309" spans="1:71" x14ac:dyDescent="0.2">
      <c r="A309" s="47" t="s">
        <v>943</v>
      </c>
      <c r="B309" s="47" t="s">
        <v>944</v>
      </c>
      <c r="C309" s="47" t="str">
        <f>VLOOKUP(A309,'[2]S&amp;P 500 Wikipedia'!A:D,3,FALSE)</f>
        <v>Consumer Staples</v>
      </c>
      <c r="D309" s="47">
        <v>218222</v>
      </c>
      <c r="E309" s="47" t="s">
        <v>16</v>
      </c>
      <c r="F309" s="47">
        <v>2018</v>
      </c>
      <c r="G309" s="47" t="s">
        <v>1292</v>
      </c>
      <c r="H309" s="48">
        <v>43465</v>
      </c>
      <c r="I309" s="48">
        <v>43511</v>
      </c>
      <c r="J309" s="48">
        <v>43874</v>
      </c>
      <c r="K309" s="47">
        <v>1415000000</v>
      </c>
      <c r="L309" s="47">
        <v>1425000000</v>
      </c>
      <c r="M309" s="47" t="s">
        <v>1299</v>
      </c>
      <c r="N309" s="49">
        <v>64661000000</v>
      </c>
      <c r="O309" s="50"/>
      <c r="P309" s="50"/>
      <c r="Q309" s="51"/>
      <c r="R309" s="49">
        <v>-29381000000</v>
      </c>
      <c r="S309" s="50"/>
      <c r="T309" s="50"/>
      <c r="U309" s="51"/>
      <c r="V309" s="52">
        <v>35280000000</v>
      </c>
      <c r="W309" s="52"/>
      <c r="X309" s="49">
        <v>-25170000000</v>
      </c>
      <c r="Y309" s="50">
        <v>-25170000000</v>
      </c>
      <c r="Z309" s="50"/>
      <c r="AA309" s="50"/>
      <c r="AB309" s="50"/>
      <c r="AC309" s="50"/>
      <c r="AD309" s="50"/>
      <c r="AE309" s="51"/>
      <c r="AF309" s="52">
        <v>10110000000</v>
      </c>
      <c r="AG309" s="52">
        <v>-1219000000</v>
      </c>
      <c r="AH309" s="49">
        <v>-1219000000</v>
      </c>
      <c r="AI309" s="50"/>
      <c r="AJ309" s="51"/>
      <c r="AK309" s="54"/>
      <c r="AL309" s="50"/>
      <c r="AM309" s="50"/>
      <c r="AN309" s="51"/>
      <c r="AO309" s="52">
        <v>8891000000</v>
      </c>
      <c r="AP309" s="49">
        <v>298000000</v>
      </c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1"/>
      <c r="BD309" s="54">
        <v>9189000000</v>
      </c>
      <c r="BE309" s="50">
        <v>3370000000</v>
      </c>
      <c r="BF309" s="50"/>
      <c r="BG309" s="50"/>
      <c r="BH309" s="50"/>
      <c r="BI309" s="50"/>
      <c r="BJ309" s="56">
        <v>12559000000</v>
      </c>
      <c r="BK309" s="49"/>
      <c r="BL309" s="50"/>
      <c r="BM309" s="51"/>
      <c r="BN309" s="39">
        <v>12559000000</v>
      </c>
      <c r="BO309" s="58">
        <v>-44000000</v>
      </c>
      <c r="BP309" s="39">
        <v>12515000000</v>
      </c>
      <c r="BQ309" s="50"/>
      <c r="BR309" s="50"/>
      <c r="BS309" s="56">
        <v>12515000000</v>
      </c>
    </row>
    <row r="310" spans="1:71" x14ac:dyDescent="0.2">
      <c r="A310" s="47" t="s">
        <v>952</v>
      </c>
      <c r="B310" s="47" t="s">
        <v>953</v>
      </c>
      <c r="C310" s="47" t="str">
        <f>VLOOKUP(A310,'[2]S&amp;P 500 Wikipedia'!A:D,3,FALSE)</f>
        <v>Health Care</v>
      </c>
      <c r="D310" s="47">
        <v>262090</v>
      </c>
      <c r="E310" s="47" t="s">
        <v>16</v>
      </c>
      <c r="F310" s="47">
        <v>2018</v>
      </c>
      <c r="G310" s="47" t="s">
        <v>1292</v>
      </c>
      <c r="H310" s="48">
        <v>43465</v>
      </c>
      <c r="I310" s="48">
        <v>43524</v>
      </c>
      <c r="J310" s="48">
        <v>43524</v>
      </c>
      <c r="K310" s="47">
        <v>5872000000</v>
      </c>
      <c r="L310" s="47">
        <v>5977000000</v>
      </c>
      <c r="M310" s="47" t="s">
        <v>1900</v>
      </c>
      <c r="N310" s="49">
        <v>53647000000</v>
      </c>
      <c r="O310" s="50"/>
      <c r="P310" s="50"/>
      <c r="Q310" s="51"/>
      <c r="R310" s="49">
        <v>-11248000000</v>
      </c>
      <c r="S310" s="50"/>
      <c r="T310" s="50"/>
      <c r="U310" s="51"/>
      <c r="V310" s="52">
        <v>42399000000</v>
      </c>
      <c r="W310" s="52"/>
      <c r="X310" s="49">
        <v>-27354000000</v>
      </c>
      <c r="Y310" s="50">
        <v>-14455000000</v>
      </c>
      <c r="Z310" s="50"/>
      <c r="AA310" s="50"/>
      <c r="AB310" s="50">
        <v>-8006000000</v>
      </c>
      <c r="AC310" s="50">
        <v>-4893000000</v>
      </c>
      <c r="AD310" s="50"/>
      <c r="AE310" s="51"/>
      <c r="AF310" s="52">
        <v>15045000000</v>
      </c>
      <c r="AG310" s="52">
        <v>-2116000000</v>
      </c>
      <c r="AH310" s="49"/>
      <c r="AI310" s="50"/>
      <c r="AJ310" s="51"/>
      <c r="AK310" s="54"/>
      <c r="AL310" s="50"/>
      <c r="AM310" s="50"/>
      <c r="AN310" s="51">
        <v>-2116000000</v>
      </c>
      <c r="AO310" s="52">
        <v>12929000000</v>
      </c>
      <c r="AP310" s="49">
        <v>-1044000000</v>
      </c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1"/>
      <c r="BD310" s="54">
        <v>11885000000</v>
      </c>
      <c r="BE310" s="50">
        <v>-706000000</v>
      </c>
      <c r="BF310" s="50"/>
      <c r="BG310" s="50"/>
      <c r="BH310" s="50"/>
      <c r="BI310" s="50"/>
      <c r="BJ310" s="56">
        <v>11179000000</v>
      </c>
      <c r="BK310" s="49">
        <v>10000000</v>
      </c>
      <c r="BL310" s="50">
        <v>10000000</v>
      </c>
      <c r="BM310" s="51"/>
      <c r="BN310" s="39">
        <v>11189000000</v>
      </c>
      <c r="BO310" s="58">
        <v>-36000000</v>
      </c>
      <c r="BP310" s="39">
        <v>11153000000</v>
      </c>
      <c r="BQ310" s="50"/>
      <c r="BR310" s="50"/>
      <c r="BS310" s="56">
        <v>11153000000</v>
      </c>
    </row>
    <row r="311" spans="1:71" x14ac:dyDescent="0.2">
      <c r="A311" s="47" t="s">
        <v>973</v>
      </c>
      <c r="B311" s="47" t="s">
        <v>974</v>
      </c>
      <c r="C311" s="47" t="str">
        <f>VLOOKUP(A311,'[2]S&amp;P 500 Wikipedia'!A:D,3,FALSE)</f>
        <v>Consumer Staples</v>
      </c>
      <c r="D311" s="47">
        <v>133209</v>
      </c>
      <c r="E311" s="47" t="s">
        <v>16</v>
      </c>
      <c r="F311" s="47">
        <v>2019</v>
      </c>
      <c r="G311" s="47" t="s">
        <v>1292</v>
      </c>
      <c r="H311" s="48">
        <v>43646</v>
      </c>
      <c r="I311" s="48">
        <v>43683</v>
      </c>
      <c r="J311" s="48">
        <v>43683</v>
      </c>
      <c r="K311" s="47">
        <v>2503600000</v>
      </c>
      <c r="L311" s="47">
        <v>2539500000</v>
      </c>
      <c r="M311" s="47" t="s">
        <v>1901</v>
      </c>
      <c r="N311" s="49">
        <v>67684000000</v>
      </c>
      <c r="O311" s="50"/>
      <c r="P311" s="50"/>
      <c r="Q311" s="51"/>
      <c r="R311" s="49">
        <v>-34768000000</v>
      </c>
      <c r="S311" s="50"/>
      <c r="T311" s="50"/>
      <c r="U311" s="51"/>
      <c r="V311" s="52">
        <v>32916000000</v>
      </c>
      <c r="W311" s="52"/>
      <c r="X311" s="49">
        <v>-19084000000</v>
      </c>
      <c r="Y311" s="50">
        <v>-19084000000</v>
      </c>
      <c r="Z311" s="50"/>
      <c r="AA311" s="50"/>
      <c r="AB311" s="50"/>
      <c r="AC311" s="50"/>
      <c r="AD311" s="50"/>
      <c r="AE311" s="51"/>
      <c r="AF311" s="52">
        <v>13832000000</v>
      </c>
      <c r="AG311" s="52">
        <v>582000000</v>
      </c>
      <c r="AH311" s="49">
        <v>-289000000</v>
      </c>
      <c r="AI311" s="50"/>
      <c r="AJ311" s="51"/>
      <c r="AK311" s="54"/>
      <c r="AL311" s="50"/>
      <c r="AM311" s="50"/>
      <c r="AN311" s="51">
        <v>871000000</v>
      </c>
      <c r="AO311" s="52">
        <v>14414000000</v>
      </c>
      <c r="AP311" s="49">
        <v>-8345000000</v>
      </c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1"/>
      <c r="BD311" s="54">
        <v>6069000000</v>
      </c>
      <c r="BE311" s="50">
        <v>-2103000000</v>
      </c>
      <c r="BF311" s="50"/>
      <c r="BG311" s="50"/>
      <c r="BH311" s="50"/>
      <c r="BI311" s="50"/>
      <c r="BJ311" s="56">
        <v>3966000000</v>
      </c>
      <c r="BK311" s="49">
        <v>0</v>
      </c>
      <c r="BL311" s="50">
        <v>0</v>
      </c>
      <c r="BM311" s="51"/>
      <c r="BN311" s="39">
        <v>3966000000</v>
      </c>
      <c r="BO311" s="58">
        <v>-69000000</v>
      </c>
      <c r="BP311" s="39">
        <v>3897000000</v>
      </c>
      <c r="BQ311" s="50"/>
      <c r="BR311" s="50"/>
      <c r="BS311" s="56">
        <v>3897000000</v>
      </c>
    </row>
    <row r="312" spans="1:71" x14ac:dyDescent="0.2">
      <c r="A312" s="47" t="s">
        <v>928</v>
      </c>
      <c r="B312" s="47" t="s">
        <v>929</v>
      </c>
      <c r="C312" s="47" t="str">
        <f>VLOOKUP(A312,'[2]S&amp;P 500 Wikipedia'!A:D,3,FALSE)</f>
        <v>Industrials</v>
      </c>
      <c r="D312" s="47">
        <v>354246</v>
      </c>
      <c r="E312" s="47" t="s">
        <v>16</v>
      </c>
      <c r="F312" s="47">
        <v>2019</v>
      </c>
      <c r="G312" s="47" t="s">
        <v>1292</v>
      </c>
      <c r="H312" s="48">
        <v>43646</v>
      </c>
      <c r="I312" s="48">
        <v>43700</v>
      </c>
      <c r="J312" s="48">
        <v>43700</v>
      </c>
      <c r="K312" s="47">
        <v>129997640</v>
      </c>
      <c r="L312" s="47">
        <v>131781617</v>
      </c>
      <c r="M312" s="47" t="s">
        <v>1902</v>
      </c>
      <c r="N312" s="49">
        <v>14320324000</v>
      </c>
      <c r="O312" s="50"/>
      <c r="P312" s="50"/>
      <c r="Q312" s="51"/>
      <c r="R312" s="49">
        <v>-10703484000</v>
      </c>
      <c r="S312" s="50"/>
      <c r="T312" s="50"/>
      <c r="U312" s="51"/>
      <c r="V312" s="52">
        <v>3616840000</v>
      </c>
      <c r="W312" s="52"/>
      <c r="X312" s="49">
        <v>-1543939000</v>
      </c>
      <c r="Y312" s="50">
        <v>-1543939000</v>
      </c>
      <c r="Z312" s="50"/>
      <c r="AA312" s="50"/>
      <c r="AB312" s="50"/>
      <c r="AC312" s="50"/>
      <c r="AD312" s="50"/>
      <c r="AE312" s="51"/>
      <c r="AF312" s="52">
        <v>2072901000</v>
      </c>
      <c r="AG312" s="52">
        <v>-128891000</v>
      </c>
      <c r="AH312" s="49">
        <v>-190138000</v>
      </c>
      <c r="AI312" s="50"/>
      <c r="AJ312" s="51"/>
      <c r="AK312" s="54"/>
      <c r="AL312" s="50"/>
      <c r="AM312" s="50"/>
      <c r="AN312" s="51">
        <v>61247000</v>
      </c>
      <c r="AO312" s="52">
        <v>1944010000</v>
      </c>
      <c r="AP312" s="49">
        <v>-10585000</v>
      </c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1"/>
      <c r="BD312" s="54">
        <v>1933425000</v>
      </c>
      <c r="BE312" s="50">
        <v>-420494000</v>
      </c>
      <c r="BF312" s="50"/>
      <c r="BG312" s="50"/>
      <c r="BH312" s="50"/>
      <c r="BI312" s="50"/>
      <c r="BJ312" s="56">
        <v>1512931000</v>
      </c>
      <c r="BK312" s="49"/>
      <c r="BL312" s="50"/>
      <c r="BM312" s="51"/>
      <c r="BN312" s="39">
        <v>1512931000</v>
      </c>
      <c r="BO312" s="58">
        <v>-567000</v>
      </c>
      <c r="BP312" s="39">
        <v>1512364000</v>
      </c>
      <c r="BQ312" s="50"/>
      <c r="BR312" s="50"/>
      <c r="BS312" s="56">
        <v>1512364000</v>
      </c>
    </row>
    <row r="313" spans="1:71" x14ac:dyDescent="0.2">
      <c r="A313" s="47" t="s">
        <v>985</v>
      </c>
      <c r="B313" s="47" t="s">
        <v>986</v>
      </c>
      <c r="C313" s="47" t="str">
        <f>VLOOKUP(A313,'[2]S&amp;P 500 Wikipedia'!A:D,3,FALSE)</f>
        <v>Consumer Discretionary</v>
      </c>
      <c r="D313" s="47">
        <v>404717</v>
      </c>
      <c r="E313" s="47" t="s">
        <v>16</v>
      </c>
      <c r="F313" s="47">
        <v>2018</v>
      </c>
      <c r="G313" s="47" t="s">
        <v>1292</v>
      </c>
      <c r="H313" s="48">
        <v>43465</v>
      </c>
      <c r="I313" s="48">
        <v>43495</v>
      </c>
      <c r="J313" s="48">
        <v>43860</v>
      </c>
      <c r="K313" s="47">
        <v>283578000</v>
      </c>
      <c r="L313" s="47">
        <v>284865000</v>
      </c>
      <c r="M313" s="47" t="s">
        <v>987</v>
      </c>
      <c r="N313" s="49">
        <v>10188331000</v>
      </c>
      <c r="O313" s="50"/>
      <c r="P313" s="50"/>
      <c r="Q313" s="51"/>
      <c r="R313" s="49">
        <v>-7667497000</v>
      </c>
      <c r="S313" s="50"/>
      <c r="T313" s="50"/>
      <c r="U313" s="51"/>
      <c r="V313" s="52">
        <v>2520834000</v>
      </c>
      <c r="W313" s="52"/>
      <c r="X313" s="49">
        <v>-1159445000</v>
      </c>
      <c r="Y313" s="50">
        <v>-1012023000</v>
      </c>
      <c r="Z313" s="50"/>
      <c r="AA313" s="50"/>
      <c r="AB313" s="50"/>
      <c r="AC313" s="50"/>
      <c r="AD313" s="50"/>
      <c r="AE313" s="51">
        <v>-147422000</v>
      </c>
      <c r="AF313" s="52">
        <v>1361389000</v>
      </c>
      <c r="AG313" s="52">
        <v>-13849000</v>
      </c>
      <c r="AH313" s="49"/>
      <c r="AI313" s="50"/>
      <c r="AJ313" s="51"/>
      <c r="AK313" s="54"/>
      <c r="AL313" s="50"/>
      <c r="AM313" s="50"/>
      <c r="AN313" s="51">
        <v>-13849000</v>
      </c>
      <c r="AO313" s="52">
        <v>1347540000</v>
      </c>
      <c r="AP313" s="49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1"/>
      <c r="BD313" s="54">
        <v>1347540000</v>
      </c>
      <c r="BE313" s="50">
        <v>-325517000</v>
      </c>
      <c r="BF313" s="50"/>
      <c r="BG313" s="50"/>
      <c r="BH313" s="50"/>
      <c r="BI313" s="50"/>
      <c r="BJ313" s="56">
        <v>1022023000</v>
      </c>
      <c r="BK313" s="49"/>
      <c r="BL313" s="50"/>
      <c r="BM313" s="51"/>
      <c r="BN313" s="39">
        <v>1022023000</v>
      </c>
      <c r="BO313" s="58"/>
      <c r="BP313" s="39">
        <v>1022023000</v>
      </c>
      <c r="BQ313" s="50"/>
      <c r="BR313" s="50"/>
      <c r="BS313" s="56">
        <v>1022023000</v>
      </c>
    </row>
    <row r="314" spans="1:71" x14ac:dyDescent="0.2">
      <c r="A314" s="47" t="s">
        <v>925</v>
      </c>
      <c r="B314" s="47" t="s">
        <v>926</v>
      </c>
      <c r="C314" s="47" t="str">
        <f>VLOOKUP(A314,'[2]S&amp;P 500 Wikipedia'!A:D,3,FALSE)</f>
        <v>Materials</v>
      </c>
      <c r="D314" s="47">
        <v>448316</v>
      </c>
      <c r="E314" s="47" t="s">
        <v>16</v>
      </c>
      <c r="F314" s="47">
        <v>2018</v>
      </c>
      <c r="G314" s="47" t="s">
        <v>1292</v>
      </c>
      <c r="H314" s="48">
        <v>43465</v>
      </c>
      <c r="I314" s="48">
        <v>43524</v>
      </c>
      <c r="J314" s="48">
        <v>43524</v>
      </c>
      <c r="K314" s="47">
        <v>93700000</v>
      </c>
      <c r="L314" s="47">
        <v>93900000</v>
      </c>
      <c r="M314" s="47" t="s">
        <v>1904</v>
      </c>
      <c r="N314" s="49">
        <v>7014600000</v>
      </c>
      <c r="O314" s="50"/>
      <c r="P314" s="50"/>
      <c r="Q314" s="51"/>
      <c r="R314" s="49">
        <v>-5369300000</v>
      </c>
      <c r="S314" s="50"/>
      <c r="T314" s="50"/>
      <c r="U314" s="51"/>
      <c r="V314" s="52">
        <v>1645300000</v>
      </c>
      <c r="W314" s="52"/>
      <c r="X314" s="49">
        <v>-577600000</v>
      </c>
      <c r="Y314" s="50">
        <v>-536400000</v>
      </c>
      <c r="Z314" s="50"/>
      <c r="AA314" s="50"/>
      <c r="AB314" s="50"/>
      <c r="AC314" s="50"/>
      <c r="AD314" s="50"/>
      <c r="AE314" s="51">
        <v>-41200000</v>
      </c>
      <c r="AF314" s="52">
        <v>1067700000</v>
      </c>
      <c r="AG314" s="52">
        <v>-97200000</v>
      </c>
      <c r="AH314" s="49">
        <v>-97200000</v>
      </c>
      <c r="AI314" s="50"/>
      <c r="AJ314" s="51"/>
      <c r="AK314" s="54"/>
      <c r="AL314" s="50"/>
      <c r="AM314" s="50"/>
      <c r="AN314" s="51"/>
      <c r="AO314" s="52">
        <v>970500000</v>
      </c>
      <c r="AP314" s="49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1"/>
      <c r="BD314" s="54">
        <v>970500000</v>
      </c>
      <c r="BE314" s="50">
        <v>-232500000</v>
      </c>
      <c r="BF314" s="50"/>
      <c r="BG314" s="50"/>
      <c r="BH314" s="50"/>
      <c r="BI314" s="50"/>
      <c r="BJ314" s="56">
        <v>738000000</v>
      </c>
      <c r="BK314" s="49"/>
      <c r="BL314" s="50"/>
      <c r="BM314" s="51"/>
      <c r="BN314" s="39">
        <v>738000000</v>
      </c>
      <c r="BO314" s="58"/>
      <c r="BP314" s="39">
        <v>738000000</v>
      </c>
      <c r="BQ314" s="50"/>
      <c r="BR314" s="50"/>
      <c r="BS314" s="56">
        <v>738000000</v>
      </c>
    </row>
    <row r="315" spans="1:71" x14ac:dyDescent="0.2">
      <c r="A315" s="47" t="s">
        <v>946</v>
      </c>
      <c r="B315" s="47" t="s">
        <v>947</v>
      </c>
      <c r="C315" s="47" t="str">
        <f>VLOOKUP(A315,'[2]S&amp;P 500 Wikipedia'!A:D,3,FALSE)</f>
        <v>Health Care</v>
      </c>
      <c r="D315" s="47">
        <v>378197</v>
      </c>
      <c r="E315" s="47" t="s">
        <v>16</v>
      </c>
      <c r="F315" s="47">
        <v>2018</v>
      </c>
      <c r="G315" s="47" t="s">
        <v>1292</v>
      </c>
      <c r="H315" s="48">
        <v>43496</v>
      </c>
      <c r="I315" s="48">
        <v>43502</v>
      </c>
      <c r="J315" s="48">
        <v>43522</v>
      </c>
      <c r="K315" s="47">
        <v>110561000</v>
      </c>
      <c r="L315" s="47">
        <v>111534000</v>
      </c>
      <c r="M315" s="47" t="s">
        <v>1905</v>
      </c>
      <c r="N315" s="49">
        <v>2777996000</v>
      </c>
      <c r="O315" s="50"/>
      <c r="P315" s="50"/>
      <c r="Q315" s="51"/>
      <c r="R315" s="49">
        <v>-1437057000</v>
      </c>
      <c r="S315" s="50"/>
      <c r="T315" s="50"/>
      <c r="U315" s="51"/>
      <c r="V315" s="52">
        <v>1340939000</v>
      </c>
      <c r="W315" s="52"/>
      <c r="X315" s="49">
        <v>-1005911000</v>
      </c>
      <c r="Y315" s="50">
        <v>-811913000</v>
      </c>
      <c r="Z315" s="50"/>
      <c r="AA315" s="50"/>
      <c r="AB315" s="50">
        <v>-193998000</v>
      </c>
      <c r="AC315" s="50"/>
      <c r="AD315" s="50"/>
      <c r="AE315" s="51"/>
      <c r="AF315" s="52">
        <v>335028000</v>
      </c>
      <c r="AG315" s="52">
        <v>-66201000</v>
      </c>
      <c r="AH315" s="49">
        <v>-66201000</v>
      </c>
      <c r="AI315" s="50"/>
      <c r="AJ315" s="51"/>
      <c r="AK315" s="54"/>
      <c r="AL315" s="50"/>
      <c r="AM315" s="50"/>
      <c r="AN315" s="51"/>
      <c r="AO315" s="52">
        <v>268827000</v>
      </c>
      <c r="AP315" s="49">
        <v>-11144000</v>
      </c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1"/>
      <c r="BD315" s="54">
        <v>257683000</v>
      </c>
      <c r="BE315" s="50">
        <v>-20208000</v>
      </c>
      <c r="BF315" s="50"/>
      <c r="BG315" s="50"/>
      <c r="BH315" s="50"/>
      <c r="BI315" s="50"/>
      <c r="BJ315" s="56">
        <v>237475000</v>
      </c>
      <c r="BK315" s="49">
        <v>452000</v>
      </c>
      <c r="BL315" s="50">
        <v>452000</v>
      </c>
      <c r="BM315" s="51"/>
      <c r="BN315" s="39">
        <v>237927000</v>
      </c>
      <c r="BO315" s="58"/>
      <c r="BP315" s="39">
        <v>237927000</v>
      </c>
      <c r="BQ315" s="50"/>
      <c r="BR315" s="50"/>
      <c r="BS315" s="56">
        <v>237927000</v>
      </c>
    </row>
    <row r="316" spans="1:71" x14ac:dyDescent="0.2">
      <c r="A316" s="47" t="s">
        <v>976</v>
      </c>
      <c r="B316" s="47" t="s">
        <v>977</v>
      </c>
      <c r="C316" s="47" t="str">
        <f>VLOOKUP(A316,'[2]S&amp;P 500 Wikipedia'!A:D,3,FALSE)</f>
        <v>Real Estate</v>
      </c>
      <c r="D316" s="47">
        <v>113992</v>
      </c>
      <c r="E316" s="47" t="s">
        <v>16</v>
      </c>
      <c r="F316" s="47">
        <v>2018</v>
      </c>
      <c r="G316" s="47" t="s">
        <v>1292</v>
      </c>
      <c r="H316" s="48">
        <v>43465</v>
      </c>
      <c r="I316" s="48">
        <v>43509</v>
      </c>
      <c r="J316" s="48">
        <v>43509</v>
      </c>
      <c r="K316" s="47">
        <v>567367000</v>
      </c>
      <c r="L316" s="47">
        <v>590239000</v>
      </c>
      <c r="M316" s="47" t="s">
        <v>1906</v>
      </c>
      <c r="N316" s="49">
        <v>2804449000</v>
      </c>
      <c r="O316" s="50"/>
      <c r="P316" s="50"/>
      <c r="Q316" s="51"/>
      <c r="R316" s="49">
        <v>-757688000</v>
      </c>
      <c r="S316" s="50"/>
      <c r="T316" s="50"/>
      <c r="U316" s="51"/>
      <c r="V316" s="52">
        <v>2046761000</v>
      </c>
      <c r="W316" s="52"/>
      <c r="X316" s="49">
        <v>-1199759000</v>
      </c>
      <c r="Y316" s="50">
        <v>-238985000</v>
      </c>
      <c r="Z316" s="50"/>
      <c r="AA316" s="50"/>
      <c r="AB316" s="50"/>
      <c r="AC316" s="50">
        <v>-947214000</v>
      </c>
      <c r="AD316" s="50"/>
      <c r="AE316" s="51">
        <v>-13560000</v>
      </c>
      <c r="AF316" s="52">
        <v>847002000</v>
      </c>
      <c r="AG316" s="52">
        <v>200878000</v>
      </c>
      <c r="AH316" s="49">
        <v>-229141000</v>
      </c>
      <c r="AI316" s="50"/>
      <c r="AJ316" s="51"/>
      <c r="AK316" s="54"/>
      <c r="AL316" s="50">
        <v>117096000</v>
      </c>
      <c r="AM316" s="50"/>
      <c r="AN316" s="51">
        <v>312923000</v>
      </c>
      <c r="AO316" s="52">
        <v>1047880000</v>
      </c>
      <c r="AP316" s="49">
        <v>838410000</v>
      </c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1"/>
      <c r="BD316" s="54">
        <v>1886290000</v>
      </c>
      <c r="BE316" s="50">
        <v>-63330000</v>
      </c>
      <c r="BF316" s="50"/>
      <c r="BG316" s="50"/>
      <c r="BH316" s="50"/>
      <c r="BI316" s="50"/>
      <c r="BJ316" s="56">
        <v>1822960000</v>
      </c>
      <c r="BK316" s="49"/>
      <c r="BL316" s="50"/>
      <c r="BM316" s="51"/>
      <c r="BN316" s="39">
        <v>1822960000</v>
      </c>
      <c r="BO316" s="58">
        <v>-173599000</v>
      </c>
      <c r="BP316" s="39">
        <v>1649361000</v>
      </c>
      <c r="BQ316" s="50">
        <v>-5935000</v>
      </c>
      <c r="BR316" s="50"/>
      <c r="BS316" s="56">
        <v>1643426000</v>
      </c>
    </row>
    <row r="317" spans="1:71" x14ac:dyDescent="0.2">
      <c r="A317" s="47" t="s">
        <v>955</v>
      </c>
      <c r="B317" s="47" t="s">
        <v>956</v>
      </c>
      <c r="C317" s="47" t="str">
        <f>VLOOKUP(A317,'[2]S&amp;P 500 Wikipedia'!A:D,3,FALSE)</f>
        <v>Consumer Staples</v>
      </c>
      <c r="D317" s="47">
        <v>82860</v>
      </c>
      <c r="E317" s="47" t="s">
        <v>16</v>
      </c>
      <c r="F317" s="47">
        <v>2018</v>
      </c>
      <c r="G317" s="47" t="s">
        <v>1292</v>
      </c>
      <c r="H317" s="48">
        <v>43465</v>
      </c>
      <c r="I317" s="48">
        <v>43503</v>
      </c>
      <c r="J317" s="48">
        <v>43503</v>
      </c>
      <c r="K317" s="47">
        <v>1555000000</v>
      </c>
      <c r="L317" s="47">
        <v>1555000000</v>
      </c>
      <c r="M317" s="47" t="s">
        <v>1907</v>
      </c>
      <c r="N317" s="49">
        <v>79823000000</v>
      </c>
      <c r="O317" s="50"/>
      <c r="P317" s="50"/>
      <c r="Q317" s="51"/>
      <c r="R317" s="49">
        <v>-60956000000</v>
      </c>
      <c r="S317" s="50">
        <v>-60956000000</v>
      </c>
      <c r="T317" s="50"/>
      <c r="U317" s="51"/>
      <c r="V317" s="52">
        <v>18867000000</v>
      </c>
      <c r="W317" s="52"/>
      <c r="X317" s="49">
        <v>-7490000000</v>
      </c>
      <c r="Y317" s="50">
        <v>-7408000000</v>
      </c>
      <c r="Z317" s="50"/>
      <c r="AA317" s="50"/>
      <c r="AB317" s="50"/>
      <c r="AC317" s="50">
        <v>-82000000</v>
      </c>
      <c r="AD317" s="50"/>
      <c r="AE317" s="51"/>
      <c r="AF317" s="52">
        <v>11377000000</v>
      </c>
      <c r="AG317" s="52">
        <v>-665000000</v>
      </c>
      <c r="AH317" s="49">
        <v>-665000000</v>
      </c>
      <c r="AI317" s="50"/>
      <c r="AJ317" s="51"/>
      <c r="AK317" s="54"/>
      <c r="AL317" s="50"/>
      <c r="AM317" s="50"/>
      <c r="AN317" s="51"/>
      <c r="AO317" s="52">
        <v>10712000000</v>
      </c>
      <c r="AP317" s="49">
        <v>-41000000</v>
      </c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1">
        <v>-41000000</v>
      </c>
      <c r="BD317" s="54">
        <v>10671000000</v>
      </c>
      <c r="BE317" s="50">
        <v>-2445000000</v>
      </c>
      <c r="BF317" s="50"/>
      <c r="BG317" s="50"/>
      <c r="BH317" s="50"/>
      <c r="BI317" s="50">
        <v>60000000</v>
      </c>
      <c r="BJ317" s="56">
        <v>8286000000</v>
      </c>
      <c r="BK317" s="49"/>
      <c r="BL317" s="50"/>
      <c r="BM317" s="51"/>
      <c r="BN317" s="39">
        <v>8286000000</v>
      </c>
      <c r="BO317" s="58">
        <v>-375000000</v>
      </c>
      <c r="BP317" s="39">
        <v>7911000000</v>
      </c>
      <c r="BQ317" s="50"/>
      <c r="BR317" s="50"/>
      <c r="BS317" s="56">
        <v>7911000000</v>
      </c>
    </row>
    <row r="318" spans="1:71" x14ac:dyDescent="0.2">
      <c r="A318" s="47" t="s">
        <v>940</v>
      </c>
      <c r="B318" s="47" t="s">
        <v>941</v>
      </c>
      <c r="C318" s="47" t="str">
        <f>VLOOKUP(A318,'[2]S&amp;P 500 Wikipedia'!A:D,3,FALSE)</f>
        <v>Industrials</v>
      </c>
      <c r="D318" s="47">
        <v>334445</v>
      </c>
      <c r="E318" s="47" t="s">
        <v>16</v>
      </c>
      <c r="F318" s="47">
        <v>2018</v>
      </c>
      <c r="G318" s="47" t="s">
        <v>1292</v>
      </c>
      <c r="H318" s="48">
        <v>43465</v>
      </c>
      <c r="I318" s="48">
        <v>43515</v>
      </c>
      <c r="J318" s="48">
        <v>43515</v>
      </c>
      <c r="K318" s="47">
        <v>175800000</v>
      </c>
      <c r="L318" s="47">
        <v>177300000</v>
      </c>
      <c r="M318" s="47" t="s">
        <v>1908</v>
      </c>
      <c r="N318" s="49">
        <v>2965100000</v>
      </c>
      <c r="O318" s="50"/>
      <c r="P318" s="50"/>
      <c r="Q318" s="51"/>
      <c r="R318" s="49">
        <v>-1917400000</v>
      </c>
      <c r="S318" s="50"/>
      <c r="T318" s="50"/>
      <c r="U318" s="51"/>
      <c r="V318" s="52">
        <v>1047700000</v>
      </c>
      <c r="W318" s="52"/>
      <c r="X318" s="49">
        <v>-611000000</v>
      </c>
      <c r="Y318" s="50">
        <v>-534300000</v>
      </c>
      <c r="Z318" s="50"/>
      <c r="AA318" s="50"/>
      <c r="AB318" s="50">
        <v>-76700000</v>
      </c>
      <c r="AC318" s="50"/>
      <c r="AD318" s="50"/>
      <c r="AE318" s="51"/>
      <c r="AF318" s="52">
        <v>436700000</v>
      </c>
      <c r="AG318" s="52">
        <v>-32500000</v>
      </c>
      <c r="AH318" s="49">
        <v>-32600000</v>
      </c>
      <c r="AI318" s="50"/>
      <c r="AJ318" s="51"/>
      <c r="AK318" s="54"/>
      <c r="AL318" s="50"/>
      <c r="AM318" s="50"/>
      <c r="AN318" s="51">
        <v>100000</v>
      </c>
      <c r="AO318" s="52">
        <v>404200000</v>
      </c>
      <c r="AP318" s="49">
        <v>-24400000</v>
      </c>
      <c r="AQ318" s="50"/>
      <c r="AR318" s="50"/>
      <c r="AS318" s="50"/>
      <c r="AT318" s="50"/>
      <c r="AU318" s="50">
        <v>-17100000</v>
      </c>
      <c r="AV318" s="50"/>
      <c r="AW318" s="50"/>
      <c r="AX318" s="50">
        <v>-7300000</v>
      </c>
      <c r="AY318" s="50"/>
      <c r="AZ318" s="50"/>
      <c r="BA318" s="50"/>
      <c r="BB318" s="50"/>
      <c r="BC318" s="51"/>
      <c r="BD318" s="54">
        <v>379800000</v>
      </c>
      <c r="BE318" s="50">
        <v>-58100000</v>
      </c>
      <c r="BF318" s="50"/>
      <c r="BG318" s="50"/>
      <c r="BH318" s="50"/>
      <c r="BI318" s="50"/>
      <c r="BJ318" s="56">
        <v>321700000</v>
      </c>
      <c r="BK318" s="49">
        <v>25700000</v>
      </c>
      <c r="BL318" s="50">
        <v>25700000</v>
      </c>
      <c r="BM318" s="51"/>
      <c r="BN318" s="39">
        <v>347400000</v>
      </c>
      <c r="BO318" s="58"/>
      <c r="BP318" s="39">
        <v>347400000</v>
      </c>
      <c r="BQ318" s="50"/>
      <c r="BR318" s="50"/>
      <c r="BS318" s="56">
        <v>347400000</v>
      </c>
    </row>
    <row r="319" spans="1:71" x14ac:dyDescent="0.2">
      <c r="A319" s="47" t="s">
        <v>961</v>
      </c>
      <c r="B319" s="47" t="s">
        <v>962</v>
      </c>
      <c r="C319" s="47" t="str">
        <f>VLOOKUP(A319,'[2]S&amp;P 500 Wikipedia'!A:D,3,FALSE)</f>
        <v>Utilities</v>
      </c>
      <c r="D319" s="47">
        <v>327292</v>
      </c>
      <c r="E319" s="47" t="s">
        <v>16</v>
      </c>
      <c r="F319" s="47">
        <v>2018</v>
      </c>
      <c r="G319" s="47" t="s">
        <v>1292</v>
      </c>
      <c r="H319" s="48">
        <v>43465</v>
      </c>
      <c r="I319" s="48">
        <v>43518</v>
      </c>
      <c r="J319" s="48">
        <v>43518</v>
      </c>
      <c r="K319" s="47">
        <v>112129000</v>
      </c>
      <c r="L319" s="47">
        <v>112550000</v>
      </c>
      <c r="M319" s="47" t="s">
        <v>1909</v>
      </c>
      <c r="N319" s="49">
        <v>3691247000</v>
      </c>
      <c r="O319" s="50"/>
      <c r="P319" s="50"/>
      <c r="Q319" s="51"/>
      <c r="R319" s="49">
        <v>-1076116000</v>
      </c>
      <c r="S319" s="50"/>
      <c r="T319" s="50"/>
      <c r="U319" s="51"/>
      <c r="V319" s="52">
        <v>2615131000</v>
      </c>
      <c r="W319" s="52"/>
      <c r="X319" s="49">
        <v>-1841444000</v>
      </c>
      <c r="Y319" s="50">
        <v>-1036744000</v>
      </c>
      <c r="Z319" s="50"/>
      <c r="AA319" s="50"/>
      <c r="AB319" s="50"/>
      <c r="AC319" s="50">
        <v>-582354000</v>
      </c>
      <c r="AD319" s="50"/>
      <c r="AE319" s="51">
        <v>-222346000</v>
      </c>
      <c r="AF319" s="52">
        <v>773687000</v>
      </c>
      <c r="AG319" s="52">
        <v>-236535000</v>
      </c>
      <c r="AH319" s="49">
        <v>-243465000</v>
      </c>
      <c r="AI319" s="50"/>
      <c r="AJ319" s="51"/>
      <c r="AK319" s="54"/>
      <c r="AL319" s="50"/>
      <c r="AM319" s="50"/>
      <c r="AN319" s="51">
        <v>6930000</v>
      </c>
      <c r="AO319" s="52">
        <v>537152000</v>
      </c>
      <c r="AP319" s="49">
        <v>127290000</v>
      </c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1"/>
      <c r="BD319" s="54">
        <v>664442000</v>
      </c>
      <c r="BE319" s="50">
        <v>-133902000</v>
      </c>
      <c r="BF319" s="50"/>
      <c r="BG319" s="50"/>
      <c r="BH319" s="50"/>
      <c r="BI319" s="50"/>
      <c r="BJ319" s="56">
        <v>530540000</v>
      </c>
      <c r="BK319" s="49"/>
      <c r="BL319" s="50"/>
      <c r="BM319" s="51"/>
      <c r="BN319" s="39">
        <v>530540000</v>
      </c>
      <c r="BO319" s="58">
        <v>-19493000</v>
      </c>
      <c r="BP319" s="39">
        <v>511047000</v>
      </c>
      <c r="BQ319" s="50"/>
      <c r="BR319" s="50"/>
      <c r="BS319" s="56">
        <v>511047000</v>
      </c>
    </row>
    <row r="320" spans="1:71" x14ac:dyDescent="0.2">
      <c r="A320" s="47" t="s">
        <v>967</v>
      </c>
      <c r="B320" s="47" t="s">
        <v>968</v>
      </c>
      <c r="C320" s="47" t="str">
        <f>VLOOKUP(A320,'[2]S&amp;P 500 Wikipedia'!A:D,3,FALSE)</f>
        <v>Materials</v>
      </c>
      <c r="D320" s="47">
        <v>256062</v>
      </c>
      <c r="E320" s="47" t="s">
        <v>16</v>
      </c>
      <c r="F320" s="47">
        <v>2018</v>
      </c>
      <c r="G320" s="47" t="s">
        <v>1292</v>
      </c>
      <c r="H320" s="48">
        <v>43465</v>
      </c>
      <c r="I320" s="48">
        <v>43517</v>
      </c>
      <c r="J320" s="48">
        <v>43517</v>
      </c>
      <c r="K320" s="47">
        <v>243900000</v>
      </c>
      <c r="L320" s="47">
        <v>245400000</v>
      </c>
      <c r="M320" s="47" t="s">
        <v>1910</v>
      </c>
      <c r="N320" s="49">
        <v>15374000000</v>
      </c>
      <c r="O320" s="50"/>
      <c r="P320" s="50"/>
      <c r="Q320" s="51"/>
      <c r="R320" s="49">
        <v>-9001000000</v>
      </c>
      <c r="S320" s="50"/>
      <c r="T320" s="50"/>
      <c r="U320" s="51"/>
      <c r="V320" s="52">
        <v>6373000000</v>
      </c>
      <c r="W320" s="52"/>
      <c r="X320" s="49">
        <v>-4511000000</v>
      </c>
      <c r="Y320" s="50">
        <v>-3573000000</v>
      </c>
      <c r="Z320" s="50"/>
      <c r="AA320" s="50"/>
      <c r="AB320" s="50">
        <v>-441000000</v>
      </c>
      <c r="AC320" s="50">
        <v>-497000000</v>
      </c>
      <c r="AD320" s="50"/>
      <c r="AE320" s="51"/>
      <c r="AF320" s="52">
        <v>1862000000</v>
      </c>
      <c r="AG320" s="52">
        <v>-103000000</v>
      </c>
      <c r="AH320" s="49">
        <v>-95000000</v>
      </c>
      <c r="AI320" s="50"/>
      <c r="AJ320" s="51"/>
      <c r="AK320" s="54"/>
      <c r="AL320" s="50"/>
      <c r="AM320" s="50"/>
      <c r="AN320" s="51">
        <v>-8000000</v>
      </c>
      <c r="AO320" s="52">
        <v>1759000000</v>
      </c>
      <c r="AP320" s="49">
        <v>-66000000</v>
      </c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1"/>
      <c r="BD320" s="54">
        <v>1693000000</v>
      </c>
      <c r="BE320" s="50">
        <v>-353000000</v>
      </c>
      <c r="BF320" s="50"/>
      <c r="BG320" s="50"/>
      <c r="BH320" s="50"/>
      <c r="BI320" s="50"/>
      <c r="BJ320" s="56">
        <v>1340000000</v>
      </c>
      <c r="BK320" s="49">
        <v>18000000</v>
      </c>
      <c r="BL320" s="50">
        <v>18000000</v>
      </c>
      <c r="BM320" s="51"/>
      <c r="BN320" s="39">
        <v>1358000000</v>
      </c>
      <c r="BO320" s="58">
        <v>-17000000</v>
      </c>
      <c r="BP320" s="39">
        <v>1341000000</v>
      </c>
      <c r="BQ320" s="50"/>
      <c r="BR320" s="50"/>
      <c r="BS320" s="56">
        <v>1341000000</v>
      </c>
    </row>
    <row r="321" spans="1:71" x14ac:dyDescent="0.2">
      <c r="A321" s="47" t="s">
        <v>970</v>
      </c>
      <c r="B321" s="47" t="s">
        <v>971</v>
      </c>
      <c r="C321" s="47" t="str">
        <f>VLOOKUP(A321,'[2]S&amp;P 500 Wikipedia'!A:D,3,FALSE)</f>
        <v>Utilities</v>
      </c>
      <c r="D321" s="47">
        <v>26853</v>
      </c>
      <c r="E321" s="47" t="s">
        <v>16</v>
      </c>
      <c r="F321" s="47">
        <v>2018</v>
      </c>
      <c r="G321" s="47" t="s">
        <v>1292</v>
      </c>
      <c r="H321" s="48">
        <v>43465</v>
      </c>
      <c r="I321" s="48">
        <v>43510</v>
      </c>
      <c r="J321" s="48">
        <v>43510</v>
      </c>
      <c r="K321" s="47">
        <v>704439000</v>
      </c>
      <c r="L321" s="47">
        <v>708619000</v>
      </c>
      <c r="M321" s="47" t="s">
        <v>1911</v>
      </c>
      <c r="N321" s="49">
        <v>7785000000</v>
      </c>
      <c r="O321" s="50"/>
      <c r="P321" s="50"/>
      <c r="Q321" s="51"/>
      <c r="R321" s="49">
        <v>-1544000000</v>
      </c>
      <c r="S321" s="50"/>
      <c r="T321" s="50"/>
      <c r="U321" s="51"/>
      <c r="V321" s="52">
        <v>6241000000</v>
      </c>
      <c r="W321" s="52"/>
      <c r="X321" s="49">
        <v>-3389000000</v>
      </c>
      <c r="Y321" s="50">
        <v>-1983000000</v>
      </c>
      <c r="Z321" s="50"/>
      <c r="AA321" s="50"/>
      <c r="AB321" s="50"/>
      <c r="AC321" s="50">
        <v>-1094000000</v>
      </c>
      <c r="AD321" s="50"/>
      <c r="AE321" s="51">
        <v>-312000000</v>
      </c>
      <c r="AF321" s="52">
        <v>2852000000</v>
      </c>
      <c r="AG321" s="52">
        <v>-567000000</v>
      </c>
      <c r="AH321" s="49">
        <v>-963000000</v>
      </c>
      <c r="AI321" s="50"/>
      <c r="AJ321" s="51"/>
      <c r="AK321" s="54"/>
      <c r="AL321" s="50"/>
      <c r="AM321" s="50"/>
      <c r="AN321" s="51">
        <v>396000000</v>
      </c>
      <c r="AO321" s="52">
        <v>2285000000</v>
      </c>
      <c r="AP321" s="49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1"/>
      <c r="BD321" s="54">
        <v>2285000000</v>
      </c>
      <c r="BE321" s="50">
        <v>-458000000</v>
      </c>
      <c r="BF321" s="50"/>
      <c r="BG321" s="50"/>
      <c r="BH321" s="50"/>
      <c r="BI321" s="50"/>
      <c r="BJ321" s="56">
        <v>1827000000</v>
      </c>
      <c r="BK321" s="49"/>
      <c r="BL321" s="50"/>
      <c r="BM321" s="51"/>
      <c r="BN321" s="39">
        <v>1827000000</v>
      </c>
      <c r="BO321" s="58"/>
      <c r="BP321" s="39">
        <v>1827000000</v>
      </c>
      <c r="BQ321" s="50"/>
      <c r="BR321" s="50"/>
      <c r="BS321" s="56">
        <v>1827000000</v>
      </c>
    </row>
    <row r="322" spans="1:71" x14ac:dyDescent="0.2">
      <c r="A322" s="47" t="s">
        <v>949</v>
      </c>
      <c r="B322" s="47" t="s">
        <v>950</v>
      </c>
      <c r="C322" s="47" t="str">
        <f>VLOOKUP(A322,'[2]S&amp;P 500 Wikipedia'!A:D,3,FALSE)</f>
        <v>Health Care</v>
      </c>
      <c r="D322" s="47">
        <v>334568</v>
      </c>
      <c r="E322" s="47" t="s">
        <v>16</v>
      </c>
      <c r="F322" s="47">
        <v>2012</v>
      </c>
      <c r="G322" s="47" t="s">
        <v>1292</v>
      </c>
      <c r="H322" s="48">
        <v>41090</v>
      </c>
      <c r="I322" s="48">
        <v>41137</v>
      </c>
      <c r="J322" s="48">
        <v>41501</v>
      </c>
      <c r="K322" s="47">
        <v>93200000</v>
      </c>
      <c r="L322" s="47">
        <v>94100000</v>
      </c>
      <c r="M322" s="47" t="s">
        <v>1300</v>
      </c>
      <c r="N322" s="49">
        <v>3173200000</v>
      </c>
      <c r="O322" s="50"/>
      <c r="P322" s="50"/>
      <c r="Q322" s="51"/>
      <c r="R322" s="49">
        <v>-2077700000</v>
      </c>
      <c r="S322" s="50"/>
      <c r="T322" s="50"/>
      <c r="U322" s="51"/>
      <c r="V322" s="52">
        <v>1095500000</v>
      </c>
      <c r="W322" s="52"/>
      <c r="X322" s="49">
        <v>-517600000</v>
      </c>
      <c r="Y322" s="50">
        <v>-411800000</v>
      </c>
      <c r="Z322" s="50"/>
      <c r="AA322" s="50"/>
      <c r="AB322" s="50">
        <v>-105800000</v>
      </c>
      <c r="AC322" s="50"/>
      <c r="AD322" s="50"/>
      <c r="AE322" s="51"/>
      <c r="AF322" s="52">
        <v>577900000</v>
      </c>
      <c r="AG322" s="52">
        <v>-57200000</v>
      </c>
      <c r="AH322" s="49">
        <v>-60700000</v>
      </c>
      <c r="AI322" s="50"/>
      <c r="AJ322" s="51"/>
      <c r="AK322" s="54"/>
      <c r="AL322" s="50"/>
      <c r="AM322" s="50"/>
      <c r="AN322" s="51">
        <v>3500000</v>
      </c>
      <c r="AO322" s="52">
        <v>520700000</v>
      </c>
      <c r="AP322" s="49">
        <v>-8800000</v>
      </c>
      <c r="AQ322" s="50">
        <v>0</v>
      </c>
      <c r="AR322" s="50"/>
      <c r="AS322" s="50"/>
      <c r="AT322" s="50"/>
      <c r="AU322" s="50"/>
      <c r="AV322" s="50"/>
      <c r="AW322" s="50"/>
      <c r="AX322" s="50"/>
      <c r="AY322" s="50"/>
      <c r="AZ322" s="50">
        <v>-8800000</v>
      </c>
      <c r="BA322" s="50">
        <v>0</v>
      </c>
      <c r="BB322" s="50"/>
      <c r="BC322" s="51"/>
      <c r="BD322" s="54">
        <v>511900000</v>
      </c>
      <c r="BE322" s="50">
        <v>-119000000</v>
      </c>
      <c r="BF322" s="50"/>
      <c r="BG322" s="50"/>
      <c r="BH322" s="50"/>
      <c r="BI322" s="50"/>
      <c r="BJ322" s="56">
        <v>392900000</v>
      </c>
      <c r="BK322" s="49">
        <v>8600000</v>
      </c>
      <c r="BL322" s="50">
        <v>8600000</v>
      </c>
      <c r="BM322" s="51"/>
      <c r="BN322" s="39">
        <v>401500000</v>
      </c>
      <c r="BO322" s="58"/>
      <c r="BP322" s="39">
        <v>401500000</v>
      </c>
      <c r="BQ322" s="50"/>
      <c r="BR322" s="50"/>
      <c r="BS322" s="56">
        <v>401500000</v>
      </c>
    </row>
    <row r="323" spans="1:71" x14ac:dyDescent="0.2">
      <c r="A323" s="47" t="s">
        <v>982</v>
      </c>
      <c r="B323" s="47" t="s">
        <v>983</v>
      </c>
      <c r="C323" s="47" t="str">
        <f>VLOOKUP(A323,'[2]S&amp;P 500 Wikipedia'!A:D,3,FALSE)</f>
        <v>Real Estate</v>
      </c>
      <c r="D323" s="47">
        <v>378204</v>
      </c>
      <c r="E323" s="47" t="s">
        <v>16</v>
      </c>
      <c r="F323" s="47">
        <v>2018</v>
      </c>
      <c r="G323" s="47" t="s">
        <v>1292</v>
      </c>
      <c r="H323" s="48">
        <v>43465</v>
      </c>
      <c r="I323" s="48">
        <v>43523</v>
      </c>
      <c r="J323" s="48">
        <v>43523</v>
      </c>
      <c r="K323" s="47">
        <v>173969000</v>
      </c>
      <c r="L323" s="47">
        <v>174297000</v>
      </c>
      <c r="M323" s="47" t="s">
        <v>1912</v>
      </c>
      <c r="N323" s="49">
        <v>2754280000</v>
      </c>
      <c r="O323" s="50"/>
      <c r="P323" s="50"/>
      <c r="Q323" s="51"/>
      <c r="R323" s="49">
        <v>-739722000</v>
      </c>
      <c r="S323" s="50"/>
      <c r="T323" s="50"/>
      <c r="U323" s="51"/>
      <c r="V323" s="52">
        <v>2014558000</v>
      </c>
      <c r="W323" s="52"/>
      <c r="X323" s="49">
        <v>-602366000</v>
      </c>
      <c r="Y323" s="50">
        <v>-118720000</v>
      </c>
      <c r="Z323" s="50"/>
      <c r="AA323" s="50"/>
      <c r="AB323" s="50"/>
      <c r="AC323" s="50">
        <v>-483646000</v>
      </c>
      <c r="AD323" s="50"/>
      <c r="AE323" s="51"/>
      <c r="AF323" s="52">
        <v>1412192000</v>
      </c>
      <c r="AG323" s="52">
        <v>115512000</v>
      </c>
      <c r="AH323" s="49">
        <v>-32542000</v>
      </c>
      <c r="AI323" s="50"/>
      <c r="AJ323" s="51"/>
      <c r="AK323" s="54"/>
      <c r="AL323" s="50">
        <v>18117000</v>
      </c>
      <c r="AM323" s="50">
        <v>103495000</v>
      </c>
      <c r="AN323" s="51">
        <v>26442000</v>
      </c>
      <c r="AO323" s="52">
        <v>1527704000</v>
      </c>
      <c r="AP323" s="49">
        <v>189519000</v>
      </c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1"/>
      <c r="BD323" s="54">
        <v>1717223000</v>
      </c>
      <c r="BE323" s="50"/>
      <c r="BF323" s="50"/>
      <c r="BG323" s="50"/>
      <c r="BH323" s="50"/>
      <c r="BI323" s="50"/>
      <c r="BJ323" s="56">
        <v>1717223000</v>
      </c>
      <c r="BK323" s="49"/>
      <c r="BL323" s="50"/>
      <c r="BM323" s="51"/>
      <c r="BN323" s="39">
        <v>1717223000</v>
      </c>
      <c r="BO323" s="58">
        <v>-6192000</v>
      </c>
      <c r="BP323" s="39">
        <v>1711031000</v>
      </c>
      <c r="BQ323" s="50">
        <v>-222131000</v>
      </c>
      <c r="BR323" s="50"/>
      <c r="BS323" s="56">
        <v>1488900000</v>
      </c>
    </row>
    <row r="324" spans="1:71" x14ac:dyDescent="0.2">
      <c r="A324" s="47" t="s">
        <v>958</v>
      </c>
      <c r="B324" s="47" t="s">
        <v>959</v>
      </c>
      <c r="C324" s="47" t="str">
        <f>VLOOKUP(A324,'[2]S&amp;P 500 Wikipedia'!A:D,3,FALSE)</f>
        <v>Energy</v>
      </c>
      <c r="D324" s="47">
        <v>353084</v>
      </c>
      <c r="E324" s="47" t="s">
        <v>16</v>
      </c>
      <c r="F324" s="47">
        <v>2018</v>
      </c>
      <c r="G324" s="47" t="s">
        <v>1292</v>
      </c>
      <c r="H324" s="48">
        <v>43465</v>
      </c>
      <c r="I324" s="48">
        <v>43518</v>
      </c>
      <c r="J324" s="48">
        <v>43518</v>
      </c>
      <c r="K324" s="47">
        <v>470708000</v>
      </c>
      <c r="L324" s="47">
        <v>474047000</v>
      </c>
      <c r="M324" s="47" t="s">
        <v>1913</v>
      </c>
      <c r="N324" s="49">
        <v>114156000000</v>
      </c>
      <c r="O324" s="50"/>
      <c r="P324" s="50"/>
      <c r="Q324" s="51"/>
      <c r="R324" s="49">
        <v>-97930000000</v>
      </c>
      <c r="S324" s="50"/>
      <c r="T324" s="50"/>
      <c r="U324" s="51"/>
      <c r="V324" s="52">
        <v>16226000000</v>
      </c>
      <c r="W324" s="52"/>
      <c r="X324" s="49">
        <v>-8361000000</v>
      </c>
      <c r="Y324" s="50">
        <v>-1677000000</v>
      </c>
      <c r="Z324" s="50"/>
      <c r="AA324" s="50"/>
      <c r="AB324" s="50"/>
      <c r="AC324" s="50">
        <v>-1356000000</v>
      </c>
      <c r="AD324" s="50"/>
      <c r="AE324" s="51">
        <v>-5328000000</v>
      </c>
      <c r="AF324" s="52">
        <v>7865000000</v>
      </c>
      <c r="AG324" s="52">
        <v>-443000000</v>
      </c>
      <c r="AH324" s="49">
        <v>-504000000</v>
      </c>
      <c r="AI324" s="50"/>
      <c r="AJ324" s="51"/>
      <c r="AK324" s="54"/>
      <c r="AL324" s="50"/>
      <c r="AM324" s="50"/>
      <c r="AN324" s="51">
        <v>61000000</v>
      </c>
      <c r="AO324" s="52">
        <v>7422000000</v>
      </c>
      <c r="AP324" s="49">
        <v>23000000</v>
      </c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1"/>
      <c r="BD324" s="54">
        <v>7445000000</v>
      </c>
      <c r="BE324" s="50">
        <v>-1572000000</v>
      </c>
      <c r="BF324" s="50"/>
      <c r="BG324" s="50"/>
      <c r="BH324" s="50"/>
      <c r="BI324" s="50"/>
      <c r="BJ324" s="56">
        <v>5873000000</v>
      </c>
      <c r="BK324" s="49"/>
      <c r="BL324" s="50"/>
      <c r="BM324" s="51"/>
      <c r="BN324" s="39">
        <v>5873000000</v>
      </c>
      <c r="BO324" s="58">
        <v>-278000000</v>
      </c>
      <c r="BP324" s="39">
        <v>5595000000</v>
      </c>
      <c r="BQ324" s="50"/>
      <c r="BR324" s="50"/>
      <c r="BS324" s="56">
        <v>5595000000</v>
      </c>
    </row>
    <row r="325" spans="1:71" x14ac:dyDescent="0.2">
      <c r="A325" s="47" t="s">
        <v>988</v>
      </c>
      <c r="B325" s="47" t="s">
        <v>989</v>
      </c>
      <c r="C325" s="47" t="str">
        <f>VLOOKUP(A325,'[2]S&amp;P 500 Wikipedia'!A:D,3,FALSE)</f>
        <v>Consumer Discretionary</v>
      </c>
      <c r="D325" s="47">
        <v>46764</v>
      </c>
      <c r="E325" s="47" t="s">
        <v>16</v>
      </c>
      <c r="F325" s="47">
        <v>2018</v>
      </c>
      <c r="G325" s="47" t="s">
        <v>1292</v>
      </c>
      <c r="H325" s="48">
        <v>43524</v>
      </c>
      <c r="I325" s="48">
        <v>43553</v>
      </c>
      <c r="J325" s="48">
        <v>43553</v>
      </c>
      <c r="K325" s="47">
        <v>76500000</v>
      </c>
      <c r="L325" s="47">
        <v>77300000</v>
      </c>
      <c r="M325" s="47" t="s">
        <v>1914</v>
      </c>
      <c r="N325" s="49">
        <v>9656800000</v>
      </c>
      <c r="O325" s="50"/>
      <c r="P325" s="50"/>
      <c r="Q325" s="51"/>
      <c r="R325" s="49">
        <v>-4348500000</v>
      </c>
      <c r="S325" s="50"/>
      <c r="T325" s="50"/>
      <c r="U325" s="51"/>
      <c r="V325" s="52">
        <v>5308300000</v>
      </c>
      <c r="W325" s="52"/>
      <c r="X325" s="49">
        <v>-4432800000</v>
      </c>
      <c r="Y325" s="50">
        <v>-4432800000</v>
      </c>
      <c r="Z325" s="50"/>
      <c r="AA325" s="50"/>
      <c r="AB325" s="50"/>
      <c r="AC325" s="50"/>
      <c r="AD325" s="50"/>
      <c r="AE325" s="51"/>
      <c r="AF325" s="52">
        <v>875500000</v>
      </c>
      <c r="AG325" s="52">
        <v>-94800000</v>
      </c>
      <c r="AH325" s="49">
        <v>-116100000</v>
      </c>
      <c r="AI325" s="50"/>
      <c r="AJ325" s="51"/>
      <c r="AK325" s="54"/>
      <c r="AL325" s="50"/>
      <c r="AM325" s="50"/>
      <c r="AN325" s="51">
        <v>21300000</v>
      </c>
      <c r="AO325" s="52">
        <v>780700000</v>
      </c>
      <c r="AP325" s="49">
        <v>-5100000</v>
      </c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1"/>
      <c r="BD325" s="54">
        <v>775600000</v>
      </c>
      <c r="BE325" s="50">
        <v>-31000000</v>
      </c>
      <c r="BF325" s="50"/>
      <c r="BG325" s="50"/>
      <c r="BH325" s="50"/>
      <c r="BI325" s="50"/>
      <c r="BJ325" s="56">
        <v>744600000</v>
      </c>
      <c r="BK325" s="49"/>
      <c r="BL325" s="50"/>
      <c r="BM325" s="51"/>
      <c r="BN325" s="39">
        <v>744600000</v>
      </c>
      <c r="BO325" s="58">
        <v>1800000</v>
      </c>
      <c r="BP325" s="39">
        <v>746400000</v>
      </c>
      <c r="BQ325" s="50"/>
      <c r="BR325" s="50"/>
      <c r="BS325" s="56">
        <v>746400000</v>
      </c>
    </row>
    <row r="326" spans="1:71" x14ac:dyDescent="0.2">
      <c r="A326" s="47" t="s">
        <v>997</v>
      </c>
      <c r="B326" s="47" t="s">
        <v>998</v>
      </c>
      <c r="C326" s="47" t="str">
        <f>VLOOKUP(A326,'[2]S&amp;P 500 Wikipedia'!A:D,3,FALSE)</f>
        <v>Industrials</v>
      </c>
      <c r="D326" s="47">
        <v>378205</v>
      </c>
      <c r="E326" s="47" t="s">
        <v>16</v>
      </c>
      <c r="F326" s="47">
        <v>2018</v>
      </c>
      <c r="G326" s="47" t="s">
        <v>1292</v>
      </c>
      <c r="H326" s="48">
        <v>43465</v>
      </c>
      <c r="I326" s="48">
        <v>43524</v>
      </c>
      <c r="J326" s="48">
        <v>43524</v>
      </c>
      <c r="K326" s="47">
        <v>152963000</v>
      </c>
      <c r="L326" s="47">
        <v>154226000</v>
      </c>
      <c r="M326" s="47" t="s">
        <v>1915</v>
      </c>
      <c r="N326" s="49">
        <v>11171423000</v>
      </c>
      <c r="O326" s="50"/>
      <c r="P326" s="50"/>
      <c r="Q326" s="51"/>
      <c r="R326" s="49">
        <v>-9691459000</v>
      </c>
      <c r="S326" s="50"/>
      <c r="T326" s="50"/>
      <c r="U326" s="51"/>
      <c r="V326" s="52">
        <v>1479964000</v>
      </c>
      <c r="W326" s="52"/>
      <c r="X326" s="49">
        <v>-901568000</v>
      </c>
      <c r="Y326" s="50">
        <v>-857574000</v>
      </c>
      <c r="Z326" s="50"/>
      <c r="AA326" s="50"/>
      <c r="AB326" s="50"/>
      <c r="AC326" s="50">
        <v>-43994000</v>
      </c>
      <c r="AD326" s="50"/>
      <c r="AE326" s="51"/>
      <c r="AF326" s="52">
        <v>578396000</v>
      </c>
      <c r="AG326" s="52">
        <v>-82603000</v>
      </c>
      <c r="AH326" s="49">
        <v>-35390000</v>
      </c>
      <c r="AI326" s="50"/>
      <c r="AJ326" s="51"/>
      <c r="AK326" s="54"/>
      <c r="AL326" s="50"/>
      <c r="AM326" s="50"/>
      <c r="AN326" s="51">
        <v>-47213000</v>
      </c>
      <c r="AO326" s="52">
        <v>495793000</v>
      </c>
      <c r="AP326" s="49">
        <v>-38127000</v>
      </c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1"/>
      <c r="BD326" s="54">
        <v>457666000</v>
      </c>
      <c r="BE326" s="50">
        <v>-161659000</v>
      </c>
      <c r="BF326" s="50"/>
      <c r="BG326" s="50"/>
      <c r="BH326" s="50"/>
      <c r="BI326" s="50"/>
      <c r="BJ326" s="56">
        <v>296007000</v>
      </c>
      <c r="BK326" s="49">
        <v>0</v>
      </c>
      <c r="BL326" s="50">
        <v>0</v>
      </c>
      <c r="BM326" s="51"/>
      <c r="BN326" s="39">
        <v>296007000</v>
      </c>
      <c r="BO326" s="58">
        <v>-2661000</v>
      </c>
      <c r="BP326" s="39">
        <v>293346000</v>
      </c>
      <c r="BQ326" s="50"/>
      <c r="BR326" s="50"/>
      <c r="BS326" s="56">
        <v>293346000</v>
      </c>
    </row>
    <row r="327" spans="1:71" x14ac:dyDescent="0.2">
      <c r="A327" s="47" t="s">
        <v>964</v>
      </c>
      <c r="B327" s="47" t="s">
        <v>965</v>
      </c>
      <c r="C327" s="47" t="str">
        <f>VLOOKUP(A327,'[2]S&amp;P 500 Wikipedia'!A:D,3,FALSE)</f>
        <v>Energy</v>
      </c>
      <c r="D327" s="47">
        <v>378199</v>
      </c>
      <c r="E327" s="47" t="s">
        <v>16</v>
      </c>
      <c r="F327" s="47">
        <v>2018</v>
      </c>
      <c r="G327" s="47" t="s">
        <v>1292</v>
      </c>
      <c r="H327" s="48">
        <v>43465</v>
      </c>
      <c r="I327" s="48">
        <v>43522</v>
      </c>
      <c r="J327" s="48">
        <v>43522</v>
      </c>
      <c r="K327" s="47">
        <v>171000000</v>
      </c>
      <c r="L327" s="47">
        <v>171000000</v>
      </c>
      <c r="M327" s="47" t="s">
        <v>1916</v>
      </c>
      <c r="N327" s="49">
        <v>9415000000</v>
      </c>
      <c r="O327" s="50"/>
      <c r="P327" s="50"/>
      <c r="Q327" s="51"/>
      <c r="R327" s="49">
        <v>-4785000000</v>
      </c>
      <c r="S327" s="50"/>
      <c r="T327" s="50"/>
      <c r="U327" s="51"/>
      <c r="V327" s="52">
        <v>4630000000</v>
      </c>
      <c r="W327" s="52"/>
      <c r="X327" s="49">
        <v>-2313000000</v>
      </c>
      <c r="Y327" s="50">
        <v>-381000000</v>
      </c>
      <c r="Z327" s="50"/>
      <c r="AA327" s="50"/>
      <c r="AB327" s="50">
        <v>-114000000</v>
      </c>
      <c r="AC327" s="50">
        <v>-1534000000</v>
      </c>
      <c r="AD327" s="50"/>
      <c r="AE327" s="51">
        <v>-284000000</v>
      </c>
      <c r="AF327" s="52">
        <v>2317000000</v>
      </c>
      <c r="AG327" s="52">
        <v>-975000000</v>
      </c>
      <c r="AH327" s="49">
        <v>-126000000</v>
      </c>
      <c r="AI327" s="50"/>
      <c r="AJ327" s="51"/>
      <c r="AK327" s="54"/>
      <c r="AL327" s="50"/>
      <c r="AM327" s="50"/>
      <c r="AN327" s="51">
        <v>-849000000</v>
      </c>
      <c r="AO327" s="52">
        <v>1342000000</v>
      </c>
      <c r="AP327" s="49">
        <v>-91000000</v>
      </c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1"/>
      <c r="BD327" s="54">
        <v>1251000000</v>
      </c>
      <c r="BE327" s="50">
        <v>-276000000</v>
      </c>
      <c r="BF327" s="50"/>
      <c r="BG327" s="50"/>
      <c r="BH327" s="50"/>
      <c r="BI327" s="50"/>
      <c r="BJ327" s="56">
        <v>975000000</v>
      </c>
      <c r="BK327" s="49"/>
      <c r="BL327" s="50"/>
      <c r="BM327" s="51"/>
      <c r="BN327" s="39">
        <v>975000000</v>
      </c>
      <c r="BO327" s="58">
        <v>3000000</v>
      </c>
      <c r="BP327" s="39">
        <v>978000000</v>
      </c>
      <c r="BQ327" s="50"/>
      <c r="BR327" s="50"/>
      <c r="BS327" s="56">
        <v>978000000</v>
      </c>
    </row>
    <row r="328" spans="1:71" x14ac:dyDescent="0.2">
      <c r="A328" s="47" t="s">
        <v>937</v>
      </c>
      <c r="B328" s="47" t="s">
        <v>938</v>
      </c>
      <c r="C328" s="47" t="str">
        <f>VLOOKUP(A328,'[2]S&amp;P 500 Wikipedia'!A:D,3,FALSE)</f>
        <v>Information Technology</v>
      </c>
      <c r="D328" s="47">
        <v>109664</v>
      </c>
      <c r="E328" s="47" t="s">
        <v>16</v>
      </c>
      <c r="F328" s="47">
        <v>2018</v>
      </c>
      <c r="G328" s="47" t="s">
        <v>1292</v>
      </c>
      <c r="H328" s="48">
        <v>43465</v>
      </c>
      <c r="I328" s="48">
        <v>43503</v>
      </c>
      <c r="J328" s="48">
        <v>43503</v>
      </c>
      <c r="K328" s="47">
        <v>1184000000</v>
      </c>
      <c r="L328" s="47">
        <v>1203000000</v>
      </c>
      <c r="M328" s="47" t="s">
        <v>1917</v>
      </c>
      <c r="N328" s="49">
        <v>15451000000</v>
      </c>
      <c r="O328" s="50"/>
      <c r="P328" s="50"/>
      <c r="Q328" s="51"/>
      <c r="R328" s="36">
        <v>0</v>
      </c>
      <c r="S328" s="50"/>
      <c r="T328" s="50"/>
      <c r="U328" s="51"/>
      <c r="V328" s="52">
        <v>15451000000</v>
      </c>
      <c r="W328" s="52"/>
      <c r="X328" s="49">
        <v>-12948000000</v>
      </c>
      <c r="Y328" s="50">
        <v>-4246000000</v>
      </c>
      <c r="Z328" s="50">
        <v>-1313000000</v>
      </c>
      <c r="AA328" s="50">
        <v>-2933000000</v>
      </c>
      <c r="AB328" s="50">
        <v>-1071000000</v>
      </c>
      <c r="AC328" s="50">
        <v>-776000000</v>
      </c>
      <c r="AD328" s="50"/>
      <c r="AE328" s="51">
        <v>-6855000000</v>
      </c>
      <c r="AF328" s="52">
        <v>2503000000</v>
      </c>
      <c r="AG328" s="52">
        <v>182000000</v>
      </c>
      <c r="AH328" s="49"/>
      <c r="AI328" s="50"/>
      <c r="AJ328" s="51"/>
      <c r="AK328" s="54"/>
      <c r="AL328" s="50"/>
      <c r="AM328" s="50"/>
      <c r="AN328" s="51">
        <v>182000000</v>
      </c>
      <c r="AO328" s="52">
        <v>2685000000</v>
      </c>
      <c r="AP328" s="49">
        <v>-309000000</v>
      </c>
      <c r="AQ328" s="50"/>
      <c r="AR328" s="50"/>
      <c r="AS328" s="50"/>
      <c r="AT328" s="50"/>
      <c r="AU328" s="50"/>
      <c r="AV328" s="50"/>
      <c r="AW328" s="50"/>
      <c r="AX328" s="50"/>
      <c r="AY328" s="50"/>
      <c r="AZ328" s="50">
        <v>-309000000</v>
      </c>
      <c r="BA328" s="50"/>
      <c r="BB328" s="50"/>
      <c r="BC328" s="51"/>
      <c r="BD328" s="54">
        <v>2376000000</v>
      </c>
      <c r="BE328" s="50">
        <v>-319000000</v>
      </c>
      <c r="BF328" s="50"/>
      <c r="BG328" s="50"/>
      <c r="BH328" s="50"/>
      <c r="BI328" s="50"/>
      <c r="BJ328" s="56">
        <v>2057000000</v>
      </c>
      <c r="BK328" s="49"/>
      <c r="BL328" s="50"/>
      <c r="BM328" s="51"/>
      <c r="BN328" s="39">
        <v>2057000000</v>
      </c>
      <c r="BO328" s="58"/>
      <c r="BP328" s="39">
        <v>2057000000</v>
      </c>
      <c r="BQ328" s="50"/>
      <c r="BR328" s="50"/>
      <c r="BS328" s="56">
        <v>2057000000</v>
      </c>
    </row>
    <row r="329" spans="1:71" x14ac:dyDescent="0.2">
      <c r="A329" s="47" t="s">
        <v>994</v>
      </c>
      <c r="B329" s="47" t="s">
        <v>995</v>
      </c>
      <c r="C329" s="47" t="str">
        <f>VLOOKUP(A329,'[2]S&amp;P 500 Wikipedia'!A:D,3,FALSE)</f>
        <v>Information Technology</v>
      </c>
      <c r="D329" s="47">
        <v>85758</v>
      </c>
      <c r="E329" s="47" t="s">
        <v>16</v>
      </c>
      <c r="F329" s="47">
        <v>2018</v>
      </c>
      <c r="G329" s="47" t="s">
        <v>1292</v>
      </c>
      <c r="H329" s="48">
        <v>43373</v>
      </c>
      <c r="I329" s="48">
        <v>43411</v>
      </c>
      <c r="J329" s="48">
        <v>43411</v>
      </c>
      <c r="K329" s="47">
        <v>1463000000</v>
      </c>
      <c r="L329" s="47">
        <v>1463000000</v>
      </c>
      <c r="M329" s="47" t="s">
        <v>1918</v>
      </c>
      <c r="N329" s="49">
        <v>22732000000</v>
      </c>
      <c r="O329" s="50"/>
      <c r="P329" s="50"/>
      <c r="Q329" s="51"/>
      <c r="R329" s="49">
        <v>-10244000000</v>
      </c>
      <c r="S329" s="50"/>
      <c r="T329" s="50"/>
      <c r="U329" s="51"/>
      <c r="V329" s="52">
        <v>12488000000</v>
      </c>
      <c r="W329" s="52"/>
      <c r="X329" s="49">
        <v>-11746000000</v>
      </c>
      <c r="Y329" s="50">
        <v>-2986000000</v>
      </c>
      <c r="Z329" s="50"/>
      <c r="AA329" s="50"/>
      <c r="AB329" s="50">
        <v>-5625000000</v>
      </c>
      <c r="AC329" s="50"/>
      <c r="AD329" s="50"/>
      <c r="AE329" s="51">
        <v>-3135000000</v>
      </c>
      <c r="AF329" s="52">
        <v>742000000</v>
      </c>
      <c r="AG329" s="52">
        <v>-229000000</v>
      </c>
      <c r="AH329" s="49">
        <v>-768000000</v>
      </c>
      <c r="AI329" s="50"/>
      <c r="AJ329" s="51"/>
      <c r="AK329" s="54">
        <v>539000000</v>
      </c>
      <c r="AL329" s="50"/>
      <c r="AM329" s="50"/>
      <c r="AN329" s="51"/>
      <c r="AO329" s="52">
        <v>513000000</v>
      </c>
      <c r="AP329" s="49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  <c r="BC329" s="51"/>
      <c r="BD329" s="54">
        <v>513000000</v>
      </c>
      <c r="BE329" s="50">
        <v>-5377000000</v>
      </c>
      <c r="BF329" s="50"/>
      <c r="BG329" s="50"/>
      <c r="BH329" s="50"/>
      <c r="BI329" s="50"/>
      <c r="BJ329" s="56">
        <v>-4864000000</v>
      </c>
      <c r="BK329" s="49"/>
      <c r="BL329" s="50"/>
      <c r="BM329" s="51"/>
      <c r="BN329" s="39">
        <v>-4864000000</v>
      </c>
      <c r="BO329" s="58">
        <v>0</v>
      </c>
      <c r="BP329" s="39">
        <v>-4864000000</v>
      </c>
      <c r="BQ329" s="50"/>
      <c r="BR329" s="50"/>
      <c r="BS329" s="56">
        <v>-4864000000</v>
      </c>
    </row>
    <row r="330" spans="1:71" x14ac:dyDescent="0.2">
      <c r="A330" s="47" t="s">
        <v>991</v>
      </c>
      <c r="B330" s="47" t="s">
        <v>992</v>
      </c>
      <c r="C330" s="47" t="str">
        <f>VLOOKUP(A330,'[2]S&amp;P 500 Wikipedia'!A:D,3,FALSE)</f>
        <v>Information Technology</v>
      </c>
      <c r="D330" s="47">
        <v>35151</v>
      </c>
      <c r="E330" s="47" t="s">
        <v>16</v>
      </c>
      <c r="F330" s="47">
        <v>2018</v>
      </c>
      <c r="G330" s="47" t="s">
        <v>1292</v>
      </c>
      <c r="H330" s="48">
        <v>43555</v>
      </c>
      <c r="I330" s="48">
        <v>43602</v>
      </c>
      <c r="J330" s="48">
        <v>43602</v>
      </c>
      <c r="K330" s="47">
        <v>124534000</v>
      </c>
      <c r="L330" s="47">
        <v>127356000</v>
      </c>
      <c r="M330" s="47" t="s">
        <v>1919</v>
      </c>
      <c r="N330" s="49">
        <v>3090325000</v>
      </c>
      <c r="O330" s="50"/>
      <c r="P330" s="50"/>
      <c r="Q330" s="51"/>
      <c r="R330" s="49">
        <v>-1895142000</v>
      </c>
      <c r="S330" s="50"/>
      <c r="T330" s="50"/>
      <c r="U330" s="51"/>
      <c r="V330" s="52">
        <v>1195183000</v>
      </c>
      <c r="W330" s="52"/>
      <c r="X330" s="49">
        <v>-978717000</v>
      </c>
      <c r="Y330" s="50">
        <v>-476074000</v>
      </c>
      <c r="Z330" s="50"/>
      <c r="AA330" s="50"/>
      <c r="AB330" s="50">
        <v>-450482000</v>
      </c>
      <c r="AC330" s="50"/>
      <c r="AD330" s="50"/>
      <c r="AE330" s="51">
        <v>-52161000</v>
      </c>
      <c r="AF330" s="52">
        <v>216466000</v>
      </c>
      <c r="AG330" s="52">
        <v>-124674000</v>
      </c>
      <c r="AH330" s="49">
        <v>-32992000</v>
      </c>
      <c r="AI330" s="50"/>
      <c r="AJ330" s="51"/>
      <c r="AK330" s="54"/>
      <c r="AL330" s="50"/>
      <c r="AM330" s="50"/>
      <c r="AN330" s="51">
        <v>-91682000</v>
      </c>
      <c r="AO330" s="52">
        <v>91792000</v>
      </c>
      <c r="AP330" s="49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1"/>
      <c r="BD330" s="54">
        <v>91792000</v>
      </c>
      <c r="BE330" s="50">
        <v>41333000</v>
      </c>
      <c r="BF330" s="50"/>
      <c r="BG330" s="50"/>
      <c r="BH330" s="50"/>
      <c r="BI330" s="50"/>
      <c r="BJ330" s="56">
        <v>133125000</v>
      </c>
      <c r="BK330" s="49"/>
      <c r="BL330" s="50"/>
      <c r="BM330" s="51"/>
      <c r="BN330" s="39">
        <v>133125000</v>
      </c>
      <c r="BO330" s="58"/>
      <c r="BP330" s="39">
        <v>133125000</v>
      </c>
      <c r="BQ330" s="50"/>
      <c r="BR330" s="50"/>
      <c r="BS330" s="56">
        <v>133125000</v>
      </c>
    </row>
    <row r="331" spans="1:71" x14ac:dyDescent="0.2">
      <c r="A331" s="47" t="s">
        <v>1033</v>
      </c>
      <c r="B331" s="47" t="s">
        <v>1034</v>
      </c>
      <c r="C331" s="47" t="str">
        <f>VLOOKUP(A331,'[2]S&amp;P 500 Wikipedia'!A:D,3,FALSE)</f>
        <v>Consumer Discretionary</v>
      </c>
      <c r="D331" s="47">
        <v>403292</v>
      </c>
      <c r="E331" s="47" t="s">
        <v>16</v>
      </c>
      <c r="F331" s="47">
        <v>2018</v>
      </c>
      <c r="G331" s="47" t="s">
        <v>1292</v>
      </c>
      <c r="H331" s="48">
        <v>43465</v>
      </c>
      <c r="I331" s="48">
        <v>43518</v>
      </c>
      <c r="J331" s="48">
        <v>43518</v>
      </c>
      <c r="K331" s="47">
        <v>210570000</v>
      </c>
      <c r="L331" s="47">
        <v>211554000</v>
      </c>
      <c r="M331" s="47" t="s">
        <v>1920</v>
      </c>
      <c r="N331" s="49">
        <v>9493849000</v>
      </c>
      <c r="O331" s="50"/>
      <c r="P331" s="50"/>
      <c r="Q331" s="51"/>
      <c r="R331" s="49">
        <v>-5262207000</v>
      </c>
      <c r="S331" s="50"/>
      <c r="T331" s="50"/>
      <c r="U331" s="51"/>
      <c r="V331" s="52">
        <v>4231642000</v>
      </c>
      <c r="W331" s="52"/>
      <c r="X331" s="49">
        <v>-2336841000</v>
      </c>
      <c r="Y331" s="50">
        <v>-1303144000</v>
      </c>
      <c r="Z331" s="50"/>
      <c r="AA331" s="50"/>
      <c r="AB331" s="50"/>
      <c r="AC331" s="50">
        <v>-1033697000</v>
      </c>
      <c r="AD331" s="50"/>
      <c r="AE331" s="51"/>
      <c r="AF331" s="52">
        <v>1894801000</v>
      </c>
      <c r="AG331" s="52">
        <v>-79009000</v>
      </c>
      <c r="AH331" s="49">
        <v>-300872000</v>
      </c>
      <c r="AI331" s="50"/>
      <c r="AJ331" s="51"/>
      <c r="AK331" s="54"/>
      <c r="AL331" s="50"/>
      <c r="AM331" s="50">
        <v>210756000</v>
      </c>
      <c r="AN331" s="51">
        <v>11107000</v>
      </c>
      <c r="AO331" s="52">
        <v>1815792000</v>
      </c>
      <c r="AP331" s="49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1"/>
      <c r="BD331" s="54">
        <v>1815792000</v>
      </c>
      <c r="BE331" s="50"/>
      <c r="BF331" s="50"/>
      <c r="BG331" s="50"/>
      <c r="BH331" s="50"/>
      <c r="BI331" s="50"/>
      <c r="BJ331" s="56">
        <v>1815792000</v>
      </c>
      <c r="BK331" s="49"/>
      <c r="BL331" s="50"/>
      <c r="BM331" s="51"/>
      <c r="BN331" s="39">
        <v>1815792000</v>
      </c>
      <c r="BO331" s="58">
        <v>-4750000</v>
      </c>
      <c r="BP331" s="39">
        <v>1811042000</v>
      </c>
      <c r="BQ331" s="50"/>
      <c r="BR331" s="50"/>
      <c r="BS331" s="56">
        <v>1811042000</v>
      </c>
    </row>
    <row r="332" spans="1:71" x14ac:dyDescent="0.2">
      <c r="A332" s="47" t="s">
        <v>469</v>
      </c>
      <c r="B332" s="47" t="s">
        <v>470</v>
      </c>
      <c r="C332" s="47" t="str">
        <f>VLOOKUP(A332,'[2]S&amp;P 500 Wikipedia'!A:D,3,FALSE)</f>
        <v>Financials</v>
      </c>
      <c r="D332" s="47">
        <v>741323</v>
      </c>
      <c r="E332" s="47" t="s">
        <v>16</v>
      </c>
      <c r="F332" s="47">
        <v>2018</v>
      </c>
      <c r="G332" s="47" t="s">
        <v>1292</v>
      </c>
      <c r="H332" s="48">
        <v>43465</v>
      </c>
      <c r="I332" s="48">
        <v>43525</v>
      </c>
      <c r="J332" s="48">
        <v>43525</v>
      </c>
      <c r="K332" s="47">
        <v>40388000</v>
      </c>
      <c r="L332" s="47">
        <v>40586000</v>
      </c>
      <c r="M332" s="47" t="s">
        <v>1921</v>
      </c>
      <c r="N332" s="49">
        <v>7504772000</v>
      </c>
      <c r="O332" s="50"/>
      <c r="P332" s="50"/>
      <c r="Q332" s="51"/>
      <c r="R332" s="36">
        <v>0</v>
      </c>
      <c r="S332" s="50"/>
      <c r="T332" s="50"/>
      <c r="U332" s="51"/>
      <c r="V332" s="52">
        <v>7504772000</v>
      </c>
      <c r="W332" s="52"/>
      <c r="X332" s="49">
        <v>-1930303000</v>
      </c>
      <c r="Y332" s="50">
        <v>-1519030000</v>
      </c>
      <c r="Z332" s="50"/>
      <c r="AA332" s="50"/>
      <c r="AB332" s="50"/>
      <c r="AC332" s="50"/>
      <c r="AD332" s="50"/>
      <c r="AE332" s="51">
        <v>-411273000</v>
      </c>
      <c r="AF332" s="52">
        <v>5574469000</v>
      </c>
      <c r="AG332" s="52">
        <v>-31031000</v>
      </c>
      <c r="AH332" s="49">
        <v>-31031000</v>
      </c>
      <c r="AI332" s="50"/>
      <c r="AJ332" s="51"/>
      <c r="AK332" s="54"/>
      <c r="AL332" s="50"/>
      <c r="AM332" s="50"/>
      <c r="AN332" s="51"/>
      <c r="AO332" s="52">
        <v>5543438000</v>
      </c>
      <c r="AP332" s="49">
        <v>-5769909000</v>
      </c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1"/>
      <c r="BD332" s="54">
        <v>-226471000</v>
      </c>
      <c r="BE332" s="50">
        <v>330023000</v>
      </c>
      <c r="BF332" s="50"/>
      <c r="BG332" s="50"/>
      <c r="BH332" s="50"/>
      <c r="BI332" s="50"/>
      <c r="BJ332" s="56">
        <v>103552000</v>
      </c>
      <c r="BK332" s="49"/>
      <c r="BL332" s="50"/>
      <c r="BM332" s="51"/>
      <c r="BN332" s="39">
        <v>103552000</v>
      </c>
      <c r="BO332" s="58"/>
      <c r="BP332" s="39">
        <v>103552000</v>
      </c>
      <c r="BQ332" s="50"/>
      <c r="BR332" s="50"/>
      <c r="BS332" s="56">
        <v>103552000</v>
      </c>
    </row>
    <row r="333" spans="1:71" x14ac:dyDescent="0.2">
      <c r="A333" s="47" t="s">
        <v>1009</v>
      </c>
      <c r="B333" s="47" t="s">
        <v>1010</v>
      </c>
      <c r="C333" s="47" t="str">
        <f>VLOOKUP(A333,'[2]S&amp;P 500 Wikipedia'!A:D,3,FALSE)</f>
        <v>Health Care</v>
      </c>
      <c r="D333" s="47">
        <v>378206</v>
      </c>
      <c r="E333" s="47" t="s">
        <v>16</v>
      </c>
      <c r="F333" s="47">
        <v>2018</v>
      </c>
      <c r="G333" s="47" t="s">
        <v>1292</v>
      </c>
      <c r="H333" s="48">
        <v>43465</v>
      </c>
      <c r="I333" s="48">
        <v>43503</v>
      </c>
      <c r="J333" s="48">
        <v>43503</v>
      </c>
      <c r="K333" s="47">
        <v>107900000</v>
      </c>
      <c r="L333" s="47">
        <v>114800000</v>
      </c>
      <c r="M333" s="47" t="s">
        <v>1922</v>
      </c>
      <c r="N333" s="49">
        <v>6710800000</v>
      </c>
      <c r="O333" s="50"/>
      <c r="P333" s="50"/>
      <c r="Q333" s="51"/>
      <c r="R333" s="49">
        <v>-434100000</v>
      </c>
      <c r="S333" s="50"/>
      <c r="T333" s="50"/>
      <c r="U333" s="51"/>
      <c r="V333" s="52">
        <v>6276700000</v>
      </c>
      <c r="W333" s="52"/>
      <c r="X333" s="49">
        <v>-3742300000</v>
      </c>
      <c r="Y333" s="50">
        <v>-1556200000</v>
      </c>
      <c r="Z333" s="50"/>
      <c r="AA333" s="50"/>
      <c r="AB333" s="50">
        <v>-2186100000</v>
      </c>
      <c r="AC333" s="50"/>
      <c r="AD333" s="50"/>
      <c r="AE333" s="51"/>
      <c r="AF333" s="52">
        <v>2534400000</v>
      </c>
      <c r="AG333" s="52">
        <v>19100000</v>
      </c>
      <c r="AH333" s="49">
        <v>-28200000</v>
      </c>
      <c r="AI333" s="50"/>
      <c r="AJ333" s="51"/>
      <c r="AK333" s="54"/>
      <c r="AL333" s="50"/>
      <c r="AM333" s="50"/>
      <c r="AN333" s="51">
        <v>47300000</v>
      </c>
      <c r="AO333" s="52">
        <v>2553500000</v>
      </c>
      <c r="AP333" s="49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1"/>
      <c r="BD333" s="54">
        <v>2553500000</v>
      </c>
      <c r="BE333" s="50">
        <v>-109100000</v>
      </c>
      <c r="BF333" s="50"/>
      <c r="BG333" s="50"/>
      <c r="BH333" s="50"/>
      <c r="BI333" s="50"/>
      <c r="BJ333" s="56">
        <v>2444400000</v>
      </c>
      <c r="BK333" s="49"/>
      <c r="BL333" s="50"/>
      <c r="BM333" s="51"/>
      <c r="BN333" s="39">
        <v>2444400000</v>
      </c>
      <c r="BO333" s="58"/>
      <c r="BP333" s="39">
        <v>2444400000</v>
      </c>
      <c r="BQ333" s="50"/>
      <c r="BR333" s="50"/>
      <c r="BS333" s="56">
        <v>2444400000</v>
      </c>
    </row>
    <row r="334" spans="1:71" x14ac:dyDescent="0.2">
      <c r="A334" s="47" t="s">
        <v>1018</v>
      </c>
      <c r="B334" s="47" t="s">
        <v>1019</v>
      </c>
      <c r="C334" s="47" t="str">
        <f>VLOOKUP(A334,'[2]S&amp;P 500 Wikipedia'!A:D,3,FALSE)</f>
        <v>Industrials</v>
      </c>
      <c r="D334" s="47">
        <v>378208</v>
      </c>
      <c r="E334" s="47" t="s">
        <v>16</v>
      </c>
      <c r="F334" s="47">
        <v>2018</v>
      </c>
      <c r="G334" s="47" t="s">
        <v>1292</v>
      </c>
      <c r="H334" s="48">
        <v>43465</v>
      </c>
      <c r="I334" s="48">
        <v>43511</v>
      </c>
      <c r="J334" s="48">
        <v>43511</v>
      </c>
      <c r="K334" s="47">
        <v>120513000</v>
      </c>
      <c r="L334" s="47">
        <v>121602000</v>
      </c>
      <c r="M334" s="47" t="s">
        <v>1923</v>
      </c>
      <c r="N334" s="49">
        <v>5800271000</v>
      </c>
      <c r="O334" s="50"/>
      <c r="P334" s="50"/>
      <c r="Q334" s="51"/>
      <c r="R334" s="49">
        <v>-3390257000</v>
      </c>
      <c r="S334" s="50"/>
      <c r="T334" s="50"/>
      <c r="U334" s="51"/>
      <c r="V334" s="52">
        <v>2410014000</v>
      </c>
      <c r="W334" s="52"/>
      <c r="X334" s="49">
        <v>-1822794000</v>
      </c>
      <c r="Y334" s="50">
        <v>-1821089000</v>
      </c>
      <c r="Z334" s="50"/>
      <c r="AA334" s="50"/>
      <c r="AB334" s="50"/>
      <c r="AC334" s="50">
        <v>-1705000</v>
      </c>
      <c r="AD334" s="50"/>
      <c r="AE334" s="51"/>
      <c r="AF334" s="52">
        <v>587220000</v>
      </c>
      <c r="AG334" s="52">
        <v>4382000</v>
      </c>
      <c r="AH334" s="49">
        <v>4382000</v>
      </c>
      <c r="AI334" s="50"/>
      <c r="AJ334" s="51"/>
      <c r="AK334" s="54"/>
      <c r="AL334" s="50"/>
      <c r="AM334" s="50"/>
      <c r="AN334" s="51"/>
      <c r="AO334" s="52">
        <v>591602000</v>
      </c>
      <c r="AP334" s="49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1"/>
      <c r="BD334" s="54">
        <v>591602000</v>
      </c>
      <c r="BE334" s="50">
        <v>-157314000</v>
      </c>
      <c r="BF334" s="50"/>
      <c r="BG334" s="50"/>
      <c r="BH334" s="50"/>
      <c r="BI334" s="50"/>
      <c r="BJ334" s="56">
        <v>434288000</v>
      </c>
      <c r="BK334" s="49"/>
      <c r="BL334" s="50"/>
      <c r="BM334" s="51"/>
      <c r="BN334" s="39">
        <v>434288000</v>
      </c>
      <c r="BO334" s="58"/>
      <c r="BP334" s="39">
        <v>434288000</v>
      </c>
      <c r="BQ334" s="50"/>
      <c r="BR334" s="50"/>
      <c r="BS334" s="56">
        <v>434288000</v>
      </c>
    </row>
    <row r="335" spans="1:71" x14ac:dyDescent="0.2">
      <c r="A335" s="47" t="s">
        <v>1003</v>
      </c>
      <c r="B335" s="47" t="s">
        <v>1004</v>
      </c>
      <c r="C335" s="47" t="str">
        <f>VLOOKUP(A335,'[2]S&amp;P 500 Wikipedia'!A:D,3,FALSE)</f>
        <v>Consumer Discretionary</v>
      </c>
      <c r="D335" s="47">
        <v>331016</v>
      </c>
      <c r="E335" s="47" t="s">
        <v>16</v>
      </c>
      <c r="F335" s="47">
        <v>2018</v>
      </c>
      <c r="G335" s="47" t="s">
        <v>1292</v>
      </c>
      <c r="H335" s="48">
        <v>43555</v>
      </c>
      <c r="I335" s="48">
        <v>43601</v>
      </c>
      <c r="J335" s="48">
        <v>43601</v>
      </c>
      <c r="K335" s="47">
        <v>80600000</v>
      </c>
      <c r="L335" s="47">
        <v>81700000</v>
      </c>
      <c r="M335" s="47" t="s">
        <v>1924</v>
      </c>
      <c r="N335" s="49">
        <v>6313000000</v>
      </c>
      <c r="O335" s="50"/>
      <c r="P335" s="50"/>
      <c r="Q335" s="51"/>
      <c r="R335" s="49">
        <v>-2427000000</v>
      </c>
      <c r="S335" s="50"/>
      <c r="T335" s="50"/>
      <c r="U335" s="51"/>
      <c r="V335" s="52">
        <v>3886000000</v>
      </c>
      <c r="W335" s="52"/>
      <c r="X335" s="49">
        <v>-3168300000</v>
      </c>
      <c r="Y335" s="50">
        <v>-3168300000</v>
      </c>
      <c r="Z335" s="50"/>
      <c r="AA335" s="50"/>
      <c r="AB335" s="50"/>
      <c r="AC335" s="50"/>
      <c r="AD335" s="50"/>
      <c r="AE335" s="51"/>
      <c r="AF335" s="52">
        <v>717700000</v>
      </c>
      <c r="AG335" s="52">
        <v>20700000</v>
      </c>
      <c r="AH335" s="49">
        <v>20100000</v>
      </c>
      <c r="AI335" s="50"/>
      <c r="AJ335" s="51"/>
      <c r="AK335" s="54"/>
      <c r="AL335" s="50"/>
      <c r="AM335" s="50"/>
      <c r="AN335" s="51">
        <v>600000</v>
      </c>
      <c r="AO335" s="52">
        <v>738400000</v>
      </c>
      <c r="AP335" s="49">
        <v>-155900000</v>
      </c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1"/>
      <c r="BD335" s="54">
        <v>582500000</v>
      </c>
      <c r="BE335" s="50">
        <v>-151600000</v>
      </c>
      <c r="BF335" s="50"/>
      <c r="BG335" s="50"/>
      <c r="BH335" s="50"/>
      <c r="BI335" s="50"/>
      <c r="BJ335" s="56">
        <v>430900000</v>
      </c>
      <c r="BK335" s="49"/>
      <c r="BL335" s="50"/>
      <c r="BM335" s="51"/>
      <c r="BN335" s="39">
        <v>430900000</v>
      </c>
      <c r="BO335" s="58"/>
      <c r="BP335" s="39">
        <v>430900000</v>
      </c>
      <c r="BQ335" s="50"/>
      <c r="BR335" s="50"/>
      <c r="BS335" s="56">
        <v>430900000</v>
      </c>
    </row>
    <row r="336" spans="1:71" x14ac:dyDescent="0.2">
      <c r="A336" s="47" t="s">
        <v>1015</v>
      </c>
      <c r="B336" s="47" t="s">
        <v>1016</v>
      </c>
      <c r="C336" s="47" t="str">
        <f>VLOOKUP(A336,'[2]S&amp;P 500 Wikipedia'!A:D,3,FALSE)</f>
        <v>Health Care</v>
      </c>
      <c r="D336" s="47">
        <v>129653</v>
      </c>
      <c r="E336" s="47" t="s">
        <v>16</v>
      </c>
      <c r="F336" s="47">
        <v>2019</v>
      </c>
      <c r="G336" s="47" t="s">
        <v>1292</v>
      </c>
      <c r="H336" s="48">
        <v>43646</v>
      </c>
      <c r="I336" s="48">
        <v>43685</v>
      </c>
      <c r="J336" s="48">
        <v>43685</v>
      </c>
      <c r="K336" s="47">
        <v>143111000</v>
      </c>
      <c r="L336" s="47">
        <v>144484000</v>
      </c>
      <c r="M336" s="47" t="s">
        <v>1925</v>
      </c>
      <c r="N336" s="49">
        <v>2606572000</v>
      </c>
      <c r="O336" s="50"/>
      <c r="P336" s="50"/>
      <c r="Q336" s="51"/>
      <c r="R336" s="49">
        <v>-1069987000</v>
      </c>
      <c r="S336" s="50"/>
      <c r="T336" s="50"/>
      <c r="U336" s="51"/>
      <c r="V336" s="52">
        <v>1536585000</v>
      </c>
      <c r="W336" s="52"/>
      <c r="X336" s="49">
        <v>-910000000</v>
      </c>
      <c r="Y336" s="50">
        <v>-645010000</v>
      </c>
      <c r="Z336" s="50"/>
      <c r="AA336" s="50"/>
      <c r="AB336" s="50">
        <v>-180651000</v>
      </c>
      <c r="AC336" s="50"/>
      <c r="AD336" s="50"/>
      <c r="AE336" s="51">
        <v>-84339000</v>
      </c>
      <c r="AF336" s="52">
        <v>626585000</v>
      </c>
      <c r="AG336" s="52">
        <v>-44583000</v>
      </c>
      <c r="AH336" s="49">
        <v>-33857000</v>
      </c>
      <c r="AI336" s="50"/>
      <c r="AJ336" s="51"/>
      <c r="AK336" s="54"/>
      <c r="AL336" s="50"/>
      <c r="AM336" s="50"/>
      <c r="AN336" s="51">
        <v>-10726000</v>
      </c>
      <c r="AO336" s="52">
        <v>582002000</v>
      </c>
      <c r="AP336" s="49">
        <v>-47322000</v>
      </c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1"/>
      <c r="BD336" s="54">
        <v>534680000</v>
      </c>
      <c r="BE336" s="50">
        <v>-114255000</v>
      </c>
      <c r="BF336" s="50"/>
      <c r="BG336" s="50"/>
      <c r="BH336" s="50"/>
      <c r="BI336" s="50"/>
      <c r="BJ336" s="56">
        <v>420425000</v>
      </c>
      <c r="BK336" s="49"/>
      <c r="BL336" s="50"/>
      <c r="BM336" s="51"/>
      <c r="BN336" s="39">
        <v>420425000</v>
      </c>
      <c r="BO336" s="58">
        <v>-15833000</v>
      </c>
      <c r="BP336" s="39">
        <v>404592000</v>
      </c>
      <c r="BQ336" s="50"/>
      <c r="BR336" s="50"/>
      <c r="BS336" s="56">
        <v>404592000</v>
      </c>
    </row>
    <row r="337" spans="1:71" x14ac:dyDescent="0.2">
      <c r="A337" s="47" t="s">
        <v>1021</v>
      </c>
      <c r="B337" s="47" t="s">
        <v>1022</v>
      </c>
      <c r="C337" s="47" t="str">
        <f>VLOOKUP(A337,'[2]S&amp;P 500 Wikipedia'!A:D,3,FALSE)</f>
        <v>Industrials</v>
      </c>
      <c r="D337" s="47">
        <v>121874</v>
      </c>
      <c r="E337" s="47" t="s">
        <v>16</v>
      </c>
      <c r="F337" s="47">
        <v>2018</v>
      </c>
      <c r="G337" s="47" t="s">
        <v>1292</v>
      </c>
      <c r="H337" s="48">
        <v>43373</v>
      </c>
      <c r="I337" s="48">
        <v>43413</v>
      </c>
      <c r="J337" s="48">
        <v>43413</v>
      </c>
      <c r="K337" s="47">
        <v>125400000</v>
      </c>
      <c r="L337" s="47">
        <v>126900000</v>
      </c>
      <c r="M337" s="47" t="s">
        <v>1926</v>
      </c>
      <c r="N337" s="49">
        <v>6666000000</v>
      </c>
      <c r="O337" s="50"/>
      <c r="P337" s="50"/>
      <c r="Q337" s="51"/>
      <c r="R337" s="49">
        <v>-3793800000</v>
      </c>
      <c r="S337" s="50"/>
      <c r="T337" s="50"/>
      <c r="U337" s="51"/>
      <c r="V337" s="52">
        <v>2872200000</v>
      </c>
      <c r="W337" s="52"/>
      <c r="X337" s="49">
        <v>-1468400000</v>
      </c>
      <c r="Y337" s="50">
        <v>-1599000000</v>
      </c>
      <c r="Z337" s="50"/>
      <c r="AA337" s="50"/>
      <c r="AB337" s="50"/>
      <c r="AC337" s="50"/>
      <c r="AD337" s="50"/>
      <c r="AE337" s="51">
        <v>130600000</v>
      </c>
      <c r="AF337" s="52">
        <v>1403800000</v>
      </c>
      <c r="AG337" s="52">
        <v>-73000000</v>
      </c>
      <c r="AH337" s="49">
        <v>-73000000</v>
      </c>
      <c r="AI337" s="50"/>
      <c r="AJ337" s="51"/>
      <c r="AK337" s="54"/>
      <c r="AL337" s="50"/>
      <c r="AM337" s="50"/>
      <c r="AN337" s="51"/>
      <c r="AO337" s="52">
        <v>1330800000</v>
      </c>
      <c r="AP337" s="49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1"/>
      <c r="BD337" s="54">
        <v>1330800000</v>
      </c>
      <c r="BE337" s="50">
        <v>-795300000</v>
      </c>
      <c r="BF337" s="50"/>
      <c r="BG337" s="50"/>
      <c r="BH337" s="50"/>
      <c r="BI337" s="50"/>
      <c r="BJ337" s="56">
        <v>535500000</v>
      </c>
      <c r="BK337" s="49"/>
      <c r="BL337" s="50"/>
      <c r="BM337" s="51"/>
      <c r="BN337" s="39">
        <v>535500000</v>
      </c>
      <c r="BO337" s="58"/>
      <c r="BP337" s="39">
        <v>535500000</v>
      </c>
      <c r="BQ337" s="50"/>
      <c r="BR337" s="50"/>
      <c r="BS337" s="56">
        <v>535500000</v>
      </c>
    </row>
    <row r="338" spans="1:71" x14ac:dyDescent="0.2">
      <c r="A338" s="47" t="s">
        <v>1024</v>
      </c>
      <c r="B338" s="47" t="s">
        <v>1025</v>
      </c>
      <c r="C338" s="47" t="str">
        <f>VLOOKUP(A338,'[2]S&amp;P 500 Wikipedia'!A:D,3,FALSE)</f>
        <v>Industrials</v>
      </c>
      <c r="D338" s="47">
        <v>744726</v>
      </c>
      <c r="E338" s="47" t="s">
        <v>16</v>
      </c>
      <c r="F338" s="47">
        <v>2018</v>
      </c>
      <c r="G338" s="47" t="s">
        <v>1292</v>
      </c>
      <c r="H338" s="48">
        <v>43465</v>
      </c>
      <c r="I338" s="48">
        <v>43525</v>
      </c>
      <c r="J338" s="48">
        <v>43525</v>
      </c>
      <c r="K338" s="47">
        <v>327291000</v>
      </c>
      <c r="L338" s="47">
        <v>327291000</v>
      </c>
      <c r="M338" s="47" t="s">
        <v>1927</v>
      </c>
      <c r="N338" s="49">
        <v>1821565000</v>
      </c>
      <c r="O338" s="50"/>
      <c r="P338" s="50"/>
      <c r="Q338" s="51"/>
      <c r="R338" s="49">
        <v>-894437000</v>
      </c>
      <c r="S338" s="50"/>
      <c r="T338" s="50"/>
      <c r="U338" s="51"/>
      <c r="V338" s="52">
        <v>927128000</v>
      </c>
      <c r="W338" s="52"/>
      <c r="X338" s="49">
        <v>-617490000</v>
      </c>
      <c r="Y338" s="50">
        <v>-550698000</v>
      </c>
      <c r="Z338" s="50"/>
      <c r="AA338" s="50"/>
      <c r="AB338" s="50"/>
      <c r="AC338" s="50">
        <v>-66792000</v>
      </c>
      <c r="AD338" s="50"/>
      <c r="AE338" s="51"/>
      <c r="AF338" s="52">
        <v>309638000</v>
      </c>
      <c r="AG338" s="52">
        <v>220000</v>
      </c>
      <c r="AH338" s="49">
        <v>220000</v>
      </c>
      <c r="AI338" s="50"/>
      <c r="AJ338" s="51"/>
      <c r="AK338" s="54"/>
      <c r="AL338" s="50"/>
      <c r="AM338" s="50"/>
      <c r="AN338" s="51"/>
      <c r="AO338" s="52">
        <v>309858000</v>
      </c>
      <c r="AP338" s="49">
        <v>875000</v>
      </c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1"/>
      <c r="BD338" s="54">
        <v>310733000</v>
      </c>
      <c r="BE338" s="50">
        <v>-79070000</v>
      </c>
      <c r="BF338" s="50"/>
      <c r="BG338" s="50"/>
      <c r="BH338" s="50"/>
      <c r="BI338" s="50"/>
      <c r="BJ338" s="56">
        <v>231663000</v>
      </c>
      <c r="BK338" s="49"/>
      <c r="BL338" s="50"/>
      <c r="BM338" s="51"/>
      <c r="BN338" s="39">
        <v>231663000</v>
      </c>
      <c r="BO338" s="58"/>
      <c r="BP338" s="39">
        <v>231663000</v>
      </c>
      <c r="BQ338" s="50"/>
      <c r="BR338" s="50"/>
      <c r="BS338" s="56">
        <v>231663000</v>
      </c>
    </row>
    <row r="339" spans="1:71" x14ac:dyDescent="0.2">
      <c r="A339" s="47" t="s">
        <v>1027</v>
      </c>
      <c r="B339" s="47" t="s">
        <v>1028</v>
      </c>
      <c r="C339" s="47" t="str">
        <f>VLOOKUP(A339,'[2]S&amp;P 500 Wikipedia'!A:D,3,FALSE)</f>
        <v>Industrials</v>
      </c>
      <c r="D339" s="47">
        <v>119446</v>
      </c>
      <c r="E339" s="47" t="s">
        <v>16</v>
      </c>
      <c r="F339" s="47">
        <v>2018</v>
      </c>
      <c r="G339" s="47" t="s">
        <v>1292</v>
      </c>
      <c r="H339" s="48">
        <v>43465</v>
      </c>
      <c r="I339" s="48">
        <v>43521</v>
      </c>
      <c r="J339" s="48">
        <v>43521</v>
      </c>
      <c r="K339" s="47">
        <v>103200000</v>
      </c>
      <c r="L339" s="47">
        <v>104400000</v>
      </c>
      <c r="M339" s="47" t="s">
        <v>1928</v>
      </c>
      <c r="N339" s="49">
        <v>5191200000</v>
      </c>
      <c r="O339" s="50"/>
      <c r="P339" s="50"/>
      <c r="Q339" s="51"/>
      <c r="R339" s="49">
        <v>-1911700000</v>
      </c>
      <c r="S339" s="50"/>
      <c r="T339" s="50"/>
      <c r="U339" s="51"/>
      <c r="V339" s="52">
        <v>3279500000</v>
      </c>
      <c r="W339" s="52"/>
      <c r="X339" s="49">
        <v>-1883100000</v>
      </c>
      <c r="Y339" s="50">
        <v>-1883100000</v>
      </c>
      <c r="Z339" s="50"/>
      <c r="AA339" s="50"/>
      <c r="AB339" s="50"/>
      <c r="AC339" s="50"/>
      <c r="AD339" s="50"/>
      <c r="AE339" s="51"/>
      <c r="AF339" s="52">
        <v>1396400000</v>
      </c>
      <c r="AG339" s="52">
        <v>-182100000</v>
      </c>
      <c r="AH339" s="49">
        <v>-182100000</v>
      </c>
      <c r="AI339" s="50"/>
      <c r="AJ339" s="51"/>
      <c r="AK339" s="54"/>
      <c r="AL339" s="50"/>
      <c r="AM339" s="50"/>
      <c r="AN339" s="51">
        <v>0</v>
      </c>
      <c r="AO339" s="52">
        <v>1214300000</v>
      </c>
      <c r="AP339" s="49">
        <v>-15900000</v>
      </c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1"/>
      <c r="BD339" s="54">
        <v>1198400000</v>
      </c>
      <c r="BE339" s="50">
        <v>-254000000</v>
      </c>
      <c r="BF339" s="50"/>
      <c r="BG339" s="50"/>
      <c r="BH339" s="50"/>
      <c r="BI339" s="50"/>
      <c r="BJ339" s="56">
        <v>944400000</v>
      </c>
      <c r="BK339" s="49"/>
      <c r="BL339" s="50"/>
      <c r="BM339" s="51"/>
      <c r="BN339" s="39">
        <v>944400000</v>
      </c>
      <c r="BO339" s="58"/>
      <c r="BP339" s="39">
        <v>944400000</v>
      </c>
      <c r="BQ339" s="50"/>
      <c r="BR339" s="50"/>
      <c r="BS339" s="56">
        <v>944400000</v>
      </c>
    </row>
    <row r="340" spans="1:71" x14ac:dyDescent="0.2">
      <c r="A340" s="47" t="s">
        <v>1030</v>
      </c>
      <c r="B340" s="47" t="s">
        <v>1031</v>
      </c>
      <c r="C340" s="47" t="str">
        <f>VLOOKUP(A340,'[2]S&amp;P 500 Wikipedia'!A:D,3,FALSE)</f>
        <v>Consumer Discretionary</v>
      </c>
      <c r="D340" s="47">
        <v>200092</v>
      </c>
      <c r="E340" s="47" t="s">
        <v>16</v>
      </c>
      <c r="F340" s="47">
        <v>2018</v>
      </c>
      <c r="G340" s="47" t="s">
        <v>1292</v>
      </c>
      <c r="H340" s="48">
        <v>43524</v>
      </c>
      <c r="I340" s="48">
        <v>43557</v>
      </c>
      <c r="J340" s="48">
        <v>43557</v>
      </c>
      <c r="K340" s="47">
        <v>369533000</v>
      </c>
      <c r="L340" s="47">
        <v>372678000</v>
      </c>
      <c r="M340" s="47" t="s">
        <v>1929</v>
      </c>
      <c r="N340" s="49">
        <v>14983541000</v>
      </c>
      <c r="O340" s="50"/>
      <c r="P340" s="50"/>
      <c r="Q340" s="51"/>
      <c r="R340" s="49">
        <v>-10726277000</v>
      </c>
      <c r="S340" s="50"/>
      <c r="T340" s="50"/>
      <c r="U340" s="51"/>
      <c r="V340" s="52">
        <v>4257264000</v>
      </c>
      <c r="W340" s="52"/>
      <c r="X340" s="49">
        <v>-2216550000</v>
      </c>
      <c r="Y340" s="50">
        <v>-2216550000</v>
      </c>
      <c r="Z340" s="50"/>
      <c r="AA340" s="50"/>
      <c r="AB340" s="50"/>
      <c r="AC340" s="50"/>
      <c r="AD340" s="50"/>
      <c r="AE340" s="51"/>
      <c r="AF340" s="52">
        <v>2040714000</v>
      </c>
      <c r="AG340" s="52">
        <v>10162000</v>
      </c>
      <c r="AH340" s="49">
        <v>10162000</v>
      </c>
      <c r="AI340" s="50"/>
      <c r="AJ340" s="51"/>
      <c r="AK340" s="54"/>
      <c r="AL340" s="50"/>
      <c r="AM340" s="50"/>
      <c r="AN340" s="51"/>
      <c r="AO340" s="52">
        <v>2050876000</v>
      </c>
      <c r="AP340" s="49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1"/>
      <c r="BD340" s="54">
        <v>2050876000</v>
      </c>
      <c r="BE340" s="50">
        <v>-463419000</v>
      </c>
      <c r="BF340" s="50"/>
      <c r="BG340" s="50"/>
      <c r="BH340" s="50"/>
      <c r="BI340" s="50"/>
      <c r="BJ340" s="56">
        <v>1587457000</v>
      </c>
      <c r="BK340" s="49"/>
      <c r="BL340" s="50"/>
      <c r="BM340" s="51"/>
      <c r="BN340" s="39">
        <v>1587457000</v>
      </c>
      <c r="BO340" s="58"/>
      <c r="BP340" s="39">
        <v>1587457000</v>
      </c>
      <c r="BQ340" s="50"/>
      <c r="BR340" s="50"/>
      <c r="BS340" s="56">
        <v>1587457000</v>
      </c>
    </row>
    <row r="341" spans="1:71" x14ac:dyDescent="0.2">
      <c r="A341" s="47" t="s">
        <v>1012</v>
      </c>
      <c r="B341" s="47" t="s">
        <v>1013</v>
      </c>
      <c r="C341" s="47" t="str">
        <f>VLOOKUP(A341,'[2]S&amp;P 500 Wikipedia'!A:D,3,FALSE)</f>
        <v>Industrials</v>
      </c>
      <c r="D341" s="47">
        <v>101495</v>
      </c>
      <c r="E341" s="47" t="s">
        <v>16</v>
      </c>
      <c r="F341" s="47">
        <v>2018</v>
      </c>
      <c r="G341" s="47" t="s">
        <v>1292</v>
      </c>
      <c r="H341" s="48">
        <v>43465</v>
      </c>
      <c r="I341" s="48">
        <v>43504</v>
      </c>
      <c r="J341" s="48">
        <v>43504</v>
      </c>
      <c r="K341" s="47">
        <v>326900000</v>
      </c>
      <c r="L341" s="47">
        <v>328400000</v>
      </c>
      <c r="M341" s="47" t="s">
        <v>1930</v>
      </c>
      <c r="N341" s="49">
        <v>10040900000</v>
      </c>
      <c r="O341" s="50"/>
      <c r="P341" s="50"/>
      <c r="Q341" s="51"/>
      <c r="R341" s="49">
        <v>-6150000000</v>
      </c>
      <c r="S341" s="50"/>
      <c r="T341" s="50"/>
      <c r="U341" s="51"/>
      <c r="V341" s="52">
        <v>3890900000</v>
      </c>
      <c r="W341" s="52"/>
      <c r="X341" s="49">
        <v>-2092900000</v>
      </c>
      <c r="Y341" s="50">
        <v>-1059500000</v>
      </c>
      <c r="Z341" s="50"/>
      <c r="AA341" s="50"/>
      <c r="AB341" s="50"/>
      <c r="AC341" s="50">
        <v>-1033400000</v>
      </c>
      <c r="AD341" s="50"/>
      <c r="AE341" s="51"/>
      <c r="AF341" s="52">
        <v>1798000000</v>
      </c>
      <c r="AG341" s="52">
        <v>-378800000</v>
      </c>
      <c r="AH341" s="49">
        <v>-382200000</v>
      </c>
      <c r="AI341" s="50"/>
      <c r="AJ341" s="51"/>
      <c r="AK341" s="54"/>
      <c r="AL341" s="50"/>
      <c r="AM341" s="50"/>
      <c r="AN341" s="51">
        <v>3400000</v>
      </c>
      <c r="AO341" s="52">
        <v>1419200000</v>
      </c>
      <c r="AP341" s="49">
        <v>-98300000</v>
      </c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1"/>
      <c r="BD341" s="54">
        <v>1320900000</v>
      </c>
      <c r="BE341" s="50">
        <v>-283300000</v>
      </c>
      <c r="BF341" s="50"/>
      <c r="BG341" s="50"/>
      <c r="BH341" s="50"/>
      <c r="BI341" s="50"/>
      <c r="BJ341" s="56">
        <v>1037600000</v>
      </c>
      <c r="BK341" s="49"/>
      <c r="BL341" s="50"/>
      <c r="BM341" s="51"/>
      <c r="BN341" s="39">
        <v>1037600000</v>
      </c>
      <c r="BO341" s="58">
        <v>-700000</v>
      </c>
      <c r="BP341" s="39">
        <v>1036900000</v>
      </c>
      <c r="BQ341" s="50"/>
      <c r="BR341" s="50"/>
      <c r="BS341" s="56">
        <v>1036900000</v>
      </c>
    </row>
    <row r="342" spans="1:71" x14ac:dyDescent="0.2">
      <c r="A342" s="47" t="s">
        <v>1042</v>
      </c>
      <c r="B342" s="47" t="s">
        <v>1043</v>
      </c>
      <c r="C342" s="47" t="str">
        <f>VLOOKUP(A342,'[2]S&amp;P 500 Wikipedia'!A:D,3,FALSE)</f>
        <v>Real Estate</v>
      </c>
      <c r="D342" s="47">
        <v>100897</v>
      </c>
      <c r="E342" s="47" t="s">
        <v>16</v>
      </c>
      <c r="F342" s="47">
        <v>2018</v>
      </c>
      <c r="G342" s="47" t="s">
        <v>1292</v>
      </c>
      <c r="H342" s="48">
        <v>43465</v>
      </c>
      <c r="I342" s="48">
        <v>43524</v>
      </c>
      <c r="J342" s="48">
        <v>43524</v>
      </c>
      <c r="K342" s="47">
        <v>114909000</v>
      </c>
      <c r="L342" s="47">
        <v>116515000</v>
      </c>
      <c r="M342" s="47" t="s">
        <v>1931</v>
      </c>
      <c r="N342" s="49">
        <v>1865695000</v>
      </c>
      <c r="O342" s="50"/>
      <c r="P342" s="50"/>
      <c r="Q342" s="51"/>
      <c r="R342" s="49">
        <v>-468795000</v>
      </c>
      <c r="S342" s="50"/>
      <c r="T342" s="50"/>
      <c r="U342" s="51"/>
      <c r="V342" s="52">
        <v>1396900000</v>
      </c>
      <c r="W342" s="52"/>
      <c r="X342" s="49">
        <v>-852734000</v>
      </c>
      <c r="Y342" s="50">
        <v>-142526000</v>
      </c>
      <c r="Z342" s="50"/>
      <c r="AA342" s="50"/>
      <c r="AB342" s="50"/>
      <c r="AC342" s="50">
        <v>-672113000</v>
      </c>
      <c r="AD342" s="50"/>
      <c r="AE342" s="51">
        <v>-38095000</v>
      </c>
      <c r="AF342" s="52">
        <v>544166000</v>
      </c>
      <c r="AG342" s="52">
        <v>-492482000</v>
      </c>
      <c r="AH342" s="49">
        <v>-369486000</v>
      </c>
      <c r="AI342" s="50"/>
      <c r="AJ342" s="51"/>
      <c r="AK342" s="54"/>
      <c r="AL342" s="50"/>
      <c r="AM342" s="50"/>
      <c r="AN342" s="51">
        <v>-122996000</v>
      </c>
      <c r="AO342" s="52">
        <v>51684000</v>
      </c>
      <c r="AP342" s="49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1"/>
      <c r="BD342" s="54">
        <v>51684000</v>
      </c>
      <c r="BE342" s="50">
        <v>-4233000</v>
      </c>
      <c r="BF342" s="50"/>
      <c r="BG342" s="50"/>
      <c r="BH342" s="50"/>
      <c r="BI342" s="50"/>
      <c r="BJ342" s="56">
        <v>47451000</v>
      </c>
      <c r="BK342" s="49"/>
      <c r="BL342" s="50"/>
      <c r="BM342" s="51"/>
      <c r="BN342" s="39">
        <v>47451000</v>
      </c>
      <c r="BO342" s="58"/>
      <c r="BP342" s="39">
        <v>47451000</v>
      </c>
      <c r="BQ342" s="50"/>
      <c r="BR342" s="50"/>
      <c r="BS342" s="56">
        <v>47451000</v>
      </c>
    </row>
    <row r="343" spans="1:71" x14ac:dyDescent="0.2">
      <c r="A343" s="47" t="s">
        <v>1084</v>
      </c>
      <c r="B343" s="47" t="s">
        <v>1085</v>
      </c>
      <c r="C343" s="47" t="str">
        <f>VLOOKUP(A343,'[2]S&amp;P 500 Wikipedia'!A:D,3,FALSE)</f>
        <v>Consumer Discretionary</v>
      </c>
      <c r="D343" s="47">
        <v>86689</v>
      </c>
      <c r="E343" s="47" t="s">
        <v>16</v>
      </c>
      <c r="F343" s="47">
        <v>2018</v>
      </c>
      <c r="G343" s="47" t="s">
        <v>1292</v>
      </c>
      <c r="H343" s="48">
        <v>43373</v>
      </c>
      <c r="I343" s="48">
        <v>43420</v>
      </c>
      <c r="J343" s="48">
        <v>43420</v>
      </c>
      <c r="K343" s="47">
        <v>1382700000</v>
      </c>
      <c r="L343" s="47">
        <v>1394600000</v>
      </c>
      <c r="M343" s="47" t="s">
        <v>1932</v>
      </c>
      <c r="N343" s="49">
        <v>24719500000</v>
      </c>
      <c r="O343" s="50"/>
      <c r="P343" s="50"/>
      <c r="Q343" s="51"/>
      <c r="R343" s="49">
        <v>-10174500000</v>
      </c>
      <c r="S343" s="50"/>
      <c r="T343" s="50"/>
      <c r="U343" s="51"/>
      <c r="V343" s="52">
        <v>14545000000</v>
      </c>
      <c r="W343" s="52"/>
      <c r="X343" s="49">
        <v>-10738500000</v>
      </c>
      <c r="Y343" s="50">
        <v>-8952200000</v>
      </c>
      <c r="Z343" s="50"/>
      <c r="AA343" s="50"/>
      <c r="AB343" s="50"/>
      <c r="AC343" s="50">
        <v>-1247000000</v>
      </c>
      <c r="AD343" s="50"/>
      <c r="AE343" s="51">
        <v>-539300000</v>
      </c>
      <c r="AF343" s="52">
        <v>3806500000</v>
      </c>
      <c r="AG343" s="52">
        <v>322300000</v>
      </c>
      <c r="AH343" s="49">
        <v>-170300000</v>
      </c>
      <c r="AI343" s="50"/>
      <c r="AJ343" s="51"/>
      <c r="AK343" s="54"/>
      <c r="AL343" s="50"/>
      <c r="AM343" s="50">
        <v>301200000</v>
      </c>
      <c r="AN343" s="51">
        <v>191400000</v>
      </c>
      <c r="AO343" s="52">
        <v>4128800000</v>
      </c>
      <c r="AP343" s="49">
        <v>1651200000</v>
      </c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1"/>
      <c r="BD343" s="54">
        <v>5780000000</v>
      </c>
      <c r="BE343" s="50">
        <v>-1262000000</v>
      </c>
      <c r="BF343" s="50"/>
      <c r="BG343" s="50"/>
      <c r="BH343" s="50"/>
      <c r="BI343" s="50"/>
      <c r="BJ343" s="56">
        <v>4518000000</v>
      </c>
      <c r="BK343" s="49"/>
      <c r="BL343" s="50"/>
      <c r="BM343" s="51"/>
      <c r="BN343" s="39">
        <v>4518000000</v>
      </c>
      <c r="BO343" s="58">
        <v>300000</v>
      </c>
      <c r="BP343" s="39">
        <v>4518300000</v>
      </c>
      <c r="BQ343" s="50"/>
      <c r="BR343" s="50"/>
      <c r="BS343" s="56">
        <v>4518300000</v>
      </c>
    </row>
    <row r="344" spans="1:71" x14ac:dyDescent="0.2">
      <c r="A344" s="47" t="s">
        <v>1051</v>
      </c>
      <c r="B344" s="47" t="s">
        <v>1052</v>
      </c>
      <c r="C344" s="47" t="str">
        <f>VLOOKUP(A344,'[2]S&amp;P 500 Wikipedia'!A:D,3,FALSE)</f>
        <v>Materials</v>
      </c>
      <c r="D344" s="47">
        <v>378213</v>
      </c>
      <c r="E344" s="47" t="s">
        <v>16</v>
      </c>
      <c r="F344" s="47">
        <v>2018</v>
      </c>
      <c r="G344" s="47" t="s">
        <v>1292</v>
      </c>
      <c r="H344" s="48">
        <v>43465</v>
      </c>
      <c r="I344" s="48">
        <v>43515</v>
      </c>
      <c r="J344" s="48">
        <v>43515</v>
      </c>
      <c r="K344" s="47">
        <v>159400000</v>
      </c>
      <c r="L344" s="47">
        <v>160200000</v>
      </c>
      <c r="M344" s="47" t="s">
        <v>1933</v>
      </c>
      <c r="N344" s="49">
        <v>4732700000</v>
      </c>
      <c r="O344" s="50"/>
      <c r="P344" s="50"/>
      <c r="Q344" s="51"/>
      <c r="R344" s="49">
        <v>-3230600000</v>
      </c>
      <c r="S344" s="50"/>
      <c r="T344" s="50"/>
      <c r="U344" s="51"/>
      <c r="V344" s="52">
        <v>1502100000</v>
      </c>
      <c r="W344" s="52"/>
      <c r="X344" s="49">
        <v>-798000000</v>
      </c>
      <c r="Y344" s="50">
        <v>-782300000</v>
      </c>
      <c r="Z344" s="50"/>
      <c r="AA344" s="50"/>
      <c r="AB344" s="50"/>
      <c r="AC344" s="50">
        <v>-15700000</v>
      </c>
      <c r="AD344" s="50"/>
      <c r="AE344" s="51"/>
      <c r="AF344" s="52">
        <v>704100000</v>
      </c>
      <c r="AG344" s="52">
        <v>-196000000</v>
      </c>
      <c r="AH344" s="49">
        <v>-177900000</v>
      </c>
      <c r="AI344" s="50"/>
      <c r="AJ344" s="51"/>
      <c r="AK344" s="54"/>
      <c r="AL344" s="50"/>
      <c r="AM344" s="50"/>
      <c r="AN344" s="51">
        <v>-18100000</v>
      </c>
      <c r="AO344" s="52">
        <v>508100000</v>
      </c>
      <c r="AP344" s="49">
        <v>-50300000</v>
      </c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1"/>
      <c r="BD344" s="54">
        <v>457800000</v>
      </c>
      <c r="BE344" s="50">
        <v>-307500000</v>
      </c>
      <c r="BF344" s="50"/>
      <c r="BG344" s="50"/>
      <c r="BH344" s="50"/>
      <c r="BI344" s="50"/>
      <c r="BJ344" s="56">
        <v>150300000</v>
      </c>
      <c r="BK344" s="49">
        <v>42800000</v>
      </c>
      <c r="BL344" s="50">
        <v>42800000</v>
      </c>
      <c r="BM344" s="51"/>
      <c r="BN344" s="39">
        <v>193100000</v>
      </c>
      <c r="BO344" s="58"/>
      <c r="BP344" s="39">
        <v>193100000</v>
      </c>
      <c r="BQ344" s="50"/>
      <c r="BR344" s="50"/>
      <c r="BS344" s="56">
        <v>193100000</v>
      </c>
    </row>
    <row r="345" spans="1:71" x14ac:dyDescent="0.2">
      <c r="A345" s="47" t="s">
        <v>1060</v>
      </c>
      <c r="B345" s="47" t="s">
        <v>1061</v>
      </c>
      <c r="C345" s="47" t="str">
        <f>VLOOKUP(A345,'[2]S&amp;P 500 Wikipedia'!A:D,3,FALSE)</f>
        <v>Materials</v>
      </c>
      <c r="D345" s="47">
        <v>378215</v>
      </c>
      <c r="E345" s="47" t="s">
        <v>16</v>
      </c>
      <c r="F345" s="47">
        <v>2018</v>
      </c>
      <c r="G345" s="47" t="s">
        <v>1292</v>
      </c>
      <c r="H345" s="48">
        <v>43465</v>
      </c>
      <c r="I345" s="48">
        <v>43518</v>
      </c>
      <c r="J345" s="48">
        <v>43518</v>
      </c>
      <c r="K345" s="47">
        <v>92992457</v>
      </c>
      <c r="L345" s="47">
        <v>94988070</v>
      </c>
      <c r="M345" s="47" t="s">
        <v>1934</v>
      </c>
      <c r="N345" s="49">
        <v>17534493000</v>
      </c>
      <c r="O345" s="50"/>
      <c r="P345" s="50"/>
      <c r="Q345" s="51"/>
      <c r="R345" s="49">
        <v>-10115931000</v>
      </c>
      <c r="S345" s="50"/>
      <c r="T345" s="50"/>
      <c r="U345" s="51"/>
      <c r="V345" s="52">
        <v>7418562000</v>
      </c>
      <c r="W345" s="52"/>
      <c r="X345" s="49">
        <v>-5541014000</v>
      </c>
      <c r="Y345" s="50">
        <v>-5033780000</v>
      </c>
      <c r="Z345" s="50"/>
      <c r="AA345" s="50"/>
      <c r="AB345" s="50"/>
      <c r="AC345" s="50">
        <v>-318112000</v>
      </c>
      <c r="AD345" s="50"/>
      <c r="AE345" s="51">
        <v>-189122000</v>
      </c>
      <c r="AF345" s="52">
        <v>1877548000</v>
      </c>
      <c r="AG345" s="52">
        <v>-381565000</v>
      </c>
      <c r="AH345" s="49">
        <v>-366734000</v>
      </c>
      <c r="AI345" s="50"/>
      <c r="AJ345" s="51"/>
      <c r="AK345" s="54">
        <v>5286000</v>
      </c>
      <c r="AL345" s="50"/>
      <c r="AM345" s="50"/>
      <c r="AN345" s="51">
        <v>-20117000</v>
      </c>
      <c r="AO345" s="52">
        <v>1495983000</v>
      </c>
      <c r="AP345" s="49">
        <v>-136333000</v>
      </c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1"/>
      <c r="BD345" s="54">
        <v>1359650000</v>
      </c>
      <c r="BE345" s="50">
        <v>-250904000</v>
      </c>
      <c r="BF345" s="50"/>
      <c r="BG345" s="50"/>
      <c r="BH345" s="50"/>
      <c r="BI345" s="50"/>
      <c r="BJ345" s="56">
        <v>1108746000</v>
      </c>
      <c r="BK345" s="49">
        <v>0</v>
      </c>
      <c r="BL345" s="50">
        <v>0</v>
      </c>
      <c r="BM345" s="51"/>
      <c r="BN345" s="39">
        <v>1108746000</v>
      </c>
      <c r="BO345" s="58"/>
      <c r="BP345" s="39">
        <v>1108746000</v>
      </c>
      <c r="BQ345" s="50"/>
      <c r="BR345" s="50"/>
      <c r="BS345" s="56">
        <v>1108746000</v>
      </c>
    </row>
    <row r="346" spans="1:71" x14ac:dyDescent="0.2">
      <c r="A346" s="47" t="s">
        <v>694</v>
      </c>
      <c r="B346" s="47" t="s">
        <v>695</v>
      </c>
      <c r="C346" s="47" t="str">
        <f>VLOOKUP(A346,'[2]S&amp;P 500 Wikipedia'!A:D,3,FALSE)</f>
        <v>Consumer Staples</v>
      </c>
      <c r="D346" s="47">
        <v>254348</v>
      </c>
      <c r="E346" s="47" t="s">
        <v>16</v>
      </c>
      <c r="F346" s="47">
        <v>2019</v>
      </c>
      <c r="G346" s="47" t="s">
        <v>1292</v>
      </c>
      <c r="H346" s="48">
        <v>43585</v>
      </c>
      <c r="I346" s="48">
        <v>43633</v>
      </c>
      <c r="J346" s="48">
        <v>43633</v>
      </c>
      <c r="K346" s="47">
        <v>113100000</v>
      </c>
      <c r="L346" s="47">
        <v>113100000</v>
      </c>
      <c r="M346" s="47" t="s">
        <v>1935</v>
      </c>
      <c r="N346" s="49">
        <v>7838000000</v>
      </c>
      <c r="O346" s="50"/>
      <c r="P346" s="50"/>
      <c r="Q346" s="51"/>
      <c r="R346" s="49">
        <v>-4922300000</v>
      </c>
      <c r="S346" s="50"/>
      <c r="T346" s="50"/>
      <c r="U346" s="51"/>
      <c r="V346" s="52">
        <v>2915700000</v>
      </c>
      <c r="W346" s="52"/>
      <c r="X346" s="49">
        <v>-1717900000</v>
      </c>
      <c r="Y346" s="50">
        <v>-1508600000</v>
      </c>
      <c r="Z346" s="50"/>
      <c r="AA346" s="50"/>
      <c r="AB346" s="50"/>
      <c r="AC346" s="50">
        <v>-240300000</v>
      </c>
      <c r="AD346" s="50"/>
      <c r="AE346" s="51">
        <v>31000000</v>
      </c>
      <c r="AF346" s="52">
        <v>1197800000</v>
      </c>
      <c r="AG346" s="52">
        <v>-227000000</v>
      </c>
      <c r="AH346" s="49">
        <v>-207900000</v>
      </c>
      <c r="AI346" s="50"/>
      <c r="AJ346" s="51"/>
      <c r="AK346" s="54"/>
      <c r="AL346" s="50"/>
      <c r="AM346" s="50"/>
      <c r="AN346" s="51">
        <v>-19100000</v>
      </c>
      <c r="AO346" s="52">
        <v>970800000</v>
      </c>
      <c r="AP346" s="49">
        <v>-269200000</v>
      </c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1"/>
      <c r="BD346" s="54">
        <v>701600000</v>
      </c>
      <c r="BE346" s="50">
        <v>-187200000</v>
      </c>
      <c r="BF346" s="50"/>
      <c r="BG346" s="50"/>
      <c r="BH346" s="50"/>
      <c r="BI346" s="50"/>
      <c r="BJ346" s="56">
        <v>514400000</v>
      </c>
      <c r="BK346" s="49"/>
      <c r="BL346" s="50"/>
      <c r="BM346" s="51"/>
      <c r="BN346" s="39">
        <v>514400000</v>
      </c>
      <c r="BO346" s="58"/>
      <c r="BP346" s="39">
        <v>514400000</v>
      </c>
      <c r="BQ346" s="50"/>
      <c r="BR346" s="50"/>
      <c r="BS346" s="56">
        <v>514400000</v>
      </c>
    </row>
    <row r="347" spans="1:71" x14ac:dyDescent="0.2">
      <c r="A347" s="47" t="s">
        <v>1045</v>
      </c>
      <c r="B347" s="47" t="s">
        <v>1046</v>
      </c>
      <c r="C347" s="47" t="str">
        <f>VLOOKUP(A347,'[2]S&amp;P 500 Wikipedia'!A:D,3,FALSE)</f>
        <v>Energy</v>
      </c>
      <c r="D347" s="47">
        <v>353500</v>
      </c>
      <c r="E347" s="47" t="s">
        <v>16</v>
      </c>
      <c r="F347" s="47">
        <v>2018</v>
      </c>
      <c r="G347" s="47" t="s">
        <v>1292</v>
      </c>
      <c r="H347" s="48">
        <v>43465</v>
      </c>
      <c r="I347" s="48">
        <v>43488</v>
      </c>
      <c r="J347" s="48">
        <v>43488</v>
      </c>
      <c r="K347" s="47">
        <v>1385000000</v>
      </c>
      <c r="L347" s="47">
        <v>1393000000</v>
      </c>
      <c r="M347" s="47" t="s">
        <v>1936</v>
      </c>
      <c r="N347" s="49">
        <v>32815000000</v>
      </c>
      <c r="O347" s="50"/>
      <c r="P347" s="50"/>
      <c r="Q347" s="51"/>
      <c r="R347" s="49">
        <v>-28478000000</v>
      </c>
      <c r="S347" s="50"/>
      <c r="T347" s="50"/>
      <c r="U347" s="51"/>
      <c r="V347" s="52">
        <v>4337000000</v>
      </c>
      <c r="W347" s="52">
        <v>149000000</v>
      </c>
      <c r="X347" s="49">
        <v>-1146000000</v>
      </c>
      <c r="Y347" s="50">
        <v>-444000000</v>
      </c>
      <c r="Z347" s="50"/>
      <c r="AA347" s="50"/>
      <c r="AB347" s="50">
        <v>-702000000</v>
      </c>
      <c r="AC347" s="50"/>
      <c r="AD347" s="50"/>
      <c r="AE347" s="51"/>
      <c r="AF347" s="52">
        <v>3340000000</v>
      </c>
      <c r="AG347" s="52">
        <v>-575000000</v>
      </c>
      <c r="AH347" s="49">
        <v>-575000000</v>
      </c>
      <c r="AI347" s="50"/>
      <c r="AJ347" s="51"/>
      <c r="AK347" s="54"/>
      <c r="AL347" s="50"/>
      <c r="AM347" s="50"/>
      <c r="AN347" s="51"/>
      <c r="AO347" s="52">
        <v>2765000000</v>
      </c>
      <c r="AP347" s="49">
        <v>-141000000</v>
      </c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1"/>
      <c r="BD347" s="54">
        <v>2624000000</v>
      </c>
      <c r="BE347" s="50">
        <v>-447000000</v>
      </c>
      <c r="BF347" s="50"/>
      <c r="BG347" s="50"/>
      <c r="BH347" s="50"/>
      <c r="BI347" s="50"/>
      <c r="BJ347" s="56">
        <v>2177000000</v>
      </c>
      <c r="BK347" s="49"/>
      <c r="BL347" s="50"/>
      <c r="BM347" s="51"/>
      <c r="BN347" s="39">
        <v>2177000000</v>
      </c>
      <c r="BO347" s="58">
        <v>-39000000</v>
      </c>
      <c r="BP347" s="39">
        <v>2138000000</v>
      </c>
      <c r="BQ347" s="50"/>
      <c r="BR347" s="50"/>
      <c r="BS347" s="56">
        <v>2138000000</v>
      </c>
    </row>
    <row r="348" spans="1:71" x14ac:dyDescent="0.2">
      <c r="A348" s="47" t="s">
        <v>1069</v>
      </c>
      <c r="B348" s="47" t="s">
        <v>1070</v>
      </c>
      <c r="C348" s="47" t="str">
        <f>VLOOKUP(A348,'[2]S&amp;P 500 Wikipedia'!A:D,3,FALSE)</f>
        <v>Real Estate</v>
      </c>
      <c r="D348" s="47">
        <v>127650</v>
      </c>
      <c r="E348" s="47" t="s">
        <v>16</v>
      </c>
      <c r="F348" s="47">
        <v>2018</v>
      </c>
      <c r="G348" s="47" t="s">
        <v>1292</v>
      </c>
      <c r="H348" s="48">
        <v>43465</v>
      </c>
      <c r="I348" s="48">
        <v>43523</v>
      </c>
      <c r="J348" s="48">
        <v>43523</v>
      </c>
      <c r="K348" s="47">
        <v>86753000</v>
      </c>
      <c r="L348" s="47">
        <v>91530000</v>
      </c>
      <c r="M348" s="47" t="s">
        <v>1937</v>
      </c>
      <c r="N348" s="49">
        <v>1227392000</v>
      </c>
      <c r="O348" s="50"/>
      <c r="P348" s="50"/>
      <c r="Q348" s="51"/>
      <c r="R348" s="49">
        <v>-448663000</v>
      </c>
      <c r="S348" s="50"/>
      <c r="T348" s="50"/>
      <c r="U348" s="51"/>
      <c r="V348" s="52">
        <v>778729000</v>
      </c>
      <c r="W348" s="52"/>
      <c r="X348" s="49">
        <v>-384546000</v>
      </c>
      <c r="Y348" s="50">
        <v>-92631000</v>
      </c>
      <c r="Z348" s="50"/>
      <c r="AA348" s="50"/>
      <c r="AB348" s="50"/>
      <c r="AC348" s="50">
        <v>-279507000</v>
      </c>
      <c r="AD348" s="50"/>
      <c r="AE348" s="51">
        <v>-12408000</v>
      </c>
      <c r="AF348" s="52">
        <v>394183000</v>
      </c>
      <c r="AG348" s="52">
        <v>-201358000</v>
      </c>
      <c r="AH348" s="49">
        <v>-208669000</v>
      </c>
      <c r="AI348" s="50"/>
      <c r="AJ348" s="51"/>
      <c r="AK348" s="54"/>
      <c r="AL348" s="50"/>
      <c r="AM348" s="50">
        <v>7311000</v>
      </c>
      <c r="AN348" s="51"/>
      <c r="AO348" s="52">
        <v>192825000</v>
      </c>
      <c r="AP348" s="49">
        <v>78031000</v>
      </c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1"/>
      <c r="BD348" s="54">
        <v>270856000</v>
      </c>
      <c r="BE348" s="50"/>
      <c r="BF348" s="50"/>
      <c r="BG348" s="50"/>
      <c r="BH348" s="50"/>
      <c r="BI348" s="50"/>
      <c r="BJ348" s="56">
        <v>270856000</v>
      </c>
      <c r="BK348" s="49"/>
      <c r="BL348" s="50"/>
      <c r="BM348" s="51"/>
      <c r="BN348" s="39">
        <v>270856000</v>
      </c>
      <c r="BO348" s="58">
        <v>-23594000</v>
      </c>
      <c r="BP348" s="39">
        <v>247262000</v>
      </c>
      <c r="BQ348" s="50">
        <v>-14950000</v>
      </c>
      <c r="BR348" s="50"/>
      <c r="BS348" s="56">
        <v>232312000</v>
      </c>
    </row>
    <row r="349" spans="1:71" x14ac:dyDescent="0.2">
      <c r="A349" s="47" t="s">
        <v>1072</v>
      </c>
      <c r="B349" s="47" t="s">
        <v>1073</v>
      </c>
      <c r="C349" s="47" t="str">
        <f>VLOOKUP(A349,'[2]S&amp;P 500 Wikipedia'!A:D,3,FALSE)</f>
        <v>Industrials</v>
      </c>
      <c r="D349" s="47">
        <v>288357</v>
      </c>
      <c r="E349" s="47" t="s">
        <v>16</v>
      </c>
      <c r="F349" s="47">
        <v>2018</v>
      </c>
      <c r="G349" s="47" t="s">
        <v>1292</v>
      </c>
      <c r="H349" s="48">
        <v>43465</v>
      </c>
      <c r="I349" s="48">
        <v>43510</v>
      </c>
      <c r="J349" s="48">
        <v>43510</v>
      </c>
      <c r="K349" s="47">
        <v>56300000</v>
      </c>
      <c r="L349" s="47">
        <v>57300000</v>
      </c>
      <c r="M349" s="47" t="s">
        <v>1938</v>
      </c>
      <c r="N349" s="49">
        <v>3740700000</v>
      </c>
      <c r="O349" s="50"/>
      <c r="P349" s="50"/>
      <c r="Q349" s="51"/>
      <c r="R349" s="49">
        <v>-1870700000</v>
      </c>
      <c r="S349" s="50"/>
      <c r="T349" s="50"/>
      <c r="U349" s="51"/>
      <c r="V349" s="52">
        <v>1870000000</v>
      </c>
      <c r="W349" s="52">
        <v>230100000</v>
      </c>
      <c r="X349" s="49">
        <v>-1144000000</v>
      </c>
      <c r="Y349" s="50"/>
      <c r="Z349" s="50"/>
      <c r="AA349" s="50"/>
      <c r="AB349" s="50"/>
      <c r="AC349" s="50"/>
      <c r="AD349" s="50"/>
      <c r="AE349" s="51"/>
      <c r="AF349" s="52">
        <v>956100000</v>
      </c>
      <c r="AG349" s="52">
        <v>-46200000</v>
      </c>
      <c r="AH349" s="49">
        <v>-50400000</v>
      </c>
      <c r="AI349" s="50"/>
      <c r="AJ349" s="51"/>
      <c r="AK349" s="54"/>
      <c r="AL349" s="50"/>
      <c r="AM349" s="50"/>
      <c r="AN349" s="51">
        <v>4200000</v>
      </c>
      <c r="AO349" s="52">
        <v>909900000</v>
      </c>
      <c r="AP349" s="49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1"/>
      <c r="BD349" s="54">
        <v>909900000</v>
      </c>
      <c r="BE349" s="50">
        <v>-214400000</v>
      </c>
      <c r="BF349" s="50"/>
      <c r="BG349" s="50"/>
      <c r="BH349" s="50"/>
      <c r="BI349" s="50">
        <v>700000</v>
      </c>
      <c r="BJ349" s="56">
        <v>696200000</v>
      </c>
      <c r="BK349" s="49"/>
      <c r="BL349" s="50"/>
      <c r="BM349" s="51"/>
      <c r="BN349" s="39">
        <v>696200000</v>
      </c>
      <c r="BO349" s="58">
        <v>-16300000</v>
      </c>
      <c r="BP349" s="39">
        <v>679900000</v>
      </c>
      <c r="BQ349" s="50"/>
      <c r="BR349" s="50"/>
      <c r="BS349" s="56">
        <v>679900000</v>
      </c>
    </row>
    <row r="350" spans="1:71" x14ac:dyDescent="0.2">
      <c r="A350" s="47" t="s">
        <v>1093</v>
      </c>
      <c r="B350" s="47" t="s">
        <v>1094</v>
      </c>
      <c r="C350" s="47" t="str">
        <f>VLOOKUP(A350,'[2]S&amp;P 500 Wikipedia'!A:D,3,FALSE)</f>
        <v>Information Technology</v>
      </c>
      <c r="D350" s="47">
        <v>744723</v>
      </c>
      <c r="E350" s="47" t="s">
        <v>16</v>
      </c>
      <c r="F350" s="47">
        <v>2018</v>
      </c>
      <c r="G350" s="47" t="s">
        <v>1292</v>
      </c>
      <c r="H350" s="48">
        <v>43404</v>
      </c>
      <c r="I350" s="48">
        <v>43451</v>
      </c>
      <c r="J350" s="48">
        <v>43451</v>
      </c>
      <c r="K350" s="47">
        <v>149036000</v>
      </c>
      <c r="L350" s="47">
        <v>153393000</v>
      </c>
      <c r="M350" s="47" t="s">
        <v>1939</v>
      </c>
      <c r="N350" s="49">
        <v>3121058000</v>
      </c>
      <c r="O350" s="50"/>
      <c r="P350" s="50"/>
      <c r="Q350" s="51"/>
      <c r="R350" s="49">
        <v>-735898000</v>
      </c>
      <c r="S350" s="50"/>
      <c r="T350" s="50"/>
      <c r="U350" s="51"/>
      <c r="V350" s="52">
        <v>2385160000</v>
      </c>
      <c r="W350" s="52"/>
      <c r="X350" s="49">
        <v>-2011990000</v>
      </c>
      <c r="Y350" s="50">
        <v>-885538000</v>
      </c>
      <c r="Z350" s="50"/>
      <c r="AA350" s="50"/>
      <c r="AB350" s="50">
        <v>-1084822000</v>
      </c>
      <c r="AC350" s="50">
        <v>-41630000</v>
      </c>
      <c r="AD350" s="50"/>
      <c r="AE350" s="51"/>
      <c r="AF350" s="52">
        <v>373170000</v>
      </c>
      <c r="AG350" s="52">
        <v>3318000</v>
      </c>
      <c r="AH350" s="49"/>
      <c r="AI350" s="50"/>
      <c r="AJ350" s="51"/>
      <c r="AK350" s="54"/>
      <c r="AL350" s="50"/>
      <c r="AM350" s="50"/>
      <c r="AN350" s="51">
        <v>3318000</v>
      </c>
      <c r="AO350" s="52">
        <v>376488000</v>
      </c>
      <c r="AP350" s="49">
        <v>-12945000</v>
      </c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1"/>
      <c r="BD350" s="54">
        <v>363543000</v>
      </c>
      <c r="BE350" s="50">
        <v>68975000</v>
      </c>
      <c r="BF350" s="50"/>
      <c r="BG350" s="50"/>
      <c r="BH350" s="50"/>
      <c r="BI350" s="50"/>
      <c r="BJ350" s="56">
        <v>432518000</v>
      </c>
      <c r="BK350" s="49"/>
      <c r="BL350" s="50"/>
      <c r="BM350" s="51"/>
      <c r="BN350" s="39">
        <v>432518000</v>
      </c>
      <c r="BO350" s="58"/>
      <c r="BP350" s="39">
        <v>432518000</v>
      </c>
      <c r="BQ350" s="50"/>
      <c r="BR350" s="50"/>
      <c r="BS350" s="56">
        <v>432518000</v>
      </c>
    </row>
    <row r="351" spans="1:71" x14ac:dyDescent="0.2">
      <c r="A351" s="47" t="s">
        <v>1075</v>
      </c>
      <c r="B351" s="47" t="s">
        <v>1076</v>
      </c>
      <c r="C351" s="47" t="str">
        <f>VLOOKUP(A351,'[2]S&amp;P 500 Wikipedia'!A:D,3,FALSE)</f>
        <v>Utilities</v>
      </c>
      <c r="D351" s="47">
        <v>189248</v>
      </c>
      <c r="E351" s="47" t="s">
        <v>16</v>
      </c>
      <c r="F351" s="47">
        <v>2018</v>
      </c>
      <c r="G351" s="47" t="s">
        <v>1292</v>
      </c>
      <c r="H351" s="48">
        <v>43465</v>
      </c>
      <c r="I351" s="48">
        <v>43516</v>
      </c>
      <c r="J351" s="48">
        <v>43516</v>
      </c>
      <c r="K351" s="47">
        <v>1020000000</v>
      </c>
      <c r="L351" s="47">
        <v>1025000000</v>
      </c>
      <c r="M351" s="47" t="s">
        <v>1940</v>
      </c>
      <c r="N351" s="49">
        <v>23495000000</v>
      </c>
      <c r="O351" s="50"/>
      <c r="P351" s="50"/>
      <c r="Q351" s="51"/>
      <c r="R351" s="49">
        <v>-7953000000</v>
      </c>
      <c r="S351" s="50"/>
      <c r="T351" s="50"/>
      <c r="U351" s="51"/>
      <c r="V351" s="52">
        <v>15542000000</v>
      </c>
      <c r="W351" s="52"/>
      <c r="X351" s="49">
        <v>-10335000000</v>
      </c>
      <c r="Y351" s="50"/>
      <c r="Z351" s="50"/>
      <c r="AA351" s="50"/>
      <c r="AB351" s="50"/>
      <c r="AC351" s="50">
        <v>-3131000000</v>
      </c>
      <c r="AD351" s="50"/>
      <c r="AE351" s="51">
        <v>-7204000000</v>
      </c>
      <c r="AF351" s="52">
        <v>5207000000</v>
      </c>
      <c r="AG351" s="52">
        <v>-1442000000</v>
      </c>
      <c r="AH351" s="49">
        <v>-1842000000</v>
      </c>
      <c r="AI351" s="50"/>
      <c r="AJ351" s="51"/>
      <c r="AK351" s="54"/>
      <c r="AL351" s="50"/>
      <c r="AM351" s="50">
        <v>148000000</v>
      </c>
      <c r="AN351" s="51">
        <v>252000000</v>
      </c>
      <c r="AO351" s="52">
        <v>3765000000</v>
      </c>
      <c r="AP351" s="49">
        <v>-1016000000</v>
      </c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1"/>
      <c r="BD351" s="54">
        <v>2749000000</v>
      </c>
      <c r="BE351" s="50">
        <v>-449000000</v>
      </c>
      <c r="BF351" s="50"/>
      <c r="BG351" s="50"/>
      <c r="BH351" s="50"/>
      <c r="BI351" s="50"/>
      <c r="BJ351" s="56">
        <v>2300000000</v>
      </c>
      <c r="BK351" s="49"/>
      <c r="BL351" s="50"/>
      <c r="BM351" s="51"/>
      <c r="BN351" s="39">
        <v>2300000000</v>
      </c>
      <c r="BO351" s="58">
        <v>-58000000</v>
      </c>
      <c r="BP351" s="39">
        <v>2242000000</v>
      </c>
      <c r="BQ351" s="50">
        <v>-16000000</v>
      </c>
      <c r="BR351" s="50"/>
      <c r="BS351" s="56">
        <v>2226000000</v>
      </c>
    </row>
    <row r="352" spans="1:71" x14ac:dyDescent="0.2">
      <c r="A352" s="47" t="s">
        <v>1063</v>
      </c>
      <c r="B352" s="47" t="s">
        <v>1064</v>
      </c>
      <c r="C352" s="47" t="str">
        <f>VLOOKUP(A352,'[2]S&amp;P 500 Wikipedia'!A:D,3,FALSE)</f>
        <v>Real Estate</v>
      </c>
      <c r="D352" s="47">
        <v>111127</v>
      </c>
      <c r="E352" s="47" t="s">
        <v>16</v>
      </c>
      <c r="F352" s="47">
        <v>2018</v>
      </c>
      <c r="G352" s="47" t="s">
        <v>1292</v>
      </c>
      <c r="H352" s="48">
        <v>43465</v>
      </c>
      <c r="I352" s="48">
        <v>43518</v>
      </c>
      <c r="J352" s="48">
        <v>43518</v>
      </c>
      <c r="K352" s="47">
        <v>309627178</v>
      </c>
      <c r="L352" s="47">
        <v>309627178</v>
      </c>
      <c r="M352" s="47" t="s">
        <v>1941</v>
      </c>
      <c r="N352" s="49">
        <v>5657919000</v>
      </c>
      <c r="O352" s="50"/>
      <c r="P352" s="50"/>
      <c r="Q352" s="51"/>
      <c r="R352" s="49">
        <v>-1007964000</v>
      </c>
      <c r="S352" s="50"/>
      <c r="T352" s="50"/>
      <c r="U352" s="51"/>
      <c r="V352" s="52">
        <v>4649955000</v>
      </c>
      <c r="W352" s="52"/>
      <c r="X352" s="49">
        <v>-1738868000</v>
      </c>
      <c r="Y352" s="50">
        <v>-197784000</v>
      </c>
      <c r="Z352" s="50"/>
      <c r="AA352" s="50"/>
      <c r="AB352" s="50"/>
      <c r="AC352" s="50">
        <v>-1282454000</v>
      </c>
      <c r="AD352" s="50">
        <v>-12631000</v>
      </c>
      <c r="AE352" s="51">
        <v>-245999000</v>
      </c>
      <c r="AF352" s="52">
        <v>2911087000</v>
      </c>
      <c r="AG352" s="52">
        <v>-340673000</v>
      </c>
      <c r="AH352" s="49">
        <v>-815923000</v>
      </c>
      <c r="AI352" s="50"/>
      <c r="AJ352" s="51"/>
      <c r="AK352" s="54"/>
      <c r="AL352" s="50"/>
      <c r="AM352" s="50">
        <v>475250000</v>
      </c>
      <c r="AN352" s="51"/>
      <c r="AO352" s="52">
        <v>2570414000</v>
      </c>
      <c r="AP352" s="49">
        <v>288827000</v>
      </c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1"/>
      <c r="BD352" s="54">
        <v>2859241000</v>
      </c>
      <c r="BE352" s="50">
        <v>-36898000</v>
      </c>
      <c r="BF352" s="50"/>
      <c r="BG352" s="50"/>
      <c r="BH352" s="50"/>
      <c r="BI352" s="50"/>
      <c r="BJ352" s="56">
        <v>2822343000</v>
      </c>
      <c r="BK352" s="49"/>
      <c r="BL352" s="50"/>
      <c r="BM352" s="51"/>
      <c r="BN352" s="39">
        <v>2822343000</v>
      </c>
      <c r="BO352" s="58">
        <v>-382285000</v>
      </c>
      <c r="BP352" s="39">
        <v>2440058000</v>
      </c>
      <c r="BQ352" s="50">
        <v>-3337000</v>
      </c>
      <c r="BR352" s="50"/>
      <c r="BS352" s="56">
        <v>2436721000</v>
      </c>
    </row>
    <row r="353" spans="1:71" x14ac:dyDescent="0.2">
      <c r="A353" s="47" t="s">
        <v>1036</v>
      </c>
      <c r="B353" s="47" t="s">
        <v>1037</v>
      </c>
      <c r="C353" s="47" t="str">
        <f>VLOOKUP(A353,'[2]S&amp;P 500 Wikipedia'!A:D,3,FALSE)</f>
        <v>Financials</v>
      </c>
      <c r="D353" s="47">
        <v>378217</v>
      </c>
      <c r="E353" s="47" t="s">
        <v>16</v>
      </c>
      <c r="F353" s="47">
        <v>2018</v>
      </c>
      <c r="G353" s="47" t="s">
        <v>1292</v>
      </c>
      <c r="H353" s="48">
        <v>43465</v>
      </c>
      <c r="I353" s="48">
        <v>43509</v>
      </c>
      <c r="J353" s="48">
        <v>43509</v>
      </c>
      <c r="K353" s="47">
        <v>250900000</v>
      </c>
      <c r="L353" s="47">
        <v>253200000</v>
      </c>
      <c r="M353" s="47" t="s">
        <v>1942</v>
      </c>
      <c r="N353" s="49">
        <v>6258000000</v>
      </c>
      <c r="O353" s="50"/>
      <c r="P353" s="50"/>
      <c r="Q353" s="51"/>
      <c r="R353" s="49">
        <v>-1701000000</v>
      </c>
      <c r="S353" s="50"/>
      <c r="T353" s="50"/>
      <c r="U353" s="51"/>
      <c r="V353" s="52">
        <v>4557000000</v>
      </c>
      <c r="W353" s="52"/>
      <c r="X353" s="49">
        <v>-1742000000</v>
      </c>
      <c r="Y353" s="50">
        <v>-1561000000</v>
      </c>
      <c r="Z353" s="50"/>
      <c r="AA353" s="50"/>
      <c r="AB353" s="50"/>
      <c r="AC353" s="50">
        <v>-206000000</v>
      </c>
      <c r="AD353" s="50"/>
      <c r="AE353" s="51">
        <v>25000000</v>
      </c>
      <c r="AF353" s="52">
        <v>2815000000</v>
      </c>
      <c r="AG353" s="52">
        <v>-134000000</v>
      </c>
      <c r="AH353" s="49">
        <v>-134000000</v>
      </c>
      <c r="AI353" s="50"/>
      <c r="AJ353" s="51"/>
      <c r="AK353" s="54"/>
      <c r="AL353" s="50"/>
      <c r="AM353" s="50"/>
      <c r="AN353" s="51"/>
      <c r="AO353" s="52">
        <v>2681000000</v>
      </c>
      <c r="AP353" s="49">
        <v>0</v>
      </c>
      <c r="AQ353" s="50"/>
      <c r="AR353" s="50"/>
      <c r="AS353" s="50"/>
      <c r="AT353" s="50"/>
      <c r="AU353" s="50"/>
      <c r="AV353" s="50"/>
      <c r="AW353" s="50"/>
      <c r="AX353" s="50"/>
      <c r="AY353" s="50"/>
      <c r="AZ353" s="50"/>
      <c r="BA353" s="50"/>
      <c r="BB353" s="50"/>
      <c r="BC353" s="51"/>
      <c r="BD353" s="54">
        <v>2681000000</v>
      </c>
      <c r="BE353" s="50">
        <v>-560000000</v>
      </c>
      <c r="BF353" s="50"/>
      <c r="BG353" s="50"/>
      <c r="BH353" s="50"/>
      <c r="BI353" s="50"/>
      <c r="BJ353" s="56">
        <v>2121000000</v>
      </c>
      <c r="BK353" s="49"/>
      <c r="BL353" s="50"/>
      <c r="BM353" s="51"/>
      <c r="BN353" s="39">
        <v>2121000000</v>
      </c>
      <c r="BO353" s="58">
        <v>-163000000</v>
      </c>
      <c r="BP353" s="39">
        <v>1958000000</v>
      </c>
      <c r="BQ353" s="50"/>
      <c r="BR353" s="50"/>
      <c r="BS353" s="56">
        <v>1958000000</v>
      </c>
    </row>
    <row r="354" spans="1:71" x14ac:dyDescent="0.2">
      <c r="A354" s="47" t="s">
        <v>1054</v>
      </c>
      <c r="B354" s="47" t="s">
        <v>1055</v>
      </c>
      <c r="C354" s="47" t="str">
        <f>VLOOKUP(A354,'[2]S&amp;P 500 Wikipedia'!A:D,3,FALSE)</f>
        <v>Utilities</v>
      </c>
      <c r="D354" s="47">
        <v>378214</v>
      </c>
      <c r="E354" s="47" t="s">
        <v>16</v>
      </c>
      <c r="F354" s="47">
        <v>2018</v>
      </c>
      <c r="G354" s="47" t="s">
        <v>1292</v>
      </c>
      <c r="H354" s="48">
        <v>43465</v>
      </c>
      <c r="I354" s="48">
        <v>43522</v>
      </c>
      <c r="J354" s="48">
        <v>43522</v>
      </c>
      <c r="K354" s="47">
        <v>268072000</v>
      </c>
      <c r="L354" s="47">
        <v>269852000</v>
      </c>
      <c r="M354" s="47" t="s">
        <v>1943</v>
      </c>
      <c r="N354" s="49">
        <v>11687000000</v>
      </c>
      <c r="O354" s="50"/>
      <c r="P354" s="50"/>
      <c r="Q354" s="51"/>
      <c r="R354" s="49">
        <v>-3964000000</v>
      </c>
      <c r="S354" s="50"/>
      <c r="T354" s="50"/>
      <c r="U354" s="51"/>
      <c r="V354" s="52">
        <v>7723000000</v>
      </c>
      <c r="W354" s="52"/>
      <c r="X354" s="49">
        <v>-5330000000</v>
      </c>
      <c r="Y354" s="50"/>
      <c r="Z354" s="50"/>
      <c r="AA354" s="50"/>
      <c r="AB354" s="50"/>
      <c r="AC354" s="50">
        <v>-1549000000</v>
      </c>
      <c r="AD354" s="50"/>
      <c r="AE354" s="51">
        <v>-3781000000</v>
      </c>
      <c r="AF354" s="52">
        <v>2393000000</v>
      </c>
      <c r="AG354" s="52">
        <v>-749000000</v>
      </c>
      <c r="AH354" s="49">
        <v>-821000000</v>
      </c>
      <c r="AI354" s="50"/>
      <c r="AJ354" s="51"/>
      <c r="AK354" s="54"/>
      <c r="AL354" s="50"/>
      <c r="AM354" s="50"/>
      <c r="AN354" s="51">
        <v>72000000</v>
      </c>
      <c r="AO354" s="52">
        <v>1644000000</v>
      </c>
      <c r="AP354" s="49">
        <v>-598000000</v>
      </c>
      <c r="AQ354" s="50"/>
      <c r="AR354" s="50"/>
      <c r="AS354" s="50"/>
      <c r="AT354" s="50"/>
      <c r="AU354" s="50"/>
      <c r="AV354" s="50"/>
      <c r="AW354" s="50"/>
      <c r="AX354" s="50"/>
      <c r="AY354" s="50"/>
      <c r="AZ354" s="50"/>
      <c r="BA354" s="50"/>
      <c r="BB354" s="50"/>
      <c r="BC354" s="51"/>
      <c r="BD354" s="54">
        <v>1046000000</v>
      </c>
      <c r="BE354" s="50">
        <v>-96000000</v>
      </c>
      <c r="BF354" s="50"/>
      <c r="BG354" s="50"/>
      <c r="BH354" s="50"/>
      <c r="BI354" s="50">
        <v>176000000</v>
      </c>
      <c r="BJ354" s="56">
        <v>1126000000</v>
      </c>
      <c r="BK354" s="49"/>
      <c r="BL354" s="50"/>
      <c r="BM354" s="51"/>
      <c r="BN354" s="39">
        <v>1126000000</v>
      </c>
      <c r="BO354" s="58">
        <v>-76000000</v>
      </c>
      <c r="BP354" s="39">
        <v>1050000000</v>
      </c>
      <c r="BQ354" s="50">
        <v>-126000000</v>
      </c>
      <c r="BR354" s="50"/>
      <c r="BS354" s="56">
        <v>924000000</v>
      </c>
    </row>
    <row r="355" spans="1:71" x14ac:dyDescent="0.2">
      <c r="A355" s="47" t="s">
        <v>1087</v>
      </c>
      <c r="B355" s="47" t="s">
        <v>1088</v>
      </c>
      <c r="C355" s="47" t="str">
        <f>VLOOKUP(A355,'[2]S&amp;P 500 Wikipedia'!A:D,3,FALSE)</f>
        <v>Health Care</v>
      </c>
      <c r="D355" s="47">
        <v>749030</v>
      </c>
      <c r="E355" s="47" t="s">
        <v>16</v>
      </c>
      <c r="F355" s="47">
        <v>2016</v>
      </c>
      <c r="G355" s="47" t="s">
        <v>1292</v>
      </c>
      <c r="H355" s="48">
        <v>42825</v>
      </c>
      <c r="I355" s="48">
        <v>42881</v>
      </c>
      <c r="J355" s="48">
        <v>43250</v>
      </c>
      <c r="K355" s="47">
        <v>85473000</v>
      </c>
      <c r="L355" s="47">
        <v>86094000</v>
      </c>
      <c r="M355" s="47" t="s">
        <v>1301</v>
      </c>
      <c r="N355" s="49">
        <v>2612756000</v>
      </c>
      <c r="O355" s="50"/>
      <c r="P355" s="50"/>
      <c r="Q355" s="51"/>
      <c r="R355" s="49">
        <v>-1587124000</v>
      </c>
      <c r="S355" s="50"/>
      <c r="T355" s="50"/>
      <c r="U355" s="51"/>
      <c r="V355" s="52">
        <v>1025632000</v>
      </c>
      <c r="W355" s="52"/>
      <c r="X355" s="49">
        <v>-739466000</v>
      </c>
      <c r="Y355" s="50">
        <v>-680069000</v>
      </c>
      <c r="Z355" s="50"/>
      <c r="AA355" s="50"/>
      <c r="AB355" s="50">
        <v>-59397000</v>
      </c>
      <c r="AC355" s="50"/>
      <c r="AD355" s="50"/>
      <c r="AE355" s="51"/>
      <c r="AF355" s="52">
        <v>286166000</v>
      </c>
      <c r="AG355" s="52">
        <v>-42949000</v>
      </c>
      <c r="AH355" s="49">
        <v>-44520000</v>
      </c>
      <c r="AI355" s="50"/>
      <c r="AJ355" s="51"/>
      <c r="AK355" s="54"/>
      <c r="AL355" s="50"/>
      <c r="AM355" s="50"/>
      <c r="AN355" s="51">
        <v>1571000</v>
      </c>
      <c r="AO355" s="52">
        <v>243217000</v>
      </c>
      <c r="AP355" s="49">
        <v>-58571000</v>
      </c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1"/>
      <c r="BD355" s="54">
        <v>184646000</v>
      </c>
      <c r="BE355" s="50">
        <v>-74015000</v>
      </c>
      <c r="BF355" s="50"/>
      <c r="BG355" s="50"/>
      <c r="BH355" s="50"/>
      <c r="BI355" s="50"/>
      <c r="BJ355" s="56">
        <v>110631000</v>
      </c>
      <c r="BK355" s="49"/>
      <c r="BL355" s="50"/>
      <c r="BM355" s="51"/>
      <c r="BN355" s="39">
        <v>110631000</v>
      </c>
      <c r="BO355" s="58">
        <v>-666000</v>
      </c>
      <c r="BP355" s="39">
        <v>109965000</v>
      </c>
      <c r="BQ355" s="50"/>
      <c r="BR355" s="50"/>
      <c r="BS355" s="56">
        <v>109965000</v>
      </c>
    </row>
    <row r="356" spans="1:71" x14ac:dyDescent="0.2">
      <c r="A356" s="47" t="s">
        <v>1048</v>
      </c>
      <c r="B356" s="47" t="s">
        <v>1049</v>
      </c>
      <c r="C356" s="47" t="str">
        <f>VLOOKUP(A356,'[2]S&amp;P 500 Wikipedia'!A:D,3,FALSE)</f>
        <v>Information Technology</v>
      </c>
      <c r="D356" s="47">
        <v>378212</v>
      </c>
      <c r="E356" s="47" t="s">
        <v>16</v>
      </c>
      <c r="F356" s="47">
        <v>2019</v>
      </c>
      <c r="G356" s="47" t="s">
        <v>1292</v>
      </c>
      <c r="H356" s="48">
        <v>43646</v>
      </c>
      <c r="I356" s="48">
        <v>43679</v>
      </c>
      <c r="J356" s="48">
        <v>43679</v>
      </c>
      <c r="K356" s="47">
        <v>282000000</v>
      </c>
      <c r="L356" s="47">
        <v>285000000</v>
      </c>
      <c r="M356" s="47" t="s">
        <v>1944</v>
      </c>
      <c r="N356" s="49">
        <v>10390000000</v>
      </c>
      <c r="O356" s="50"/>
      <c r="P356" s="50"/>
      <c r="Q356" s="51"/>
      <c r="R356" s="49">
        <v>-7458000000</v>
      </c>
      <c r="S356" s="50"/>
      <c r="T356" s="50"/>
      <c r="U356" s="51"/>
      <c r="V356" s="52">
        <v>2932000000</v>
      </c>
      <c r="W356" s="52"/>
      <c r="X356" s="49">
        <v>-1467000000</v>
      </c>
      <c r="Y356" s="50">
        <v>-453000000</v>
      </c>
      <c r="Z356" s="50"/>
      <c r="AA356" s="50"/>
      <c r="AB356" s="50">
        <v>-991000000</v>
      </c>
      <c r="AC356" s="50">
        <v>-23000000</v>
      </c>
      <c r="AD356" s="50"/>
      <c r="AE356" s="51"/>
      <c r="AF356" s="52">
        <v>1465000000</v>
      </c>
      <c r="AG356" s="52">
        <v>-115000000</v>
      </c>
      <c r="AH356" s="49">
        <v>-140000000</v>
      </c>
      <c r="AI356" s="50"/>
      <c r="AJ356" s="51"/>
      <c r="AK356" s="54"/>
      <c r="AL356" s="50"/>
      <c r="AM356" s="50"/>
      <c r="AN356" s="51">
        <v>25000000</v>
      </c>
      <c r="AO356" s="52">
        <v>1350000000</v>
      </c>
      <c r="AP356" s="49">
        <v>22000000</v>
      </c>
      <c r="AQ356" s="50"/>
      <c r="AR356" s="50"/>
      <c r="AS356" s="50"/>
      <c r="AT356" s="50"/>
      <c r="AU356" s="50"/>
      <c r="AV356" s="50"/>
      <c r="AW356" s="50"/>
      <c r="AX356" s="50"/>
      <c r="AY356" s="50"/>
      <c r="AZ356" s="50"/>
      <c r="BA356" s="50"/>
      <c r="BB356" s="50"/>
      <c r="BC356" s="51"/>
      <c r="BD356" s="54">
        <v>1372000000</v>
      </c>
      <c r="BE356" s="50">
        <v>640000000</v>
      </c>
      <c r="BF356" s="50"/>
      <c r="BG356" s="50"/>
      <c r="BH356" s="50"/>
      <c r="BI356" s="50"/>
      <c r="BJ356" s="56">
        <v>2012000000</v>
      </c>
      <c r="BK356" s="49"/>
      <c r="BL356" s="50"/>
      <c r="BM356" s="51"/>
      <c r="BN356" s="39">
        <v>2012000000</v>
      </c>
      <c r="BO356" s="58"/>
      <c r="BP356" s="39">
        <v>2012000000</v>
      </c>
      <c r="BQ356" s="50"/>
      <c r="BR356" s="50"/>
      <c r="BS356" s="56">
        <v>2012000000</v>
      </c>
    </row>
    <row r="357" spans="1:71" x14ac:dyDescent="0.2">
      <c r="A357" s="47" t="s">
        <v>334</v>
      </c>
      <c r="B357" s="47" t="s">
        <v>335</v>
      </c>
      <c r="C357" s="47" t="str">
        <f>VLOOKUP(A357,'[2]S&amp;P 500 Wikipedia'!A:D,3,FALSE)</f>
        <v>Consumer Staples</v>
      </c>
      <c r="D357" s="47">
        <v>256994</v>
      </c>
      <c r="E357" s="47" t="s">
        <v>16</v>
      </c>
      <c r="F357" s="47">
        <v>2018</v>
      </c>
      <c r="G357" s="47" t="s">
        <v>1292</v>
      </c>
      <c r="H357" s="48">
        <v>43524</v>
      </c>
      <c r="I357" s="48">
        <v>43578</v>
      </c>
      <c r="J357" s="48">
        <v>43578</v>
      </c>
      <c r="K357" s="47">
        <v>190570000</v>
      </c>
      <c r="L357" s="47">
        <v>218853000</v>
      </c>
      <c r="M357" s="47" t="s">
        <v>1945</v>
      </c>
      <c r="N357" s="49">
        <v>8116000000</v>
      </c>
      <c r="O357" s="50"/>
      <c r="P357" s="50"/>
      <c r="Q357" s="51"/>
      <c r="R357" s="49">
        <v>-4035700000</v>
      </c>
      <c r="S357" s="50"/>
      <c r="T357" s="50"/>
      <c r="U357" s="51"/>
      <c r="V357" s="52">
        <v>4080300000</v>
      </c>
      <c r="W357" s="52"/>
      <c r="X357" s="49">
        <v>-1668100000</v>
      </c>
      <c r="Y357" s="50">
        <v>-1668100000</v>
      </c>
      <c r="Z357" s="50"/>
      <c r="AA357" s="50"/>
      <c r="AB357" s="50"/>
      <c r="AC357" s="50"/>
      <c r="AD357" s="50"/>
      <c r="AE357" s="51"/>
      <c r="AF357" s="52">
        <v>2412200000</v>
      </c>
      <c r="AG357" s="52">
        <v>1734500000</v>
      </c>
      <c r="AH357" s="49">
        <v>-367100000</v>
      </c>
      <c r="AI357" s="50"/>
      <c r="AJ357" s="51"/>
      <c r="AK357" s="54"/>
      <c r="AL357" s="50"/>
      <c r="AM357" s="50">
        <v>2101600000</v>
      </c>
      <c r="AN357" s="51"/>
      <c r="AO357" s="52">
        <v>4146700000</v>
      </c>
      <c r="AP357" s="49">
        <v>-1700000</v>
      </c>
      <c r="AQ357" s="50"/>
      <c r="AR357" s="50"/>
      <c r="AS357" s="50"/>
      <c r="AT357" s="50"/>
      <c r="AU357" s="50"/>
      <c r="AV357" s="50"/>
      <c r="AW357" s="50"/>
      <c r="AX357" s="50"/>
      <c r="AY357" s="50"/>
      <c r="AZ357" s="50"/>
      <c r="BA357" s="50"/>
      <c r="BB357" s="50"/>
      <c r="BC357" s="51"/>
      <c r="BD357" s="54">
        <v>4145000000</v>
      </c>
      <c r="BE357" s="50">
        <v>-685900000</v>
      </c>
      <c r="BF357" s="50"/>
      <c r="BG357" s="50"/>
      <c r="BH357" s="50"/>
      <c r="BI357" s="50"/>
      <c r="BJ357" s="56">
        <v>3459100000</v>
      </c>
      <c r="BK357" s="49"/>
      <c r="BL357" s="50"/>
      <c r="BM357" s="51"/>
      <c r="BN357" s="39">
        <v>3459100000</v>
      </c>
      <c r="BO357" s="58">
        <v>-23200000</v>
      </c>
      <c r="BP357" s="39">
        <v>3435900000</v>
      </c>
      <c r="BQ357" s="50"/>
      <c r="BR357" s="50"/>
      <c r="BS357" s="56">
        <v>3435900000</v>
      </c>
    </row>
    <row r="358" spans="1:71" x14ac:dyDescent="0.2">
      <c r="A358" s="47" t="s">
        <v>1081</v>
      </c>
      <c r="B358" s="47" t="s">
        <v>1082</v>
      </c>
      <c r="C358" s="47" t="str">
        <f>VLOOKUP(A358,'[2]S&amp;P 500 Wikipedia'!A:D,3,FALSE)</f>
        <v>Industrials</v>
      </c>
      <c r="D358" s="47">
        <v>244442</v>
      </c>
      <c r="E358" s="47" t="s">
        <v>16</v>
      </c>
      <c r="F358" s="47">
        <v>2018</v>
      </c>
      <c r="G358" s="47" t="s">
        <v>1292</v>
      </c>
      <c r="H358" s="48">
        <v>43465</v>
      </c>
      <c r="I358" s="48">
        <v>43522</v>
      </c>
      <c r="J358" s="48">
        <v>43522</v>
      </c>
      <c r="K358" s="47">
        <v>148919000</v>
      </c>
      <c r="L358" s="47">
        <v>151643000</v>
      </c>
      <c r="M358" s="47" t="s">
        <v>2011</v>
      </c>
      <c r="N358" s="49">
        <v>13982400000</v>
      </c>
      <c r="O358" s="50"/>
      <c r="P358" s="50"/>
      <c r="Q358" s="51"/>
      <c r="R358" s="49">
        <v>-9131300000</v>
      </c>
      <c r="S358" s="50"/>
      <c r="T358" s="50"/>
      <c r="U358" s="51"/>
      <c r="V358" s="52">
        <v>4851100000</v>
      </c>
      <c r="W358" s="52"/>
      <c r="X358" s="49">
        <v>-3458700000</v>
      </c>
      <c r="Y358" s="50">
        <v>-3143700000</v>
      </c>
      <c r="Z358" s="50"/>
      <c r="AA358" s="50"/>
      <c r="AB358" s="50"/>
      <c r="AC358" s="50"/>
      <c r="AD358" s="50">
        <v>-28000000</v>
      </c>
      <c r="AE358" s="51">
        <v>-287000000</v>
      </c>
      <c r="AF358" s="52">
        <v>1392400000</v>
      </c>
      <c r="AG358" s="52">
        <v>-209200000</v>
      </c>
      <c r="AH358" s="49">
        <v>-209200000</v>
      </c>
      <c r="AI358" s="50"/>
      <c r="AJ358" s="51"/>
      <c r="AK358" s="54"/>
      <c r="AL358" s="50"/>
      <c r="AM358" s="50"/>
      <c r="AN358" s="51"/>
      <c r="AO358" s="52">
        <v>1183200000</v>
      </c>
      <c r="AP358" s="49">
        <v>-161100000</v>
      </c>
      <c r="AQ358" s="50"/>
      <c r="AR358" s="50"/>
      <c r="AS358" s="50"/>
      <c r="AT358" s="50"/>
      <c r="AU358" s="50"/>
      <c r="AV358" s="50"/>
      <c r="AW358" s="50"/>
      <c r="AX358" s="50"/>
      <c r="AY358" s="50"/>
      <c r="AZ358" s="50"/>
      <c r="BA358" s="50"/>
      <c r="BB358" s="50"/>
      <c r="BC358" s="51"/>
      <c r="BD358" s="54">
        <v>1022100000</v>
      </c>
      <c r="BE358" s="50">
        <v>-416300000</v>
      </c>
      <c r="BF358" s="50"/>
      <c r="BG358" s="50"/>
      <c r="BH358" s="50"/>
      <c r="BI358" s="50"/>
      <c r="BJ358" s="56">
        <v>605800000</v>
      </c>
      <c r="BK358" s="49"/>
      <c r="BL358" s="50"/>
      <c r="BM358" s="51"/>
      <c r="BN358" s="39">
        <v>605800000</v>
      </c>
      <c r="BO358" s="58">
        <v>-600000</v>
      </c>
      <c r="BP358" s="39">
        <v>605200000</v>
      </c>
      <c r="BQ358" s="50"/>
      <c r="BR358" s="50"/>
      <c r="BS358" s="56">
        <v>605200000</v>
      </c>
    </row>
    <row r="359" spans="1:71" x14ac:dyDescent="0.2">
      <c r="A359" s="47" t="s">
        <v>1066</v>
      </c>
      <c r="B359" s="47" t="s">
        <v>1067</v>
      </c>
      <c r="C359" s="47" t="str">
        <f>VLOOKUP(A359,'[2]S&amp;P 500 Wikipedia'!A:D,3,FALSE)</f>
        <v>Information Technology</v>
      </c>
      <c r="D359" s="47">
        <v>353611</v>
      </c>
      <c r="E359" s="47" t="s">
        <v>16</v>
      </c>
      <c r="F359" s="47">
        <v>2018</v>
      </c>
      <c r="G359" s="47" t="s">
        <v>1292</v>
      </c>
      <c r="H359" s="48">
        <v>43373</v>
      </c>
      <c r="I359" s="48">
        <v>43419</v>
      </c>
      <c r="J359" s="48">
        <v>43419</v>
      </c>
      <c r="K359" s="47">
        <v>181300000</v>
      </c>
      <c r="L359" s="47">
        <v>183200000</v>
      </c>
      <c r="M359" s="47" t="s">
        <v>1946</v>
      </c>
      <c r="N359" s="49">
        <v>3868000000</v>
      </c>
      <c r="O359" s="50"/>
      <c r="P359" s="50"/>
      <c r="Q359" s="51"/>
      <c r="R359" s="49">
        <v>-1917300000</v>
      </c>
      <c r="S359" s="50"/>
      <c r="T359" s="50"/>
      <c r="U359" s="51"/>
      <c r="V359" s="52">
        <v>1950700000</v>
      </c>
      <c r="W359" s="52"/>
      <c r="X359" s="49">
        <v>-630600000</v>
      </c>
      <c r="Y359" s="50">
        <v>-207800000</v>
      </c>
      <c r="Z359" s="50"/>
      <c r="AA359" s="50"/>
      <c r="AB359" s="50">
        <v>-404500000</v>
      </c>
      <c r="AC359" s="50">
        <v>-18300000</v>
      </c>
      <c r="AD359" s="50"/>
      <c r="AE359" s="51"/>
      <c r="AF359" s="52">
        <v>1320100000</v>
      </c>
      <c r="AG359" s="52">
        <v>12800000</v>
      </c>
      <c r="AH359" s="49"/>
      <c r="AI359" s="50"/>
      <c r="AJ359" s="51"/>
      <c r="AK359" s="54"/>
      <c r="AL359" s="50"/>
      <c r="AM359" s="50"/>
      <c r="AN359" s="51">
        <v>12800000</v>
      </c>
      <c r="AO359" s="52">
        <v>1332900000</v>
      </c>
      <c r="AP359" s="49">
        <v>-800000</v>
      </c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  <c r="BB359" s="50"/>
      <c r="BC359" s="51"/>
      <c r="BD359" s="54">
        <v>1332100000</v>
      </c>
      <c r="BE359" s="50">
        <v>-413700000</v>
      </c>
      <c r="BF359" s="50"/>
      <c r="BG359" s="50"/>
      <c r="BH359" s="50"/>
      <c r="BI359" s="50"/>
      <c r="BJ359" s="56">
        <v>918400000</v>
      </c>
      <c r="BK359" s="49"/>
      <c r="BL359" s="50"/>
      <c r="BM359" s="51"/>
      <c r="BN359" s="39">
        <v>918400000</v>
      </c>
      <c r="BO359" s="58"/>
      <c r="BP359" s="39">
        <v>918400000</v>
      </c>
      <c r="BQ359" s="50"/>
      <c r="BR359" s="50"/>
      <c r="BS359" s="56">
        <v>918400000</v>
      </c>
    </row>
    <row r="360" spans="1:71" x14ac:dyDescent="0.2">
      <c r="A360" s="47" t="s">
        <v>1090</v>
      </c>
      <c r="B360" s="47" t="s">
        <v>1091</v>
      </c>
      <c r="C360" s="47" t="str">
        <f>VLOOKUP(A360,'[2]S&amp;P 500 Wikipedia'!A:D,3,FALSE)</f>
        <v>Health Care</v>
      </c>
      <c r="D360" s="47">
        <v>105030</v>
      </c>
      <c r="E360" s="47" t="s">
        <v>16</v>
      </c>
      <c r="F360" s="47">
        <v>2018</v>
      </c>
      <c r="G360" s="47" t="s">
        <v>1292</v>
      </c>
      <c r="H360" s="48">
        <v>43465</v>
      </c>
      <c r="I360" s="48">
        <v>43503</v>
      </c>
      <c r="J360" s="48">
        <v>43503</v>
      </c>
      <c r="K360" s="47">
        <v>374100000</v>
      </c>
      <c r="L360" s="47">
        <v>380300000</v>
      </c>
      <c r="M360" s="47" t="s">
        <v>1947</v>
      </c>
      <c r="N360" s="49">
        <v>13601000000</v>
      </c>
      <c r="O360" s="50"/>
      <c r="P360" s="50"/>
      <c r="Q360" s="51"/>
      <c r="R360" s="49">
        <v>-4663000000</v>
      </c>
      <c r="S360" s="50"/>
      <c r="T360" s="50"/>
      <c r="U360" s="51"/>
      <c r="V360" s="52">
        <v>8938000000</v>
      </c>
      <c r="W360" s="52"/>
      <c r="X360" s="49">
        <v>-6378000000</v>
      </c>
      <c r="Y360" s="50">
        <v>-5099000000</v>
      </c>
      <c r="Z360" s="50"/>
      <c r="AA360" s="50"/>
      <c r="AB360" s="50">
        <v>-862000000</v>
      </c>
      <c r="AC360" s="50">
        <v>-417000000</v>
      </c>
      <c r="AD360" s="50"/>
      <c r="AE360" s="51"/>
      <c r="AF360" s="52">
        <v>2560000000</v>
      </c>
      <c r="AG360" s="52">
        <v>-181000000</v>
      </c>
      <c r="AH360" s="49"/>
      <c r="AI360" s="50"/>
      <c r="AJ360" s="51"/>
      <c r="AK360" s="54"/>
      <c r="AL360" s="50"/>
      <c r="AM360" s="50"/>
      <c r="AN360" s="51">
        <v>-181000000</v>
      </c>
      <c r="AO360" s="52">
        <v>2379000000</v>
      </c>
      <c r="AP360" s="49">
        <v>-23000000</v>
      </c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1"/>
      <c r="BD360" s="54">
        <v>2356000000</v>
      </c>
      <c r="BE360" s="50">
        <v>1197000000</v>
      </c>
      <c r="BF360" s="50"/>
      <c r="BG360" s="50"/>
      <c r="BH360" s="50"/>
      <c r="BI360" s="50"/>
      <c r="BJ360" s="56">
        <v>3553000000</v>
      </c>
      <c r="BK360" s="49"/>
      <c r="BL360" s="50"/>
      <c r="BM360" s="51"/>
      <c r="BN360" s="39">
        <v>3553000000</v>
      </c>
      <c r="BO360" s="58"/>
      <c r="BP360" s="39">
        <v>3553000000</v>
      </c>
      <c r="BQ360" s="50"/>
      <c r="BR360" s="50"/>
      <c r="BS360" s="56">
        <v>3553000000</v>
      </c>
    </row>
    <row r="361" spans="1:71" x14ac:dyDescent="0.2">
      <c r="A361" s="47" t="s">
        <v>1096</v>
      </c>
      <c r="B361" s="47" t="s">
        <v>1097</v>
      </c>
      <c r="C361" s="47" t="str">
        <f>VLOOKUP(A361,'[2]S&amp;P 500 Wikipedia'!A:D,3,FALSE)</f>
        <v>Consumer Staples</v>
      </c>
      <c r="D361" s="47">
        <v>247719</v>
      </c>
      <c r="E361" s="47" t="s">
        <v>16</v>
      </c>
      <c r="F361" s="47">
        <v>2019</v>
      </c>
      <c r="G361" s="47" t="s">
        <v>1292</v>
      </c>
      <c r="H361" s="48">
        <v>43646</v>
      </c>
      <c r="I361" s="48">
        <v>43703</v>
      </c>
      <c r="J361" s="48">
        <v>43703</v>
      </c>
      <c r="K361" s="47">
        <v>516890581</v>
      </c>
      <c r="L361" s="47">
        <v>523381124</v>
      </c>
      <c r="M361" s="47" t="s">
        <v>1948</v>
      </c>
      <c r="N361" s="49">
        <v>60113922000</v>
      </c>
      <c r="O361" s="50"/>
      <c r="P361" s="50"/>
      <c r="Q361" s="51"/>
      <c r="R361" s="49">
        <v>-48704935000</v>
      </c>
      <c r="S361" s="50"/>
      <c r="T361" s="50"/>
      <c r="U361" s="51"/>
      <c r="V361" s="52">
        <v>11408987000</v>
      </c>
      <c r="W361" s="52"/>
      <c r="X361" s="49">
        <v>-9078837000</v>
      </c>
      <c r="Y361" s="50"/>
      <c r="Z361" s="50"/>
      <c r="AA361" s="50"/>
      <c r="AB361" s="50"/>
      <c r="AC361" s="50"/>
      <c r="AD361" s="50"/>
      <c r="AE361" s="51"/>
      <c r="AF361" s="52">
        <v>2330150000</v>
      </c>
      <c r="AG361" s="52">
        <v>-324314000</v>
      </c>
      <c r="AH361" s="49">
        <v>-360423000</v>
      </c>
      <c r="AI361" s="50"/>
      <c r="AJ361" s="51"/>
      <c r="AK361" s="54"/>
      <c r="AL361" s="50"/>
      <c r="AM361" s="50"/>
      <c r="AN361" s="51">
        <v>36109000</v>
      </c>
      <c r="AO361" s="52">
        <v>2005836000</v>
      </c>
      <c r="AP361" s="49"/>
      <c r="AQ361" s="50"/>
      <c r="AR361" s="50"/>
      <c r="AS361" s="50"/>
      <c r="AT361" s="50"/>
      <c r="AU361" s="50"/>
      <c r="AV361" s="50"/>
      <c r="AW361" s="50"/>
      <c r="AX361" s="50"/>
      <c r="AY361" s="50"/>
      <c r="AZ361" s="50"/>
      <c r="BA361" s="50"/>
      <c r="BB361" s="50"/>
      <c r="BC361" s="51"/>
      <c r="BD361" s="54">
        <v>2005836000</v>
      </c>
      <c r="BE361" s="50">
        <v>-331565000</v>
      </c>
      <c r="BF361" s="50"/>
      <c r="BG361" s="50"/>
      <c r="BH361" s="50"/>
      <c r="BI361" s="50"/>
      <c r="BJ361" s="56">
        <v>1674271000</v>
      </c>
      <c r="BK361" s="49"/>
      <c r="BL361" s="50"/>
      <c r="BM361" s="51"/>
      <c r="BN361" s="39">
        <v>1674271000</v>
      </c>
      <c r="BO361" s="58"/>
      <c r="BP361" s="39">
        <v>1674271000</v>
      </c>
      <c r="BQ361" s="50"/>
      <c r="BR361" s="50"/>
      <c r="BS361" s="56">
        <v>1674271000</v>
      </c>
    </row>
    <row r="362" spans="1:71" x14ac:dyDescent="0.2">
      <c r="A362" s="47" t="s">
        <v>158</v>
      </c>
      <c r="B362" s="47" t="s">
        <v>159</v>
      </c>
      <c r="C362" s="47" t="str">
        <f>VLOOKUP(A362,'[2]S&amp;P 500 Wikipedia'!A:D,3,FALSE)</f>
        <v>Communication Services</v>
      </c>
      <c r="D362" s="47">
        <v>66790</v>
      </c>
      <c r="E362" s="47" t="s">
        <v>16</v>
      </c>
      <c r="F362" s="47">
        <v>2018</v>
      </c>
      <c r="G362" s="47" t="s">
        <v>1292</v>
      </c>
      <c r="H362" s="48">
        <v>43465</v>
      </c>
      <c r="I362" s="48">
        <v>43516</v>
      </c>
      <c r="J362" s="48">
        <v>43516</v>
      </c>
      <c r="K362" s="47">
        <v>6778000000</v>
      </c>
      <c r="L362" s="47">
        <v>6806000000</v>
      </c>
      <c r="M362" s="47" t="s">
        <v>1949</v>
      </c>
      <c r="N362" s="49">
        <v>170756000000</v>
      </c>
      <c r="O362" s="50"/>
      <c r="P362" s="50"/>
      <c r="Q362" s="51"/>
      <c r="R362" s="49">
        <v>-79419000000</v>
      </c>
      <c r="S362" s="50"/>
      <c r="T362" s="50"/>
      <c r="U362" s="51"/>
      <c r="V362" s="52">
        <v>91337000000</v>
      </c>
      <c r="W362" s="52"/>
      <c r="X362" s="49">
        <v>-65195000000</v>
      </c>
      <c r="Y362" s="50">
        <v>-36765000000</v>
      </c>
      <c r="Z362" s="50"/>
      <c r="AA362" s="50"/>
      <c r="AB362" s="50"/>
      <c r="AC362" s="50">
        <v>-28430000000</v>
      </c>
      <c r="AD362" s="50"/>
      <c r="AE362" s="51"/>
      <c r="AF362" s="52">
        <v>26142000000</v>
      </c>
      <c r="AG362" s="52">
        <v>-1175000000</v>
      </c>
      <c r="AH362" s="49">
        <v>-7957000000</v>
      </c>
      <c r="AI362" s="50"/>
      <c r="AJ362" s="51"/>
      <c r="AK362" s="54"/>
      <c r="AL362" s="50"/>
      <c r="AM362" s="50"/>
      <c r="AN362" s="51">
        <v>6782000000</v>
      </c>
      <c r="AO362" s="52">
        <v>24967000000</v>
      </c>
      <c r="AP362" s="49">
        <v>-46000000</v>
      </c>
      <c r="AQ362" s="50"/>
      <c r="AR362" s="50"/>
      <c r="AS362" s="50"/>
      <c r="AT362" s="50"/>
      <c r="AU362" s="50"/>
      <c r="AV362" s="50"/>
      <c r="AW362" s="50"/>
      <c r="AX362" s="50"/>
      <c r="AY362" s="50"/>
      <c r="AZ362" s="50"/>
      <c r="BA362" s="50"/>
      <c r="BB362" s="50"/>
      <c r="BC362" s="51"/>
      <c r="BD362" s="54">
        <v>24921000000</v>
      </c>
      <c r="BE362" s="50">
        <v>-4920000000</v>
      </c>
      <c r="BF362" s="50"/>
      <c r="BG362" s="50"/>
      <c r="BH362" s="50"/>
      <c r="BI362" s="50">
        <v>-48000000</v>
      </c>
      <c r="BJ362" s="56">
        <v>19953000000</v>
      </c>
      <c r="BK362" s="49"/>
      <c r="BL362" s="50"/>
      <c r="BM362" s="51"/>
      <c r="BN362" s="39">
        <v>19953000000</v>
      </c>
      <c r="BO362" s="58">
        <v>-583000000</v>
      </c>
      <c r="BP362" s="39">
        <v>19370000000</v>
      </c>
      <c r="BQ362" s="50"/>
      <c r="BR362" s="50"/>
      <c r="BS362" s="56">
        <v>19370000000</v>
      </c>
    </row>
    <row r="363" spans="1:71" x14ac:dyDescent="0.2">
      <c r="A363" s="47" t="s">
        <v>829</v>
      </c>
      <c r="B363" s="47" t="s">
        <v>830</v>
      </c>
      <c r="C363" s="47" t="str">
        <f>VLOOKUP(A363,'[2]S&amp;P 500 Wikipedia'!A:D,3,FALSE)</f>
        <v>Consumer Staples</v>
      </c>
      <c r="D363" s="47">
        <v>248956</v>
      </c>
      <c r="E363" s="47" t="s">
        <v>16</v>
      </c>
      <c r="F363" s="47">
        <v>2018</v>
      </c>
      <c r="G363" s="47" t="s">
        <v>1292</v>
      </c>
      <c r="H363" s="48">
        <v>43465</v>
      </c>
      <c r="I363" s="48">
        <v>43508</v>
      </c>
      <c r="J363" s="48">
        <v>43508</v>
      </c>
      <c r="K363" s="47">
        <v>216000000</v>
      </c>
      <c r="L363" s="47">
        <v>216600000</v>
      </c>
      <c r="M363" s="47" t="s">
        <v>1950</v>
      </c>
      <c r="N363" s="49">
        <v>10769600000</v>
      </c>
      <c r="O363" s="50">
        <v>10769600000</v>
      </c>
      <c r="P363" s="50"/>
      <c r="Q363" s="51"/>
      <c r="R363" s="49">
        <v>-6584800000</v>
      </c>
      <c r="S363" s="50"/>
      <c r="T363" s="50"/>
      <c r="U363" s="51"/>
      <c r="V363" s="52">
        <v>4184800000</v>
      </c>
      <c r="W363" s="52"/>
      <c r="X363" s="49">
        <v>-2802700000</v>
      </c>
      <c r="Y363" s="50">
        <v>-2802700000</v>
      </c>
      <c r="Z363" s="50"/>
      <c r="AA363" s="50"/>
      <c r="AB363" s="50"/>
      <c r="AC363" s="50"/>
      <c r="AD363" s="50"/>
      <c r="AE363" s="51"/>
      <c r="AF363" s="52">
        <v>1382100000</v>
      </c>
      <c r="AG363" s="52">
        <v>-310200000</v>
      </c>
      <c r="AH363" s="49">
        <v>-298200000</v>
      </c>
      <c r="AI363" s="50"/>
      <c r="AJ363" s="51">
        <v>-298200000</v>
      </c>
      <c r="AK363" s="54"/>
      <c r="AL363" s="50"/>
      <c r="AM363" s="50">
        <v>0</v>
      </c>
      <c r="AN363" s="51">
        <v>-12000000</v>
      </c>
      <c r="AO363" s="52">
        <v>1071900000</v>
      </c>
      <c r="AP363" s="49">
        <v>287900000</v>
      </c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  <c r="BB363" s="50"/>
      <c r="BC363" s="51"/>
      <c r="BD363" s="54">
        <v>1359800000</v>
      </c>
      <c r="BE363" s="50">
        <v>-225200000</v>
      </c>
      <c r="BF363" s="50"/>
      <c r="BG363" s="50"/>
      <c r="BH363" s="50"/>
      <c r="BI363" s="50"/>
      <c r="BJ363" s="56">
        <v>1134600000</v>
      </c>
      <c r="BK363" s="49"/>
      <c r="BL363" s="50"/>
      <c r="BM363" s="51"/>
      <c r="BN363" s="39">
        <v>1134600000</v>
      </c>
      <c r="BO363" s="58">
        <v>-18100000</v>
      </c>
      <c r="BP363" s="39">
        <v>1116500000</v>
      </c>
      <c r="BQ363" s="50"/>
      <c r="BR363" s="50"/>
      <c r="BS363" s="56">
        <v>1116500000</v>
      </c>
    </row>
    <row r="364" spans="1:71" x14ac:dyDescent="0.2">
      <c r="A364" s="47" t="s">
        <v>1153</v>
      </c>
      <c r="B364" s="47" t="s">
        <v>1154</v>
      </c>
      <c r="C364" s="47" t="str">
        <f>VLOOKUP(A364,'[2]S&amp;P 500 Wikipedia'!A:D,3,FALSE)</f>
        <v>Industrials</v>
      </c>
      <c r="D364" s="47">
        <v>378229</v>
      </c>
      <c r="E364" s="47" t="s">
        <v>16</v>
      </c>
      <c r="F364" s="47">
        <v>2018</v>
      </c>
      <c r="G364" s="47" t="s">
        <v>1292</v>
      </c>
      <c r="H364" s="48">
        <v>43555</v>
      </c>
      <c r="I364" s="48">
        <v>43555</v>
      </c>
      <c r="J364" s="48">
        <v>43555</v>
      </c>
      <c r="K364" s="47">
        <v>55597000</v>
      </c>
      <c r="L364" s="47">
        <v>55597000</v>
      </c>
      <c r="M364" s="47" t="s">
        <v>1951</v>
      </c>
      <c r="N364" s="49">
        <v>3811126000</v>
      </c>
      <c r="O364" s="50"/>
      <c r="P364" s="50"/>
      <c r="Q364" s="51"/>
      <c r="R364" s="49">
        <v>-1633616000</v>
      </c>
      <c r="S364" s="50"/>
      <c r="T364" s="50"/>
      <c r="U364" s="51"/>
      <c r="V364" s="52">
        <v>2177510000</v>
      </c>
      <c r="W364" s="52"/>
      <c r="X364" s="49">
        <v>-522549000</v>
      </c>
      <c r="Y364" s="50">
        <v>-450095000</v>
      </c>
      <c r="Z364" s="50"/>
      <c r="AA364" s="50"/>
      <c r="AB364" s="50"/>
      <c r="AC364" s="50">
        <v>-72454000</v>
      </c>
      <c r="AD364" s="50"/>
      <c r="AE364" s="51"/>
      <c r="AF364" s="52">
        <v>1654961000</v>
      </c>
      <c r="AG364" s="52">
        <v>-663008000</v>
      </c>
      <c r="AH364" s="49">
        <v>-663008000</v>
      </c>
      <c r="AI364" s="50"/>
      <c r="AJ364" s="51"/>
      <c r="AK364" s="54"/>
      <c r="AL364" s="50"/>
      <c r="AM364" s="50"/>
      <c r="AN364" s="51"/>
      <c r="AO364" s="52">
        <v>991953000</v>
      </c>
      <c r="AP364" s="49">
        <v>-6396000</v>
      </c>
      <c r="AQ364" s="50"/>
      <c r="AR364" s="50"/>
      <c r="AS364" s="50"/>
      <c r="AT364" s="50"/>
      <c r="AU364" s="50"/>
      <c r="AV364" s="50"/>
      <c r="AW364" s="50"/>
      <c r="AX364" s="50"/>
      <c r="AY364" s="50"/>
      <c r="AZ364" s="50"/>
      <c r="BA364" s="50"/>
      <c r="BB364" s="50"/>
      <c r="BC364" s="51"/>
      <c r="BD364" s="54">
        <v>985557000</v>
      </c>
      <c r="BE364" s="50">
        <v>-24021000</v>
      </c>
      <c r="BF364" s="50"/>
      <c r="BG364" s="50"/>
      <c r="BH364" s="50"/>
      <c r="BI364" s="50"/>
      <c r="BJ364" s="56">
        <v>961536000</v>
      </c>
      <c r="BK364" s="49">
        <v>-4474000</v>
      </c>
      <c r="BL364" s="50">
        <v>-4474000</v>
      </c>
      <c r="BM364" s="51"/>
      <c r="BN364" s="39">
        <v>957062000</v>
      </c>
      <c r="BO364" s="58"/>
      <c r="BP364" s="39">
        <v>957062000</v>
      </c>
      <c r="BQ364" s="50">
        <v>-56148000</v>
      </c>
      <c r="BR364" s="50"/>
      <c r="BS364" s="56">
        <v>900914000</v>
      </c>
    </row>
    <row r="365" spans="1:71" x14ac:dyDescent="0.2">
      <c r="A365" s="47" t="s">
        <v>1114</v>
      </c>
      <c r="B365" s="47" t="s">
        <v>1115</v>
      </c>
      <c r="C365" s="47" t="str">
        <f>VLOOKUP(A365,'[2]S&amp;P 500 Wikipedia'!A:D,3,FALSE)</f>
        <v>Information Technology</v>
      </c>
      <c r="D365" s="47">
        <v>104745</v>
      </c>
      <c r="E365" s="47" t="s">
        <v>16</v>
      </c>
      <c r="F365" s="47">
        <v>2018</v>
      </c>
      <c r="G365" s="47" t="s">
        <v>1292</v>
      </c>
      <c r="H365" s="48">
        <v>43373</v>
      </c>
      <c r="I365" s="48">
        <v>43417</v>
      </c>
      <c r="J365" s="48">
        <v>43417</v>
      </c>
      <c r="K365" s="47">
        <v>350000000</v>
      </c>
      <c r="L365" s="47">
        <v>353000000</v>
      </c>
      <c r="M365" s="47" t="s">
        <v>1952</v>
      </c>
      <c r="N365" s="49">
        <v>13988000000</v>
      </c>
      <c r="O365" s="50"/>
      <c r="P365" s="50"/>
      <c r="Q365" s="51"/>
      <c r="R365" s="49">
        <v>-9243000000</v>
      </c>
      <c r="S365" s="50"/>
      <c r="T365" s="50"/>
      <c r="U365" s="51"/>
      <c r="V365" s="52">
        <v>4745000000</v>
      </c>
      <c r="W365" s="52"/>
      <c r="X365" s="49">
        <v>-2274000000</v>
      </c>
      <c r="Y365" s="50">
        <v>-1594000000</v>
      </c>
      <c r="Z365" s="50"/>
      <c r="AA365" s="50"/>
      <c r="AB365" s="50">
        <v>-680000000</v>
      </c>
      <c r="AC365" s="50"/>
      <c r="AD365" s="50"/>
      <c r="AE365" s="51"/>
      <c r="AF365" s="52">
        <v>2471000000</v>
      </c>
      <c r="AG365" s="52">
        <v>-91000000</v>
      </c>
      <c r="AH365" s="49">
        <v>-92000000</v>
      </c>
      <c r="AI365" s="50"/>
      <c r="AJ365" s="51"/>
      <c r="AK365" s="54"/>
      <c r="AL365" s="50"/>
      <c r="AM365" s="50"/>
      <c r="AN365" s="51">
        <v>1000000</v>
      </c>
      <c r="AO365" s="52">
        <v>2380000000</v>
      </c>
      <c r="AP365" s="49">
        <v>-140000000</v>
      </c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1"/>
      <c r="BD365" s="54">
        <v>2240000000</v>
      </c>
      <c r="BE365" s="50">
        <v>344000000</v>
      </c>
      <c r="BF365" s="50"/>
      <c r="BG365" s="50"/>
      <c r="BH365" s="50"/>
      <c r="BI365" s="50"/>
      <c r="BJ365" s="56">
        <v>2584000000</v>
      </c>
      <c r="BK365" s="49">
        <v>-19000000</v>
      </c>
      <c r="BL365" s="50">
        <v>-19000000</v>
      </c>
      <c r="BM365" s="51"/>
      <c r="BN365" s="39">
        <v>2565000000</v>
      </c>
      <c r="BO365" s="58"/>
      <c r="BP365" s="39">
        <v>2565000000</v>
      </c>
      <c r="BQ365" s="50"/>
      <c r="BR365" s="50"/>
      <c r="BS365" s="56">
        <v>2565000000</v>
      </c>
    </row>
    <row r="366" spans="1:71" x14ac:dyDescent="0.2">
      <c r="A366" s="47" t="s">
        <v>1120</v>
      </c>
      <c r="B366" s="47" t="s">
        <v>1121</v>
      </c>
      <c r="C366" s="47" t="str">
        <f>VLOOKUP(A366,'[2]S&amp;P 500 Wikipedia'!A:D,3,FALSE)</f>
        <v>Health Care</v>
      </c>
      <c r="D366" s="47">
        <v>448874</v>
      </c>
      <c r="E366" s="47" t="s">
        <v>16</v>
      </c>
      <c r="F366" s="47">
        <v>2018</v>
      </c>
      <c r="G366" s="47" t="s">
        <v>1292</v>
      </c>
      <c r="H366" s="48">
        <v>43465</v>
      </c>
      <c r="I366" s="48">
        <v>43517</v>
      </c>
      <c r="J366" s="48">
        <v>43517</v>
      </c>
      <c r="K366" s="47">
        <v>45689000</v>
      </c>
      <c r="L366" s="47">
        <v>46801000</v>
      </c>
      <c r="M366" s="47" t="s">
        <v>1953</v>
      </c>
      <c r="N366" s="49">
        <v>2448383000</v>
      </c>
      <c r="O366" s="50"/>
      <c r="P366" s="50"/>
      <c r="Q366" s="51"/>
      <c r="R366" s="49">
        <v>-1063941000</v>
      </c>
      <c r="S366" s="50"/>
      <c r="T366" s="50"/>
      <c r="U366" s="51"/>
      <c r="V366" s="52">
        <v>1384442000</v>
      </c>
      <c r="W366" s="52"/>
      <c r="X366" s="49">
        <v>-984896000</v>
      </c>
      <c r="Y366" s="50">
        <v>-878688000</v>
      </c>
      <c r="Z366" s="50"/>
      <c r="AA366" s="50"/>
      <c r="AB366" s="50">
        <v>-106208000</v>
      </c>
      <c r="AC366" s="50"/>
      <c r="AD366" s="50"/>
      <c r="AE366" s="51"/>
      <c r="AF366" s="52">
        <v>399546000</v>
      </c>
      <c r="AG366" s="52">
        <v>-102076000</v>
      </c>
      <c r="AH366" s="49">
        <v>-102076000</v>
      </c>
      <c r="AI366" s="50">
        <v>-103020000</v>
      </c>
      <c r="AJ366" s="51">
        <v>944000</v>
      </c>
      <c r="AK366" s="54"/>
      <c r="AL366" s="50"/>
      <c r="AM366" s="50"/>
      <c r="AN366" s="51"/>
      <c r="AO366" s="52">
        <v>297470000</v>
      </c>
      <c r="AP366" s="49">
        <v>-77842000</v>
      </c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1"/>
      <c r="BD366" s="54">
        <v>219628000</v>
      </c>
      <c r="BE366" s="50">
        <v>-23196000</v>
      </c>
      <c r="BF366" s="50"/>
      <c r="BG366" s="50"/>
      <c r="BH366" s="50"/>
      <c r="BI366" s="50"/>
      <c r="BJ366" s="56">
        <v>196432000</v>
      </c>
      <c r="BK366" s="49">
        <v>4370000</v>
      </c>
      <c r="BL366" s="50">
        <v>4370000</v>
      </c>
      <c r="BM366" s="51"/>
      <c r="BN366" s="39">
        <v>200802000</v>
      </c>
      <c r="BO366" s="58">
        <v>0</v>
      </c>
      <c r="BP366" s="39">
        <v>200802000</v>
      </c>
      <c r="BQ366" s="50"/>
      <c r="BR366" s="50"/>
      <c r="BS366" s="56">
        <v>200802000</v>
      </c>
    </row>
    <row r="367" spans="1:71" x14ac:dyDescent="0.2">
      <c r="A367" s="47" t="s">
        <v>1111</v>
      </c>
      <c r="B367" s="47" t="s">
        <v>1112</v>
      </c>
      <c r="C367" s="47" t="str">
        <f>VLOOKUP(A367,'[2]S&amp;P 500 Wikipedia'!A:D,3,FALSE)</f>
        <v>Consumer Discretionary</v>
      </c>
      <c r="D367" s="47">
        <v>72458</v>
      </c>
      <c r="E367" s="47" t="s">
        <v>16</v>
      </c>
      <c r="F367" s="47">
        <v>2018</v>
      </c>
      <c r="G367" s="47" t="s">
        <v>1292</v>
      </c>
      <c r="H367" s="48">
        <v>43496</v>
      </c>
      <c r="I367" s="48">
        <v>43537</v>
      </c>
      <c r="J367" s="48">
        <v>43537</v>
      </c>
      <c r="K367" s="47">
        <v>528600000</v>
      </c>
      <c r="L367" s="47">
        <v>533200000</v>
      </c>
      <c r="M367" s="47" t="s">
        <v>1954</v>
      </c>
      <c r="N367" s="49">
        <v>75356000000</v>
      </c>
      <c r="O367" s="50"/>
      <c r="P367" s="50"/>
      <c r="Q367" s="51"/>
      <c r="R367" s="49">
        <v>-53299000000</v>
      </c>
      <c r="S367" s="50"/>
      <c r="T367" s="50"/>
      <c r="U367" s="51"/>
      <c r="V367" s="52">
        <v>22057000000</v>
      </c>
      <c r="W367" s="52"/>
      <c r="X367" s="49">
        <v>-17947000000</v>
      </c>
      <c r="Y367" s="50">
        <v>-15723000000</v>
      </c>
      <c r="Z367" s="50"/>
      <c r="AA367" s="50"/>
      <c r="AB367" s="50"/>
      <c r="AC367" s="50">
        <v>-2224000000</v>
      </c>
      <c r="AD367" s="50"/>
      <c r="AE367" s="51"/>
      <c r="AF367" s="52">
        <v>4110000000</v>
      </c>
      <c r="AG367" s="52">
        <v>-434000000</v>
      </c>
      <c r="AH367" s="49">
        <v>-461000000</v>
      </c>
      <c r="AI367" s="50"/>
      <c r="AJ367" s="51"/>
      <c r="AK367" s="54"/>
      <c r="AL367" s="50"/>
      <c r="AM367" s="50"/>
      <c r="AN367" s="51">
        <v>27000000</v>
      </c>
      <c r="AO367" s="52">
        <v>3676000000</v>
      </c>
      <c r="AP367" s="49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1"/>
      <c r="BD367" s="54">
        <v>3676000000</v>
      </c>
      <c r="BE367" s="50">
        <v>-746000000</v>
      </c>
      <c r="BF367" s="50"/>
      <c r="BG367" s="50"/>
      <c r="BH367" s="50"/>
      <c r="BI367" s="50"/>
      <c r="BJ367" s="56">
        <v>2930000000</v>
      </c>
      <c r="BK367" s="49">
        <v>7000000</v>
      </c>
      <c r="BL367" s="50">
        <v>7000000</v>
      </c>
      <c r="BM367" s="51"/>
      <c r="BN367" s="39">
        <v>2937000000</v>
      </c>
      <c r="BO367" s="58"/>
      <c r="BP367" s="39">
        <v>2937000000</v>
      </c>
      <c r="BQ367" s="50"/>
      <c r="BR367" s="50"/>
      <c r="BS367" s="56">
        <v>2937000000</v>
      </c>
    </row>
    <row r="368" spans="1:71" x14ac:dyDescent="0.2">
      <c r="A368" s="47" t="s">
        <v>1144</v>
      </c>
      <c r="B368" s="47" t="s">
        <v>1145</v>
      </c>
      <c r="C368" s="47" t="str">
        <f>VLOOKUP(A368,'[2]S&amp;P 500 Wikipedia'!A:D,3,FALSE)</f>
        <v>Consumer Discretionary</v>
      </c>
      <c r="D368" s="47">
        <v>249289</v>
      </c>
      <c r="E368" s="47" t="s">
        <v>16</v>
      </c>
      <c r="F368" s="47">
        <v>2018</v>
      </c>
      <c r="G368" s="47" t="s">
        <v>1292</v>
      </c>
      <c r="H368" s="48">
        <v>43496</v>
      </c>
      <c r="I368" s="48">
        <v>43546</v>
      </c>
      <c r="J368" s="48">
        <v>43546</v>
      </c>
      <c r="K368" s="47">
        <v>122900000</v>
      </c>
      <c r="L368" s="47">
        <v>123500000</v>
      </c>
      <c r="M368" s="47" t="s">
        <v>1955</v>
      </c>
      <c r="N368" s="49">
        <v>4442100000</v>
      </c>
      <c r="O368" s="50"/>
      <c r="P368" s="50"/>
      <c r="Q368" s="51"/>
      <c r="R368" s="49">
        <v>-1631100000</v>
      </c>
      <c r="S368" s="50"/>
      <c r="T368" s="50"/>
      <c r="U368" s="51"/>
      <c r="V368" s="52">
        <v>2811000000</v>
      </c>
      <c r="W368" s="52"/>
      <c r="X368" s="49">
        <v>-2020700000</v>
      </c>
      <c r="Y368" s="50">
        <v>-2020700000</v>
      </c>
      <c r="Z368" s="50"/>
      <c r="AA368" s="50"/>
      <c r="AB368" s="50"/>
      <c r="AC368" s="50"/>
      <c r="AD368" s="50"/>
      <c r="AE368" s="51"/>
      <c r="AF368" s="52">
        <v>790300000</v>
      </c>
      <c r="AG368" s="52">
        <v>-46800000</v>
      </c>
      <c r="AH368" s="49"/>
      <c r="AI368" s="50"/>
      <c r="AJ368" s="51"/>
      <c r="AK368" s="54"/>
      <c r="AL368" s="50"/>
      <c r="AM368" s="50"/>
      <c r="AN368" s="51">
        <v>-46800000</v>
      </c>
      <c r="AO368" s="52">
        <v>743500000</v>
      </c>
      <c r="AP368" s="49"/>
      <c r="AQ368" s="50"/>
      <c r="AR368" s="50"/>
      <c r="AS368" s="50"/>
      <c r="AT368" s="50"/>
      <c r="AU368" s="50"/>
      <c r="AV368" s="50"/>
      <c r="AW368" s="50"/>
      <c r="AX368" s="50"/>
      <c r="AY368" s="50"/>
      <c r="AZ368" s="50"/>
      <c r="BA368" s="50"/>
      <c r="BB368" s="50"/>
      <c r="BC368" s="51"/>
      <c r="BD368" s="54">
        <v>743500000</v>
      </c>
      <c r="BE368" s="50">
        <v>-157100000</v>
      </c>
      <c r="BF368" s="50"/>
      <c r="BG368" s="50"/>
      <c r="BH368" s="50"/>
      <c r="BI368" s="50"/>
      <c r="BJ368" s="56">
        <v>586400000</v>
      </c>
      <c r="BK368" s="49"/>
      <c r="BL368" s="50"/>
      <c r="BM368" s="51"/>
      <c r="BN368" s="39">
        <v>586400000</v>
      </c>
      <c r="BO368" s="58"/>
      <c r="BP368" s="39">
        <v>586400000</v>
      </c>
      <c r="BQ368" s="50"/>
      <c r="BR368" s="50"/>
      <c r="BS368" s="56">
        <v>586400000</v>
      </c>
    </row>
    <row r="369" spans="1:71" x14ac:dyDescent="0.2">
      <c r="A369" s="47" t="s">
        <v>1147</v>
      </c>
      <c r="B369" s="47" t="s">
        <v>1148</v>
      </c>
      <c r="C369" s="47" t="str">
        <f>VLOOKUP(A369,'[2]S&amp;P 500 Wikipedia'!A:D,3,FALSE)</f>
        <v>Consumer Discretionary</v>
      </c>
      <c r="D369" s="47">
        <v>256569</v>
      </c>
      <c r="E369" s="47" t="s">
        <v>16</v>
      </c>
      <c r="F369" s="47">
        <v>2018</v>
      </c>
      <c r="G369" s="47" t="s">
        <v>1292</v>
      </c>
      <c r="H369" s="48">
        <v>43496</v>
      </c>
      <c r="I369" s="48">
        <v>43558</v>
      </c>
      <c r="J369" s="48">
        <v>43558</v>
      </c>
      <c r="K369" s="47">
        <v>1241153000</v>
      </c>
      <c r="L369" s="47">
        <v>1259252000</v>
      </c>
      <c r="M369" s="47" t="s">
        <v>1956</v>
      </c>
      <c r="N369" s="49">
        <v>38972934000</v>
      </c>
      <c r="O369" s="50"/>
      <c r="P369" s="50"/>
      <c r="Q369" s="51"/>
      <c r="R369" s="49">
        <v>-27831177000</v>
      </c>
      <c r="S369" s="50"/>
      <c r="T369" s="50"/>
      <c r="U369" s="51"/>
      <c r="V369" s="52">
        <v>11141757000</v>
      </c>
      <c r="W369" s="52"/>
      <c r="X369" s="49">
        <v>-6923564000</v>
      </c>
      <c r="Y369" s="50">
        <v>-6923564000</v>
      </c>
      <c r="Z369" s="50"/>
      <c r="AA369" s="50"/>
      <c r="AB369" s="50"/>
      <c r="AC369" s="50"/>
      <c r="AD369" s="50"/>
      <c r="AE369" s="51"/>
      <c r="AF369" s="52">
        <v>4218193000</v>
      </c>
      <c r="AG369" s="52">
        <v>-8860000</v>
      </c>
      <c r="AH369" s="49">
        <v>-8860000</v>
      </c>
      <c r="AI369" s="50"/>
      <c r="AJ369" s="51"/>
      <c r="AK369" s="54"/>
      <c r="AL369" s="50"/>
      <c r="AM369" s="50"/>
      <c r="AN369" s="51"/>
      <c r="AO369" s="52">
        <v>4209333000</v>
      </c>
      <c r="AP369" s="49">
        <v>-36122000</v>
      </c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  <c r="BB369" s="50"/>
      <c r="BC369" s="51"/>
      <c r="BD369" s="54">
        <v>4173211000</v>
      </c>
      <c r="BE369" s="50">
        <v>-1113413000</v>
      </c>
      <c r="BF369" s="50"/>
      <c r="BG369" s="50"/>
      <c r="BH369" s="50"/>
      <c r="BI369" s="50"/>
      <c r="BJ369" s="56">
        <v>3059798000</v>
      </c>
      <c r="BK369" s="49"/>
      <c r="BL369" s="50"/>
      <c r="BM369" s="51"/>
      <c r="BN369" s="39">
        <v>3059798000</v>
      </c>
      <c r="BO369" s="58"/>
      <c r="BP369" s="39">
        <v>3059798000</v>
      </c>
      <c r="BQ369" s="50"/>
      <c r="BR369" s="50"/>
      <c r="BS369" s="56">
        <v>3059798000</v>
      </c>
    </row>
    <row r="370" spans="1:71" x14ac:dyDescent="0.2">
      <c r="A370" s="47" t="s">
        <v>1141</v>
      </c>
      <c r="B370" s="47" t="s">
        <v>1142</v>
      </c>
      <c r="C370" s="47" t="str">
        <f>VLOOKUP(A370,'[2]S&amp;P 500 Wikipedia'!A:D,3,FALSE)</f>
        <v>Health Care</v>
      </c>
      <c r="D370" s="47">
        <v>372802</v>
      </c>
      <c r="E370" s="47" t="s">
        <v>16</v>
      </c>
      <c r="F370" s="47">
        <v>2018</v>
      </c>
      <c r="G370" s="47" t="s">
        <v>1292</v>
      </c>
      <c r="H370" s="48">
        <v>43465</v>
      </c>
      <c r="I370" s="48">
        <v>43523</v>
      </c>
      <c r="J370" s="48">
        <v>43523</v>
      </c>
      <c r="K370" s="47">
        <v>402000000</v>
      </c>
      <c r="L370" s="47">
        <v>406000000</v>
      </c>
      <c r="M370" s="47" t="s">
        <v>1957</v>
      </c>
      <c r="N370" s="49">
        <v>24358000000</v>
      </c>
      <c r="O370" s="50"/>
      <c r="P370" s="50"/>
      <c r="Q370" s="51"/>
      <c r="R370" s="49">
        <v>-13501000000</v>
      </c>
      <c r="S370" s="50"/>
      <c r="T370" s="50"/>
      <c r="U370" s="51"/>
      <c r="V370" s="52">
        <v>10857000000</v>
      </c>
      <c r="W370" s="52"/>
      <c r="X370" s="49">
        <v>-7024000000</v>
      </c>
      <c r="Y370" s="50">
        <v>-6057000000</v>
      </c>
      <c r="Z370" s="50"/>
      <c r="AA370" s="50"/>
      <c r="AB370" s="50">
        <v>-967000000</v>
      </c>
      <c r="AC370" s="50"/>
      <c r="AD370" s="50"/>
      <c r="AE370" s="51"/>
      <c r="AF370" s="52">
        <v>3833000000</v>
      </c>
      <c r="AG370" s="52">
        <v>-521000000</v>
      </c>
      <c r="AH370" s="49"/>
      <c r="AI370" s="50"/>
      <c r="AJ370" s="51"/>
      <c r="AK370" s="54"/>
      <c r="AL370" s="50"/>
      <c r="AM370" s="50"/>
      <c r="AN370" s="51">
        <v>-521000000</v>
      </c>
      <c r="AO370" s="52">
        <v>3312000000</v>
      </c>
      <c r="AP370" s="49">
        <v>-50000000</v>
      </c>
      <c r="AQ370" s="50"/>
      <c r="AR370" s="50"/>
      <c r="AS370" s="50"/>
      <c r="AT370" s="50"/>
      <c r="AU370" s="50"/>
      <c r="AV370" s="50"/>
      <c r="AW370" s="50"/>
      <c r="AX370" s="50"/>
      <c r="AY370" s="50"/>
      <c r="AZ370" s="50"/>
      <c r="BA370" s="50"/>
      <c r="BB370" s="50"/>
      <c r="BC370" s="51"/>
      <c r="BD370" s="54">
        <v>3262000000</v>
      </c>
      <c r="BE370" s="50">
        <v>-324000000</v>
      </c>
      <c r="BF370" s="50"/>
      <c r="BG370" s="50"/>
      <c r="BH370" s="50"/>
      <c r="BI370" s="50"/>
      <c r="BJ370" s="56">
        <v>2938000000</v>
      </c>
      <c r="BK370" s="49">
        <v>0</v>
      </c>
      <c r="BL370" s="50">
        <v>0</v>
      </c>
      <c r="BM370" s="51"/>
      <c r="BN370" s="39">
        <v>2938000000</v>
      </c>
      <c r="BO370" s="58"/>
      <c r="BP370" s="39">
        <v>2938000000</v>
      </c>
      <c r="BQ370" s="50"/>
      <c r="BR370" s="50"/>
      <c r="BS370" s="56">
        <v>2938000000</v>
      </c>
    </row>
    <row r="371" spans="1:71" x14ac:dyDescent="0.2">
      <c r="A371" s="47" t="s">
        <v>1099</v>
      </c>
      <c r="B371" s="47" t="s">
        <v>1100</v>
      </c>
      <c r="C371" s="47" t="str">
        <f>VLOOKUP(A371,'[2]S&amp;P 500 Wikipedia'!A:D,3,FALSE)</f>
        <v>Communication Services</v>
      </c>
      <c r="D371" s="47">
        <v>515267</v>
      </c>
      <c r="E371" s="47" t="s">
        <v>16</v>
      </c>
      <c r="F371" s="47">
        <v>2018</v>
      </c>
      <c r="G371" s="47" t="s">
        <v>1292</v>
      </c>
      <c r="H371" s="48">
        <v>43465</v>
      </c>
      <c r="I371" s="48">
        <v>43503</v>
      </c>
      <c r="J371" s="48">
        <v>43503</v>
      </c>
      <c r="K371" s="47">
        <v>849744152</v>
      </c>
      <c r="L371" s="47">
        <v>858290174</v>
      </c>
      <c r="M371" s="47" t="s">
        <v>1958</v>
      </c>
      <c r="N371" s="49">
        <v>43310000000</v>
      </c>
      <c r="O371" s="50">
        <v>31992000000</v>
      </c>
      <c r="P371" s="50"/>
      <c r="Q371" s="51">
        <v>11318000000</v>
      </c>
      <c r="R371" s="49">
        <v>-18354000000</v>
      </c>
      <c r="S371" s="50"/>
      <c r="T371" s="50"/>
      <c r="U371" s="51"/>
      <c r="V371" s="52">
        <v>24956000000</v>
      </c>
      <c r="W371" s="52"/>
      <c r="X371" s="49">
        <v>-19647000000</v>
      </c>
      <c r="Y371" s="50">
        <v>-13161000000</v>
      </c>
      <c r="Z371" s="50"/>
      <c r="AA371" s="50"/>
      <c r="AB371" s="50"/>
      <c r="AC371" s="50">
        <v>-6486000000</v>
      </c>
      <c r="AD371" s="50"/>
      <c r="AE371" s="51"/>
      <c r="AF371" s="52">
        <v>5309000000</v>
      </c>
      <c r="AG371" s="52">
        <v>-1392000000</v>
      </c>
      <c r="AH371" s="49">
        <v>-1338000000</v>
      </c>
      <c r="AI371" s="50"/>
      <c r="AJ371" s="51"/>
      <c r="AK371" s="54"/>
      <c r="AL371" s="50"/>
      <c r="AM371" s="50"/>
      <c r="AN371" s="51">
        <v>-54000000</v>
      </c>
      <c r="AO371" s="52">
        <v>3917000000</v>
      </c>
      <c r="AP371" s="49">
        <v>0</v>
      </c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1"/>
      <c r="BD371" s="54">
        <v>3917000000</v>
      </c>
      <c r="BE371" s="50">
        <v>-1029000000</v>
      </c>
      <c r="BF371" s="50"/>
      <c r="BG371" s="50"/>
      <c r="BH371" s="50"/>
      <c r="BI371" s="50"/>
      <c r="BJ371" s="56">
        <v>2888000000</v>
      </c>
      <c r="BK371" s="49"/>
      <c r="BL371" s="50"/>
      <c r="BM371" s="51"/>
      <c r="BN371" s="39">
        <v>2888000000</v>
      </c>
      <c r="BO371" s="58"/>
      <c r="BP371" s="39">
        <v>2888000000</v>
      </c>
      <c r="BQ371" s="50">
        <v>0</v>
      </c>
      <c r="BR371" s="50"/>
      <c r="BS371" s="56">
        <v>2888000000</v>
      </c>
    </row>
    <row r="372" spans="1:71" x14ac:dyDescent="0.2">
      <c r="A372" s="47" t="s">
        <v>1108</v>
      </c>
      <c r="B372" s="47" t="s">
        <v>1109</v>
      </c>
      <c r="C372" s="47" t="str">
        <f>VLOOKUP(A372,'[2]S&amp;P 500 Wikipedia'!A:D,3,FALSE)</f>
        <v>Consumer Discretionary</v>
      </c>
      <c r="D372" s="47">
        <v>331230</v>
      </c>
      <c r="E372" s="47" t="s">
        <v>16</v>
      </c>
      <c r="F372" s="47">
        <v>2019</v>
      </c>
      <c r="G372" s="47" t="s">
        <v>1292</v>
      </c>
      <c r="H372" s="48">
        <v>43646</v>
      </c>
      <c r="I372" s="48">
        <v>43692</v>
      </c>
      <c r="J372" s="48">
        <v>43692</v>
      </c>
      <c r="K372" s="47">
        <v>289400000</v>
      </c>
      <c r="L372" s="47">
        <v>290800000</v>
      </c>
      <c r="M372" s="47" t="s">
        <v>1959</v>
      </c>
      <c r="N372" s="49">
        <v>6027100000</v>
      </c>
      <c r="O372" s="50"/>
      <c r="P372" s="50"/>
      <c r="Q372" s="51"/>
      <c r="R372" s="49">
        <v>-1973400000</v>
      </c>
      <c r="S372" s="50"/>
      <c r="T372" s="50"/>
      <c r="U372" s="51"/>
      <c r="V372" s="52">
        <v>4053700000</v>
      </c>
      <c r="W372" s="52"/>
      <c r="X372" s="49">
        <v>-3239600000</v>
      </c>
      <c r="Y372" s="50">
        <v>-3239600000</v>
      </c>
      <c r="Z372" s="50"/>
      <c r="AA372" s="50"/>
      <c r="AB372" s="50"/>
      <c r="AC372" s="50"/>
      <c r="AD372" s="50"/>
      <c r="AE372" s="51"/>
      <c r="AF372" s="52">
        <v>814100000</v>
      </c>
      <c r="AG372" s="52">
        <v>-47900000</v>
      </c>
      <c r="AH372" s="49">
        <v>-47900000</v>
      </c>
      <c r="AI372" s="50"/>
      <c r="AJ372" s="51"/>
      <c r="AK372" s="54"/>
      <c r="AL372" s="50"/>
      <c r="AM372" s="50"/>
      <c r="AN372" s="51"/>
      <c r="AO372" s="52">
        <v>766200000</v>
      </c>
      <c r="AP372" s="49"/>
      <c r="AQ372" s="50"/>
      <c r="AR372" s="50"/>
      <c r="AS372" s="50"/>
      <c r="AT372" s="50"/>
      <c r="AU372" s="50"/>
      <c r="AV372" s="50"/>
      <c r="AW372" s="50"/>
      <c r="AX372" s="50"/>
      <c r="AY372" s="50"/>
      <c r="AZ372" s="50"/>
      <c r="BA372" s="50"/>
      <c r="BB372" s="50"/>
      <c r="BC372" s="51"/>
      <c r="BD372" s="54">
        <v>766200000</v>
      </c>
      <c r="BE372" s="50">
        <v>-122800000</v>
      </c>
      <c r="BF372" s="50"/>
      <c r="BG372" s="50"/>
      <c r="BH372" s="50"/>
      <c r="BI372" s="50"/>
      <c r="BJ372" s="56">
        <v>643400000</v>
      </c>
      <c r="BK372" s="49"/>
      <c r="BL372" s="50"/>
      <c r="BM372" s="51"/>
      <c r="BN372" s="39">
        <v>643400000</v>
      </c>
      <c r="BO372" s="58"/>
      <c r="BP372" s="39">
        <v>643400000</v>
      </c>
      <c r="BQ372" s="50"/>
      <c r="BR372" s="50"/>
      <c r="BS372" s="56">
        <v>643400000</v>
      </c>
    </row>
    <row r="373" spans="1:71" x14ac:dyDescent="0.2">
      <c r="A373" s="47" t="s">
        <v>1102</v>
      </c>
      <c r="B373" s="47" t="s">
        <v>1103</v>
      </c>
      <c r="C373" s="47" t="str">
        <f>VLOOKUP(A373,'[2]S&amp;P 500 Wikipedia'!A:D,3,FALSE)</f>
        <v>Financials</v>
      </c>
      <c r="D373" s="47">
        <v>378221</v>
      </c>
      <c r="E373" s="47" t="s">
        <v>16</v>
      </c>
      <c r="F373" s="47">
        <v>2018</v>
      </c>
      <c r="G373" s="47" t="s">
        <v>1292</v>
      </c>
      <c r="H373" s="48">
        <v>43465</v>
      </c>
      <c r="I373" s="48">
        <v>43509</v>
      </c>
      <c r="J373" s="48">
        <v>43509</v>
      </c>
      <c r="K373" s="47">
        <v>242200000</v>
      </c>
      <c r="L373" s="47">
        <v>246900000</v>
      </c>
      <c r="M373" s="47" t="s">
        <v>1960</v>
      </c>
      <c r="N373" s="49">
        <v>5372600000</v>
      </c>
      <c r="O373" s="50"/>
      <c r="P373" s="50"/>
      <c r="Q373" s="51"/>
      <c r="R373" s="36">
        <v>0</v>
      </c>
      <c r="S373" s="50"/>
      <c r="T373" s="50"/>
      <c r="U373" s="51"/>
      <c r="V373" s="52">
        <v>5372600000</v>
      </c>
      <c r="W373" s="52"/>
      <c r="X373" s="49">
        <v>-2642500000</v>
      </c>
      <c r="Y373" s="50">
        <v>-676800000</v>
      </c>
      <c r="Z373" s="50"/>
      <c r="AA373" s="50"/>
      <c r="AB373" s="50"/>
      <c r="AC373" s="50"/>
      <c r="AD373" s="50"/>
      <c r="AE373" s="51">
        <v>-1965700000</v>
      </c>
      <c r="AF373" s="52">
        <v>2730100000</v>
      </c>
      <c r="AG373" s="52">
        <v>23200000</v>
      </c>
      <c r="AH373" s="49"/>
      <c r="AI373" s="50"/>
      <c r="AJ373" s="51"/>
      <c r="AK373" s="54">
        <v>23200000</v>
      </c>
      <c r="AL373" s="50"/>
      <c r="AM373" s="50"/>
      <c r="AN373" s="51"/>
      <c r="AO373" s="52">
        <v>2753300000</v>
      </c>
      <c r="AP373" s="49">
        <v>-368700000</v>
      </c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  <c r="BB373" s="50"/>
      <c r="BC373" s="51"/>
      <c r="BD373" s="54">
        <v>2384600000</v>
      </c>
      <c r="BE373" s="50">
        <v>-615900000</v>
      </c>
      <c r="BF373" s="50"/>
      <c r="BG373" s="50"/>
      <c r="BH373" s="50"/>
      <c r="BI373" s="50"/>
      <c r="BJ373" s="56">
        <v>1768700000</v>
      </c>
      <c r="BK373" s="49"/>
      <c r="BL373" s="50"/>
      <c r="BM373" s="51"/>
      <c r="BN373" s="39">
        <v>1768700000</v>
      </c>
      <c r="BO373" s="58">
        <v>68800000</v>
      </c>
      <c r="BP373" s="39">
        <v>1837500000</v>
      </c>
      <c r="BQ373" s="50"/>
      <c r="BR373" s="50"/>
      <c r="BS373" s="56">
        <v>1837500000</v>
      </c>
    </row>
    <row r="374" spans="1:71" x14ac:dyDescent="0.2">
      <c r="A374" s="47" t="s">
        <v>1150</v>
      </c>
      <c r="B374" s="47" t="s">
        <v>1151</v>
      </c>
      <c r="C374" s="47" t="str">
        <f>VLOOKUP(A374,'[2]S&amp;P 500 Wikipedia'!A:D,3,FALSE)</f>
        <v>Consumer Discretionary</v>
      </c>
      <c r="D374" s="47">
        <v>378228</v>
      </c>
      <c r="E374" s="47" t="s">
        <v>16</v>
      </c>
      <c r="F374" s="47">
        <v>2018</v>
      </c>
      <c r="G374" s="47" t="s">
        <v>1292</v>
      </c>
      <c r="H374" s="48">
        <v>43465</v>
      </c>
      <c r="I374" s="48">
        <v>43517</v>
      </c>
      <c r="J374" s="48">
        <v>43517</v>
      </c>
      <c r="K374" s="47">
        <v>122651000</v>
      </c>
      <c r="L374" s="47">
        <v>123471000</v>
      </c>
      <c r="M374" s="47" t="s">
        <v>1961</v>
      </c>
      <c r="N374" s="49">
        <v>7911046000</v>
      </c>
      <c r="O374" s="50"/>
      <c r="P374" s="50"/>
      <c r="Q374" s="51"/>
      <c r="R374" s="49">
        <v>-5208518000</v>
      </c>
      <c r="S374" s="50"/>
      <c r="T374" s="50"/>
      <c r="U374" s="51"/>
      <c r="V374" s="52">
        <v>2702528000</v>
      </c>
      <c r="W374" s="52"/>
      <c r="X374" s="49">
        <v>-2000791000</v>
      </c>
      <c r="Y374" s="50">
        <v>-1823440000</v>
      </c>
      <c r="Z374" s="50"/>
      <c r="AA374" s="50"/>
      <c r="AB374" s="50"/>
      <c r="AC374" s="50">
        <v>-177351000</v>
      </c>
      <c r="AD374" s="50"/>
      <c r="AE374" s="51"/>
      <c r="AF374" s="52">
        <v>701737000</v>
      </c>
      <c r="AG374" s="52">
        <v>-18352000</v>
      </c>
      <c r="AH374" s="49">
        <v>-18352000</v>
      </c>
      <c r="AI374" s="50"/>
      <c r="AJ374" s="51"/>
      <c r="AK374" s="54"/>
      <c r="AL374" s="50"/>
      <c r="AM374" s="50"/>
      <c r="AN374" s="51"/>
      <c r="AO374" s="52">
        <v>683385000</v>
      </c>
      <c r="AP374" s="49"/>
      <c r="AQ374" s="50"/>
      <c r="AR374" s="50"/>
      <c r="AS374" s="50"/>
      <c r="AT374" s="50"/>
      <c r="AU374" s="50"/>
      <c r="AV374" s="50"/>
      <c r="AW374" s="50"/>
      <c r="AX374" s="50"/>
      <c r="AY374" s="50"/>
      <c r="AZ374" s="50"/>
      <c r="BA374" s="50"/>
      <c r="BB374" s="50"/>
      <c r="BC374" s="51"/>
      <c r="BD374" s="54">
        <v>683385000</v>
      </c>
      <c r="BE374" s="50">
        <v>-151028000</v>
      </c>
      <c r="BF374" s="50"/>
      <c r="BG374" s="50"/>
      <c r="BH374" s="50"/>
      <c r="BI374" s="50"/>
      <c r="BJ374" s="56">
        <v>532357000</v>
      </c>
      <c r="BK374" s="49"/>
      <c r="BL374" s="50"/>
      <c r="BM374" s="51"/>
      <c r="BN374" s="39">
        <v>532357000</v>
      </c>
      <c r="BO374" s="58"/>
      <c r="BP374" s="39">
        <v>532357000</v>
      </c>
      <c r="BQ374" s="50"/>
      <c r="BR374" s="50"/>
      <c r="BS374" s="56">
        <v>532357000</v>
      </c>
    </row>
    <row r="375" spans="1:71" x14ac:dyDescent="0.2">
      <c r="A375" s="47" t="s">
        <v>1162</v>
      </c>
      <c r="B375" s="47" t="s">
        <v>1163</v>
      </c>
      <c r="C375" s="47" t="str">
        <f>VLOOKUP(A375,'[2]S&amp;P 500 Wikipedia'!A:D,3,FALSE)</f>
        <v>Consumer Staples</v>
      </c>
      <c r="D375" s="47">
        <v>138054</v>
      </c>
      <c r="E375" s="47" t="s">
        <v>16</v>
      </c>
      <c r="F375" s="47">
        <v>2018</v>
      </c>
      <c r="G375" s="47" t="s">
        <v>1292</v>
      </c>
      <c r="H375" s="48">
        <v>43373</v>
      </c>
      <c r="I375" s="48">
        <v>43417</v>
      </c>
      <c r="J375" s="48">
        <v>43417</v>
      </c>
      <c r="K375" s="47">
        <v>365000000</v>
      </c>
      <c r="L375" s="47">
        <v>369000000</v>
      </c>
      <c r="M375" s="47" t="s">
        <v>1962</v>
      </c>
      <c r="N375" s="49">
        <v>40052000000</v>
      </c>
      <c r="O375" s="50"/>
      <c r="P375" s="50"/>
      <c r="Q375" s="51"/>
      <c r="R375" s="49">
        <v>-34926000000</v>
      </c>
      <c r="S375" s="50"/>
      <c r="T375" s="50"/>
      <c r="U375" s="51"/>
      <c r="V375" s="52">
        <v>5126000000</v>
      </c>
      <c r="W375" s="52"/>
      <c r="X375" s="49">
        <v>-2071000000</v>
      </c>
      <c r="Y375" s="50">
        <v>-2071000000</v>
      </c>
      <c r="Z375" s="50"/>
      <c r="AA375" s="50"/>
      <c r="AB375" s="50"/>
      <c r="AC375" s="50"/>
      <c r="AD375" s="50"/>
      <c r="AE375" s="51"/>
      <c r="AF375" s="52">
        <v>3055000000</v>
      </c>
      <c r="AG375" s="52">
        <v>-310000000</v>
      </c>
      <c r="AH375" s="49">
        <v>-343000000</v>
      </c>
      <c r="AI375" s="50"/>
      <c r="AJ375" s="51"/>
      <c r="AK375" s="54"/>
      <c r="AL375" s="50"/>
      <c r="AM375" s="50"/>
      <c r="AN375" s="51">
        <v>33000000</v>
      </c>
      <c r="AO375" s="52">
        <v>2745000000</v>
      </c>
      <c r="AP375" s="49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  <c r="BB375" s="50"/>
      <c r="BC375" s="51"/>
      <c r="BD375" s="54">
        <v>2745000000</v>
      </c>
      <c r="BE375" s="50">
        <v>282000000</v>
      </c>
      <c r="BF375" s="50"/>
      <c r="BG375" s="50"/>
      <c r="BH375" s="50"/>
      <c r="BI375" s="50"/>
      <c r="BJ375" s="56">
        <v>3027000000</v>
      </c>
      <c r="BK375" s="49"/>
      <c r="BL375" s="50"/>
      <c r="BM375" s="51"/>
      <c r="BN375" s="39">
        <v>3027000000</v>
      </c>
      <c r="BO375" s="58">
        <v>-3000000</v>
      </c>
      <c r="BP375" s="39">
        <v>3024000000</v>
      </c>
      <c r="BQ375" s="50"/>
      <c r="BR375" s="50"/>
      <c r="BS375" s="56">
        <v>3024000000</v>
      </c>
    </row>
    <row r="376" spans="1:71" x14ac:dyDescent="0.2">
      <c r="A376" s="47" t="s">
        <v>1105</v>
      </c>
      <c r="B376" s="47" t="s">
        <v>1106</v>
      </c>
      <c r="C376" s="47" t="str">
        <f>VLOOKUP(A376,'[2]S&amp;P 500 Wikipedia'!A:D,3,FALSE)</f>
        <v>Communication Services</v>
      </c>
      <c r="D376" s="47">
        <v>372538</v>
      </c>
      <c r="E376" s="47" t="s">
        <v>16</v>
      </c>
      <c r="F376" s="47">
        <v>2017</v>
      </c>
      <c r="G376" s="47" t="s">
        <v>1292</v>
      </c>
      <c r="H376" s="48">
        <v>43190</v>
      </c>
      <c r="I376" s="48">
        <v>43237</v>
      </c>
      <c r="J376" s="48">
        <v>43237</v>
      </c>
      <c r="K376" s="47">
        <v>110210000</v>
      </c>
      <c r="L376" s="47">
        <v>112864000</v>
      </c>
      <c r="M376" s="47" t="s">
        <v>1963</v>
      </c>
      <c r="N376" s="49">
        <v>1792892000</v>
      </c>
      <c r="O376" s="50"/>
      <c r="P376" s="50"/>
      <c r="Q376" s="51"/>
      <c r="R376" s="49">
        <v>-898311000</v>
      </c>
      <c r="S376" s="50"/>
      <c r="T376" s="50"/>
      <c r="U376" s="51"/>
      <c r="V376" s="52">
        <v>894581000</v>
      </c>
      <c r="W376" s="52"/>
      <c r="X376" s="49">
        <v>-744262000</v>
      </c>
      <c r="Y376" s="50">
        <v>-503920000</v>
      </c>
      <c r="Z376" s="50"/>
      <c r="AA376" s="50"/>
      <c r="AB376" s="50">
        <v>-196373000</v>
      </c>
      <c r="AC376" s="50">
        <v>-43969000</v>
      </c>
      <c r="AD376" s="50"/>
      <c r="AE376" s="51"/>
      <c r="AF376" s="52">
        <v>150319000</v>
      </c>
      <c r="AG376" s="52">
        <v>1048000</v>
      </c>
      <c r="AH376" s="49"/>
      <c r="AI376" s="50"/>
      <c r="AJ376" s="51"/>
      <c r="AK376" s="54"/>
      <c r="AL376" s="50"/>
      <c r="AM376" s="50"/>
      <c r="AN376" s="51">
        <v>1048000</v>
      </c>
      <c r="AO376" s="52">
        <v>151367000</v>
      </c>
      <c r="AP376" s="49">
        <v>-14742000</v>
      </c>
      <c r="AQ376" s="50"/>
      <c r="AR376" s="50"/>
      <c r="AS376" s="50"/>
      <c r="AT376" s="50"/>
      <c r="AU376" s="50"/>
      <c r="AV376" s="50"/>
      <c r="AW376" s="50"/>
      <c r="AX376" s="50"/>
      <c r="AY376" s="50"/>
      <c r="AZ376" s="50"/>
      <c r="BA376" s="50"/>
      <c r="BB376" s="50"/>
      <c r="BC376" s="51"/>
      <c r="BD376" s="54">
        <v>136625000</v>
      </c>
      <c r="BE376" s="50">
        <v>36908000</v>
      </c>
      <c r="BF376" s="50"/>
      <c r="BG376" s="50"/>
      <c r="BH376" s="50"/>
      <c r="BI376" s="50"/>
      <c r="BJ376" s="56">
        <v>173533000</v>
      </c>
      <c r="BK376" s="49"/>
      <c r="BL376" s="50"/>
      <c r="BM376" s="51"/>
      <c r="BN376" s="39">
        <v>173533000</v>
      </c>
      <c r="BO376" s="58"/>
      <c r="BP376" s="39">
        <v>173533000</v>
      </c>
      <c r="BQ376" s="50"/>
      <c r="BR376" s="50"/>
      <c r="BS376" s="56">
        <v>173533000</v>
      </c>
    </row>
    <row r="377" spans="1:71" x14ac:dyDescent="0.2">
      <c r="A377" s="47" t="s">
        <v>1156</v>
      </c>
      <c r="B377" s="47" t="s">
        <v>1157</v>
      </c>
      <c r="C377" s="47" t="str">
        <f>VLOOKUP(A377,'[2]S&amp;P 500 Wikipedia'!A:D,3,FALSE)</f>
        <v>Communication Services</v>
      </c>
      <c r="D377" s="47">
        <v>30388</v>
      </c>
      <c r="E377" s="47" t="s">
        <v>16</v>
      </c>
      <c r="F377" s="47">
        <v>2018</v>
      </c>
      <c r="G377" s="47" t="s">
        <v>1292</v>
      </c>
      <c r="H377" s="48">
        <v>43465</v>
      </c>
      <c r="I377" s="48">
        <v>43517</v>
      </c>
      <c r="J377" s="48">
        <v>43517</v>
      </c>
      <c r="K377" s="47">
        <v>754326000</v>
      </c>
      <c r="L377" s="47">
        <v>772686000</v>
      </c>
      <c r="M377" s="47" t="s">
        <v>1964</v>
      </c>
      <c r="N377" s="49">
        <v>3042359000</v>
      </c>
      <c r="O377" s="50"/>
      <c r="P377" s="50"/>
      <c r="Q377" s="51"/>
      <c r="R377" s="49">
        <v>-964997000</v>
      </c>
      <c r="S377" s="50"/>
      <c r="T377" s="50"/>
      <c r="U377" s="51"/>
      <c r="V377" s="52">
        <v>2077362000</v>
      </c>
      <c r="W377" s="52"/>
      <c r="X377" s="49">
        <v>-1624037000</v>
      </c>
      <c r="Y377" s="50">
        <v>-1070179000</v>
      </c>
      <c r="Z377" s="50"/>
      <c r="AA377" s="50"/>
      <c r="AB377" s="50">
        <v>-553858000</v>
      </c>
      <c r="AC377" s="50"/>
      <c r="AD377" s="50"/>
      <c r="AE377" s="51"/>
      <c r="AF377" s="52">
        <v>453325000</v>
      </c>
      <c r="AG377" s="52">
        <v>-29781000</v>
      </c>
      <c r="AH377" s="49">
        <v>-21385000</v>
      </c>
      <c r="AI377" s="50"/>
      <c r="AJ377" s="51"/>
      <c r="AK377" s="54"/>
      <c r="AL377" s="50"/>
      <c r="AM377" s="50"/>
      <c r="AN377" s="51">
        <v>-8396000</v>
      </c>
      <c r="AO377" s="52">
        <v>423544000</v>
      </c>
      <c r="AP377" s="49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1"/>
      <c r="BD377" s="54">
        <v>423544000</v>
      </c>
      <c r="BE377" s="50">
        <v>782052000</v>
      </c>
      <c r="BF377" s="50"/>
      <c r="BG377" s="50"/>
      <c r="BH377" s="50"/>
      <c r="BI377" s="50"/>
      <c r="BJ377" s="56">
        <v>1205596000</v>
      </c>
      <c r="BK377" s="49"/>
      <c r="BL377" s="50"/>
      <c r="BM377" s="51"/>
      <c r="BN377" s="39">
        <v>1205596000</v>
      </c>
      <c r="BO377" s="58"/>
      <c r="BP377" s="39">
        <v>1205596000</v>
      </c>
      <c r="BQ377" s="50"/>
      <c r="BR377" s="50"/>
      <c r="BS377" s="56">
        <v>1205596000</v>
      </c>
    </row>
    <row r="378" spans="1:71" x14ac:dyDescent="0.2">
      <c r="A378" s="47" t="s">
        <v>1123</v>
      </c>
      <c r="B378" s="47" t="s">
        <v>1124</v>
      </c>
      <c r="C378" s="47" t="str">
        <f>VLOOKUP(A378,'[2]S&amp;P 500 Wikipedia'!A:D,3,FALSE)</f>
        <v>Information Technology</v>
      </c>
      <c r="D378" s="47">
        <v>252464</v>
      </c>
      <c r="E378" s="47" t="s">
        <v>16</v>
      </c>
      <c r="F378" s="47">
        <v>2018</v>
      </c>
      <c r="G378" s="47" t="s">
        <v>1292</v>
      </c>
      <c r="H378" s="48">
        <v>43465</v>
      </c>
      <c r="I378" s="48">
        <v>43518</v>
      </c>
      <c r="J378" s="48">
        <v>43518</v>
      </c>
      <c r="K378" s="47">
        <v>970000000</v>
      </c>
      <c r="L378" s="47">
        <v>990000000</v>
      </c>
      <c r="M378" s="47" t="s">
        <v>1965</v>
      </c>
      <c r="N378" s="49">
        <v>15784000000</v>
      </c>
      <c r="O378" s="50"/>
      <c r="P378" s="50"/>
      <c r="Q378" s="51"/>
      <c r="R378" s="49">
        <v>-5507000000</v>
      </c>
      <c r="S378" s="50"/>
      <c r="T378" s="50"/>
      <c r="U378" s="51"/>
      <c r="V378" s="52">
        <v>10277000000</v>
      </c>
      <c r="W378" s="52"/>
      <c r="X378" s="49">
        <v>-3243000000</v>
      </c>
      <c r="Y378" s="50">
        <v>-1684000000</v>
      </c>
      <c r="Z378" s="50"/>
      <c r="AA378" s="50"/>
      <c r="AB378" s="50">
        <v>-1559000000</v>
      </c>
      <c r="AC378" s="50"/>
      <c r="AD378" s="50"/>
      <c r="AE378" s="51"/>
      <c r="AF378" s="52">
        <v>7034000000</v>
      </c>
      <c r="AG378" s="52">
        <v>-27000000</v>
      </c>
      <c r="AH378" s="49">
        <v>-125000000</v>
      </c>
      <c r="AI378" s="50"/>
      <c r="AJ378" s="51"/>
      <c r="AK378" s="54"/>
      <c r="AL378" s="50"/>
      <c r="AM378" s="50"/>
      <c r="AN378" s="51">
        <v>98000000</v>
      </c>
      <c r="AO378" s="52">
        <v>7007000000</v>
      </c>
      <c r="AP378" s="49">
        <v>-321000000</v>
      </c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1"/>
      <c r="BD378" s="54">
        <v>6686000000</v>
      </c>
      <c r="BE378" s="50">
        <v>-1106000000</v>
      </c>
      <c r="BF378" s="50"/>
      <c r="BG378" s="50"/>
      <c r="BH378" s="50"/>
      <c r="BI378" s="50"/>
      <c r="BJ378" s="56">
        <v>5580000000</v>
      </c>
      <c r="BK378" s="49"/>
      <c r="BL378" s="50"/>
      <c r="BM378" s="51"/>
      <c r="BN378" s="39">
        <v>5580000000</v>
      </c>
      <c r="BO378" s="58"/>
      <c r="BP378" s="39">
        <v>5580000000</v>
      </c>
      <c r="BQ378" s="50"/>
      <c r="BR378" s="50"/>
      <c r="BS378" s="56">
        <v>5580000000</v>
      </c>
    </row>
    <row r="379" spans="1:71" x14ac:dyDescent="0.2">
      <c r="A379" s="47" t="s">
        <v>1159</v>
      </c>
      <c r="B379" s="47" t="s">
        <v>1160</v>
      </c>
      <c r="C379" s="47" t="str">
        <f>VLOOKUP(A379,'[2]S&amp;P 500 Wikipedia'!A:D,3,FALSE)</f>
        <v>Information Technology</v>
      </c>
      <c r="D379" s="47">
        <v>693134</v>
      </c>
      <c r="E379" s="47" t="s">
        <v>16</v>
      </c>
      <c r="F379" s="47">
        <v>2018</v>
      </c>
      <c r="G379" s="47" t="s">
        <v>1292</v>
      </c>
      <c r="H379" s="48">
        <v>43465</v>
      </c>
      <c r="I379" s="48">
        <v>43516</v>
      </c>
      <c r="J379" s="48">
        <v>43516</v>
      </c>
      <c r="K379" s="47">
        <v>38445000</v>
      </c>
      <c r="L379" s="47">
        <v>40123000</v>
      </c>
      <c r="M379" s="47" t="s">
        <v>1966</v>
      </c>
      <c r="N379" s="49">
        <v>935282000</v>
      </c>
      <c r="O379" s="50"/>
      <c r="P379" s="50"/>
      <c r="Q379" s="51"/>
      <c r="R379" s="49">
        <v>-495704000</v>
      </c>
      <c r="S379" s="50"/>
      <c r="T379" s="50"/>
      <c r="U379" s="51"/>
      <c r="V379" s="52">
        <v>439578000</v>
      </c>
      <c r="W379" s="52"/>
      <c r="X379" s="49">
        <v>-287086000</v>
      </c>
      <c r="Y379" s="50">
        <v>-207605000</v>
      </c>
      <c r="Z379" s="50"/>
      <c r="AA379" s="50"/>
      <c r="AB379" s="50">
        <v>-63264000</v>
      </c>
      <c r="AC379" s="50">
        <v>-16217000</v>
      </c>
      <c r="AD379" s="50"/>
      <c r="AE379" s="51"/>
      <c r="AF379" s="52">
        <v>152492000</v>
      </c>
      <c r="AG379" s="52">
        <v>3378000</v>
      </c>
      <c r="AH379" s="49"/>
      <c r="AI379" s="50"/>
      <c r="AJ379" s="51"/>
      <c r="AK379" s="54"/>
      <c r="AL379" s="50"/>
      <c r="AM379" s="50"/>
      <c r="AN379" s="51">
        <v>3378000</v>
      </c>
      <c r="AO379" s="52">
        <v>155870000</v>
      </c>
      <c r="AP379" s="49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  <c r="BB379" s="50"/>
      <c r="BC379" s="51"/>
      <c r="BD379" s="54">
        <v>155870000</v>
      </c>
      <c r="BE379" s="50">
        <v>-8408000</v>
      </c>
      <c r="BF379" s="50"/>
      <c r="BG379" s="50"/>
      <c r="BH379" s="50"/>
      <c r="BI379" s="50"/>
      <c r="BJ379" s="56">
        <v>147462000</v>
      </c>
      <c r="BK379" s="49"/>
      <c r="BL379" s="50"/>
      <c r="BM379" s="51"/>
      <c r="BN379" s="39">
        <v>147462000</v>
      </c>
      <c r="BO379" s="58"/>
      <c r="BP379" s="39">
        <v>147462000</v>
      </c>
      <c r="BQ379" s="50"/>
      <c r="BR379" s="50"/>
      <c r="BS379" s="56">
        <v>147462000</v>
      </c>
    </row>
    <row r="380" spans="1:71" x14ac:dyDescent="0.2">
      <c r="A380" s="47" t="s">
        <v>1171</v>
      </c>
      <c r="B380" s="47" t="s">
        <v>1172</v>
      </c>
      <c r="C380" s="47" t="str">
        <f>VLOOKUP(A380,'[2]S&amp;P 500 Wikipedia'!A:D,3,FALSE)</f>
        <v>Consumer Discretionary</v>
      </c>
      <c r="D380" s="47">
        <v>80553</v>
      </c>
      <c r="E380" s="47" t="s">
        <v>16</v>
      </c>
      <c r="F380" s="47">
        <v>2018</v>
      </c>
      <c r="G380" s="47" t="s">
        <v>1292</v>
      </c>
      <c r="H380" s="48">
        <v>43465</v>
      </c>
      <c r="I380" s="48">
        <v>43521</v>
      </c>
      <c r="J380" s="48">
        <v>43521</v>
      </c>
      <c r="K380" s="47">
        <v>445815000</v>
      </c>
      <c r="L380" s="47">
        <v>445815000</v>
      </c>
      <c r="M380" s="47" t="s">
        <v>1967</v>
      </c>
      <c r="N380" s="49">
        <v>5193185000</v>
      </c>
      <c r="O380" s="50"/>
      <c r="P380" s="50"/>
      <c r="Q380" s="51"/>
      <c r="R380" s="49">
        <v>-2852714000</v>
      </c>
      <c r="S380" s="50"/>
      <c r="T380" s="50"/>
      <c r="U380" s="51"/>
      <c r="V380" s="52">
        <v>2340471000</v>
      </c>
      <c r="W380" s="52"/>
      <c r="X380" s="49">
        <v>-2365488000</v>
      </c>
      <c r="Y380" s="50">
        <v>-2365488000</v>
      </c>
      <c r="Z380" s="50"/>
      <c r="AA380" s="50"/>
      <c r="AB380" s="50"/>
      <c r="AC380" s="50"/>
      <c r="AD380" s="50"/>
      <c r="AE380" s="51"/>
      <c r="AF380" s="52">
        <v>-25017000</v>
      </c>
      <c r="AG380" s="52">
        <v>-42771000</v>
      </c>
      <c r="AH380" s="49">
        <v>-33568000</v>
      </c>
      <c r="AI380" s="50"/>
      <c r="AJ380" s="51"/>
      <c r="AK380" s="54"/>
      <c r="AL380" s="50"/>
      <c r="AM380" s="50"/>
      <c r="AN380" s="51">
        <v>-9203000</v>
      </c>
      <c r="AO380" s="52">
        <v>-67788000</v>
      </c>
      <c r="AP380" s="49"/>
      <c r="AQ380" s="50"/>
      <c r="AR380" s="50"/>
      <c r="AS380" s="50"/>
      <c r="AT380" s="50"/>
      <c r="AU380" s="50"/>
      <c r="AV380" s="50"/>
      <c r="AW380" s="50"/>
      <c r="AX380" s="50"/>
      <c r="AY380" s="50"/>
      <c r="AZ380" s="50"/>
      <c r="BA380" s="50"/>
      <c r="BB380" s="50"/>
      <c r="BC380" s="51"/>
      <c r="BD380" s="54">
        <v>-67788000</v>
      </c>
      <c r="BE380" s="50">
        <v>20552000</v>
      </c>
      <c r="BF380" s="50"/>
      <c r="BG380" s="50"/>
      <c r="BH380" s="50"/>
      <c r="BI380" s="50"/>
      <c r="BJ380" s="56">
        <v>-47236000</v>
      </c>
      <c r="BK380" s="49">
        <v>934000</v>
      </c>
      <c r="BL380" s="50"/>
      <c r="BM380" s="51"/>
      <c r="BN380" s="39">
        <v>-46302000</v>
      </c>
      <c r="BO380" s="58"/>
      <c r="BP380" s="39">
        <v>-46302000</v>
      </c>
      <c r="BQ380" s="50"/>
      <c r="BR380" s="50"/>
      <c r="BS380" s="56">
        <v>-46302000</v>
      </c>
    </row>
    <row r="381" spans="1:71" x14ac:dyDescent="0.2">
      <c r="A381" s="47" t="s">
        <v>1177</v>
      </c>
      <c r="B381" s="47" t="s">
        <v>1178</v>
      </c>
      <c r="C381" s="47" t="str">
        <f>VLOOKUP(A381,'[2]S&amp;P 500 Wikipedia'!A:D,3,FALSE)</f>
        <v>Industrials</v>
      </c>
      <c r="D381" s="47">
        <v>219075</v>
      </c>
      <c r="E381" s="47" t="s">
        <v>16</v>
      </c>
      <c r="F381" s="47">
        <v>2018</v>
      </c>
      <c r="G381" s="47" t="s">
        <v>1292</v>
      </c>
      <c r="H381" s="48">
        <v>43465</v>
      </c>
      <c r="I381" s="48">
        <v>43524</v>
      </c>
      <c r="J381" s="48">
        <v>43784</v>
      </c>
      <c r="K381" s="47">
        <v>275500000</v>
      </c>
      <c r="L381" s="47">
        <v>276700000</v>
      </c>
      <c r="M381" s="47"/>
      <c r="N381" s="49">
        <v>41303000000</v>
      </c>
      <c r="O381" s="50"/>
      <c r="P381" s="50"/>
      <c r="Q381" s="51"/>
      <c r="R381" s="49">
        <v>-23366000000</v>
      </c>
      <c r="S381" s="50"/>
      <c r="T381" s="50"/>
      <c r="U381" s="51"/>
      <c r="V381" s="52">
        <v>17937000000</v>
      </c>
      <c r="W381" s="52"/>
      <c r="X381" s="49">
        <v>-9599000000</v>
      </c>
      <c r="Y381" s="50">
        <v>-1558000000</v>
      </c>
      <c r="Z381" s="50"/>
      <c r="AA381" s="50"/>
      <c r="AB381" s="50"/>
      <c r="AC381" s="50">
        <v>-2240000000</v>
      </c>
      <c r="AD381" s="50"/>
      <c r="AE381" s="51">
        <v>-5801000000</v>
      </c>
      <c r="AF381" s="52">
        <v>8338000000</v>
      </c>
      <c r="AG381" s="52">
        <v>-558000000</v>
      </c>
      <c r="AH381" s="49">
        <v>-628000000</v>
      </c>
      <c r="AI381" s="50"/>
      <c r="AJ381" s="51"/>
      <c r="AK381" s="54">
        <v>70000000</v>
      </c>
      <c r="AL381" s="50"/>
      <c r="AM381" s="50"/>
      <c r="AN381" s="51"/>
      <c r="AO381" s="52">
        <v>7780000000</v>
      </c>
      <c r="AP381" s="49">
        <v>-5122000000</v>
      </c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1"/>
      <c r="BD381" s="54">
        <v>2658000000</v>
      </c>
      <c r="BE381" s="50">
        <v>-529000000</v>
      </c>
      <c r="BF381" s="50"/>
      <c r="BG381" s="50"/>
      <c r="BH381" s="50"/>
      <c r="BI381" s="50"/>
      <c r="BJ381" s="56">
        <v>2129000000</v>
      </c>
      <c r="BK381" s="49"/>
      <c r="BL381" s="50"/>
      <c r="BM381" s="51"/>
      <c r="BN381" s="39">
        <v>2129000000</v>
      </c>
      <c r="BO381" s="58"/>
      <c r="BP381" s="39">
        <v>2129000000</v>
      </c>
      <c r="BQ381" s="50"/>
      <c r="BR381" s="50"/>
      <c r="BS381" s="56">
        <v>2129000000</v>
      </c>
    </row>
    <row r="382" spans="1:71" x14ac:dyDescent="0.2">
      <c r="A382" s="47" t="s">
        <v>1165</v>
      </c>
      <c r="B382" s="47" t="s">
        <v>1166</v>
      </c>
      <c r="C382" s="47" t="str">
        <f>VLOOKUP(A382,'[2]S&amp;P 500 Wikipedia'!A:D,3,FALSE)</f>
        <v>Real Estate</v>
      </c>
      <c r="D382" s="47">
        <v>424210</v>
      </c>
      <c r="E382" s="47" t="s">
        <v>16</v>
      </c>
      <c r="F382" s="47">
        <v>2018</v>
      </c>
      <c r="G382" s="47" t="s">
        <v>1292</v>
      </c>
      <c r="H382" s="48">
        <v>43465</v>
      </c>
      <c r="I382" s="48">
        <v>43515</v>
      </c>
      <c r="J382" s="48">
        <v>43515</v>
      </c>
      <c r="K382" s="47">
        <v>268179000</v>
      </c>
      <c r="L382" s="47">
        <v>269483000</v>
      </c>
      <c r="M382" s="47" t="s">
        <v>1969</v>
      </c>
      <c r="N382" s="49">
        <v>1046859000</v>
      </c>
      <c r="O382" s="50"/>
      <c r="P382" s="50"/>
      <c r="Q382" s="51"/>
      <c r="R382" s="49">
        <v>-331455000</v>
      </c>
      <c r="S382" s="50"/>
      <c r="T382" s="50"/>
      <c r="U382" s="51"/>
      <c r="V382" s="52">
        <v>715404000</v>
      </c>
      <c r="W382" s="52"/>
      <c r="X382" s="49">
        <v>-494762000</v>
      </c>
      <c r="Y382" s="50">
        <v>-46983000</v>
      </c>
      <c r="Z382" s="50"/>
      <c r="AA382" s="50"/>
      <c r="AB382" s="50"/>
      <c r="AC382" s="50">
        <v>-435679000</v>
      </c>
      <c r="AD382" s="50"/>
      <c r="AE382" s="51">
        <v>-12100000</v>
      </c>
      <c r="AF382" s="52">
        <v>220642000</v>
      </c>
      <c r="AG382" s="52">
        <v>-132488000</v>
      </c>
      <c r="AH382" s="49">
        <v>-134168000</v>
      </c>
      <c r="AI382" s="50"/>
      <c r="AJ382" s="51"/>
      <c r="AK382" s="54"/>
      <c r="AL382" s="50"/>
      <c r="AM382" s="50">
        <v>-5055000</v>
      </c>
      <c r="AN382" s="51">
        <v>6735000</v>
      </c>
      <c r="AO382" s="52">
        <v>88154000</v>
      </c>
      <c r="AP382" s="49">
        <v>-2121000</v>
      </c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1"/>
      <c r="BD382" s="54">
        <v>86033000</v>
      </c>
      <c r="BE382" s="50">
        <v>-688000</v>
      </c>
      <c r="BF382" s="50"/>
      <c r="BG382" s="50"/>
      <c r="BH382" s="50"/>
      <c r="BI382" s="50">
        <v>136197000</v>
      </c>
      <c r="BJ382" s="56">
        <v>221542000</v>
      </c>
      <c r="BK382" s="49"/>
      <c r="BL382" s="50"/>
      <c r="BM382" s="51"/>
      <c r="BN382" s="39">
        <v>221542000</v>
      </c>
      <c r="BO382" s="58">
        <v>-18436000</v>
      </c>
      <c r="BP382" s="39">
        <v>203106000</v>
      </c>
      <c r="BQ382" s="50">
        <v>-3868000</v>
      </c>
      <c r="BR382" s="50"/>
      <c r="BS382" s="56">
        <v>199238000</v>
      </c>
    </row>
    <row r="383" spans="1:71" x14ac:dyDescent="0.2">
      <c r="A383" s="47" t="s">
        <v>1189</v>
      </c>
      <c r="B383" s="47" t="s">
        <v>1190</v>
      </c>
      <c r="C383" s="47" t="str">
        <f>VLOOKUP(A383,'[2]S&amp;P 500 Wikipedia'!A:D,3,FALSE)</f>
        <v>Health Care</v>
      </c>
      <c r="D383" s="47">
        <v>378232</v>
      </c>
      <c r="E383" s="47" t="s">
        <v>16</v>
      </c>
      <c r="F383" s="47">
        <v>2018</v>
      </c>
      <c r="G383" s="47" t="s">
        <v>1292</v>
      </c>
      <c r="H383" s="48">
        <v>43465</v>
      </c>
      <c r="I383" s="48">
        <v>43523</v>
      </c>
      <c r="J383" s="48">
        <v>43523</v>
      </c>
      <c r="K383" s="47">
        <v>93276000</v>
      </c>
      <c r="L383" s="47">
        <v>93750000</v>
      </c>
      <c r="M383" s="47" t="s">
        <v>1970</v>
      </c>
      <c r="N383" s="49">
        <v>10772278000</v>
      </c>
      <c r="O383" s="50"/>
      <c r="P383" s="50"/>
      <c r="Q383" s="51"/>
      <c r="R383" s="36">
        <v>0</v>
      </c>
      <c r="S383" s="50"/>
      <c r="T383" s="50"/>
      <c r="U383" s="51"/>
      <c r="V383" s="52">
        <v>10772278000</v>
      </c>
      <c r="W383" s="52"/>
      <c r="X383" s="49">
        <v>-9597016000</v>
      </c>
      <c r="Y383" s="50">
        <v>-6529284000</v>
      </c>
      <c r="Z383" s="50"/>
      <c r="AA383" s="50"/>
      <c r="AB383" s="50"/>
      <c r="AC383" s="50">
        <v>-453045000</v>
      </c>
      <c r="AD383" s="50"/>
      <c r="AE383" s="51">
        <v>-2614687000</v>
      </c>
      <c r="AF383" s="52">
        <v>1175262000</v>
      </c>
      <c r="AG383" s="52">
        <v>-140737000</v>
      </c>
      <c r="AH383" s="49">
        <v>-154956000</v>
      </c>
      <c r="AI383" s="50"/>
      <c r="AJ383" s="51"/>
      <c r="AK383" s="54"/>
      <c r="AL383" s="50"/>
      <c r="AM383" s="50"/>
      <c r="AN383" s="51">
        <v>14219000</v>
      </c>
      <c r="AO383" s="52">
        <v>1034525000</v>
      </c>
      <c r="AP383" s="49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1"/>
      <c r="BD383" s="54">
        <v>1034525000</v>
      </c>
      <c r="BE383" s="50">
        <v>-236642000</v>
      </c>
      <c r="BF383" s="50"/>
      <c r="BG383" s="50"/>
      <c r="BH383" s="50"/>
      <c r="BI383" s="50"/>
      <c r="BJ383" s="56">
        <v>797883000</v>
      </c>
      <c r="BK383" s="49"/>
      <c r="BL383" s="50"/>
      <c r="BM383" s="51"/>
      <c r="BN383" s="39">
        <v>797883000</v>
      </c>
      <c r="BO383" s="58">
        <v>-18178000</v>
      </c>
      <c r="BP383" s="39">
        <v>779705000</v>
      </c>
      <c r="BQ383" s="50"/>
      <c r="BR383" s="50"/>
      <c r="BS383" s="56">
        <v>779705000</v>
      </c>
    </row>
    <row r="384" spans="1:71" x14ac:dyDescent="0.2">
      <c r="A384" s="47" t="s">
        <v>1168</v>
      </c>
      <c r="B384" s="47" t="s">
        <v>1169</v>
      </c>
      <c r="C384" s="47" t="str">
        <f>VLOOKUP(A384,'[2]S&amp;P 500 Wikipedia'!A:D,3,FALSE)</f>
        <v>Consumer Discretionary</v>
      </c>
      <c r="D384" s="47">
        <v>178804</v>
      </c>
      <c r="E384" s="47" t="s">
        <v>16</v>
      </c>
      <c r="F384" s="47">
        <v>2018</v>
      </c>
      <c r="G384" s="47" t="s">
        <v>1292</v>
      </c>
      <c r="H384" s="48">
        <v>43496</v>
      </c>
      <c r="I384" s="48">
        <v>43557</v>
      </c>
      <c r="J384" s="48">
        <v>43557</v>
      </c>
      <c r="K384" s="47">
        <v>59864000</v>
      </c>
      <c r="L384" s="47">
        <v>60181000</v>
      </c>
      <c r="M384" s="47" t="s">
        <v>1971</v>
      </c>
      <c r="N384" s="49">
        <v>6716615000</v>
      </c>
      <c r="O384" s="50"/>
      <c r="P384" s="50"/>
      <c r="Q384" s="51"/>
      <c r="R384" s="49">
        <v>-4307304000</v>
      </c>
      <c r="S384" s="50"/>
      <c r="T384" s="50"/>
      <c r="U384" s="51"/>
      <c r="V384" s="52">
        <v>2409311000</v>
      </c>
      <c r="W384" s="52"/>
      <c r="X384" s="49">
        <v>-1555231000</v>
      </c>
      <c r="Y384" s="50">
        <v>-1535464000</v>
      </c>
      <c r="Z384" s="50"/>
      <c r="AA384" s="50"/>
      <c r="AB384" s="50"/>
      <c r="AC384" s="50"/>
      <c r="AD384" s="50"/>
      <c r="AE384" s="51">
        <v>-19767000</v>
      </c>
      <c r="AF384" s="52">
        <v>854080000</v>
      </c>
      <c r="AG384" s="52">
        <v>5061000</v>
      </c>
      <c r="AH384" s="49">
        <v>5061000</v>
      </c>
      <c r="AI384" s="50"/>
      <c r="AJ384" s="51"/>
      <c r="AK384" s="54"/>
      <c r="AL384" s="50"/>
      <c r="AM384" s="50"/>
      <c r="AN384" s="51"/>
      <c r="AO384" s="52">
        <v>859141000</v>
      </c>
      <c r="AP384" s="49"/>
      <c r="AQ384" s="50"/>
      <c r="AR384" s="50"/>
      <c r="AS384" s="50"/>
      <c r="AT384" s="50"/>
      <c r="AU384" s="50"/>
      <c r="AV384" s="50"/>
      <c r="AW384" s="50"/>
      <c r="AX384" s="50"/>
      <c r="AY384" s="50"/>
      <c r="AZ384" s="50"/>
      <c r="BA384" s="50"/>
      <c r="BB384" s="50"/>
      <c r="BC384" s="51"/>
      <c r="BD384" s="54">
        <v>859141000</v>
      </c>
      <c r="BE384" s="50">
        <v>-200582000</v>
      </c>
      <c r="BF384" s="50"/>
      <c r="BG384" s="50"/>
      <c r="BH384" s="50"/>
      <c r="BI384" s="50"/>
      <c r="BJ384" s="56">
        <v>658559000</v>
      </c>
      <c r="BK384" s="49"/>
      <c r="BL384" s="50"/>
      <c r="BM384" s="51"/>
      <c r="BN384" s="39">
        <v>658559000</v>
      </c>
      <c r="BO384" s="58"/>
      <c r="BP384" s="39">
        <v>658559000</v>
      </c>
      <c r="BQ384" s="50"/>
      <c r="BR384" s="50"/>
      <c r="BS384" s="56">
        <v>658559000</v>
      </c>
    </row>
    <row r="385" spans="1:71" x14ac:dyDescent="0.2">
      <c r="A385" s="47" t="s">
        <v>1180</v>
      </c>
      <c r="B385" s="47" t="s">
        <v>1181</v>
      </c>
      <c r="C385" s="47" t="str">
        <f>VLOOKUP(A385,'[2]S&amp;P 500 Wikipedia'!A:D,3,FALSE)</f>
        <v>Health Care</v>
      </c>
      <c r="D385" s="47">
        <v>367714</v>
      </c>
      <c r="E385" s="47" t="s">
        <v>16</v>
      </c>
      <c r="F385" s="47">
        <v>2018</v>
      </c>
      <c r="G385" s="47" t="s">
        <v>1292</v>
      </c>
      <c r="H385" s="48">
        <v>43465</v>
      </c>
      <c r="I385" s="48">
        <v>43508</v>
      </c>
      <c r="J385" s="48">
        <v>43508</v>
      </c>
      <c r="K385" s="47">
        <v>963000000</v>
      </c>
      <c r="L385" s="47">
        <v>983000000</v>
      </c>
      <c r="M385" s="47" t="s">
        <v>1972</v>
      </c>
      <c r="N385" s="49">
        <v>226247000000</v>
      </c>
      <c r="O385" s="50"/>
      <c r="P385" s="50"/>
      <c r="Q385" s="51"/>
      <c r="R385" s="49">
        <v>-172401000000</v>
      </c>
      <c r="S385" s="50"/>
      <c r="T385" s="50"/>
      <c r="U385" s="51"/>
      <c r="V385" s="52">
        <v>53846000000</v>
      </c>
      <c r="W385" s="52"/>
      <c r="X385" s="49">
        <v>-36502000000</v>
      </c>
      <c r="Y385" s="50">
        <v>-34074000000</v>
      </c>
      <c r="Z385" s="50"/>
      <c r="AA385" s="50"/>
      <c r="AB385" s="50"/>
      <c r="AC385" s="50">
        <v>-2428000000</v>
      </c>
      <c r="AD385" s="50"/>
      <c r="AE385" s="51"/>
      <c r="AF385" s="52">
        <v>17344000000</v>
      </c>
      <c r="AG385" s="52">
        <v>-1400000000</v>
      </c>
      <c r="AH385" s="49">
        <v>-1400000000</v>
      </c>
      <c r="AI385" s="50"/>
      <c r="AJ385" s="51"/>
      <c r="AK385" s="54"/>
      <c r="AL385" s="50"/>
      <c r="AM385" s="50"/>
      <c r="AN385" s="51"/>
      <c r="AO385" s="52">
        <v>15944000000</v>
      </c>
      <c r="AP385" s="49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1"/>
      <c r="BD385" s="54">
        <v>15944000000</v>
      </c>
      <c r="BE385" s="50">
        <v>-3562000000</v>
      </c>
      <c r="BF385" s="50"/>
      <c r="BG385" s="50"/>
      <c r="BH385" s="50"/>
      <c r="BI385" s="50"/>
      <c r="BJ385" s="56">
        <v>12382000000</v>
      </c>
      <c r="BK385" s="49"/>
      <c r="BL385" s="50"/>
      <c r="BM385" s="51"/>
      <c r="BN385" s="39">
        <v>12382000000</v>
      </c>
      <c r="BO385" s="58">
        <v>-396000000</v>
      </c>
      <c r="BP385" s="39">
        <v>11986000000</v>
      </c>
      <c r="BQ385" s="50"/>
      <c r="BR385" s="50"/>
      <c r="BS385" s="56">
        <v>11986000000</v>
      </c>
    </row>
    <row r="386" spans="1:71" x14ac:dyDescent="0.2">
      <c r="A386" s="47" t="s">
        <v>1174</v>
      </c>
      <c r="B386" s="47" t="s">
        <v>1175</v>
      </c>
      <c r="C386" s="47" t="str">
        <f>VLOOKUP(A386,'[2]S&amp;P 500 Wikipedia'!A:D,3,FALSE)</f>
        <v>Industrials</v>
      </c>
      <c r="D386" s="47">
        <v>367644</v>
      </c>
      <c r="E386" s="47" t="s">
        <v>16</v>
      </c>
      <c r="F386" s="47">
        <v>2018</v>
      </c>
      <c r="G386" s="47" t="s">
        <v>1292</v>
      </c>
      <c r="H386" s="48">
        <v>43465</v>
      </c>
      <c r="I386" s="48">
        <v>43504</v>
      </c>
      <c r="J386" s="48">
        <v>43504</v>
      </c>
      <c r="K386" s="47">
        <v>750900000</v>
      </c>
      <c r="L386" s="47">
        <v>754300000</v>
      </c>
      <c r="M386" s="47" t="s">
        <v>1973</v>
      </c>
      <c r="N386" s="49">
        <v>22832000000</v>
      </c>
      <c r="O386" s="50"/>
      <c r="P386" s="50"/>
      <c r="Q386" s="51"/>
      <c r="R386" s="49">
        <v>-10030000000</v>
      </c>
      <c r="S386" s="50"/>
      <c r="T386" s="50"/>
      <c r="U386" s="51"/>
      <c r="V386" s="52">
        <v>12802000000</v>
      </c>
      <c r="W386" s="52"/>
      <c r="X386" s="49">
        <v>-4285000000</v>
      </c>
      <c r="Y386" s="50"/>
      <c r="Z386" s="50"/>
      <c r="AA386" s="50"/>
      <c r="AB386" s="50"/>
      <c r="AC386" s="50">
        <v>-2191000000</v>
      </c>
      <c r="AD386" s="50"/>
      <c r="AE386" s="51">
        <v>-2094000000</v>
      </c>
      <c r="AF386" s="52">
        <v>8517000000</v>
      </c>
      <c r="AG386" s="52">
        <v>-776000000</v>
      </c>
      <c r="AH386" s="49">
        <v>-870000000</v>
      </c>
      <c r="AI386" s="50"/>
      <c r="AJ386" s="51"/>
      <c r="AK386" s="54"/>
      <c r="AL386" s="50"/>
      <c r="AM386" s="50"/>
      <c r="AN386" s="51">
        <v>94000000</v>
      </c>
      <c r="AO386" s="52">
        <v>7741000000</v>
      </c>
      <c r="AP386" s="49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1"/>
      <c r="BD386" s="54">
        <v>7741000000</v>
      </c>
      <c r="BE386" s="50">
        <v>-1775000000</v>
      </c>
      <c r="BF386" s="50"/>
      <c r="BG386" s="50"/>
      <c r="BH386" s="50"/>
      <c r="BI386" s="50"/>
      <c r="BJ386" s="56">
        <v>5966000000</v>
      </c>
      <c r="BK386" s="49"/>
      <c r="BL386" s="50"/>
      <c r="BM386" s="51"/>
      <c r="BN386" s="39">
        <v>5966000000</v>
      </c>
      <c r="BO386" s="58"/>
      <c r="BP386" s="39">
        <v>5966000000</v>
      </c>
      <c r="BQ386" s="50"/>
      <c r="BR386" s="50"/>
      <c r="BS386" s="56">
        <v>5966000000</v>
      </c>
    </row>
    <row r="387" spans="1:71" x14ac:dyDescent="0.2">
      <c r="A387" s="47" t="s">
        <v>1183</v>
      </c>
      <c r="B387" s="47" t="s">
        <v>1184</v>
      </c>
      <c r="C387" s="47" t="str">
        <f>VLOOKUP(A387,'[2]S&amp;P 500 Wikipedia'!A:D,3,FALSE)</f>
        <v>Industrials</v>
      </c>
      <c r="D387" s="47">
        <v>106423</v>
      </c>
      <c r="E387" s="47" t="s">
        <v>16</v>
      </c>
      <c r="F387" s="47">
        <v>2018</v>
      </c>
      <c r="G387" s="47" t="s">
        <v>1292</v>
      </c>
      <c r="H387" s="48">
        <v>43465</v>
      </c>
      <c r="I387" s="48">
        <v>43517</v>
      </c>
      <c r="J387" s="48">
        <v>43517</v>
      </c>
      <c r="K387" s="47">
        <v>866000000</v>
      </c>
      <c r="L387" s="47">
        <v>870000000</v>
      </c>
      <c r="M387" s="47" t="s">
        <v>1974</v>
      </c>
      <c r="N387" s="49">
        <v>71861000000</v>
      </c>
      <c r="O387" s="50"/>
      <c r="P387" s="50"/>
      <c r="Q387" s="51"/>
      <c r="R387" s="49">
        <v>-55803000000</v>
      </c>
      <c r="S387" s="50"/>
      <c r="T387" s="50"/>
      <c r="U387" s="51"/>
      <c r="V387" s="52">
        <v>16058000000</v>
      </c>
      <c r="W387" s="52"/>
      <c r="X387" s="49">
        <v>-9034000000</v>
      </c>
      <c r="Y387" s="50"/>
      <c r="Z387" s="50"/>
      <c r="AA387" s="50"/>
      <c r="AB387" s="50"/>
      <c r="AC387" s="50">
        <v>-2207000000</v>
      </c>
      <c r="AD387" s="50"/>
      <c r="AE387" s="51">
        <v>-6827000000</v>
      </c>
      <c r="AF387" s="52">
        <v>7024000000</v>
      </c>
      <c r="AG387" s="52">
        <v>-1005000000</v>
      </c>
      <c r="AH387" s="49">
        <v>-605000000</v>
      </c>
      <c r="AI387" s="50"/>
      <c r="AJ387" s="51"/>
      <c r="AK387" s="54"/>
      <c r="AL387" s="50"/>
      <c r="AM387" s="50"/>
      <c r="AN387" s="51">
        <v>-400000000</v>
      </c>
      <c r="AO387" s="52">
        <v>6019000000</v>
      </c>
      <c r="AP387" s="49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1"/>
      <c r="BD387" s="54">
        <v>6019000000</v>
      </c>
      <c r="BE387" s="50">
        <v>-1228000000</v>
      </c>
      <c r="BF387" s="50"/>
      <c r="BG387" s="50"/>
      <c r="BH387" s="50"/>
      <c r="BI387" s="50"/>
      <c r="BJ387" s="56">
        <v>4791000000</v>
      </c>
      <c r="BK387" s="49"/>
      <c r="BL387" s="50"/>
      <c r="BM387" s="51"/>
      <c r="BN387" s="39">
        <v>4791000000</v>
      </c>
      <c r="BO387" s="58"/>
      <c r="BP387" s="39">
        <v>4791000000</v>
      </c>
      <c r="BQ387" s="50"/>
      <c r="BR387" s="50"/>
      <c r="BS387" s="56">
        <v>4791000000</v>
      </c>
    </row>
    <row r="388" spans="1:71" x14ac:dyDescent="0.2">
      <c r="A388" s="47" t="s">
        <v>1186</v>
      </c>
      <c r="B388" s="47" t="s">
        <v>1187</v>
      </c>
      <c r="C388" s="47" t="str">
        <f>VLOOKUP(A388,'[2]S&amp;P 500 Wikipedia'!A:D,3,FALSE)</f>
        <v>Industrials</v>
      </c>
      <c r="D388" s="47">
        <v>102754</v>
      </c>
      <c r="E388" s="47" t="s">
        <v>16</v>
      </c>
      <c r="F388" s="47">
        <v>2018</v>
      </c>
      <c r="G388" s="47" t="s">
        <v>1292</v>
      </c>
      <c r="H388" s="48">
        <v>43465</v>
      </c>
      <c r="I388" s="48">
        <v>43488</v>
      </c>
      <c r="J388" s="48">
        <v>43488</v>
      </c>
      <c r="K388" s="47">
        <v>82652000</v>
      </c>
      <c r="L388" s="47">
        <v>83530000</v>
      </c>
      <c r="M388" s="47" t="s">
        <v>1975</v>
      </c>
      <c r="N388" s="49">
        <v>8047000000</v>
      </c>
      <c r="O388" s="50"/>
      <c r="P388" s="50"/>
      <c r="Q388" s="51"/>
      <c r="R388" s="49">
        <v>-4683000000</v>
      </c>
      <c r="S388" s="50"/>
      <c r="T388" s="50"/>
      <c r="U388" s="51"/>
      <c r="V388" s="52">
        <v>3364000000</v>
      </c>
      <c r="W388" s="52"/>
      <c r="X388" s="49">
        <v>-1346000000</v>
      </c>
      <c r="Y388" s="50">
        <v>-1038000000</v>
      </c>
      <c r="Z388" s="50"/>
      <c r="AA388" s="50"/>
      <c r="AB388" s="50"/>
      <c r="AC388" s="50">
        <v>-308000000</v>
      </c>
      <c r="AD388" s="50"/>
      <c r="AE388" s="51"/>
      <c r="AF388" s="52">
        <v>2018000000</v>
      </c>
      <c r="AG388" s="52">
        <v>-475000000</v>
      </c>
      <c r="AH388" s="49">
        <v>-481000000</v>
      </c>
      <c r="AI388" s="50"/>
      <c r="AJ388" s="51"/>
      <c r="AK388" s="54"/>
      <c r="AL388" s="50"/>
      <c r="AM388" s="50"/>
      <c r="AN388" s="51">
        <v>6000000</v>
      </c>
      <c r="AO388" s="52">
        <v>1543000000</v>
      </c>
      <c r="AP388" s="49">
        <v>-67000000</v>
      </c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1"/>
      <c r="BD388" s="54">
        <v>1476000000</v>
      </c>
      <c r="BE388" s="50">
        <v>-380000000</v>
      </c>
      <c r="BF388" s="50"/>
      <c r="BG388" s="50"/>
      <c r="BH388" s="50"/>
      <c r="BI388" s="50"/>
      <c r="BJ388" s="56">
        <v>1096000000</v>
      </c>
      <c r="BK388" s="49"/>
      <c r="BL388" s="50"/>
      <c r="BM388" s="51"/>
      <c r="BN388" s="39">
        <v>1096000000</v>
      </c>
      <c r="BO388" s="58"/>
      <c r="BP388" s="39">
        <v>1096000000</v>
      </c>
      <c r="BQ388" s="50"/>
      <c r="BR388" s="50"/>
      <c r="BS388" s="56">
        <v>1096000000</v>
      </c>
    </row>
    <row r="389" spans="1:71" x14ac:dyDescent="0.2">
      <c r="A389" s="47" t="s">
        <v>1216</v>
      </c>
      <c r="B389" s="47" t="s">
        <v>1217</v>
      </c>
      <c r="C389" s="47" t="str">
        <f>VLOOKUP(A389,'[2]S&amp;P 500 Wikipedia'!A:D,3,FALSE)</f>
        <v>Information Technology</v>
      </c>
      <c r="D389" s="47">
        <v>107326</v>
      </c>
      <c r="E389" s="47" t="s">
        <v>16</v>
      </c>
      <c r="F389" s="47">
        <v>2018</v>
      </c>
      <c r="G389" s="47" t="s">
        <v>1292</v>
      </c>
      <c r="H389" s="48">
        <v>43373</v>
      </c>
      <c r="I389" s="48">
        <v>43420</v>
      </c>
      <c r="J389" s="48">
        <v>43420</v>
      </c>
      <c r="K389" s="47">
        <v>2244250000</v>
      </c>
      <c r="L389" s="47">
        <v>2781250000</v>
      </c>
      <c r="M389" s="47" t="s">
        <v>1976</v>
      </c>
      <c r="N389" s="49">
        <v>20609000000</v>
      </c>
      <c r="O389" s="50"/>
      <c r="P389" s="50"/>
      <c r="Q389" s="51"/>
      <c r="R389" s="36">
        <v>0</v>
      </c>
      <c r="S389" s="50"/>
      <c r="T389" s="50"/>
      <c r="U389" s="51"/>
      <c r="V389" s="52">
        <v>20609000000</v>
      </c>
      <c r="W389" s="52"/>
      <c r="X389" s="49">
        <v>-7048000000</v>
      </c>
      <c r="Y389" s="50">
        <v>-5749000000</v>
      </c>
      <c r="Z389" s="50"/>
      <c r="AA389" s="50"/>
      <c r="AB389" s="50"/>
      <c r="AC389" s="50">
        <v>-613000000</v>
      </c>
      <c r="AD389" s="50"/>
      <c r="AE389" s="51">
        <v>-686000000</v>
      </c>
      <c r="AF389" s="52">
        <v>13561000000</v>
      </c>
      <c r="AG389" s="52">
        <v>-148000000</v>
      </c>
      <c r="AH389" s="49">
        <v>-612000000</v>
      </c>
      <c r="AI389" s="50"/>
      <c r="AJ389" s="51"/>
      <c r="AK389" s="54"/>
      <c r="AL389" s="50"/>
      <c r="AM389" s="50"/>
      <c r="AN389" s="51">
        <v>464000000</v>
      </c>
      <c r="AO389" s="52">
        <v>13413000000</v>
      </c>
      <c r="AP389" s="49">
        <v>-607000000</v>
      </c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1"/>
      <c r="BD389" s="54">
        <v>12806000000</v>
      </c>
      <c r="BE389" s="50">
        <v>-2505000000</v>
      </c>
      <c r="BF389" s="50"/>
      <c r="BG389" s="50"/>
      <c r="BH389" s="50"/>
      <c r="BI389" s="50"/>
      <c r="BJ389" s="56">
        <v>10301000000</v>
      </c>
      <c r="BK389" s="49"/>
      <c r="BL389" s="50"/>
      <c r="BM389" s="51"/>
      <c r="BN389" s="39">
        <v>10301000000</v>
      </c>
      <c r="BO389" s="58"/>
      <c r="BP389" s="39">
        <v>10301000000</v>
      </c>
      <c r="BQ389" s="50"/>
      <c r="BR389" s="50"/>
      <c r="BS389" s="56">
        <v>10301000000</v>
      </c>
    </row>
    <row r="390" spans="1:71" x14ac:dyDescent="0.2">
      <c r="A390" s="47" t="s">
        <v>1195</v>
      </c>
      <c r="B390" s="47" t="s">
        <v>1196</v>
      </c>
      <c r="C390" s="47" t="str">
        <f>VLOOKUP(A390,'[2]S&amp;P 500 Wikipedia'!A:D,3,FALSE)</f>
        <v>Health Care</v>
      </c>
      <c r="D390" s="47">
        <v>361284</v>
      </c>
      <c r="E390" s="47" t="s">
        <v>16</v>
      </c>
      <c r="F390" s="47">
        <v>2018</v>
      </c>
      <c r="G390" s="47" t="s">
        <v>1292</v>
      </c>
      <c r="H390" s="48">
        <v>43373</v>
      </c>
      <c r="I390" s="48">
        <v>43430</v>
      </c>
      <c r="J390" s="48">
        <v>43430</v>
      </c>
      <c r="K390" s="47">
        <v>91500000</v>
      </c>
      <c r="L390" s="47">
        <v>92500000</v>
      </c>
      <c r="M390" s="47" t="s">
        <v>1977</v>
      </c>
      <c r="N390" s="49">
        <v>2919100000</v>
      </c>
      <c r="O390" s="50"/>
      <c r="P390" s="50"/>
      <c r="Q390" s="51"/>
      <c r="R390" s="49">
        <v>-1645500000</v>
      </c>
      <c r="S390" s="50"/>
      <c r="T390" s="50"/>
      <c r="U390" s="51"/>
      <c r="V390" s="52">
        <v>1273600000</v>
      </c>
      <c r="W390" s="52"/>
      <c r="X390" s="49">
        <v>-773200000</v>
      </c>
      <c r="Y390" s="50">
        <v>-539300000</v>
      </c>
      <c r="Z390" s="50"/>
      <c r="AA390" s="50"/>
      <c r="AB390" s="50">
        <v>-233900000</v>
      </c>
      <c r="AC390" s="50"/>
      <c r="AD390" s="50"/>
      <c r="AE390" s="51"/>
      <c r="AF390" s="52">
        <v>500400000</v>
      </c>
      <c r="AG390" s="52">
        <v>10500000</v>
      </c>
      <c r="AH390" s="49">
        <v>10500000</v>
      </c>
      <c r="AI390" s="50"/>
      <c r="AJ390" s="51"/>
      <c r="AK390" s="54"/>
      <c r="AL390" s="50"/>
      <c r="AM390" s="50"/>
      <c r="AN390" s="51"/>
      <c r="AO390" s="52">
        <v>510900000</v>
      </c>
      <c r="AP390" s="49">
        <v>-58800000</v>
      </c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1"/>
      <c r="BD390" s="54">
        <v>452100000</v>
      </c>
      <c r="BE390" s="50">
        <v>-301800000</v>
      </c>
      <c r="BF390" s="50"/>
      <c r="BG390" s="50"/>
      <c r="BH390" s="50"/>
      <c r="BI390" s="50"/>
      <c r="BJ390" s="56">
        <v>150300000</v>
      </c>
      <c r="BK390" s="49">
        <v>0</v>
      </c>
      <c r="BL390" s="50">
        <v>0</v>
      </c>
      <c r="BM390" s="51"/>
      <c r="BN390" s="39">
        <v>150300000</v>
      </c>
      <c r="BO390" s="58">
        <v>-400000</v>
      </c>
      <c r="BP390" s="39">
        <v>149900000</v>
      </c>
      <c r="BQ390" s="50"/>
      <c r="BR390" s="50"/>
      <c r="BS390" s="56">
        <v>149900000</v>
      </c>
    </row>
    <row r="391" spans="1:71" x14ac:dyDescent="0.2">
      <c r="A391" s="47" t="s">
        <v>1213</v>
      </c>
      <c r="B391" s="47" t="s">
        <v>1214</v>
      </c>
      <c r="C391" s="47" t="str">
        <f>VLOOKUP(A391,'[2]S&amp;P 500 Wikipedia'!A:D,3,FALSE)</f>
        <v>Consumer Discretionary</v>
      </c>
      <c r="D391" s="47">
        <v>330907</v>
      </c>
      <c r="E391" s="47" t="s">
        <v>16</v>
      </c>
      <c r="F391" s="47">
        <v>2017</v>
      </c>
      <c r="G391" s="47" t="s">
        <v>1292</v>
      </c>
      <c r="H391" s="48">
        <v>43190</v>
      </c>
      <c r="I391" s="48">
        <v>43190</v>
      </c>
      <c r="J391" s="48">
        <v>43190</v>
      </c>
      <c r="K391" s="47">
        <v>423974826</v>
      </c>
      <c r="L391" s="47">
        <v>423974826</v>
      </c>
      <c r="M391" s="47" t="s">
        <v>1978</v>
      </c>
      <c r="N391" s="49">
        <v>11811177000</v>
      </c>
      <c r="O391" s="50"/>
      <c r="P391" s="50"/>
      <c r="Q391" s="51"/>
      <c r="R391" s="49">
        <v>-5844941000</v>
      </c>
      <c r="S391" s="50"/>
      <c r="T391" s="50"/>
      <c r="U391" s="51"/>
      <c r="V391" s="52">
        <v>5966236000</v>
      </c>
      <c r="W391" s="52"/>
      <c r="X391" s="49">
        <v>-4463146000</v>
      </c>
      <c r="Y391" s="50">
        <v>-4463146000</v>
      </c>
      <c r="Z391" s="50"/>
      <c r="AA391" s="50"/>
      <c r="AB391" s="50"/>
      <c r="AC391" s="50"/>
      <c r="AD391" s="50"/>
      <c r="AE391" s="51"/>
      <c r="AF391" s="52">
        <v>1503090000</v>
      </c>
      <c r="AG391" s="52">
        <v>-86595000</v>
      </c>
      <c r="AH391" s="49">
        <v>-85880000</v>
      </c>
      <c r="AI391" s="50"/>
      <c r="AJ391" s="51"/>
      <c r="AK391" s="54"/>
      <c r="AL391" s="50"/>
      <c r="AM391" s="50"/>
      <c r="AN391" s="51">
        <v>-715000</v>
      </c>
      <c r="AO391" s="52">
        <v>1416495000</v>
      </c>
      <c r="AP391" s="49">
        <v>0</v>
      </c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1"/>
      <c r="BD391" s="54">
        <v>1416495000</v>
      </c>
      <c r="BE391" s="50">
        <v>-695286000</v>
      </c>
      <c r="BF391" s="50"/>
      <c r="BG391" s="50"/>
      <c r="BH391" s="50"/>
      <c r="BI391" s="50"/>
      <c r="BJ391" s="56">
        <v>721209000</v>
      </c>
      <c r="BK391" s="49">
        <v>-106286000</v>
      </c>
      <c r="BL391" s="50">
        <v>-106286000</v>
      </c>
      <c r="BM391" s="51"/>
      <c r="BN391" s="39">
        <v>614923000</v>
      </c>
      <c r="BO391" s="58"/>
      <c r="BP391" s="39">
        <v>614923000</v>
      </c>
      <c r="BQ391" s="50"/>
      <c r="BR391" s="50"/>
      <c r="BS391" s="56">
        <v>614923000</v>
      </c>
    </row>
    <row r="392" spans="1:71" x14ac:dyDescent="0.2">
      <c r="A392" s="47" t="s">
        <v>1192</v>
      </c>
      <c r="B392" s="47" t="s">
        <v>1193</v>
      </c>
      <c r="C392" s="47" t="str">
        <f>VLOOKUP(A392,'[2]S&amp;P 500 Wikipedia'!A:D,3,FALSE)</f>
        <v>Energy</v>
      </c>
      <c r="D392" s="47">
        <v>410846</v>
      </c>
      <c r="E392" s="47" t="s">
        <v>16</v>
      </c>
      <c r="F392" s="47">
        <v>2017</v>
      </c>
      <c r="G392" s="47" t="s">
        <v>1292</v>
      </c>
      <c r="H392" s="48">
        <v>43100</v>
      </c>
      <c r="I392" s="48">
        <v>43159</v>
      </c>
      <c r="J392" s="48">
        <v>43159</v>
      </c>
      <c r="K392" s="47">
        <v>442000000</v>
      </c>
      <c r="L392" s="47">
        <v>444000000</v>
      </c>
      <c r="M392" s="47" t="s">
        <v>1979</v>
      </c>
      <c r="N392" s="49">
        <v>93980000000</v>
      </c>
      <c r="O392" s="50"/>
      <c r="P392" s="50"/>
      <c r="Q392" s="51"/>
      <c r="R392" s="49">
        <v>-89433000000</v>
      </c>
      <c r="S392" s="50"/>
      <c r="T392" s="50"/>
      <c r="U392" s="51"/>
      <c r="V392" s="52">
        <v>4547000000</v>
      </c>
      <c r="W392" s="52"/>
      <c r="X392" s="49">
        <v>-948000000</v>
      </c>
      <c r="Y392" s="50">
        <v>-835000000</v>
      </c>
      <c r="Z392" s="50"/>
      <c r="AA392" s="50"/>
      <c r="AB392" s="50"/>
      <c r="AC392" s="50">
        <v>-52000000</v>
      </c>
      <c r="AD392" s="50"/>
      <c r="AE392" s="51">
        <v>-61000000</v>
      </c>
      <c r="AF392" s="52">
        <v>3599000000</v>
      </c>
      <c r="AG392" s="52">
        <v>-392000000</v>
      </c>
      <c r="AH392" s="49">
        <v>-468000000</v>
      </c>
      <c r="AI392" s="50"/>
      <c r="AJ392" s="51"/>
      <c r="AK392" s="54"/>
      <c r="AL392" s="50"/>
      <c r="AM392" s="50"/>
      <c r="AN392" s="51">
        <v>76000000</v>
      </c>
      <c r="AO392" s="52">
        <v>3207000000</v>
      </c>
      <c r="AP392" s="49">
        <v>0</v>
      </c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1"/>
      <c r="BD392" s="54">
        <v>3207000000</v>
      </c>
      <c r="BE392" s="50">
        <v>949000000</v>
      </c>
      <c r="BF392" s="50"/>
      <c r="BG392" s="50"/>
      <c r="BH392" s="50"/>
      <c r="BI392" s="50"/>
      <c r="BJ392" s="56">
        <v>4156000000</v>
      </c>
      <c r="BK392" s="49"/>
      <c r="BL392" s="50"/>
      <c r="BM392" s="51"/>
      <c r="BN392" s="39">
        <v>4156000000</v>
      </c>
      <c r="BO392" s="58">
        <v>-91000000</v>
      </c>
      <c r="BP392" s="39">
        <v>4065000000</v>
      </c>
      <c r="BQ392" s="50"/>
      <c r="BR392" s="50"/>
      <c r="BS392" s="56">
        <v>4065000000</v>
      </c>
    </row>
    <row r="393" spans="1:71" x14ac:dyDescent="0.2">
      <c r="A393" s="47" t="s">
        <v>1222</v>
      </c>
      <c r="B393" s="47" t="s">
        <v>1223</v>
      </c>
      <c r="C393" s="47" t="str">
        <f>VLOOKUP(A393,'[2]S&amp;P 500 Wikipedia'!A:D,3,FALSE)</f>
        <v>Materials</v>
      </c>
      <c r="D393" s="47">
        <v>378238</v>
      </c>
      <c r="E393" s="47" t="s">
        <v>16</v>
      </c>
      <c r="F393" s="47">
        <v>2018</v>
      </c>
      <c r="G393" s="47" t="s">
        <v>1292</v>
      </c>
      <c r="H393" s="48">
        <v>43465</v>
      </c>
      <c r="I393" s="48">
        <v>43522</v>
      </c>
      <c r="J393" s="48">
        <v>43522</v>
      </c>
      <c r="K393" s="47">
        <v>132393000</v>
      </c>
      <c r="L393" s="47">
        <v>133926000</v>
      </c>
      <c r="M393" s="47" t="s">
        <v>1980</v>
      </c>
      <c r="N393" s="49">
        <v>4382869000</v>
      </c>
      <c r="O393" s="50"/>
      <c r="P393" s="50"/>
      <c r="Q393" s="51"/>
      <c r="R393" s="49">
        <v>-3281924000</v>
      </c>
      <c r="S393" s="50"/>
      <c r="T393" s="50"/>
      <c r="U393" s="51"/>
      <c r="V393" s="52">
        <v>1100945000</v>
      </c>
      <c r="W393" s="52"/>
      <c r="X393" s="49">
        <v>-368176000</v>
      </c>
      <c r="Y393" s="50">
        <v>-333371000</v>
      </c>
      <c r="Z393" s="50"/>
      <c r="AA393" s="50"/>
      <c r="AB393" s="50"/>
      <c r="AC393" s="50"/>
      <c r="AD393" s="50"/>
      <c r="AE393" s="51">
        <v>-34805000</v>
      </c>
      <c r="AF393" s="52">
        <v>732769000</v>
      </c>
      <c r="AG393" s="52">
        <v>-124423000</v>
      </c>
      <c r="AH393" s="49">
        <v>-137423000</v>
      </c>
      <c r="AI393" s="50"/>
      <c r="AJ393" s="51"/>
      <c r="AK393" s="54"/>
      <c r="AL393" s="50"/>
      <c r="AM393" s="50"/>
      <c r="AN393" s="51">
        <v>13000000</v>
      </c>
      <c r="AO393" s="52">
        <v>608346000</v>
      </c>
      <c r="AP393" s="49">
        <v>14944000</v>
      </c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1"/>
      <c r="BD393" s="54">
        <v>623290000</v>
      </c>
      <c r="BE393" s="50">
        <v>-105449000</v>
      </c>
      <c r="BF393" s="50"/>
      <c r="BG393" s="50"/>
      <c r="BH393" s="50"/>
      <c r="BI393" s="50"/>
      <c r="BJ393" s="56">
        <v>517841000</v>
      </c>
      <c r="BK393" s="49">
        <v>-2036000</v>
      </c>
      <c r="BL393" s="50">
        <v>-2036000</v>
      </c>
      <c r="BM393" s="51"/>
      <c r="BN393" s="39">
        <v>515805000</v>
      </c>
      <c r="BO393" s="58"/>
      <c r="BP393" s="39">
        <v>515805000</v>
      </c>
      <c r="BQ393" s="50"/>
      <c r="BR393" s="50"/>
      <c r="BS393" s="56">
        <v>515805000</v>
      </c>
    </row>
    <row r="394" spans="1:71" x14ac:dyDescent="0.2">
      <c r="A394" s="47" t="s">
        <v>1219</v>
      </c>
      <c r="B394" s="47" t="s">
        <v>1220</v>
      </c>
      <c r="C394" s="47" t="str">
        <f>VLOOKUP(A394,'[2]S&amp;P 500 Wikipedia'!A:D,3,FALSE)</f>
        <v>Real Estate</v>
      </c>
      <c r="D394" s="47">
        <v>378237</v>
      </c>
      <c r="E394" s="47" t="s">
        <v>16</v>
      </c>
      <c r="F394" s="47">
        <v>2018</v>
      </c>
      <c r="G394" s="47" t="s">
        <v>1292</v>
      </c>
      <c r="H394" s="48">
        <v>43465</v>
      </c>
      <c r="I394" s="48">
        <v>43504</v>
      </c>
      <c r="J394" s="48">
        <v>43507</v>
      </c>
      <c r="K394" s="47">
        <v>190219000</v>
      </c>
      <c r="L394" s="47">
        <v>191290000</v>
      </c>
      <c r="M394" s="47" t="s">
        <v>2012</v>
      </c>
      <c r="N394" s="49">
        <v>2163720000</v>
      </c>
      <c r="O394" s="50"/>
      <c r="P394" s="50"/>
      <c r="Q394" s="51"/>
      <c r="R394" s="49">
        <v>-963478000</v>
      </c>
      <c r="S394" s="50"/>
      <c r="T394" s="50"/>
      <c r="U394" s="51"/>
      <c r="V394" s="52">
        <v>1200242000</v>
      </c>
      <c r="W394" s="52"/>
      <c r="X394" s="49">
        <v>-585961000</v>
      </c>
      <c r="Y394" s="50">
        <v>-141871000</v>
      </c>
      <c r="Z394" s="50"/>
      <c r="AA394" s="50"/>
      <c r="AB394" s="50"/>
      <c r="AC394" s="50">
        <v>-446570000</v>
      </c>
      <c r="AD394" s="50"/>
      <c r="AE394" s="51">
        <v>2480000</v>
      </c>
      <c r="AF394" s="52">
        <v>614281000</v>
      </c>
      <c r="AG394" s="52">
        <v>-321743000</v>
      </c>
      <c r="AH394" s="49">
        <v>-330892000</v>
      </c>
      <c r="AI394" s="50"/>
      <c r="AJ394" s="51"/>
      <c r="AK394" s="54">
        <v>9149000</v>
      </c>
      <c r="AL394" s="50"/>
      <c r="AM394" s="50"/>
      <c r="AN394" s="51"/>
      <c r="AO394" s="52">
        <v>292538000</v>
      </c>
      <c r="AP394" s="49">
        <v>167060000</v>
      </c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1"/>
      <c r="BD394" s="54">
        <v>459598000</v>
      </c>
      <c r="BE394" s="50">
        <v>-37633000</v>
      </c>
      <c r="BF394" s="50"/>
      <c r="BG394" s="50"/>
      <c r="BH394" s="50"/>
      <c r="BI394" s="50"/>
      <c r="BJ394" s="56">
        <v>421965000</v>
      </c>
      <c r="BK394" s="49">
        <v>638000</v>
      </c>
      <c r="BL394" s="50">
        <v>638000</v>
      </c>
      <c r="BM394" s="51"/>
      <c r="BN394" s="39">
        <v>422603000</v>
      </c>
      <c r="BO394" s="58">
        <v>27351000</v>
      </c>
      <c r="BP394" s="39">
        <v>449954000</v>
      </c>
      <c r="BQ394" s="50">
        <v>-65122000</v>
      </c>
      <c r="BR394" s="50"/>
      <c r="BS394" s="56">
        <v>384832000</v>
      </c>
    </row>
    <row r="395" spans="1:71" x14ac:dyDescent="0.2">
      <c r="A395" s="47" t="s">
        <v>1204</v>
      </c>
      <c r="B395" s="47" t="s">
        <v>1205</v>
      </c>
      <c r="C395" s="47" t="str">
        <f>VLOOKUP(A395,'[2]S&amp;P 500 Wikipedia'!A:D,3,FALSE)</f>
        <v>Industrials</v>
      </c>
      <c r="D395" s="47">
        <v>378235</v>
      </c>
      <c r="E395" s="47" t="s">
        <v>16</v>
      </c>
      <c r="F395" s="47">
        <v>2018</v>
      </c>
      <c r="G395" s="47" t="s">
        <v>1292</v>
      </c>
      <c r="H395" s="48">
        <v>43465</v>
      </c>
      <c r="I395" s="48">
        <v>43495</v>
      </c>
      <c r="J395" s="48">
        <v>43515</v>
      </c>
      <c r="K395" s="47">
        <v>164808110</v>
      </c>
      <c r="L395" s="47">
        <v>168297836</v>
      </c>
      <c r="M395" s="47" t="s">
        <v>1981</v>
      </c>
      <c r="N395" s="49">
        <v>2395100000</v>
      </c>
      <c r="O395" s="50"/>
      <c r="P395" s="50"/>
      <c r="Q395" s="51"/>
      <c r="R395" s="49">
        <v>-886200000</v>
      </c>
      <c r="S395" s="50"/>
      <c r="T395" s="50"/>
      <c r="U395" s="51"/>
      <c r="V395" s="52">
        <v>1508900000</v>
      </c>
      <c r="W395" s="52"/>
      <c r="X395" s="49">
        <v>-674800000</v>
      </c>
      <c r="Y395" s="50">
        <v>-378700000</v>
      </c>
      <c r="Z395" s="50"/>
      <c r="AA395" s="50"/>
      <c r="AB395" s="50"/>
      <c r="AC395" s="50">
        <v>-296100000</v>
      </c>
      <c r="AD395" s="50"/>
      <c r="AE395" s="51"/>
      <c r="AF395" s="52">
        <v>834100000</v>
      </c>
      <c r="AG395" s="52">
        <v>-114400000</v>
      </c>
      <c r="AH395" s="49">
        <v>-129700000</v>
      </c>
      <c r="AI395" s="50"/>
      <c r="AJ395" s="51"/>
      <c r="AK395" s="54">
        <v>15300000</v>
      </c>
      <c r="AL395" s="50"/>
      <c r="AM395" s="50"/>
      <c r="AN395" s="51"/>
      <c r="AO395" s="52">
        <v>719700000</v>
      </c>
      <c r="AP395" s="49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1"/>
      <c r="BD395" s="54">
        <v>719700000</v>
      </c>
      <c r="BE395" s="50">
        <v>-121000000</v>
      </c>
      <c r="BF395" s="50"/>
      <c r="BG395" s="50"/>
      <c r="BH395" s="50"/>
      <c r="BI395" s="50"/>
      <c r="BJ395" s="56">
        <v>598700000</v>
      </c>
      <c r="BK395" s="49">
        <v>0</v>
      </c>
      <c r="BL395" s="50">
        <v>0</v>
      </c>
      <c r="BM395" s="51"/>
      <c r="BN395" s="39">
        <v>598700000</v>
      </c>
      <c r="BO395" s="58"/>
      <c r="BP395" s="39">
        <v>598700000</v>
      </c>
      <c r="BQ395" s="50"/>
      <c r="BR395" s="50"/>
      <c r="BS395" s="56">
        <v>598700000</v>
      </c>
    </row>
    <row r="396" spans="1:71" x14ac:dyDescent="0.2">
      <c r="A396" s="47" t="s">
        <v>1201</v>
      </c>
      <c r="B396" s="47" t="s">
        <v>1202</v>
      </c>
      <c r="C396" s="47" t="str">
        <f>VLOOKUP(A396,'[2]S&amp;P 500 Wikipedia'!A:D,3,FALSE)</f>
        <v>Information Technology</v>
      </c>
      <c r="D396" s="47">
        <v>378234</v>
      </c>
      <c r="E396" s="47" t="s">
        <v>16</v>
      </c>
      <c r="F396" s="47">
        <v>2018</v>
      </c>
      <c r="G396" s="47" t="s">
        <v>1292</v>
      </c>
      <c r="H396" s="48">
        <v>43465</v>
      </c>
      <c r="I396" s="48">
        <v>43511</v>
      </c>
      <c r="J396" s="48">
        <v>43511</v>
      </c>
      <c r="K396" s="47">
        <v>113452000</v>
      </c>
      <c r="L396" s="47">
        <v>122661000</v>
      </c>
      <c r="M396" s="47" t="s">
        <v>1982</v>
      </c>
      <c r="N396" s="49">
        <v>1214969000</v>
      </c>
      <c r="O396" s="50"/>
      <c r="P396" s="50"/>
      <c r="Q396" s="51"/>
      <c r="R396" s="49">
        <v>-192134000</v>
      </c>
      <c r="S396" s="50"/>
      <c r="T396" s="50"/>
      <c r="U396" s="51"/>
      <c r="V396" s="52">
        <v>1022835000</v>
      </c>
      <c r="W396" s="52"/>
      <c r="X396" s="49">
        <v>-255443000</v>
      </c>
      <c r="Y396" s="50">
        <v>-197559000</v>
      </c>
      <c r="Z396" s="50"/>
      <c r="AA396" s="50"/>
      <c r="AB396" s="50">
        <v>-57884000</v>
      </c>
      <c r="AC396" s="50"/>
      <c r="AD396" s="50"/>
      <c r="AE396" s="51"/>
      <c r="AF396" s="52">
        <v>767392000</v>
      </c>
      <c r="AG396" s="52">
        <v>-37876000</v>
      </c>
      <c r="AH396" s="49">
        <v>-114845000</v>
      </c>
      <c r="AI396" s="50"/>
      <c r="AJ396" s="51"/>
      <c r="AK396" s="54"/>
      <c r="AL396" s="50"/>
      <c r="AM396" s="50"/>
      <c r="AN396" s="51">
        <v>76969000</v>
      </c>
      <c r="AO396" s="52">
        <v>729516000</v>
      </c>
      <c r="AP396" s="49"/>
      <c r="AQ396" s="50"/>
      <c r="AR396" s="50"/>
      <c r="AS396" s="50"/>
      <c r="AT396" s="50"/>
      <c r="AU396" s="50"/>
      <c r="AV396" s="50"/>
      <c r="AW396" s="50"/>
      <c r="AX396" s="50"/>
      <c r="AY396" s="50"/>
      <c r="AZ396" s="50"/>
      <c r="BA396" s="50"/>
      <c r="BB396" s="50"/>
      <c r="BC396" s="51"/>
      <c r="BD396" s="54">
        <v>729516000</v>
      </c>
      <c r="BE396" s="50">
        <v>-147027000</v>
      </c>
      <c r="BF396" s="50"/>
      <c r="BG396" s="50"/>
      <c r="BH396" s="50"/>
      <c r="BI396" s="50"/>
      <c r="BJ396" s="56">
        <v>582489000</v>
      </c>
      <c r="BK396" s="49"/>
      <c r="BL396" s="50"/>
      <c r="BM396" s="51"/>
      <c r="BN396" s="39">
        <v>582489000</v>
      </c>
      <c r="BO396" s="58"/>
      <c r="BP396" s="39">
        <v>582489000</v>
      </c>
      <c r="BQ396" s="50"/>
      <c r="BR396" s="50"/>
      <c r="BS396" s="56">
        <v>582489000</v>
      </c>
    </row>
    <row r="397" spans="1:71" x14ac:dyDescent="0.2">
      <c r="A397" s="47" t="s">
        <v>1210</v>
      </c>
      <c r="B397" s="47" t="s">
        <v>1211</v>
      </c>
      <c r="C397" s="47" t="str">
        <f>VLOOKUP(A397,'[2]S&amp;P 500 Wikipedia'!A:D,3,FALSE)</f>
        <v>Health Care</v>
      </c>
      <c r="D397" s="47">
        <v>344083</v>
      </c>
      <c r="E397" s="47" t="s">
        <v>16</v>
      </c>
      <c r="F397" s="47">
        <v>2018</v>
      </c>
      <c r="G397" s="47" t="s">
        <v>1292</v>
      </c>
      <c r="H397" s="48">
        <v>43465</v>
      </c>
      <c r="I397" s="48">
        <v>43509</v>
      </c>
      <c r="J397" s="48">
        <v>43509</v>
      </c>
      <c r="K397" s="47">
        <v>254292000</v>
      </c>
      <c r="L397" s="47">
        <v>259185000</v>
      </c>
      <c r="M397" s="47" t="s">
        <v>1983</v>
      </c>
      <c r="N397" s="49">
        <v>3047597000</v>
      </c>
      <c r="O397" s="50"/>
      <c r="P397" s="50"/>
      <c r="Q397" s="51"/>
      <c r="R397" s="49">
        <v>-409539000</v>
      </c>
      <c r="S397" s="50"/>
      <c r="T397" s="50"/>
      <c r="U397" s="51"/>
      <c r="V397" s="52">
        <v>2638058000</v>
      </c>
      <c r="W397" s="52"/>
      <c r="X397" s="49">
        <v>-1974092000</v>
      </c>
      <c r="Y397" s="50">
        <v>-557616000</v>
      </c>
      <c r="Z397" s="50"/>
      <c r="AA397" s="50"/>
      <c r="AB397" s="50">
        <v>-1416476000</v>
      </c>
      <c r="AC397" s="50"/>
      <c r="AD397" s="50"/>
      <c r="AE397" s="51"/>
      <c r="AF397" s="52">
        <v>663966000</v>
      </c>
      <c r="AG397" s="52">
        <v>-34909000</v>
      </c>
      <c r="AH397" s="49">
        <v>-34119000</v>
      </c>
      <c r="AI397" s="50"/>
      <c r="AJ397" s="51"/>
      <c r="AK397" s="54"/>
      <c r="AL397" s="50"/>
      <c r="AM397" s="50"/>
      <c r="AN397" s="51">
        <v>-790000</v>
      </c>
      <c r="AO397" s="52">
        <v>629057000</v>
      </c>
      <c r="AP397" s="49">
        <v>-28816000</v>
      </c>
      <c r="AQ397" s="50"/>
      <c r="AR397" s="50"/>
      <c r="AS397" s="50"/>
      <c r="AT397" s="50"/>
      <c r="AU397" s="50"/>
      <c r="AV397" s="50"/>
      <c r="AW397" s="50"/>
      <c r="AX397" s="50"/>
      <c r="AY397" s="50"/>
      <c r="AZ397" s="50"/>
      <c r="BA397" s="50"/>
      <c r="BB397" s="50"/>
      <c r="BC397" s="51"/>
      <c r="BD397" s="54">
        <v>600241000</v>
      </c>
      <c r="BE397" s="50">
        <v>1486862000</v>
      </c>
      <c r="BF397" s="50"/>
      <c r="BG397" s="50"/>
      <c r="BH397" s="50"/>
      <c r="BI397" s="50"/>
      <c r="BJ397" s="56">
        <v>2087103000</v>
      </c>
      <c r="BK397" s="49"/>
      <c r="BL397" s="50"/>
      <c r="BM397" s="51"/>
      <c r="BN397" s="39">
        <v>2087103000</v>
      </c>
      <c r="BO397" s="58">
        <v>9793000</v>
      </c>
      <c r="BP397" s="39">
        <v>2096896000</v>
      </c>
      <c r="BQ397" s="50"/>
      <c r="BR397" s="50"/>
      <c r="BS397" s="56">
        <v>2096896000</v>
      </c>
    </row>
    <row r="398" spans="1:71" x14ac:dyDescent="0.2">
      <c r="A398" s="47" t="s">
        <v>1198</v>
      </c>
      <c r="B398" s="47" t="s">
        <v>1199</v>
      </c>
      <c r="C398" s="47" t="str">
        <f>VLOOKUP(A398,'[2]S&amp;P 500 Wikipedia'!A:D,3,FALSE)</f>
        <v>Real Estate</v>
      </c>
      <c r="D398" s="47">
        <v>398980</v>
      </c>
      <c r="E398" s="47" t="s">
        <v>16</v>
      </c>
      <c r="F398" s="47">
        <v>2018</v>
      </c>
      <c r="G398" s="47" t="s">
        <v>1292</v>
      </c>
      <c r="H398" s="48">
        <v>43465</v>
      </c>
      <c r="I398" s="48">
        <v>43504</v>
      </c>
      <c r="J398" s="48">
        <v>43504</v>
      </c>
      <c r="K398" s="47">
        <v>356265000</v>
      </c>
      <c r="L398" s="47">
        <v>359301000</v>
      </c>
      <c r="M398" s="47" t="s">
        <v>1984</v>
      </c>
      <c r="N398" s="49">
        <v>3745810000</v>
      </c>
      <c r="O398" s="50"/>
      <c r="P398" s="50"/>
      <c r="Q398" s="51"/>
      <c r="R398" s="49">
        <v>-1689880000</v>
      </c>
      <c r="S398" s="50"/>
      <c r="T398" s="50"/>
      <c r="U398" s="51"/>
      <c r="V398" s="52">
        <v>2055930000</v>
      </c>
      <c r="W398" s="52"/>
      <c r="X398" s="49">
        <v>-1073039000</v>
      </c>
      <c r="Y398" s="50">
        <v>-151982000</v>
      </c>
      <c r="Z398" s="50"/>
      <c r="AA398" s="50"/>
      <c r="AB398" s="50"/>
      <c r="AC398" s="50">
        <v>-919639000</v>
      </c>
      <c r="AD398" s="50"/>
      <c r="AE398" s="51">
        <v>-1418000</v>
      </c>
      <c r="AF398" s="52">
        <v>982891000</v>
      </c>
      <c r="AG398" s="52">
        <v>-509265000</v>
      </c>
      <c r="AH398" s="49">
        <v>-442497000</v>
      </c>
      <c r="AI398" s="50"/>
      <c r="AJ398" s="51"/>
      <c r="AK398" s="54"/>
      <c r="AL398" s="50"/>
      <c r="AM398" s="50"/>
      <c r="AN398" s="51">
        <v>-66768000</v>
      </c>
      <c r="AO398" s="52">
        <v>473626000</v>
      </c>
      <c r="AP398" s="49">
        <v>-88801000</v>
      </c>
      <c r="AQ398" s="50"/>
      <c r="AR398" s="50"/>
      <c r="AS398" s="50"/>
      <c r="AT398" s="50"/>
      <c r="AU398" s="50"/>
      <c r="AV398" s="50"/>
      <c r="AW398" s="50"/>
      <c r="AX398" s="50"/>
      <c r="AY398" s="50"/>
      <c r="AZ398" s="50"/>
      <c r="BA398" s="50"/>
      <c r="BB398" s="50"/>
      <c r="BC398" s="51"/>
      <c r="BD398" s="54">
        <v>384825000</v>
      </c>
      <c r="BE398" s="50">
        <v>39953000</v>
      </c>
      <c r="BF398" s="50"/>
      <c r="BG398" s="50"/>
      <c r="BH398" s="50"/>
      <c r="BI398" s="50">
        <v>-55034000</v>
      </c>
      <c r="BJ398" s="56">
        <v>369744000</v>
      </c>
      <c r="BK398" s="49">
        <v>46237000</v>
      </c>
      <c r="BL398" s="50">
        <v>46237000</v>
      </c>
      <c r="BM398" s="51"/>
      <c r="BN398" s="39">
        <v>415981000</v>
      </c>
      <c r="BO398" s="58">
        <v>-6514000</v>
      </c>
      <c r="BP398" s="39">
        <v>409467000</v>
      </c>
      <c r="BQ398" s="50"/>
      <c r="BR398" s="50"/>
      <c r="BS398" s="56">
        <v>409467000</v>
      </c>
    </row>
    <row r="399" spans="1:71" x14ac:dyDescent="0.2">
      <c r="A399" s="47" t="s">
        <v>1207</v>
      </c>
      <c r="B399" s="47" t="s">
        <v>1208</v>
      </c>
      <c r="C399" s="47" t="str">
        <f>VLOOKUP(A399,'[2]S&amp;P 500 Wikipedia'!A:D,3,FALSE)</f>
        <v>Communication Services</v>
      </c>
      <c r="D399" s="47">
        <v>101219</v>
      </c>
      <c r="E399" s="47" t="s">
        <v>16</v>
      </c>
      <c r="F399" s="47">
        <v>2018</v>
      </c>
      <c r="G399" s="47" t="s">
        <v>1292</v>
      </c>
      <c r="H399" s="48">
        <v>43465</v>
      </c>
      <c r="I399" s="48">
        <v>43511</v>
      </c>
      <c r="J399" s="48">
        <v>43511</v>
      </c>
      <c r="K399" s="47">
        <v>4128000000</v>
      </c>
      <c r="L399" s="47">
        <v>4132000000</v>
      </c>
      <c r="M399" s="47" t="s">
        <v>1985</v>
      </c>
      <c r="N399" s="49">
        <v>130863000000</v>
      </c>
      <c r="O399" s="50"/>
      <c r="P399" s="50"/>
      <c r="Q399" s="51"/>
      <c r="R399" s="49">
        <v>-55508000000</v>
      </c>
      <c r="S399" s="50"/>
      <c r="T399" s="50"/>
      <c r="U399" s="51"/>
      <c r="V399" s="52">
        <v>75355000000</v>
      </c>
      <c r="W399" s="52"/>
      <c r="X399" s="49">
        <v>-48486000000</v>
      </c>
      <c r="Y399" s="50">
        <v>-31083000000</v>
      </c>
      <c r="Z399" s="50"/>
      <c r="AA399" s="50"/>
      <c r="AB399" s="50"/>
      <c r="AC399" s="50">
        <v>-17403000000</v>
      </c>
      <c r="AD399" s="50"/>
      <c r="AE399" s="51"/>
      <c r="AF399" s="52">
        <v>26869000000</v>
      </c>
      <c r="AG399" s="52">
        <v>-2655000000</v>
      </c>
      <c r="AH399" s="49">
        <v>-4833000000</v>
      </c>
      <c r="AI399" s="50"/>
      <c r="AJ399" s="51"/>
      <c r="AK399" s="54"/>
      <c r="AL399" s="50"/>
      <c r="AM399" s="50">
        <v>-186000000</v>
      </c>
      <c r="AN399" s="51">
        <v>2364000000</v>
      </c>
      <c r="AO399" s="52">
        <v>24214000000</v>
      </c>
      <c r="AP399" s="49">
        <v>-4591000000</v>
      </c>
      <c r="AQ399" s="50"/>
      <c r="AR399" s="50"/>
      <c r="AS399" s="50"/>
      <c r="AT399" s="50"/>
      <c r="AU399" s="50"/>
      <c r="AV399" s="50"/>
      <c r="AW399" s="50"/>
      <c r="AX399" s="50"/>
      <c r="AY399" s="50"/>
      <c r="AZ399" s="50"/>
      <c r="BA399" s="50"/>
      <c r="BB399" s="50"/>
      <c r="BC399" s="51"/>
      <c r="BD399" s="54">
        <v>19623000000</v>
      </c>
      <c r="BE399" s="50">
        <v>-3584000000</v>
      </c>
      <c r="BF399" s="50"/>
      <c r="BG399" s="50"/>
      <c r="BH399" s="50"/>
      <c r="BI399" s="50"/>
      <c r="BJ399" s="56">
        <v>16039000000</v>
      </c>
      <c r="BK399" s="49"/>
      <c r="BL399" s="50"/>
      <c r="BM399" s="51"/>
      <c r="BN399" s="39">
        <v>16039000000</v>
      </c>
      <c r="BO399" s="58">
        <v>-511000000</v>
      </c>
      <c r="BP399" s="39">
        <v>15528000000</v>
      </c>
      <c r="BQ399" s="50"/>
      <c r="BR399" s="50"/>
      <c r="BS399" s="56">
        <v>15528000000</v>
      </c>
    </row>
    <row r="400" spans="1:71" x14ac:dyDescent="0.2">
      <c r="A400" s="47" t="s">
        <v>1225</v>
      </c>
      <c r="B400" s="47" t="s">
        <v>1226</v>
      </c>
      <c r="C400" s="47" t="str">
        <f>VLOOKUP(A400,'[2]S&amp;P 500 Wikipedia'!A:D,3,FALSE)</f>
        <v>Industrials</v>
      </c>
      <c r="D400" s="47">
        <v>749129</v>
      </c>
      <c r="E400" s="47" t="s">
        <v>16</v>
      </c>
      <c r="F400" s="47">
        <v>2018</v>
      </c>
      <c r="G400" s="47" t="s">
        <v>1292</v>
      </c>
      <c r="H400" s="48">
        <v>43465</v>
      </c>
      <c r="I400" s="48">
        <v>43523</v>
      </c>
      <c r="J400" s="48">
        <v>43523</v>
      </c>
      <c r="K400" s="47">
        <v>95994000</v>
      </c>
      <c r="L400" s="47">
        <v>96464000</v>
      </c>
      <c r="M400" s="47" t="s">
        <v>1986</v>
      </c>
      <c r="N400" s="49">
        <v>4363547000</v>
      </c>
      <c r="O400" s="50"/>
      <c r="P400" s="50"/>
      <c r="Q400" s="51"/>
      <c r="R400" s="49">
        <v>-3129662000</v>
      </c>
      <c r="S400" s="50"/>
      <c r="T400" s="50"/>
      <c r="U400" s="51"/>
      <c r="V400" s="52">
        <v>1233885000</v>
      </c>
      <c r="W400" s="52"/>
      <c r="X400" s="49">
        <v>-760448000</v>
      </c>
      <c r="Y400" s="50">
        <v>-633244000</v>
      </c>
      <c r="Z400" s="50"/>
      <c r="AA400" s="50"/>
      <c r="AB400" s="50">
        <v>-87450000</v>
      </c>
      <c r="AC400" s="50">
        <v>-39754000</v>
      </c>
      <c r="AD400" s="50"/>
      <c r="AE400" s="51"/>
      <c r="AF400" s="52">
        <v>473437000</v>
      </c>
      <c r="AG400" s="52">
        <v>-105855000</v>
      </c>
      <c r="AH400" s="49">
        <v>-112235000</v>
      </c>
      <c r="AI400" s="50"/>
      <c r="AJ400" s="51"/>
      <c r="AK400" s="54"/>
      <c r="AL400" s="50"/>
      <c r="AM400" s="50"/>
      <c r="AN400" s="51">
        <v>6380000</v>
      </c>
      <c r="AO400" s="52">
        <v>367582000</v>
      </c>
      <c r="AP400" s="49"/>
      <c r="AQ400" s="50"/>
      <c r="AR400" s="50"/>
      <c r="AS400" s="50"/>
      <c r="AT400" s="50"/>
      <c r="AU400" s="50"/>
      <c r="AV400" s="50"/>
      <c r="AW400" s="50"/>
      <c r="AX400" s="50"/>
      <c r="AY400" s="50"/>
      <c r="AZ400" s="50"/>
      <c r="BA400" s="50"/>
      <c r="BB400" s="50"/>
      <c r="BC400" s="51"/>
      <c r="BD400" s="54">
        <v>367582000</v>
      </c>
      <c r="BE400" s="50">
        <v>-75879000</v>
      </c>
      <c r="BF400" s="50"/>
      <c r="BG400" s="50"/>
      <c r="BH400" s="50"/>
      <c r="BI400" s="50"/>
      <c r="BJ400" s="56">
        <v>291703000</v>
      </c>
      <c r="BK400" s="49"/>
      <c r="BL400" s="50"/>
      <c r="BM400" s="51"/>
      <c r="BN400" s="39">
        <v>291703000</v>
      </c>
      <c r="BO400" s="58">
        <v>3241000</v>
      </c>
      <c r="BP400" s="39">
        <v>294944000</v>
      </c>
      <c r="BQ400" s="50"/>
      <c r="BR400" s="50"/>
      <c r="BS400" s="56">
        <v>294944000</v>
      </c>
    </row>
    <row r="401" spans="1:71" x14ac:dyDescent="0.2">
      <c r="A401" s="47" t="s">
        <v>1237</v>
      </c>
      <c r="B401" s="47" t="s">
        <v>1238</v>
      </c>
      <c r="C401" s="47" t="str">
        <f>VLOOKUP(A401,'[2]S&amp;P 500 Wikipedia'!A:D,3,FALSE)</f>
        <v>Health Care</v>
      </c>
      <c r="D401" s="47">
        <v>378240</v>
      </c>
      <c r="E401" s="47" t="s">
        <v>16</v>
      </c>
      <c r="F401" s="47">
        <v>2018</v>
      </c>
      <c r="G401" s="47" t="s">
        <v>1292</v>
      </c>
      <c r="H401" s="48">
        <v>43465</v>
      </c>
      <c r="I401" s="48">
        <v>43522</v>
      </c>
      <c r="J401" s="48">
        <v>43525</v>
      </c>
      <c r="K401" s="47">
        <v>76992000</v>
      </c>
      <c r="L401" s="47">
        <v>77618000</v>
      </c>
      <c r="M401" s="47" t="s">
        <v>1987</v>
      </c>
      <c r="N401" s="49">
        <v>2419929000</v>
      </c>
      <c r="O401" s="50"/>
      <c r="P401" s="50"/>
      <c r="Q401" s="51"/>
      <c r="R401" s="49">
        <v>-992564000</v>
      </c>
      <c r="S401" s="50"/>
      <c r="T401" s="50"/>
      <c r="U401" s="51"/>
      <c r="V401" s="52">
        <v>1427365000</v>
      </c>
      <c r="W401" s="52"/>
      <c r="X401" s="49">
        <v>-688017000</v>
      </c>
      <c r="Y401" s="50">
        <v>-536902000</v>
      </c>
      <c r="Z401" s="50"/>
      <c r="AA401" s="50"/>
      <c r="AB401" s="50">
        <v>-143403000</v>
      </c>
      <c r="AC401" s="50">
        <v>-7712000</v>
      </c>
      <c r="AD401" s="50"/>
      <c r="AE401" s="51"/>
      <c r="AF401" s="52">
        <v>739348000</v>
      </c>
      <c r="AG401" s="52">
        <v>-57628000</v>
      </c>
      <c r="AH401" s="49">
        <v>-9834000</v>
      </c>
      <c r="AI401" s="50"/>
      <c r="AJ401" s="51"/>
      <c r="AK401" s="54"/>
      <c r="AL401" s="50"/>
      <c r="AM401" s="50"/>
      <c r="AN401" s="51">
        <v>-47794000</v>
      </c>
      <c r="AO401" s="52">
        <v>681720000</v>
      </c>
      <c r="AP401" s="49">
        <v>426000</v>
      </c>
      <c r="AQ401" s="50"/>
      <c r="AR401" s="50"/>
      <c r="AS401" s="50"/>
      <c r="AT401" s="50"/>
      <c r="AU401" s="50"/>
      <c r="AV401" s="50"/>
      <c r="AW401" s="50"/>
      <c r="AX401" s="50"/>
      <c r="AY401" s="50"/>
      <c r="AZ401" s="50"/>
      <c r="BA401" s="50"/>
      <c r="BB401" s="50"/>
      <c r="BC401" s="51"/>
      <c r="BD401" s="54">
        <v>682146000</v>
      </c>
      <c r="BE401" s="50">
        <v>-88352000</v>
      </c>
      <c r="BF401" s="50"/>
      <c r="BG401" s="50"/>
      <c r="BH401" s="50"/>
      <c r="BI401" s="50"/>
      <c r="BJ401" s="56">
        <v>593794000</v>
      </c>
      <c r="BK401" s="49"/>
      <c r="BL401" s="50"/>
      <c r="BM401" s="51"/>
      <c r="BN401" s="39">
        <v>593794000</v>
      </c>
      <c r="BO401" s="58"/>
      <c r="BP401" s="39">
        <v>593794000</v>
      </c>
      <c r="BQ401" s="50"/>
      <c r="BR401" s="50"/>
      <c r="BS401" s="56">
        <v>593794000</v>
      </c>
    </row>
    <row r="402" spans="1:71" x14ac:dyDescent="0.2">
      <c r="A402" s="47" t="s">
        <v>1228</v>
      </c>
      <c r="B402" s="47" t="s">
        <v>1229</v>
      </c>
      <c r="C402" s="47" t="str">
        <f>VLOOKUP(A402,'[2]S&amp;P 500 Wikipedia'!A:D,3,FALSE)</f>
        <v>Consumer Staples</v>
      </c>
      <c r="D402" s="47">
        <v>87466</v>
      </c>
      <c r="E402" s="47" t="s">
        <v>16</v>
      </c>
      <c r="F402" s="47">
        <v>2018</v>
      </c>
      <c r="G402" s="47" t="s">
        <v>1292</v>
      </c>
      <c r="H402" s="48">
        <v>43343</v>
      </c>
      <c r="I402" s="48">
        <v>43384</v>
      </c>
      <c r="J402" s="48">
        <v>43384</v>
      </c>
      <c r="K402" s="47">
        <v>991000000</v>
      </c>
      <c r="L402" s="47">
        <v>995000000</v>
      </c>
      <c r="M402" s="47" t="s">
        <v>1988</v>
      </c>
      <c r="N402" s="49">
        <v>131537000000</v>
      </c>
      <c r="O402" s="50"/>
      <c r="P402" s="50"/>
      <c r="Q402" s="51"/>
      <c r="R402" s="49">
        <v>-100745000000</v>
      </c>
      <c r="S402" s="50"/>
      <c r="T402" s="50"/>
      <c r="U402" s="51"/>
      <c r="V402" s="52">
        <v>30792000000</v>
      </c>
      <c r="W402" s="52"/>
      <c r="X402" s="49">
        <v>-24569000000</v>
      </c>
      <c r="Y402" s="50">
        <v>-24569000000</v>
      </c>
      <c r="Z402" s="50"/>
      <c r="AA402" s="50"/>
      <c r="AB402" s="50"/>
      <c r="AC402" s="50"/>
      <c r="AD402" s="50"/>
      <c r="AE402" s="51"/>
      <c r="AF402" s="52">
        <v>6223000000</v>
      </c>
      <c r="AG402" s="52">
        <v>-248000000</v>
      </c>
      <c r="AH402" s="49">
        <v>-616000000</v>
      </c>
      <c r="AI402" s="50"/>
      <c r="AJ402" s="51"/>
      <c r="AK402" s="54"/>
      <c r="AL402" s="50"/>
      <c r="AM402" s="50">
        <v>191000000</v>
      </c>
      <c r="AN402" s="51">
        <v>177000000</v>
      </c>
      <c r="AO402" s="52">
        <v>5975000000</v>
      </c>
      <c r="AP402" s="49"/>
      <c r="AQ402" s="50"/>
      <c r="AR402" s="50"/>
      <c r="AS402" s="50"/>
      <c r="AT402" s="50"/>
      <c r="AU402" s="50"/>
      <c r="AV402" s="50"/>
      <c r="AW402" s="50"/>
      <c r="AX402" s="50"/>
      <c r="AY402" s="50"/>
      <c r="AZ402" s="50"/>
      <c r="BA402" s="50"/>
      <c r="BB402" s="50"/>
      <c r="BC402" s="51"/>
      <c r="BD402" s="54">
        <v>5975000000</v>
      </c>
      <c r="BE402" s="50">
        <v>-998000000</v>
      </c>
      <c r="BF402" s="50"/>
      <c r="BG402" s="50"/>
      <c r="BH402" s="50"/>
      <c r="BI402" s="50">
        <v>54000000</v>
      </c>
      <c r="BJ402" s="56">
        <v>5031000000</v>
      </c>
      <c r="BK402" s="49"/>
      <c r="BL402" s="50"/>
      <c r="BM402" s="51"/>
      <c r="BN402" s="39">
        <v>5031000000</v>
      </c>
      <c r="BO402" s="58">
        <v>-7000000</v>
      </c>
      <c r="BP402" s="39">
        <v>5024000000</v>
      </c>
      <c r="BQ402" s="50"/>
      <c r="BR402" s="50"/>
      <c r="BS402" s="56">
        <v>5024000000</v>
      </c>
    </row>
    <row r="403" spans="1:71" x14ac:dyDescent="0.2">
      <c r="A403" s="47" t="s">
        <v>1246</v>
      </c>
      <c r="B403" s="47" t="s">
        <v>1247</v>
      </c>
      <c r="C403" s="47" t="str">
        <f>VLOOKUP(A403,'[2]S&amp;P 500 Wikipedia'!A:D,3,FALSE)</f>
        <v>Information Technology</v>
      </c>
      <c r="D403" s="47">
        <v>250582</v>
      </c>
      <c r="E403" s="47" t="s">
        <v>16</v>
      </c>
      <c r="F403" s="47">
        <v>2019</v>
      </c>
      <c r="G403" s="47" t="s">
        <v>1292</v>
      </c>
      <c r="H403" s="48">
        <v>43646</v>
      </c>
      <c r="I403" s="48">
        <v>43704</v>
      </c>
      <c r="J403" s="48">
        <v>43704</v>
      </c>
      <c r="K403" s="47">
        <v>292000000</v>
      </c>
      <c r="L403" s="47">
        <v>292000000</v>
      </c>
      <c r="M403" s="47" t="s">
        <v>1989</v>
      </c>
      <c r="N403" s="49">
        <v>16569000000</v>
      </c>
      <c r="O403" s="50"/>
      <c r="P403" s="50"/>
      <c r="Q403" s="51"/>
      <c r="R403" s="49">
        <v>-12817000000</v>
      </c>
      <c r="S403" s="50"/>
      <c r="T403" s="50"/>
      <c r="U403" s="51"/>
      <c r="V403" s="52">
        <v>3752000000</v>
      </c>
      <c r="W403" s="52"/>
      <c r="X403" s="49">
        <v>-3499000000</v>
      </c>
      <c r="Y403" s="50">
        <v>-1317000000</v>
      </c>
      <c r="Z403" s="50"/>
      <c r="AA403" s="50"/>
      <c r="AB403" s="50">
        <v>-2182000000</v>
      </c>
      <c r="AC403" s="50"/>
      <c r="AD403" s="50"/>
      <c r="AE403" s="51"/>
      <c r="AF403" s="52">
        <v>253000000</v>
      </c>
      <c r="AG403" s="52">
        <v>-374000000</v>
      </c>
      <c r="AH403" s="49">
        <v>-412000000</v>
      </c>
      <c r="AI403" s="50"/>
      <c r="AJ403" s="51"/>
      <c r="AK403" s="54"/>
      <c r="AL403" s="50"/>
      <c r="AM403" s="50"/>
      <c r="AN403" s="51">
        <v>38000000</v>
      </c>
      <c r="AO403" s="52">
        <v>-121000000</v>
      </c>
      <c r="AP403" s="49">
        <v>-166000000</v>
      </c>
      <c r="AQ403" s="50"/>
      <c r="AR403" s="50"/>
      <c r="AS403" s="50"/>
      <c r="AT403" s="50"/>
      <c r="AU403" s="50"/>
      <c r="AV403" s="50"/>
      <c r="AW403" s="50"/>
      <c r="AX403" s="50"/>
      <c r="AY403" s="50"/>
      <c r="AZ403" s="50"/>
      <c r="BA403" s="50"/>
      <c r="BB403" s="50"/>
      <c r="BC403" s="51"/>
      <c r="BD403" s="54">
        <v>-287000000</v>
      </c>
      <c r="BE403" s="50">
        <v>-467000000</v>
      </c>
      <c r="BF403" s="50"/>
      <c r="BG403" s="50"/>
      <c r="BH403" s="50"/>
      <c r="BI403" s="50"/>
      <c r="BJ403" s="56">
        <v>-754000000</v>
      </c>
      <c r="BK403" s="49"/>
      <c r="BL403" s="50"/>
      <c r="BM403" s="51"/>
      <c r="BN403" s="39">
        <v>-754000000</v>
      </c>
      <c r="BO403" s="58"/>
      <c r="BP403" s="39">
        <v>-754000000</v>
      </c>
      <c r="BQ403" s="50"/>
      <c r="BR403" s="50"/>
      <c r="BS403" s="56">
        <v>-754000000</v>
      </c>
    </row>
    <row r="404" spans="1:71" x14ac:dyDescent="0.2">
      <c r="A404" s="47" t="s">
        <v>1240</v>
      </c>
      <c r="B404" s="47" t="s">
        <v>1241</v>
      </c>
      <c r="C404" s="47" t="str">
        <f>VLOOKUP(A404,'[2]S&amp;P 500 Wikipedia'!A:D,3,FALSE)</f>
        <v>Utilities</v>
      </c>
      <c r="D404" s="47">
        <v>378244</v>
      </c>
      <c r="E404" s="47" t="s">
        <v>16</v>
      </c>
      <c r="F404" s="47">
        <v>2018</v>
      </c>
      <c r="G404" s="47" t="s">
        <v>1292</v>
      </c>
      <c r="H404" s="48">
        <v>43465</v>
      </c>
      <c r="I404" s="48">
        <v>43522</v>
      </c>
      <c r="J404" s="48">
        <v>43522</v>
      </c>
      <c r="K404" s="47">
        <v>315500000</v>
      </c>
      <c r="L404" s="47">
        <v>316900000</v>
      </c>
      <c r="M404" s="47" t="s">
        <v>1990</v>
      </c>
      <c r="N404" s="49">
        <v>7679500000</v>
      </c>
      <c r="O404" s="50"/>
      <c r="P404" s="50"/>
      <c r="Q404" s="51"/>
      <c r="R404" s="49">
        <v>-2897900000</v>
      </c>
      <c r="S404" s="50"/>
      <c r="T404" s="50"/>
      <c r="U404" s="51"/>
      <c r="V404" s="52">
        <v>4781600000</v>
      </c>
      <c r="W404" s="52"/>
      <c r="X404" s="49">
        <v>-3313200000</v>
      </c>
      <c r="Y404" s="50"/>
      <c r="Z404" s="50"/>
      <c r="AA404" s="50"/>
      <c r="AB404" s="50"/>
      <c r="AC404" s="50">
        <v>-845800000</v>
      </c>
      <c r="AD404" s="50"/>
      <c r="AE404" s="51">
        <v>-2467400000</v>
      </c>
      <c r="AF404" s="52">
        <v>1468400000</v>
      </c>
      <c r="AG404" s="52">
        <v>-238100000</v>
      </c>
      <c r="AH404" s="49">
        <v>-445100000</v>
      </c>
      <c r="AI404" s="50"/>
      <c r="AJ404" s="51"/>
      <c r="AK404" s="54"/>
      <c r="AL404" s="50"/>
      <c r="AM404" s="50">
        <v>136700000</v>
      </c>
      <c r="AN404" s="51">
        <v>70300000</v>
      </c>
      <c r="AO404" s="52">
        <v>1230300000</v>
      </c>
      <c r="AP404" s="49"/>
      <c r="AQ404" s="50"/>
      <c r="AR404" s="50"/>
      <c r="AS404" s="50"/>
      <c r="AT404" s="50"/>
      <c r="AU404" s="50"/>
      <c r="AV404" s="50"/>
      <c r="AW404" s="50"/>
      <c r="AX404" s="50"/>
      <c r="AY404" s="50"/>
      <c r="AZ404" s="50"/>
      <c r="BA404" s="50"/>
      <c r="BB404" s="50"/>
      <c r="BC404" s="51"/>
      <c r="BD404" s="54">
        <v>1230300000</v>
      </c>
      <c r="BE404" s="50">
        <v>-169800000</v>
      </c>
      <c r="BF404" s="50"/>
      <c r="BG404" s="50"/>
      <c r="BH404" s="50"/>
      <c r="BI404" s="50"/>
      <c r="BJ404" s="56">
        <v>1060500000</v>
      </c>
      <c r="BK404" s="49"/>
      <c r="BL404" s="50"/>
      <c r="BM404" s="51"/>
      <c r="BN404" s="39">
        <v>1060500000</v>
      </c>
      <c r="BO404" s="58"/>
      <c r="BP404" s="39">
        <v>1060500000</v>
      </c>
      <c r="BQ404" s="50">
        <v>-1200000</v>
      </c>
      <c r="BR404" s="50"/>
      <c r="BS404" s="56">
        <v>1059300000</v>
      </c>
    </row>
    <row r="405" spans="1:71" x14ac:dyDescent="0.2">
      <c r="A405" s="47" t="s">
        <v>1243</v>
      </c>
      <c r="B405" s="47" t="s">
        <v>1244</v>
      </c>
      <c r="C405" s="47" t="str">
        <f>VLOOKUP(A405,'[2]S&amp;P 500 Wikipedia'!A:D,3,FALSE)</f>
        <v>Real Estate</v>
      </c>
      <c r="D405" s="47">
        <v>378241</v>
      </c>
      <c r="E405" s="47" t="s">
        <v>16</v>
      </c>
      <c r="F405" s="47">
        <v>2018</v>
      </c>
      <c r="G405" s="47" t="s">
        <v>1292</v>
      </c>
      <c r="H405" s="48">
        <v>43465</v>
      </c>
      <c r="I405" s="48">
        <v>43521</v>
      </c>
      <c r="J405" s="48">
        <v>43521</v>
      </c>
      <c r="K405" s="47">
        <v>373620000</v>
      </c>
      <c r="L405" s="47">
        <v>375250000</v>
      </c>
      <c r="M405" s="47" t="s">
        <v>1991</v>
      </c>
      <c r="N405" s="49">
        <v>4700499000</v>
      </c>
      <c r="O405" s="50"/>
      <c r="P405" s="50"/>
      <c r="Q405" s="51"/>
      <c r="R405" s="36">
        <v>0</v>
      </c>
      <c r="S405" s="50"/>
      <c r="T405" s="50"/>
      <c r="U405" s="51"/>
      <c r="V405" s="52">
        <v>4700499000</v>
      </c>
      <c r="W405" s="52"/>
      <c r="X405" s="49">
        <v>-3509859000</v>
      </c>
      <c r="Y405" s="50">
        <v>-126383000</v>
      </c>
      <c r="Z405" s="50"/>
      <c r="AA405" s="50"/>
      <c r="AB405" s="50"/>
      <c r="AC405" s="50">
        <v>-950459000</v>
      </c>
      <c r="AD405" s="50"/>
      <c r="AE405" s="51">
        <v>-2433017000</v>
      </c>
      <c r="AF405" s="52">
        <v>1190640000</v>
      </c>
      <c r="AG405" s="52">
        <v>-639490000</v>
      </c>
      <c r="AH405" s="49">
        <v>-526592000</v>
      </c>
      <c r="AI405" s="50"/>
      <c r="AJ405" s="51"/>
      <c r="AK405" s="54"/>
      <c r="AL405" s="50"/>
      <c r="AM405" s="50"/>
      <c r="AN405" s="51">
        <v>-112898000</v>
      </c>
      <c r="AO405" s="52">
        <v>551150000</v>
      </c>
      <c r="AP405" s="49">
        <v>287915000</v>
      </c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  <c r="BA405" s="50"/>
      <c r="BB405" s="50"/>
      <c r="BC405" s="51"/>
      <c r="BD405" s="54">
        <v>839065000</v>
      </c>
      <c r="BE405" s="50">
        <v>-8674000</v>
      </c>
      <c r="BF405" s="50"/>
      <c r="BG405" s="50"/>
      <c r="BH405" s="50"/>
      <c r="BI405" s="50">
        <v>-641000</v>
      </c>
      <c r="BJ405" s="56">
        <v>829750000</v>
      </c>
      <c r="BK405" s="49"/>
      <c r="BL405" s="50"/>
      <c r="BM405" s="51"/>
      <c r="BN405" s="39">
        <v>829750000</v>
      </c>
      <c r="BO405" s="58">
        <v>-24796000</v>
      </c>
      <c r="BP405" s="39">
        <v>804954000</v>
      </c>
      <c r="BQ405" s="50">
        <v>-46704000</v>
      </c>
      <c r="BR405" s="50"/>
      <c r="BS405" s="56">
        <v>758250000</v>
      </c>
    </row>
    <row r="406" spans="1:71" x14ac:dyDescent="0.2">
      <c r="A406" s="47" t="s">
        <v>1258</v>
      </c>
      <c r="B406" s="47" t="s">
        <v>1259</v>
      </c>
      <c r="C406" s="47" t="str">
        <f>VLOOKUP(A406,'[2]S&amp;P 500 Wikipedia'!A:D,3,FALSE)</f>
        <v>Consumer Discretionary</v>
      </c>
      <c r="D406" s="47">
        <v>104227</v>
      </c>
      <c r="E406" s="47" t="s">
        <v>16</v>
      </c>
      <c r="F406" s="47">
        <v>2018</v>
      </c>
      <c r="G406" s="47" t="s">
        <v>1292</v>
      </c>
      <c r="H406" s="48">
        <v>43465</v>
      </c>
      <c r="I406" s="48">
        <v>43508</v>
      </c>
      <c r="J406" s="48">
        <v>43508</v>
      </c>
      <c r="K406" s="47">
        <v>67200000</v>
      </c>
      <c r="L406" s="47">
        <v>67200000</v>
      </c>
      <c r="M406" s="47" t="s">
        <v>1992</v>
      </c>
      <c r="N406" s="49">
        <v>21037000000</v>
      </c>
      <c r="O406" s="50"/>
      <c r="P406" s="50"/>
      <c r="Q406" s="51"/>
      <c r="R406" s="49">
        <v>-17500000000</v>
      </c>
      <c r="S406" s="50"/>
      <c r="T406" s="50"/>
      <c r="U406" s="51"/>
      <c r="V406" s="52">
        <v>3537000000</v>
      </c>
      <c r="W406" s="52"/>
      <c r="X406" s="49">
        <v>-2264000000</v>
      </c>
      <c r="Y406" s="50">
        <v>-2189000000</v>
      </c>
      <c r="Z406" s="50"/>
      <c r="AA406" s="50"/>
      <c r="AB406" s="50"/>
      <c r="AC406" s="50">
        <v>-75000000</v>
      </c>
      <c r="AD406" s="50"/>
      <c r="AE406" s="51"/>
      <c r="AF406" s="52">
        <v>1273000000</v>
      </c>
      <c r="AG406" s="52">
        <v>-300000000</v>
      </c>
      <c r="AH406" s="49">
        <v>-192000000</v>
      </c>
      <c r="AI406" s="50"/>
      <c r="AJ406" s="51"/>
      <c r="AK406" s="54"/>
      <c r="AL406" s="50"/>
      <c r="AM406" s="50"/>
      <c r="AN406" s="51">
        <v>-108000000</v>
      </c>
      <c r="AO406" s="52">
        <v>973000000</v>
      </c>
      <c r="AP406" s="49">
        <v>-994000000</v>
      </c>
      <c r="AQ406" s="50"/>
      <c r="AR406" s="50"/>
      <c r="AS406" s="50"/>
      <c r="AT406" s="50"/>
      <c r="AU406" s="50"/>
      <c r="AV406" s="50"/>
      <c r="AW406" s="50"/>
      <c r="AX406" s="50"/>
      <c r="AY406" s="50"/>
      <c r="AZ406" s="50"/>
      <c r="BA406" s="50"/>
      <c r="BB406" s="50"/>
      <c r="BC406" s="51"/>
      <c r="BD406" s="54">
        <v>-21000000</v>
      </c>
      <c r="BE406" s="50">
        <v>-138000000</v>
      </c>
      <c r="BF406" s="50"/>
      <c r="BG406" s="50"/>
      <c r="BH406" s="50"/>
      <c r="BI406" s="50"/>
      <c r="BJ406" s="56">
        <v>-159000000</v>
      </c>
      <c r="BK406" s="49"/>
      <c r="BL406" s="50"/>
      <c r="BM406" s="51"/>
      <c r="BN406" s="39">
        <v>-159000000</v>
      </c>
      <c r="BO406" s="58">
        <v>-24000000</v>
      </c>
      <c r="BP406" s="39">
        <v>-183000000</v>
      </c>
      <c r="BQ406" s="50"/>
      <c r="BR406" s="50"/>
      <c r="BS406" s="56">
        <v>-183000000</v>
      </c>
    </row>
    <row r="407" spans="1:71" x14ac:dyDescent="0.2">
      <c r="A407" s="47" t="s">
        <v>1264</v>
      </c>
      <c r="B407" s="47" t="s">
        <v>1265</v>
      </c>
      <c r="C407" s="47" t="str">
        <f>VLOOKUP(A407,'[2]S&amp;P 500 Wikipedia'!A:D,3,FALSE)</f>
        <v>Financials</v>
      </c>
      <c r="D407" s="47">
        <v>378243</v>
      </c>
      <c r="E407" s="47" t="s">
        <v>16</v>
      </c>
      <c r="F407" s="47">
        <v>2018</v>
      </c>
      <c r="G407" s="47" t="s">
        <v>1292</v>
      </c>
      <c r="H407" s="48">
        <v>43465</v>
      </c>
      <c r="I407" s="48">
        <v>43523</v>
      </c>
      <c r="J407" s="48">
        <v>43523</v>
      </c>
      <c r="K407" s="47">
        <v>131000000</v>
      </c>
      <c r="L407" s="47">
        <v>132000000</v>
      </c>
      <c r="M407" s="47" t="s">
        <v>1993</v>
      </c>
      <c r="N407" s="49">
        <v>8513000000</v>
      </c>
      <c r="O407" s="50"/>
      <c r="P407" s="50"/>
      <c r="Q407" s="51"/>
      <c r="R407" s="36">
        <v>0</v>
      </c>
      <c r="S407" s="50"/>
      <c r="T407" s="50"/>
      <c r="U407" s="51"/>
      <c r="V407" s="52">
        <v>8513000000</v>
      </c>
      <c r="W407" s="52"/>
      <c r="X407" s="49">
        <v>-7502000000</v>
      </c>
      <c r="Y407" s="50">
        <v>-5123000000</v>
      </c>
      <c r="Z407" s="50"/>
      <c r="AA407" s="50"/>
      <c r="AB407" s="50"/>
      <c r="AC407" s="50">
        <v>-742000000</v>
      </c>
      <c r="AD407" s="50"/>
      <c r="AE407" s="51">
        <v>-1637000000</v>
      </c>
      <c r="AF407" s="52">
        <v>1011000000</v>
      </c>
      <c r="AG407" s="52">
        <v>42000000</v>
      </c>
      <c r="AH407" s="49">
        <v>-208000000</v>
      </c>
      <c r="AI407" s="50"/>
      <c r="AJ407" s="51"/>
      <c r="AK407" s="54"/>
      <c r="AL407" s="50"/>
      <c r="AM407" s="50"/>
      <c r="AN407" s="51">
        <v>250000000</v>
      </c>
      <c r="AO407" s="52">
        <v>1053000000</v>
      </c>
      <c r="AP407" s="49">
        <v>-202000000</v>
      </c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  <c r="BB407" s="50"/>
      <c r="BC407" s="51"/>
      <c r="BD407" s="54">
        <v>851000000</v>
      </c>
      <c r="BE407" s="50">
        <v>-136000000</v>
      </c>
      <c r="BF407" s="50"/>
      <c r="BG407" s="50"/>
      <c r="BH407" s="50"/>
      <c r="BI407" s="50"/>
      <c r="BJ407" s="56">
        <v>715000000</v>
      </c>
      <c r="BK407" s="49"/>
      <c r="BL407" s="50"/>
      <c r="BM407" s="51"/>
      <c r="BN407" s="39">
        <v>715000000</v>
      </c>
      <c r="BO407" s="58">
        <v>-20000000</v>
      </c>
      <c r="BP407" s="39">
        <v>695000000</v>
      </c>
      <c r="BQ407" s="50"/>
      <c r="BR407" s="50"/>
      <c r="BS407" s="56">
        <v>695000000</v>
      </c>
    </row>
    <row r="408" spans="1:71" x14ac:dyDescent="0.2">
      <c r="A408" s="47" t="s">
        <v>1234</v>
      </c>
      <c r="B408" s="47" t="s">
        <v>1235</v>
      </c>
      <c r="C408" s="47" t="str">
        <f>VLOOKUP(A408,'[2]S&amp;P 500 Wikipedia'!A:D,3,FALSE)</f>
        <v>Industrials</v>
      </c>
      <c r="D408" s="47">
        <v>378239</v>
      </c>
      <c r="E408" s="47" t="s">
        <v>16</v>
      </c>
      <c r="F408" s="47">
        <v>2018</v>
      </c>
      <c r="G408" s="47" t="s">
        <v>1292</v>
      </c>
      <c r="H408" s="48">
        <v>43465</v>
      </c>
      <c r="I408" s="48">
        <v>43510</v>
      </c>
      <c r="J408" s="48">
        <v>43510</v>
      </c>
      <c r="K408" s="47">
        <v>429100000</v>
      </c>
      <c r="L408" s="47">
        <v>432200000</v>
      </c>
      <c r="M408" s="47" t="s">
        <v>1994</v>
      </c>
      <c r="N408" s="49">
        <v>14914000000</v>
      </c>
      <c r="O408" s="50"/>
      <c r="P408" s="50"/>
      <c r="Q408" s="51"/>
      <c r="R408" s="49">
        <v>-9249000000</v>
      </c>
      <c r="S408" s="50"/>
      <c r="T408" s="50"/>
      <c r="U408" s="51"/>
      <c r="V408" s="52">
        <v>5665000000</v>
      </c>
      <c r="W408" s="52"/>
      <c r="X408" s="49">
        <v>-2930000000</v>
      </c>
      <c r="Y408" s="50">
        <v>-1453000000</v>
      </c>
      <c r="Z408" s="50"/>
      <c r="AA408" s="50"/>
      <c r="AB408" s="50"/>
      <c r="AC408" s="50">
        <v>-1477000000</v>
      </c>
      <c r="AD408" s="50"/>
      <c r="AE408" s="51"/>
      <c r="AF408" s="52">
        <v>2735000000</v>
      </c>
      <c r="AG408" s="52">
        <v>-413000000</v>
      </c>
      <c r="AH408" s="49">
        <v>-374000000</v>
      </c>
      <c r="AI408" s="50"/>
      <c r="AJ408" s="51"/>
      <c r="AK408" s="54"/>
      <c r="AL408" s="50"/>
      <c r="AM408" s="50">
        <v>-41000000</v>
      </c>
      <c r="AN408" s="51">
        <v>2000000</v>
      </c>
      <c r="AO408" s="52">
        <v>2322000000</v>
      </c>
      <c r="AP408" s="49">
        <v>54000000</v>
      </c>
      <c r="AQ408" s="50"/>
      <c r="AR408" s="50"/>
      <c r="AS408" s="50"/>
      <c r="AT408" s="50"/>
      <c r="AU408" s="50"/>
      <c r="AV408" s="50"/>
      <c r="AW408" s="50"/>
      <c r="AX408" s="50"/>
      <c r="AY408" s="50"/>
      <c r="AZ408" s="50"/>
      <c r="BA408" s="50"/>
      <c r="BB408" s="50"/>
      <c r="BC408" s="51"/>
      <c r="BD408" s="54">
        <v>2376000000</v>
      </c>
      <c r="BE408" s="50">
        <v>-453000000</v>
      </c>
      <c r="BF408" s="50"/>
      <c r="BG408" s="50"/>
      <c r="BH408" s="50"/>
      <c r="BI408" s="50"/>
      <c r="BJ408" s="56">
        <v>1923000000</v>
      </c>
      <c r="BK408" s="49"/>
      <c r="BL408" s="50"/>
      <c r="BM408" s="51"/>
      <c r="BN408" s="39">
        <v>1923000000</v>
      </c>
      <c r="BO408" s="58">
        <v>2000000</v>
      </c>
      <c r="BP408" s="39">
        <v>1925000000</v>
      </c>
      <c r="BQ408" s="50"/>
      <c r="BR408" s="50"/>
      <c r="BS408" s="56">
        <v>1925000000</v>
      </c>
    </row>
    <row r="409" spans="1:71" x14ac:dyDescent="0.2">
      <c r="A409" s="47" t="s">
        <v>1261</v>
      </c>
      <c r="B409" s="47" t="s">
        <v>1262</v>
      </c>
      <c r="C409" s="47" t="str">
        <f>VLOOKUP(A409,'[2]S&amp;P 500 Wikipedia'!A:D,3,FALSE)</f>
        <v>Energy</v>
      </c>
      <c r="D409" s="47">
        <v>344928</v>
      </c>
      <c r="E409" s="47" t="s">
        <v>16</v>
      </c>
      <c r="F409" s="47">
        <v>2018</v>
      </c>
      <c r="G409" s="47" t="s">
        <v>1292</v>
      </c>
      <c r="H409" s="48">
        <v>43465</v>
      </c>
      <c r="I409" s="48">
        <v>43517</v>
      </c>
      <c r="J409" s="48">
        <v>43517</v>
      </c>
      <c r="K409" s="47">
        <v>973626000</v>
      </c>
      <c r="L409" s="47">
        <v>973626000</v>
      </c>
      <c r="M409" s="47" t="s">
        <v>1995</v>
      </c>
      <c r="N409" s="49">
        <v>8686000000</v>
      </c>
      <c r="O409" s="50"/>
      <c r="P409" s="50"/>
      <c r="Q409" s="51"/>
      <c r="R409" s="49">
        <v>-2707000000</v>
      </c>
      <c r="S409" s="50"/>
      <c r="T409" s="50"/>
      <c r="U409" s="51"/>
      <c r="V409" s="52">
        <v>5979000000</v>
      </c>
      <c r="W409" s="52"/>
      <c r="X409" s="49">
        <v>-3988000000</v>
      </c>
      <c r="Y409" s="50">
        <v>-569000000</v>
      </c>
      <c r="Z409" s="50"/>
      <c r="AA409" s="50"/>
      <c r="AB409" s="50"/>
      <c r="AC409" s="50">
        <v>-1725000000</v>
      </c>
      <c r="AD409" s="50"/>
      <c r="AE409" s="51">
        <v>-1694000000</v>
      </c>
      <c r="AF409" s="52">
        <v>1991000000</v>
      </c>
      <c r="AG409" s="52">
        <v>-405000000</v>
      </c>
      <c r="AH409" s="49">
        <v>-1112000000</v>
      </c>
      <c r="AI409" s="50"/>
      <c r="AJ409" s="51"/>
      <c r="AK409" s="54">
        <v>219000000</v>
      </c>
      <c r="AL409" s="50"/>
      <c r="AM409" s="50">
        <v>396000000</v>
      </c>
      <c r="AN409" s="51">
        <v>92000000</v>
      </c>
      <c r="AO409" s="52">
        <v>1586000000</v>
      </c>
      <c r="AP409" s="49">
        <v>-1255000000</v>
      </c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  <c r="BB409" s="50"/>
      <c r="BC409" s="51"/>
      <c r="BD409" s="54">
        <v>331000000</v>
      </c>
      <c r="BE409" s="50">
        <v>-138000000</v>
      </c>
      <c r="BF409" s="50"/>
      <c r="BG409" s="50"/>
      <c r="BH409" s="50"/>
      <c r="BI409" s="50"/>
      <c r="BJ409" s="56">
        <v>193000000</v>
      </c>
      <c r="BK409" s="49"/>
      <c r="BL409" s="50"/>
      <c r="BM409" s="51"/>
      <c r="BN409" s="39">
        <v>193000000</v>
      </c>
      <c r="BO409" s="58">
        <v>-348000000</v>
      </c>
      <c r="BP409" s="39">
        <v>-155000000</v>
      </c>
      <c r="BQ409" s="50">
        <v>-1000000</v>
      </c>
      <c r="BR409" s="50"/>
      <c r="BS409" s="56">
        <v>-156000000</v>
      </c>
    </row>
    <row r="410" spans="1:71" x14ac:dyDescent="0.2">
      <c r="A410" s="47" t="s">
        <v>1231</v>
      </c>
      <c r="B410" s="47" t="s">
        <v>1232</v>
      </c>
      <c r="C410" s="47" t="str">
        <f>VLOOKUP(A410,'[2]S&amp;P 500 Wikipedia'!A:D,3,FALSE)</f>
        <v>Consumer Staples</v>
      </c>
      <c r="D410" s="47">
        <v>239962</v>
      </c>
      <c r="E410" s="47" t="s">
        <v>16</v>
      </c>
      <c r="F410" s="47">
        <v>2018</v>
      </c>
      <c r="G410" s="47" t="s">
        <v>1292</v>
      </c>
      <c r="H410" s="48">
        <v>43496</v>
      </c>
      <c r="I410" s="48">
        <v>43552</v>
      </c>
      <c r="J410" s="48">
        <v>43552</v>
      </c>
      <c r="K410" s="47">
        <v>2929000000</v>
      </c>
      <c r="L410" s="47">
        <v>2945000000</v>
      </c>
      <c r="M410" s="47" t="s">
        <v>1996</v>
      </c>
      <c r="N410" s="49">
        <v>514405000000</v>
      </c>
      <c r="O410" s="50"/>
      <c r="P410" s="50"/>
      <c r="Q410" s="51"/>
      <c r="R410" s="49">
        <v>-385301000000</v>
      </c>
      <c r="S410" s="50"/>
      <c r="T410" s="50"/>
      <c r="U410" s="51"/>
      <c r="V410" s="52">
        <v>129104000000</v>
      </c>
      <c r="W410" s="52"/>
      <c r="X410" s="49">
        <v>-107147000000</v>
      </c>
      <c r="Y410" s="50">
        <v>-107147000000</v>
      </c>
      <c r="Z410" s="50"/>
      <c r="AA410" s="50"/>
      <c r="AB410" s="50"/>
      <c r="AC410" s="50"/>
      <c r="AD410" s="50"/>
      <c r="AE410" s="51"/>
      <c r="AF410" s="52">
        <v>21957000000</v>
      </c>
      <c r="AG410" s="52">
        <v>-10497000000</v>
      </c>
      <c r="AH410" s="49">
        <v>-2129000000</v>
      </c>
      <c r="AI410" s="50">
        <v>-2346000000</v>
      </c>
      <c r="AJ410" s="51">
        <v>217000000</v>
      </c>
      <c r="AK410" s="54"/>
      <c r="AL410" s="50"/>
      <c r="AM410" s="50"/>
      <c r="AN410" s="51">
        <v>-8368000000</v>
      </c>
      <c r="AO410" s="52">
        <v>11460000000</v>
      </c>
      <c r="AP410" s="49">
        <v>0</v>
      </c>
      <c r="AQ410" s="50"/>
      <c r="AR410" s="50"/>
      <c r="AS410" s="50"/>
      <c r="AT410" s="50"/>
      <c r="AU410" s="50"/>
      <c r="AV410" s="50"/>
      <c r="AW410" s="50"/>
      <c r="AX410" s="50"/>
      <c r="AY410" s="50"/>
      <c r="AZ410" s="50"/>
      <c r="BA410" s="50"/>
      <c r="BB410" s="50"/>
      <c r="BC410" s="51"/>
      <c r="BD410" s="54">
        <v>11460000000</v>
      </c>
      <c r="BE410" s="50">
        <v>-4281000000</v>
      </c>
      <c r="BF410" s="50"/>
      <c r="BG410" s="50"/>
      <c r="BH410" s="50"/>
      <c r="BI410" s="50"/>
      <c r="BJ410" s="56">
        <v>7179000000</v>
      </c>
      <c r="BK410" s="49"/>
      <c r="BL410" s="50"/>
      <c r="BM410" s="51"/>
      <c r="BN410" s="39">
        <v>7179000000</v>
      </c>
      <c r="BO410" s="58">
        <v>-509000000</v>
      </c>
      <c r="BP410" s="39">
        <v>6670000000</v>
      </c>
      <c r="BQ410" s="50"/>
      <c r="BR410" s="50"/>
      <c r="BS410" s="56">
        <v>6670000000</v>
      </c>
    </row>
    <row r="411" spans="1:71" x14ac:dyDescent="0.2">
      <c r="A411" s="47" t="s">
        <v>1252</v>
      </c>
      <c r="B411" s="47" t="s">
        <v>1253</v>
      </c>
      <c r="C411" s="47" t="str">
        <f>VLOOKUP(A411,'[2]S&amp;P 500 Wikipedia'!A:D,3,FALSE)</f>
        <v>Materials</v>
      </c>
      <c r="D411" s="47">
        <v>359889</v>
      </c>
      <c r="E411" s="47" t="s">
        <v>16</v>
      </c>
      <c r="F411" s="47">
        <v>2016</v>
      </c>
      <c r="G411" s="47" t="s">
        <v>1292</v>
      </c>
      <c r="H411" s="48">
        <v>42643</v>
      </c>
      <c r="I411" s="48">
        <v>42699</v>
      </c>
      <c r="J411" s="48">
        <v>42699</v>
      </c>
      <c r="K411" s="47">
        <v>254000000</v>
      </c>
      <c r="L411" s="47">
        <v>257900000</v>
      </c>
      <c r="M411" s="47" t="s">
        <v>1997</v>
      </c>
      <c r="N411" s="49">
        <v>14171800000</v>
      </c>
      <c r="O411" s="50"/>
      <c r="P411" s="50"/>
      <c r="Q411" s="51"/>
      <c r="R411" s="49">
        <v>-11413200000</v>
      </c>
      <c r="S411" s="50"/>
      <c r="T411" s="50"/>
      <c r="U411" s="51"/>
      <c r="V411" s="52">
        <v>2758600000</v>
      </c>
      <c r="W411" s="52"/>
      <c r="X411" s="49">
        <v>-1591200000</v>
      </c>
      <c r="Y411" s="50">
        <v>-1591200000</v>
      </c>
      <c r="Z411" s="50"/>
      <c r="AA411" s="50"/>
      <c r="AB411" s="50"/>
      <c r="AC411" s="50"/>
      <c r="AD411" s="50"/>
      <c r="AE411" s="51"/>
      <c r="AF411" s="52">
        <v>1167400000</v>
      </c>
      <c r="AG411" s="52">
        <v>-188400000</v>
      </c>
      <c r="AH411" s="49">
        <v>-256700000</v>
      </c>
      <c r="AI411" s="50"/>
      <c r="AJ411" s="51"/>
      <c r="AK411" s="54"/>
      <c r="AL411" s="50"/>
      <c r="AM411" s="50"/>
      <c r="AN411" s="51">
        <v>68300000</v>
      </c>
      <c r="AO411" s="52">
        <v>979000000</v>
      </c>
      <c r="AP411" s="49">
        <v>-734400000</v>
      </c>
      <c r="AQ411" s="50"/>
      <c r="AR411" s="50"/>
      <c r="AS411" s="50"/>
      <c r="AT411" s="50"/>
      <c r="AU411" s="50"/>
      <c r="AV411" s="50"/>
      <c r="AW411" s="50"/>
      <c r="AX411" s="50"/>
      <c r="AY411" s="50"/>
      <c r="AZ411" s="50"/>
      <c r="BA411" s="50"/>
      <c r="BB411" s="50"/>
      <c r="BC411" s="51"/>
      <c r="BD411" s="54">
        <v>244600000</v>
      </c>
      <c r="BE411" s="50">
        <v>-89800000</v>
      </c>
      <c r="BF411" s="50"/>
      <c r="BG411" s="50"/>
      <c r="BH411" s="50"/>
      <c r="BI411" s="50"/>
      <c r="BJ411" s="56">
        <v>154800000</v>
      </c>
      <c r="BK411" s="49">
        <v>-544700000</v>
      </c>
      <c r="BL411" s="50">
        <v>-544700000</v>
      </c>
      <c r="BM411" s="51"/>
      <c r="BN411" s="39">
        <v>-389900000</v>
      </c>
      <c r="BO411" s="58">
        <v>-6400000</v>
      </c>
      <c r="BP411" s="39">
        <v>-396300000</v>
      </c>
      <c r="BQ411" s="50"/>
      <c r="BR411" s="50"/>
      <c r="BS411" s="56">
        <v>-396300000</v>
      </c>
    </row>
    <row r="412" spans="1:71" x14ac:dyDescent="0.2">
      <c r="A412" s="47" t="s">
        <v>1249</v>
      </c>
      <c r="B412" s="47" t="s">
        <v>1250</v>
      </c>
      <c r="C412" s="47" t="str">
        <f>VLOOKUP(A412,'[2]S&amp;P 500 Wikipedia'!A:D,3,FALSE)</f>
        <v>Information Technology</v>
      </c>
      <c r="D412" s="47">
        <v>378242</v>
      </c>
      <c r="E412" s="47" t="s">
        <v>16</v>
      </c>
      <c r="F412" s="47">
        <v>2018</v>
      </c>
      <c r="G412" s="47" t="s">
        <v>1292</v>
      </c>
      <c r="H412" s="48">
        <v>43465</v>
      </c>
      <c r="I412" s="48">
        <v>43517</v>
      </c>
      <c r="J412" s="48">
        <v>43517</v>
      </c>
      <c r="K412" s="47">
        <v>451800000</v>
      </c>
      <c r="L412" s="47">
        <v>454400000</v>
      </c>
      <c r="M412" s="47" t="s">
        <v>1998</v>
      </c>
      <c r="N412" s="49">
        <v>5589900000</v>
      </c>
      <c r="O412" s="50"/>
      <c r="P412" s="50"/>
      <c r="Q412" s="51"/>
      <c r="R412" s="49">
        <v>-3300800000</v>
      </c>
      <c r="S412" s="50"/>
      <c r="T412" s="50"/>
      <c r="U412" s="51"/>
      <c r="V412" s="52">
        <v>2289100000</v>
      </c>
      <c r="W412" s="52"/>
      <c r="X412" s="49">
        <v>-1167000000</v>
      </c>
      <c r="Y412" s="50">
        <v>-1167000000</v>
      </c>
      <c r="Z412" s="50"/>
      <c r="AA412" s="50"/>
      <c r="AB412" s="50"/>
      <c r="AC412" s="50"/>
      <c r="AD412" s="50"/>
      <c r="AE412" s="51"/>
      <c r="AF412" s="52">
        <v>1122100000</v>
      </c>
      <c r="AG412" s="52">
        <v>-130700000</v>
      </c>
      <c r="AH412" s="49">
        <v>-144800000</v>
      </c>
      <c r="AI412" s="50"/>
      <c r="AJ412" s="51"/>
      <c r="AK412" s="54"/>
      <c r="AL412" s="50"/>
      <c r="AM412" s="50"/>
      <c r="AN412" s="51">
        <v>14100000</v>
      </c>
      <c r="AO412" s="52">
        <v>991400000</v>
      </c>
      <c r="AP412" s="49">
        <v>0</v>
      </c>
      <c r="AQ412" s="50"/>
      <c r="AR412" s="50"/>
      <c r="AS412" s="50"/>
      <c r="AT412" s="50"/>
      <c r="AU412" s="50"/>
      <c r="AV412" s="50"/>
      <c r="AW412" s="50"/>
      <c r="AX412" s="50"/>
      <c r="AY412" s="50"/>
      <c r="AZ412" s="50"/>
      <c r="BA412" s="50"/>
      <c r="BB412" s="50"/>
      <c r="BC412" s="51"/>
      <c r="BD412" s="54">
        <v>991400000</v>
      </c>
      <c r="BE412" s="50">
        <v>-139500000</v>
      </c>
      <c r="BF412" s="50"/>
      <c r="BG412" s="50"/>
      <c r="BH412" s="50"/>
      <c r="BI412" s="50"/>
      <c r="BJ412" s="56">
        <v>851900000</v>
      </c>
      <c r="BK412" s="49"/>
      <c r="BL412" s="50"/>
      <c r="BM412" s="51"/>
      <c r="BN412" s="39">
        <v>851900000</v>
      </c>
      <c r="BO412" s="58"/>
      <c r="BP412" s="39">
        <v>851900000</v>
      </c>
      <c r="BQ412" s="50"/>
      <c r="BR412" s="50"/>
      <c r="BS412" s="56">
        <v>851900000</v>
      </c>
    </row>
    <row r="413" spans="1:71" x14ac:dyDescent="0.2">
      <c r="A413" s="47" t="s">
        <v>1255</v>
      </c>
      <c r="B413" s="47" t="s">
        <v>1256</v>
      </c>
      <c r="C413" s="47" t="str">
        <f>VLOOKUP(A413,'[2]S&amp;P 500 Wikipedia'!A:D,3,FALSE)</f>
        <v>Real Estate</v>
      </c>
      <c r="D413" s="47">
        <v>57524</v>
      </c>
      <c r="E413" s="47" t="s">
        <v>16</v>
      </c>
      <c r="F413" s="47">
        <v>2018</v>
      </c>
      <c r="G413" s="47" t="s">
        <v>1292</v>
      </c>
      <c r="H413" s="48">
        <v>43465</v>
      </c>
      <c r="I413" s="48">
        <v>43511</v>
      </c>
      <c r="J413" s="48">
        <v>43511</v>
      </c>
      <c r="K413" s="47">
        <v>754556000</v>
      </c>
      <c r="L413" s="47">
        <v>756827000</v>
      </c>
      <c r="M413" s="47" t="s">
        <v>1999</v>
      </c>
      <c r="N413" s="49">
        <v>7476000000</v>
      </c>
      <c r="O413" s="50"/>
      <c r="P413" s="50"/>
      <c r="Q413" s="51"/>
      <c r="R413" s="49">
        <v>-5592000000</v>
      </c>
      <c r="S413" s="50"/>
      <c r="T413" s="50"/>
      <c r="U413" s="51"/>
      <c r="V413" s="52">
        <v>1884000000</v>
      </c>
      <c r="W413" s="52"/>
      <c r="X413" s="49">
        <v>-490000000</v>
      </c>
      <c r="Y413" s="50">
        <v>-406000000</v>
      </c>
      <c r="Z413" s="50"/>
      <c r="AA413" s="50"/>
      <c r="AB413" s="50">
        <v>-8000000</v>
      </c>
      <c r="AC413" s="50"/>
      <c r="AD413" s="50"/>
      <c r="AE413" s="51">
        <v>-76000000</v>
      </c>
      <c r="AF413" s="52">
        <v>1394000000</v>
      </c>
      <c r="AG413" s="52">
        <v>-315000000</v>
      </c>
      <c r="AH413" s="49">
        <v>-315000000</v>
      </c>
      <c r="AI413" s="50"/>
      <c r="AJ413" s="51"/>
      <c r="AK413" s="54"/>
      <c r="AL413" s="50"/>
      <c r="AM413" s="50"/>
      <c r="AN413" s="51"/>
      <c r="AO413" s="52">
        <v>1079000000</v>
      </c>
      <c r="AP413" s="49">
        <v>-272000000</v>
      </c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1"/>
      <c r="BD413" s="54">
        <v>807000000</v>
      </c>
      <c r="BE413" s="50">
        <v>-59000000</v>
      </c>
      <c r="BF413" s="50"/>
      <c r="BG413" s="50"/>
      <c r="BH413" s="50"/>
      <c r="BI413" s="50"/>
      <c r="BJ413" s="56">
        <v>748000000</v>
      </c>
      <c r="BK413" s="49">
        <v>0</v>
      </c>
      <c r="BL413" s="50">
        <v>0</v>
      </c>
      <c r="BM413" s="51"/>
      <c r="BN413" s="39">
        <v>748000000</v>
      </c>
      <c r="BO413" s="58"/>
      <c r="BP413" s="39">
        <v>748000000</v>
      </c>
      <c r="BQ413" s="50">
        <v>0</v>
      </c>
      <c r="BR413" s="50"/>
      <c r="BS413" s="56">
        <v>748000000</v>
      </c>
    </row>
    <row r="414" spans="1:71" x14ac:dyDescent="0.2">
      <c r="A414" s="47" t="s">
        <v>1267</v>
      </c>
      <c r="B414" s="47" t="s">
        <v>1268</v>
      </c>
      <c r="C414" s="47" t="str">
        <f>VLOOKUP(A414,'[2]S&amp;P 500 Wikipedia'!A:D,3,FALSE)</f>
        <v>Consumer Discretionary</v>
      </c>
      <c r="D414" s="47">
        <v>378245</v>
      </c>
      <c r="E414" s="47" t="s">
        <v>16</v>
      </c>
      <c r="F414" s="47">
        <v>2018</v>
      </c>
      <c r="G414" s="47" t="s">
        <v>1292</v>
      </c>
      <c r="H414" s="48">
        <v>43465</v>
      </c>
      <c r="I414" s="48">
        <v>43524</v>
      </c>
      <c r="J414" s="48">
        <v>43524</v>
      </c>
      <c r="K414" s="47">
        <v>106529000</v>
      </c>
      <c r="L414" s="47">
        <v>107032000</v>
      </c>
      <c r="M414" s="47" t="s">
        <v>2000</v>
      </c>
      <c r="N414" s="49">
        <v>6717660000</v>
      </c>
      <c r="O414" s="50">
        <v>6717660000</v>
      </c>
      <c r="P414" s="50"/>
      <c r="Q414" s="51"/>
      <c r="R414" s="49">
        <v>-4086275000</v>
      </c>
      <c r="S414" s="50"/>
      <c r="T414" s="50"/>
      <c r="U414" s="51"/>
      <c r="V414" s="52">
        <v>2631385000</v>
      </c>
      <c r="W414" s="52"/>
      <c r="X414" s="49">
        <v>-1432284000</v>
      </c>
      <c r="Y414" s="50">
        <v>-761415000</v>
      </c>
      <c r="Z414" s="50"/>
      <c r="AA414" s="50"/>
      <c r="AB414" s="50"/>
      <c r="AC414" s="50">
        <v>-550596000</v>
      </c>
      <c r="AD414" s="50">
        <v>-6527000</v>
      </c>
      <c r="AE414" s="51">
        <v>-113746000</v>
      </c>
      <c r="AF414" s="52">
        <v>1199101000</v>
      </c>
      <c r="AG414" s="52">
        <v>-360577000</v>
      </c>
      <c r="AH414" s="49">
        <v>-351983000</v>
      </c>
      <c r="AI414" s="50"/>
      <c r="AJ414" s="51"/>
      <c r="AK414" s="54"/>
      <c r="AL414" s="50"/>
      <c r="AM414" s="50"/>
      <c r="AN414" s="51">
        <v>-8594000</v>
      </c>
      <c r="AO414" s="52">
        <v>838524000</v>
      </c>
      <c r="AP414" s="49">
        <v>-532784000</v>
      </c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1"/>
      <c r="BD414" s="54">
        <v>305740000</v>
      </c>
      <c r="BE414" s="50">
        <v>497344000</v>
      </c>
      <c r="BF414" s="50"/>
      <c r="BG414" s="50"/>
      <c r="BH414" s="50"/>
      <c r="BI414" s="50"/>
      <c r="BJ414" s="56">
        <v>803084000</v>
      </c>
      <c r="BK414" s="49"/>
      <c r="BL414" s="50"/>
      <c r="BM414" s="51"/>
      <c r="BN414" s="39">
        <v>803084000</v>
      </c>
      <c r="BO414" s="58">
        <v>-230654000</v>
      </c>
      <c r="BP414" s="39">
        <v>572430000</v>
      </c>
      <c r="BQ414" s="50"/>
      <c r="BR414" s="50"/>
      <c r="BS414" s="56">
        <v>572430000</v>
      </c>
    </row>
    <row r="415" spans="1:71" x14ac:dyDescent="0.2">
      <c r="A415" s="47" t="s">
        <v>1270</v>
      </c>
      <c r="B415" s="47" t="s">
        <v>1271</v>
      </c>
      <c r="C415" s="47" t="str">
        <f>VLOOKUP(A415,'[2]S&amp;P 500 Wikipedia'!A:D,3,FALSE)</f>
        <v>Utilities</v>
      </c>
      <c r="D415" s="47">
        <v>378246</v>
      </c>
      <c r="E415" s="47" t="s">
        <v>16</v>
      </c>
      <c r="F415" s="47">
        <v>2018</v>
      </c>
      <c r="G415" s="47" t="s">
        <v>1292</v>
      </c>
      <c r="H415" s="48">
        <v>43465</v>
      </c>
      <c r="I415" s="48">
        <v>43518</v>
      </c>
      <c r="J415" s="48">
        <v>43518</v>
      </c>
      <c r="K415" s="47">
        <v>511000000</v>
      </c>
      <c r="L415" s="47">
        <v>511000000</v>
      </c>
      <c r="M415" s="47" t="s">
        <v>2001</v>
      </c>
      <c r="N415" s="49">
        <v>11537000000</v>
      </c>
      <c r="O415" s="50"/>
      <c r="P415" s="50"/>
      <c r="Q415" s="51"/>
      <c r="R415" s="49">
        <v>-4732000000</v>
      </c>
      <c r="S415" s="50"/>
      <c r="T415" s="50"/>
      <c r="U415" s="51"/>
      <c r="V415" s="52">
        <v>6805000000</v>
      </c>
      <c r="W415" s="52"/>
      <c r="X415" s="49">
        <v>-4840000000</v>
      </c>
      <c r="Y415" s="50">
        <v>-2352000000</v>
      </c>
      <c r="Z415" s="50"/>
      <c r="AA415" s="50"/>
      <c r="AB415" s="50"/>
      <c r="AC415" s="50">
        <v>-1642000000</v>
      </c>
      <c r="AD415" s="50"/>
      <c r="AE415" s="51">
        <v>-846000000</v>
      </c>
      <c r="AF415" s="52">
        <v>1965000000</v>
      </c>
      <c r="AG415" s="52">
        <v>-523000000</v>
      </c>
      <c r="AH415" s="49">
        <v>-700000000</v>
      </c>
      <c r="AI415" s="50"/>
      <c r="AJ415" s="51"/>
      <c r="AK415" s="54"/>
      <c r="AL415" s="50"/>
      <c r="AM415" s="50">
        <v>35000000</v>
      </c>
      <c r="AN415" s="51">
        <v>142000000</v>
      </c>
      <c r="AO415" s="52">
        <v>1442000000</v>
      </c>
      <c r="AP415" s="49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1"/>
      <c r="BD415" s="54">
        <v>1442000000</v>
      </c>
      <c r="BE415" s="50">
        <v>-181000000</v>
      </c>
      <c r="BF415" s="50"/>
      <c r="BG415" s="50"/>
      <c r="BH415" s="50"/>
      <c r="BI415" s="50"/>
      <c r="BJ415" s="56">
        <v>1261000000</v>
      </c>
      <c r="BK415" s="49"/>
      <c r="BL415" s="50"/>
      <c r="BM415" s="51"/>
      <c r="BN415" s="39">
        <v>1261000000</v>
      </c>
      <c r="BO415" s="58"/>
      <c r="BP415" s="39">
        <v>1261000000</v>
      </c>
      <c r="BQ415" s="50"/>
      <c r="BR415" s="50"/>
      <c r="BS415" s="56">
        <v>1261000000</v>
      </c>
    </row>
    <row r="416" spans="1:71" x14ac:dyDescent="0.2">
      <c r="A416" s="47" t="s">
        <v>1276</v>
      </c>
      <c r="B416" s="47" t="s">
        <v>1277</v>
      </c>
      <c r="C416" s="47" t="str">
        <f>VLOOKUP(A416,'[2]S&amp;P 500 Wikipedia'!A:D,3,FALSE)</f>
        <v>Information Technology</v>
      </c>
      <c r="D416" s="47">
        <v>396684</v>
      </c>
      <c r="E416" s="47" t="s">
        <v>16</v>
      </c>
      <c r="F416" s="47">
        <v>2018</v>
      </c>
      <c r="G416" s="47" t="s">
        <v>1292</v>
      </c>
      <c r="H416" s="48">
        <v>43555</v>
      </c>
      <c r="I416" s="48">
        <v>43580</v>
      </c>
      <c r="J416" s="48">
        <v>43595</v>
      </c>
      <c r="K416" s="47">
        <v>252762000</v>
      </c>
      <c r="L416" s="47">
        <v>256434000</v>
      </c>
      <c r="M416" s="47" t="s">
        <v>2002</v>
      </c>
      <c r="N416" s="49">
        <v>3059040000</v>
      </c>
      <c r="O416" s="50"/>
      <c r="P416" s="50"/>
      <c r="Q416" s="51"/>
      <c r="R416" s="49">
        <v>-955868000</v>
      </c>
      <c r="S416" s="50"/>
      <c r="T416" s="50"/>
      <c r="U416" s="51"/>
      <c r="V416" s="52">
        <v>2103172000</v>
      </c>
      <c r="W416" s="52"/>
      <c r="X416" s="49">
        <v>-1146373000</v>
      </c>
      <c r="Y416" s="50">
        <v>-398416000</v>
      </c>
      <c r="Z416" s="50"/>
      <c r="AA416" s="50"/>
      <c r="AB416" s="50">
        <v>-743027000</v>
      </c>
      <c r="AC416" s="50">
        <v>-4930000</v>
      </c>
      <c r="AD416" s="50"/>
      <c r="AE416" s="51"/>
      <c r="AF416" s="52">
        <v>956799000</v>
      </c>
      <c r="AG416" s="52">
        <v>11533000</v>
      </c>
      <c r="AH416" s="49"/>
      <c r="AI416" s="50"/>
      <c r="AJ416" s="51"/>
      <c r="AK416" s="54"/>
      <c r="AL416" s="50"/>
      <c r="AM416" s="50"/>
      <c r="AN416" s="51">
        <v>11533000</v>
      </c>
      <c r="AO416" s="52">
        <v>968332000</v>
      </c>
      <c r="AP416" s="49">
        <v>0</v>
      </c>
      <c r="AQ416" s="50"/>
      <c r="AR416" s="50"/>
      <c r="AS416" s="50"/>
      <c r="AT416" s="50"/>
      <c r="AU416" s="50"/>
      <c r="AV416" s="50"/>
      <c r="AW416" s="50"/>
      <c r="AX416" s="50"/>
      <c r="AY416" s="50"/>
      <c r="AZ416" s="50"/>
      <c r="BA416" s="50"/>
      <c r="BB416" s="50"/>
      <c r="BC416" s="51"/>
      <c r="BD416" s="54">
        <v>968332000</v>
      </c>
      <c r="BE416" s="50">
        <v>-78582000</v>
      </c>
      <c r="BF416" s="50"/>
      <c r="BG416" s="50"/>
      <c r="BH416" s="50"/>
      <c r="BI416" s="50"/>
      <c r="BJ416" s="56">
        <v>889750000</v>
      </c>
      <c r="BK416" s="49"/>
      <c r="BL416" s="50"/>
      <c r="BM416" s="51"/>
      <c r="BN416" s="39">
        <v>889750000</v>
      </c>
      <c r="BO416" s="58"/>
      <c r="BP416" s="39">
        <v>889750000</v>
      </c>
      <c r="BQ416" s="50"/>
      <c r="BR416" s="50"/>
      <c r="BS416" s="56">
        <v>889750000</v>
      </c>
    </row>
    <row r="417" spans="1:71" x14ac:dyDescent="0.2">
      <c r="A417" s="47" t="s">
        <v>487</v>
      </c>
      <c r="B417" s="47" t="s">
        <v>488</v>
      </c>
      <c r="C417" s="47" t="str">
        <f>VLOOKUP(A417,'[2]S&amp;P 500 Wikipedia'!A:D,3,FALSE)</f>
        <v>Energy</v>
      </c>
      <c r="D417" s="47">
        <v>121214</v>
      </c>
      <c r="E417" s="47" t="s">
        <v>16</v>
      </c>
      <c r="F417" s="47">
        <v>2018</v>
      </c>
      <c r="G417" s="47" t="s">
        <v>1292</v>
      </c>
      <c r="H417" s="48">
        <v>43465</v>
      </c>
      <c r="I417" s="48">
        <v>43523</v>
      </c>
      <c r="J417" s="48">
        <v>43523</v>
      </c>
      <c r="K417" s="47">
        <v>4270000000</v>
      </c>
      <c r="L417" s="47">
        <v>4270000000</v>
      </c>
      <c r="M417" s="47" t="s">
        <v>2003</v>
      </c>
      <c r="N417" s="49">
        <v>279332000000</v>
      </c>
      <c r="O417" s="50"/>
      <c r="P417" s="50"/>
      <c r="Q417" s="51"/>
      <c r="R417" s="49">
        <v>-192854000000</v>
      </c>
      <c r="S417" s="50">
        <v>-192854000000</v>
      </c>
      <c r="T417" s="50"/>
      <c r="U417" s="51"/>
      <c r="V417" s="52">
        <v>86478000000</v>
      </c>
      <c r="W417" s="52"/>
      <c r="X417" s="49">
        <v>-32976000000</v>
      </c>
      <c r="Y417" s="50">
        <v>-11480000000</v>
      </c>
      <c r="Z417" s="50"/>
      <c r="AA417" s="50"/>
      <c r="AB417" s="50">
        <v>-1466000000</v>
      </c>
      <c r="AC417" s="50">
        <v>-18745000000</v>
      </c>
      <c r="AD417" s="50"/>
      <c r="AE417" s="51">
        <v>-1285000000</v>
      </c>
      <c r="AF417" s="52">
        <v>53502000000</v>
      </c>
      <c r="AG417" s="52">
        <v>-22549000000</v>
      </c>
      <c r="AH417" s="49">
        <v>-766000000</v>
      </c>
      <c r="AI417" s="50"/>
      <c r="AJ417" s="51"/>
      <c r="AK417" s="54"/>
      <c r="AL417" s="50"/>
      <c r="AM417" s="50">
        <v>7355000000</v>
      </c>
      <c r="AN417" s="51">
        <v>-29138000000</v>
      </c>
      <c r="AO417" s="52">
        <v>30953000000</v>
      </c>
      <c r="AP417" s="49"/>
      <c r="AQ417" s="50"/>
      <c r="AR417" s="50"/>
      <c r="AS417" s="50"/>
      <c r="AT417" s="50"/>
      <c r="AU417" s="50"/>
      <c r="AV417" s="50"/>
      <c r="AW417" s="50"/>
      <c r="AX417" s="50"/>
      <c r="AY417" s="50"/>
      <c r="AZ417" s="50"/>
      <c r="BA417" s="50"/>
      <c r="BB417" s="50"/>
      <c r="BC417" s="51"/>
      <c r="BD417" s="54">
        <v>30953000000</v>
      </c>
      <c r="BE417" s="50">
        <v>-9532000000</v>
      </c>
      <c r="BF417" s="50"/>
      <c r="BG417" s="50"/>
      <c r="BH417" s="50"/>
      <c r="BI417" s="50"/>
      <c r="BJ417" s="56">
        <v>21421000000</v>
      </c>
      <c r="BK417" s="49"/>
      <c r="BL417" s="50"/>
      <c r="BM417" s="51"/>
      <c r="BN417" s="39">
        <v>21421000000</v>
      </c>
      <c r="BO417" s="58">
        <v>-581000000</v>
      </c>
      <c r="BP417" s="39">
        <v>20840000000</v>
      </c>
      <c r="BQ417" s="50"/>
      <c r="BR417" s="50"/>
      <c r="BS417" s="56">
        <v>20840000000</v>
      </c>
    </row>
    <row r="418" spans="1:71" x14ac:dyDescent="0.2">
      <c r="A418" s="47" t="s">
        <v>376</v>
      </c>
      <c r="B418" s="47" t="s">
        <v>377</v>
      </c>
      <c r="C418" s="47" t="str">
        <f>VLOOKUP(A418,'[2]S&amp;P 500 Wikipedia'!A:D,3,FALSE)</f>
        <v>Health Care</v>
      </c>
      <c r="D418" s="47">
        <v>378126</v>
      </c>
      <c r="E418" s="47" t="s">
        <v>16</v>
      </c>
      <c r="F418" s="47">
        <v>2018</v>
      </c>
      <c r="G418" s="47" t="s">
        <v>1292</v>
      </c>
      <c r="H418" s="48">
        <v>43465</v>
      </c>
      <c r="I418" s="48">
        <v>43532</v>
      </c>
      <c r="J418" s="48">
        <v>43532</v>
      </c>
      <c r="K418" s="47">
        <v>224300000</v>
      </c>
      <c r="L418" s="47">
        <v>224300000</v>
      </c>
      <c r="M418" s="47" t="s">
        <v>2004</v>
      </c>
      <c r="N418" s="49">
        <v>3986300000</v>
      </c>
      <c r="O418" s="50"/>
      <c r="P418" s="50"/>
      <c r="Q418" s="51"/>
      <c r="R418" s="49">
        <v>-1918500000</v>
      </c>
      <c r="S418" s="50"/>
      <c r="T418" s="50"/>
      <c r="U418" s="51"/>
      <c r="V418" s="52">
        <v>2067800000</v>
      </c>
      <c r="W418" s="52"/>
      <c r="X418" s="49">
        <v>-3025900000</v>
      </c>
      <c r="Y418" s="50">
        <v>-3025900000</v>
      </c>
      <c r="Z418" s="50"/>
      <c r="AA418" s="50"/>
      <c r="AB418" s="50"/>
      <c r="AC418" s="50"/>
      <c r="AD418" s="50"/>
      <c r="AE418" s="51"/>
      <c r="AF418" s="52">
        <v>-958100000</v>
      </c>
      <c r="AG418" s="52">
        <v>-300000</v>
      </c>
      <c r="AH418" s="49">
        <v>-35200000</v>
      </c>
      <c r="AI418" s="50"/>
      <c r="AJ418" s="51"/>
      <c r="AK418" s="54"/>
      <c r="AL418" s="50"/>
      <c r="AM418" s="50"/>
      <c r="AN418" s="51">
        <v>34900000</v>
      </c>
      <c r="AO418" s="52">
        <v>-958400000</v>
      </c>
      <c r="AP418" s="49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1"/>
      <c r="BD418" s="54">
        <v>-958400000</v>
      </c>
      <c r="BE418" s="50">
        <v>-52500000</v>
      </c>
      <c r="BF418" s="50"/>
      <c r="BG418" s="50"/>
      <c r="BH418" s="50"/>
      <c r="BI418" s="50"/>
      <c r="BJ418" s="56">
        <v>-1010900000</v>
      </c>
      <c r="BK418" s="49"/>
      <c r="BL418" s="50"/>
      <c r="BM418" s="51"/>
      <c r="BN418" s="39">
        <v>-1010900000</v>
      </c>
      <c r="BO418" s="58">
        <v>-100000</v>
      </c>
      <c r="BP418" s="39">
        <v>-1011000000</v>
      </c>
      <c r="BQ418" s="50"/>
      <c r="BR418" s="50"/>
      <c r="BS418" s="56">
        <v>-1011000000</v>
      </c>
    </row>
    <row r="419" spans="1:71" x14ac:dyDescent="0.2">
      <c r="A419" s="47" t="s">
        <v>1273</v>
      </c>
      <c r="B419" s="47" t="s">
        <v>1274</v>
      </c>
      <c r="C419" s="47" t="str">
        <f>VLOOKUP(A419,'[2]S&amp;P 500 Wikipedia'!A:D,3,FALSE)</f>
        <v>Information Technology</v>
      </c>
      <c r="D419" s="47">
        <v>378247</v>
      </c>
      <c r="E419" s="47" t="s">
        <v>16</v>
      </c>
      <c r="F419" s="47">
        <v>2018</v>
      </c>
      <c r="G419" s="47" t="s">
        <v>1292</v>
      </c>
      <c r="H419" s="48">
        <v>43465</v>
      </c>
      <c r="I419" s="48">
        <v>43521</v>
      </c>
      <c r="J419" s="48">
        <v>43521</v>
      </c>
      <c r="K419" s="47">
        <v>248707000</v>
      </c>
      <c r="L419" s="47">
        <v>251660000</v>
      </c>
      <c r="M419" s="47" t="s">
        <v>2005</v>
      </c>
      <c r="N419" s="49">
        <v>9830000000</v>
      </c>
      <c r="O419" s="50"/>
      <c r="P419" s="50"/>
      <c r="Q419" s="51"/>
      <c r="R419" s="49">
        <v>-5771000000</v>
      </c>
      <c r="S419" s="50"/>
      <c r="T419" s="50"/>
      <c r="U419" s="51"/>
      <c r="V419" s="52">
        <v>4059000000</v>
      </c>
      <c r="W419" s="52"/>
      <c r="X419" s="49">
        <v>-3103000000</v>
      </c>
      <c r="Y419" s="50">
        <v>-2390000000</v>
      </c>
      <c r="Z419" s="50"/>
      <c r="AA419" s="50"/>
      <c r="AB419" s="50">
        <v>-397000000</v>
      </c>
      <c r="AC419" s="50">
        <v>-48000000</v>
      </c>
      <c r="AD419" s="50"/>
      <c r="AE419" s="51">
        <v>-268000000</v>
      </c>
      <c r="AF419" s="52">
        <v>956000000</v>
      </c>
      <c r="AG419" s="52">
        <v>-132000000</v>
      </c>
      <c r="AH419" s="49">
        <v>-132000000</v>
      </c>
      <c r="AI419" s="50"/>
      <c r="AJ419" s="51"/>
      <c r="AK419" s="54"/>
      <c r="AL419" s="50"/>
      <c r="AM419" s="50"/>
      <c r="AN419" s="51"/>
      <c r="AO419" s="52">
        <v>824000000</v>
      </c>
      <c r="AP419" s="49">
        <v>-226000000</v>
      </c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1"/>
      <c r="BD419" s="54">
        <v>598000000</v>
      </c>
      <c r="BE419" s="50">
        <v>-257000000</v>
      </c>
      <c r="BF419" s="50"/>
      <c r="BG419" s="50"/>
      <c r="BH419" s="50"/>
      <c r="BI419" s="50">
        <v>33000000</v>
      </c>
      <c r="BJ419" s="56">
        <v>374000000</v>
      </c>
      <c r="BK419" s="49">
        <v>0</v>
      </c>
      <c r="BL419" s="50">
        <v>0</v>
      </c>
      <c r="BM419" s="51"/>
      <c r="BN419" s="39">
        <v>374000000</v>
      </c>
      <c r="BO419" s="58">
        <v>-13000000</v>
      </c>
      <c r="BP419" s="39">
        <v>361000000</v>
      </c>
      <c r="BQ419" s="50"/>
      <c r="BR419" s="50"/>
      <c r="BS419" s="56">
        <v>361000000</v>
      </c>
    </row>
    <row r="420" spans="1:71" x14ac:dyDescent="0.2">
      <c r="A420" s="47" t="s">
        <v>1279</v>
      </c>
      <c r="B420" s="47" t="s">
        <v>1280</v>
      </c>
      <c r="C420" s="47" t="str">
        <f>VLOOKUP(A420,'[2]S&amp;P 500 Wikipedia'!A:D,3,FALSE)</f>
        <v>Industrials</v>
      </c>
      <c r="D420" s="47">
        <v>124467</v>
      </c>
      <c r="E420" s="47" t="s">
        <v>16</v>
      </c>
      <c r="F420" s="47">
        <v>2018</v>
      </c>
      <c r="G420" s="47" t="s">
        <v>1292</v>
      </c>
      <c r="H420" s="48">
        <v>43465</v>
      </c>
      <c r="I420" s="48">
        <v>43518</v>
      </c>
      <c r="J420" s="48">
        <v>43518</v>
      </c>
      <c r="K420" s="47">
        <v>179800000</v>
      </c>
      <c r="L420" s="47">
        <v>181100000</v>
      </c>
      <c r="M420" s="47" t="s">
        <v>2006</v>
      </c>
      <c r="N420" s="49">
        <v>5207000000</v>
      </c>
      <c r="O420" s="50"/>
      <c r="P420" s="50"/>
      <c r="Q420" s="51"/>
      <c r="R420" s="49">
        <v>-3181000000</v>
      </c>
      <c r="S420" s="50"/>
      <c r="T420" s="50"/>
      <c r="U420" s="51"/>
      <c r="V420" s="52">
        <v>2026000000</v>
      </c>
      <c r="W420" s="52"/>
      <c r="X420" s="49">
        <v>-1350000000</v>
      </c>
      <c r="Y420" s="50">
        <v>-1161000000</v>
      </c>
      <c r="Z420" s="50"/>
      <c r="AA420" s="50"/>
      <c r="AB420" s="50">
        <v>-189000000</v>
      </c>
      <c r="AC420" s="50"/>
      <c r="AD420" s="50"/>
      <c r="AE420" s="51"/>
      <c r="AF420" s="52">
        <v>676000000</v>
      </c>
      <c r="AG420" s="52">
        <v>-69000000</v>
      </c>
      <c r="AH420" s="49">
        <v>-82000000</v>
      </c>
      <c r="AI420" s="50"/>
      <c r="AJ420" s="51"/>
      <c r="AK420" s="54"/>
      <c r="AL420" s="50"/>
      <c r="AM420" s="50"/>
      <c r="AN420" s="51">
        <v>13000000</v>
      </c>
      <c r="AO420" s="52">
        <v>607000000</v>
      </c>
      <c r="AP420" s="49">
        <v>-22000000</v>
      </c>
      <c r="AQ420" s="50"/>
      <c r="AR420" s="50"/>
      <c r="AS420" s="50"/>
      <c r="AT420" s="50"/>
      <c r="AU420" s="50"/>
      <c r="AV420" s="50"/>
      <c r="AW420" s="50"/>
      <c r="AX420" s="50"/>
      <c r="AY420" s="50"/>
      <c r="AZ420" s="50"/>
      <c r="BA420" s="50"/>
      <c r="BB420" s="50"/>
      <c r="BC420" s="51"/>
      <c r="BD420" s="54">
        <v>585000000</v>
      </c>
      <c r="BE420" s="50">
        <v>-36000000</v>
      </c>
      <c r="BF420" s="50"/>
      <c r="BG420" s="50"/>
      <c r="BH420" s="50"/>
      <c r="BI420" s="50"/>
      <c r="BJ420" s="56">
        <v>549000000</v>
      </c>
      <c r="BK420" s="49"/>
      <c r="BL420" s="50"/>
      <c r="BM420" s="51"/>
      <c r="BN420" s="39">
        <v>549000000</v>
      </c>
      <c r="BO420" s="58">
        <v>0</v>
      </c>
      <c r="BP420" s="39">
        <v>549000000</v>
      </c>
      <c r="BQ420" s="50"/>
      <c r="BR420" s="50"/>
      <c r="BS420" s="56">
        <v>549000000</v>
      </c>
    </row>
    <row r="421" spans="1:71" x14ac:dyDescent="0.2">
      <c r="A421" s="47" t="s">
        <v>1282</v>
      </c>
      <c r="B421" s="47" t="s">
        <v>1283</v>
      </c>
      <c r="C421" s="47" t="str">
        <f>VLOOKUP(A421,'[2]S&amp;P 500 Wikipedia'!A:D,3,FALSE)</f>
        <v>Consumer Discretionary</v>
      </c>
      <c r="D421" s="47">
        <v>98663</v>
      </c>
      <c r="E421" s="47" t="s">
        <v>16</v>
      </c>
      <c r="F421" s="47">
        <v>2018</v>
      </c>
      <c r="G421" s="47" t="s">
        <v>1292</v>
      </c>
      <c r="H421" s="48">
        <v>43465</v>
      </c>
      <c r="I421" s="48">
        <v>43516</v>
      </c>
      <c r="J421" s="48">
        <v>43517</v>
      </c>
      <c r="K421" s="47">
        <v>322000000</v>
      </c>
      <c r="L421" s="47">
        <v>329000000</v>
      </c>
      <c r="M421" s="47" t="s">
        <v>2013</v>
      </c>
      <c r="N421" s="49">
        <v>5688000000</v>
      </c>
      <c r="O421" s="50"/>
      <c r="P421" s="50"/>
      <c r="Q421" s="51"/>
      <c r="R421" s="49">
        <v>-1634000000</v>
      </c>
      <c r="S421" s="50"/>
      <c r="T421" s="50"/>
      <c r="U421" s="51"/>
      <c r="V421" s="52">
        <v>4054000000</v>
      </c>
      <c r="W421" s="52"/>
      <c r="X421" s="49">
        <v>-2298000000</v>
      </c>
      <c r="Y421" s="50">
        <v>-895000000</v>
      </c>
      <c r="Z421" s="50"/>
      <c r="AA421" s="50"/>
      <c r="AB421" s="50"/>
      <c r="AC421" s="50"/>
      <c r="AD421" s="50"/>
      <c r="AE421" s="51">
        <v>-1403000000</v>
      </c>
      <c r="AF421" s="52">
        <v>1756000000</v>
      </c>
      <c r="AG421" s="52">
        <v>-457000000</v>
      </c>
      <c r="AH421" s="49">
        <v>-452000000</v>
      </c>
      <c r="AI421" s="50"/>
      <c r="AJ421" s="51"/>
      <c r="AK421" s="54">
        <v>9000000</v>
      </c>
      <c r="AL421" s="50"/>
      <c r="AM421" s="50"/>
      <c r="AN421" s="51">
        <v>-14000000</v>
      </c>
      <c r="AO421" s="52">
        <v>1299000000</v>
      </c>
      <c r="AP421" s="49">
        <v>540000000</v>
      </c>
      <c r="AQ421" s="50"/>
      <c r="AR421" s="50"/>
      <c r="AS421" s="50"/>
      <c r="AT421" s="50"/>
      <c r="AU421" s="50"/>
      <c r="AV421" s="50"/>
      <c r="AW421" s="50"/>
      <c r="AX421" s="50"/>
      <c r="AY421" s="50"/>
      <c r="AZ421" s="50"/>
      <c r="BA421" s="50"/>
      <c r="BB421" s="50"/>
      <c r="BC421" s="51"/>
      <c r="BD421" s="54">
        <v>1839000000</v>
      </c>
      <c r="BE421" s="50">
        <v>-297000000</v>
      </c>
      <c r="BF421" s="50"/>
      <c r="BG421" s="50"/>
      <c r="BH421" s="50"/>
      <c r="BI421" s="50"/>
      <c r="BJ421" s="56">
        <v>1542000000</v>
      </c>
      <c r="BK421" s="49"/>
      <c r="BL421" s="50"/>
      <c r="BM421" s="51"/>
      <c r="BN421" s="39">
        <v>1542000000</v>
      </c>
      <c r="BO421" s="58"/>
      <c r="BP421" s="39">
        <v>1542000000</v>
      </c>
      <c r="BQ421" s="50"/>
      <c r="BR421" s="50"/>
      <c r="BS421" s="56">
        <v>1542000000</v>
      </c>
    </row>
    <row r="422" spans="1:71" x14ac:dyDescent="0.2">
      <c r="A422" s="47" t="s">
        <v>1285</v>
      </c>
      <c r="B422" s="47" t="s">
        <v>1286</v>
      </c>
      <c r="C422" s="47" t="str">
        <f>VLOOKUP(A422,'[2]S&amp;P 500 Wikipedia'!A:D,3,FALSE)</f>
        <v>Health Care</v>
      </c>
      <c r="D422" s="47">
        <v>378249</v>
      </c>
      <c r="E422" s="47" t="s">
        <v>16</v>
      </c>
      <c r="F422" s="47">
        <v>2018</v>
      </c>
      <c r="G422" s="47" t="s">
        <v>1292</v>
      </c>
      <c r="H422" s="48">
        <v>43465</v>
      </c>
      <c r="I422" s="48">
        <v>43522</v>
      </c>
      <c r="J422" s="48">
        <v>43522</v>
      </c>
      <c r="K422" s="47">
        <v>203500000</v>
      </c>
      <c r="L422" s="47">
        <v>203500000</v>
      </c>
      <c r="M422" s="47" t="s">
        <v>2007</v>
      </c>
      <c r="N422" s="49">
        <v>7932900000</v>
      </c>
      <c r="O422" s="50"/>
      <c r="P422" s="50"/>
      <c r="Q422" s="51"/>
      <c r="R422" s="49">
        <v>-2271900000</v>
      </c>
      <c r="S422" s="50"/>
      <c r="T422" s="50"/>
      <c r="U422" s="51"/>
      <c r="V422" s="52">
        <v>5661000000</v>
      </c>
      <c r="W422" s="52"/>
      <c r="X422" s="49">
        <v>-4366900000</v>
      </c>
      <c r="Y422" s="50">
        <v>-3379300000</v>
      </c>
      <c r="Z422" s="50"/>
      <c r="AA422" s="50"/>
      <c r="AB422" s="50">
        <v>-391700000</v>
      </c>
      <c r="AC422" s="50">
        <v>-595900000</v>
      </c>
      <c r="AD422" s="50"/>
      <c r="AE422" s="51"/>
      <c r="AF422" s="52">
        <v>1294100000</v>
      </c>
      <c r="AG422" s="52">
        <v>-304900000</v>
      </c>
      <c r="AH422" s="49">
        <v>-289300000</v>
      </c>
      <c r="AI422" s="50"/>
      <c r="AJ422" s="51"/>
      <c r="AK422" s="54"/>
      <c r="AL422" s="50"/>
      <c r="AM422" s="50"/>
      <c r="AN422" s="51">
        <v>-15600000</v>
      </c>
      <c r="AO422" s="52">
        <v>989200000</v>
      </c>
      <c r="AP422" s="49">
        <v>-1260300000</v>
      </c>
      <c r="AQ422" s="50"/>
      <c r="AR422" s="50"/>
      <c r="AS422" s="50"/>
      <c r="AT422" s="50"/>
      <c r="AU422" s="50"/>
      <c r="AV422" s="50"/>
      <c r="AW422" s="50"/>
      <c r="AX422" s="50"/>
      <c r="AY422" s="50"/>
      <c r="AZ422" s="50"/>
      <c r="BA422" s="50"/>
      <c r="BB422" s="50"/>
      <c r="BC422" s="51"/>
      <c r="BD422" s="54">
        <v>-271100000</v>
      </c>
      <c r="BE422" s="50">
        <v>-108200000</v>
      </c>
      <c r="BF422" s="50"/>
      <c r="BG422" s="50"/>
      <c r="BH422" s="50"/>
      <c r="BI422" s="50"/>
      <c r="BJ422" s="56">
        <v>-379300000</v>
      </c>
      <c r="BK422" s="49"/>
      <c r="BL422" s="50"/>
      <c r="BM422" s="51"/>
      <c r="BN422" s="39">
        <v>-379300000</v>
      </c>
      <c r="BO422" s="58">
        <v>100000</v>
      </c>
      <c r="BP422" s="39">
        <v>-379200000</v>
      </c>
      <c r="BQ422" s="50"/>
      <c r="BR422" s="50"/>
      <c r="BS422" s="56">
        <v>-379200000</v>
      </c>
    </row>
    <row r="423" spans="1:71" x14ac:dyDescent="0.2">
      <c r="A423" s="47" t="s">
        <v>1288</v>
      </c>
      <c r="B423" s="47" t="s">
        <v>1289</v>
      </c>
      <c r="C423" s="47" t="str">
        <f>VLOOKUP(A423,'[2]S&amp;P 500 Wikipedia'!A:D,3,FALSE)</f>
        <v>Health Care</v>
      </c>
      <c r="D423" s="47">
        <v>378251</v>
      </c>
      <c r="E423" s="47" t="s">
        <v>16</v>
      </c>
      <c r="F423" s="47">
        <v>2018</v>
      </c>
      <c r="G423" s="47" t="s">
        <v>1292</v>
      </c>
      <c r="H423" s="48">
        <v>43465</v>
      </c>
      <c r="I423" s="48">
        <v>43510</v>
      </c>
      <c r="J423" s="48">
        <v>43510</v>
      </c>
      <c r="K423" s="47">
        <v>483063000</v>
      </c>
      <c r="L423" s="47">
        <v>486898000</v>
      </c>
      <c r="M423" s="47" t="s">
        <v>2008</v>
      </c>
      <c r="N423" s="49">
        <v>5825000000</v>
      </c>
      <c r="O423" s="50"/>
      <c r="P423" s="50"/>
      <c r="Q423" s="51"/>
      <c r="R423" s="49">
        <v>-1911000000</v>
      </c>
      <c r="S423" s="50"/>
      <c r="T423" s="50"/>
      <c r="U423" s="51"/>
      <c r="V423" s="52">
        <v>3914000000</v>
      </c>
      <c r="W423" s="52"/>
      <c r="X423" s="49">
        <v>-2033000000</v>
      </c>
      <c r="Y423" s="50">
        <v>-1484000000</v>
      </c>
      <c r="Z423" s="50"/>
      <c r="AA423" s="50"/>
      <c r="AB423" s="50">
        <v>-432000000</v>
      </c>
      <c r="AC423" s="50">
        <v>-117000000</v>
      </c>
      <c r="AD423" s="50"/>
      <c r="AE423" s="51"/>
      <c r="AF423" s="52">
        <v>1881000000</v>
      </c>
      <c r="AG423" s="52">
        <v>-123000000</v>
      </c>
      <c r="AH423" s="49">
        <v>-206000000</v>
      </c>
      <c r="AI423" s="50"/>
      <c r="AJ423" s="51"/>
      <c r="AK423" s="54"/>
      <c r="AL423" s="50"/>
      <c r="AM423" s="50"/>
      <c r="AN423" s="51">
        <v>83000000</v>
      </c>
      <c r="AO423" s="52">
        <v>1758000000</v>
      </c>
      <c r="AP423" s="49">
        <v>-68000000</v>
      </c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  <c r="BC423" s="51"/>
      <c r="BD423" s="54">
        <v>1690000000</v>
      </c>
      <c r="BE423" s="50">
        <v>-266000000</v>
      </c>
      <c r="BF423" s="50"/>
      <c r="BG423" s="50"/>
      <c r="BH423" s="50"/>
      <c r="BI423" s="50"/>
      <c r="BJ423" s="56">
        <v>1424000000</v>
      </c>
      <c r="BK423" s="49"/>
      <c r="BL423" s="50"/>
      <c r="BM423" s="51"/>
      <c r="BN423" s="39">
        <v>1424000000</v>
      </c>
      <c r="BO423" s="58">
        <v>4000000</v>
      </c>
      <c r="BP423" s="39">
        <v>1428000000</v>
      </c>
      <c r="BQ423" s="50"/>
      <c r="BR423" s="50"/>
      <c r="BS423" s="56">
        <v>1428000000</v>
      </c>
    </row>
    <row r="425" spans="1:71" x14ac:dyDescent="0.2">
      <c r="N425">
        <f>COUNTBLANK(N2:N423)</f>
        <v>0</v>
      </c>
      <c r="O425">
        <f>COUNTBLANK(O2:O423)</f>
        <v>399</v>
      </c>
      <c r="P425">
        <f t="shared" ref="P425:BS425" si="0">COUNTBLANK(P2:P423)</f>
        <v>419</v>
      </c>
      <c r="Q425">
        <f t="shared" si="0"/>
        <v>415</v>
      </c>
      <c r="R425">
        <f t="shared" si="0"/>
        <v>0</v>
      </c>
      <c r="S425">
        <f t="shared" si="0"/>
        <v>399</v>
      </c>
      <c r="T425">
        <f t="shared" si="0"/>
        <v>420</v>
      </c>
      <c r="U425">
        <f t="shared" si="0"/>
        <v>420</v>
      </c>
      <c r="V425">
        <f t="shared" si="0"/>
        <v>0</v>
      </c>
      <c r="W425">
        <f t="shared" si="0"/>
        <v>417</v>
      </c>
      <c r="X425">
        <f t="shared" si="0"/>
        <v>1</v>
      </c>
      <c r="Y425">
        <f>COUNTBLANK(Y2:Y423)</f>
        <v>28</v>
      </c>
      <c r="Z425">
        <f t="shared" si="0"/>
        <v>413</v>
      </c>
      <c r="AA425">
        <f>COUNTBLANK(AA2:AA423)</f>
        <v>410</v>
      </c>
      <c r="AB425">
        <f t="shared" si="0"/>
        <v>277</v>
      </c>
      <c r="AC425">
        <f t="shared" si="0"/>
        <v>215</v>
      </c>
      <c r="AD425">
        <f t="shared" si="0"/>
        <v>415</v>
      </c>
      <c r="AE425">
        <f t="shared" si="0"/>
        <v>260</v>
      </c>
      <c r="AF425">
        <f t="shared" si="0"/>
        <v>0</v>
      </c>
      <c r="AG425">
        <f t="shared" si="0"/>
        <v>0</v>
      </c>
      <c r="AH425">
        <f t="shared" si="0"/>
        <v>36</v>
      </c>
      <c r="AI425">
        <f t="shared" si="0"/>
        <v>392</v>
      </c>
      <c r="AJ425">
        <f t="shared" si="0"/>
        <v>400</v>
      </c>
      <c r="AK425">
        <f t="shared" si="0"/>
        <v>397</v>
      </c>
      <c r="AL425">
        <f t="shared" si="0"/>
        <v>408</v>
      </c>
      <c r="AM425">
        <f t="shared" si="0"/>
        <v>343</v>
      </c>
      <c r="AN425">
        <f t="shared" si="0"/>
        <v>91</v>
      </c>
      <c r="AO425">
        <f t="shared" si="0"/>
        <v>0</v>
      </c>
      <c r="AP425">
        <f t="shared" si="0"/>
        <v>120</v>
      </c>
      <c r="AQ425">
        <f t="shared" si="0"/>
        <v>420</v>
      </c>
      <c r="AR425">
        <f t="shared" si="0"/>
        <v>420</v>
      </c>
      <c r="AS425">
        <f t="shared" si="0"/>
        <v>421</v>
      </c>
      <c r="AT425">
        <f t="shared" si="0"/>
        <v>419</v>
      </c>
      <c r="AU425">
        <f t="shared" si="0"/>
        <v>414</v>
      </c>
      <c r="AV425">
        <f t="shared" si="0"/>
        <v>421</v>
      </c>
      <c r="AW425">
        <f t="shared" si="0"/>
        <v>413</v>
      </c>
      <c r="AX425">
        <f t="shared" si="0"/>
        <v>418</v>
      </c>
      <c r="AY425">
        <f t="shared" si="0"/>
        <v>418</v>
      </c>
      <c r="AZ425">
        <f t="shared" si="0"/>
        <v>413</v>
      </c>
      <c r="BA425">
        <f t="shared" si="0"/>
        <v>420</v>
      </c>
      <c r="BB425">
        <f t="shared" si="0"/>
        <v>422</v>
      </c>
      <c r="BC425">
        <f t="shared" si="0"/>
        <v>411</v>
      </c>
      <c r="BD425">
        <f t="shared" si="0"/>
        <v>0</v>
      </c>
      <c r="BE425">
        <f t="shared" si="0"/>
        <v>9</v>
      </c>
      <c r="BF425">
        <f t="shared" si="0"/>
        <v>420</v>
      </c>
      <c r="BG425">
        <f t="shared" si="0"/>
        <v>420</v>
      </c>
      <c r="BH425">
        <f t="shared" si="0"/>
        <v>422</v>
      </c>
      <c r="BI425">
        <f t="shared" si="0"/>
        <v>378</v>
      </c>
      <c r="BJ425">
        <f t="shared" si="0"/>
        <v>0</v>
      </c>
      <c r="BK425">
        <f t="shared" si="0"/>
        <v>323</v>
      </c>
      <c r="BL425">
        <f t="shared" si="0"/>
        <v>327</v>
      </c>
      <c r="BM425">
        <f t="shared" si="0"/>
        <v>420</v>
      </c>
      <c r="BN425">
        <f t="shared" si="0"/>
        <v>0</v>
      </c>
      <c r="BO425">
        <f t="shared" si="0"/>
        <v>206</v>
      </c>
      <c r="BP425">
        <f t="shared" si="0"/>
        <v>0</v>
      </c>
      <c r="BQ425">
        <f t="shared" si="0"/>
        <v>379</v>
      </c>
      <c r="BR425">
        <f t="shared" si="0"/>
        <v>419</v>
      </c>
      <c r="BS425">
        <f t="shared" si="0"/>
        <v>0</v>
      </c>
    </row>
  </sheetData>
  <hyperlinks>
    <hyperlink ref="M268" r:id="rId1" xr:uid="{0EB85B65-562A-BB4F-83DE-BC450207CE4F}"/>
    <hyperlink ref="M57" r:id="rId2" xr:uid="{01E78E33-2185-BB40-8060-8FE0F3F4A2AD}"/>
    <hyperlink ref="M186" r:id="rId3" xr:uid="{06B4F034-4B39-144F-84E9-1F64E1C95C35}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792B-6A04-EC47-A174-D41C45A32B50}">
  <dimension ref="A1:BL425"/>
  <sheetViews>
    <sheetView workbookViewId="0">
      <selection activeCell="K32" sqref="K32"/>
    </sheetView>
  </sheetViews>
  <sheetFormatPr baseColWidth="10" defaultRowHeight="16" x14ac:dyDescent="0.2"/>
  <cols>
    <col min="2" max="2" width="33.5" bestFit="1" customWidth="1"/>
    <col min="13" max="13" width="24.6640625" bestFit="1" customWidth="1"/>
    <col min="14" max="14" width="15" bestFit="1" customWidth="1"/>
    <col min="15" max="15" width="38.83203125" bestFit="1" customWidth="1"/>
    <col min="16" max="16" width="19.33203125" bestFit="1" customWidth="1"/>
    <col min="17" max="17" width="27.33203125" bestFit="1" customWidth="1"/>
    <col min="18" max="18" width="16.6640625" bestFit="1" customWidth="1"/>
    <col min="19" max="19" width="26.1640625" bestFit="1" customWidth="1"/>
    <col min="20" max="20" width="22.6640625" bestFit="1" customWidth="1"/>
    <col min="21" max="21" width="27.83203125" bestFit="1" customWidth="1"/>
    <col min="22" max="22" width="25.5" bestFit="1" customWidth="1"/>
    <col min="23" max="23" width="29.33203125" bestFit="1" customWidth="1"/>
    <col min="24" max="24" width="21.33203125" bestFit="1" customWidth="1"/>
    <col min="25" max="25" width="26.6640625" bestFit="1" customWidth="1"/>
    <col min="26" max="26" width="16.83203125" bestFit="1" customWidth="1"/>
    <col min="27" max="27" width="47" bestFit="1" customWidth="1"/>
    <col min="28" max="28" width="32.6640625" bestFit="1" customWidth="1"/>
    <col min="29" max="29" width="34.33203125" bestFit="1" customWidth="1"/>
    <col min="30" max="30" width="37.5" bestFit="1" customWidth="1"/>
    <col min="31" max="31" width="25.83203125" bestFit="1" customWidth="1"/>
    <col min="32" max="32" width="29.83203125" bestFit="1" customWidth="1"/>
    <col min="33" max="33" width="37.5" bestFit="1" customWidth="1"/>
    <col min="34" max="34" width="24.1640625" bestFit="1" customWidth="1"/>
    <col min="35" max="35" width="29.83203125" bestFit="1" customWidth="1"/>
    <col min="36" max="36" width="39.6640625" bestFit="1" customWidth="1"/>
    <col min="37" max="37" width="34.6640625" bestFit="1" customWidth="1"/>
    <col min="38" max="38" width="32.5" bestFit="1" customWidth="1"/>
    <col min="39" max="39" width="31.83203125" bestFit="1" customWidth="1"/>
    <col min="40" max="40" width="38.5" bestFit="1" customWidth="1"/>
    <col min="41" max="41" width="26" bestFit="1" customWidth="1"/>
    <col min="42" max="42" width="32.83203125" bestFit="1" customWidth="1"/>
    <col min="43" max="43" width="22.6640625" bestFit="1" customWidth="1"/>
    <col min="44" max="44" width="31.5" bestFit="1" customWidth="1"/>
    <col min="45" max="45" width="24.5" bestFit="1" customWidth="1"/>
    <col min="46" max="46" width="46.1640625" bestFit="1" customWidth="1"/>
    <col min="47" max="47" width="31.83203125" bestFit="1" customWidth="1"/>
    <col min="48" max="48" width="15.5" bestFit="1" customWidth="1"/>
    <col min="49" max="49" width="30.1640625" bestFit="1" customWidth="1"/>
    <col min="50" max="50" width="44.1640625" bestFit="1" customWidth="1"/>
    <col min="51" max="51" width="43.6640625" bestFit="1" customWidth="1"/>
    <col min="52" max="52" width="30" bestFit="1" customWidth="1"/>
    <col min="53" max="53" width="25.83203125" bestFit="1" customWidth="1"/>
    <col min="54" max="54" width="31.5" bestFit="1" customWidth="1"/>
    <col min="55" max="55" width="23.6640625" bestFit="1" customWidth="1"/>
    <col min="56" max="56" width="24.5" bestFit="1" customWidth="1"/>
    <col min="57" max="57" width="25" bestFit="1" customWidth="1"/>
    <col min="58" max="58" width="46.6640625" bestFit="1" customWidth="1"/>
    <col min="59" max="59" width="32.33203125" bestFit="1" customWidth="1"/>
    <col min="60" max="60" width="37.5" bestFit="1" customWidth="1"/>
    <col min="61" max="61" width="43.83203125" bestFit="1" customWidth="1"/>
    <col min="62" max="62" width="19.6640625" bestFit="1" customWidth="1"/>
    <col min="63" max="63" width="31.1640625" bestFit="1" customWidth="1"/>
    <col min="64" max="64" width="19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1410</v>
      </c>
      <c r="K1" t="s">
        <v>1411</v>
      </c>
      <c r="L1" t="s">
        <v>12</v>
      </c>
      <c r="M1" s="40" t="s">
        <v>1291</v>
      </c>
      <c r="N1" s="41" t="s">
        <v>1550</v>
      </c>
      <c r="O1" s="41" t="s">
        <v>1554</v>
      </c>
      <c r="P1" s="42" t="s">
        <v>1552</v>
      </c>
      <c r="Q1" s="43" t="s">
        <v>1512</v>
      </c>
      <c r="R1" s="40" t="s">
        <v>1555</v>
      </c>
      <c r="S1" s="41" t="s">
        <v>1556</v>
      </c>
      <c r="T1" s="41" t="s">
        <v>1557</v>
      </c>
      <c r="U1" s="42" t="s">
        <v>1558</v>
      </c>
      <c r="V1" s="40" t="s">
        <v>1559</v>
      </c>
      <c r="W1" s="41" t="s">
        <v>1560</v>
      </c>
      <c r="X1" s="41" t="s">
        <v>1561</v>
      </c>
      <c r="Y1" s="41" t="s">
        <v>1562</v>
      </c>
      <c r="Z1" s="42" t="s">
        <v>1563</v>
      </c>
      <c r="AA1" s="43" t="s">
        <v>1564</v>
      </c>
      <c r="AB1" s="44" t="s">
        <v>1565</v>
      </c>
      <c r="AC1" s="40" t="s">
        <v>1566</v>
      </c>
      <c r="AD1" s="41" t="s">
        <v>1567</v>
      </c>
      <c r="AE1" s="41" t="s">
        <v>1568</v>
      </c>
      <c r="AF1" s="41" t="s">
        <v>1569</v>
      </c>
      <c r="AG1" s="41" t="s">
        <v>1570</v>
      </c>
      <c r="AH1" s="41" t="s">
        <v>1571</v>
      </c>
      <c r="AI1" s="41" t="s">
        <v>1572</v>
      </c>
      <c r="AJ1" s="42" t="s">
        <v>1573</v>
      </c>
      <c r="AK1" s="40" t="s">
        <v>1574</v>
      </c>
      <c r="AL1" s="41" t="s">
        <v>1575</v>
      </c>
      <c r="AM1" s="42" t="s">
        <v>1576</v>
      </c>
      <c r="AN1" s="40" t="s">
        <v>1577</v>
      </c>
      <c r="AO1" s="41" t="s">
        <v>1578</v>
      </c>
      <c r="AP1" s="41" t="s">
        <v>1579</v>
      </c>
      <c r="AQ1" s="41" t="s">
        <v>1580</v>
      </c>
      <c r="AR1" s="42" t="s">
        <v>1581</v>
      </c>
      <c r="AS1" s="45" t="s">
        <v>1582</v>
      </c>
      <c r="AT1" s="41" t="s">
        <v>1583</v>
      </c>
      <c r="AU1" s="30" t="s">
        <v>1584</v>
      </c>
      <c r="AV1" s="42" t="s">
        <v>1585</v>
      </c>
      <c r="AW1" s="40" t="s">
        <v>1586</v>
      </c>
      <c r="AX1" s="42" t="s">
        <v>1587</v>
      </c>
      <c r="AY1" s="43" t="s">
        <v>1588</v>
      </c>
      <c r="AZ1" s="45" t="s">
        <v>1589</v>
      </c>
      <c r="BA1" s="42" t="s">
        <v>1590</v>
      </c>
      <c r="BB1" s="40" t="s">
        <v>1591</v>
      </c>
      <c r="BC1" s="41" t="s">
        <v>1592</v>
      </c>
      <c r="BD1" s="42" t="s">
        <v>1593</v>
      </c>
      <c r="BE1" s="45" t="s">
        <v>1594</v>
      </c>
      <c r="BF1" s="41" t="s">
        <v>1595</v>
      </c>
      <c r="BG1" s="30" t="s">
        <v>1596</v>
      </c>
      <c r="BH1" s="41" t="s">
        <v>1597</v>
      </c>
      <c r="BI1" s="42" t="s">
        <v>1598</v>
      </c>
      <c r="BJ1" s="45" t="s">
        <v>1599</v>
      </c>
      <c r="BK1" s="41" t="s">
        <v>1600</v>
      </c>
      <c r="BL1" s="46" t="s">
        <v>1601</v>
      </c>
    </row>
    <row r="2" spans="1:64" x14ac:dyDescent="0.2">
      <c r="A2" s="47" t="s">
        <v>54</v>
      </c>
      <c r="B2" s="47" t="s">
        <v>55</v>
      </c>
      <c r="C2" s="47">
        <v>45846</v>
      </c>
      <c r="D2" s="47" t="s">
        <v>16</v>
      </c>
      <c r="E2" s="47">
        <v>2018</v>
      </c>
      <c r="F2" s="47" t="s">
        <v>1292</v>
      </c>
      <c r="G2" s="48">
        <v>43404</v>
      </c>
      <c r="H2" s="48">
        <v>43454</v>
      </c>
      <c r="I2" s="48">
        <v>43454</v>
      </c>
      <c r="J2" s="47">
        <v>321000000</v>
      </c>
      <c r="K2" s="47">
        <v>325000000</v>
      </c>
      <c r="L2" s="47" t="s">
        <v>1602</v>
      </c>
      <c r="M2" s="49">
        <v>316000000</v>
      </c>
      <c r="N2" s="50"/>
      <c r="O2" s="50"/>
      <c r="P2" s="51"/>
      <c r="Q2" s="52">
        <v>210000000</v>
      </c>
      <c r="R2" s="49">
        <v>642000000</v>
      </c>
      <c r="S2" s="50">
        <v>70000000</v>
      </c>
      <c r="T2" s="50">
        <v>-16000000</v>
      </c>
      <c r="U2" s="51">
        <v>588000000</v>
      </c>
      <c r="V2" s="49">
        <v>-81000000</v>
      </c>
      <c r="W2" s="50">
        <v>-65000000</v>
      </c>
      <c r="X2" s="50">
        <v>-83000000</v>
      </c>
      <c r="Y2" s="50">
        <v>40000000</v>
      </c>
      <c r="Z2" s="51">
        <v>27000000</v>
      </c>
      <c r="AA2" s="52"/>
      <c r="AB2" s="53">
        <v>1087000000</v>
      </c>
      <c r="AC2" s="49">
        <v>-176000000</v>
      </c>
      <c r="AD2" s="50">
        <v>1000000</v>
      </c>
      <c r="AE2" s="50">
        <v>1000000</v>
      </c>
      <c r="AF2" s="50"/>
      <c r="AG2" s="50">
        <v>-177000000</v>
      </c>
      <c r="AH2" s="50">
        <v>-177000000</v>
      </c>
      <c r="AI2" s="50"/>
      <c r="AJ2" s="51"/>
      <c r="AK2" s="49">
        <v>0</v>
      </c>
      <c r="AL2" s="50">
        <v>0</v>
      </c>
      <c r="AM2" s="51"/>
      <c r="AN2" s="49">
        <v>-516000000</v>
      </c>
      <c r="AO2" s="50">
        <v>0</v>
      </c>
      <c r="AP2" s="50"/>
      <c r="AQ2" s="50"/>
      <c r="AR2" s="51">
        <v>-516000000</v>
      </c>
      <c r="AS2" s="54">
        <v>-12000000</v>
      </c>
      <c r="AT2" s="50"/>
      <c r="AU2" s="55">
        <v>-704000000</v>
      </c>
      <c r="AV2" s="51">
        <v>-191000000</v>
      </c>
      <c r="AW2" s="49">
        <v>-210000000</v>
      </c>
      <c r="AX2" s="51"/>
      <c r="AY2" s="52"/>
      <c r="AZ2" s="54"/>
      <c r="BA2" s="51"/>
      <c r="BB2" s="49">
        <v>-366000000</v>
      </c>
      <c r="BC2" s="50">
        <v>56000000</v>
      </c>
      <c r="BD2" s="51">
        <v>-422000000</v>
      </c>
      <c r="BE2" s="54">
        <v>-30000000</v>
      </c>
      <c r="BF2" s="50"/>
      <c r="BG2" s="55">
        <v>-797000000</v>
      </c>
      <c r="BH2" s="50">
        <v>-414000000</v>
      </c>
      <c r="BI2" s="51"/>
      <c r="BJ2" s="54">
        <v>-414000000</v>
      </c>
      <c r="BK2" s="50">
        <v>-17000000</v>
      </c>
      <c r="BL2" s="56">
        <v>-431000000</v>
      </c>
    </row>
    <row r="3" spans="1:64" x14ac:dyDescent="0.2">
      <c r="A3" s="47" t="s">
        <v>99</v>
      </c>
      <c r="B3" s="47" t="s">
        <v>100</v>
      </c>
      <c r="C3" s="47">
        <v>68568</v>
      </c>
      <c r="D3" s="47" t="s">
        <v>16</v>
      </c>
      <c r="E3" s="47">
        <v>2018</v>
      </c>
      <c r="F3" s="47" t="s">
        <v>1292</v>
      </c>
      <c r="G3" s="48">
        <v>43465</v>
      </c>
      <c r="H3" s="48">
        <v>43521</v>
      </c>
      <c r="I3" s="48">
        <v>43521</v>
      </c>
      <c r="J3" s="47">
        <v>464236000</v>
      </c>
      <c r="K3" s="47">
        <v>465660000</v>
      </c>
      <c r="L3" s="47" t="s">
        <v>1603</v>
      </c>
      <c r="M3" s="49">
        <v>1412000000</v>
      </c>
      <c r="N3" s="50"/>
      <c r="O3" s="50"/>
      <c r="P3" s="51"/>
      <c r="Q3" s="52">
        <v>2159000000</v>
      </c>
      <c r="R3" s="49">
        <v>528000000</v>
      </c>
      <c r="S3" s="50"/>
      <c r="T3" s="50"/>
      <c r="U3" s="51"/>
      <c r="V3" s="49">
        <v>-566000000</v>
      </c>
      <c r="W3" s="50"/>
      <c r="X3" s="50"/>
      <c r="Y3" s="50"/>
      <c r="Z3" s="51"/>
      <c r="AA3" s="52"/>
      <c r="AB3" s="53">
        <v>3533000000</v>
      </c>
      <c r="AC3" s="49">
        <v>-2331000000</v>
      </c>
      <c r="AD3" s="50"/>
      <c r="AE3" s="50"/>
      <c r="AF3" s="50"/>
      <c r="AG3" s="50"/>
      <c r="AH3" s="50"/>
      <c r="AI3" s="50"/>
      <c r="AJ3" s="51"/>
      <c r="AK3" s="49"/>
      <c r="AL3" s="50"/>
      <c r="AM3" s="51"/>
      <c r="AN3" s="49">
        <v>0</v>
      </c>
      <c r="AO3" s="50"/>
      <c r="AP3" s="50"/>
      <c r="AQ3" s="50"/>
      <c r="AR3" s="51"/>
      <c r="AS3" s="54">
        <v>358000000</v>
      </c>
      <c r="AT3" s="50"/>
      <c r="AU3" s="55">
        <v>-1973000000</v>
      </c>
      <c r="AV3" s="51">
        <v>-186000000</v>
      </c>
      <c r="AW3" s="49">
        <v>2354000000</v>
      </c>
      <c r="AX3" s="51"/>
      <c r="AY3" s="52"/>
      <c r="AZ3" s="54"/>
      <c r="BA3" s="51"/>
      <c r="BB3" s="49">
        <v>-837000000</v>
      </c>
      <c r="BC3" s="50"/>
      <c r="BD3" s="51">
        <v>-837000000</v>
      </c>
      <c r="BE3" s="54">
        <v>-3003000000</v>
      </c>
      <c r="BF3" s="50"/>
      <c r="BG3" s="55">
        <v>-1672000000</v>
      </c>
      <c r="BH3" s="50">
        <v>-112000000</v>
      </c>
      <c r="BI3" s="51"/>
      <c r="BJ3" s="54">
        <v>-112000000</v>
      </c>
      <c r="BK3" s="50"/>
      <c r="BL3" s="56">
        <v>-112000000</v>
      </c>
    </row>
    <row r="4" spans="1:64" x14ac:dyDescent="0.2">
      <c r="A4" s="47" t="s">
        <v>43</v>
      </c>
      <c r="B4" s="47" t="s">
        <v>44</v>
      </c>
      <c r="C4" s="47">
        <v>184955</v>
      </c>
      <c r="D4" s="47" t="s">
        <v>16</v>
      </c>
      <c r="E4" s="47">
        <v>2018</v>
      </c>
      <c r="F4" s="47" t="s">
        <v>1292</v>
      </c>
      <c r="G4" s="48">
        <v>43465</v>
      </c>
      <c r="H4" s="48">
        <v>43515</v>
      </c>
      <c r="I4" s="48">
        <v>43515</v>
      </c>
      <c r="J4" s="47">
        <v>73728000</v>
      </c>
      <c r="K4" s="47">
        <v>73991000</v>
      </c>
      <c r="L4" s="47" t="s">
        <v>1604</v>
      </c>
      <c r="M4" s="49">
        <v>423847000</v>
      </c>
      <c r="N4" s="50"/>
      <c r="O4" s="50"/>
      <c r="P4" s="51"/>
      <c r="Q4" s="52">
        <v>238184000</v>
      </c>
      <c r="R4" s="49">
        <v>61867000</v>
      </c>
      <c r="S4" s="50"/>
      <c r="T4" s="50"/>
      <c r="U4" s="51"/>
      <c r="V4" s="49">
        <v>87130000</v>
      </c>
      <c r="W4" s="50"/>
      <c r="X4" s="50"/>
      <c r="Y4" s="50"/>
      <c r="Z4" s="51"/>
      <c r="AA4" s="52"/>
      <c r="AB4" s="53">
        <v>811028000</v>
      </c>
      <c r="AC4" s="49">
        <v>-191827000</v>
      </c>
      <c r="AD4" s="50"/>
      <c r="AE4" s="50"/>
      <c r="AF4" s="50"/>
      <c r="AG4" s="50"/>
      <c r="AH4" s="50"/>
      <c r="AI4" s="50"/>
      <c r="AJ4" s="51"/>
      <c r="AK4" s="49"/>
      <c r="AL4" s="50"/>
      <c r="AM4" s="51"/>
      <c r="AN4" s="49"/>
      <c r="AO4" s="50"/>
      <c r="AP4" s="50"/>
      <c r="AQ4" s="50"/>
      <c r="AR4" s="51"/>
      <c r="AS4" s="54">
        <v>0</v>
      </c>
      <c r="AT4" s="50"/>
      <c r="AU4" s="55">
        <v>-191827000</v>
      </c>
      <c r="AV4" s="51">
        <v>-17819000</v>
      </c>
      <c r="AW4" s="49">
        <v>32014000</v>
      </c>
      <c r="AX4" s="51"/>
      <c r="AY4" s="52"/>
      <c r="AZ4" s="54"/>
      <c r="BA4" s="51"/>
      <c r="BB4" s="49">
        <v>-278154000</v>
      </c>
      <c r="BC4" s="50">
        <v>3200000</v>
      </c>
      <c r="BD4" s="51">
        <v>-281354000</v>
      </c>
      <c r="BE4" s="54">
        <v>44000</v>
      </c>
      <c r="BF4" s="50"/>
      <c r="BG4" s="55">
        <v>-263915000</v>
      </c>
      <c r="BH4" s="50">
        <v>355286000</v>
      </c>
      <c r="BI4" s="51"/>
      <c r="BJ4" s="54">
        <v>355286000</v>
      </c>
      <c r="BK4" s="50">
        <v>-5696000</v>
      </c>
      <c r="BL4" s="56">
        <v>349590000</v>
      </c>
    </row>
    <row r="5" spans="1:64" x14ac:dyDescent="0.2">
      <c r="A5" s="47" t="s">
        <v>140</v>
      </c>
      <c r="B5" s="47" t="s">
        <v>141</v>
      </c>
      <c r="C5" s="47">
        <v>111052</v>
      </c>
      <c r="D5" s="47" t="s">
        <v>16</v>
      </c>
      <c r="E5" s="47">
        <v>2018</v>
      </c>
      <c r="F5" s="47" t="s">
        <v>1292</v>
      </c>
      <c r="G5" s="48">
        <v>43373</v>
      </c>
      <c r="H5" s="48">
        <v>43409</v>
      </c>
      <c r="I5" s="48">
        <v>43409</v>
      </c>
      <c r="J5" s="47">
        <v>19821508000</v>
      </c>
      <c r="K5" s="47">
        <v>20000436000</v>
      </c>
      <c r="L5" s="47" t="s">
        <v>1605</v>
      </c>
      <c r="M5" s="49">
        <v>59531000000</v>
      </c>
      <c r="N5" s="50"/>
      <c r="O5" s="50"/>
      <c r="P5" s="51"/>
      <c r="Q5" s="52">
        <v>10903000000</v>
      </c>
      <c r="R5" s="49">
        <v>-27694000000</v>
      </c>
      <c r="S5" s="50">
        <v>5340000000</v>
      </c>
      <c r="T5" s="50">
        <v>-32590000000</v>
      </c>
      <c r="U5" s="51">
        <v>-444000000</v>
      </c>
      <c r="V5" s="49">
        <v>34694000000</v>
      </c>
      <c r="W5" s="50">
        <v>-5322000000</v>
      </c>
      <c r="X5" s="50">
        <v>828000000</v>
      </c>
      <c r="Y5" s="50">
        <v>9175000000</v>
      </c>
      <c r="Z5" s="51">
        <v>30013000000</v>
      </c>
      <c r="AA5" s="52"/>
      <c r="AB5" s="53">
        <v>77434000000</v>
      </c>
      <c r="AC5" s="49">
        <v>-13313000000</v>
      </c>
      <c r="AD5" s="50"/>
      <c r="AE5" s="50"/>
      <c r="AF5" s="50"/>
      <c r="AG5" s="50">
        <v>-13313000000</v>
      </c>
      <c r="AH5" s="50">
        <v>-13313000000</v>
      </c>
      <c r="AI5" s="50"/>
      <c r="AJ5" s="51"/>
      <c r="AK5" s="49">
        <v>30492000000</v>
      </c>
      <c r="AL5" s="50">
        <v>103719000000</v>
      </c>
      <c r="AM5" s="51">
        <v>-73227000000</v>
      </c>
      <c r="AN5" s="49">
        <v>-721000000</v>
      </c>
      <c r="AO5" s="50"/>
      <c r="AP5" s="50"/>
      <c r="AQ5" s="50"/>
      <c r="AR5" s="51">
        <v>-721000000</v>
      </c>
      <c r="AS5" s="54">
        <v>-392000000</v>
      </c>
      <c r="AT5" s="50"/>
      <c r="AU5" s="55">
        <v>16066000000</v>
      </c>
      <c r="AV5" s="51">
        <v>-13712000000</v>
      </c>
      <c r="AW5" s="49">
        <v>432000000</v>
      </c>
      <c r="AX5" s="51">
        <v>-37000000</v>
      </c>
      <c r="AY5" s="52">
        <v>469000000</v>
      </c>
      <c r="AZ5" s="54">
        <v>-6500000000</v>
      </c>
      <c r="BA5" s="51">
        <v>6969000000</v>
      </c>
      <c r="BB5" s="49">
        <v>-72069000000</v>
      </c>
      <c r="BC5" s="50">
        <v>669000000</v>
      </c>
      <c r="BD5" s="51">
        <v>-72738000000</v>
      </c>
      <c r="BE5" s="54">
        <v>-2527000000</v>
      </c>
      <c r="BF5" s="50"/>
      <c r="BG5" s="55">
        <v>-87876000000</v>
      </c>
      <c r="BH5" s="50">
        <v>5624000000</v>
      </c>
      <c r="BI5" s="51"/>
      <c r="BJ5" s="54">
        <v>5624000000</v>
      </c>
      <c r="BK5" s="50"/>
      <c r="BL5" s="56">
        <v>5624000000</v>
      </c>
    </row>
    <row r="6" spans="1:64" x14ac:dyDescent="0.2">
      <c r="A6" s="47" t="s">
        <v>26</v>
      </c>
      <c r="B6" s="47" t="s">
        <v>27</v>
      </c>
      <c r="C6" s="47">
        <v>61199</v>
      </c>
      <c r="D6" s="47" t="s">
        <v>16</v>
      </c>
      <c r="E6" s="47">
        <v>2018</v>
      </c>
      <c r="F6" s="47" t="s">
        <v>1292</v>
      </c>
      <c r="G6" s="48">
        <v>43465</v>
      </c>
      <c r="H6" s="48">
        <v>43523</v>
      </c>
      <c r="I6" s="48">
        <v>43523</v>
      </c>
      <c r="J6" s="47">
        <v>1541000000</v>
      </c>
      <c r="K6" s="47">
        <v>1546000000</v>
      </c>
      <c r="L6" s="47" t="s">
        <v>1606</v>
      </c>
      <c r="M6" s="49">
        <v>5687000000</v>
      </c>
      <c r="N6" s="50"/>
      <c r="O6" s="50"/>
      <c r="P6" s="51"/>
      <c r="Q6" s="52">
        <v>1765000000</v>
      </c>
      <c r="R6" s="49">
        <v>7101000000</v>
      </c>
      <c r="S6" s="50"/>
      <c r="T6" s="50"/>
      <c r="U6" s="51"/>
      <c r="V6" s="49">
        <v>-1126000000</v>
      </c>
      <c r="W6" s="50"/>
      <c r="X6" s="50"/>
      <c r="Y6" s="50"/>
      <c r="Z6" s="51"/>
      <c r="AA6" s="52"/>
      <c r="AB6" s="53">
        <v>13427000000</v>
      </c>
      <c r="AC6" s="49">
        <v>-638000000</v>
      </c>
      <c r="AD6" s="50"/>
      <c r="AE6" s="50"/>
      <c r="AF6" s="50"/>
      <c r="AG6" s="50"/>
      <c r="AH6" s="50"/>
      <c r="AI6" s="50"/>
      <c r="AJ6" s="51"/>
      <c r="AK6" s="49">
        <v>368000000</v>
      </c>
      <c r="AL6" s="50"/>
      <c r="AM6" s="51"/>
      <c r="AN6" s="49"/>
      <c r="AO6" s="50"/>
      <c r="AP6" s="50"/>
      <c r="AQ6" s="50"/>
      <c r="AR6" s="51"/>
      <c r="AS6" s="54">
        <v>2266000000</v>
      </c>
      <c r="AT6" s="50"/>
      <c r="AU6" s="55">
        <v>1996000000</v>
      </c>
      <c r="AV6" s="51">
        <v>-5580000000</v>
      </c>
      <c r="AW6" s="49">
        <v>227000000</v>
      </c>
      <c r="AX6" s="51"/>
      <c r="AY6" s="52"/>
      <c r="AZ6" s="54"/>
      <c r="BA6" s="51"/>
      <c r="BB6" s="49">
        <v>-11941000000</v>
      </c>
      <c r="BC6" s="50"/>
      <c r="BD6" s="51"/>
      <c r="BE6" s="54">
        <v>-104000000</v>
      </c>
      <c r="BF6" s="50"/>
      <c r="BG6" s="55">
        <v>-17398000000</v>
      </c>
      <c r="BH6" s="50">
        <v>-1975000000</v>
      </c>
      <c r="BI6" s="51"/>
      <c r="BJ6" s="54">
        <v>-1975000000</v>
      </c>
      <c r="BK6" s="50">
        <v>-39000000</v>
      </c>
      <c r="BL6" s="56">
        <v>-2014000000</v>
      </c>
    </row>
    <row r="7" spans="1:64" x14ac:dyDescent="0.2">
      <c r="A7" s="47" t="s">
        <v>115</v>
      </c>
      <c r="B7" s="47" t="s">
        <v>116</v>
      </c>
      <c r="C7" s="47">
        <v>187024</v>
      </c>
      <c r="D7" s="47" t="s">
        <v>16</v>
      </c>
      <c r="E7" s="47">
        <v>2018</v>
      </c>
      <c r="F7" s="47" t="s">
        <v>1292</v>
      </c>
      <c r="G7" s="48">
        <v>43373</v>
      </c>
      <c r="H7" s="48">
        <v>43424</v>
      </c>
      <c r="I7" s="48">
        <v>43424</v>
      </c>
      <c r="J7" s="47">
        <v>217872000</v>
      </c>
      <c r="K7" s="47">
        <v>220336000</v>
      </c>
      <c r="L7" s="47" t="s">
        <v>1607</v>
      </c>
      <c r="M7" s="49">
        <v>1615892000</v>
      </c>
      <c r="N7" s="50"/>
      <c r="O7" s="50"/>
      <c r="P7" s="51"/>
      <c r="Q7" s="52">
        <v>510109000</v>
      </c>
      <c r="R7" s="49">
        <v>-512524000</v>
      </c>
      <c r="S7" s="50"/>
      <c r="T7" s="50"/>
      <c r="U7" s="51"/>
      <c r="V7" s="49">
        <v>-202089000</v>
      </c>
      <c r="W7" s="50"/>
      <c r="X7" s="50"/>
      <c r="Y7" s="50"/>
      <c r="Z7" s="51"/>
      <c r="AA7" s="52"/>
      <c r="AB7" s="53">
        <v>1411388000</v>
      </c>
      <c r="AC7" s="49">
        <v>-336411000</v>
      </c>
      <c r="AD7" s="50"/>
      <c r="AE7" s="50"/>
      <c r="AF7" s="50"/>
      <c r="AG7" s="50"/>
      <c r="AH7" s="50"/>
      <c r="AI7" s="50"/>
      <c r="AJ7" s="51"/>
      <c r="AK7" s="49">
        <v>0</v>
      </c>
      <c r="AL7" s="50"/>
      <c r="AM7" s="51"/>
      <c r="AN7" s="49">
        <v>-785299000</v>
      </c>
      <c r="AO7" s="50"/>
      <c r="AP7" s="50"/>
      <c r="AQ7" s="50"/>
      <c r="AR7" s="51"/>
      <c r="AS7" s="54">
        <v>10596000</v>
      </c>
      <c r="AT7" s="50"/>
      <c r="AU7" s="55">
        <v>-1111114000</v>
      </c>
      <c r="AV7" s="51">
        <v>-333041000</v>
      </c>
      <c r="AW7" s="49">
        <v>635695000</v>
      </c>
      <c r="AX7" s="51"/>
      <c r="AY7" s="52"/>
      <c r="AZ7" s="54"/>
      <c r="BA7" s="51"/>
      <c r="BB7" s="49">
        <v>-500779000</v>
      </c>
      <c r="BC7" s="50"/>
      <c r="BD7" s="51"/>
      <c r="BE7" s="54">
        <v>-44748000</v>
      </c>
      <c r="BF7" s="50"/>
      <c r="BG7" s="55">
        <v>-242873000</v>
      </c>
      <c r="BH7" s="50">
        <v>57401000</v>
      </c>
      <c r="BI7" s="51"/>
      <c r="BJ7" s="54">
        <v>57401000</v>
      </c>
      <c r="BK7" s="50"/>
      <c r="BL7" s="56">
        <v>57401000</v>
      </c>
    </row>
    <row r="8" spans="1:64" x14ac:dyDescent="0.2">
      <c r="A8" s="47" t="s">
        <v>29</v>
      </c>
      <c r="B8" s="47" t="s">
        <v>30</v>
      </c>
      <c r="C8" s="47">
        <v>445587</v>
      </c>
      <c r="D8" s="47" t="s">
        <v>16</v>
      </c>
      <c r="E8" s="47">
        <v>2018</v>
      </c>
      <c r="F8" s="47" t="s">
        <v>1292</v>
      </c>
      <c r="G8" s="48">
        <v>43555</v>
      </c>
      <c r="H8" s="48">
        <v>43608</v>
      </c>
      <c r="I8" s="48">
        <v>43608</v>
      </c>
      <c r="J8" s="47">
        <v>44911000</v>
      </c>
      <c r="K8" s="47">
        <v>46151000</v>
      </c>
      <c r="L8" s="47" t="s">
        <v>1608</v>
      </c>
      <c r="M8" s="49">
        <v>259016000</v>
      </c>
      <c r="N8" s="50"/>
      <c r="O8" s="50"/>
      <c r="P8" s="51"/>
      <c r="Q8" s="52">
        <v>14121000</v>
      </c>
      <c r="R8" s="49">
        <v>18816000</v>
      </c>
      <c r="S8" s="50"/>
      <c r="T8" s="50"/>
      <c r="U8" s="51"/>
      <c r="V8" s="49">
        <v>-39756000</v>
      </c>
      <c r="W8" s="50"/>
      <c r="X8" s="50"/>
      <c r="Y8" s="50"/>
      <c r="Z8" s="51"/>
      <c r="AA8" s="52"/>
      <c r="AB8" s="53">
        <v>252197000</v>
      </c>
      <c r="AC8" s="49">
        <v>-44004000</v>
      </c>
      <c r="AD8" s="50"/>
      <c r="AE8" s="50"/>
      <c r="AF8" s="50"/>
      <c r="AG8" s="50"/>
      <c r="AH8" s="50"/>
      <c r="AI8" s="50"/>
      <c r="AJ8" s="51"/>
      <c r="AK8" s="49">
        <v>-72451000</v>
      </c>
      <c r="AL8" s="50"/>
      <c r="AM8" s="51"/>
      <c r="AN8" s="49"/>
      <c r="AO8" s="50"/>
      <c r="AP8" s="50"/>
      <c r="AQ8" s="50"/>
      <c r="AR8" s="51"/>
      <c r="AS8" s="54"/>
      <c r="AT8" s="50"/>
      <c r="AU8" s="55">
        <v>-116455000</v>
      </c>
      <c r="AV8" s="51"/>
      <c r="AW8" s="49"/>
      <c r="AX8" s="51"/>
      <c r="AY8" s="52"/>
      <c r="AZ8" s="54"/>
      <c r="BA8" s="51"/>
      <c r="BB8" s="49">
        <v>12949000</v>
      </c>
      <c r="BC8" s="50">
        <v>12949000</v>
      </c>
      <c r="BD8" s="51"/>
      <c r="BE8" s="54">
        <v>-68724000</v>
      </c>
      <c r="BF8" s="50"/>
      <c r="BG8" s="55">
        <v>-55775000</v>
      </c>
      <c r="BH8" s="50">
        <v>79967000</v>
      </c>
      <c r="BI8" s="51"/>
      <c r="BJ8" s="54">
        <v>79967000</v>
      </c>
      <c r="BK8" s="50">
        <v>-1921000</v>
      </c>
      <c r="BL8" s="56">
        <v>78046000</v>
      </c>
    </row>
    <row r="9" spans="1:64" x14ac:dyDescent="0.2">
      <c r="A9" s="47" t="s">
        <v>22</v>
      </c>
      <c r="B9" s="47" t="s">
        <v>23</v>
      </c>
      <c r="C9" s="47">
        <v>63877</v>
      </c>
      <c r="D9" s="47" t="s">
        <v>16</v>
      </c>
      <c r="E9" s="47">
        <v>2018</v>
      </c>
      <c r="F9" s="47" t="s">
        <v>1292</v>
      </c>
      <c r="G9" s="48">
        <v>43465</v>
      </c>
      <c r="H9" s="48">
        <v>43518</v>
      </c>
      <c r="I9" s="48">
        <v>43518</v>
      </c>
      <c r="J9" s="47">
        <v>1758000000</v>
      </c>
      <c r="K9" s="47">
        <v>1770000000</v>
      </c>
      <c r="L9" s="47" t="s">
        <v>1609</v>
      </c>
      <c r="M9" s="49">
        <v>2368000000</v>
      </c>
      <c r="N9" s="50"/>
      <c r="O9" s="50"/>
      <c r="P9" s="51"/>
      <c r="Q9" s="52">
        <v>3278000000</v>
      </c>
      <c r="R9" s="49">
        <v>802000000</v>
      </c>
      <c r="S9" s="50"/>
      <c r="T9" s="50"/>
      <c r="U9" s="51"/>
      <c r="V9" s="49">
        <v>-148000000</v>
      </c>
      <c r="W9" s="50"/>
      <c r="X9" s="50"/>
      <c r="Y9" s="50"/>
      <c r="Z9" s="51"/>
      <c r="AA9" s="52"/>
      <c r="AB9" s="53">
        <v>6300000000</v>
      </c>
      <c r="AC9" s="49">
        <v>-1394000000</v>
      </c>
      <c r="AD9" s="50"/>
      <c r="AE9" s="50"/>
      <c r="AF9" s="50"/>
      <c r="AG9" s="50"/>
      <c r="AH9" s="50"/>
      <c r="AI9" s="50"/>
      <c r="AJ9" s="51"/>
      <c r="AK9" s="49">
        <v>-58000000</v>
      </c>
      <c r="AL9" s="50"/>
      <c r="AM9" s="51"/>
      <c r="AN9" s="49">
        <v>48000000</v>
      </c>
      <c r="AO9" s="50"/>
      <c r="AP9" s="50"/>
      <c r="AQ9" s="50"/>
      <c r="AR9" s="51"/>
      <c r="AS9" s="54">
        <v>48000000</v>
      </c>
      <c r="AT9" s="50"/>
      <c r="AU9" s="55">
        <v>-1356000000</v>
      </c>
      <c r="AV9" s="51">
        <v>-1974000000</v>
      </c>
      <c r="AW9" s="49">
        <v>-8450000000</v>
      </c>
      <c r="AX9" s="51"/>
      <c r="AY9" s="52"/>
      <c r="AZ9" s="54"/>
      <c r="BA9" s="51"/>
      <c r="BB9" s="49">
        <v>33000000</v>
      </c>
      <c r="BC9" s="50"/>
      <c r="BD9" s="51"/>
      <c r="BE9" s="54"/>
      <c r="BF9" s="50"/>
      <c r="BG9" s="55">
        <v>-10391000000</v>
      </c>
      <c r="BH9" s="50">
        <v>-5447000000</v>
      </c>
      <c r="BI9" s="51"/>
      <c r="BJ9" s="54">
        <v>-5447000000</v>
      </c>
      <c r="BK9" s="50">
        <v>-116000000</v>
      </c>
      <c r="BL9" s="56">
        <v>-5563000000</v>
      </c>
    </row>
    <row r="10" spans="1:64" x14ac:dyDescent="0.2">
      <c r="A10" s="47" t="s">
        <v>32</v>
      </c>
      <c r="B10" s="47" t="s">
        <v>33</v>
      </c>
      <c r="C10" s="47">
        <v>61372</v>
      </c>
      <c r="D10" s="47" t="s">
        <v>16</v>
      </c>
      <c r="E10" s="47">
        <v>2018</v>
      </c>
      <c r="F10" s="47" t="s">
        <v>1292</v>
      </c>
      <c r="G10" s="48">
        <v>43343</v>
      </c>
      <c r="H10" s="48">
        <v>43397</v>
      </c>
      <c r="I10" s="48">
        <v>43397</v>
      </c>
      <c r="J10" s="47">
        <v>628451742</v>
      </c>
      <c r="K10" s="47">
        <v>655296150</v>
      </c>
      <c r="L10" s="47" t="s">
        <v>1610</v>
      </c>
      <c r="M10" s="49">
        <v>4214594000</v>
      </c>
      <c r="N10" s="50"/>
      <c r="O10" s="50"/>
      <c r="P10" s="51"/>
      <c r="Q10" s="52">
        <v>926776000</v>
      </c>
      <c r="R10" s="49">
        <v>1078517000</v>
      </c>
      <c r="S10" s="50">
        <v>976908000</v>
      </c>
      <c r="T10" s="50">
        <v>94000000</v>
      </c>
      <c r="U10" s="51">
        <v>7609000</v>
      </c>
      <c r="V10" s="49">
        <v>-193196000</v>
      </c>
      <c r="W10" s="50">
        <v>-476041000</v>
      </c>
      <c r="X10" s="50"/>
      <c r="Y10" s="50">
        <v>-167971000</v>
      </c>
      <c r="Z10" s="51">
        <v>450816000</v>
      </c>
      <c r="AA10" s="52"/>
      <c r="AB10" s="53">
        <v>6026691000</v>
      </c>
      <c r="AC10" s="49">
        <v>-612255000</v>
      </c>
      <c r="AD10" s="50">
        <v>6932000</v>
      </c>
      <c r="AE10" s="50">
        <v>6932000</v>
      </c>
      <c r="AF10" s="50"/>
      <c r="AG10" s="50">
        <v>-619187000</v>
      </c>
      <c r="AH10" s="50">
        <v>-619187000</v>
      </c>
      <c r="AI10" s="50"/>
      <c r="AJ10" s="51"/>
      <c r="AK10" s="49"/>
      <c r="AL10" s="50"/>
      <c r="AM10" s="51"/>
      <c r="AN10" s="49">
        <v>-637349000</v>
      </c>
      <c r="AO10" s="50"/>
      <c r="AP10" s="50"/>
      <c r="AQ10" s="50"/>
      <c r="AR10" s="51"/>
      <c r="AS10" s="54"/>
      <c r="AT10" s="50"/>
      <c r="AU10" s="55">
        <v>-1249604000</v>
      </c>
      <c r="AV10" s="51">
        <v>-1708724000</v>
      </c>
      <c r="AW10" s="49">
        <v>-4195000</v>
      </c>
      <c r="AX10" s="51"/>
      <c r="AY10" s="52"/>
      <c r="AZ10" s="54"/>
      <c r="BA10" s="51"/>
      <c r="BB10" s="49">
        <v>-1885948000</v>
      </c>
      <c r="BC10" s="50"/>
      <c r="BD10" s="51"/>
      <c r="BE10" s="54">
        <v>-110161000</v>
      </c>
      <c r="BF10" s="50"/>
      <c r="BG10" s="55">
        <v>-3709028000</v>
      </c>
      <c r="BH10" s="50">
        <v>1068059000</v>
      </c>
      <c r="BI10" s="51"/>
      <c r="BJ10" s="54">
        <v>1068059000</v>
      </c>
      <c r="BK10" s="50">
        <v>-133559000</v>
      </c>
      <c r="BL10" s="56">
        <v>934500000</v>
      </c>
    </row>
    <row r="11" spans="1:64" x14ac:dyDescent="0.2">
      <c r="A11" s="47" t="s">
        <v>40</v>
      </c>
      <c r="B11" s="47" t="s">
        <v>41</v>
      </c>
      <c r="C11" s="47">
        <v>14099</v>
      </c>
      <c r="D11" s="47" t="s">
        <v>16</v>
      </c>
      <c r="E11" s="47">
        <v>2018</v>
      </c>
      <c r="F11" s="47" t="s">
        <v>1292</v>
      </c>
      <c r="G11" s="48">
        <v>43465</v>
      </c>
      <c r="H11" s="48">
        <v>43490</v>
      </c>
      <c r="I11" s="48">
        <v>43490</v>
      </c>
      <c r="J11" s="47">
        <v>490564000</v>
      </c>
      <c r="K11" s="47">
        <v>497843000</v>
      </c>
      <c r="L11" s="47" t="s">
        <v>1611</v>
      </c>
      <c r="M11" s="49">
        <v>2590774000</v>
      </c>
      <c r="N11" s="50"/>
      <c r="O11" s="50"/>
      <c r="P11" s="51"/>
      <c r="Q11" s="52">
        <v>346492000</v>
      </c>
      <c r="R11" s="49">
        <v>148612000</v>
      </c>
      <c r="S11" s="50"/>
      <c r="T11" s="50"/>
      <c r="U11" s="51"/>
      <c r="V11" s="49">
        <v>943426000</v>
      </c>
      <c r="W11" s="50"/>
      <c r="X11" s="50"/>
      <c r="Y11" s="50"/>
      <c r="Z11" s="51"/>
      <c r="AA11" s="52"/>
      <c r="AB11" s="53">
        <v>4029304000</v>
      </c>
      <c r="AC11" s="49">
        <v>-261656000</v>
      </c>
      <c r="AD11" s="50">
        <v>4923000</v>
      </c>
      <c r="AE11" s="50"/>
      <c r="AF11" s="50"/>
      <c r="AG11" s="50">
        <v>-266579000</v>
      </c>
      <c r="AH11" s="50"/>
      <c r="AI11" s="50"/>
      <c r="AJ11" s="51"/>
      <c r="AK11" s="49"/>
      <c r="AL11" s="50"/>
      <c r="AM11" s="51"/>
      <c r="AN11" s="49">
        <v>-6314382000</v>
      </c>
      <c r="AO11" s="50"/>
      <c r="AP11" s="50"/>
      <c r="AQ11" s="50"/>
      <c r="AR11" s="51"/>
      <c r="AS11" s="54">
        <v>1890743000</v>
      </c>
      <c r="AT11" s="50"/>
      <c r="AU11" s="55">
        <v>-4685295000</v>
      </c>
      <c r="AV11" s="51"/>
      <c r="AW11" s="49">
        <v>2246635000</v>
      </c>
      <c r="AX11" s="51"/>
      <c r="AY11" s="52"/>
      <c r="AZ11" s="54"/>
      <c r="BA11" s="51"/>
      <c r="BB11" s="49">
        <v>-1859010000</v>
      </c>
      <c r="BC11" s="50"/>
      <c r="BD11" s="51"/>
      <c r="BE11" s="54">
        <v>-393193000</v>
      </c>
      <c r="BF11" s="50"/>
      <c r="BG11" s="55">
        <v>-5568000</v>
      </c>
      <c r="BH11" s="50">
        <v>-661559000</v>
      </c>
      <c r="BI11" s="51"/>
      <c r="BJ11" s="54">
        <v>-661559000</v>
      </c>
      <c r="BK11" s="50">
        <v>-1738000</v>
      </c>
      <c r="BL11" s="56">
        <v>-663297000</v>
      </c>
    </row>
    <row r="12" spans="1:64" x14ac:dyDescent="0.2">
      <c r="A12" s="47" t="s">
        <v>127</v>
      </c>
      <c r="B12" s="47" t="s">
        <v>128</v>
      </c>
      <c r="C12" s="47">
        <v>65917</v>
      </c>
      <c r="D12" s="47" t="s">
        <v>16</v>
      </c>
      <c r="E12" s="47">
        <v>2018</v>
      </c>
      <c r="F12" s="47" t="s">
        <v>1292</v>
      </c>
      <c r="G12" s="48">
        <v>43404</v>
      </c>
      <c r="H12" s="48">
        <v>43431</v>
      </c>
      <c r="I12" s="48">
        <v>43431</v>
      </c>
      <c r="J12" s="47">
        <v>370430000</v>
      </c>
      <c r="K12" s="47">
        <v>374938000</v>
      </c>
      <c r="L12" s="47" t="s">
        <v>1612</v>
      </c>
      <c r="M12" s="49">
        <v>1495432000</v>
      </c>
      <c r="N12" s="50"/>
      <c r="O12" s="50"/>
      <c r="P12" s="51"/>
      <c r="Q12" s="52">
        <v>799063000</v>
      </c>
      <c r="R12" s="49">
        <v>-549025000</v>
      </c>
      <c r="S12" s="50"/>
      <c r="T12" s="50"/>
      <c r="U12" s="51"/>
      <c r="V12" s="49">
        <v>696891000</v>
      </c>
      <c r="W12" s="50"/>
      <c r="X12" s="50"/>
      <c r="Y12" s="50"/>
      <c r="Z12" s="51"/>
      <c r="AA12" s="52"/>
      <c r="AB12" s="53">
        <v>2442361000</v>
      </c>
      <c r="AC12" s="49">
        <v>-254876000</v>
      </c>
      <c r="AD12" s="50"/>
      <c r="AE12" s="50"/>
      <c r="AF12" s="50"/>
      <c r="AG12" s="50"/>
      <c r="AH12" s="50"/>
      <c r="AI12" s="50"/>
      <c r="AJ12" s="51"/>
      <c r="AK12" s="49"/>
      <c r="AL12" s="50"/>
      <c r="AM12" s="51"/>
      <c r="AN12" s="49">
        <v>-52839000</v>
      </c>
      <c r="AO12" s="50"/>
      <c r="AP12" s="50"/>
      <c r="AQ12" s="50"/>
      <c r="AR12" s="51"/>
      <c r="AS12" s="54">
        <v>-6283000</v>
      </c>
      <c r="AT12" s="50"/>
      <c r="AU12" s="55">
        <v>-313998000</v>
      </c>
      <c r="AV12" s="51">
        <v>-703307000</v>
      </c>
      <c r="AW12" s="49">
        <v>-1531222000</v>
      </c>
      <c r="AX12" s="51"/>
      <c r="AY12" s="52"/>
      <c r="AZ12" s="54"/>
      <c r="BA12" s="51"/>
      <c r="BB12" s="49">
        <v>-126950000</v>
      </c>
      <c r="BC12" s="50"/>
      <c r="BD12" s="51"/>
      <c r="BE12" s="54">
        <v>3437000</v>
      </c>
      <c r="BF12" s="50"/>
      <c r="BG12" s="55">
        <v>-2358042000</v>
      </c>
      <c r="BH12" s="50">
        <v>-229679000</v>
      </c>
      <c r="BI12" s="51"/>
      <c r="BJ12" s="54">
        <v>-229679000</v>
      </c>
      <c r="BK12" s="50">
        <v>-1568000</v>
      </c>
      <c r="BL12" s="56">
        <v>-231247000</v>
      </c>
    </row>
    <row r="13" spans="1:64" x14ac:dyDescent="0.2">
      <c r="A13" s="47" t="s">
        <v>149</v>
      </c>
      <c r="B13" s="47" t="s">
        <v>150</v>
      </c>
      <c r="C13" s="47">
        <v>66997</v>
      </c>
      <c r="D13" s="47" t="s">
        <v>16</v>
      </c>
      <c r="E13" s="47">
        <v>2018</v>
      </c>
      <c r="F13" s="47" t="s">
        <v>1292</v>
      </c>
      <c r="G13" s="48">
        <v>43465</v>
      </c>
      <c r="H13" s="48">
        <v>43515</v>
      </c>
      <c r="I13" s="48">
        <v>43515</v>
      </c>
      <c r="J13" s="47">
        <v>564000000</v>
      </c>
      <c r="K13" s="47">
        <v>567000000</v>
      </c>
      <c r="L13" s="47" t="s">
        <v>1613</v>
      </c>
      <c r="M13" s="49">
        <v>1815000000</v>
      </c>
      <c r="N13" s="50"/>
      <c r="O13" s="50"/>
      <c r="P13" s="51"/>
      <c r="Q13" s="52">
        <v>941000000</v>
      </c>
      <c r="R13" s="49">
        <v>1092000000</v>
      </c>
      <c r="S13" s="50">
        <v>109000000</v>
      </c>
      <c r="T13" s="50">
        <v>-47000000</v>
      </c>
      <c r="U13" s="51">
        <v>1030000000</v>
      </c>
      <c r="V13" s="49">
        <v>-8632000000</v>
      </c>
      <c r="W13" s="50">
        <v>-8214000000</v>
      </c>
      <c r="X13" s="50">
        <v>226000000</v>
      </c>
      <c r="Y13" s="50">
        <v>-300000000</v>
      </c>
      <c r="Z13" s="51">
        <v>-344000000</v>
      </c>
      <c r="AA13" s="52"/>
      <c r="AB13" s="53">
        <v>-4784000000</v>
      </c>
      <c r="AC13" s="49">
        <v>-651000000</v>
      </c>
      <c r="AD13" s="50">
        <v>191000000</v>
      </c>
      <c r="AE13" s="50">
        <v>191000000</v>
      </c>
      <c r="AF13" s="50"/>
      <c r="AG13" s="50">
        <v>-842000000</v>
      </c>
      <c r="AH13" s="50">
        <v>-842000000</v>
      </c>
      <c r="AI13" s="50"/>
      <c r="AJ13" s="51"/>
      <c r="AK13" s="49">
        <v>13000000</v>
      </c>
      <c r="AL13" s="50">
        <v>13000000</v>
      </c>
      <c r="AM13" s="51">
        <v>0</v>
      </c>
      <c r="AN13" s="49">
        <v>-621000000</v>
      </c>
      <c r="AO13" s="50"/>
      <c r="AP13" s="50">
        <v>-157000000</v>
      </c>
      <c r="AQ13" s="50"/>
      <c r="AR13" s="51">
        <v>-464000000</v>
      </c>
      <c r="AS13" s="54">
        <v>7841000000</v>
      </c>
      <c r="AT13" s="50"/>
      <c r="AU13" s="55">
        <v>6582000000</v>
      </c>
      <c r="AV13" s="51">
        <v>-758000000</v>
      </c>
      <c r="AW13" s="49">
        <v>989000000</v>
      </c>
      <c r="AX13" s="51"/>
      <c r="AY13" s="52"/>
      <c r="AZ13" s="54"/>
      <c r="BA13" s="51"/>
      <c r="BB13" s="49">
        <v>-77000000</v>
      </c>
      <c r="BC13" s="50"/>
      <c r="BD13" s="51">
        <v>-77000000</v>
      </c>
      <c r="BE13" s="54">
        <v>33000000</v>
      </c>
      <c r="BF13" s="50"/>
      <c r="BG13" s="55">
        <v>187000000</v>
      </c>
      <c r="BH13" s="50">
        <v>1985000000</v>
      </c>
      <c r="BI13" s="51"/>
      <c r="BJ13" s="54">
        <v>1985000000</v>
      </c>
      <c r="BK13" s="50"/>
      <c r="BL13" s="56">
        <v>1985000000</v>
      </c>
    </row>
    <row r="14" spans="1:64" x14ac:dyDescent="0.2">
      <c r="A14" s="47" t="s">
        <v>167</v>
      </c>
      <c r="B14" s="47" t="s">
        <v>168</v>
      </c>
      <c r="C14" s="47">
        <v>591496</v>
      </c>
      <c r="D14" s="47" t="s">
        <v>16</v>
      </c>
      <c r="E14" s="47">
        <v>2019</v>
      </c>
      <c r="F14" s="47" t="s">
        <v>1292</v>
      </c>
      <c r="G14" s="48">
        <v>43646</v>
      </c>
      <c r="H14" s="48">
        <v>43686</v>
      </c>
      <c r="I14" s="48">
        <v>43686</v>
      </c>
      <c r="J14" s="47">
        <v>435000000</v>
      </c>
      <c r="K14" s="47">
        <v>437600000</v>
      </c>
      <c r="L14" s="47" t="s">
        <v>1614</v>
      </c>
      <c r="M14" s="49">
        <v>2292800000</v>
      </c>
      <c r="N14" s="50"/>
      <c r="O14" s="50"/>
      <c r="P14" s="51"/>
      <c r="Q14" s="52">
        <v>409000000</v>
      </c>
      <c r="R14" s="49">
        <v>1192300000</v>
      </c>
      <c r="S14" s="50"/>
      <c r="T14" s="50"/>
      <c r="U14" s="51"/>
      <c r="V14" s="49">
        <v>-1205800000</v>
      </c>
      <c r="W14" s="50"/>
      <c r="X14" s="50"/>
      <c r="Y14" s="50"/>
      <c r="Z14" s="51"/>
      <c r="AA14" s="52"/>
      <c r="AB14" s="53">
        <v>2688300000</v>
      </c>
      <c r="AC14" s="49">
        <v>-558600000</v>
      </c>
      <c r="AD14" s="50"/>
      <c r="AE14" s="50"/>
      <c r="AF14" s="50"/>
      <c r="AG14" s="50"/>
      <c r="AH14" s="50"/>
      <c r="AI14" s="50"/>
      <c r="AJ14" s="51"/>
      <c r="AK14" s="49">
        <v>-1513600000</v>
      </c>
      <c r="AL14" s="50"/>
      <c r="AM14" s="51"/>
      <c r="AN14" s="49">
        <v>-125500000</v>
      </c>
      <c r="AO14" s="50"/>
      <c r="AP14" s="50"/>
      <c r="AQ14" s="50"/>
      <c r="AR14" s="51"/>
      <c r="AS14" s="54"/>
      <c r="AT14" s="50"/>
      <c r="AU14" s="55">
        <v>-2197700000</v>
      </c>
      <c r="AV14" s="51">
        <v>-1293000000</v>
      </c>
      <c r="AW14" s="49">
        <v>-2100000</v>
      </c>
      <c r="AX14" s="51"/>
      <c r="AY14" s="52"/>
      <c r="AZ14" s="54"/>
      <c r="BA14" s="51"/>
      <c r="BB14" s="49">
        <v>-937700000</v>
      </c>
      <c r="BC14" s="50"/>
      <c r="BD14" s="51">
        <v>-937700000</v>
      </c>
      <c r="BE14" s="54">
        <v>2025100000</v>
      </c>
      <c r="BF14" s="50"/>
      <c r="BG14" s="55">
        <v>-207700000</v>
      </c>
      <c r="BH14" s="50">
        <v>282900000</v>
      </c>
      <c r="BI14" s="51"/>
      <c r="BJ14" s="54">
        <v>282900000</v>
      </c>
      <c r="BK14" s="50">
        <v>-28800000</v>
      </c>
      <c r="BL14" s="56">
        <v>254100000</v>
      </c>
    </row>
    <row r="15" spans="1:64" x14ac:dyDescent="0.2">
      <c r="A15" s="47" t="s">
        <v>164</v>
      </c>
      <c r="B15" s="47" t="s">
        <v>165</v>
      </c>
      <c r="C15" s="47">
        <v>185035</v>
      </c>
      <c r="D15" s="47" t="s">
        <v>16</v>
      </c>
      <c r="E15" s="47">
        <v>2018</v>
      </c>
      <c r="F15" s="47" t="s">
        <v>1292</v>
      </c>
      <c r="G15" s="48">
        <v>43496</v>
      </c>
      <c r="H15" s="48">
        <v>43549</v>
      </c>
      <c r="I15" s="48">
        <v>43549</v>
      </c>
      <c r="J15" s="47">
        <v>218900000</v>
      </c>
      <c r="K15" s="47">
        <v>218900000</v>
      </c>
      <c r="L15" s="47" t="s">
        <v>1615</v>
      </c>
      <c r="M15" s="49">
        <v>-80800000</v>
      </c>
      <c r="N15" s="50"/>
      <c r="O15" s="50"/>
      <c r="P15" s="51"/>
      <c r="Q15" s="52">
        <v>95200000</v>
      </c>
      <c r="R15" s="49">
        <v>276600000</v>
      </c>
      <c r="S15" s="50">
        <v>249500000</v>
      </c>
      <c r="T15" s="50">
        <v>-6800000</v>
      </c>
      <c r="U15" s="51">
        <v>33900000</v>
      </c>
      <c r="V15" s="49">
        <v>86100000</v>
      </c>
      <c r="W15" s="50">
        <v>-25400000</v>
      </c>
      <c r="X15" s="50"/>
      <c r="Y15" s="50">
        <v>-58500000</v>
      </c>
      <c r="Z15" s="51">
        <v>170000000</v>
      </c>
      <c r="AA15" s="52"/>
      <c r="AB15" s="53">
        <v>377100000</v>
      </c>
      <c r="AC15" s="49">
        <v>-67000000</v>
      </c>
      <c r="AD15" s="50"/>
      <c r="AE15" s="50"/>
      <c r="AF15" s="50"/>
      <c r="AG15" s="50"/>
      <c r="AH15" s="50"/>
      <c r="AI15" s="50"/>
      <c r="AJ15" s="51">
        <v>-67000000</v>
      </c>
      <c r="AK15" s="49">
        <v>392800000</v>
      </c>
      <c r="AL15" s="50">
        <v>531000000</v>
      </c>
      <c r="AM15" s="51">
        <v>-138200000</v>
      </c>
      <c r="AN15" s="49">
        <v>-1040200000</v>
      </c>
      <c r="AO15" s="50"/>
      <c r="AP15" s="50"/>
      <c r="AQ15" s="50"/>
      <c r="AR15" s="51">
        <v>-1040200000</v>
      </c>
      <c r="AS15" s="54">
        <v>4000000</v>
      </c>
      <c r="AT15" s="50"/>
      <c r="AU15" s="55">
        <v>-710400000</v>
      </c>
      <c r="AV15" s="51"/>
      <c r="AW15" s="49">
        <v>500000000</v>
      </c>
      <c r="AX15" s="51"/>
      <c r="AY15" s="52">
        <v>500000000</v>
      </c>
      <c r="AZ15" s="54">
        <v>0</v>
      </c>
      <c r="BA15" s="51">
        <v>500000000</v>
      </c>
      <c r="BB15" s="49">
        <v>-202600000</v>
      </c>
      <c r="BC15" s="50">
        <v>90900000</v>
      </c>
      <c r="BD15" s="51">
        <v>-293500000</v>
      </c>
      <c r="BE15" s="54">
        <v>-145500000</v>
      </c>
      <c r="BF15" s="50"/>
      <c r="BG15" s="55">
        <v>151900000</v>
      </c>
      <c r="BH15" s="50">
        <v>-181400000</v>
      </c>
      <c r="BI15" s="51"/>
      <c r="BJ15" s="54">
        <v>-181400000</v>
      </c>
      <c r="BK15" s="50">
        <v>-10600000</v>
      </c>
      <c r="BL15" s="56">
        <v>-192000000</v>
      </c>
    </row>
    <row r="16" spans="1:64" x14ac:dyDescent="0.2">
      <c r="A16" s="47" t="s">
        <v>96</v>
      </c>
      <c r="B16" s="47" t="s">
        <v>97</v>
      </c>
      <c r="C16" s="47">
        <v>68703</v>
      </c>
      <c r="D16" s="47" t="s">
        <v>16</v>
      </c>
      <c r="E16" s="47">
        <v>2018</v>
      </c>
      <c r="F16" s="47" t="s">
        <v>1292</v>
      </c>
      <c r="G16" s="48">
        <v>43465</v>
      </c>
      <c r="H16" s="48">
        <v>43522</v>
      </c>
      <c r="I16" s="48">
        <v>43522</v>
      </c>
      <c r="J16" s="47">
        <v>243800000</v>
      </c>
      <c r="K16" s="47">
        <v>245800000</v>
      </c>
      <c r="L16" s="47" t="s">
        <v>1616</v>
      </c>
      <c r="M16" s="49">
        <v>821000000</v>
      </c>
      <c r="N16" s="50"/>
      <c r="O16" s="50"/>
      <c r="P16" s="51"/>
      <c r="Q16" s="52">
        <v>938000000</v>
      </c>
      <c r="R16" s="49">
        <v>367000000</v>
      </c>
      <c r="S16" s="50"/>
      <c r="T16" s="50"/>
      <c r="U16" s="51"/>
      <c r="V16" s="49">
        <v>44000000</v>
      </c>
      <c r="W16" s="50"/>
      <c r="X16" s="50"/>
      <c r="Y16" s="50"/>
      <c r="Z16" s="51"/>
      <c r="AA16" s="52"/>
      <c r="AB16" s="53">
        <v>2170000000</v>
      </c>
      <c r="AC16" s="49">
        <v>-2286000000</v>
      </c>
      <c r="AD16" s="50"/>
      <c r="AE16" s="50"/>
      <c r="AF16" s="50"/>
      <c r="AG16" s="50"/>
      <c r="AH16" s="50"/>
      <c r="AI16" s="50"/>
      <c r="AJ16" s="51"/>
      <c r="AK16" s="49">
        <v>-16000000</v>
      </c>
      <c r="AL16" s="50"/>
      <c r="AM16" s="51"/>
      <c r="AN16" s="49"/>
      <c r="AO16" s="50"/>
      <c r="AP16" s="50"/>
      <c r="AQ16" s="50"/>
      <c r="AR16" s="51"/>
      <c r="AS16" s="54">
        <v>-34000000</v>
      </c>
      <c r="AT16" s="50"/>
      <c r="AU16" s="55">
        <v>-2336000000</v>
      </c>
      <c r="AV16" s="51">
        <v>-451000000</v>
      </c>
      <c r="AW16" s="49">
        <v>623000000</v>
      </c>
      <c r="AX16" s="51"/>
      <c r="AY16" s="52"/>
      <c r="AZ16" s="54"/>
      <c r="BA16" s="51"/>
      <c r="BB16" s="49">
        <v>74000000</v>
      </c>
      <c r="BC16" s="50">
        <v>74000000</v>
      </c>
      <c r="BD16" s="51">
        <v>0</v>
      </c>
      <c r="BE16" s="54">
        <v>-41000000</v>
      </c>
      <c r="BF16" s="50"/>
      <c r="BG16" s="55">
        <v>205000000</v>
      </c>
      <c r="BH16" s="50">
        <v>39000000</v>
      </c>
      <c r="BI16" s="51"/>
      <c r="BJ16" s="54">
        <v>39000000</v>
      </c>
      <c r="BK16" s="50"/>
      <c r="BL16" s="56">
        <v>39000000</v>
      </c>
    </row>
    <row r="17" spans="1:64" x14ac:dyDescent="0.2">
      <c r="A17" s="47" t="s">
        <v>102</v>
      </c>
      <c r="B17" s="47" t="s">
        <v>103</v>
      </c>
      <c r="C17" s="47">
        <v>66050</v>
      </c>
      <c r="D17" s="47" t="s">
        <v>16</v>
      </c>
      <c r="E17" s="47">
        <v>2018</v>
      </c>
      <c r="F17" s="47" t="s">
        <v>1292</v>
      </c>
      <c r="G17" s="48">
        <v>43465</v>
      </c>
      <c r="H17" s="48">
        <v>43517</v>
      </c>
      <c r="I17" s="48">
        <v>43517</v>
      </c>
      <c r="J17" s="47">
        <v>492774600</v>
      </c>
      <c r="K17" s="47">
        <v>493758277</v>
      </c>
      <c r="L17" s="47" t="s">
        <v>1617</v>
      </c>
      <c r="M17" s="49">
        <v>1931300000</v>
      </c>
      <c r="N17" s="50">
        <v>1931300000</v>
      </c>
      <c r="O17" s="50">
        <v>0</v>
      </c>
      <c r="P17" s="51"/>
      <c r="Q17" s="52">
        <v>2286600000</v>
      </c>
      <c r="R17" s="49">
        <v>239800000</v>
      </c>
      <c r="S17" s="50"/>
      <c r="T17" s="50"/>
      <c r="U17" s="51"/>
      <c r="V17" s="49">
        <v>765500000</v>
      </c>
      <c r="W17" s="50"/>
      <c r="X17" s="50"/>
      <c r="Y17" s="50"/>
      <c r="Z17" s="51"/>
      <c r="AA17" s="52"/>
      <c r="AB17" s="53">
        <v>5223200000</v>
      </c>
      <c r="AC17" s="49">
        <v>-14600000</v>
      </c>
      <c r="AD17" s="50"/>
      <c r="AE17" s="50"/>
      <c r="AF17" s="50"/>
      <c r="AG17" s="50"/>
      <c r="AH17" s="50"/>
      <c r="AI17" s="50"/>
      <c r="AJ17" s="51"/>
      <c r="AK17" s="49">
        <v>-57800000</v>
      </c>
      <c r="AL17" s="50"/>
      <c r="AM17" s="51"/>
      <c r="AN17" s="49"/>
      <c r="AO17" s="50"/>
      <c r="AP17" s="50"/>
      <c r="AQ17" s="50"/>
      <c r="AR17" s="51"/>
      <c r="AS17" s="54">
        <v>-6281200000</v>
      </c>
      <c r="AT17" s="50"/>
      <c r="AU17" s="55">
        <v>-6353600000</v>
      </c>
      <c r="AV17" s="51">
        <v>-1255500000</v>
      </c>
      <c r="AW17" s="49">
        <v>2370000000</v>
      </c>
      <c r="AX17" s="51"/>
      <c r="AY17" s="52"/>
      <c r="AZ17" s="54"/>
      <c r="BA17" s="51"/>
      <c r="BB17" s="49">
        <v>73600000</v>
      </c>
      <c r="BC17" s="50">
        <v>73600000</v>
      </c>
      <c r="BD17" s="51"/>
      <c r="BE17" s="54">
        <v>-26200000</v>
      </c>
      <c r="BF17" s="50">
        <v>0</v>
      </c>
      <c r="BG17" s="55">
        <v>1161900000</v>
      </c>
      <c r="BH17" s="50">
        <v>31500000</v>
      </c>
      <c r="BI17" s="51">
        <v>0</v>
      </c>
      <c r="BJ17" s="54">
        <v>31500000</v>
      </c>
      <c r="BK17" s="50"/>
      <c r="BL17" s="56">
        <v>31500000</v>
      </c>
    </row>
    <row r="18" spans="1:64" x14ac:dyDescent="0.2">
      <c r="A18" s="47" t="s">
        <v>50</v>
      </c>
      <c r="B18" s="47" t="s">
        <v>51</v>
      </c>
      <c r="C18" s="47">
        <v>62329</v>
      </c>
      <c r="D18" s="47" t="s">
        <v>16</v>
      </c>
      <c r="E18" s="47">
        <v>2018</v>
      </c>
      <c r="F18" s="47" t="s">
        <v>1292</v>
      </c>
      <c r="G18" s="48">
        <v>43465</v>
      </c>
      <c r="H18" s="48">
        <v>43523</v>
      </c>
      <c r="I18" s="48">
        <v>43523</v>
      </c>
      <c r="J18" s="47">
        <v>662000000</v>
      </c>
      <c r="K18" s="47">
        <v>665000000</v>
      </c>
      <c r="L18" s="47" t="s">
        <v>1618</v>
      </c>
      <c r="M18" s="49">
        <v>1565000000</v>
      </c>
      <c r="N18" s="50"/>
      <c r="O18" s="50"/>
      <c r="P18" s="51"/>
      <c r="Q18" s="52">
        <v>1003000000</v>
      </c>
      <c r="R18" s="49">
        <v>-39000000</v>
      </c>
      <c r="S18" s="50"/>
      <c r="T18" s="50">
        <v>313000000</v>
      </c>
      <c r="U18" s="51">
        <v>-352000000</v>
      </c>
      <c r="V18" s="49">
        <v>-186000000</v>
      </c>
      <c r="W18" s="50">
        <v>-206000000</v>
      </c>
      <c r="X18" s="50">
        <v>-36000000</v>
      </c>
      <c r="Y18" s="50">
        <v>62000000</v>
      </c>
      <c r="Z18" s="51">
        <v>-6000000</v>
      </c>
      <c r="AA18" s="52"/>
      <c r="AB18" s="53">
        <v>2343000000</v>
      </c>
      <c r="AC18" s="49">
        <v>-2121000000</v>
      </c>
      <c r="AD18" s="50"/>
      <c r="AE18" s="50"/>
      <c r="AF18" s="50"/>
      <c r="AG18" s="50">
        <v>-2121000000</v>
      </c>
      <c r="AH18" s="50"/>
      <c r="AI18" s="50"/>
      <c r="AJ18" s="51"/>
      <c r="AK18" s="49"/>
      <c r="AL18" s="50"/>
      <c r="AM18" s="51"/>
      <c r="AN18" s="49">
        <v>1809000000</v>
      </c>
      <c r="AO18" s="50">
        <v>2020000000</v>
      </c>
      <c r="AP18" s="50">
        <v>-145000000</v>
      </c>
      <c r="AQ18" s="50"/>
      <c r="AR18" s="51">
        <v>-66000000</v>
      </c>
      <c r="AS18" s="54">
        <v>-193000000</v>
      </c>
      <c r="AT18" s="50"/>
      <c r="AU18" s="55">
        <v>-505000000</v>
      </c>
      <c r="AV18" s="51">
        <v>-344000000</v>
      </c>
      <c r="AW18" s="49">
        <v>-789000000</v>
      </c>
      <c r="AX18" s="51">
        <v>-373000000</v>
      </c>
      <c r="AY18" s="52">
        <v>-416000000</v>
      </c>
      <c r="AZ18" s="54">
        <v>-3344000000</v>
      </c>
      <c r="BA18" s="51">
        <v>2928000000</v>
      </c>
      <c r="BB18" s="49">
        <v>0</v>
      </c>
      <c r="BC18" s="50"/>
      <c r="BD18" s="51">
        <v>0</v>
      </c>
      <c r="BE18" s="54">
        <v>-510000000</v>
      </c>
      <c r="BF18" s="50"/>
      <c r="BG18" s="55">
        <v>-1643000000</v>
      </c>
      <c r="BH18" s="50">
        <v>195000000</v>
      </c>
      <c r="BI18" s="51">
        <v>74000000</v>
      </c>
      <c r="BJ18" s="54">
        <v>269000000</v>
      </c>
      <c r="BK18" s="50">
        <v>-54000000</v>
      </c>
      <c r="BL18" s="56">
        <v>215000000</v>
      </c>
    </row>
    <row r="19" spans="1:64" x14ac:dyDescent="0.2">
      <c r="A19" s="47" t="s">
        <v>155</v>
      </c>
      <c r="B19" s="47" t="s">
        <v>156</v>
      </c>
      <c r="C19" s="47">
        <v>66898</v>
      </c>
      <c r="D19" s="47" t="s">
        <v>16</v>
      </c>
      <c r="E19" s="47">
        <v>2018</v>
      </c>
      <c r="F19" s="47" t="s">
        <v>1292</v>
      </c>
      <c r="G19" s="48">
        <v>43465</v>
      </c>
      <c r="H19" s="48">
        <v>43504</v>
      </c>
      <c r="I19" s="48">
        <v>43504</v>
      </c>
      <c r="J19" s="47">
        <v>182700000</v>
      </c>
      <c r="K19" s="47">
        <v>182700000</v>
      </c>
      <c r="L19" s="47" t="s">
        <v>1619</v>
      </c>
      <c r="M19" s="49">
        <v>675900000</v>
      </c>
      <c r="N19" s="50">
        <v>675900000</v>
      </c>
      <c r="O19" s="50"/>
      <c r="P19" s="51"/>
      <c r="Q19" s="52">
        <v>419000000</v>
      </c>
      <c r="R19" s="49">
        <v>33900000</v>
      </c>
      <c r="S19" s="50">
        <v>13700000</v>
      </c>
      <c r="T19" s="50"/>
      <c r="U19" s="51">
        <v>20200000</v>
      </c>
      <c r="V19" s="49">
        <v>-363700000</v>
      </c>
      <c r="W19" s="50">
        <v>-783100000</v>
      </c>
      <c r="X19" s="50"/>
      <c r="Y19" s="50">
        <v>819700000</v>
      </c>
      <c r="Z19" s="51">
        <v>-400300000</v>
      </c>
      <c r="AA19" s="52"/>
      <c r="AB19" s="53">
        <v>765100000</v>
      </c>
      <c r="AC19" s="49">
        <v>-124400000</v>
      </c>
      <c r="AD19" s="50"/>
      <c r="AE19" s="50"/>
      <c r="AF19" s="50"/>
      <c r="AG19" s="50"/>
      <c r="AH19" s="50"/>
      <c r="AI19" s="50"/>
      <c r="AJ19" s="51"/>
      <c r="AK19" s="49"/>
      <c r="AL19" s="50"/>
      <c r="AM19" s="51"/>
      <c r="AN19" s="49">
        <v>-784800000</v>
      </c>
      <c r="AO19" s="50"/>
      <c r="AP19" s="50"/>
      <c r="AQ19" s="50"/>
      <c r="AR19" s="51">
        <v>-784800000</v>
      </c>
      <c r="AS19" s="54">
        <v>-1100000</v>
      </c>
      <c r="AT19" s="50"/>
      <c r="AU19" s="55">
        <v>-910300000</v>
      </c>
      <c r="AV19" s="51">
        <v>-301800000</v>
      </c>
      <c r="AW19" s="49">
        <v>507900000</v>
      </c>
      <c r="AX19" s="51"/>
      <c r="AY19" s="52"/>
      <c r="AZ19" s="54"/>
      <c r="BA19" s="51"/>
      <c r="BB19" s="49">
        <v>70600000</v>
      </c>
      <c r="BC19" s="50">
        <v>81900000</v>
      </c>
      <c r="BD19" s="51">
        <v>-11300000</v>
      </c>
      <c r="BE19" s="54">
        <v>-114700000</v>
      </c>
      <c r="BF19" s="50"/>
      <c r="BG19" s="55">
        <v>162000000</v>
      </c>
      <c r="BH19" s="50">
        <v>16800000</v>
      </c>
      <c r="BI19" s="51"/>
      <c r="BJ19" s="54">
        <v>16800000</v>
      </c>
      <c r="BK19" s="50">
        <v>-85000000</v>
      </c>
      <c r="BL19" s="56">
        <v>-68200000</v>
      </c>
    </row>
    <row r="20" spans="1:64" x14ac:dyDescent="0.2">
      <c r="A20" s="47" t="s">
        <v>61</v>
      </c>
      <c r="B20" s="47" t="s">
        <v>62</v>
      </c>
      <c r="C20" s="47">
        <v>69211</v>
      </c>
      <c r="D20" s="47" t="s">
        <v>16</v>
      </c>
      <c r="E20" s="47">
        <v>2018</v>
      </c>
      <c r="F20" s="47" t="s">
        <v>1292</v>
      </c>
      <c r="G20" s="48">
        <v>43465</v>
      </c>
      <c r="H20" s="48">
        <v>43524</v>
      </c>
      <c r="I20" s="48">
        <v>43524</v>
      </c>
      <c r="J20" s="47">
        <v>167312000</v>
      </c>
      <c r="K20" s="47">
        <v>169188000</v>
      </c>
      <c r="L20" s="47" t="s">
        <v>1620</v>
      </c>
      <c r="M20" s="49">
        <v>298373000</v>
      </c>
      <c r="N20" s="50"/>
      <c r="O20" s="50"/>
      <c r="P20" s="51"/>
      <c r="Q20" s="52">
        <v>434520000</v>
      </c>
      <c r="R20" s="49">
        <v>245128000</v>
      </c>
      <c r="S20" s="50">
        <v>183813000</v>
      </c>
      <c r="T20" s="50">
        <v>2339000</v>
      </c>
      <c r="U20" s="51">
        <v>58976000</v>
      </c>
      <c r="V20" s="49">
        <v>30306000</v>
      </c>
      <c r="W20" s="50">
        <v>-30445000</v>
      </c>
      <c r="X20" s="50"/>
      <c r="Y20" s="50">
        <v>42238000</v>
      </c>
      <c r="Z20" s="51">
        <v>18513000</v>
      </c>
      <c r="AA20" s="52"/>
      <c r="AB20" s="53">
        <v>1008327000</v>
      </c>
      <c r="AC20" s="49">
        <v>-217609000</v>
      </c>
      <c r="AD20" s="50"/>
      <c r="AE20" s="50"/>
      <c r="AF20" s="50"/>
      <c r="AG20" s="50">
        <v>-217609000</v>
      </c>
      <c r="AH20" s="50">
        <v>-217609000</v>
      </c>
      <c r="AI20" s="50"/>
      <c r="AJ20" s="51"/>
      <c r="AK20" s="49">
        <v>-98647000</v>
      </c>
      <c r="AL20" s="50">
        <v>775050000</v>
      </c>
      <c r="AM20" s="51">
        <v>-873697000</v>
      </c>
      <c r="AN20" s="49">
        <v>-79000</v>
      </c>
      <c r="AO20" s="50"/>
      <c r="AP20" s="50"/>
      <c r="AQ20" s="50"/>
      <c r="AR20" s="51">
        <v>-79000</v>
      </c>
      <c r="AS20" s="54">
        <v>-190198000</v>
      </c>
      <c r="AT20" s="50"/>
      <c r="AU20" s="55">
        <v>-506533000</v>
      </c>
      <c r="AV20" s="51"/>
      <c r="AW20" s="49">
        <v>990390000</v>
      </c>
      <c r="AX20" s="51"/>
      <c r="AY20" s="52">
        <v>990390000</v>
      </c>
      <c r="AZ20" s="54">
        <v>-261740000</v>
      </c>
      <c r="BA20" s="51">
        <v>1252130000</v>
      </c>
      <c r="BB20" s="49">
        <v>-687392000</v>
      </c>
      <c r="BC20" s="50">
        <v>62608000</v>
      </c>
      <c r="BD20" s="51">
        <v>-750000000</v>
      </c>
      <c r="BE20" s="54">
        <v>-69390000</v>
      </c>
      <c r="BF20" s="50"/>
      <c r="BG20" s="55">
        <v>233608000</v>
      </c>
      <c r="BH20" s="50">
        <v>735402000</v>
      </c>
      <c r="BI20" s="51"/>
      <c r="BJ20" s="54">
        <v>735402000</v>
      </c>
      <c r="BK20" s="50">
        <v>-12844000</v>
      </c>
      <c r="BL20" s="56">
        <v>722558000</v>
      </c>
    </row>
    <row r="21" spans="1:64" x14ac:dyDescent="0.2">
      <c r="A21" s="47" t="s">
        <v>67</v>
      </c>
      <c r="B21" s="47" t="s">
        <v>68</v>
      </c>
      <c r="C21" s="47">
        <v>132877</v>
      </c>
      <c r="D21" s="47" t="s">
        <v>16</v>
      </c>
      <c r="E21" s="47">
        <v>2018</v>
      </c>
      <c r="F21" s="47" t="s">
        <v>1292</v>
      </c>
      <c r="G21" s="48">
        <v>43465</v>
      </c>
      <c r="H21" s="48">
        <v>43523</v>
      </c>
      <c r="I21" s="48">
        <v>43523</v>
      </c>
      <c r="J21" s="47">
        <v>108427000</v>
      </c>
      <c r="K21" s="47">
        <v>109458000</v>
      </c>
      <c r="L21" s="47" t="s">
        <v>1621</v>
      </c>
      <c r="M21" s="49">
        <v>739139000</v>
      </c>
      <c r="N21" s="50"/>
      <c r="O21" s="50"/>
      <c r="P21" s="51"/>
      <c r="Q21" s="52">
        <v>200698000</v>
      </c>
      <c r="R21" s="49">
        <v>-241707000</v>
      </c>
      <c r="S21" s="50">
        <v>15228000</v>
      </c>
      <c r="T21" s="50">
        <v>49164000</v>
      </c>
      <c r="U21" s="51">
        <v>-306099000</v>
      </c>
      <c r="V21" s="49">
        <v>-151965000</v>
      </c>
      <c r="W21" s="50">
        <v>-97448000</v>
      </c>
      <c r="X21" s="50">
        <v>-124067000</v>
      </c>
      <c r="Y21" s="50">
        <v>73730000</v>
      </c>
      <c r="Z21" s="51">
        <v>-4180000</v>
      </c>
      <c r="AA21" s="52"/>
      <c r="AB21" s="53">
        <v>546165000</v>
      </c>
      <c r="AC21" s="49">
        <v>-699991000</v>
      </c>
      <c r="AD21" s="50"/>
      <c r="AE21" s="50"/>
      <c r="AF21" s="50"/>
      <c r="AG21" s="50"/>
      <c r="AH21" s="50"/>
      <c r="AI21" s="50"/>
      <c r="AJ21" s="51">
        <v>-699991000</v>
      </c>
      <c r="AK21" s="49"/>
      <c r="AL21" s="50"/>
      <c r="AM21" s="51"/>
      <c r="AN21" s="49">
        <v>402166000</v>
      </c>
      <c r="AO21" s="50">
        <v>413569000</v>
      </c>
      <c r="AP21" s="50"/>
      <c r="AQ21" s="50"/>
      <c r="AR21" s="51">
        <v>-11403000</v>
      </c>
      <c r="AS21" s="54">
        <v>-5870000</v>
      </c>
      <c r="AT21" s="50"/>
      <c r="AU21" s="55">
        <v>-303695000</v>
      </c>
      <c r="AV21" s="51">
        <v>-144596000</v>
      </c>
      <c r="AW21" s="49">
        <v>0</v>
      </c>
      <c r="AX21" s="51"/>
      <c r="AY21" s="52">
        <v>0</v>
      </c>
      <c r="AZ21" s="54">
        <v>0</v>
      </c>
      <c r="BA21" s="51">
        <v>0</v>
      </c>
      <c r="BB21" s="49">
        <v>-496367000</v>
      </c>
      <c r="BC21" s="50">
        <v>3633000</v>
      </c>
      <c r="BD21" s="51">
        <v>-500000000</v>
      </c>
      <c r="BE21" s="54">
        <v>-145563000</v>
      </c>
      <c r="BF21" s="50"/>
      <c r="BG21" s="55">
        <v>-786526000</v>
      </c>
      <c r="BH21" s="50">
        <v>-544056000</v>
      </c>
      <c r="BI21" s="51"/>
      <c r="BJ21" s="54">
        <v>-544056000</v>
      </c>
      <c r="BK21" s="50">
        <v>-37927000</v>
      </c>
      <c r="BL21" s="56">
        <v>-581983000</v>
      </c>
    </row>
    <row r="22" spans="1:64" x14ac:dyDescent="0.2">
      <c r="A22" s="47" t="s">
        <v>77</v>
      </c>
      <c r="B22" s="47" t="s">
        <v>78</v>
      </c>
      <c r="C22" s="47">
        <v>445691</v>
      </c>
      <c r="D22" s="47" t="s">
        <v>16</v>
      </c>
      <c r="E22" s="47">
        <v>2018</v>
      </c>
      <c r="F22" s="47" t="s">
        <v>1292</v>
      </c>
      <c r="G22" s="48">
        <v>43465</v>
      </c>
      <c r="H22" s="48">
        <v>43524</v>
      </c>
      <c r="I22" s="48">
        <v>43524</v>
      </c>
      <c r="J22" s="47">
        <v>80064000</v>
      </c>
      <c r="K22" s="47">
        <v>81357000</v>
      </c>
      <c r="L22" s="47" t="s">
        <v>1622</v>
      </c>
      <c r="M22" s="49">
        <v>400235000</v>
      </c>
      <c r="N22" s="50"/>
      <c r="O22" s="50"/>
      <c r="P22" s="51"/>
      <c r="Q22" s="52">
        <v>54727000</v>
      </c>
      <c r="R22" s="49">
        <v>81028000</v>
      </c>
      <c r="S22" s="50"/>
      <c r="T22" s="50"/>
      <c r="U22" s="51"/>
      <c r="V22" s="49">
        <v>18691000</v>
      </c>
      <c r="W22" s="50"/>
      <c r="X22" s="50"/>
      <c r="Y22" s="50"/>
      <c r="Z22" s="51"/>
      <c r="AA22" s="52"/>
      <c r="AB22" s="53">
        <v>554681000</v>
      </c>
      <c r="AC22" s="49">
        <v>-223312000</v>
      </c>
      <c r="AD22" s="50"/>
      <c r="AE22" s="50"/>
      <c r="AF22" s="50"/>
      <c r="AG22" s="50"/>
      <c r="AH22" s="50"/>
      <c r="AI22" s="50"/>
      <c r="AJ22" s="51"/>
      <c r="AK22" s="49">
        <v>204474000</v>
      </c>
      <c r="AL22" s="50"/>
      <c r="AM22" s="51"/>
      <c r="AN22" s="49">
        <v>-5000000</v>
      </c>
      <c r="AO22" s="50"/>
      <c r="AP22" s="50"/>
      <c r="AQ22" s="50"/>
      <c r="AR22" s="51"/>
      <c r="AS22" s="54">
        <v>30765000</v>
      </c>
      <c r="AT22" s="50"/>
      <c r="AU22" s="55">
        <v>6927000</v>
      </c>
      <c r="AV22" s="51"/>
      <c r="AW22" s="49"/>
      <c r="AX22" s="51"/>
      <c r="AY22" s="52"/>
      <c r="AZ22" s="54"/>
      <c r="BA22" s="51"/>
      <c r="BB22" s="49">
        <v>-283367000</v>
      </c>
      <c r="BC22" s="50">
        <v>16635000</v>
      </c>
      <c r="BD22" s="51">
        <v>-300002000</v>
      </c>
      <c r="BE22" s="54">
        <v>-86067000</v>
      </c>
      <c r="BF22" s="50"/>
      <c r="BG22" s="55">
        <v>-369434000</v>
      </c>
      <c r="BH22" s="50">
        <v>192174000</v>
      </c>
      <c r="BI22" s="51"/>
      <c r="BJ22" s="54">
        <v>192174000</v>
      </c>
      <c r="BK22" s="50">
        <v>-4733000</v>
      </c>
      <c r="BL22" s="56">
        <v>187441000</v>
      </c>
    </row>
    <row r="23" spans="1:64" x14ac:dyDescent="0.2">
      <c r="A23" s="47" t="s">
        <v>64</v>
      </c>
      <c r="B23" s="47" t="s">
        <v>65</v>
      </c>
      <c r="C23" s="47">
        <v>65470</v>
      </c>
      <c r="D23" s="47" t="s">
        <v>16</v>
      </c>
      <c r="E23" s="47">
        <v>2018</v>
      </c>
      <c r="F23" s="47" t="s">
        <v>1292</v>
      </c>
      <c r="G23" s="48">
        <v>43465</v>
      </c>
      <c r="H23" s="48">
        <v>43511</v>
      </c>
      <c r="I23" s="48">
        <v>43511</v>
      </c>
      <c r="J23" s="47">
        <v>123230000</v>
      </c>
      <c r="K23" s="47">
        <v>123975000</v>
      </c>
      <c r="L23" s="47" t="s">
        <v>1623</v>
      </c>
      <c r="M23" s="49">
        <v>437000000</v>
      </c>
      <c r="N23" s="50"/>
      <c r="O23" s="50"/>
      <c r="P23" s="51"/>
      <c r="Q23" s="52">
        <v>398000000</v>
      </c>
      <c r="R23" s="49">
        <v>202000000</v>
      </c>
      <c r="S23" s="50"/>
      <c r="T23" s="50">
        <v>146000000</v>
      </c>
      <c r="U23" s="51">
        <v>56000000</v>
      </c>
      <c r="V23" s="49">
        <v>158000000</v>
      </c>
      <c r="W23" s="50">
        <v>-25000000</v>
      </c>
      <c r="X23" s="50"/>
      <c r="Y23" s="50"/>
      <c r="Z23" s="51">
        <v>183000000</v>
      </c>
      <c r="AA23" s="52"/>
      <c r="AB23" s="53">
        <v>1195000000</v>
      </c>
      <c r="AC23" s="49">
        <v>-960000000</v>
      </c>
      <c r="AD23" s="50"/>
      <c r="AE23" s="50"/>
      <c r="AF23" s="50"/>
      <c r="AG23" s="50"/>
      <c r="AH23" s="50"/>
      <c r="AI23" s="50"/>
      <c r="AJ23" s="51"/>
      <c r="AK23" s="49">
        <v>282000000</v>
      </c>
      <c r="AL23" s="50">
        <v>1116000000</v>
      </c>
      <c r="AM23" s="51">
        <v>-834000000</v>
      </c>
      <c r="AN23" s="49">
        <v>0</v>
      </c>
      <c r="AO23" s="50"/>
      <c r="AP23" s="50"/>
      <c r="AQ23" s="50"/>
      <c r="AR23" s="51"/>
      <c r="AS23" s="54">
        <v>47000000</v>
      </c>
      <c r="AT23" s="50"/>
      <c r="AU23" s="55">
        <v>-631000000</v>
      </c>
      <c r="AV23" s="51">
        <v>-158000000</v>
      </c>
      <c r="AW23" s="49">
        <v>-468000000</v>
      </c>
      <c r="AX23" s="51"/>
      <c r="AY23" s="52">
        <v>-468000000</v>
      </c>
      <c r="AZ23" s="54">
        <v>-807000000</v>
      </c>
      <c r="BA23" s="51">
        <v>339000000</v>
      </c>
      <c r="BB23" s="49">
        <v>-50000000</v>
      </c>
      <c r="BC23" s="50"/>
      <c r="BD23" s="51">
        <v>-50000000</v>
      </c>
      <c r="BE23" s="54">
        <v>29000000</v>
      </c>
      <c r="BF23" s="50"/>
      <c r="BG23" s="55">
        <v>-647000000</v>
      </c>
      <c r="BH23" s="50">
        <v>-83000000</v>
      </c>
      <c r="BI23" s="51"/>
      <c r="BJ23" s="54">
        <v>-83000000</v>
      </c>
      <c r="BK23" s="50"/>
      <c r="BL23" s="56">
        <v>-83000000</v>
      </c>
    </row>
    <row r="24" spans="1:64" x14ac:dyDescent="0.2">
      <c r="A24" s="47" t="s">
        <v>80</v>
      </c>
      <c r="B24" s="47" t="s">
        <v>81</v>
      </c>
      <c r="C24" s="47">
        <v>69109</v>
      </c>
      <c r="D24" s="47" t="s">
        <v>16</v>
      </c>
      <c r="E24" s="47">
        <v>2018</v>
      </c>
      <c r="F24" s="47" t="s">
        <v>1292</v>
      </c>
      <c r="G24" s="48">
        <v>43465</v>
      </c>
      <c r="H24" s="48">
        <v>43515</v>
      </c>
      <c r="I24" s="48">
        <v>43515</v>
      </c>
      <c r="J24" s="47">
        <v>95000000</v>
      </c>
      <c r="K24" s="47">
        <v>95700000</v>
      </c>
      <c r="L24" s="47" t="s">
        <v>1624</v>
      </c>
      <c r="M24" s="49">
        <v>435400000</v>
      </c>
      <c r="N24" s="50">
        <v>435400000</v>
      </c>
      <c r="O24" s="50"/>
      <c r="P24" s="51"/>
      <c r="Q24" s="52">
        <v>86200000</v>
      </c>
      <c r="R24" s="49">
        <v>-52800000</v>
      </c>
      <c r="S24" s="50">
        <v>19600000</v>
      </c>
      <c r="T24" s="50">
        <v>-64400000</v>
      </c>
      <c r="U24" s="51">
        <v>-8000000</v>
      </c>
      <c r="V24" s="49">
        <v>-11000000</v>
      </c>
      <c r="W24" s="50">
        <v>-8600000</v>
      </c>
      <c r="X24" s="50">
        <v>-19700000</v>
      </c>
      <c r="Y24" s="50">
        <v>33900000</v>
      </c>
      <c r="Z24" s="51">
        <v>-16600000</v>
      </c>
      <c r="AA24" s="52"/>
      <c r="AB24" s="53">
        <v>457800000</v>
      </c>
      <c r="AC24" s="49">
        <v>-48900000</v>
      </c>
      <c r="AD24" s="50">
        <v>200000</v>
      </c>
      <c r="AE24" s="50">
        <v>200000</v>
      </c>
      <c r="AF24" s="50"/>
      <c r="AG24" s="50">
        <v>-49100000</v>
      </c>
      <c r="AH24" s="50"/>
      <c r="AI24" s="50"/>
      <c r="AJ24" s="51"/>
      <c r="AK24" s="49">
        <v>-14300000</v>
      </c>
      <c r="AL24" s="50">
        <v>0</v>
      </c>
      <c r="AM24" s="51">
        <v>-14300000</v>
      </c>
      <c r="AN24" s="49">
        <v>-376100000</v>
      </c>
      <c r="AO24" s="50">
        <v>0</v>
      </c>
      <c r="AP24" s="50"/>
      <c r="AQ24" s="50"/>
      <c r="AR24" s="51">
        <v>-376100000</v>
      </c>
      <c r="AS24" s="54">
        <v>-4500000</v>
      </c>
      <c r="AT24" s="50"/>
      <c r="AU24" s="55">
        <v>-443800000</v>
      </c>
      <c r="AV24" s="51">
        <v>-79400000</v>
      </c>
      <c r="AW24" s="49">
        <v>-36100000</v>
      </c>
      <c r="AX24" s="51">
        <v>-600000</v>
      </c>
      <c r="AY24" s="52">
        <v>-35500000</v>
      </c>
      <c r="AZ24" s="54">
        <v>-150500000</v>
      </c>
      <c r="BA24" s="51">
        <v>115000000</v>
      </c>
      <c r="BB24" s="49">
        <v>-64100000</v>
      </c>
      <c r="BC24" s="50">
        <v>3200000</v>
      </c>
      <c r="BD24" s="51">
        <v>-67300000</v>
      </c>
      <c r="BE24" s="54">
        <v>-3800000</v>
      </c>
      <c r="BF24" s="50"/>
      <c r="BG24" s="55">
        <v>-183400000</v>
      </c>
      <c r="BH24" s="50">
        <v>-169400000</v>
      </c>
      <c r="BI24" s="51"/>
      <c r="BJ24" s="54">
        <v>-169400000</v>
      </c>
      <c r="BK24" s="50">
        <v>-6200000</v>
      </c>
      <c r="BL24" s="56">
        <v>-175600000</v>
      </c>
    </row>
    <row r="25" spans="1:64" x14ac:dyDescent="0.2">
      <c r="A25" s="47" t="s">
        <v>74</v>
      </c>
      <c r="B25" s="47" t="s">
        <v>75</v>
      </c>
      <c r="C25" s="47">
        <v>65359</v>
      </c>
      <c r="D25" s="47" t="s">
        <v>16</v>
      </c>
      <c r="E25" s="47">
        <v>2018</v>
      </c>
      <c r="F25" s="47" t="s">
        <v>1292</v>
      </c>
      <c r="G25" s="48">
        <v>43465</v>
      </c>
      <c r="H25" s="48">
        <v>43502</v>
      </c>
      <c r="I25" s="48">
        <v>43502</v>
      </c>
      <c r="J25" s="47">
        <v>222700000</v>
      </c>
      <c r="K25" s="47">
        <v>224500000</v>
      </c>
      <c r="L25" s="47" t="s">
        <v>1625</v>
      </c>
      <c r="M25" s="49">
        <v>77600000</v>
      </c>
      <c r="N25" s="50"/>
      <c r="O25" s="50"/>
      <c r="P25" s="51"/>
      <c r="Q25" s="52">
        <v>405300000</v>
      </c>
      <c r="R25" s="49">
        <v>377300000</v>
      </c>
      <c r="S25" s="50"/>
      <c r="T25" s="50"/>
      <c r="U25" s="51"/>
      <c r="V25" s="49">
        <v>-434200000</v>
      </c>
      <c r="W25" s="50"/>
      <c r="X25" s="50"/>
      <c r="Y25" s="50"/>
      <c r="Z25" s="51"/>
      <c r="AA25" s="52"/>
      <c r="AB25" s="53">
        <v>426000000</v>
      </c>
      <c r="AC25" s="49">
        <v>-213000000</v>
      </c>
      <c r="AD25" s="50"/>
      <c r="AE25" s="50"/>
      <c r="AF25" s="50"/>
      <c r="AG25" s="50"/>
      <c r="AH25" s="50"/>
      <c r="AI25" s="50"/>
      <c r="AJ25" s="51"/>
      <c r="AK25" s="49">
        <v>680700000</v>
      </c>
      <c r="AL25" s="50"/>
      <c r="AM25" s="51"/>
      <c r="AN25" s="49"/>
      <c r="AO25" s="50"/>
      <c r="AP25" s="50"/>
      <c r="AQ25" s="50"/>
      <c r="AR25" s="51"/>
      <c r="AS25" s="54">
        <v>2800000</v>
      </c>
      <c r="AT25" s="50"/>
      <c r="AU25" s="55">
        <v>470500000</v>
      </c>
      <c r="AV25" s="51"/>
      <c r="AW25" s="49">
        <v>-43800000</v>
      </c>
      <c r="AX25" s="51"/>
      <c r="AY25" s="52"/>
      <c r="AZ25" s="54"/>
      <c r="BA25" s="51"/>
      <c r="BB25" s="49">
        <v>-37700000</v>
      </c>
      <c r="BC25" s="50"/>
      <c r="BD25" s="51"/>
      <c r="BE25" s="54">
        <v>-20900000</v>
      </c>
      <c r="BF25" s="50"/>
      <c r="BG25" s="55">
        <v>-102400000</v>
      </c>
      <c r="BH25" s="50">
        <v>794100000</v>
      </c>
      <c r="BI25" s="51"/>
      <c r="BJ25" s="54">
        <v>794100000</v>
      </c>
      <c r="BK25" s="50">
        <v>-11200000</v>
      </c>
      <c r="BL25" s="56">
        <v>782900000</v>
      </c>
    </row>
    <row r="26" spans="1:64" x14ac:dyDescent="0.2">
      <c r="A26" s="47" t="s">
        <v>143</v>
      </c>
      <c r="B26" s="47" t="s">
        <v>144</v>
      </c>
      <c r="C26" s="47">
        <v>67102</v>
      </c>
      <c r="D26" s="47" t="s">
        <v>16</v>
      </c>
      <c r="E26" s="47">
        <v>2018</v>
      </c>
      <c r="F26" s="47" t="s">
        <v>1292</v>
      </c>
      <c r="G26" s="48">
        <v>43404</v>
      </c>
      <c r="H26" s="48">
        <v>43447</v>
      </c>
      <c r="I26" s="48">
        <v>43447</v>
      </c>
      <c r="J26" s="47">
        <v>1013000000</v>
      </c>
      <c r="K26" s="47">
        <v>1026000000</v>
      </c>
      <c r="L26" s="47" t="s">
        <v>1626</v>
      </c>
      <c r="M26" s="49">
        <v>3313000000</v>
      </c>
      <c r="N26" s="50"/>
      <c r="O26" s="50"/>
      <c r="P26" s="51"/>
      <c r="Q26" s="52">
        <v>457000000</v>
      </c>
      <c r="R26" s="49">
        <v>352000000</v>
      </c>
      <c r="S26" s="50">
        <v>258000000</v>
      </c>
      <c r="T26" s="50">
        <v>94000000</v>
      </c>
      <c r="U26" s="51"/>
      <c r="V26" s="49">
        <v>-335000000</v>
      </c>
      <c r="W26" s="50">
        <v>-226000000</v>
      </c>
      <c r="X26" s="50">
        <v>-792000000</v>
      </c>
      <c r="Y26" s="50"/>
      <c r="Z26" s="51">
        <v>683000000</v>
      </c>
      <c r="AA26" s="52"/>
      <c r="AB26" s="53">
        <v>3787000000</v>
      </c>
      <c r="AC26" s="49">
        <v>-622000000</v>
      </c>
      <c r="AD26" s="50"/>
      <c r="AE26" s="50"/>
      <c r="AF26" s="50"/>
      <c r="AG26" s="50">
        <v>-622000000</v>
      </c>
      <c r="AH26" s="50">
        <v>-622000000</v>
      </c>
      <c r="AI26" s="50"/>
      <c r="AJ26" s="51"/>
      <c r="AK26" s="49">
        <v>1199000000</v>
      </c>
      <c r="AL26" s="50">
        <v>3276000000</v>
      </c>
      <c r="AM26" s="51">
        <v>-2077000000</v>
      </c>
      <c r="AN26" s="49">
        <v>-6000000</v>
      </c>
      <c r="AO26" s="50"/>
      <c r="AP26" s="50"/>
      <c r="AQ26" s="50"/>
      <c r="AR26" s="51">
        <v>-6000000</v>
      </c>
      <c r="AS26" s="54"/>
      <c r="AT26" s="50"/>
      <c r="AU26" s="55">
        <v>571000000</v>
      </c>
      <c r="AV26" s="51">
        <v>-605000000</v>
      </c>
      <c r="AW26" s="49">
        <v>0</v>
      </c>
      <c r="AX26" s="51"/>
      <c r="AY26" s="52"/>
      <c r="AZ26" s="54"/>
      <c r="BA26" s="51"/>
      <c r="BB26" s="49">
        <v>-5159000000</v>
      </c>
      <c r="BC26" s="50">
        <v>124000000</v>
      </c>
      <c r="BD26" s="51">
        <v>-5283000000</v>
      </c>
      <c r="BE26" s="54">
        <v>-164000000</v>
      </c>
      <c r="BF26" s="50"/>
      <c r="BG26" s="55">
        <v>-5928000000</v>
      </c>
      <c r="BH26" s="50">
        <v>-1570000000</v>
      </c>
      <c r="BI26" s="51"/>
      <c r="BJ26" s="54">
        <v>-1570000000</v>
      </c>
      <c r="BK26" s="50"/>
      <c r="BL26" s="56">
        <v>-1570000000</v>
      </c>
    </row>
    <row r="27" spans="1:64" x14ac:dyDescent="0.2">
      <c r="A27" s="47" t="s">
        <v>47</v>
      </c>
      <c r="B27" s="47" t="s">
        <v>48</v>
      </c>
      <c r="C27" s="47">
        <v>191397</v>
      </c>
      <c r="D27" s="47" t="s">
        <v>16</v>
      </c>
      <c r="E27" s="47">
        <v>2018</v>
      </c>
      <c r="F27" s="47" t="s">
        <v>1292</v>
      </c>
      <c r="G27" s="48">
        <v>43465</v>
      </c>
      <c r="H27" s="48">
        <v>43504</v>
      </c>
      <c r="I27" s="48">
        <v>43504</v>
      </c>
      <c r="J27" s="47">
        <v>982000000</v>
      </c>
      <c r="K27" s="47">
        <v>1064000000</v>
      </c>
      <c r="L27" s="47" t="s">
        <v>1627</v>
      </c>
      <c r="M27" s="49">
        <v>337000000</v>
      </c>
      <c r="N27" s="50"/>
      <c r="O27" s="50"/>
      <c r="P27" s="51"/>
      <c r="Q27" s="52">
        <v>170000000</v>
      </c>
      <c r="R27" s="49">
        <v>227000000</v>
      </c>
      <c r="S27" s="50"/>
      <c r="T27" s="50"/>
      <c r="U27" s="51"/>
      <c r="V27" s="49">
        <v>-727000000</v>
      </c>
      <c r="W27" s="50"/>
      <c r="X27" s="50"/>
      <c r="Y27" s="50"/>
      <c r="Z27" s="51"/>
      <c r="AA27" s="52"/>
      <c r="AB27" s="53">
        <v>7000000</v>
      </c>
      <c r="AC27" s="49">
        <v>-136000000</v>
      </c>
      <c r="AD27" s="50"/>
      <c r="AE27" s="50"/>
      <c r="AF27" s="50"/>
      <c r="AG27" s="50"/>
      <c r="AH27" s="50"/>
      <c r="AI27" s="50"/>
      <c r="AJ27" s="51"/>
      <c r="AK27" s="49">
        <v>-78000000</v>
      </c>
      <c r="AL27" s="50"/>
      <c r="AM27" s="51"/>
      <c r="AN27" s="49">
        <v>0</v>
      </c>
      <c r="AO27" s="50"/>
      <c r="AP27" s="50"/>
      <c r="AQ27" s="50"/>
      <c r="AR27" s="51"/>
      <c r="AS27" s="54">
        <v>71000000</v>
      </c>
      <c r="AT27" s="50"/>
      <c r="AU27" s="55">
        <v>-143000000</v>
      </c>
      <c r="AV27" s="51"/>
      <c r="AW27" s="49">
        <v>-41000000</v>
      </c>
      <c r="AX27" s="51"/>
      <c r="AY27" s="52"/>
      <c r="AZ27" s="54"/>
      <c r="BA27" s="51"/>
      <c r="BB27" s="49">
        <v>70000000</v>
      </c>
      <c r="BC27" s="50">
        <v>70000000</v>
      </c>
      <c r="BD27" s="51"/>
      <c r="BE27" s="54">
        <v>-1000000</v>
      </c>
      <c r="BF27" s="50"/>
      <c r="BG27" s="55">
        <v>28000000</v>
      </c>
      <c r="BH27" s="50">
        <v>-108000000</v>
      </c>
      <c r="BI27" s="51"/>
      <c r="BJ27" s="54">
        <v>-108000000</v>
      </c>
      <c r="BK27" s="50"/>
      <c r="BL27" s="56">
        <v>-108000000</v>
      </c>
    </row>
    <row r="28" spans="1:64" x14ac:dyDescent="0.2">
      <c r="A28" s="47" t="s">
        <v>118</v>
      </c>
      <c r="B28" s="47" t="s">
        <v>119</v>
      </c>
      <c r="C28" s="47">
        <v>67669</v>
      </c>
      <c r="D28" s="47" t="s">
        <v>16</v>
      </c>
      <c r="E28" s="47">
        <v>2018</v>
      </c>
      <c r="F28" s="47" t="s">
        <v>1292</v>
      </c>
      <c r="G28" s="48">
        <v>43465</v>
      </c>
      <c r="H28" s="48">
        <v>43517</v>
      </c>
      <c r="I28" s="48">
        <v>43517</v>
      </c>
      <c r="J28" s="47">
        <v>230823000</v>
      </c>
      <c r="K28" s="47">
        <v>232712000</v>
      </c>
      <c r="L28" s="47" t="s">
        <v>1628</v>
      </c>
      <c r="M28" s="49">
        <v>777933000</v>
      </c>
      <c r="N28" s="50"/>
      <c r="O28" s="50"/>
      <c r="P28" s="51"/>
      <c r="Q28" s="52">
        <v>199490000</v>
      </c>
      <c r="R28" s="49">
        <v>-53348000</v>
      </c>
      <c r="S28" s="50"/>
      <c r="T28" s="50"/>
      <c r="U28" s="51"/>
      <c r="V28" s="49">
        <v>1443000</v>
      </c>
      <c r="W28" s="50"/>
      <c r="X28" s="50"/>
      <c r="Y28" s="50"/>
      <c r="Z28" s="51"/>
      <c r="AA28" s="52"/>
      <c r="AB28" s="53">
        <v>925518000</v>
      </c>
      <c r="AC28" s="49">
        <v>-79506000</v>
      </c>
      <c r="AD28" s="50"/>
      <c r="AE28" s="50"/>
      <c r="AF28" s="50"/>
      <c r="AG28" s="50"/>
      <c r="AH28" s="50"/>
      <c r="AI28" s="50"/>
      <c r="AJ28" s="51"/>
      <c r="AK28" s="49"/>
      <c r="AL28" s="50"/>
      <c r="AM28" s="51"/>
      <c r="AN28" s="49">
        <v>-1129305000</v>
      </c>
      <c r="AO28" s="50"/>
      <c r="AP28" s="50"/>
      <c r="AQ28" s="50"/>
      <c r="AR28" s="51"/>
      <c r="AS28" s="54">
        <v>-1233000</v>
      </c>
      <c r="AT28" s="50"/>
      <c r="AU28" s="55">
        <v>-1210044000</v>
      </c>
      <c r="AV28" s="51">
        <v>-128911000</v>
      </c>
      <c r="AW28" s="49">
        <v>513399000</v>
      </c>
      <c r="AX28" s="51"/>
      <c r="AY28" s="52"/>
      <c r="AZ28" s="54"/>
      <c r="BA28" s="51"/>
      <c r="BB28" s="49">
        <v>-337657000</v>
      </c>
      <c r="BC28" s="50"/>
      <c r="BD28" s="51"/>
      <c r="BE28" s="54">
        <v>-33791000</v>
      </c>
      <c r="BF28" s="50"/>
      <c r="BG28" s="55">
        <v>13040000</v>
      </c>
      <c r="BH28" s="50">
        <v>-271486000</v>
      </c>
      <c r="BI28" s="51"/>
      <c r="BJ28" s="54">
        <v>-271486000</v>
      </c>
      <c r="BK28" s="50">
        <v>-20839000</v>
      </c>
      <c r="BL28" s="56">
        <v>-292325000</v>
      </c>
    </row>
    <row r="29" spans="1:64" x14ac:dyDescent="0.2">
      <c r="A29" s="47" t="s">
        <v>121</v>
      </c>
      <c r="B29" s="47" t="s">
        <v>122</v>
      </c>
      <c r="C29" s="47">
        <v>65735</v>
      </c>
      <c r="D29" s="47" t="s">
        <v>16</v>
      </c>
      <c r="E29" s="47">
        <v>2018</v>
      </c>
      <c r="F29" s="47" t="s">
        <v>1292</v>
      </c>
      <c r="G29" s="48">
        <v>43465</v>
      </c>
      <c r="H29" s="48">
        <v>43509</v>
      </c>
      <c r="I29" s="48">
        <v>43509</v>
      </c>
      <c r="J29" s="47">
        <v>661000000</v>
      </c>
      <c r="K29" s="47">
        <v>665000000</v>
      </c>
      <c r="L29" s="47" t="s">
        <v>1629</v>
      </c>
      <c r="M29" s="49">
        <v>8394000000</v>
      </c>
      <c r="N29" s="50"/>
      <c r="O29" s="50"/>
      <c r="P29" s="51"/>
      <c r="Q29" s="52">
        <v>1946000000</v>
      </c>
      <c r="R29" s="49">
        <v>334000000</v>
      </c>
      <c r="S29" s="50"/>
      <c r="T29" s="50"/>
      <c r="U29" s="51"/>
      <c r="V29" s="49">
        <v>622000000</v>
      </c>
      <c r="W29" s="50"/>
      <c r="X29" s="50"/>
      <c r="Y29" s="50"/>
      <c r="Z29" s="51"/>
      <c r="AA29" s="52"/>
      <c r="AB29" s="53">
        <v>11296000000</v>
      </c>
      <c r="AC29" s="49">
        <v>-738000000</v>
      </c>
      <c r="AD29" s="50"/>
      <c r="AE29" s="50"/>
      <c r="AF29" s="50"/>
      <c r="AG29" s="50"/>
      <c r="AH29" s="50"/>
      <c r="AI29" s="50"/>
      <c r="AJ29" s="51"/>
      <c r="AK29" s="49">
        <v>15027000000</v>
      </c>
      <c r="AL29" s="50"/>
      <c r="AM29" s="51"/>
      <c r="AN29" s="49">
        <v>195000000</v>
      </c>
      <c r="AO29" s="50"/>
      <c r="AP29" s="50"/>
      <c r="AQ29" s="50"/>
      <c r="AR29" s="51"/>
      <c r="AS29" s="54">
        <v>-145000000</v>
      </c>
      <c r="AT29" s="50"/>
      <c r="AU29" s="55">
        <v>14339000000</v>
      </c>
      <c r="AV29" s="51">
        <v>-3507000000</v>
      </c>
      <c r="AW29" s="49">
        <v>-1121000000</v>
      </c>
      <c r="AX29" s="51"/>
      <c r="AY29" s="52"/>
      <c r="AZ29" s="54"/>
      <c r="BA29" s="51"/>
      <c r="BB29" s="49">
        <v>-17794000000</v>
      </c>
      <c r="BC29" s="50"/>
      <c r="BD29" s="51"/>
      <c r="BE29" s="54">
        <v>-68000000</v>
      </c>
      <c r="BF29" s="50"/>
      <c r="BG29" s="55">
        <v>-22490000000</v>
      </c>
      <c r="BH29" s="50">
        <v>3145000000</v>
      </c>
      <c r="BI29" s="51"/>
      <c r="BJ29" s="54">
        <v>3145000000</v>
      </c>
      <c r="BK29" s="50"/>
      <c r="BL29" s="56">
        <v>3145000000</v>
      </c>
    </row>
    <row r="30" spans="1:64" x14ac:dyDescent="0.2">
      <c r="A30" s="47" t="s">
        <v>111</v>
      </c>
      <c r="B30" s="47" t="s">
        <v>112</v>
      </c>
      <c r="C30" s="47">
        <v>67872</v>
      </c>
      <c r="D30" s="47" t="s">
        <v>16</v>
      </c>
      <c r="E30" s="47">
        <v>2018</v>
      </c>
      <c r="F30" s="47" t="s">
        <v>1292</v>
      </c>
      <c r="G30" s="48">
        <v>43465</v>
      </c>
      <c r="H30" s="48">
        <v>43523</v>
      </c>
      <c r="I30" s="48">
        <v>43523</v>
      </c>
      <c r="J30" s="47">
        <v>145600000</v>
      </c>
      <c r="K30" s="47">
        <v>147700000</v>
      </c>
      <c r="L30" s="47" t="s">
        <v>1630</v>
      </c>
      <c r="M30" s="49">
        <v>2098000000</v>
      </c>
      <c r="N30" s="50"/>
      <c r="O30" s="50"/>
      <c r="P30" s="51"/>
      <c r="Q30" s="52">
        <v>198000000</v>
      </c>
      <c r="R30" s="49">
        <v>519000000</v>
      </c>
      <c r="S30" s="50"/>
      <c r="T30" s="50"/>
      <c r="U30" s="51"/>
      <c r="V30" s="49">
        <v>-218000000</v>
      </c>
      <c r="W30" s="50"/>
      <c r="X30" s="50"/>
      <c r="Y30" s="50"/>
      <c r="Z30" s="51"/>
      <c r="AA30" s="52"/>
      <c r="AB30" s="53">
        <v>2597000000</v>
      </c>
      <c r="AC30" s="49">
        <v>-162000000</v>
      </c>
      <c r="AD30" s="50"/>
      <c r="AE30" s="50"/>
      <c r="AF30" s="50"/>
      <c r="AG30" s="50"/>
      <c r="AH30" s="50"/>
      <c r="AI30" s="50"/>
      <c r="AJ30" s="51"/>
      <c r="AK30" s="49">
        <v>-369000000</v>
      </c>
      <c r="AL30" s="50"/>
      <c r="AM30" s="51"/>
      <c r="AN30" s="49"/>
      <c r="AO30" s="50"/>
      <c r="AP30" s="50"/>
      <c r="AQ30" s="50"/>
      <c r="AR30" s="51"/>
      <c r="AS30" s="54">
        <v>-56000000</v>
      </c>
      <c r="AT30" s="50"/>
      <c r="AU30" s="55">
        <v>-587000000</v>
      </c>
      <c r="AV30" s="51">
        <v>-506000000</v>
      </c>
      <c r="AW30" s="49">
        <v>4697000000</v>
      </c>
      <c r="AX30" s="51"/>
      <c r="AY30" s="52"/>
      <c r="AZ30" s="54"/>
      <c r="BA30" s="51"/>
      <c r="BB30" s="49">
        <v>-1628000000</v>
      </c>
      <c r="BC30" s="50">
        <v>2000000</v>
      </c>
      <c r="BD30" s="51">
        <v>-1630000000</v>
      </c>
      <c r="BE30" s="54">
        <v>-3826000000</v>
      </c>
      <c r="BF30" s="50"/>
      <c r="BG30" s="55">
        <v>-1263000000</v>
      </c>
      <c r="BH30" s="50">
        <v>747000000</v>
      </c>
      <c r="BI30" s="51"/>
      <c r="BJ30" s="54">
        <v>747000000</v>
      </c>
      <c r="BK30" s="50">
        <v>-8000000</v>
      </c>
      <c r="BL30" s="56">
        <v>739000000</v>
      </c>
    </row>
    <row r="31" spans="1:64" x14ac:dyDescent="0.2">
      <c r="A31" s="47" t="s">
        <v>105</v>
      </c>
      <c r="B31" s="47" t="s">
        <v>106</v>
      </c>
      <c r="C31" s="47">
        <v>68339</v>
      </c>
      <c r="D31" s="47" t="s">
        <v>16</v>
      </c>
      <c r="E31" s="47">
        <v>2018</v>
      </c>
      <c r="F31" s="47" t="s">
        <v>1292</v>
      </c>
      <c r="G31" s="48">
        <v>43465</v>
      </c>
      <c r="H31" s="48">
        <v>43523</v>
      </c>
      <c r="I31" s="48">
        <v>43523</v>
      </c>
      <c r="J31" s="47">
        <v>439606000</v>
      </c>
      <c r="K31" s="47">
        <v>442960000</v>
      </c>
      <c r="L31" s="47" t="s">
        <v>1631</v>
      </c>
      <c r="M31" s="49">
        <v>1264700000</v>
      </c>
      <c r="N31" s="50"/>
      <c r="O31" s="50"/>
      <c r="P31" s="51"/>
      <c r="Q31" s="52">
        <v>2110800000</v>
      </c>
      <c r="R31" s="49">
        <v>299200000</v>
      </c>
      <c r="S31" s="50">
        <v>137500000</v>
      </c>
      <c r="T31" s="50">
        <v>-303000000</v>
      </c>
      <c r="U31" s="51">
        <v>464700000</v>
      </c>
      <c r="V31" s="49">
        <v>73600000</v>
      </c>
      <c r="W31" s="50">
        <v>-32100000</v>
      </c>
      <c r="X31" s="50"/>
      <c r="Y31" s="50"/>
      <c r="Z31" s="51">
        <v>105700000</v>
      </c>
      <c r="AA31" s="52"/>
      <c r="AB31" s="53">
        <v>3748300000</v>
      </c>
      <c r="AC31" s="49">
        <v>-913200000</v>
      </c>
      <c r="AD31" s="50"/>
      <c r="AE31" s="50"/>
      <c r="AF31" s="50"/>
      <c r="AG31" s="50">
        <v>-913200000</v>
      </c>
      <c r="AH31" s="50">
        <v>-913200000</v>
      </c>
      <c r="AI31" s="50"/>
      <c r="AJ31" s="51"/>
      <c r="AK31" s="49">
        <v>1252200000</v>
      </c>
      <c r="AL31" s="50"/>
      <c r="AM31" s="51"/>
      <c r="AN31" s="49">
        <v>-1881400000</v>
      </c>
      <c r="AO31" s="50"/>
      <c r="AP31" s="50"/>
      <c r="AQ31" s="50"/>
      <c r="AR31" s="51">
        <v>-1881400000</v>
      </c>
      <c r="AS31" s="54">
        <v>-1207100000</v>
      </c>
      <c r="AT31" s="50"/>
      <c r="AU31" s="55">
        <v>-2749500000</v>
      </c>
      <c r="AV31" s="51">
        <v>-1342400000</v>
      </c>
      <c r="AW31" s="49">
        <v>963400000</v>
      </c>
      <c r="AX31" s="51">
        <v>3263300000</v>
      </c>
      <c r="AY31" s="52">
        <v>-2299900000</v>
      </c>
      <c r="AZ31" s="54">
        <v>-4884800000</v>
      </c>
      <c r="BA31" s="51">
        <v>2584900000</v>
      </c>
      <c r="BB31" s="49">
        <v>-133900000</v>
      </c>
      <c r="BC31" s="50">
        <v>98900000</v>
      </c>
      <c r="BD31" s="51">
        <v>-232800000</v>
      </c>
      <c r="BE31" s="54">
        <v>-94800000</v>
      </c>
      <c r="BF31" s="50"/>
      <c r="BG31" s="55">
        <v>-607700000</v>
      </c>
      <c r="BH31" s="50">
        <v>391100000</v>
      </c>
      <c r="BI31" s="51"/>
      <c r="BJ31" s="54">
        <v>391100000</v>
      </c>
      <c r="BK31" s="50">
        <v>-41100000</v>
      </c>
      <c r="BL31" s="56">
        <v>350000000</v>
      </c>
    </row>
    <row r="32" spans="1:64" x14ac:dyDescent="0.2">
      <c r="A32" s="47" t="s">
        <v>93</v>
      </c>
      <c r="B32" s="47" t="s">
        <v>94</v>
      </c>
      <c r="C32" s="47">
        <v>62747</v>
      </c>
      <c r="D32" s="47" t="s">
        <v>16</v>
      </c>
      <c r="E32" s="47">
        <v>2018</v>
      </c>
      <c r="F32" s="47" t="s">
        <v>1292</v>
      </c>
      <c r="G32" s="48">
        <v>43465</v>
      </c>
      <c r="H32" s="48">
        <v>43497</v>
      </c>
      <c r="I32" s="48">
        <v>43497</v>
      </c>
      <c r="J32" s="47">
        <v>487000000</v>
      </c>
      <c r="K32" s="47">
        <v>500000000</v>
      </c>
      <c r="L32" s="47" t="s">
        <v>1632</v>
      </c>
      <c r="M32" s="49">
        <v>10073000000</v>
      </c>
      <c r="N32" s="50"/>
      <c r="O32" s="50"/>
      <c r="P32" s="51"/>
      <c r="Q32" s="52">
        <v>15341000000</v>
      </c>
      <c r="R32" s="49">
        <v>6352000000</v>
      </c>
      <c r="S32" s="50">
        <v>5418000000</v>
      </c>
      <c r="T32" s="50">
        <v>441000000</v>
      </c>
      <c r="U32" s="51">
        <v>493000000</v>
      </c>
      <c r="V32" s="49">
        <v>-1043000000</v>
      </c>
      <c r="W32" s="50">
        <v>-4615000000</v>
      </c>
      <c r="X32" s="50">
        <v>-1314000000</v>
      </c>
      <c r="Y32" s="50">
        <v>3263000000</v>
      </c>
      <c r="Z32" s="51">
        <v>1623000000</v>
      </c>
      <c r="AA32" s="52"/>
      <c r="AB32" s="53">
        <v>30723000000</v>
      </c>
      <c r="AC32" s="49">
        <v>-13427000000</v>
      </c>
      <c r="AD32" s="50"/>
      <c r="AE32" s="50"/>
      <c r="AF32" s="50"/>
      <c r="AG32" s="50">
        <v>-13427000000</v>
      </c>
      <c r="AH32" s="50"/>
      <c r="AI32" s="50"/>
      <c r="AJ32" s="51"/>
      <c r="AK32" s="49">
        <v>1140000000</v>
      </c>
      <c r="AL32" s="50">
        <v>8240000000</v>
      </c>
      <c r="AM32" s="51">
        <v>-7100000000</v>
      </c>
      <c r="AN32" s="49">
        <v>-2186000000</v>
      </c>
      <c r="AO32" s="50"/>
      <c r="AP32" s="50"/>
      <c r="AQ32" s="50"/>
      <c r="AR32" s="51">
        <v>-2186000000</v>
      </c>
      <c r="AS32" s="54">
        <v>2104000000</v>
      </c>
      <c r="AT32" s="50"/>
      <c r="AU32" s="55">
        <v>-12369000000</v>
      </c>
      <c r="AV32" s="51"/>
      <c r="AW32" s="49">
        <v>-7686000000</v>
      </c>
      <c r="AX32" s="51"/>
      <c r="AY32" s="52">
        <v>-7686000000</v>
      </c>
      <c r="AZ32" s="54">
        <v>-8454000000</v>
      </c>
      <c r="BA32" s="51">
        <v>768000000</v>
      </c>
      <c r="BB32" s="49"/>
      <c r="BC32" s="50"/>
      <c r="BD32" s="51"/>
      <c r="BE32" s="54"/>
      <c r="BF32" s="50"/>
      <c r="BG32" s="55">
        <v>-7686000000</v>
      </c>
      <c r="BH32" s="50">
        <v>10668000000</v>
      </c>
      <c r="BI32" s="51"/>
      <c r="BJ32" s="54">
        <v>10668000000</v>
      </c>
      <c r="BK32" s="50">
        <v>-351000000</v>
      </c>
      <c r="BL32" s="56">
        <v>10317000000</v>
      </c>
    </row>
    <row r="33" spans="1:64" x14ac:dyDescent="0.2">
      <c r="A33" s="47" t="s">
        <v>152</v>
      </c>
      <c r="B33" s="47" t="s">
        <v>153</v>
      </c>
      <c r="C33" s="47">
        <v>536189</v>
      </c>
      <c r="D33" s="47" t="s">
        <v>16</v>
      </c>
      <c r="E33" s="47">
        <v>2018</v>
      </c>
      <c r="F33" s="47" t="s">
        <v>1292</v>
      </c>
      <c r="G33" s="48">
        <v>43465</v>
      </c>
      <c r="H33" s="48">
        <v>43511</v>
      </c>
      <c r="I33" s="48">
        <v>43511</v>
      </c>
      <c r="J33" s="47">
        <v>74750000</v>
      </c>
      <c r="K33" s="47">
        <v>80844000</v>
      </c>
      <c r="L33" s="47" t="s">
        <v>1633</v>
      </c>
      <c r="M33" s="49">
        <v>328115000</v>
      </c>
      <c r="N33" s="50"/>
      <c r="O33" s="50"/>
      <c r="P33" s="51"/>
      <c r="Q33" s="52">
        <v>27671000</v>
      </c>
      <c r="R33" s="49">
        <v>43746000</v>
      </c>
      <c r="S33" s="50"/>
      <c r="T33" s="50"/>
      <c r="U33" s="51"/>
      <c r="V33" s="49">
        <v>103587000</v>
      </c>
      <c r="W33" s="50"/>
      <c r="X33" s="50"/>
      <c r="Y33" s="50"/>
      <c r="Z33" s="51"/>
      <c r="AA33" s="52"/>
      <c r="AB33" s="53">
        <v>503119000</v>
      </c>
      <c r="AC33" s="49">
        <v>-120651000</v>
      </c>
      <c r="AD33" s="50"/>
      <c r="AE33" s="50"/>
      <c r="AF33" s="50"/>
      <c r="AG33" s="50"/>
      <c r="AH33" s="50"/>
      <c r="AI33" s="50"/>
      <c r="AJ33" s="51"/>
      <c r="AK33" s="49">
        <v>-626462000</v>
      </c>
      <c r="AL33" s="50"/>
      <c r="AM33" s="51"/>
      <c r="AN33" s="49">
        <v>-8000000</v>
      </c>
      <c r="AO33" s="50"/>
      <c r="AP33" s="50"/>
      <c r="AQ33" s="50"/>
      <c r="AR33" s="51"/>
      <c r="AS33" s="54">
        <v>0</v>
      </c>
      <c r="AT33" s="50"/>
      <c r="AU33" s="55">
        <v>-755113000</v>
      </c>
      <c r="AV33" s="51"/>
      <c r="AW33" s="49"/>
      <c r="AX33" s="51"/>
      <c r="AY33" s="52"/>
      <c r="AZ33" s="54"/>
      <c r="BA33" s="51"/>
      <c r="BB33" s="49">
        <v>53658000</v>
      </c>
      <c r="BC33" s="50">
        <v>53658000</v>
      </c>
      <c r="BD33" s="51"/>
      <c r="BE33" s="54">
        <v>-10807000</v>
      </c>
      <c r="BF33" s="50"/>
      <c r="BG33" s="55">
        <v>42851000</v>
      </c>
      <c r="BH33" s="50">
        <v>-209143000</v>
      </c>
      <c r="BI33" s="51"/>
      <c r="BJ33" s="54">
        <v>-209143000</v>
      </c>
      <c r="BK33" s="50">
        <v>-1390000</v>
      </c>
      <c r="BL33" s="56">
        <v>-210533000</v>
      </c>
    </row>
    <row r="34" spans="1:64" x14ac:dyDescent="0.2">
      <c r="A34" s="47" t="s">
        <v>130</v>
      </c>
      <c r="B34" s="47" t="s">
        <v>131</v>
      </c>
      <c r="C34" s="47">
        <v>126145</v>
      </c>
      <c r="D34" s="47" t="s">
        <v>16</v>
      </c>
      <c r="E34" s="47">
        <v>2018</v>
      </c>
      <c r="F34" s="47" t="s">
        <v>1292</v>
      </c>
      <c r="G34" s="48">
        <v>43465</v>
      </c>
      <c r="H34" s="48">
        <v>43524</v>
      </c>
      <c r="I34" s="48">
        <v>43524</v>
      </c>
      <c r="J34" s="47">
        <v>83973000</v>
      </c>
      <c r="K34" s="47">
        <v>85913000</v>
      </c>
      <c r="L34" s="47" t="s">
        <v>1634</v>
      </c>
      <c r="M34" s="49">
        <v>419375000</v>
      </c>
      <c r="N34" s="50"/>
      <c r="O34" s="50"/>
      <c r="P34" s="51"/>
      <c r="Q34" s="52">
        <v>59255000</v>
      </c>
      <c r="R34" s="49">
        <v>51658000</v>
      </c>
      <c r="S34" s="50"/>
      <c r="T34" s="50"/>
      <c r="U34" s="51"/>
      <c r="V34" s="49">
        <v>-43851000</v>
      </c>
      <c r="W34" s="50"/>
      <c r="X34" s="50"/>
      <c r="Y34" s="50"/>
      <c r="Z34" s="51"/>
      <c r="AA34" s="52"/>
      <c r="AB34" s="53">
        <v>486437000</v>
      </c>
      <c r="AC34" s="49">
        <v>-21762000</v>
      </c>
      <c r="AD34" s="50"/>
      <c r="AE34" s="50"/>
      <c r="AF34" s="50"/>
      <c r="AG34" s="50"/>
      <c r="AH34" s="50"/>
      <c r="AI34" s="50"/>
      <c r="AJ34" s="51"/>
      <c r="AK34" s="49"/>
      <c r="AL34" s="50"/>
      <c r="AM34" s="51"/>
      <c r="AN34" s="49">
        <v>-283026000</v>
      </c>
      <c r="AO34" s="50"/>
      <c r="AP34" s="50"/>
      <c r="AQ34" s="50"/>
      <c r="AR34" s="51"/>
      <c r="AS34" s="54">
        <v>-8892000</v>
      </c>
      <c r="AT34" s="50"/>
      <c r="AU34" s="55">
        <v>-313680000</v>
      </c>
      <c r="AV34" s="51"/>
      <c r="AW34" s="49"/>
      <c r="AX34" s="51"/>
      <c r="AY34" s="52"/>
      <c r="AZ34" s="54"/>
      <c r="BA34" s="51"/>
      <c r="BB34" s="49">
        <v>-228782000</v>
      </c>
      <c r="BC34" s="50">
        <v>41019000</v>
      </c>
      <c r="BD34" s="51">
        <v>-269801000</v>
      </c>
      <c r="BE34" s="54">
        <v>-33893000</v>
      </c>
      <c r="BF34" s="50"/>
      <c r="BG34" s="55">
        <v>-262675000</v>
      </c>
      <c r="BH34" s="50">
        <v>-89918000</v>
      </c>
      <c r="BI34" s="51"/>
      <c r="BJ34" s="54">
        <v>-89918000</v>
      </c>
      <c r="BK34" s="50">
        <v>-14444000</v>
      </c>
      <c r="BL34" s="56">
        <v>-104362000</v>
      </c>
    </row>
    <row r="35" spans="1:64" x14ac:dyDescent="0.2">
      <c r="A35" s="47" t="s">
        <v>133</v>
      </c>
      <c r="B35" s="47" t="s">
        <v>134</v>
      </c>
      <c r="C35" s="47">
        <v>67471</v>
      </c>
      <c r="D35" s="47" t="s">
        <v>16</v>
      </c>
      <c r="E35" s="47">
        <v>2018</v>
      </c>
      <c r="F35" s="47" t="s">
        <v>1292</v>
      </c>
      <c r="G35" s="48">
        <v>43465</v>
      </c>
      <c r="H35" s="48">
        <v>43515</v>
      </c>
      <c r="I35" s="48">
        <v>43515</v>
      </c>
      <c r="J35" s="47">
        <v>245200000</v>
      </c>
      <c r="K35" s="47">
        <v>247000000</v>
      </c>
      <c r="L35" s="47" t="s">
        <v>1635</v>
      </c>
      <c r="M35" s="49">
        <v>1100000000</v>
      </c>
      <c r="N35" s="50"/>
      <c r="O35" s="50"/>
      <c r="P35" s="51"/>
      <c r="Q35" s="52"/>
      <c r="R35" s="49">
        <v>888000000</v>
      </c>
      <c r="S35" s="50">
        <v>338000000</v>
      </c>
      <c r="T35" s="50">
        <v>-225000000</v>
      </c>
      <c r="U35" s="51">
        <v>775000000</v>
      </c>
      <c r="V35" s="49">
        <v>-302000000</v>
      </c>
      <c r="W35" s="50"/>
      <c r="X35" s="50"/>
      <c r="Y35" s="50"/>
      <c r="Z35" s="51">
        <v>-302000000</v>
      </c>
      <c r="AA35" s="52">
        <v>0</v>
      </c>
      <c r="AB35" s="53">
        <v>1686000000</v>
      </c>
      <c r="AC35" s="49">
        <v>-240000000</v>
      </c>
      <c r="AD35" s="50"/>
      <c r="AE35" s="50"/>
      <c r="AF35" s="50"/>
      <c r="AG35" s="50"/>
      <c r="AH35" s="50"/>
      <c r="AI35" s="50"/>
      <c r="AJ35" s="51">
        <v>-240000000</v>
      </c>
      <c r="AK35" s="49"/>
      <c r="AL35" s="50"/>
      <c r="AM35" s="51"/>
      <c r="AN35" s="49">
        <v>-68000000</v>
      </c>
      <c r="AO35" s="50">
        <v>-10000000</v>
      </c>
      <c r="AP35" s="50"/>
      <c r="AQ35" s="50"/>
      <c r="AR35" s="51">
        <v>-58000000</v>
      </c>
      <c r="AS35" s="54">
        <v>339000000</v>
      </c>
      <c r="AT35" s="50">
        <v>0</v>
      </c>
      <c r="AU35" s="55">
        <v>31000000</v>
      </c>
      <c r="AV35" s="51">
        <v>-382000000</v>
      </c>
      <c r="AW35" s="49">
        <v>-1133000000</v>
      </c>
      <c r="AX35" s="51"/>
      <c r="AY35" s="52"/>
      <c r="AZ35" s="54"/>
      <c r="BA35" s="51"/>
      <c r="BB35" s="49">
        <v>-149000000</v>
      </c>
      <c r="BC35" s="50">
        <v>-149000000</v>
      </c>
      <c r="BD35" s="51"/>
      <c r="BE35" s="54">
        <v>-35000000</v>
      </c>
      <c r="BF35" s="50">
        <v>0</v>
      </c>
      <c r="BG35" s="55">
        <v>-1699000000</v>
      </c>
      <c r="BH35" s="50">
        <v>18000000</v>
      </c>
      <c r="BI35" s="51"/>
      <c r="BJ35" s="54">
        <v>18000000</v>
      </c>
      <c r="BK35" s="50">
        <v>-118000000</v>
      </c>
      <c r="BL35" s="56">
        <v>-100000000</v>
      </c>
    </row>
    <row r="36" spans="1:64" x14ac:dyDescent="0.2">
      <c r="A36" s="47" t="s">
        <v>19</v>
      </c>
      <c r="B36" s="47" t="s">
        <v>20</v>
      </c>
      <c r="C36" s="47">
        <v>445771</v>
      </c>
      <c r="D36" s="47" t="s">
        <v>16</v>
      </c>
      <c r="E36" s="47">
        <v>2018</v>
      </c>
      <c r="F36" s="47" t="s">
        <v>1292</v>
      </c>
      <c r="G36" s="48">
        <v>43465</v>
      </c>
      <c r="H36" s="48">
        <v>43511</v>
      </c>
      <c r="I36" s="48">
        <v>43511</v>
      </c>
      <c r="J36" s="47">
        <v>170589345</v>
      </c>
      <c r="K36" s="47">
        <v>172194040</v>
      </c>
      <c r="L36" s="47" t="s">
        <v>1636</v>
      </c>
      <c r="M36" s="49">
        <v>444200000</v>
      </c>
      <c r="N36" s="50"/>
      <c r="O36" s="50"/>
      <c r="P36" s="51"/>
      <c r="Q36" s="52">
        <v>71900000</v>
      </c>
      <c r="R36" s="49">
        <v>10100000</v>
      </c>
      <c r="S36" s="50"/>
      <c r="T36" s="50"/>
      <c r="U36" s="51"/>
      <c r="V36" s="49">
        <v>-77300000</v>
      </c>
      <c r="W36" s="50"/>
      <c r="X36" s="50"/>
      <c r="Y36" s="50"/>
      <c r="Z36" s="51"/>
      <c r="AA36" s="52"/>
      <c r="AB36" s="53">
        <v>448900000</v>
      </c>
      <c r="AC36" s="49">
        <v>-85200000</v>
      </c>
      <c r="AD36" s="50"/>
      <c r="AE36" s="50"/>
      <c r="AF36" s="50"/>
      <c r="AG36" s="50"/>
      <c r="AH36" s="50"/>
      <c r="AI36" s="50"/>
      <c r="AJ36" s="51"/>
      <c r="AK36" s="49">
        <v>72500000</v>
      </c>
      <c r="AL36" s="50"/>
      <c r="AM36" s="51"/>
      <c r="AN36" s="49">
        <v>0</v>
      </c>
      <c r="AO36" s="50"/>
      <c r="AP36" s="50"/>
      <c r="AQ36" s="50"/>
      <c r="AR36" s="51"/>
      <c r="AS36" s="54"/>
      <c r="AT36" s="50"/>
      <c r="AU36" s="55">
        <v>-12700000</v>
      </c>
      <c r="AV36" s="51">
        <v>-130100000</v>
      </c>
      <c r="AW36" s="49">
        <v>-188100000</v>
      </c>
      <c r="AX36" s="51"/>
      <c r="AY36" s="52"/>
      <c r="AZ36" s="54"/>
      <c r="BA36" s="51"/>
      <c r="BB36" s="49">
        <v>-202600000</v>
      </c>
      <c r="BC36" s="50"/>
      <c r="BD36" s="51">
        <v>-202600000</v>
      </c>
      <c r="BE36" s="54">
        <v>-2300000</v>
      </c>
      <c r="BF36" s="50"/>
      <c r="BG36" s="55">
        <v>-523100000</v>
      </c>
      <c r="BH36" s="50">
        <v>-86900000</v>
      </c>
      <c r="BI36" s="51"/>
      <c r="BJ36" s="54">
        <v>-86900000</v>
      </c>
      <c r="BK36" s="50"/>
      <c r="BL36" s="56">
        <v>-86900000</v>
      </c>
    </row>
    <row r="37" spans="1:64" x14ac:dyDescent="0.2">
      <c r="A37" s="47" t="s">
        <v>136</v>
      </c>
      <c r="B37" s="47" t="s">
        <v>137</v>
      </c>
      <c r="C37" s="47">
        <v>254576</v>
      </c>
      <c r="D37" s="47" t="s">
        <v>16</v>
      </c>
      <c r="E37" s="47">
        <v>2018</v>
      </c>
      <c r="F37" s="47" t="s">
        <v>1292</v>
      </c>
      <c r="G37" s="48">
        <v>43465</v>
      </c>
      <c r="H37" s="48">
        <v>43525</v>
      </c>
      <c r="I37" s="48">
        <v>43525</v>
      </c>
      <c r="J37" s="47">
        <v>382000000</v>
      </c>
      <c r="K37" s="47">
        <v>384000000</v>
      </c>
      <c r="L37" s="47" t="s">
        <v>1637</v>
      </c>
      <c r="M37" s="49">
        <v>286000000</v>
      </c>
      <c r="N37" s="50"/>
      <c r="O37" s="50"/>
      <c r="P37" s="51"/>
      <c r="Q37" s="52">
        <v>2405000000</v>
      </c>
      <c r="R37" s="49">
        <v>841000000</v>
      </c>
      <c r="S37" s="50"/>
      <c r="T37" s="50"/>
      <c r="U37" s="51"/>
      <c r="V37" s="49">
        <v>245000000</v>
      </c>
      <c r="W37" s="50"/>
      <c r="X37" s="50"/>
      <c r="Y37" s="50"/>
      <c r="Z37" s="51"/>
      <c r="AA37" s="52">
        <v>0</v>
      </c>
      <c r="AB37" s="53">
        <v>3777000000</v>
      </c>
      <c r="AC37" s="49">
        <v>-3766000000</v>
      </c>
      <c r="AD37" s="50"/>
      <c r="AE37" s="50"/>
      <c r="AF37" s="50"/>
      <c r="AG37" s="50"/>
      <c r="AH37" s="50"/>
      <c r="AI37" s="50"/>
      <c r="AJ37" s="51"/>
      <c r="AK37" s="49"/>
      <c r="AL37" s="50"/>
      <c r="AM37" s="51"/>
      <c r="AN37" s="49">
        <v>-91000000</v>
      </c>
      <c r="AO37" s="50"/>
      <c r="AP37" s="50"/>
      <c r="AQ37" s="50"/>
      <c r="AR37" s="51"/>
      <c r="AS37" s="54">
        <v>-87000000</v>
      </c>
      <c r="AT37" s="50"/>
      <c r="AU37" s="55">
        <v>-3944000000</v>
      </c>
      <c r="AV37" s="51">
        <v>-382000000</v>
      </c>
      <c r="AW37" s="49">
        <v>-378000000</v>
      </c>
      <c r="AX37" s="51"/>
      <c r="AY37" s="52"/>
      <c r="AZ37" s="54"/>
      <c r="BA37" s="51"/>
      <c r="BB37" s="49">
        <v>-305000000</v>
      </c>
      <c r="BC37" s="50"/>
      <c r="BD37" s="51">
        <v>-305000000</v>
      </c>
      <c r="BE37" s="54">
        <v>278000000</v>
      </c>
      <c r="BF37" s="50"/>
      <c r="BG37" s="55">
        <v>-787000000</v>
      </c>
      <c r="BH37" s="50">
        <v>-954000000</v>
      </c>
      <c r="BI37" s="51"/>
      <c r="BJ37" s="54">
        <v>-954000000</v>
      </c>
      <c r="BK37" s="50"/>
      <c r="BL37" s="56">
        <v>-954000000</v>
      </c>
    </row>
    <row r="38" spans="1:64" x14ac:dyDescent="0.2">
      <c r="A38" s="47" t="s">
        <v>57</v>
      </c>
      <c r="B38" s="47" t="s">
        <v>58</v>
      </c>
      <c r="C38" s="47">
        <v>185217</v>
      </c>
      <c r="D38" s="47" t="s">
        <v>16</v>
      </c>
      <c r="E38" s="47">
        <v>2018</v>
      </c>
      <c r="F38" s="47" t="s">
        <v>1292</v>
      </c>
      <c r="G38" s="48">
        <v>43373</v>
      </c>
      <c r="H38" s="48">
        <v>43424</v>
      </c>
      <c r="I38" s="48">
        <v>43424</v>
      </c>
      <c r="J38" s="47">
        <v>219300000</v>
      </c>
      <c r="K38" s="47">
        <v>220800000</v>
      </c>
      <c r="L38" s="47" t="s">
        <v>1638</v>
      </c>
      <c r="M38" s="49">
        <v>1455600000</v>
      </c>
      <c r="N38" s="50">
        <v>1497800000</v>
      </c>
      <c r="O38" s="50">
        <v>-42200000</v>
      </c>
      <c r="P38" s="51"/>
      <c r="Q38" s="52">
        <v>970700000</v>
      </c>
      <c r="R38" s="49">
        <v>393800000</v>
      </c>
      <c r="S38" s="50">
        <v>38800000</v>
      </c>
      <c r="T38" s="50">
        <v>-55400000</v>
      </c>
      <c r="U38" s="51">
        <v>410400000</v>
      </c>
      <c r="V38" s="49">
        <v>-265400000</v>
      </c>
      <c r="W38" s="50">
        <v>80800000</v>
      </c>
      <c r="X38" s="50">
        <v>-64200000</v>
      </c>
      <c r="Y38" s="50">
        <v>-277700000</v>
      </c>
      <c r="Z38" s="51">
        <v>-4300000</v>
      </c>
      <c r="AA38" s="52"/>
      <c r="AB38" s="53">
        <v>2554700000</v>
      </c>
      <c r="AC38" s="49">
        <v>-1568400000</v>
      </c>
      <c r="AD38" s="50"/>
      <c r="AE38" s="50"/>
      <c r="AF38" s="50"/>
      <c r="AG38" s="50">
        <v>-1568400000</v>
      </c>
      <c r="AH38" s="50">
        <v>-1568400000</v>
      </c>
      <c r="AI38" s="50"/>
      <c r="AJ38" s="51"/>
      <c r="AK38" s="49">
        <v>217900000</v>
      </c>
      <c r="AL38" s="50">
        <v>748200000</v>
      </c>
      <c r="AM38" s="51">
        <v>-530300000</v>
      </c>
      <c r="AN38" s="49">
        <v>-345400000</v>
      </c>
      <c r="AO38" s="50"/>
      <c r="AP38" s="50">
        <v>0</v>
      </c>
      <c r="AQ38" s="50"/>
      <c r="AR38" s="51">
        <v>-345400000</v>
      </c>
      <c r="AS38" s="54">
        <v>46800000</v>
      </c>
      <c r="AT38" s="50"/>
      <c r="AU38" s="55">
        <v>-1649100000</v>
      </c>
      <c r="AV38" s="51">
        <v>-897800000</v>
      </c>
      <c r="AW38" s="49">
        <v>-496700000</v>
      </c>
      <c r="AX38" s="51">
        <v>-78500000</v>
      </c>
      <c r="AY38" s="52">
        <v>-418200000</v>
      </c>
      <c r="AZ38" s="54">
        <v>-418700000</v>
      </c>
      <c r="BA38" s="51">
        <v>500000</v>
      </c>
      <c r="BB38" s="49">
        <v>76200000</v>
      </c>
      <c r="BC38" s="50">
        <v>76200000</v>
      </c>
      <c r="BD38" s="51"/>
      <c r="BE38" s="54">
        <v>-41500000</v>
      </c>
      <c r="BF38" s="50"/>
      <c r="BG38" s="55">
        <v>-1359800000</v>
      </c>
      <c r="BH38" s="50">
        <v>-454200000</v>
      </c>
      <c r="BI38" s="51">
        <v>5800000</v>
      </c>
      <c r="BJ38" s="54">
        <v>-448400000</v>
      </c>
      <c r="BK38" s="50">
        <v>-33900000</v>
      </c>
      <c r="BL38" s="56">
        <v>-482300000</v>
      </c>
    </row>
    <row r="39" spans="1:64" x14ac:dyDescent="0.2">
      <c r="A39" s="47" t="s">
        <v>124</v>
      </c>
      <c r="B39" s="47" t="s">
        <v>125</v>
      </c>
      <c r="C39" s="47">
        <v>65820</v>
      </c>
      <c r="D39" s="47" t="s">
        <v>16</v>
      </c>
      <c r="E39" s="47">
        <v>2018</v>
      </c>
      <c r="F39" s="47" t="s">
        <v>1292</v>
      </c>
      <c r="G39" s="48">
        <v>43465</v>
      </c>
      <c r="H39" s="48">
        <v>43509</v>
      </c>
      <c r="I39" s="48">
        <v>43509</v>
      </c>
      <c r="J39" s="47">
        <v>301200000</v>
      </c>
      <c r="K39" s="47">
        <v>312600000</v>
      </c>
      <c r="L39" s="47" t="s">
        <v>1639</v>
      </c>
      <c r="M39" s="49">
        <v>1216900000</v>
      </c>
      <c r="N39" s="50"/>
      <c r="O39" s="50"/>
      <c r="P39" s="51"/>
      <c r="Q39" s="52">
        <v>299700000</v>
      </c>
      <c r="R39" s="49">
        <v>43600000</v>
      </c>
      <c r="S39" s="50"/>
      <c r="T39" s="50"/>
      <c r="U39" s="51"/>
      <c r="V39" s="49">
        <v>-447500000</v>
      </c>
      <c r="W39" s="50"/>
      <c r="X39" s="50"/>
      <c r="Y39" s="50"/>
      <c r="Z39" s="51"/>
      <c r="AA39" s="52"/>
      <c r="AB39" s="53">
        <v>1112700000</v>
      </c>
      <c r="AC39" s="49">
        <v>-305600000</v>
      </c>
      <c r="AD39" s="50"/>
      <c r="AE39" s="50"/>
      <c r="AF39" s="50"/>
      <c r="AG39" s="50"/>
      <c r="AH39" s="50"/>
      <c r="AI39" s="50"/>
      <c r="AJ39" s="51"/>
      <c r="AK39" s="49"/>
      <c r="AL39" s="50"/>
      <c r="AM39" s="51"/>
      <c r="AN39" s="49">
        <v>-158900000</v>
      </c>
      <c r="AO39" s="50"/>
      <c r="AP39" s="50"/>
      <c r="AQ39" s="50"/>
      <c r="AR39" s="51"/>
      <c r="AS39" s="54">
        <v>22700000</v>
      </c>
      <c r="AT39" s="50"/>
      <c r="AU39" s="55">
        <v>-441800000</v>
      </c>
      <c r="AV39" s="51">
        <v>-253700000</v>
      </c>
      <c r="AW39" s="49">
        <v>11900000</v>
      </c>
      <c r="AX39" s="51"/>
      <c r="AY39" s="52"/>
      <c r="AZ39" s="54"/>
      <c r="BA39" s="51"/>
      <c r="BB39" s="49">
        <v>-804500000</v>
      </c>
      <c r="BC39" s="50"/>
      <c r="BD39" s="51"/>
      <c r="BE39" s="54">
        <v>-23800000</v>
      </c>
      <c r="BF39" s="50"/>
      <c r="BG39" s="55">
        <v>-1070100000</v>
      </c>
      <c r="BH39" s="50">
        <v>-399200000</v>
      </c>
      <c r="BI39" s="51"/>
      <c r="BJ39" s="54">
        <v>-399200000</v>
      </c>
      <c r="BK39" s="50">
        <v>-40600000</v>
      </c>
      <c r="BL39" s="56">
        <v>-439800000</v>
      </c>
    </row>
    <row r="40" spans="1:64" x14ac:dyDescent="0.2">
      <c r="A40" s="47" t="s">
        <v>146</v>
      </c>
      <c r="B40" s="47" t="s">
        <v>147</v>
      </c>
      <c r="C40" s="47">
        <v>378125</v>
      </c>
      <c r="D40" s="47" t="s">
        <v>16</v>
      </c>
      <c r="E40" s="47">
        <v>2018</v>
      </c>
      <c r="F40" s="47" t="s">
        <v>1292</v>
      </c>
      <c r="G40" s="48">
        <v>43465</v>
      </c>
      <c r="H40" s="48">
        <v>43500</v>
      </c>
      <c r="I40" s="48">
        <v>43500</v>
      </c>
      <c r="J40" s="47">
        <v>264410000</v>
      </c>
      <c r="K40" s="47">
        <v>265220000</v>
      </c>
      <c r="L40" s="47" t="s">
        <v>1640</v>
      </c>
      <c r="M40" s="49">
        <v>1107000000</v>
      </c>
      <c r="N40" s="50">
        <v>1107000000</v>
      </c>
      <c r="O40" s="50">
        <v>0</v>
      </c>
      <c r="P40" s="51"/>
      <c r="Q40" s="52">
        <v>676000000</v>
      </c>
      <c r="R40" s="49">
        <v>-1000000</v>
      </c>
      <c r="S40" s="50"/>
      <c r="T40" s="50"/>
      <c r="U40" s="51"/>
      <c r="V40" s="49">
        <v>-142000000</v>
      </c>
      <c r="W40" s="50"/>
      <c r="X40" s="50"/>
      <c r="Y40" s="50"/>
      <c r="Z40" s="51"/>
      <c r="AA40" s="52">
        <v>-12000000</v>
      </c>
      <c r="AB40" s="53">
        <v>1628000000</v>
      </c>
      <c r="AC40" s="49">
        <v>-862000000</v>
      </c>
      <c r="AD40" s="50"/>
      <c r="AE40" s="50"/>
      <c r="AF40" s="50"/>
      <c r="AG40" s="50"/>
      <c r="AH40" s="50"/>
      <c r="AI40" s="50"/>
      <c r="AJ40" s="51"/>
      <c r="AK40" s="49"/>
      <c r="AL40" s="50"/>
      <c r="AM40" s="51"/>
      <c r="AN40" s="49">
        <v>-1197000000</v>
      </c>
      <c r="AO40" s="50"/>
      <c r="AP40" s="50"/>
      <c r="AQ40" s="50"/>
      <c r="AR40" s="51"/>
      <c r="AS40" s="54">
        <v>11000000</v>
      </c>
      <c r="AT40" s="50">
        <v>0</v>
      </c>
      <c r="AU40" s="55">
        <v>-2048000000</v>
      </c>
      <c r="AV40" s="51">
        <v>-233000000</v>
      </c>
      <c r="AW40" s="49">
        <v>255000000</v>
      </c>
      <c r="AX40" s="51"/>
      <c r="AY40" s="52"/>
      <c r="AZ40" s="54"/>
      <c r="BA40" s="51"/>
      <c r="BB40" s="49">
        <v>-499000000</v>
      </c>
      <c r="BC40" s="50"/>
      <c r="BD40" s="51">
        <v>-499000000</v>
      </c>
      <c r="BE40" s="54">
        <v>-78000000</v>
      </c>
      <c r="BF40" s="50"/>
      <c r="BG40" s="55">
        <v>-555000000</v>
      </c>
      <c r="BH40" s="50">
        <v>-975000000</v>
      </c>
      <c r="BI40" s="51"/>
      <c r="BJ40" s="54">
        <v>-975000000</v>
      </c>
      <c r="BK40" s="50">
        <v>-54000000</v>
      </c>
      <c r="BL40" s="56">
        <v>-1029000000</v>
      </c>
    </row>
    <row r="41" spans="1:64" x14ac:dyDescent="0.2">
      <c r="A41" s="47" t="s">
        <v>70</v>
      </c>
      <c r="B41" s="47" t="s">
        <v>71</v>
      </c>
      <c r="C41" s="47">
        <v>445788</v>
      </c>
      <c r="D41" s="47" t="s">
        <v>16</v>
      </c>
      <c r="E41" s="47">
        <v>2018</v>
      </c>
      <c r="F41" s="47" t="s">
        <v>1292</v>
      </c>
      <c r="G41" s="48">
        <v>43465</v>
      </c>
      <c r="H41" s="48">
        <v>43501</v>
      </c>
      <c r="I41" s="48">
        <v>43501</v>
      </c>
      <c r="J41" s="47">
        <v>103010000</v>
      </c>
      <c r="K41" s="47">
        <v>103321000</v>
      </c>
      <c r="L41" s="47" t="s">
        <v>1641</v>
      </c>
      <c r="M41" s="49">
        <v>402793000</v>
      </c>
      <c r="N41" s="50"/>
      <c r="O41" s="50"/>
      <c r="P41" s="51"/>
      <c r="Q41" s="52">
        <v>477661000</v>
      </c>
      <c r="R41" s="49">
        <v>-117759000</v>
      </c>
      <c r="S41" s="50"/>
      <c r="T41" s="50"/>
      <c r="U41" s="51"/>
      <c r="V41" s="49">
        <v>-192356000</v>
      </c>
      <c r="W41" s="50"/>
      <c r="X41" s="50"/>
      <c r="Y41" s="50"/>
      <c r="Z41" s="51"/>
      <c r="AA41" s="52"/>
      <c r="AB41" s="53">
        <v>570339000</v>
      </c>
      <c r="AC41" s="49">
        <v>-906978000</v>
      </c>
      <c r="AD41" s="50"/>
      <c r="AE41" s="50"/>
      <c r="AF41" s="50"/>
      <c r="AG41" s="50"/>
      <c r="AH41" s="50"/>
      <c r="AI41" s="50"/>
      <c r="AJ41" s="51"/>
      <c r="AK41" s="49">
        <v>-132264000</v>
      </c>
      <c r="AL41" s="50"/>
      <c r="AM41" s="51"/>
      <c r="AN41" s="49">
        <v>-83338000</v>
      </c>
      <c r="AO41" s="50"/>
      <c r="AP41" s="50"/>
      <c r="AQ41" s="50"/>
      <c r="AR41" s="51"/>
      <c r="AS41" s="54">
        <v>-1039180000</v>
      </c>
      <c r="AT41" s="50"/>
      <c r="AU41" s="55">
        <v>-2161760000</v>
      </c>
      <c r="AV41" s="51">
        <v>-385839000</v>
      </c>
      <c r="AW41" s="49">
        <v>718217000</v>
      </c>
      <c r="AX41" s="51"/>
      <c r="AY41" s="52"/>
      <c r="AZ41" s="54"/>
      <c r="BA41" s="51"/>
      <c r="BB41" s="49">
        <v>1293301000</v>
      </c>
      <c r="BC41" s="50">
        <v>1293301000</v>
      </c>
      <c r="BD41" s="51"/>
      <c r="BE41" s="54">
        <v>-37246000</v>
      </c>
      <c r="BF41" s="50"/>
      <c r="BG41" s="55">
        <v>1588433000</v>
      </c>
      <c r="BH41" s="50">
        <v>-2988000</v>
      </c>
      <c r="BI41" s="51"/>
      <c r="BJ41" s="54">
        <v>-2988000</v>
      </c>
      <c r="BK41" s="50">
        <v>-2068000</v>
      </c>
      <c r="BL41" s="56">
        <v>-5056000</v>
      </c>
    </row>
    <row r="42" spans="1:64" x14ac:dyDescent="0.2">
      <c r="A42" s="47" t="s">
        <v>161</v>
      </c>
      <c r="B42" s="47" t="s">
        <v>162</v>
      </c>
      <c r="C42" s="47">
        <v>445830</v>
      </c>
      <c r="D42" s="47" t="s">
        <v>16</v>
      </c>
      <c r="E42" s="47">
        <v>2018</v>
      </c>
      <c r="F42" s="47" t="s">
        <v>1292</v>
      </c>
      <c r="G42" s="48">
        <v>43373</v>
      </c>
      <c r="H42" s="48">
        <v>43417</v>
      </c>
      <c r="I42" s="48">
        <v>43417</v>
      </c>
      <c r="J42" s="47">
        <v>111012000</v>
      </c>
      <c r="K42" s="47">
        <v>111012000</v>
      </c>
      <c r="L42" s="47" t="s">
        <v>1642</v>
      </c>
      <c r="M42" s="49">
        <v>603064000</v>
      </c>
      <c r="N42" s="50"/>
      <c r="O42" s="50"/>
      <c r="P42" s="51"/>
      <c r="Q42" s="52">
        <v>361083000</v>
      </c>
      <c r="R42" s="49">
        <v>25654000</v>
      </c>
      <c r="S42" s="50"/>
      <c r="T42" s="50"/>
      <c r="U42" s="51"/>
      <c r="V42" s="49">
        <v>134861000</v>
      </c>
      <c r="W42" s="50"/>
      <c r="X42" s="50"/>
      <c r="Y42" s="50"/>
      <c r="Z42" s="51"/>
      <c r="AA42" s="52"/>
      <c r="AB42" s="53">
        <v>1124662000</v>
      </c>
      <c r="AC42" s="49">
        <v>-1467591000</v>
      </c>
      <c r="AD42" s="50"/>
      <c r="AE42" s="50"/>
      <c r="AF42" s="50"/>
      <c r="AG42" s="50"/>
      <c r="AH42" s="50"/>
      <c r="AI42" s="50"/>
      <c r="AJ42" s="51"/>
      <c r="AK42" s="49">
        <v>-8325000</v>
      </c>
      <c r="AL42" s="50"/>
      <c r="AM42" s="51"/>
      <c r="AN42" s="49"/>
      <c r="AO42" s="50"/>
      <c r="AP42" s="50"/>
      <c r="AQ42" s="50"/>
      <c r="AR42" s="51"/>
      <c r="AS42" s="54">
        <v>9350000</v>
      </c>
      <c r="AT42" s="50">
        <v>3000000</v>
      </c>
      <c r="AU42" s="55">
        <v>-1463566000</v>
      </c>
      <c r="AV42" s="51">
        <v>-214906000</v>
      </c>
      <c r="AW42" s="49">
        <v>128035000</v>
      </c>
      <c r="AX42" s="51"/>
      <c r="AY42" s="52"/>
      <c r="AZ42" s="54"/>
      <c r="BA42" s="51"/>
      <c r="BB42" s="49">
        <v>414655000</v>
      </c>
      <c r="BC42" s="50">
        <v>414655000</v>
      </c>
      <c r="BD42" s="51"/>
      <c r="BE42" s="54">
        <v>-1518000</v>
      </c>
      <c r="BF42" s="50"/>
      <c r="BG42" s="55">
        <v>326266000</v>
      </c>
      <c r="BH42" s="50">
        <v>-12638000</v>
      </c>
      <c r="BI42" s="51"/>
      <c r="BJ42" s="54">
        <v>-12638000</v>
      </c>
      <c r="BK42" s="50"/>
      <c r="BL42" s="56">
        <v>-12638000</v>
      </c>
    </row>
    <row r="43" spans="1:64" x14ac:dyDescent="0.2">
      <c r="A43" s="47" t="s">
        <v>36</v>
      </c>
      <c r="B43" s="47" t="s">
        <v>37</v>
      </c>
      <c r="C43" s="47">
        <v>243</v>
      </c>
      <c r="D43" s="47" t="s">
        <v>16</v>
      </c>
      <c r="E43" s="47">
        <v>2018</v>
      </c>
      <c r="F43" s="47" t="s">
        <v>1292</v>
      </c>
      <c r="G43" s="48">
        <v>43465</v>
      </c>
      <c r="H43" s="48">
        <v>43524</v>
      </c>
      <c r="I43" s="48">
        <v>43524</v>
      </c>
      <c r="J43" s="47">
        <v>762000000</v>
      </c>
      <c r="K43" s="47">
        <v>771000000</v>
      </c>
      <c r="L43" s="47" t="s">
        <v>1643</v>
      </c>
      <c r="M43" s="49">
        <v>1813000000</v>
      </c>
      <c r="N43" s="50"/>
      <c r="O43" s="50"/>
      <c r="P43" s="51"/>
      <c r="Q43" s="52">
        <v>509000000</v>
      </c>
      <c r="R43" s="49">
        <v>771000000</v>
      </c>
      <c r="S43" s="50">
        <v>209000000</v>
      </c>
      <c r="T43" s="50">
        <v>20000000</v>
      </c>
      <c r="U43" s="51">
        <v>542000000</v>
      </c>
      <c r="V43" s="49">
        <v>-1303000000</v>
      </c>
      <c r="W43" s="50">
        <v>-114000000</v>
      </c>
      <c r="X43" s="50">
        <v>-5000000</v>
      </c>
      <c r="Y43" s="50">
        <v>-65000000</v>
      </c>
      <c r="Z43" s="51">
        <v>-1119000000</v>
      </c>
      <c r="AA43" s="52"/>
      <c r="AB43" s="53">
        <v>1790000000</v>
      </c>
      <c r="AC43" s="49">
        <v>-131000000</v>
      </c>
      <c r="AD43" s="50"/>
      <c r="AE43" s="50"/>
      <c r="AF43" s="50"/>
      <c r="AG43" s="50">
        <v>-131000000</v>
      </c>
      <c r="AH43" s="50"/>
      <c r="AI43" s="50"/>
      <c r="AJ43" s="51"/>
      <c r="AK43" s="49">
        <v>-93000000</v>
      </c>
      <c r="AL43" s="50">
        <v>-93000000</v>
      </c>
      <c r="AM43" s="51"/>
      <c r="AN43" s="49">
        <v>0</v>
      </c>
      <c r="AO43" s="50"/>
      <c r="AP43" s="50"/>
      <c r="AQ43" s="50"/>
      <c r="AR43" s="51"/>
      <c r="AS43" s="54">
        <v>-6000000</v>
      </c>
      <c r="AT43" s="50"/>
      <c r="AU43" s="55">
        <v>-230000000</v>
      </c>
      <c r="AV43" s="51">
        <v>-259000000</v>
      </c>
      <c r="AW43" s="49">
        <v>-1740000000</v>
      </c>
      <c r="AX43" s="51"/>
      <c r="AY43" s="52">
        <v>-1740000000</v>
      </c>
      <c r="AZ43" s="54">
        <v>-1740000000</v>
      </c>
      <c r="BA43" s="51">
        <v>0</v>
      </c>
      <c r="BB43" s="49">
        <v>99000000</v>
      </c>
      <c r="BC43" s="50">
        <v>99000000</v>
      </c>
      <c r="BD43" s="51"/>
      <c r="BE43" s="54">
        <v>-120000000</v>
      </c>
      <c r="BF43" s="50"/>
      <c r="BG43" s="55">
        <v>-2020000000</v>
      </c>
      <c r="BH43" s="50">
        <v>-460000000</v>
      </c>
      <c r="BI43" s="51"/>
      <c r="BJ43" s="54">
        <v>-460000000</v>
      </c>
      <c r="BK43" s="50">
        <v>-31000000</v>
      </c>
      <c r="BL43" s="56">
        <v>-491000000</v>
      </c>
    </row>
    <row r="44" spans="1:64" x14ac:dyDescent="0.2">
      <c r="A44" s="47" t="s">
        <v>173</v>
      </c>
      <c r="B44" s="47" t="s">
        <v>174</v>
      </c>
      <c r="C44" s="47">
        <v>66223</v>
      </c>
      <c r="D44" s="47" t="s">
        <v>16</v>
      </c>
      <c r="E44" s="47">
        <v>2018</v>
      </c>
      <c r="F44" s="47" t="s">
        <v>1292</v>
      </c>
      <c r="G44" s="48">
        <v>43465</v>
      </c>
      <c r="H44" s="48">
        <v>43518</v>
      </c>
      <c r="I44" s="48">
        <v>43518</v>
      </c>
      <c r="J44" s="47">
        <v>137844755</v>
      </c>
      <c r="K44" s="47">
        <v>138289241</v>
      </c>
      <c r="L44" s="47" t="s">
        <v>1644</v>
      </c>
      <c r="M44" s="49">
        <v>974175000</v>
      </c>
      <c r="N44" s="50"/>
      <c r="O44" s="50"/>
      <c r="P44" s="51"/>
      <c r="Q44" s="52">
        <v>631196000</v>
      </c>
      <c r="R44" s="49">
        <v>-324511000</v>
      </c>
      <c r="S44" s="50"/>
      <c r="T44" s="50"/>
      <c r="U44" s="51">
        <v>-324511000</v>
      </c>
      <c r="V44" s="49">
        <v>20251000</v>
      </c>
      <c r="W44" s="50"/>
      <c r="X44" s="50"/>
      <c r="Y44" s="50"/>
      <c r="Z44" s="51">
        <v>20251000</v>
      </c>
      <c r="AA44" s="52"/>
      <c r="AB44" s="53">
        <v>1301111000</v>
      </c>
      <c r="AC44" s="49">
        <v>-425552000</v>
      </c>
      <c r="AD44" s="50"/>
      <c r="AE44" s="50"/>
      <c r="AF44" s="50"/>
      <c r="AG44" s="50">
        <v>-425552000</v>
      </c>
      <c r="AH44" s="50"/>
      <c r="AI44" s="50"/>
      <c r="AJ44" s="51"/>
      <c r="AK44" s="49"/>
      <c r="AL44" s="50"/>
      <c r="AM44" s="51"/>
      <c r="AN44" s="49">
        <v>-232142000</v>
      </c>
      <c r="AO44" s="50"/>
      <c r="AP44" s="50"/>
      <c r="AQ44" s="50"/>
      <c r="AR44" s="51"/>
      <c r="AS44" s="54">
        <v>61043000</v>
      </c>
      <c r="AT44" s="50"/>
      <c r="AU44" s="55">
        <v>-596651000</v>
      </c>
      <c r="AV44" s="51">
        <v>-805239000</v>
      </c>
      <c r="AW44" s="49">
        <v>80280000</v>
      </c>
      <c r="AX44" s="51"/>
      <c r="AY44" s="52"/>
      <c r="AZ44" s="54"/>
      <c r="BA44" s="51"/>
      <c r="BB44" s="49">
        <v>52261000</v>
      </c>
      <c r="BC44" s="50">
        <v>52261000</v>
      </c>
      <c r="BD44" s="51"/>
      <c r="BE44" s="54">
        <v>-15804000</v>
      </c>
      <c r="BF44" s="50"/>
      <c r="BG44" s="55">
        <v>-688502000</v>
      </c>
      <c r="BH44" s="50">
        <v>15958000</v>
      </c>
      <c r="BI44" s="51"/>
      <c r="BJ44" s="54">
        <v>15958000</v>
      </c>
      <c r="BK44" s="50"/>
      <c r="BL44" s="56">
        <v>15958000</v>
      </c>
    </row>
    <row r="45" spans="1:64" x14ac:dyDescent="0.2">
      <c r="A45" s="47" t="s">
        <v>224</v>
      </c>
      <c r="B45" s="47" t="s">
        <v>225</v>
      </c>
      <c r="C45" s="47">
        <v>686523</v>
      </c>
      <c r="D45" s="47" t="s">
        <v>16</v>
      </c>
      <c r="E45" s="47">
        <v>2018</v>
      </c>
      <c r="F45" s="47" t="s">
        <v>1292</v>
      </c>
      <c r="G45" s="48">
        <v>43434</v>
      </c>
      <c r="H45" s="48">
        <v>43449</v>
      </c>
      <c r="I45" s="48">
        <v>43455</v>
      </c>
      <c r="J45" s="47">
        <v>418000000</v>
      </c>
      <c r="K45" s="47">
        <v>431000000</v>
      </c>
      <c r="L45" s="47" t="s">
        <v>1645</v>
      </c>
      <c r="M45" s="49">
        <v>12610000000</v>
      </c>
      <c r="N45" s="50"/>
      <c r="O45" s="50"/>
      <c r="P45" s="51"/>
      <c r="Q45" s="52">
        <v>4081000000</v>
      </c>
      <c r="R45" s="49">
        <v>-6985000000</v>
      </c>
      <c r="S45" s="50"/>
      <c r="T45" s="50"/>
      <c r="U45" s="51"/>
      <c r="V45" s="49">
        <v>-826000000</v>
      </c>
      <c r="W45" s="50"/>
      <c r="X45" s="50"/>
      <c r="Y45" s="50"/>
      <c r="Z45" s="51"/>
      <c r="AA45" s="52"/>
      <c r="AB45" s="53">
        <v>8880000000</v>
      </c>
      <c r="AC45" s="49">
        <v>-396000000</v>
      </c>
      <c r="AD45" s="50"/>
      <c r="AE45" s="50"/>
      <c r="AF45" s="50"/>
      <c r="AG45" s="50"/>
      <c r="AH45" s="50"/>
      <c r="AI45" s="50"/>
      <c r="AJ45" s="51"/>
      <c r="AK45" s="49">
        <v>-195000000</v>
      </c>
      <c r="AL45" s="50"/>
      <c r="AM45" s="51"/>
      <c r="AN45" s="49">
        <v>-4027000000</v>
      </c>
      <c r="AO45" s="50"/>
      <c r="AP45" s="50"/>
      <c r="AQ45" s="50"/>
      <c r="AR45" s="51"/>
      <c r="AS45" s="54">
        <v>-56000000</v>
      </c>
      <c r="AT45" s="50"/>
      <c r="AU45" s="55">
        <v>-4674000000</v>
      </c>
      <c r="AV45" s="51">
        <v>-2998000000</v>
      </c>
      <c r="AW45" s="49">
        <v>-994000000</v>
      </c>
      <c r="AX45" s="51"/>
      <c r="AY45" s="52"/>
      <c r="AZ45" s="54"/>
      <c r="BA45" s="51"/>
      <c r="BB45" s="49">
        <v>-7258000000</v>
      </c>
      <c r="BC45" s="50"/>
      <c r="BD45" s="51">
        <v>-7258000000</v>
      </c>
      <c r="BE45" s="54">
        <v>132000000</v>
      </c>
      <c r="BF45" s="50"/>
      <c r="BG45" s="55">
        <v>-11118000000</v>
      </c>
      <c r="BH45" s="50">
        <v>-6912000000</v>
      </c>
      <c r="BI45" s="51"/>
      <c r="BJ45" s="54">
        <v>-6912000000</v>
      </c>
      <c r="BK45" s="50"/>
      <c r="BL45" s="56">
        <v>-6912000000</v>
      </c>
    </row>
    <row r="46" spans="1:64" x14ac:dyDescent="0.2">
      <c r="A46" s="47" t="s">
        <v>176</v>
      </c>
      <c r="B46" s="47" t="s">
        <v>177</v>
      </c>
      <c r="C46" s="47">
        <v>66346</v>
      </c>
      <c r="D46" s="47" t="s">
        <v>16</v>
      </c>
      <c r="E46" s="47">
        <v>2018</v>
      </c>
      <c r="F46" s="47" t="s">
        <v>1292</v>
      </c>
      <c r="G46" s="48">
        <v>43465</v>
      </c>
      <c r="H46" s="48">
        <v>43523</v>
      </c>
      <c r="I46" s="48">
        <v>43523</v>
      </c>
      <c r="J46" s="47">
        <v>87300000</v>
      </c>
      <c r="K46" s="47">
        <v>88600000</v>
      </c>
      <c r="L46" s="47" t="s">
        <v>1646</v>
      </c>
      <c r="M46" s="49">
        <v>467400000</v>
      </c>
      <c r="N46" s="50"/>
      <c r="O46" s="50"/>
      <c r="P46" s="51"/>
      <c r="Q46" s="52">
        <v>181000000</v>
      </c>
      <c r="R46" s="49">
        <v>169100000</v>
      </c>
      <c r="S46" s="50">
        <v>34300000</v>
      </c>
      <c r="T46" s="50"/>
      <c r="U46" s="51">
        <v>134800000</v>
      </c>
      <c r="V46" s="49">
        <v>-391800000</v>
      </c>
      <c r="W46" s="50">
        <v>-62500000</v>
      </c>
      <c r="X46" s="50">
        <v>-70500000</v>
      </c>
      <c r="Y46" s="50">
        <v>43600000</v>
      </c>
      <c r="Z46" s="51">
        <v>-302400000</v>
      </c>
      <c r="AA46" s="52"/>
      <c r="AB46" s="53">
        <v>425700000</v>
      </c>
      <c r="AC46" s="49">
        <v>-217300000</v>
      </c>
      <c r="AD46" s="50">
        <v>9400000</v>
      </c>
      <c r="AE46" s="50">
        <v>9400000</v>
      </c>
      <c r="AF46" s="50"/>
      <c r="AG46" s="50">
        <v>-226700000</v>
      </c>
      <c r="AH46" s="50">
        <v>-226700000</v>
      </c>
      <c r="AI46" s="50"/>
      <c r="AJ46" s="51"/>
      <c r="AK46" s="49"/>
      <c r="AL46" s="50"/>
      <c r="AM46" s="51"/>
      <c r="AN46" s="49">
        <v>-3800000</v>
      </c>
      <c r="AO46" s="50"/>
      <c r="AP46" s="50"/>
      <c r="AQ46" s="50"/>
      <c r="AR46" s="51">
        <v>-3800000</v>
      </c>
      <c r="AS46" s="54">
        <v>-11400000</v>
      </c>
      <c r="AT46" s="50"/>
      <c r="AU46" s="55">
        <v>-232500000</v>
      </c>
      <c r="AV46" s="51">
        <v>-175000000</v>
      </c>
      <c r="AW46" s="49">
        <v>409300000</v>
      </c>
      <c r="AX46" s="51">
        <v>-77600000</v>
      </c>
      <c r="AY46" s="52">
        <v>486900000</v>
      </c>
      <c r="AZ46" s="54">
        <v>-6400000</v>
      </c>
      <c r="BA46" s="51">
        <v>493300000</v>
      </c>
      <c r="BB46" s="49">
        <v>-392900000</v>
      </c>
      <c r="BC46" s="50"/>
      <c r="BD46" s="51">
        <v>-392900000</v>
      </c>
      <c r="BE46" s="54">
        <v>-17300000</v>
      </c>
      <c r="BF46" s="50"/>
      <c r="BG46" s="55">
        <v>-175900000</v>
      </c>
      <c r="BH46" s="50">
        <v>17300000</v>
      </c>
      <c r="BI46" s="51"/>
      <c r="BJ46" s="54">
        <v>17300000</v>
      </c>
      <c r="BK46" s="50">
        <v>-9700000</v>
      </c>
      <c r="BL46" s="56">
        <v>7600000</v>
      </c>
    </row>
    <row r="47" spans="1:64" x14ac:dyDescent="0.2">
      <c r="A47" s="47" t="s">
        <v>108</v>
      </c>
      <c r="B47" s="47" t="s">
        <v>109</v>
      </c>
      <c r="C47" s="47">
        <v>168302</v>
      </c>
      <c r="D47" s="47" t="s">
        <v>16</v>
      </c>
      <c r="E47" s="47">
        <v>2018</v>
      </c>
      <c r="F47" s="47" t="s">
        <v>1292</v>
      </c>
      <c r="G47" s="48">
        <v>43465</v>
      </c>
      <c r="H47" s="48">
        <v>43515</v>
      </c>
      <c r="I47" s="48">
        <v>43515</v>
      </c>
      <c r="J47" s="47">
        <v>180000000</v>
      </c>
      <c r="K47" s="47">
        <v>180000000</v>
      </c>
      <c r="L47" s="47" t="s">
        <v>1647</v>
      </c>
      <c r="M47" s="49">
        <v>565000000</v>
      </c>
      <c r="N47" s="50"/>
      <c r="O47" s="50"/>
      <c r="P47" s="51"/>
      <c r="Q47" s="52">
        <v>545000000</v>
      </c>
      <c r="R47" s="49">
        <v>246000000</v>
      </c>
      <c r="S47" s="50"/>
      <c r="T47" s="50"/>
      <c r="U47" s="51"/>
      <c r="V47" s="49">
        <v>30000000</v>
      </c>
      <c r="W47" s="50"/>
      <c r="X47" s="50"/>
      <c r="Y47" s="50"/>
      <c r="Z47" s="51"/>
      <c r="AA47" s="52"/>
      <c r="AB47" s="53">
        <v>1386000000</v>
      </c>
      <c r="AC47" s="49">
        <v>-1638000000</v>
      </c>
      <c r="AD47" s="50"/>
      <c r="AE47" s="50"/>
      <c r="AF47" s="50"/>
      <c r="AG47" s="50"/>
      <c r="AH47" s="50"/>
      <c r="AI47" s="50"/>
      <c r="AJ47" s="51"/>
      <c r="AK47" s="49"/>
      <c r="AL47" s="50"/>
      <c r="AM47" s="51"/>
      <c r="AN47" s="49">
        <v>-398000000</v>
      </c>
      <c r="AO47" s="50"/>
      <c r="AP47" s="50"/>
      <c r="AQ47" s="50"/>
      <c r="AR47" s="51"/>
      <c r="AS47" s="54"/>
      <c r="AT47" s="50"/>
      <c r="AU47" s="55">
        <v>-2036000000</v>
      </c>
      <c r="AV47" s="51">
        <v>-319000000</v>
      </c>
      <c r="AW47" s="49">
        <v>892000000</v>
      </c>
      <c r="AX47" s="51"/>
      <c r="AY47" s="52"/>
      <c r="AZ47" s="54"/>
      <c r="BA47" s="51"/>
      <c r="BB47" s="49">
        <v>154000000</v>
      </c>
      <c r="BC47" s="50"/>
      <c r="BD47" s="51"/>
      <c r="BE47" s="54">
        <v>-1000000</v>
      </c>
      <c r="BF47" s="50"/>
      <c r="BG47" s="55">
        <v>726000000</v>
      </c>
      <c r="BH47" s="50">
        <v>76000000</v>
      </c>
      <c r="BI47" s="51"/>
      <c r="BJ47" s="54">
        <v>76000000</v>
      </c>
      <c r="BK47" s="50"/>
      <c r="BL47" s="56">
        <v>76000000</v>
      </c>
    </row>
    <row r="48" spans="1:64" x14ac:dyDescent="0.2">
      <c r="A48" s="47" t="s">
        <v>170</v>
      </c>
      <c r="B48" s="47" t="s">
        <v>171</v>
      </c>
      <c r="C48" s="47">
        <v>58197</v>
      </c>
      <c r="D48" s="47" t="s">
        <v>16</v>
      </c>
      <c r="E48" s="47">
        <v>2018</v>
      </c>
      <c r="F48" s="47" t="s">
        <v>1292</v>
      </c>
      <c r="G48" s="48">
        <v>43343</v>
      </c>
      <c r="H48" s="48">
        <v>43397</v>
      </c>
      <c r="I48" s="48">
        <v>43766</v>
      </c>
      <c r="J48" s="47">
        <v>26970000</v>
      </c>
      <c r="K48" s="47">
        <v>27424000</v>
      </c>
      <c r="L48" s="47" t="s">
        <v>1293</v>
      </c>
      <c r="M48" s="49">
        <v>1337536000</v>
      </c>
      <c r="N48" s="50"/>
      <c r="O48" s="50"/>
      <c r="P48" s="51"/>
      <c r="Q48" s="52">
        <v>345084000</v>
      </c>
      <c r="R48" s="49">
        <v>239635000</v>
      </c>
      <c r="S48" s="50"/>
      <c r="T48" s="50"/>
      <c r="U48" s="51"/>
      <c r="V48" s="49">
        <v>158037000</v>
      </c>
      <c r="W48" s="50"/>
      <c r="X48" s="50"/>
      <c r="Y48" s="50"/>
      <c r="Z48" s="51"/>
      <c r="AA48" s="52"/>
      <c r="AB48" s="53">
        <v>2080292000</v>
      </c>
      <c r="AC48" s="49">
        <v>-486509000</v>
      </c>
      <c r="AD48" s="50"/>
      <c r="AE48" s="50"/>
      <c r="AF48" s="50"/>
      <c r="AG48" s="50"/>
      <c r="AH48" s="50"/>
      <c r="AI48" s="50"/>
      <c r="AJ48" s="51"/>
      <c r="AK48" s="49">
        <v>-34892000</v>
      </c>
      <c r="AL48" s="50"/>
      <c r="AM48" s="51"/>
      <c r="AN48" s="49"/>
      <c r="AO48" s="50"/>
      <c r="AP48" s="50"/>
      <c r="AQ48" s="50"/>
      <c r="AR48" s="51"/>
      <c r="AS48" s="54">
        <v>-459000</v>
      </c>
      <c r="AT48" s="50"/>
      <c r="AU48" s="55">
        <v>-521860000</v>
      </c>
      <c r="AV48" s="51"/>
      <c r="AW48" s="49">
        <v>-128804000</v>
      </c>
      <c r="AX48" s="51"/>
      <c r="AY48" s="52"/>
      <c r="AZ48" s="54"/>
      <c r="BA48" s="51"/>
      <c r="BB48" s="49">
        <v>-1502298000</v>
      </c>
      <c r="BC48" s="50">
        <v>89715000</v>
      </c>
      <c r="BD48" s="51">
        <v>-1592013000</v>
      </c>
      <c r="BE48" s="54">
        <v>-1052000</v>
      </c>
      <c r="BF48" s="50"/>
      <c r="BG48" s="55">
        <v>-1632154000</v>
      </c>
      <c r="BH48" s="50">
        <v>-73722000</v>
      </c>
      <c r="BI48" s="51"/>
      <c r="BJ48" s="54">
        <v>-73722000</v>
      </c>
      <c r="BK48" s="50">
        <v>-1724000</v>
      </c>
      <c r="BL48" s="56">
        <v>-75446000</v>
      </c>
    </row>
    <row r="49" spans="1:64" x14ac:dyDescent="0.2">
      <c r="A49" s="47" t="s">
        <v>206</v>
      </c>
      <c r="B49" s="47" t="s">
        <v>207</v>
      </c>
      <c r="C49" s="47">
        <v>70844</v>
      </c>
      <c r="D49" s="47" t="s">
        <v>16</v>
      </c>
      <c r="E49" s="47">
        <v>2018</v>
      </c>
      <c r="F49" s="47" t="s">
        <v>1292</v>
      </c>
      <c r="G49" s="48">
        <v>43465</v>
      </c>
      <c r="H49" s="48">
        <v>43504</v>
      </c>
      <c r="I49" s="48">
        <v>43504</v>
      </c>
      <c r="J49" s="47">
        <v>579900000</v>
      </c>
      <c r="K49" s="47">
        <v>579900000</v>
      </c>
      <c r="L49" s="47" t="s">
        <v>1648</v>
      </c>
      <c r="M49" s="49">
        <v>10460000000</v>
      </c>
      <c r="N49" s="50"/>
      <c r="O49" s="50"/>
      <c r="P49" s="51"/>
      <c r="Q49" s="52">
        <v>2114000000</v>
      </c>
      <c r="R49" s="49">
        <v>464000000</v>
      </c>
      <c r="S49" s="50">
        <v>202000000</v>
      </c>
      <c r="T49" s="50"/>
      <c r="U49" s="51">
        <v>262000000</v>
      </c>
      <c r="V49" s="49">
        <v>2284000000</v>
      </c>
      <c r="W49" s="50">
        <v>-795000000</v>
      </c>
      <c r="X49" s="50">
        <v>568000000</v>
      </c>
      <c r="Y49" s="50">
        <v>2000000</v>
      </c>
      <c r="Z49" s="51">
        <v>2509000000</v>
      </c>
      <c r="AA49" s="52"/>
      <c r="AB49" s="53">
        <v>15322000000</v>
      </c>
      <c r="AC49" s="49">
        <v>-1671000000</v>
      </c>
      <c r="AD49" s="50">
        <v>120000000</v>
      </c>
      <c r="AE49" s="50">
        <v>120000000</v>
      </c>
      <c r="AF49" s="50"/>
      <c r="AG49" s="50">
        <v>-1791000000</v>
      </c>
      <c r="AH49" s="50">
        <v>-1722000000</v>
      </c>
      <c r="AI49" s="50">
        <v>-69000000</v>
      </c>
      <c r="AJ49" s="51"/>
      <c r="AK49" s="49">
        <v>291000000</v>
      </c>
      <c r="AL49" s="50">
        <v>2898000000</v>
      </c>
      <c r="AM49" s="51">
        <v>-2607000000</v>
      </c>
      <c r="AN49" s="49">
        <v>-3230000000</v>
      </c>
      <c r="AO49" s="50"/>
      <c r="AP49" s="50"/>
      <c r="AQ49" s="50"/>
      <c r="AR49" s="51">
        <v>-3230000000</v>
      </c>
      <c r="AS49" s="54">
        <v>-11000000</v>
      </c>
      <c r="AT49" s="50"/>
      <c r="AU49" s="55">
        <v>-4621000000</v>
      </c>
      <c r="AV49" s="51">
        <v>-3946000000</v>
      </c>
      <c r="AW49" s="49">
        <v>1365000000</v>
      </c>
      <c r="AX49" s="51"/>
      <c r="AY49" s="52">
        <v>1365000000</v>
      </c>
      <c r="AZ49" s="54">
        <v>-7183000000</v>
      </c>
      <c r="BA49" s="51">
        <v>8548000000</v>
      </c>
      <c r="BB49" s="49">
        <v>-8919000000</v>
      </c>
      <c r="BC49" s="50">
        <v>81000000</v>
      </c>
      <c r="BD49" s="51">
        <v>-9000000000</v>
      </c>
      <c r="BE49" s="54">
        <v>-222000000</v>
      </c>
      <c r="BF49" s="50"/>
      <c r="BG49" s="55">
        <v>-11722000000</v>
      </c>
      <c r="BH49" s="50">
        <v>-1021000000</v>
      </c>
      <c r="BI49" s="51"/>
      <c r="BJ49" s="54">
        <v>-1021000000</v>
      </c>
      <c r="BK49" s="50">
        <v>-53000000</v>
      </c>
      <c r="BL49" s="56">
        <v>-1074000000</v>
      </c>
    </row>
    <row r="50" spans="1:64" x14ac:dyDescent="0.2">
      <c r="A50" s="47" t="s">
        <v>185</v>
      </c>
      <c r="B50" s="47" t="s">
        <v>186</v>
      </c>
      <c r="C50" s="47">
        <v>254808</v>
      </c>
      <c r="D50" s="47" t="s">
        <v>16</v>
      </c>
      <c r="E50" s="47">
        <v>2018</v>
      </c>
      <c r="F50" s="47" t="s">
        <v>1292</v>
      </c>
      <c r="G50" s="48">
        <v>43465</v>
      </c>
      <c r="H50" s="48">
        <v>43517</v>
      </c>
      <c r="I50" s="48">
        <v>43517</v>
      </c>
      <c r="J50" s="47">
        <v>534000000</v>
      </c>
      <c r="K50" s="47">
        <v>546000000</v>
      </c>
      <c r="L50" s="47" t="s">
        <v>1649</v>
      </c>
      <c r="M50" s="49">
        <v>1630000000</v>
      </c>
      <c r="N50" s="50">
        <v>1624000000</v>
      </c>
      <c r="O50" s="50">
        <v>6000000</v>
      </c>
      <c r="P50" s="51"/>
      <c r="Q50" s="52">
        <v>785000000</v>
      </c>
      <c r="R50" s="49">
        <v>-163000000</v>
      </c>
      <c r="S50" s="50">
        <v>115000000</v>
      </c>
      <c r="T50" s="50">
        <v>-267000000</v>
      </c>
      <c r="U50" s="51">
        <v>-11000000</v>
      </c>
      <c r="V50" s="49">
        <v>-156000000</v>
      </c>
      <c r="W50" s="50">
        <v>-12000000</v>
      </c>
      <c r="X50" s="50">
        <v>-197000000</v>
      </c>
      <c r="Y50" s="50"/>
      <c r="Z50" s="51">
        <v>53000000</v>
      </c>
      <c r="AA50" s="52"/>
      <c r="AB50" s="53">
        <v>2096000000</v>
      </c>
      <c r="AC50" s="49">
        <v>-681000000</v>
      </c>
      <c r="AD50" s="50"/>
      <c r="AE50" s="50"/>
      <c r="AF50" s="50"/>
      <c r="AG50" s="50"/>
      <c r="AH50" s="50"/>
      <c r="AI50" s="50"/>
      <c r="AJ50" s="51">
        <v>-681000000</v>
      </c>
      <c r="AK50" s="49"/>
      <c r="AL50" s="50"/>
      <c r="AM50" s="51"/>
      <c r="AN50" s="49">
        <v>-257000000</v>
      </c>
      <c r="AO50" s="50">
        <v>11000000</v>
      </c>
      <c r="AP50" s="50"/>
      <c r="AQ50" s="50"/>
      <c r="AR50" s="51">
        <v>-268000000</v>
      </c>
      <c r="AS50" s="54"/>
      <c r="AT50" s="50"/>
      <c r="AU50" s="55">
        <v>-938000000</v>
      </c>
      <c r="AV50" s="51">
        <v>-376000000</v>
      </c>
      <c r="AW50" s="49">
        <v>-5000000</v>
      </c>
      <c r="AX50" s="51"/>
      <c r="AY50" s="52">
        <v>-5000000</v>
      </c>
      <c r="AZ50" s="54">
        <v>-5000000</v>
      </c>
      <c r="BA50" s="51"/>
      <c r="BB50" s="49">
        <v>-2452000000</v>
      </c>
      <c r="BC50" s="50"/>
      <c r="BD50" s="51">
        <v>-2452000000</v>
      </c>
      <c r="BE50" s="54">
        <v>230000000</v>
      </c>
      <c r="BF50" s="50"/>
      <c r="BG50" s="55">
        <v>-2603000000</v>
      </c>
      <c r="BH50" s="50">
        <v>-1445000000</v>
      </c>
      <c r="BI50" s="51"/>
      <c r="BJ50" s="54">
        <v>-1445000000</v>
      </c>
      <c r="BK50" s="50">
        <v>-117000000</v>
      </c>
      <c r="BL50" s="56">
        <v>-1562000000</v>
      </c>
    </row>
    <row r="51" spans="1:64" x14ac:dyDescent="0.2">
      <c r="A51" s="47" t="s">
        <v>194</v>
      </c>
      <c r="B51" s="47" t="s">
        <v>195</v>
      </c>
      <c r="C51" s="47">
        <v>71192</v>
      </c>
      <c r="D51" s="47" t="s">
        <v>16</v>
      </c>
      <c r="E51" s="47">
        <v>2018</v>
      </c>
      <c r="F51" s="47" t="s">
        <v>1292</v>
      </c>
      <c r="G51" s="48">
        <v>43524</v>
      </c>
      <c r="H51" s="48">
        <v>43552</v>
      </c>
      <c r="I51" s="48">
        <v>43552</v>
      </c>
      <c r="J51" s="47">
        <v>276400000</v>
      </c>
      <c r="K51" s="47">
        <v>281400000</v>
      </c>
      <c r="L51" s="47" t="s">
        <v>1650</v>
      </c>
      <c r="M51" s="49">
        <v>1464000000</v>
      </c>
      <c r="N51" s="50"/>
      <c r="O51" s="50"/>
      <c r="P51" s="51"/>
      <c r="Q51" s="52">
        <v>770000000</v>
      </c>
      <c r="R51" s="49">
        <v>154000000</v>
      </c>
      <c r="S51" s="50">
        <v>123000000</v>
      </c>
      <c r="T51" s="50">
        <v>10000000</v>
      </c>
      <c r="U51" s="51">
        <v>21000000</v>
      </c>
      <c r="V51" s="49">
        <v>20000000</v>
      </c>
      <c r="W51" s="50">
        <v>28000000</v>
      </c>
      <c r="X51" s="50">
        <v>-194000000</v>
      </c>
      <c r="Y51" s="50">
        <v>432000000</v>
      </c>
      <c r="Z51" s="51">
        <v>-246000000</v>
      </c>
      <c r="AA51" s="52"/>
      <c r="AB51" s="53">
        <v>2408000000</v>
      </c>
      <c r="AC51" s="49">
        <v>-819000000</v>
      </c>
      <c r="AD51" s="50"/>
      <c r="AE51" s="50"/>
      <c r="AF51" s="50"/>
      <c r="AG51" s="50">
        <v>-819000000</v>
      </c>
      <c r="AH51" s="50">
        <v>-819000000</v>
      </c>
      <c r="AI51" s="50"/>
      <c r="AJ51" s="51"/>
      <c r="AK51" s="49">
        <v>2098000000</v>
      </c>
      <c r="AL51" s="50">
        <v>2098000000</v>
      </c>
      <c r="AM51" s="51">
        <v>0</v>
      </c>
      <c r="AN51" s="49">
        <v>-787000000</v>
      </c>
      <c r="AO51" s="50"/>
      <c r="AP51" s="50"/>
      <c r="AQ51" s="50"/>
      <c r="AR51" s="51">
        <v>-787000000</v>
      </c>
      <c r="AS51" s="54">
        <v>16000000</v>
      </c>
      <c r="AT51" s="50"/>
      <c r="AU51" s="55">
        <v>508000000</v>
      </c>
      <c r="AV51" s="51">
        <v>-497000000</v>
      </c>
      <c r="AW51" s="49">
        <v>-48000000</v>
      </c>
      <c r="AX51" s="51"/>
      <c r="AY51" s="52"/>
      <c r="AZ51" s="54"/>
      <c r="BA51" s="51"/>
      <c r="BB51" s="49">
        <v>-1467000000</v>
      </c>
      <c r="BC51" s="50">
        <v>38000000</v>
      </c>
      <c r="BD51" s="51">
        <v>-1505000000</v>
      </c>
      <c r="BE51" s="54">
        <v>-6000000</v>
      </c>
      <c r="BF51" s="50"/>
      <c r="BG51" s="55">
        <v>-2018000000</v>
      </c>
      <c r="BH51" s="50">
        <v>898000000</v>
      </c>
      <c r="BI51" s="51"/>
      <c r="BJ51" s="54">
        <v>898000000</v>
      </c>
      <c r="BK51" s="50">
        <v>-14000000</v>
      </c>
      <c r="BL51" s="56">
        <v>884000000</v>
      </c>
    </row>
    <row r="52" spans="1:64" x14ac:dyDescent="0.2">
      <c r="A52" s="47" t="s">
        <v>188</v>
      </c>
      <c r="B52" s="47" t="s">
        <v>189</v>
      </c>
      <c r="C52" s="47">
        <v>71373</v>
      </c>
      <c r="D52" s="47" t="s">
        <v>16</v>
      </c>
      <c r="E52" s="47">
        <v>2018</v>
      </c>
      <c r="F52" s="47" t="s">
        <v>1292</v>
      </c>
      <c r="G52" s="48">
        <v>43373</v>
      </c>
      <c r="H52" s="48">
        <v>43425</v>
      </c>
      <c r="I52" s="48">
        <v>43425</v>
      </c>
      <c r="J52" s="47">
        <v>258354000</v>
      </c>
      <c r="K52" s="47">
        <v>264621000</v>
      </c>
      <c r="L52" s="47" t="s">
        <v>1651</v>
      </c>
      <c r="M52" s="49">
        <v>311000000</v>
      </c>
      <c r="N52" s="50">
        <v>311000000</v>
      </c>
      <c r="O52" s="50"/>
      <c r="P52" s="51"/>
      <c r="Q52" s="52">
        <v>1978000000</v>
      </c>
      <c r="R52" s="49">
        <v>-143000000</v>
      </c>
      <c r="S52" s="50">
        <v>322000000</v>
      </c>
      <c r="T52" s="50">
        <v>-240000000</v>
      </c>
      <c r="U52" s="51">
        <v>-225000000</v>
      </c>
      <c r="V52" s="49">
        <v>719000000</v>
      </c>
      <c r="W52" s="50">
        <v>-170000000</v>
      </c>
      <c r="X52" s="50">
        <v>246000000</v>
      </c>
      <c r="Y52" s="50"/>
      <c r="Z52" s="51">
        <v>643000000</v>
      </c>
      <c r="AA52" s="52"/>
      <c r="AB52" s="53">
        <v>2865000000</v>
      </c>
      <c r="AC52" s="49">
        <v>-895000000</v>
      </c>
      <c r="AD52" s="50"/>
      <c r="AE52" s="50"/>
      <c r="AF52" s="50"/>
      <c r="AG52" s="50"/>
      <c r="AH52" s="50"/>
      <c r="AI52" s="50"/>
      <c r="AJ52" s="51">
        <v>-895000000</v>
      </c>
      <c r="AK52" s="49"/>
      <c r="AL52" s="50"/>
      <c r="AM52" s="51"/>
      <c r="AN52" s="49">
        <v>-14747000000</v>
      </c>
      <c r="AO52" s="50">
        <v>534000000</v>
      </c>
      <c r="AP52" s="50"/>
      <c r="AQ52" s="50"/>
      <c r="AR52" s="51">
        <v>-15281000000</v>
      </c>
      <c r="AS52" s="54">
        <v>-187000000</v>
      </c>
      <c r="AT52" s="50"/>
      <c r="AU52" s="55">
        <v>-15829000000</v>
      </c>
      <c r="AV52" s="51">
        <v>-927000000</v>
      </c>
      <c r="AW52" s="49">
        <v>1090000000</v>
      </c>
      <c r="AX52" s="51">
        <v>0</v>
      </c>
      <c r="AY52" s="52">
        <v>1090000000</v>
      </c>
      <c r="AZ52" s="54">
        <v>-3996000000</v>
      </c>
      <c r="BA52" s="51">
        <v>5086000000</v>
      </c>
      <c r="BB52" s="49">
        <v>0</v>
      </c>
      <c r="BC52" s="50">
        <v>0</v>
      </c>
      <c r="BD52" s="51">
        <v>0</v>
      </c>
      <c r="BE52" s="54">
        <v>-220000000</v>
      </c>
      <c r="BF52" s="50"/>
      <c r="BG52" s="55">
        <v>-57000000</v>
      </c>
      <c r="BH52" s="50">
        <v>-13021000000</v>
      </c>
      <c r="BI52" s="51"/>
      <c r="BJ52" s="54">
        <v>-13021000000</v>
      </c>
      <c r="BK52" s="50">
        <v>-17000000</v>
      </c>
      <c r="BL52" s="56">
        <v>-13038000000</v>
      </c>
    </row>
    <row r="53" spans="1:64" x14ac:dyDescent="0.2">
      <c r="A53" s="47" t="s">
        <v>230</v>
      </c>
      <c r="B53" s="47" t="s">
        <v>231</v>
      </c>
      <c r="C53" s="47">
        <v>185450</v>
      </c>
      <c r="D53" s="47" t="s">
        <v>16</v>
      </c>
      <c r="E53" s="47">
        <v>2019</v>
      </c>
      <c r="F53" s="47" t="s">
        <v>1292</v>
      </c>
      <c r="G53" s="48">
        <v>43585</v>
      </c>
      <c r="H53" s="48">
        <v>43629</v>
      </c>
      <c r="I53" s="48">
        <v>43629</v>
      </c>
      <c r="J53" s="47">
        <v>478956000</v>
      </c>
      <c r="K53" s="47">
        <v>482067000</v>
      </c>
      <c r="L53" s="47" t="s">
        <v>1652</v>
      </c>
      <c r="M53" s="49">
        <v>835000000</v>
      </c>
      <c r="N53" s="50"/>
      <c r="O53" s="50"/>
      <c r="P53" s="51"/>
      <c r="Q53" s="52">
        <v>72000000</v>
      </c>
      <c r="R53" s="49">
        <v>61000000</v>
      </c>
      <c r="S53" s="50"/>
      <c r="T53" s="50"/>
      <c r="U53" s="51"/>
      <c r="V53" s="49">
        <v>-168000000</v>
      </c>
      <c r="W53" s="50"/>
      <c r="X53" s="50"/>
      <c r="Y53" s="50"/>
      <c r="Z53" s="51"/>
      <c r="AA53" s="52"/>
      <c r="AB53" s="53">
        <v>800000000</v>
      </c>
      <c r="AC53" s="49">
        <v>-119000000</v>
      </c>
      <c r="AD53" s="50"/>
      <c r="AE53" s="50"/>
      <c r="AF53" s="50"/>
      <c r="AG53" s="50"/>
      <c r="AH53" s="50"/>
      <c r="AI53" s="50"/>
      <c r="AJ53" s="51"/>
      <c r="AK53" s="49"/>
      <c r="AL53" s="50"/>
      <c r="AM53" s="51"/>
      <c r="AN53" s="49">
        <v>0</v>
      </c>
      <c r="AO53" s="50"/>
      <c r="AP53" s="50"/>
      <c r="AQ53" s="50"/>
      <c r="AR53" s="51"/>
      <c r="AS53" s="54">
        <v>0</v>
      </c>
      <c r="AT53" s="50"/>
      <c r="AU53" s="55">
        <v>-119000000</v>
      </c>
      <c r="AV53" s="51">
        <v>-310000000</v>
      </c>
      <c r="AW53" s="49">
        <v>-71000000</v>
      </c>
      <c r="AX53" s="51"/>
      <c r="AY53" s="52"/>
      <c r="AZ53" s="54"/>
      <c r="BA53" s="51"/>
      <c r="BB53" s="49">
        <v>-207000000</v>
      </c>
      <c r="BC53" s="50"/>
      <c r="BD53" s="51">
        <v>-207000000</v>
      </c>
      <c r="BE53" s="54">
        <v>-11000000</v>
      </c>
      <c r="BF53" s="50"/>
      <c r="BG53" s="55">
        <v>-599000000</v>
      </c>
      <c r="BH53" s="50">
        <v>82000000</v>
      </c>
      <c r="BI53" s="51"/>
      <c r="BJ53" s="54">
        <v>82000000</v>
      </c>
      <c r="BK53" s="50">
        <v>-14000000</v>
      </c>
      <c r="BL53" s="56">
        <v>68000000</v>
      </c>
    </row>
    <row r="54" spans="1:64" x14ac:dyDescent="0.2">
      <c r="A54" s="47" t="s">
        <v>179</v>
      </c>
      <c r="B54" s="47" t="s">
        <v>180</v>
      </c>
      <c r="C54" s="47">
        <v>679135</v>
      </c>
      <c r="D54" s="47" t="s">
        <v>16</v>
      </c>
      <c r="E54" s="47">
        <v>2018</v>
      </c>
      <c r="F54" s="47" t="s">
        <v>1292</v>
      </c>
      <c r="G54" s="48">
        <v>43465</v>
      </c>
      <c r="H54" s="48">
        <v>43515</v>
      </c>
      <c r="I54" s="48">
        <v>43515</v>
      </c>
      <c r="J54" s="47">
        <v>427000000</v>
      </c>
      <c r="K54" s="47">
        <v>429000000</v>
      </c>
      <c r="L54" s="47" t="s">
        <v>1653</v>
      </c>
      <c r="M54" s="49">
        <v>283000000</v>
      </c>
      <c r="N54" s="50"/>
      <c r="O54" s="50"/>
      <c r="P54" s="51"/>
      <c r="Q54" s="52">
        <v>1486000000</v>
      </c>
      <c r="R54" s="49">
        <v>-281000000</v>
      </c>
      <c r="S54" s="50"/>
      <c r="T54" s="50"/>
      <c r="U54" s="51"/>
      <c r="V54" s="49">
        <v>274000000</v>
      </c>
      <c r="W54" s="50"/>
      <c r="X54" s="50"/>
      <c r="Y54" s="50"/>
      <c r="Z54" s="51"/>
      <c r="AA54" s="52"/>
      <c r="AB54" s="53">
        <v>1762000000</v>
      </c>
      <c r="AC54" s="49">
        <v>-537000000</v>
      </c>
      <c r="AD54" s="50"/>
      <c r="AE54" s="50"/>
      <c r="AF54" s="50"/>
      <c r="AG54" s="50"/>
      <c r="AH54" s="50"/>
      <c r="AI54" s="50"/>
      <c r="AJ54" s="51"/>
      <c r="AK54" s="49"/>
      <c r="AL54" s="50"/>
      <c r="AM54" s="51"/>
      <c r="AN54" s="49">
        <v>-141000000</v>
      </c>
      <c r="AO54" s="50"/>
      <c r="AP54" s="50"/>
      <c r="AQ54" s="50"/>
      <c r="AR54" s="51"/>
      <c r="AS54" s="54">
        <v>100000000</v>
      </c>
      <c r="AT54" s="50"/>
      <c r="AU54" s="55">
        <v>-578000000</v>
      </c>
      <c r="AV54" s="51">
        <v>-315000000</v>
      </c>
      <c r="AW54" s="49">
        <v>-1060000000</v>
      </c>
      <c r="AX54" s="51"/>
      <c r="AY54" s="52"/>
      <c r="AZ54" s="54"/>
      <c r="BA54" s="51"/>
      <c r="BB54" s="49">
        <v>-387000000</v>
      </c>
      <c r="BC54" s="50"/>
      <c r="BD54" s="51">
        <v>-387000000</v>
      </c>
      <c r="BE54" s="54">
        <v>-2601000000</v>
      </c>
      <c r="BF54" s="50"/>
      <c r="BG54" s="55">
        <v>-4363000000</v>
      </c>
      <c r="BH54" s="50">
        <v>-3179000000</v>
      </c>
      <c r="BI54" s="51"/>
      <c r="BJ54" s="54">
        <v>-3179000000</v>
      </c>
      <c r="BK54" s="50">
        <v>-128000000</v>
      </c>
      <c r="BL54" s="56">
        <v>-3307000000</v>
      </c>
    </row>
    <row r="55" spans="1:64" x14ac:dyDescent="0.2">
      <c r="A55" s="47" t="s">
        <v>200</v>
      </c>
      <c r="B55" s="47" t="s">
        <v>201</v>
      </c>
      <c r="C55" s="47">
        <v>71079</v>
      </c>
      <c r="D55" s="47" t="s">
        <v>16</v>
      </c>
      <c r="E55" s="47">
        <v>2018</v>
      </c>
      <c r="F55" s="47" t="s">
        <v>1292</v>
      </c>
      <c r="G55" s="48">
        <v>43465</v>
      </c>
      <c r="H55" s="48">
        <v>43502</v>
      </c>
      <c r="I55" s="48">
        <v>43502</v>
      </c>
      <c r="J55" s="47">
        <v>204900000</v>
      </c>
      <c r="K55" s="47">
        <v>205300000</v>
      </c>
      <c r="L55" s="47" t="s">
        <v>1654</v>
      </c>
      <c r="M55" s="49">
        <v>4474000000</v>
      </c>
      <c r="N55" s="50"/>
      <c r="O55" s="50"/>
      <c r="P55" s="51"/>
      <c r="Q55" s="52">
        <v>1016600000</v>
      </c>
      <c r="R55" s="49">
        <v>296900000</v>
      </c>
      <c r="S55" s="50">
        <v>157500000</v>
      </c>
      <c r="T55" s="50">
        <v>108300000</v>
      </c>
      <c r="U55" s="51">
        <v>31100000</v>
      </c>
      <c r="V55" s="49">
        <v>400200000</v>
      </c>
      <c r="W55" s="50">
        <v>-205200000</v>
      </c>
      <c r="X55" s="50">
        <v>-52100000</v>
      </c>
      <c r="Y55" s="50"/>
      <c r="Z55" s="51">
        <v>657500000</v>
      </c>
      <c r="AA55" s="52"/>
      <c r="AB55" s="53">
        <v>6187700000</v>
      </c>
      <c r="AC55" s="49">
        <v>-773600000</v>
      </c>
      <c r="AD55" s="50"/>
      <c r="AE55" s="50"/>
      <c r="AF55" s="50"/>
      <c r="AG55" s="50">
        <v>-773600000</v>
      </c>
      <c r="AH55" s="50">
        <v>-770600000</v>
      </c>
      <c r="AI55" s="50">
        <v>-3000000</v>
      </c>
      <c r="AJ55" s="51"/>
      <c r="AK55" s="49">
        <v>1016000000</v>
      </c>
      <c r="AL55" s="50">
        <v>9173700000</v>
      </c>
      <c r="AM55" s="51">
        <v>-8157700000</v>
      </c>
      <c r="AN55" s="49">
        <v>-112500000</v>
      </c>
      <c r="AO55" s="50"/>
      <c r="AP55" s="50"/>
      <c r="AQ55" s="50"/>
      <c r="AR55" s="51">
        <v>-112500000</v>
      </c>
      <c r="AS55" s="54">
        <v>-2176200000</v>
      </c>
      <c r="AT55" s="50"/>
      <c r="AU55" s="55">
        <v>-2046300000</v>
      </c>
      <c r="AV55" s="51"/>
      <c r="AW55" s="49">
        <v>-3200000</v>
      </c>
      <c r="AX55" s="51">
        <v>-3200000</v>
      </c>
      <c r="AY55" s="52"/>
      <c r="AZ55" s="54"/>
      <c r="BA55" s="51"/>
      <c r="BB55" s="49">
        <v>-4354700000</v>
      </c>
      <c r="BC55" s="50">
        <v>-2100000</v>
      </c>
      <c r="BD55" s="51">
        <v>-4352600000</v>
      </c>
      <c r="BE55" s="54">
        <v>-114100000</v>
      </c>
      <c r="BF55" s="50"/>
      <c r="BG55" s="55">
        <v>-4472000000</v>
      </c>
      <c r="BH55" s="50">
        <v>-330600000</v>
      </c>
      <c r="BI55" s="51"/>
      <c r="BJ55" s="54">
        <v>-330600000</v>
      </c>
      <c r="BK55" s="50">
        <v>-18600000</v>
      </c>
      <c r="BL55" s="56">
        <v>-349200000</v>
      </c>
    </row>
    <row r="56" spans="1:64" x14ac:dyDescent="0.2">
      <c r="A56" s="47" t="s">
        <v>197</v>
      </c>
      <c r="B56" s="47" t="s">
        <v>198</v>
      </c>
      <c r="C56" s="47">
        <v>130356</v>
      </c>
      <c r="D56" s="47" t="s">
        <v>16</v>
      </c>
      <c r="E56" s="47">
        <v>2018</v>
      </c>
      <c r="F56" s="47" t="s">
        <v>1292</v>
      </c>
      <c r="G56" s="48">
        <v>43465</v>
      </c>
      <c r="H56" s="48">
        <v>43556</v>
      </c>
      <c r="I56" s="48">
        <v>43556</v>
      </c>
      <c r="J56" s="47">
        <v>29836000</v>
      </c>
      <c r="K56" s="47">
        <v>30228000</v>
      </c>
      <c r="L56" s="47" t="s">
        <v>1655</v>
      </c>
      <c r="M56" s="49"/>
      <c r="N56" s="50"/>
      <c r="O56" s="50"/>
      <c r="P56" s="51"/>
      <c r="Q56" s="52"/>
      <c r="R56" s="49">
        <v>285494000</v>
      </c>
      <c r="S56" s="50"/>
      <c r="T56" s="50"/>
      <c r="U56" s="51"/>
      <c r="V56" s="49"/>
      <c r="W56" s="50"/>
      <c r="X56" s="50"/>
      <c r="Y56" s="50"/>
      <c r="Z56" s="51"/>
      <c r="AA56" s="52"/>
      <c r="AB56" s="53">
        <v>285494000</v>
      </c>
      <c r="AC56" s="49">
        <v>-118549000</v>
      </c>
      <c r="AD56" s="50"/>
      <c r="AE56" s="50"/>
      <c r="AF56" s="50"/>
      <c r="AG56" s="50"/>
      <c r="AH56" s="50"/>
      <c r="AI56" s="50"/>
      <c r="AJ56" s="51"/>
      <c r="AK56" s="49">
        <v>-68695000</v>
      </c>
      <c r="AL56" s="50"/>
      <c r="AM56" s="51"/>
      <c r="AN56" s="49"/>
      <c r="AO56" s="50"/>
      <c r="AP56" s="50"/>
      <c r="AQ56" s="50"/>
      <c r="AR56" s="51"/>
      <c r="AS56" s="54">
        <v>266000</v>
      </c>
      <c r="AT56" s="50"/>
      <c r="AU56" s="55">
        <v>-186978000</v>
      </c>
      <c r="AV56" s="51"/>
      <c r="AW56" s="49">
        <v>-2961000</v>
      </c>
      <c r="AX56" s="51"/>
      <c r="AY56" s="52"/>
      <c r="AZ56" s="54"/>
      <c r="BA56" s="51"/>
      <c r="BB56" s="49">
        <v>-34779000</v>
      </c>
      <c r="BC56" s="50">
        <v>14133000</v>
      </c>
      <c r="BD56" s="51">
        <v>-48912000</v>
      </c>
      <c r="BE56" s="54">
        <v>-10940000</v>
      </c>
      <c r="BF56" s="50"/>
      <c r="BG56" s="55">
        <v>-48680000</v>
      </c>
      <c r="BH56" s="50">
        <v>49836000</v>
      </c>
      <c r="BI56" s="51"/>
      <c r="BJ56" s="54">
        <v>49836000</v>
      </c>
      <c r="BK56" s="50">
        <v>-655000</v>
      </c>
      <c r="BL56" s="56">
        <v>49181000</v>
      </c>
    </row>
    <row r="57" spans="1:64" x14ac:dyDescent="0.2">
      <c r="A57" s="47" t="s">
        <v>209</v>
      </c>
      <c r="B57" s="47" t="s">
        <v>210</v>
      </c>
      <c r="C57" s="47">
        <v>261036</v>
      </c>
      <c r="D57" s="47" t="s">
        <v>16</v>
      </c>
      <c r="E57" s="47">
        <v>2018</v>
      </c>
      <c r="F57" s="47" t="s">
        <v>1292</v>
      </c>
      <c r="G57" s="48">
        <v>43465</v>
      </c>
      <c r="H57" s="48">
        <v>43523</v>
      </c>
      <c r="I57" s="48">
        <v>43523</v>
      </c>
      <c r="J57" s="47">
        <v>47446000</v>
      </c>
      <c r="K57" s="47">
        <v>48017000</v>
      </c>
      <c r="L57" s="47" t="s">
        <v>1656</v>
      </c>
      <c r="M57" s="49">
        <v>3998000000</v>
      </c>
      <c r="N57" s="50"/>
      <c r="O57" s="50"/>
      <c r="P57" s="51"/>
      <c r="Q57" s="52">
        <v>426000000</v>
      </c>
      <c r="R57" s="49">
        <v>789000000</v>
      </c>
      <c r="S57" s="50"/>
      <c r="T57" s="50"/>
      <c r="U57" s="51"/>
      <c r="V57" s="49">
        <v>125000000</v>
      </c>
      <c r="W57" s="50"/>
      <c r="X57" s="50"/>
      <c r="Y57" s="50"/>
      <c r="Z57" s="51"/>
      <c r="AA57" s="52"/>
      <c r="AB57" s="53">
        <v>5338000000</v>
      </c>
      <c r="AC57" s="49">
        <v>-442000000</v>
      </c>
      <c r="AD57" s="50"/>
      <c r="AE57" s="50"/>
      <c r="AF57" s="50"/>
      <c r="AG57" s="50"/>
      <c r="AH57" s="50"/>
      <c r="AI57" s="50"/>
      <c r="AJ57" s="51"/>
      <c r="AK57" s="49">
        <v>2930000000</v>
      </c>
      <c r="AL57" s="50"/>
      <c r="AM57" s="51"/>
      <c r="AN57" s="49">
        <v>-273000000</v>
      </c>
      <c r="AO57" s="50"/>
      <c r="AP57" s="50"/>
      <c r="AQ57" s="50"/>
      <c r="AR57" s="51"/>
      <c r="AS57" s="54"/>
      <c r="AT57" s="50"/>
      <c r="AU57" s="55">
        <v>2215000000</v>
      </c>
      <c r="AV57" s="51"/>
      <c r="AW57" s="49">
        <v>25000000</v>
      </c>
      <c r="AX57" s="51"/>
      <c r="AY57" s="52"/>
      <c r="AZ57" s="54"/>
      <c r="BA57" s="51"/>
      <c r="BB57" s="49">
        <v>-5969000000</v>
      </c>
      <c r="BC57" s="50"/>
      <c r="BD57" s="51"/>
      <c r="BE57" s="54">
        <v>-1487000000</v>
      </c>
      <c r="BF57" s="50"/>
      <c r="BG57" s="55">
        <v>-7431000000</v>
      </c>
      <c r="BH57" s="50">
        <v>122000000</v>
      </c>
      <c r="BI57" s="51"/>
      <c r="BJ57" s="54">
        <v>122000000</v>
      </c>
      <c r="BK57" s="50">
        <v>-40000000</v>
      </c>
      <c r="BL57" s="56">
        <v>82000000</v>
      </c>
    </row>
    <row r="58" spans="1:64" x14ac:dyDescent="0.2">
      <c r="A58" s="47" t="s">
        <v>203</v>
      </c>
      <c r="B58" s="47" t="s">
        <v>204</v>
      </c>
      <c r="C58" s="47">
        <v>914</v>
      </c>
      <c r="D58" s="47" t="s">
        <v>16</v>
      </c>
      <c r="E58" s="47">
        <v>2018</v>
      </c>
      <c r="F58" s="47" t="s">
        <v>1292</v>
      </c>
      <c r="G58" s="48">
        <v>43524</v>
      </c>
      <c r="H58" s="48">
        <v>43524</v>
      </c>
      <c r="I58" s="48">
        <v>43524</v>
      </c>
      <c r="J58" s="47">
        <v>160301116</v>
      </c>
      <c r="K58" s="47">
        <v>161948732</v>
      </c>
      <c r="L58" s="47" t="s">
        <v>1657</v>
      </c>
      <c r="M58" s="49">
        <v>4302000000</v>
      </c>
      <c r="N58" s="50"/>
      <c r="O58" s="50"/>
      <c r="P58" s="51"/>
      <c r="Q58" s="52">
        <v>220000000</v>
      </c>
      <c r="R58" s="49">
        <v>-1289000000</v>
      </c>
      <c r="S58" s="50">
        <v>564000000</v>
      </c>
      <c r="T58" s="50">
        <v>-226000000</v>
      </c>
      <c r="U58" s="51">
        <v>-1627000000</v>
      </c>
      <c r="V58" s="49">
        <v>-158000000</v>
      </c>
      <c r="W58" s="50">
        <v>4000000</v>
      </c>
      <c r="X58" s="50"/>
      <c r="Y58" s="50"/>
      <c r="Z58" s="51">
        <v>-162000000</v>
      </c>
      <c r="AA58" s="52"/>
      <c r="AB58" s="53">
        <v>3075000000</v>
      </c>
      <c r="AC58" s="49">
        <v>-204000000</v>
      </c>
      <c r="AD58" s="50"/>
      <c r="AE58" s="50"/>
      <c r="AF58" s="50"/>
      <c r="AG58" s="50">
        <v>-204000000</v>
      </c>
      <c r="AH58" s="50">
        <v>-204000000</v>
      </c>
      <c r="AI58" s="50"/>
      <c r="AJ58" s="51"/>
      <c r="AK58" s="49">
        <v>122000000</v>
      </c>
      <c r="AL58" s="50">
        <v>449000000</v>
      </c>
      <c r="AM58" s="51">
        <v>-327000000</v>
      </c>
      <c r="AN58" s="49">
        <v>-699000000</v>
      </c>
      <c r="AO58" s="50"/>
      <c r="AP58" s="50"/>
      <c r="AQ58" s="50"/>
      <c r="AR58" s="51"/>
      <c r="AS58" s="54">
        <v>-27000000</v>
      </c>
      <c r="AT58" s="50"/>
      <c r="AU58" s="55">
        <v>-808000000</v>
      </c>
      <c r="AV58" s="51">
        <v>-1968000000</v>
      </c>
      <c r="AW58" s="49">
        <v>40000000</v>
      </c>
      <c r="AX58" s="51">
        <v>40000000</v>
      </c>
      <c r="AY58" s="52"/>
      <c r="AZ58" s="54"/>
      <c r="BA58" s="51"/>
      <c r="BB58" s="49">
        <v>-2087000000</v>
      </c>
      <c r="BC58" s="50"/>
      <c r="BD58" s="51">
        <v>-2087000000</v>
      </c>
      <c r="BE58" s="54">
        <v>1250000000</v>
      </c>
      <c r="BF58" s="50"/>
      <c r="BG58" s="55">
        <v>-2765000000</v>
      </c>
      <c r="BH58" s="50">
        <v>-498000000</v>
      </c>
      <c r="BI58" s="51"/>
      <c r="BJ58" s="54">
        <v>-498000000</v>
      </c>
      <c r="BK58" s="50">
        <v>-93000000</v>
      </c>
      <c r="BL58" s="56">
        <v>-591000000</v>
      </c>
    </row>
    <row r="59" spans="1:64" x14ac:dyDescent="0.2">
      <c r="A59" s="47" t="s">
        <v>182</v>
      </c>
      <c r="B59" s="47" t="s">
        <v>183</v>
      </c>
      <c r="C59" s="47">
        <v>247618</v>
      </c>
      <c r="D59" s="47" t="s">
        <v>16</v>
      </c>
      <c r="E59" s="47">
        <v>2018</v>
      </c>
      <c r="F59" s="47" t="s">
        <v>1292</v>
      </c>
      <c r="G59" s="48">
        <v>43465</v>
      </c>
      <c r="H59" s="48">
        <v>43518</v>
      </c>
      <c r="I59" s="48">
        <v>43518</v>
      </c>
      <c r="J59" s="47">
        <v>344796000</v>
      </c>
      <c r="K59" s="47">
        <v>352321000</v>
      </c>
      <c r="L59" s="47" t="s">
        <v>1658</v>
      </c>
      <c r="M59" s="49">
        <v>453000000</v>
      </c>
      <c r="N59" s="50">
        <v>453000000</v>
      </c>
      <c r="O59" s="50"/>
      <c r="P59" s="51"/>
      <c r="Q59" s="52">
        <v>702000000</v>
      </c>
      <c r="R59" s="49">
        <v>321000000</v>
      </c>
      <c r="S59" s="50"/>
      <c r="T59" s="50">
        <v>35000000</v>
      </c>
      <c r="U59" s="51">
        <v>286000000</v>
      </c>
      <c r="V59" s="49">
        <v>90000000</v>
      </c>
      <c r="W59" s="50">
        <v>-17000000</v>
      </c>
      <c r="X59" s="50">
        <v>-248000000</v>
      </c>
      <c r="Y59" s="50">
        <v>592000000</v>
      </c>
      <c r="Z59" s="51">
        <v>-237000000</v>
      </c>
      <c r="AA59" s="52"/>
      <c r="AB59" s="53">
        <v>1566000000</v>
      </c>
      <c r="AC59" s="49">
        <v>-816000000</v>
      </c>
      <c r="AD59" s="50"/>
      <c r="AE59" s="50"/>
      <c r="AF59" s="50"/>
      <c r="AG59" s="50">
        <v>-816000000</v>
      </c>
      <c r="AH59" s="50"/>
      <c r="AI59" s="50"/>
      <c r="AJ59" s="51"/>
      <c r="AK59" s="49"/>
      <c r="AL59" s="50"/>
      <c r="AM59" s="51"/>
      <c r="AN59" s="49">
        <v>539000000</v>
      </c>
      <c r="AO59" s="50">
        <v>539000000</v>
      </c>
      <c r="AP59" s="50"/>
      <c r="AQ59" s="50"/>
      <c r="AR59" s="51"/>
      <c r="AS59" s="54">
        <v>71000000</v>
      </c>
      <c r="AT59" s="50"/>
      <c r="AU59" s="55">
        <v>-206000000</v>
      </c>
      <c r="AV59" s="51">
        <v>-137000000</v>
      </c>
      <c r="AW59" s="49">
        <v>-178000000</v>
      </c>
      <c r="AX59" s="51">
        <v>-120000000</v>
      </c>
      <c r="AY59" s="52">
        <v>-58000000</v>
      </c>
      <c r="AZ59" s="54">
        <v>-1533000000</v>
      </c>
      <c r="BA59" s="51">
        <v>1475000000</v>
      </c>
      <c r="BB59" s="49">
        <v>-711000000</v>
      </c>
      <c r="BC59" s="50">
        <v>28000000</v>
      </c>
      <c r="BD59" s="51">
        <v>-739000000</v>
      </c>
      <c r="BE59" s="54">
        <v>-14000000</v>
      </c>
      <c r="BF59" s="50"/>
      <c r="BG59" s="55">
        <v>-1040000000</v>
      </c>
      <c r="BH59" s="50">
        <v>320000000</v>
      </c>
      <c r="BI59" s="51"/>
      <c r="BJ59" s="54">
        <v>320000000</v>
      </c>
      <c r="BK59" s="50">
        <v>-51000000</v>
      </c>
      <c r="BL59" s="56">
        <v>269000000</v>
      </c>
    </row>
    <row r="60" spans="1:64" x14ac:dyDescent="0.2">
      <c r="A60" s="47" t="s">
        <v>221</v>
      </c>
      <c r="B60" s="47" t="s">
        <v>222</v>
      </c>
      <c r="C60" s="47">
        <v>255210</v>
      </c>
      <c r="D60" s="47" t="s">
        <v>16</v>
      </c>
      <c r="E60" s="47">
        <v>2018</v>
      </c>
      <c r="F60" s="47" t="s">
        <v>1292</v>
      </c>
      <c r="G60" s="48">
        <v>43465</v>
      </c>
      <c r="H60" s="48">
        <v>43521</v>
      </c>
      <c r="I60" s="48">
        <v>43521</v>
      </c>
      <c r="J60" s="47">
        <v>1633000000</v>
      </c>
      <c r="K60" s="47">
        <v>1637000000</v>
      </c>
      <c r="L60" s="47" t="s">
        <v>1659</v>
      </c>
      <c r="M60" s="49">
        <v>4947000000</v>
      </c>
      <c r="N60" s="50"/>
      <c r="O60" s="50"/>
      <c r="P60" s="51"/>
      <c r="Q60" s="52">
        <v>637000000</v>
      </c>
      <c r="R60" s="49">
        <v>180000000</v>
      </c>
      <c r="S60" s="50">
        <v>221000000</v>
      </c>
      <c r="T60" s="50">
        <v>86000000</v>
      </c>
      <c r="U60" s="51">
        <v>-127000000</v>
      </c>
      <c r="V60" s="49">
        <v>176000000</v>
      </c>
      <c r="W60" s="50">
        <v>-429000000</v>
      </c>
      <c r="X60" s="50">
        <v>-216000000</v>
      </c>
      <c r="Y60" s="50">
        <v>-59000000</v>
      </c>
      <c r="Z60" s="51">
        <v>880000000</v>
      </c>
      <c r="AA60" s="52"/>
      <c r="AB60" s="53">
        <v>5940000000</v>
      </c>
      <c r="AC60" s="49">
        <v>-951000000</v>
      </c>
      <c r="AD60" s="50"/>
      <c r="AE60" s="50"/>
      <c r="AF60" s="50"/>
      <c r="AG60" s="50"/>
      <c r="AH60" s="50"/>
      <c r="AI60" s="50"/>
      <c r="AJ60" s="51">
        <v>-951000000</v>
      </c>
      <c r="AK60" s="49">
        <v>74000000</v>
      </c>
      <c r="AL60" s="50">
        <v>2379000000</v>
      </c>
      <c r="AM60" s="51">
        <v>-2305000000</v>
      </c>
      <c r="AN60" s="49"/>
      <c r="AO60" s="50"/>
      <c r="AP60" s="50"/>
      <c r="AQ60" s="50"/>
      <c r="AR60" s="51"/>
      <c r="AS60" s="54">
        <v>3000000</v>
      </c>
      <c r="AT60" s="50"/>
      <c r="AU60" s="55">
        <v>-874000000</v>
      </c>
      <c r="AV60" s="51">
        <v>-2613000000</v>
      </c>
      <c r="AW60" s="49">
        <v>-548000000</v>
      </c>
      <c r="AX60" s="51">
        <v>-543000000</v>
      </c>
      <c r="AY60" s="52">
        <v>-5000000</v>
      </c>
      <c r="AZ60" s="54">
        <v>-5000000</v>
      </c>
      <c r="BA60" s="51">
        <v>0</v>
      </c>
      <c r="BB60" s="49">
        <v>-320000000</v>
      </c>
      <c r="BC60" s="50"/>
      <c r="BD60" s="51">
        <v>-320000000</v>
      </c>
      <c r="BE60" s="54">
        <v>-54000000</v>
      </c>
      <c r="BF60" s="50"/>
      <c r="BG60" s="55">
        <v>-3535000000</v>
      </c>
      <c r="BH60" s="50">
        <v>1531000000</v>
      </c>
      <c r="BI60" s="51"/>
      <c r="BJ60" s="54">
        <v>1531000000</v>
      </c>
      <c r="BK60" s="50">
        <v>-41000000</v>
      </c>
      <c r="BL60" s="56">
        <v>1490000000</v>
      </c>
    </row>
    <row r="61" spans="1:64" x14ac:dyDescent="0.2">
      <c r="A61" s="47" t="s">
        <v>227</v>
      </c>
      <c r="B61" s="47" t="s">
        <v>228</v>
      </c>
      <c r="C61" s="47">
        <v>143497</v>
      </c>
      <c r="D61" s="47" t="s">
        <v>16</v>
      </c>
      <c r="E61" s="47">
        <v>2019</v>
      </c>
      <c r="F61" s="47" t="s">
        <v>1292</v>
      </c>
      <c r="G61" s="48">
        <v>43646</v>
      </c>
      <c r="H61" s="48">
        <v>43683</v>
      </c>
      <c r="I61" s="48">
        <v>43683</v>
      </c>
      <c r="J61" s="47">
        <v>115900000</v>
      </c>
      <c r="K61" s="47">
        <v>118800000</v>
      </c>
      <c r="L61" s="47" t="s">
        <v>1660</v>
      </c>
      <c r="M61" s="49">
        <v>482100000</v>
      </c>
      <c r="N61" s="50"/>
      <c r="O61" s="50"/>
      <c r="P61" s="51"/>
      <c r="Q61" s="52">
        <v>85200000</v>
      </c>
      <c r="R61" s="49">
        <v>192100000</v>
      </c>
      <c r="S61" s="50"/>
      <c r="T61" s="50"/>
      <c r="U61" s="51"/>
      <c r="V61" s="49">
        <v>-142500000</v>
      </c>
      <c r="W61" s="50"/>
      <c r="X61" s="50"/>
      <c r="Y61" s="50"/>
      <c r="Z61" s="51"/>
      <c r="AA61" s="52"/>
      <c r="AB61" s="53">
        <v>616900000</v>
      </c>
      <c r="AC61" s="49">
        <v>-50600000</v>
      </c>
      <c r="AD61" s="50"/>
      <c r="AE61" s="50"/>
      <c r="AF61" s="50"/>
      <c r="AG61" s="50"/>
      <c r="AH61" s="50"/>
      <c r="AI61" s="50"/>
      <c r="AJ61" s="51"/>
      <c r="AK61" s="49"/>
      <c r="AL61" s="50"/>
      <c r="AM61" s="51"/>
      <c r="AN61" s="49">
        <v>-354700000</v>
      </c>
      <c r="AO61" s="50"/>
      <c r="AP61" s="50"/>
      <c r="AQ61" s="50"/>
      <c r="AR61" s="51"/>
      <c r="AS61" s="54">
        <v>-28300000</v>
      </c>
      <c r="AT61" s="50"/>
      <c r="AU61" s="55">
        <v>-433600000</v>
      </c>
      <c r="AV61" s="51">
        <v>-211200000</v>
      </c>
      <c r="AW61" s="49">
        <v>415700000</v>
      </c>
      <c r="AX61" s="51"/>
      <c r="AY61" s="52"/>
      <c r="AZ61" s="54"/>
      <c r="BA61" s="51"/>
      <c r="BB61" s="49">
        <v>-366700000</v>
      </c>
      <c r="BC61" s="50">
        <v>31100000</v>
      </c>
      <c r="BD61" s="51">
        <v>-397800000</v>
      </c>
      <c r="BE61" s="54">
        <v>-10800000</v>
      </c>
      <c r="BF61" s="50"/>
      <c r="BG61" s="55">
        <v>-173000000</v>
      </c>
      <c r="BH61" s="50">
        <v>10300000</v>
      </c>
      <c r="BI61" s="51"/>
      <c r="BJ61" s="54">
        <v>10300000</v>
      </c>
      <c r="BK61" s="50">
        <v>-1100000</v>
      </c>
      <c r="BL61" s="56">
        <v>9200000</v>
      </c>
    </row>
    <row r="62" spans="1:64" x14ac:dyDescent="0.2">
      <c r="A62" s="47" t="s">
        <v>191</v>
      </c>
      <c r="B62" s="47" t="s">
        <v>192</v>
      </c>
      <c r="C62" s="47">
        <v>71306</v>
      </c>
      <c r="D62" s="47" t="s">
        <v>16</v>
      </c>
      <c r="E62" s="47">
        <v>2018</v>
      </c>
      <c r="F62" s="47" t="s">
        <v>1292</v>
      </c>
      <c r="G62" s="48">
        <v>43465</v>
      </c>
      <c r="H62" s="48">
        <v>43521</v>
      </c>
      <c r="I62" s="48">
        <v>43521</v>
      </c>
      <c r="J62" s="47">
        <v>3289040</v>
      </c>
      <c r="K62" s="47">
        <v>3289040</v>
      </c>
      <c r="L62" s="47" t="s">
        <v>1661</v>
      </c>
      <c r="M62" s="49">
        <v>4322000000</v>
      </c>
      <c r="N62" s="50"/>
      <c r="O62" s="50"/>
      <c r="P62" s="51"/>
      <c r="Q62" s="52">
        <v>9779000000</v>
      </c>
      <c r="R62" s="49">
        <v>31529000000</v>
      </c>
      <c r="S62" s="50"/>
      <c r="T62" s="50"/>
      <c r="U62" s="51"/>
      <c r="V62" s="49">
        <v>-8230000000</v>
      </c>
      <c r="W62" s="50"/>
      <c r="X62" s="50"/>
      <c r="Y62" s="50"/>
      <c r="Z62" s="51"/>
      <c r="AA62" s="52"/>
      <c r="AB62" s="53">
        <v>37400000000</v>
      </c>
      <c r="AC62" s="49">
        <v>-14537000000</v>
      </c>
      <c r="AD62" s="50"/>
      <c r="AE62" s="50"/>
      <c r="AF62" s="50"/>
      <c r="AG62" s="50"/>
      <c r="AH62" s="50"/>
      <c r="AI62" s="50"/>
      <c r="AJ62" s="51"/>
      <c r="AK62" s="49">
        <v>-13533000000</v>
      </c>
      <c r="AL62" s="50"/>
      <c r="AM62" s="51"/>
      <c r="AN62" s="49">
        <v>-3279000000</v>
      </c>
      <c r="AO62" s="50"/>
      <c r="AP62" s="50"/>
      <c r="AQ62" s="50"/>
      <c r="AR62" s="51"/>
      <c r="AS62" s="54">
        <v>-1500000000</v>
      </c>
      <c r="AT62" s="50"/>
      <c r="AU62" s="55">
        <v>-32849000000</v>
      </c>
      <c r="AV62" s="51"/>
      <c r="AW62" s="49">
        <v>-4123000000</v>
      </c>
      <c r="AX62" s="51"/>
      <c r="AY62" s="52"/>
      <c r="AZ62" s="54"/>
      <c r="BA62" s="51"/>
      <c r="BB62" s="49">
        <v>-1346000000</v>
      </c>
      <c r="BC62" s="50"/>
      <c r="BD62" s="51">
        <v>-1346000000</v>
      </c>
      <c r="BE62" s="54">
        <v>-343000000</v>
      </c>
      <c r="BF62" s="50"/>
      <c r="BG62" s="55">
        <v>-5812000000</v>
      </c>
      <c r="BH62" s="50">
        <v>-1261000000</v>
      </c>
      <c r="BI62" s="51"/>
      <c r="BJ62" s="54">
        <v>-1261000000</v>
      </c>
      <c r="BK62" s="50">
        <v>-140000000</v>
      </c>
      <c r="BL62" s="56">
        <v>-1401000000</v>
      </c>
    </row>
    <row r="63" spans="1:64" x14ac:dyDescent="0.2">
      <c r="A63" s="47" t="s">
        <v>218</v>
      </c>
      <c r="B63" s="47" t="s">
        <v>219</v>
      </c>
      <c r="C63" s="47">
        <v>239516</v>
      </c>
      <c r="D63" s="47" t="s">
        <v>16</v>
      </c>
      <c r="E63" s="47">
        <v>2018</v>
      </c>
      <c r="F63" s="47" t="s">
        <v>1292</v>
      </c>
      <c r="G63" s="48">
        <v>43465</v>
      </c>
      <c r="H63" s="48">
        <v>43515</v>
      </c>
      <c r="I63" s="48">
        <v>43515</v>
      </c>
      <c r="J63" s="47">
        <v>1381000000</v>
      </c>
      <c r="K63" s="47">
        <v>1401400000</v>
      </c>
      <c r="L63" s="47" t="s">
        <v>1662</v>
      </c>
      <c r="M63" s="49">
        <v>1671000000</v>
      </c>
      <c r="N63" s="50"/>
      <c r="O63" s="50"/>
      <c r="P63" s="51"/>
      <c r="Q63" s="52">
        <v>894000000</v>
      </c>
      <c r="R63" s="49">
        <v>-94000000</v>
      </c>
      <c r="S63" s="50">
        <v>140000000</v>
      </c>
      <c r="T63" s="50"/>
      <c r="U63" s="51">
        <v>-234000000</v>
      </c>
      <c r="V63" s="49">
        <v>-2160000000</v>
      </c>
      <c r="W63" s="50">
        <v>-110000000</v>
      </c>
      <c r="X63" s="50">
        <v>-83000000</v>
      </c>
      <c r="Y63" s="50"/>
      <c r="Z63" s="51">
        <v>-1967000000</v>
      </c>
      <c r="AA63" s="52"/>
      <c r="AB63" s="53">
        <v>311000000</v>
      </c>
      <c r="AC63" s="49">
        <v>-302000000</v>
      </c>
      <c r="AD63" s="50">
        <v>14000000</v>
      </c>
      <c r="AE63" s="50">
        <v>14000000</v>
      </c>
      <c r="AF63" s="50"/>
      <c r="AG63" s="50">
        <v>-316000000</v>
      </c>
      <c r="AH63" s="50">
        <v>-316000000</v>
      </c>
      <c r="AI63" s="50"/>
      <c r="AJ63" s="51"/>
      <c r="AK63" s="49"/>
      <c r="AL63" s="50"/>
      <c r="AM63" s="51"/>
      <c r="AN63" s="49">
        <v>-1448000000</v>
      </c>
      <c r="AO63" s="50"/>
      <c r="AP63" s="50"/>
      <c r="AQ63" s="50"/>
      <c r="AR63" s="51">
        <v>-1448000000</v>
      </c>
      <c r="AS63" s="54">
        <v>-172000000</v>
      </c>
      <c r="AT63" s="50"/>
      <c r="AU63" s="55">
        <v>-1922000000</v>
      </c>
      <c r="AV63" s="51"/>
      <c r="AW63" s="49">
        <v>1405000000</v>
      </c>
      <c r="AX63" s="51">
        <v>1020000000</v>
      </c>
      <c r="AY63" s="52">
        <v>385000000</v>
      </c>
      <c r="AZ63" s="54">
        <v>-602000000</v>
      </c>
      <c r="BA63" s="51">
        <v>987000000</v>
      </c>
      <c r="BB63" s="49">
        <v>101000000</v>
      </c>
      <c r="BC63" s="50">
        <v>101000000</v>
      </c>
      <c r="BD63" s="51"/>
      <c r="BE63" s="54">
        <v>-75000000</v>
      </c>
      <c r="BF63" s="50"/>
      <c r="BG63" s="55">
        <v>1431000000</v>
      </c>
      <c r="BH63" s="50">
        <v>-180000000</v>
      </c>
      <c r="BI63" s="51"/>
      <c r="BJ63" s="54">
        <v>-180000000</v>
      </c>
      <c r="BK63" s="50">
        <v>-8000000</v>
      </c>
      <c r="BL63" s="56">
        <v>-188000000</v>
      </c>
    </row>
    <row r="64" spans="1:64" x14ac:dyDescent="0.2">
      <c r="A64" s="47" t="s">
        <v>212</v>
      </c>
      <c r="B64" s="47" t="s">
        <v>213</v>
      </c>
      <c r="C64" s="47">
        <v>70746</v>
      </c>
      <c r="D64" s="47" t="s">
        <v>16</v>
      </c>
      <c r="E64" s="47">
        <v>2018</v>
      </c>
      <c r="F64" s="47" t="s">
        <v>1292</v>
      </c>
      <c r="G64" s="48">
        <v>43465</v>
      </c>
      <c r="H64" s="48">
        <v>43515</v>
      </c>
      <c r="I64" s="48">
        <v>43515</v>
      </c>
      <c r="J64" s="47">
        <v>208197000</v>
      </c>
      <c r="K64" s="47">
        <v>209496000</v>
      </c>
      <c r="L64" s="47" t="s">
        <v>1663</v>
      </c>
      <c r="M64" s="49">
        <v>984600000</v>
      </c>
      <c r="N64" s="50"/>
      <c r="O64" s="50"/>
      <c r="P64" s="51"/>
      <c r="Q64" s="52">
        <v>431300000</v>
      </c>
      <c r="R64" s="49">
        <v>30100000</v>
      </c>
      <c r="S64" s="50">
        <v>52900000</v>
      </c>
      <c r="T64" s="50">
        <v>-57200000</v>
      </c>
      <c r="U64" s="51">
        <v>34400000</v>
      </c>
      <c r="V64" s="49">
        <v>-319500000</v>
      </c>
      <c r="W64" s="50">
        <v>-42900000</v>
      </c>
      <c r="X64" s="50">
        <v>-53300000</v>
      </c>
      <c r="Y64" s="50">
        <v>-76100000</v>
      </c>
      <c r="Z64" s="51">
        <v>-147200000</v>
      </c>
      <c r="AA64" s="52"/>
      <c r="AB64" s="53">
        <v>1126500000</v>
      </c>
      <c r="AC64" s="49">
        <v>-510600000</v>
      </c>
      <c r="AD64" s="50"/>
      <c r="AE64" s="50"/>
      <c r="AF64" s="50"/>
      <c r="AG64" s="50"/>
      <c r="AH64" s="50"/>
      <c r="AI64" s="50"/>
      <c r="AJ64" s="51">
        <v>-510600000</v>
      </c>
      <c r="AK64" s="49"/>
      <c r="AL64" s="50"/>
      <c r="AM64" s="51"/>
      <c r="AN64" s="49">
        <v>0</v>
      </c>
      <c r="AO64" s="50">
        <v>0</v>
      </c>
      <c r="AP64" s="50"/>
      <c r="AQ64" s="50"/>
      <c r="AR64" s="51">
        <v>0</v>
      </c>
      <c r="AS64" s="54">
        <v>2100000</v>
      </c>
      <c r="AT64" s="50"/>
      <c r="AU64" s="55">
        <v>-508500000</v>
      </c>
      <c r="AV64" s="51">
        <v>-141500000</v>
      </c>
      <c r="AW64" s="49">
        <v>-41200000</v>
      </c>
      <c r="AX64" s="51">
        <v>-34200000</v>
      </c>
      <c r="AY64" s="52">
        <v>-7000000</v>
      </c>
      <c r="AZ64" s="54">
        <v>-65700000</v>
      </c>
      <c r="BA64" s="51">
        <v>58700000</v>
      </c>
      <c r="BB64" s="49">
        <v>-150000000</v>
      </c>
      <c r="BC64" s="50"/>
      <c r="BD64" s="51">
        <v>-150000000</v>
      </c>
      <c r="BE64" s="54">
        <v>-56700000</v>
      </c>
      <c r="BF64" s="50"/>
      <c r="BG64" s="55">
        <v>-389400000</v>
      </c>
      <c r="BH64" s="50">
        <v>228600000</v>
      </c>
      <c r="BI64" s="51"/>
      <c r="BJ64" s="54">
        <v>228600000</v>
      </c>
      <c r="BK64" s="50">
        <v>-34500000</v>
      </c>
      <c r="BL64" s="56">
        <v>194100000</v>
      </c>
    </row>
    <row r="65" spans="1:64" x14ac:dyDescent="0.2">
      <c r="A65" s="47" t="s">
        <v>215</v>
      </c>
      <c r="B65" s="47" t="s">
        <v>216</v>
      </c>
      <c r="C65" s="47">
        <v>70579</v>
      </c>
      <c r="D65" s="47" t="s">
        <v>16</v>
      </c>
      <c r="E65" s="47">
        <v>2018</v>
      </c>
      <c r="F65" s="47" t="s">
        <v>1292</v>
      </c>
      <c r="G65" s="48">
        <v>43465</v>
      </c>
      <c r="H65" s="48">
        <v>43524</v>
      </c>
      <c r="I65" s="48">
        <v>43524</v>
      </c>
      <c r="J65" s="47">
        <v>154427000</v>
      </c>
      <c r="K65" s="47">
        <v>154682000</v>
      </c>
      <c r="L65" s="47" t="s">
        <v>1664</v>
      </c>
      <c r="M65" s="49">
        <v>712563000</v>
      </c>
      <c r="N65" s="50"/>
      <c r="O65" s="50"/>
      <c r="P65" s="51"/>
      <c r="Q65" s="52">
        <v>645649000</v>
      </c>
      <c r="R65" s="49">
        <v>-231984000</v>
      </c>
      <c r="S65" s="50">
        <v>40117000</v>
      </c>
      <c r="T65" s="50"/>
      <c r="U65" s="51">
        <v>-272101000</v>
      </c>
      <c r="V65" s="49">
        <v>24017000</v>
      </c>
      <c r="W65" s="50"/>
      <c r="X65" s="50"/>
      <c r="Y65" s="50">
        <v>1353000</v>
      </c>
      <c r="Z65" s="51">
        <v>22664000</v>
      </c>
      <c r="AA65" s="52"/>
      <c r="AB65" s="53">
        <v>1150245000</v>
      </c>
      <c r="AC65" s="49">
        <v>-639187000</v>
      </c>
      <c r="AD65" s="50">
        <v>455409000</v>
      </c>
      <c r="AE65" s="50">
        <v>455409000</v>
      </c>
      <c r="AF65" s="50"/>
      <c r="AG65" s="50">
        <v>0</v>
      </c>
      <c r="AH65" s="50">
        <v>0</v>
      </c>
      <c r="AI65" s="50"/>
      <c r="AJ65" s="51">
        <v>-1094596000</v>
      </c>
      <c r="AK65" s="49"/>
      <c r="AL65" s="50"/>
      <c r="AM65" s="51"/>
      <c r="AN65" s="49">
        <v>-345717000</v>
      </c>
      <c r="AO65" s="50">
        <v>0</v>
      </c>
      <c r="AP65" s="50"/>
      <c r="AQ65" s="50">
        <v>-345717000</v>
      </c>
      <c r="AR65" s="51"/>
      <c r="AS65" s="54">
        <v>-113972000</v>
      </c>
      <c r="AT65" s="50"/>
      <c r="AU65" s="55">
        <v>-1098876000</v>
      </c>
      <c r="AV65" s="51">
        <v>-587628000</v>
      </c>
      <c r="AW65" s="49">
        <v>731906000</v>
      </c>
      <c r="AX65" s="51">
        <v>-63634000</v>
      </c>
      <c r="AY65" s="52">
        <v>795540000</v>
      </c>
      <c r="AZ65" s="54">
        <v>-700870000</v>
      </c>
      <c r="BA65" s="51">
        <v>1496410000</v>
      </c>
      <c r="BB65" s="49">
        <v>-730000</v>
      </c>
      <c r="BC65" s="50"/>
      <c r="BD65" s="51"/>
      <c r="BE65" s="54">
        <v>-61095000</v>
      </c>
      <c r="BF65" s="50"/>
      <c r="BG65" s="55">
        <v>82453000</v>
      </c>
      <c r="BH65" s="50">
        <v>133822000</v>
      </c>
      <c r="BI65" s="51"/>
      <c r="BJ65" s="54">
        <v>133822000</v>
      </c>
      <c r="BK65" s="50"/>
      <c r="BL65" s="56">
        <v>133822000</v>
      </c>
    </row>
    <row r="66" spans="1:64" x14ac:dyDescent="0.2">
      <c r="A66" s="47" t="s">
        <v>322</v>
      </c>
      <c r="B66" s="47" t="s">
        <v>323</v>
      </c>
      <c r="C66" s="47">
        <v>326285</v>
      </c>
      <c r="D66" s="47" t="s">
        <v>16</v>
      </c>
      <c r="E66" s="47">
        <v>2019</v>
      </c>
      <c r="F66" s="47" t="s">
        <v>1292</v>
      </c>
      <c r="G66" s="48">
        <v>43616</v>
      </c>
      <c r="H66" s="48">
        <v>43665</v>
      </c>
      <c r="I66" s="48">
        <v>43665</v>
      </c>
      <c r="J66" s="47">
        <v>444000000</v>
      </c>
      <c r="K66" s="47">
        <v>445600000</v>
      </c>
      <c r="L66" s="47" t="s">
        <v>1665</v>
      </c>
      <c r="M66" s="49">
        <v>680300000</v>
      </c>
      <c r="N66" s="50"/>
      <c r="O66" s="50"/>
      <c r="P66" s="51"/>
      <c r="Q66" s="52">
        <v>333000000</v>
      </c>
      <c r="R66" s="49">
        <v>-1400000</v>
      </c>
      <c r="S66" s="50">
        <v>33700000</v>
      </c>
      <c r="T66" s="50"/>
      <c r="U66" s="51">
        <v>-35100000</v>
      </c>
      <c r="V66" s="49">
        <v>102400000</v>
      </c>
      <c r="W66" s="50">
        <v>-69100000</v>
      </c>
      <c r="X66" s="50">
        <v>78000000</v>
      </c>
      <c r="Y66" s="50">
        <v>38200000</v>
      </c>
      <c r="Z66" s="51">
        <v>55300000</v>
      </c>
      <c r="AA66" s="52">
        <v>11200000</v>
      </c>
      <c r="AB66" s="53">
        <v>1125500000</v>
      </c>
      <c r="AC66" s="49">
        <v>-330600000</v>
      </c>
      <c r="AD66" s="50">
        <v>22500000</v>
      </c>
      <c r="AE66" s="50">
        <v>22500000</v>
      </c>
      <c r="AF66" s="50"/>
      <c r="AG66" s="50">
        <v>-353100000</v>
      </c>
      <c r="AH66" s="50">
        <v>-353100000</v>
      </c>
      <c r="AI66" s="50"/>
      <c r="AJ66" s="51"/>
      <c r="AK66" s="49">
        <v>-8800000</v>
      </c>
      <c r="AL66" s="50">
        <v>52200000</v>
      </c>
      <c r="AM66" s="51">
        <v>-61000000</v>
      </c>
      <c r="AN66" s="49">
        <v>-4837700000</v>
      </c>
      <c r="AO66" s="50">
        <v>281500000</v>
      </c>
      <c r="AP66" s="50"/>
      <c r="AQ66" s="50"/>
      <c r="AR66" s="51">
        <v>-5119200000</v>
      </c>
      <c r="AS66" s="54">
        <v>11100000</v>
      </c>
      <c r="AT66" s="50">
        <v>0</v>
      </c>
      <c r="AU66" s="55">
        <v>-5166000000</v>
      </c>
      <c r="AV66" s="51">
        <v>-356200000</v>
      </c>
      <c r="AW66" s="49">
        <v>4046500000</v>
      </c>
      <c r="AX66" s="51">
        <v>-277300000</v>
      </c>
      <c r="AY66" s="52">
        <v>4323800000</v>
      </c>
      <c r="AZ66" s="54">
        <v>-3986700000</v>
      </c>
      <c r="BA66" s="51">
        <v>8310500000</v>
      </c>
      <c r="BB66" s="49">
        <v>554100000</v>
      </c>
      <c r="BC66" s="50">
        <v>554100000</v>
      </c>
      <c r="BD66" s="51">
        <v>0</v>
      </c>
      <c r="BE66" s="54">
        <v>-94600000</v>
      </c>
      <c r="BF66" s="50">
        <v>0</v>
      </c>
      <c r="BG66" s="55">
        <v>4149800000</v>
      </c>
      <c r="BH66" s="50">
        <v>109300000</v>
      </c>
      <c r="BI66" s="51"/>
      <c r="BJ66" s="54">
        <v>109300000</v>
      </c>
      <c r="BK66" s="50">
        <v>-700000</v>
      </c>
      <c r="BL66" s="56">
        <v>108600000</v>
      </c>
    </row>
    <row r="67" spans="1:64" x14ac:dyDescent="0.2">
      <c r="A67" s="47" t="s">
        <v>245</v>
      </c>
      <c r="B67" s="47" t="s">
        <v>246</v>
      </c>
      <c r="C67" s="47">
        <v>159950</v>
      </c>
      <c r="D67" s="47" t="s">
        <v>16</v>
      </c>
      <c r="E67" s="47">
        <v>2019</v>
      </c>
      <c r="F67" s="47" t="s">
        <v>1292</v>
      </c>
      <c r="G67" s="48">
        <v>43646</v>
      </c>
      <c r="H67" s="48">
        <v>43697</v>
      </c>
      <c r="I67" s="48">
        <v>43697</v>
      </c>
      <c r="J67" s="47">
        <v>300000000</v>
      </c>
      <c r="K67" s="47">
        <v>301000000</v>
      </c>
      <c r="L67" s="47" t="s">
        <v>1666</v>
      </c>
      <c r="M67" s="49">
        <v>1365000000</v>
      </c>
      <c r="N67" s="50"/>
      <c r="O67" s="50"/>
      <c r="P67" s="51"/>
      <c r="Q67" s="52">
        <v>1000000000</v>
      </c>
      <c r="R67" s="49">
        <v>-398000000</v>
      </c>
      <c r="S67" s="50">
        <v>82000000</v>
      </c>
      <c r="T67" s="50">
        <v>-83000000</v>
      </c>
      <c r="U67" s="51">
        <v>-397000000</v>
      </c>
      <c r="V67" s="49">
        <v>755000000</v>
      </c>
      <c r="W67" s="50">
        <v>-751000000</v>
      </c>
      <c r="X67" s="50">
        <v>-551000000</v>
      </c>
      <c r="Y67" s="50">
        <v>1864000000</v>
      </c>
      <c r="Z67" s="51">
        <v>193000000</v>
      </c>
      <c r="AA67" s="52"/>
      <c r="AB67" s="53">
        <v>2722000000</v>
      </c>
      <c r="AC67" s="49">
        <v>435000000</v>
      </c>
      <c r="AD67" s="50">
        <v>763000000</v>
      </c>
      <c r="AE67" s="50">
        <v>763000000</v>
      </c>
      <c r="AF67" s="50"/>
      <c r="AG67" s="50">
        <v>-328000000</v>
      </c>
      <c r="AH67" s="50">
        <v>-328000000</v>
      </c>
      <c r="AI67" s="50"/>
      <c r="AJ67" s="51"/>
      <c r="AK67" s="49">
        <v>3000000</v>
      </c>
      <c r="AL67" s="50">
        <v>3000000</v>
      </c>
      <c r="AM67" s="51"/>
      <c r="AN67" s="49">
        <v>-82000000</v>
      </c>
      <c r="AO67" s="50"/>
      <c r="AP67" s="50"/>
      <c r="AQ67" s="50"/>
      <c r="AR67" s="51">
        <v>-82000000</v>
      </c>
      <c r="AS67" s="54">
        <v>-18000000</v>
      </c>
      <c r="AT67" s="50"/>
      <c r="AU67" s="55">
        <v>338000000</v>
      </c>
      <c r="AV67" s="51">
        <v>-577000000</v>
      </c>
      <c r="AW67" s="49">
        <v>-1102000000</v>
      </c>
      <c r="AX67" s="51">
        <v>0</v>
      </c>
      <c r="AY67" s="52">
        <v>-1102000000</v>
      </c>
      <c r="AZ67" s="54">
        <v>-1102000000</v>
      </c>
      <c r="BA67" s="51">
        <v>0</v>
      </c>
      <c r="BB67" s="49">
        <v>-600000000</v>
      </c>
      <c r="BC67" s="50"/>
      <c r="BD67" s="51">
        <v>-600000000</v>
      </c>
      <c r="BE67" s="54">
        <v>-14000000</v>
      </c>
      <c r="BF67" s="50"/>
      <c r="BG67" s="55">
        <v>-2293000000</v>
      </c>
      <c r="BH67" s="50">
        <v>767000000</v>
      </c>
      <c r="BI67" s="51"/>
      <c r="BJ67" s="54">
        <v>767000000</v>
      </c>
      <c r="BK67" s="50">
        <v>1000000</v>
      </c>
      <c r="BL67" s="56">
        <v>768000000</v>
      </c>
    </row>
    <row r="68" spans="1:64" x14ac:dyDescent="0.2">
      <c r="A68" s="47" t="s">
        <v>254</v>
      </c>
      <c r="B68" s="47" t="s">
        <v>255</v>
      </c>
      <c r="C68" s="47">
        <v>253953</v>
      </c>
      <c r="D68" s="47" t="s">
        <v>16</v>
      </c>
      <c r="E68" s="47">
        <v>2018</v>
      </c>
      <c r="F68" s="47" t="s">
        <v>1292</v>
      </c>
      <c r="G68" s="48">
        <v>43465</v>
      </c>
      <c r="H68" s="48">
        <v>43510</v>
      </c>
      <c r="I68" s="48">
        <v>43510</v>
      </c>
      <c r="J68" s="47">
        <v>591400000</v>
      </c>
      <c r="K68" s="47">
        <v>599400000</v>
      </c>
      <c r="L68" s="47" t="s">
        <v>1667</v>
      </c>
      <c r="M68" s="49">
        <v>6148000000</v>
      </c>
      <c r="N68" s="50"/>
      <c r="O68" s="50"/>
      <c r="P68" s="51"/>
      <c r="Q68" s="52">
        <v>2766000000</v>
      </c>
      <c r="R68" s="49">
        <v>1721000000</v>
      </c>
      <c r="S68" s="50"/>
      <c r="T68" s="50">
        <v>220000000</v>
      </c>
      <c r="U68" s="51">
        <v>1501000000</v>
      </c>
      <c r="V68" s="49">
        <v>-4077000000</v>
      </c>
      <c r="W68" s="50">
        <v>-1619000000</v>
      </c>
      <c r="X68" s="50">
        <v>-1579000000</v>
      </c>
      <c r="Y68" s="50">
        <v>709000000</v>
      </c>
      <c r="Z68" s="51">
        <v>-1588000000</v>
      </c>
      <c r="AA68" s="52"/>
      <c r="AB68" s="53">
        <v>6558000000</v>
      </c>
      <c r="AC68" s="49">
        <v>-1980000000</v>
      </c>
      <c r="AD68" s="50">
        <v>936000000</v>
      </c>
      <c r="AE68" s="50">
        <v>936000000</v>
      </c>
      <c r="AF68" s="50"/>
      <c r="AG68" s="50"/>
      <c r="AH68" s="50"/>
      <c r="AI68" s="50"/>
      <c r="AJ68" s="51">
        <v>-2916000000</v>
      </c>
      <c r="AK68" s="49">
        <v>-64000000</v>
      </c>
      <c r="AL68" s="50">
        <v>442000000</v>
      </c>
      <c r="AM68" s="51">
        <v>-506000000</v>
      </c>
      <c r="AN68" s="49">
        <v>-376000000</v>
      </c>
      <c r="AO68" s="50">
        <v>16000000</v>
      </c>
      <c r="AP68" s="50"/>
      <c r="AQ68" s="50"/>
      <c r="AR68" s="51">
        <v>-392000000</v>
      </c>
      <c r="AS68" s="54">
        <v>-792000000</v>
      </c>
      <c r="AT68" s="50"/>
      <c r="AU68" s="55">
        <v>-3212000000</v>
      </c>
      <c r="AV68" s="51">
        <v>-1951000000</v>
      </c>
      <c r="AW68" s="49">
        <v>762000000</v>
      </c>
      <c r="AX68" s="51">
        <v>762000000</v>
      </c>
      <c r="AY68" s="52"/>
      <c r="AZ68" s="54"/>
      <c r="BA68" s="51"/>
      <c r="BB68" s="49">
        <v>-3485000000</v>
      </c>
      <c r="BC68" s="50">
        <v>313000000</v>
      </c>
      <c r="BD68" s="51">
        <v>-3798000000</v>
      </c>
      <c r="BE68" s="54">
        <v>1024000000</v>
      </c>
      <c r="BF68" s="50"/>
      <c r="BG68" s="55">
        <v>-3650000000</v>
      </c>
      <c r="BH68" s="50">
        <v>-304000000</v>
      </c>
      <c r="BI68" s="51"/>
      <c r="BJ68" s="54">
        <v>-304000000</v>
      </c>
      <c r="BK68" s="50">
        <v>-126000000</v>
      </c>
      <c r="BL68" s="56">
        <v>-430000000</v>
      </c>
    </row>
    <row r="69" spans="1:64" x14ac:dyDescent="0.2">
      <c r="A69" s="47" t="s">
        <v>260</v>
      </c>
      <c r="B69" s="47" t="s">
        <v>261</v>
      </c>
      <c r="C69" s="47">
        <v>378105</v>
      </c>
      <c r="D69" s="47" t="s">
        <v>16</v>
      </c>
      <c r="E69" s="47">
        <v>2018</v>
      </c>
      <c r="F69" s="47" t="s">
        <v>1292</v>
      </c>
      <c r="G69" s="48">
        <v>43465</v>
      </c>
      <c r="H69" s="48">
        <v>43525</v>
      </c>
      <c r="I69" s="48">
        <v>43525</v>
      </c>
      <c r="J69" s="47">
        <v>339321056</v>
      </c>
      <c r="K69" s="47">
        <v>343122741</v>
      </c>
      <c r="L69" s="47" t="s">
        <v>1668</v>
      </c>
      <c r="M69" s="49">
        <v>1065948000</v>
      </c>
      <c r="N69" s="50"/>
      <c r="O69" s="50"/>
      <c r="P69" s="51"/>
      <c r="Q69" s="52">
        <v>451988000</v>
      </c>
      <c r="R69" s="49">
        <v>-488631000</v>
      </c>
      <c r="S69" s="50"/>
      <c r="T69" s="50">
        <v>-11401000</v>
      </c>
      <c r="U69" s="51">
        <v>-477230000</v>
      </c>
      <c r="V69" s="49">
        <v>101944000</v>
      </c>
      <c r="W69" s="50"/>
      <c r="X69" s="50"/>
      <c r="Y69" s="50">
        <v>273782000</v>
      </c>
      <c r="Z69" s="51">
        <v>-171838000</v>
      </c>
      <c r="AA69" s="52"/>
      <c r="AB69" s="53">
        <v>1131249000</v>
      </c>
      <c r="AC69" s="49">
        <v>-213629000</v>
      </c>
      <c r="AD69" s="50">
        <v>14174000</v>
      </c>
      <c r="AE69" s="50">
        <v>14174000</v>
      </c>
      <c r="AF69" s="50"/>
      <c r="AG69" s="50"/>
      <c r="AH69" s="50"/>
      <c r="AI69" s="50"/>
      <c r="AJ69" s="51">
        <v>-227803000</v>
      </c>
      <c r="AK69" s="49">
        <v>-17568000</v>
      </c>
      <c r="AL69" s="50">
        <v>5792000</v>
      </c>
      <c r="AM69" s="51">
        <v>-23360000</v>
      </c>
      <c r="AN69" s="49">
        <v>-322573000</v>
      </c>
      <c r="AO69" s="50"/>
      <c r="AP69" s="50"/>
      <c r="AQ69" s="50"/>
      <c r="AR69" s="51">
        <v>-322573000</v>
      </c>
      <c r="AS69" s="54">
        <v>-6914000</v>
      </c>
      <c r="AT69" s="50"/>
      <c r="AU69" s="55">
        <v>-560684000</v>
      </c>
      <c r="AV69" s="51"/>
      <c r="AW69" s="49">
        <v>-305009000</v>
      </c>
      <c r="AX69" s="51">
        <v>0</v>
      </c>
      <c r="AY69" s="52">
        <v>-305009000</v>
      </c>
      <c r="AZ69" s="54">
        <v>-1315353000</v>
      </c>
      <c r="BA69" s="51">
        <v>1010344000</v>
      </c>
      <c r="BB69" s="49">
        <v>-190420000</v>
      </c>
      <c r="BC69" s="50"/>
      <c r="BD69" s="51">
        <v>-190420000</v>
      </c>
      <c r="BE69" s="54">
        <v>-11171000</v>
      </c>
      <c r="BF69" s="50"/>
      <c r="BG69" s="55">
        <v>-506600000</v>
      </c>
      <c r="BH69" s="50">
        <v>63965000</v>
      </c>
      <c r="BI69" s="51"/>
      <c r="BJ69" s="54">
        <v>63965000</v>
      </c>
      <c r="BK69" s="50">
        <v>-24840000</v>
      </c>
      <c r="BL69" s="56">
        <v>39125000</v>
      </c>
    </row>
    <row r="70" spans="1:64" x14ac:dyDescent="0.2">
      <c r="A70" s="47" t="s">
        <v>257</v>
      </c>
      <c r="B70" s="47" t="s">
        <v>258</v>
      </c>
      <c r="C70" s="47">
        <v>120616</v>
      </c>
      <c r="D70" s="47" t="s">
        <v>16</v>
      </c>
      <c r="E70" s="47">
        <v>2018</v>
      </c>
      <c r="F70" s="47" t="s">
        <v>1292</v>
      </c>
      <c r="G70" s="48">
        <v>43465</v>
      </c>
      <c r="H70" s="48">
        <v>43518</v>
      </c>
      <c r="I70" s="48">
        <v>43518</v>
      </c>
      <c r="J70" s="47">
        <v>111800000</v>
      </c>
      <c r="K70" s="47">
        <v>112200000</v>
      </c>
      <c r="L70" s="47" t="s">
        <v>1669</v>
      </c>
      <c r="M70" s="49">
        <v>425200000</v>
      </c>
      <c r="N70" s="50"/>
      <c r="O70" s="50"/>
      <c r="P70" s="51"/>
      <c r="Q70" s="52">
        <v>204000000</v>
      </c>
      <c r="R70" s="49">
        <v>-11600000</v>
      </c>
      <c r="S70" s="50"/>
      <c r="T70" s="50"/>
      <c r="U70" s="51"/>
      <c r="V70" s="49">
        <v>-86800000</v>
      </c>
      <c r="W70" s="50"/>
      <c r="X70" s="50"/>
      <c r="Y70" s="50"/>
      <c r="Z70" s="51"/>
      <c r="AA70" s="52"/>
      <c r="AB70" s="53">
        <v>530800000</v>
      </c>
      <c r="AC70" s="49">
        <v>-36300000</v>
      </c>
      <c r="AD70" s="50"/>
      <c r="AE70" s="50"/>
      <c r="AF70" s="50"/>
      <c r="AG70" s="50"/>
      <c r="AH70" s="50"/>
      <c r="AI70" s="50"/>
      <c r="AJ70" s="51"/>
      <c r="AK70" s="49">
        <v>12500000</v>
      </c>
      <c r="AL70" s="50"/>
      <c r="AM70" s="51"/>
      <c r="AN70" s="49"/>
      <c r="AO70" s="50"/>
      <c r="AP70" s="50"/>
      <c r="AQ70" s="50"/>
      <c r="AR70" s="51"/>
      <c r="AS70" s="54">
        <v>-1800000</v>
      </c>
      <c r="AT70" s="50"/>
      <c r="AU70" s="55">
        <v>-25600000</v>
      </c>
      <c r="AV70" s="51">
        <v>-130300000</v>
      </c>
      <c r="AW70" s="49">
        <v>-25000000</v>
      </c>
      <c r="AX70" s="51"/>
      <c r="AY70" s="52"/>
      <c r="AZ70" s="54"/>
      <c r="BA70" s="51"/>
      <c r="BB70" s="49">
        <v>-138800000</v>
      </c>
      <c r="BC70" s="50">
        <v>2100000</v>
      </c>
      <c r="BD70" s="51">
        <v>-140900000</v>
      </c>
      <c r="BE70" s="54">
        <v>-73600000</v>
      </c>
      <c r="BF70" s="50"/>
      <c r="BG70" s="55">
        <v>-367700000</v>
      </c>
      <c r="BH70" s="50">
        <v>137500000</v>
      </c>
      <c r="BI70" s="51"/>
      <c r="BJ70" s="54">
        <v>137500000</v>
      </c>
      <c r="BK70" s="50">
        <v>-5900000</v>
      </c>
      <c r="BL70" s="56">
        <v>131600000</v>
      </c>
    </row>
    <row r="71" spans="1:64" x14ac:dyDescent="0.2">
      <c r="A71" s="47" t="s">
        <v>349</v>
      </c>
      <c r="B71" s="47" t="s">
        <v>350</v>
      </c>
      <c r="C71" s="47">
        <v>378122</v>
      </c>
      <c r="D71" s="47" t="s">
        <v>16</v>
      </c>
      <c r="E71" s="47">
        <v>2018</v>
      </c>
      <c r="F71" s="47" t="s">
        <v>1292</v>
      </c>
      <c r="G71" s="48">
        <v>43465</v>
      </c>
      <c r="H71" s="48">
        <v>43521</v>
      </c>
      <c r="I71" s="48">
        <v>43521</v>
      </c>
      <c r="J71" s="47">
        <v>413000000</v>
      </c>
      <c r="K71" s="47">
        <v>415000000</v>
      </c>
      <c r="L71" s="47" t="s">
        <v>1670</v>
      </c>
      <c r="M71" s="49">
        <v>671000000</v>
      </c>
      <c r="N71" s="50"/>
      <c r="O71" s="50"/>
      <c r="P71" s="51"/>
      <c r="Q71" s="52">
        <v>1528000000</v>
      </c>
      <c r="R71" s="49">
        <v>246000000</v>
      </c>
      <c r="S71" s="50"/>
      <c r="T71" s="50"/>
      <c r="U71" s="51"/>
      <c r="V71" s="49">
        <v>57000000</v>
      </c>
      <c r="W71" s="50"/>
      <c r="X71" s="50"/>
      <c r="Y71" s="50"/>
      <c r="Z71" s="51"/>
      <c r="AA71" s="52"/>
      <c r="AB71" s="53">
        <v>2502000000</v>
      </c>
      <c r="AC71" s="49">
        <v>-1741000000</v>
      </c>
      <c r="AD71" s="50"/>
      <c r="AE71" s="50"/>
      <c r="AF71" s="50"/>
      <c r="AG71" s="50"/>
      <c r="AH71" s="50"/>
      <c r="AI71" s="50"/>
      <c r="AJ71" s="51"/>
      <c r="AK71" s="49"/>
      <c r="AL71" s="50"/>
      <c r="AM71" s="51"/>
      <c r="AN71" s="49">
        <v>-42000000</v>
      </c>
      <c r="AO71" s="50"/>
      <c r="AP71" s="50"/>
      <c r="AQ71" s="50"/>
      <c r="AR71" s="51"/>
      <c r="AS71" s="54">
        <v>-12000000</v>
      </c>
      <c r="AT71" s="50"/>
      <c r="AU71" s="55">
        <v>-1795000000</v>
      </c>
      <c r="AV71" s="51">
        <v>-1895000000</v>
      </c>
      <c r="AW71" s="49">
        <v>386000000</v>
      </c>
      <c r="AX71" s="51"/>
      <c r="AY71" s="52"/>
      <c r="AZ71" s="54"/>
      <c r="BA71" s="51"/>
      <c r="BB71" s="49">
        <v>807000000</v>
      </c>
      <c r="BC71" s="50"/>
      <c r="BD71" s="51"/>
      <c r="BE71" s="54">
        <v>-31000000</v>
      </c>
      <c r="BF71" s="50"/>
      <c r="BG71" s="55">
        <v>-733000000</v>
      </c>
      <c r="BH71" s="50">
        <v>-26000000</v>
      </c>
      <c r="BI71" s="51">
        <v>0</v>
      </c>
      <c r="BJ71" s="54">
        <v>-26000000</v>
      </c>
      <c r="BK71" s="50">
        <v>-1000000</v>
      </c>
      <c r="BL71" s="56">
        <v>-27000000</v>
      </c>
    </row>
    <row r="72" spans="1:64" x14ac:dyDescent="0.2">
      <c r="A72" s="47" t="s">
        <v>251</v>
      </c>
      <c r="B72" s="47" t="s">
        <v>252</v>
      </c>
      <c r="C72" s="47">
        <v>288836</v>
      </c>
      <c r="D72" s="47" t="s">
        <v>16</v>
      </c>
      <c r="E72" s="47">
        <v>2018</v>
      </c>
      <c r="F72" s="47" t="s">
        <v>1292</v>
      </c>
      <c r="G72" s="48">
        <v>43434</v>
      </c>
      <c r="H72" s="48">
        <v>43493</v>
      </c>
      <c r="I72" s="48">
        <v>43493</v>
      </c>
      <c r="J72" s="47">
        <v>709000000</v>
      </c>
      <c r="K72" s="47">
        <v>710000000</v>
      </c>
      <c r="L72" s="47" t="s">
        <v>1671</v>
      </c>
      <c r="M72" s="49">
        <v>3152000000</v>
      </c>
      <c r="N72" s="50"/>
      <c r="O72" s="50"/>
      <c r="P72" s="51"/>
      <c r="Q72" s="52">
        <v>2017000000</v>
      </c>
      <c r="R72" s="49">
        <v>16000000</v>
      </c>
      <c r="S72" s="50">
        <v>65000000</v>
      </c>
      <c r="T72" s="50"/>
      <c r="U72" s="51">
        <v>-49000000</v>
      </c>
      <c r="V72" s="49">
        <v>364000000</v>
      </c>
      <c r="W72" s="50">
        <v>-58000000</v>
      </c>
      <c r="X72" s="50">
        <v>-67000000</v>
      </c>
      <c r="Y72" s="50">
        <v>-24000000</v>
      </c>
      <c r="Z72" s="51">
        <v>513000000</v>
      </c>
      <c r="AA72" s="52"/>
      <c r="AB72" s="53">
        <v>5549000000</v>
      </c>
      <c r="AC72" s="49">
        <v>-3360000000</v>
      </c>
      <c r="AD72" s="50">
        <v>389000000</v>
      </c>
      <c r="AE72" s="50">
        <v>389000000</v>
      </c>
      <c r="AF72" s="50"/>
      <c r="AG72" s="50">
        <v>-3749000000</v>
      </c>
      <c r="AH72" s="50">
        <v>-3749000000</v>
      </c>
      <c r="AI72" s="50"/>
      <c r="AJ72" s="51"/>
      <c r="AK72" s="49"/>
      <c r="AL72" s="50"/>
      <c r="AM72" s="51"/>
      <c r="AN72" s="49"/>
      <c r="AO72" s="50"/>
      <c r="AP72" s="50"/>
      <c r="AQ72" s="50"/>
      <c r="AR72" s="51"/>
      <c r="AS72" s="54">
        <v>-141000000</v>
      </c>
      <c r="AT72" s="50"/>
      <c r="AU72" s="55">
        <v>-3501000000</v>
      </c>
      <c r="AV72" s="51">
        <v>-1355000000</v>
      </c>
      <c r="AW72" s="49">
        <v>1403000000</v>
      </c>
      <c r="AX72" s="51">
        <v>417000000</v>
      </c>
      <c r="AY72" s="52">
        <v>986000000</v>
      </c>
      <c r="AZ72" s="54">
        <v>-1556000000</v>
      </c>
      <c r="BA72" s="51">
        <v>2542000000</v>
      </c>
      <c r="BB72" s="49">
        <v>-1468000000</v>
      </c>
      <c r="BC72" s="50">
        <v>0</v>
      </c>
      <c r="BD72" s="51">
        <v>-1468000000</v>
      </c>
      <c r="BE72" s="54">
        <v>-39000000</v>
      </c>
      <c r="BF72" s="50"/>
      <c r="BG72" s="55">
        <v>-1459000000</v>
      </c>
      <c r="BH72" s="50">
        <v>589000000</v>
      </c>
      <c r="BI72" s="51"/>
      <c r="BJ72" s="54">
        <v>589000000</v>
      </c>
      <c r="BK72" s="50">
        <v>-1000000</v>
      </c>
      <c r="BL72" s="56">
        <v>588000000</v>
      </c>
    </row>
    <row r="73" spans="1:64" x14ac:dyDescent="0.2">
      <c r="A73" s="47" t="s">
        <v>239</v>
      </c>
      <c r="B73" s="47" t="s">
        <v>240</v>
      </c>
      <c r="C73" s="47">
        <v>107614</v>
      </c>
      <c r="D73" s="47" t="s">
        <v>16</v>
      </c>
      <c r="E73" s="47">
        <v>2018</v>
      </c>
      <c r="F73" s="47" t="s">
        <v>1292</v>
      </c>
      <c r="G73" s="48">
        <v>43465</v>
      </c>
      <c r="H73" s="48">
        <v>43523</v>
      </c>
      <c r="I73" s="48">
        <v>43523</v>
      </c>
      <c r="J73" s="47">
        <v>273729000</v>
      </c>
      <c r="K73" s="47">
        <v>281144000</v>
      </c>
      <c r="L73" s="47" t="s">
        <v>1672</v>
      </c>
      <c r="M73" s="49">
        <v>345777000</v>
      </c>
      <c r="N73" s="50"/>
      <c r="O73" s="50"/>
      <c r="P73" s="51"/>
      <c r="Q73" s="52">
        <v>118721000</v>
      </c>
      <c r="R73" s="49">
        <v>162212000</v>
      </c>
      <c r="S73" s="50"/>
      <c r="T73" s="50"/>
      <c r="U73" s="51"/>
      <c r="V73" s="49">
        <v>-21959000</v>
      </c>
      <c r="W73" s="50"/>
      <c r="X73" s="50"/>
      <c r="Y73" s="50"/>
      <c r="Z73" s="51"/>
      <c r="AA73" s="52"/>
      <c r="AB73" s="53">
        <v>604751000</v>
      </c>
      <c r="AC73" s="49">
        <v>-61503000</v>
      </c>
      <c r="AD73" s="50"/>
      <c r="AE73" s="50"/>
      <c r="AF73" s="50"/>
      <c r="AG73" s="50"/>
      <c r="AH73" s="50"/>
      <c r="AI73" s="50"/>
      <c r="AJ73" s="51"/>
      <c r="AK73" s="49">
        <v>-115839000</v>
      </c>
      <c r="AL73" s="50"/>
      <c r="AM73" s="51"/>
      <c r="AN73" s="49"/>
      <c r="AO73" s="50"/>
      <c r="AP73" s="50"/>
      <c r="AQ73" s="50"/>
      <c r="AR73" s="51"/>
      <c r="AS73" s="54">
        <v>3497000</v>
      </c>
      <c r="AT73" s="50"/>
      <c r="AU73" s="55">
        <v>-173845000</v>
      </c>
      <c r="AV73" s="51"/>
      <c r="AW73" s="49">
        <v>-285000000</v>
      </c>
      <c r="AX73" s="51"/>
      <c r="AY73" s="52"/>
      <c r="AZ73" s="54"/>
      <c r="BA73" s="51"/>
      <c r="BB73" s="49">
        <v>-209151000</v>
      </c>
      <c r="BC73" s="50">
        <v>40908000</v>
      </c>
      <c r="BD73" s="51">
        <v>-250059000</v>
      </c>
      <c r="BE73" s="54">
        <v>-73788000</v>
      </c>
      <c r="BF73" s="50"/>
      <c r="BG73" s="55">
        <v>-567939000</v>
      </c>
      <c r="BH73" s="50">
        <v>-137033000</v>
      </c>
      <c r="BI73" s="51"/>
      <c r="BJ73" s="54">
        <v>-137033000</v>
      </c>
      <c r="BK73" s="50">
        <v>-17756000</v>
      </c>
      <c r="BL73" s="56">
        <v>-154789000</v>
      </c>
    </row>
    <row r="74" spans="1:64" x14ac:dyDescent="0.2">
      <c r="A74" s="47" t="s">
        <v>263</v>
      </c>
      <c r="B74" s="47" t="s">
        <v>263</v>
      </c>
      <c r="C74" s="47">
        <v>683318</v>
      </c>
      <c r="D74" s="47" t="s">
        <v>16</v>
      </c>
      <c r="E74" s="47">
        <v>2018</v>
      </c>
      <c r="F74" s="47" t="s">
        <v>1292</v>
      </c>
      <c r="G74" s="48">
        <v>43465</v>
      </c>
      <c r="H74" s="48">
        <v>43523</v>
      </c>
      <c r="I74" s="48">
        <v>43523</v>
      </c>
      <c r="J74" s="47">
        <v>150900000</v>
      </c>
      <c r="K74" s="47">
        <v>153600000</v>
      </c>
      <c r="L74" s="47" t="s">
        <v>1673</v>
      </c>
      <c r="M74" s="49">
        <v>643000000</v>
      </c>
      <c r="N74" s="50"/>
      <c r="O74" s="50"/>
      <c r="P74" s="51"/>
      <c r="Q74" s="52">
        <v>265600000</v>
      </c>
      <c r="R74" s="49">
        <v>-4500000</v>
      </c>
      <c r="S74" s="50"/>
      <c r="T74" s="50"/>
      <c r="U74" s="51"/>
      <c r="V74" s="49">
        <v>1800000</v>
      </c>
      <c r="W74" s="50"/>
      <c r="X74" s="50"/>
      <c r="Y74" s="50"/>
      <c r="Z74" s="51"/>
      <c r="AA74" s="52"/>
      <c r="AB74" s="53">
        <v>905900000</v>
      </c>
      <c r="AC74" s="49">
        <v>-86100000</v>
      </c>
      <c r="AD74" s="50"/>
      <c r="AE74" s="50"/>
      <c r="AF74" s="50"/>
      <c r="AG74" s="50"/>
      <c r="AH74" s="50"/>
      <c r="AI74" s="50"/>
      <c r="AJ74" s="51"/>
      <c r="AK74" s="49"/>
      <c r="AL74" s="50"/>
      <c r="AM74" s="51"/>
      <c r="AN74" s="49"/>
      <c r="AO74" s="50"/>
      <c r="AP74" s="50"/>
      <c r="AQ74" s="50"/>
      <c r="AR74" s="51"/>
      <c r="AS74" s="54">
        <v>0</v>
      </c>
      <c r="AT74" s="50"/>
      <c r="AU74" s="55">
        <v>-86100000</v>
      </c>
      <c r="AV74" s="51">
        <v>-139400000</v>
      </c>
      <c r="AW74" s="49">
        <v>-21600000</v>
      </c>
      <c r="AX74" s="51"/>
      <c r="AY74" s="52"/>
      <c r="AZ74" s="54"/>
      <c r="BA74" s="51"/>
      <c r="BB74" s="49">
        <v>-522300000</v>
      </c>
      <c r="BC74" s="50"/>
      <c r="BD74" s="51">
        <v>-522300000</v>
      </c>
      <c r="BE74" s="54">
        <v>-71500000</v>
      </c>
      <c r="BF74" s="50"/>
      <c r="BG74" s="55">
        <v>-754800000</v>
      </c>
      <c r="BH74" s="50">
        <v>65000000</v>
      </c>
      <c r="BI74" s="51"/>
      <c r="BJ74" s="54">
        <v>65000000</v>
      </c>
      <c r="BK74" s="50">
        <v>-3400000</v>
      </c>
      <c r="BL74" s="56">
        <v>61600000</v>
      </c>
    </row>
    <row r="75" spans="1:64" x14ac:dyDescent="0.2">
      <c r="A75" s="47" t="s">
        <v>265</v>
      </c>
      <c r="B75" s="47" t="s">
        <v>266</v>
      </c>
      <c r="C75" s="47">
        <v>109593</v>
      </c>
      <c r="D75" s="47" t="s">
        <v>16</v>
      </c>
      <c r="E75" s="47">
        <v>2018</v>
      </c>
      <c r="F75" s="47" t="s">
        <v>1292</v>
      </c>
      <c r="G75" s="48">
        <v>43465</v>
      </c>
      <c r="H75" s="48">
        <v>43503</v>
      </c>
      <c r="I75" s="48">
        <v>43503</v>
      </c>
      <c r="J75" s="47">
        <v>134305269</v>
      </c>
      <c r="K75" s="47">
        <v>135416858</v>
      </c>
      <c r="L75" s="47" t="s">
        <v>1674</v>
      </c>
      <c r="M75" s="49">
        <v>1213000000</v>
      </c>
      <c r="N75" s="50"/>
      <c r="O75" s="50"/>
      <c r="P75" s="51"/>
      <c r="Q75" s="52">
        <v>349000000</v>
      </c>
      <c r="R75" s="49">
        <v>254000000</v>
      </c>
      <c r="S75" s="50"/>
      <c r="T75" s="50"/>
      <c r="U75" s="51"/>
      <c r="V75" s="49">
        <v>-248000000</v>
      </c>
      <c r="W75" s="50"/>
      <c r="X75" s="50"/>
      <c r="Y75" s="50"/>
      <c r="Z75" s="51"/>
      <c r="AA75" s="52">
        <v>-10000000</v>
      </c>
      <c r="AB75" s="53">
        <v>1558000000</v>
      </c>
      <c r="AC75" s="49">
        <v>-324000000</v>
      </c>
      <c r="AD75" s="50"/>
      <c r="AE75" s="50"/>
      <c r="AF75" s="50"/>
      <c r="AG75" s="50"/>
      <c r="AH75" s="50"/>
      <c r="AI75" s="50"/>
      <c r="AJ75" s="51"/>
      <c r="AK75" s="49"/>
      <c r="AL75" s="50"/>
      <c r="AM75" s="51"/>
      <c r="AN75" s="49">
        <v>-144000000</v>
      </c>
      <c r="AO75" s="50"/>
      <c r="AP75" s="50"/>
      <c r="AQ75" s="50"/>
      <c r="AR75" s="51"/>
      <c r="AS75" s="54">
        <v>-39000000</v>
      </c>
      <c r="AT75" s="50"/>
      <c r="AU75" s="55">
        <v>-507000000</v>
      </c>
      <c r="AV75" s="51">
        <v>-280000000</v>
      </c>
      <c r="AW75" s="49">
        <v>-40000000</v>
      </c>
      <c r="AX75" s="51"/>
      <c r="AY75" s="52"/>
      <c r="AZ75" s="54"/>
      <c r="BA75" s="51"/>
      <c r="BB75" s="49">
        <v>-805000000</v>
      </c>
      <c r="BC75" s="50">
        <v>0</v>
      </c>
      <c r="BD75" s="51">
        <v>-805000000</v>
      </c>
      <c r="BE75" s="54">
        <v>-40000000</v>
      </c>
      <c r="BF75" s="50"/>
      <c r="BG75" s="55">
        <v>-1165000000</v>
      </c>
      <c r="BH75" s="50">
        <v>-114000000</v>
      </c>
      <c r="BI75" s="51"/>
      <c r="BJ75" s="54">
        <v>-114000000</v>
      </c>
      <c r="BK75" s="50">
        <v>-23000000</v>
      </c>
      <c r="BL75" s="56">
        <v>-137000000</v>
      </c>
    </row>
    <row r="76" spans="1:64" x14ac:dyDescent="0.2">
      <c r="A76" s="47" t="s">
        <v>277</v>
      </c>
      <c r="B76" s="47" t="s">
        <v>278</v>
      </c>
      <c r="C76" s="47">
        <v>259186</v>
      </c>
      <c r="D76" s="47" t="s">
        <v>16</v>
      </c>
      <c r="E76" s="47">
        <v>2018</v>
      </c>
      <c r="F76" s="47" t="s">
        <v>1292</v>
      </c>
      <c r="G76" s="48">
        <v>43465</v>
      </c>
      <c r="H76" s="48">
        <v>43504</v>
      </c>
      <c r="I76" s="48">
        <v>43504</v>
      </c>
      <c r="J76" s="47">
        <v>330084000</v>
      </c>
      <c r="K76" s="47">
        <v>333572000</v>
      </c>
      <c r="L76" s="47" t="s">
        <v>1675</v>
      </c>
      <c r="M76" s="49">
        <v>630059000</v>
      </c>
      <c r="N76" s="50"/>
      <c r="O76" s="50"/>
      <c r="P76" s="51"/>
      <c r="Q76" s="52">
        <v>642591000</v>
      </c>
      <c r="R76" s="49">
        <v>-77934000</v>
      </c>
      <c r="S76" s="50"/>
      <c r="T76" s="50"/>
      <c r="U76" s="51"/>
      <c r="V76" s="49">
        <v>259293000</v>
      </c>
      <c r="W76" s="50"/>
      <c r="X76" s="50"/>
      <c r="Y76" s="50"/>
      <c r="Z76" s="51"/>
      <c r="AA76" s="52"/>
      <c r="AB76" s="53">
        <v>1454009000</v>
      </c>
      <c r="AC76" s="49">
        <v>-483747000</v>
      </c>
      <c r="AD76" s="50"/>
      <c r="AE76" s="50"/>
      <c r="AF76" s="50"/>
      <c r="AG76" s="50"/>
      <c r="AH76" s="50"/>
      <c r="AI76" s="50"/>
      <c r="AJ76" s="51"/>
      <c r="AK76" s="49">
        <v>-71497000</v>
      </c>
      <c r="AL76" s="50"/>
      <c r="AM76" s="51"/>
      <c r="AN76" s="49"/>
      <c r="AO76" s="50"/>
      <c r="AP76" s="50"/>
      <c r="AQ76" s="50"/>
      <c r="AR76" s="51"/>
      <c r="AS76" s="54">
        <v>-273693000</v>
      </c>
      <c r="AT76" s="50"/>
      <c r="AU76" s="55">
        <v>-828937000</v>
      </c>
      <c r="AV76" s="51"/>
      <c r="AW76" s="49">
        <v>-75000000</v>
      </c>
      <c r="AX76" s="51"/>
      <c r="AY76" s="52"/>
      <c r="AZ76" s="54"/>
      <c r="BA76" s="51"/>
      <c r="BB76" s="49">
        <v>-531778000</v>
      </c>
      <c r="BC76" s="50">
        <v>91349000</v>
      </c>
      <c r="BD76" s="51">
        <v>-623127000</v>
      </c>
      <c r="BE76" s="54">
        <v>-3009000</v>
      </c>
      <c r="BF76" s="50"/>
      <c r="BG76" s="55">
        <v>-609787000</v>
      </c>
      <c r="BH76" s="50">
        <v>15285000</v>
      </c>
      <c r="BI76" s="51"/>
      <c r="BJ76" s="54">
        <v>15285000</v>
      </c>
      <c r="BK76" s="50">
        <v>-12082000</v>
      </c>
      <c r="BL76" s="56">
        <v>3203000</v>
      </c>
    </row>
    <row r="77" spans="1:64" x14ac:dyDescent="0.2">
      <c r="A77" s="47" t="s">
        <v>280</v>
      </c>
      <c r="B77" s="47" t="s">
        <v>281</v>
      </c>
      <c r="C77" s="47">
        <v>119051</v>
      </c>
      <c r="D77" s="47" t="s">
        <v>16</v>
      </c>
      <c r="E77" s="47">
        <v>2018</v>
      </c>
      <c r="F77" s="47" t="s">
        <v>1292</v>
      </c>
      <c r="G77" s="48">
        <v>43465</v>
      </c>
      <c r="H77" s="48">
        <v>43518</v>
      </c>
      <c r="I77" s="48">
        <v>43518</v>
      </c>
      <c r="J77" s="47">
        <v>232600000</v>
      </c>
      <c r="K77" s="47">
        <v>233800000</v>
      </c>
      <c r="L77" s="47" t="s">
        <v>1676</v>
      </c>
      <c r="M77" s="49">
        <v>428000000</v>
      </c>
      <c r="N77" s="50"/>
      <c r="O77" s="50"/>
      <c r="P77" s="51"/>
      <c r="Q77" s="52">
        <v>888000000</v>
      </c>
      <c r="R77" s="49">
        <v>54000000</v>
      </c>
      <c r="S77" s="50">
        <v>22000000</v>
      </c>
      <c r="T77" s="50">
        <v>78000000</v>
      </c>
      <c r="U77" s="51">
        <v>-46000000</v>
      </c>
      <c r="V77" s="49">
        <v>127000000</v>
      </c>
      <c r="W77" s="50">
        <v>68000000</v>
      </c>
      <c r="X77" s="50">
        <v>-52000000</v>
      </c>
      <c r="Y77" s="50">
        <v>44000000</v>
      </c>
      <c r="Z77" s="51">
        <v>67000000</v>
      </c>
      <c r="AA77" s="52"/>
      <c r="AB77" s="53">
        <v>1497000000</v>
      </c>
      <c r="AC77" s="49">
        <v>-396000000</v>
      </c>
      <c r="AD77" s="50">
        <v>26000000</v>
      </c>
      <c r="AE77" s="50">
        <v>26000000</v>
      </c>
      <c r="AF77" s="50"/>
      <c r="AG77" s="50">
        <v>-422000000</v>
      </c>
      <c r="AH77" s="50">
        <v>-422000000</v>
      </c>
      <c r="AI77" s="50"/>
      <c r="AJ77" s="51"/>
      <c r="AK77" s="49"/>
      <c r="AL77" s="50"/>
      <c r="AM77" s="51"/>
      <c r="AN77" s="49">
        <v>0</v>
      </c>
      <c r="AO77" s="50">
        <v>0</v>
      </c>
      <c r="AP77" s="50"/>
      <c r="AQ77" s="50"/>
      <c r="AR77" s="51"/>
      <c r="AS77" s="54">
        <v>21000000</v>
      </c>
      <c r="AT77" s="50"/>
      <c r="AU77" s="55">
        <v>-375000000</v>
      </c>
      <c r="AV77" s="51">
        <v>-280000000</v>
      </c>
      <c r="AW77" s="49">
        <v>0</v>
      </c>
      <c r="AX77" s="51">
        <v>0</v>
      </c>
      <c r="AY77" s="52">
        <v>0</v>
      </c>
      <c r="AZ77" s="54">
        <v>0</v>
      </c>
      <c r="BA77" s="51">
        <v>0</v>
      </c>
      <c r="BB77" s="49">
        <v>-455000000</v>
      </c>
      <c r="BC77" s="50">
        <v>12000000</v>
      </c>
      <c r="BD77" s="51">
        <v>-467000000</v>
      </c>
      <c r="BE77" s="54">
        <v>-535000000</v>
      </c>
      <c r="BF77" s="50"/>
      <c r="BG77" s="55">
        <v>-1270000000</v>
      </c>
      <c r="BH77" s="50">
        <v>-148000000</v>
      </c>
      <c r="BI77" s="51"/>
      <c r="BJ77" s="54">
        <v>-148000000</v>
      </c>
      <c r="BK77" s="50">
        <v>-5000000</v>
      </c>
      <c r="BL77" s="56">
        <v>-153000000</v>
      </c>
    </row>
    <row r="78" spans="1:64" x14ac:dyDescent="0.2">
      <c r="A78" s="47" t="s">
        <v>292</v>
      </c>
      <c r="B78" s="47" t="s">
        <v>293</v>
      </c>
      <c r="C78" s="47">
        <v>378113</v>
      </c>
      <c r="D78" s="47" t="s">
        <v>16</v>
      </c>
      <c r="E78" s="47">
        <v>2018</v>
      </c>
      <c r="F78" s="47" t="s">
        <v>1292</v>
      </c>
      <c r="G78" s="48">
        <v>43465</v>
      </c>
      <c r="H78" s="48">
        <v>43517</v>
      </c>
      <c r="I78" s="48">
        <v>43517</v>
      </c>
      <c r="J78" s="47">
        <v>245500000</v>
      </c>
      <c r="K78" s="47">
        <v>250700000</v>
      </c>
      <c r="L78" s="47" t="s">
        <v>1677</v>
      </c>
      <c r="M78" s="49">
        <v>568600000</v>
      </c>
      <c r="N78" s="50"/>
      <c r="O78" s="50"/>
      <c r="P78" s="51"/>
      <c r="Q78" s="52">
        <v>141100000</v>
      </c>
      <c r="R78" s="49">
        <v>39900000</v>
      </c>
      <c r="S78" s="50"/>
      <c r="T78" s="50"/>
      <c r="U78" s="51"/>
      <c r="V78" s="49">
        <v>14000000</v>
      </c>
      <c r="W78" s="50"/>
      <c r="X78" s="50"/>
      <c r="Y78" s="50"/>
      <c r="Z78" s="51"/>
      <c r="AA78" s="52"/>
      <c r="AB78" s="53">
        <v>763600000</v>
      </c>
      <c r="AC78" s="49">
        <v>-60400000</v>
      </c>
      <c r="AD78" s="50"/>
      <c r="AE78" s="50"/>
      <c r="AF78" s="50"/>
      <c r="AG78" s="50"/>
      <c r="AH78" s="50"/>
      <c r="AI78" s="50"/>
      <c r="AJ78" s="51"/>
      <c r="AK78" s="49"/>
      <c r="AL78" s="50"/>
      <c r="AM78" s="51"/>
      <c r="AN78" s="49">
        <v>-49800000</v>
      </c>
      <c r="AO78" s="50"/>
      <c r="AP78" s="50"/>
      <c r="AQ78" s="50"/>
      <c r="AR78" s="51"/>
      <c r="AS78" s="54">
        <v>-1900000</v>
      </c>
      <c r="AT78" s="50"/>
      <c r="AU78" s="55">
        <v>-112100000</v>
      </c>
      <c r="AV78" s="51">
        <v>-213300000</v>
      </c>
      <c r="AW78" s="49">
        <v>-268800000</v>
      </c>
      <c r="AX78" s="51"/>
      <c r="AY78" s="52"/>
      <c r="AZ78" s="54"/>
      <c r="BA78" s="51"/>
      <c r="BB78" s="49">
        <v>-123400000</v>
      </c>
      <c r="BC78" s="50"/>
      <c r="BD78" s="51"/>
      <c r="BE78" s="54">
        <v>-3500000</v>
      </c>
      <c r="BF78" s="50"/>
      <c r="BG78" s="55">
        <v>-609000000</v>
      </c>
      <c r="BH78" s="50">
        <v>42500000</v>
      </c>
      <c r="BI78" s="51"/>
      <c r="BJ78" s="54">
        <v>42500000</v>
      </c>
      <c r="BK78" s="50">
        <v>-4700000</v>
      </c>
      <c r="BL78" s="56">
        <v>37800000</v>
      </c>
    </row>
    <row r="79" spans="1:64" x14ac:dyDescent="0.2">
      <c r="A79" s="47" t="s">
        <v>233</v>
      </c>
      <c r="B79" s="47" t="s">
        <v>234</v>
      </c>
      <c r="C79" s="47">
        <v>378101</v>
      </c>
      <c r="D79" s="47" t="s">
        <v>16</v>
      </c>
      <c r="E79" s="47">
        <v>2018</v>
      </c>
      <c r="F79" s="47" t="s">
        <v>1292</v>
      </c>
      <c r="G79" s="48">
        <v>43465</v>
      </c>
      <c r="H79" s="48">
        <v>43521</v>
      </c>
      <c r="I79" s="48">
        <v>43521</v>
      </c>
      <c r="J79" s="47">
        <v>139010000</v>
      </c>
      <c r="K79" s="47">
        <v>140405000</v>
      </c>
      <c r="L79" s="47" t="s">
        <v>1678</v>
      </c>
      <c r="M79" s="49">
        <v>664505000</v>
      </c>
      <c r="N79" s="50"/>
      <c r="O79" s="50"/>
      <c r="P79" s="51"/>
      <c r="Q79" s="52">
        <v>96729000</v>
      </c>
      <c r="R79" s="49">
        <v>-122382000</v>
      </c>
      <c r="S79" s="50">
        <v>87791000</v>
      </c>
      <c r="T79" s="50">
        <v>-15315000</v>
      </c>
      <c r="U79" s="51">
        <v>-194858000</v>
      </c>
      <c r="V79" s="49">
        <v>154044000</v>
      </c>
      <c r="W79" s="50"/>
      <c r="X79" s="50"/>
      <c r="Y79" s="50">
        <v>36083000</v>
      </c>
      <c r="Z79" s="51">
        <v>117961000</v>
      </c>
      <c r="AA79" s="52"/>
      <c r="AB79" s="53">
        <v>792896000</v>
      </c>
      <c r="AC79" s="49">
        <v>-45000000</v>
      </c>
      <c r="AD79" s="50"/>
      <c r="AE79" s="50"/>
      <c r="AF79" s="50"/>
      <c r="AG79" s="50">
        <v>-45000000</v>
      </c>
      <c r="AH79" s="50">
        <v>-45000000</v>
      </c>
      <c r="AI79" s="50"/>
      <c r="AJ79" s="51"/>
      <c r="AK79" s="49"/>
      <c r="AL79" s="50"/>
      <c r="AM79" s="51"/>
      <c r="AN79" s="49">
        <v>-5315000</v>
      </c>
      <c r="AO79" s="50"/>
      <c r="AP79" s="50"/>
      <c r="AQ79" s="50"/>
      <c r="AR79" s="51">
        <v>-5315000</v>
      </c>
      <c r="AS79" s="54">
        <v>-22493000</v>
      </c>
      <c r="AT79" s="50"/>
      <c r="AU79" s="55">
        <v>-72808000</v>
      </c>
      <c r="AV79" s="51">
        <v>-265219000</v>
      </c>
      <c r="AW79" s="49">
        <v>-118988000</v>
      </c>
      <c r="AX79" s="51">
        <v>-710000000</v>
      </c>
      <c r="AY79" s="52">
        <v>591012000</v>
      </c>
      <c r="AZ79" s="54"/>
      <c r="BA79" s="51">
        <v>591012000</v>
      </c>
      <c r="BB79" s="49">
        <v>-249706000</v>
      </c>
      <c r="BC79" s="50">
        <v>51285000</v>
      </c>
      <c r="BD79" s="51">
        <v>-300991000</v>
      </c>
      <c r="BE79" s="54">
        <v>-21264000</v>
      </c>
      <c r="BF79" s="50"/>
      <c r="BG79" s="55">
        <v>-655177000</v>
      </c>
      <c r="BH79" s="50">
        <v>64911000</v>
      </c>
      <c r="BI79" s="51"/>
      <c r="BJ79" s="54">
        <v>64911000</v>
      </c>
      <c r="BK79" s="50">
        <v>-20186000</v>
      </c>
      <c r="BL79" s="56">
        <v>44725000</v>
      </c>
    </row>
    <row r="80" spans="1:64" x14ac:dyDescent="0.2">
      <c r="A80" s="47" t="s">
        <v>283</v>
      </c>
      <c r="B80" s="47" t="s">
        <v>284</v>
      </c>
      <c r="C80" s="47">
        <v>378110</v>
      </c>
      <c r="D80" s="47" t="s">
        <v>16</v>
      </c>
      <c r="E80" s="47">
        <v>2018</v>
      </c>
      <c r="F80" s="47" t="s">
        <v>1292</v>
      </c>
      <c r="G80" s="48">
        <v>43465</v>
      </c>
      <c r="H80" s="48">
        <v>43496</v>
      </c>
      <c r="I80" s="48">
        <v>43496</v>
      </c>
      <c r="J80" s="47">
        <v>232356665</v>
      </c>
      <c r="K80" s="47">
        <v>235525226</v>
      </c>
      <c r="L80" s="47" t="s">
        <v>1679</v>
      </c>
      <c r="M80" s="49">
        <v>1506000000</v>
      </c>
      <c r="N80" s="50"/>
      <c r="O80" s="50"/>
      <c r="P80" s="51"/>
      <c r="Q80" s="52">
        <v>10318000000</v>
      </c>
      <c r="R80" s="49">
        <v>186000000</v>
      </c>
      <c r="S80" s="50">
        <v>285000000</v>
      </c>
      <c r="T80" s="50">
        <v>110000000</v>
      </c>
      <c r="U80" s="51">
        <v>-209000000</v>
      </c>
      <c r="V80" s="49">
        <v>-243000000</v>
      </c>
      <c r="W80" s="50">
        <v>-98000000</v>
      </c>
      <c r="X80" s="50"/>
      <c r="Y80" s="50"/>
      <c r="Z80" s="51">
        <v>-145000000</v>
      </c>
      <c r="AA80" s="52"/>
      <c r="AB80" s="53">
        <v>11767000000</v>
      </c>
      <c r="AC80" s="49">
        <v>-9125000000</v>
      </c>
      <c r="AD80" s="50"/>
      <c r="AE80" s="50"/>
      <c r="AF80" s="50"/>
      <c r="AG80" s="50">
        <v>-9125000000</v>
      </c>
      <c r="AH80" s="50">
        <v>-9125000000</v>
      </c>
      <c r="AI80" s="50"/>
      <c r="AJ80" s="51"/>
      <c r="AK80" s="49"/>
      <c r="AL80" s="50"/>
      <c r="AM80" s="51"/>
      <c r="AN80" s="49"/>
      <c r="AO80" s="50"/>
      <c r="AP80" s="50"/>
      <c r="AQ80" s="50"/>
      <c r="AR80" s="51"/>
      <c r="AS80" s="54">
        <v>-611000000</v>
      </c>
      <c r="AT80" s="50"/>
      <c r="AU80" s="55">
        <v>-9736000000</v>
      </c>
      <c r="AV80" s="51"/>
      <c r="AW80" s="49">
        <v>3051000000</v>
      </c>
      <c r="AX80" s="51"/>
      <c r="AY80" s="52">
        <v>3051000000</v>
      </c>
      <c r="AZ80" s="54">
        <v>-10769000000</v>
      </c>
      <c r="BA80" s="51">
        <v>13820000000</v>
      </c>
      <c r="BB80" s="49">
        <v>-4399000000</v>
      </c>
      <c r="BC80" s="50">
        <v>0</v>
      </c>
      <c r="BD80" s="51">
        <v>-4399000000</v>
      </c>
      <c r="BE80" s="54">
        <v>-539000000</v>
      </c>
      <c r="BF80" s="50"/>
      <c r="BG80" s="55">
        <v>-1887000000</v>
      </c>
      <c r="BH80" s="50">
        <v>144000000</v>
      </c>
      <c r="BI80" s="51"/>
      <c r="BJ80" s="54">
        <v>144000000</v>
      </c>
      <c r="BK80" s="50"/>
      <c r="BL80" s="56">
        <v>144000000</v>
      </c>
    </row>
    <row r="81" spans="1:64" x14ac:dyDescent="0.2">
      <c r="A81" s="47" t="s">
        <v>316</v>
      </c>
      <c r="B81" s="47" t="s">
        <v>317</v>
      </c>
      <c r="C81" s="47">
        <v>255327</v>
      </c>
      <c r="D81" s="47" t="s">
        <v>16</v>
      </c>
      <c r="E81" s="47">
        <v>2018</v>
      </c>
      <c r="F81" s="47" t="s">
        <v>1292</v>
      </c>
      <c r="G81" s="48">
        <v>43465</v>
      </c>
      <c r="H81" s="48">
        <v>43517</v>
      </c>
      <c r="I81" s="48">
        <v>43517</v>
      </c>
      <c r="J81" s="47">
        <v>870600000</v>
      </c>
      <c r="K81" s="47">
        <v>873000000</v>
      </c>
      <c r="L81" s="47" t="s">
        <v>1680</v>
      </c>
      <c r="M81" s="49">
        <v>2558000000</v>
      </c>
      <c r="N81" s="50"/>
      <c r="O81" s="50"/>
      <c r="P81" s="51"/>
      <c r="Q81" s="52">
        <v>511000000</v>
      </c>
      <c r="R81" s="49">
        <v>142000000</v>
      </c>
      <c r="S81" s="50">
        <v>109000000</v>
      </c>
      <c r="T81" s="50">
        <v>27000000</v>
      </c>
      <c r="U81" s="51">
        <v>6000000</v>
      </c>
      <c r="V81" s="49">
        <v>-155000000</v>
      </c>
      <c r="W81" s="50">
        <v>-79000000</v>
      </c>
      <c r="X81" s="50">
        <v>-58000000</v>
      </c>
      <c r="Y81" s="50"/>
      <c r="Z81" s="51">
        <v>-18000000</v>
      </c>
      <c r="AA81" s="52"/>
      <c r="AB81" s="53">
        <v>3056000000</v>
      </c>
      <c r="AC81" s="49">
        <v>-436000000</v>
      </c>
      <c r="AD81" s="50">
        <v>0</v>
      </c>
      <c r="AE81" s="50">
        <v>0</v>
      </c>
      <c r="AF81" s="50"/>
      <c r="AG81" s="50"/>
      <c r="AH81" s="50"/>
      <c r="AI81" s="50"/>
      <c r="AJ81" s="51">
        <v>-436000000</v>
      </c>
      <c r="AK81" s="49">
        <v>-13000000</v>
      </c>
      <c r="AL81" s="50">
        <v>156000000</v>
      </c>
      <c r="AM81" s="51">
        <v>-169000000</v>
      </c>
      <c r="AN81" s="49">
        <v>-728000000</v>
      </c>
      <c r="AO81" s="50"/>
      <c r="AP81" s="50"/>
      <c r="AQ81" s="50"/>
      <c r="AR81" s="51">
        <v>-728000000</v>
      </c>
      <c r="AS81" s="54">
        <v>7000000</v>
      </c>
      <c r="AT81" s="50"/>
      <c r="AU81" s="55">
        <v>-1170000000</v>
      </c>
      <c r="AV81" s="51">
        <v>-1591000000</v>
      </c>
      <c r="AW81" s="49">
        <v>-179000000</v>
      </c>
      <c r="AX81" s="51"/>
      <c r="AY81" s="52">
        <v>-179000000</v>
      </c>
      <c r="AZ81" s="54">
        <v>-7355000000</v>
      </c>
      <c r="BA81" s="51">
        <v>7176000000</v>
      </c>
      <c r="BB81" s="49">
        <v>-1238000000</v>
      </c>
      <c r="BC81" s="50"/>
      <c r="BD81" s="51">
        <v>-1238000000</v>
      </c>
      <c r="BE81" s="54">
        <v>329000000</v>
      </c>
      <c r="BF81" s="50"/>
      <c r="BG81" s="55">
        <v>-2679000000</v>
      </c>
      <c r="BH81" s="50">
        <v>-793000000</v>
      </c>
      <c r="BI81" s="51"/>
      <c r="BJ81" s="54">
        <v>-793000000</v>
      </c>
      <c r="BK81" s="50">
        <v>-16000000</v>
      </c>
      <c r="BL81" s="56">
        <v>-809000000</v>
      </c>
    </row>
    <row r="82" spans="1:64" x14ac:dyDescent="0.2">
      <c r="A82" s="47" t="s">
        <v>1126</v>
      </c>
      <c r="B82" s="47" t="s">
        <v>1127</v>
      </c>
      <c r="C82" s="47">
        <v>218764</v>
      </c>
      <c r="D82" s="47" t="s">
        <v>16</v>
      </c>
      <c r="E82" s="47">
        <v>2019</v>
      </c>
      <c r="F82" s="47" t="s">
        <v>1292</v>
      </c>
      <c r="G82" s="48">
        <v>43646</v>
      </c>
      <c r="H82" s="48">
        <v>43691</v>
      </c>
      <c r="I82" s="48">
        <v>43691</v>
      </c>
      <c r="J82" s="47">
        <v>127734000</v>
      </c>
      <c r="K82" s="47">
        <v>129792000</v>
      </c>
      <c r="L82" s="47" t="s">
        <v>1681</v>
      </c>
      <c r="M82" s="49">
        <v>820000000</v>
      </c>
      <c r="N82" s="50">
        <v>820000000</v>
      </c>
      <c r="O82" s="50">
        <v>0</v>
      </c>
      <c r="P82" s="51"/>
      <c r="Q82" s="52">
        <v>180000000</v>
      </c>
      <c r="R82" s="49">
        <v>-6000000</v>
      </c>
      <c r="S82" s="50">
        <v>43000000</v>
      </c>
      <c r="T82" s="50">
        <v>-20000000</v>
      </c>
      <c r="U82" s="51">
        <v>-29000000</v>
      </c>
      <c r="V82" s="49">
        <v>-2000000</v>
      </c>
      <c r="W82" s="50">
        <v>-32000000</v>
      </c>
      <c r="X82" s="50">
        <v>-7000000</v>
      </c>
      <c r="Y82" s="50"/>
      <c r="Z82" s="51">
        <v>37000000</v>
      </c>
      <c r="AA82" s="52">
        <v>0</v>
      </c>
      <c r="AB82" s="53">
        <v>992000000</v>
      </c>
      <c r="AC82" s="49">
        <v>-206000000</v>
      </c>
      <c r="AD82" s="50"/>
      <c r="AE82" s="50"/>
      <c r="AF82" s="50"/>
      <c r="AG82" s="50"/>
      <c r="AH82" s="50"/>
      <c r="AI82" s="50"/>
      <c r="AJ82" s="51">
        <v>-206000000</v>
      </c>
      <c r="AK82" s="49"/>
      <c r="AL82" s="50"/>
      <c r="AM82" s="51"/>
      <c r="AN82" s="49">
        <v>0</v>
      </c>
      <c r="AO82" s="50"/>
      <c r="AP82" s="50"/>
      <c r="AQ82" s="50"/>
      <c r="AR82" s="51">
        <v>0</v>
      </c>
      <c r="AS82" s="54">
        <v>10000000</v>
      </c>
      <c r="AT82" s="50"/>
      <c r="AU82" s="55">
        <v>-196000000</v>
      </c>
      <c r="AV82" s="51">
        <v>-490000000</v>
      </c>
      <c r="AW82" s="49">
        <v>189000000</v>
      </c>
      <c r="AX82" s="51">
        <v>189000000</v>
      </c>
      <c r="AY82" s="52">
        <v>0</v>
      </c>
      <c r="AZ82" s="54">
        <v>0</v>
      </c>
      <c r="BA82" s="51">
        <v>0</v>
      </c>
      <c r="BB82" s="49">
        <v>-514000000</v>
      </c>
      <c r="BC82" s="50">
        <v>147000000</v>
      </c>
      <c r="BD82" s="51">
        <v>-661000000</v>
      </c>
      <c r="BE82" s="54"/>
      <c r="BF82" s="50"/>
      <c r="BG82" s="55">
        <v>-815000000</v>
      </c>
      <c r="BH82" s="50">
        <v>-19000000</v>
      </c>
      <c r="BI82" s="51"/>
      <c r="BJ82" s="54">
        <v>-19000000</v>
      </c>
      <c r="BK82" s="50">
        <v>-2000000</v>
      </c>
      <c r="BL82" s="56">
        <v>-21000000</v>
      </c>
    </row>
    <row r="83" spans="1:64" x14ac:dyDescent="0.2">
      <c r="A83" s="47" t="s">
        <v>319</v>
      </c>
      <c r="B83" s="47" t="s">
        <v>320</v>
      </c>
      <c r="C83" s="47">
        <v>106366</v>
      </c>
      <c r="D83" s="47" t="s">
        <v>16</v>
      </c>
      <c r="E83" s="47">
        <v>2018</v>
      </c>
      <c r="F83" s="47" t="s">
        <v>1292</v>
      </c>
      <c r="G83" s="48">
        <v>43465</v>
      </c>
      <c r="H83" s="48">
        <v>43496</v>
      </c>
      <c r="I83" s="48">
        <v>43496</v>
      </c>
      <c r="J83" s="47">
        <v>4584000000</v>
      </c>
      <c r="K83" s="47">
        <v>4640000000</v>
      </c>
      <c r="L83" s="47" t="s">
        <v>1682</v>
      </c>
      <c r="M83" s="49">
        <v>11862000000</v>
      </c>
      <c r="N83" s="50"/>
      <c r="O83" s="50"/>
      <c r="P83" s="51"/>
      <c r="Q83" s="52">
        <v>10676000000</v>
      </c>
      <c r="R83" s="49">
        <v>2056000000</v>
      </c>
      <c r="S83" s="50"/>
      <c r="T83" s="50"/>
      <c r="U83" s="51"/>
      <c r="V83" s="49">
        <v>-297000000</v>
      </c>
      <c r="W83" s="50"/>
      <c r="X83" s="50"/>
      <c r="Y83" s="50"/>
      <c r="Z83" s="51"/>
      <c r="AA83" s="52"/>
      <c r="AB83" s="53">
        <v>24297000000</v>
      </c>
      <c r="AC83" s="49">
        <v>-11852000000</v>
      </c>
      <c r="AD83" s="50"/>
      <c r="AE83" s="50"/>
      <c r="AF83" s="50"/>
      <c r="AG83" s="50"/>
      <c r="AH83" s="50"/>
      <c r="AI83" s="50"/>
      <c r="AJ83" s="51"/>
      <c r="AK83" s="49">
        <v>-1257000000</v>
      </c>
      <c r="AL83" s="50"/>
      <c r="AM83" s="51"/>
      <c r="AN83" s="49">
        <v>-38219000000</v>
      </c>
      <c r="AO83" s="50"/>
      <c r="AP83" s="50"/>
      <c r="AQ83" s="50"/>
      <c r="AR83" s="51"/>
      <c r="AS83" s="54">
        <v>474000000</v>
      </c>
      <c r="AT83" s="50"/>
      <c r="AU83" s="55">
        <v>-50854000000</v>
      </c>
      <c r="AV83" s="51">
        <v>-3352000000</v>
      </c>
      <c r="AW83" s="49">
        <v>36362000000</v>
      </c>
      <c r="AX83" s="51"/>
      <c r="AY83" s="52"/>
      <c r="AZ83" s="54"/>
      <c r="BA83" s="51"/>
      <c r="BB83" s="49">
        <v>-5320000000</v>
      </c>
      <c r="BC83" s="50">
        <v>0</v>
      </c>
      <c r="BD83" s="51">
        <v>-5320000000</v>
      </c>
      <c r="BE83" s="54">
        <v>-550000000</v>
      </c>
      <c r="BF83" s="50"/>
      <c r="BG83" s="55">
        <v>27140000000</v>
      </c>
      <c r="BH83" s="50">
        <v>583000000</v>
      </c>
      <c r="BI83" s="51"/>
      <c r="BJ83" s="54">
        <v>583000000</v>
      </c>
      <c r="BK83" s="50">
        <v>-245000000</v>
      </c>
      <c r="BL83" s="56">
        <v>338000000</v>
      </c>
    </row>
    <row r="84" spans="1:64" x14ac:dyDescent="0.2">
      <c r="A84" s="47" t="s">
        <v>304</v>
      </c>
      <c r="B84" s="47" t="s">
        <v>305</v>
      </c>
      <c r="C84" s="47">
        <v>378116</v>
      </c>
      <c r="D84" s="47" t="s">
        <v>16</v>
      </c>
      <c r="E84" s="47">
        <v>2018</v>
      </c>
      <c r="F84" s="47" t="s">
        <v>1292</v>
      </c>
      <c r="G84" s="48">
        <v>43465</v>
      </c>
      <c r="H84" s="48">
        <v>43524</v>
      </c>
      <c r="I84" s="48">
        <v>43524</v>
      </c>
      <c r="J84" s="47">
        <v>342344000</v>
      </c>
      <c r="K84" s="47">
        <v>343737000</v>
      </c>
      <c r="L84" s="47" t="s">
        <v>1683</v>
      </c>
      <c r="M84" s="49">
        <v>1963700000</v>
      </c>
      <c r="N84" s="50"/>
      <c r="O84" s="50"/>
      <c r="P84" s="51"/>
      <c r="Q84" s="52">
        <v>248700000</v>
      </c>
      <c r="R84" s="49">
        <v>178700000</v>
      </c>
      <c r="S84" s="50">
        <v>96500000</v>
      </c>
      <c r="T84" s="50">
        <v>114300000</v>
      </c>
      <c r="U84" s="51">
        <v>-32100000</v>
      </c>
      <c r="V84" s="49">
        <v>49700000</v>
      </c>
      <c r="W84" s="50">
        <v>-65500000</v>
      </c>
      <c r="X84" s="50"/>
      <c r="Y84" s="50">
        <v>32300000</v>
      </c>
      <c r="Z84" s="51">
        <v>82900000</v>
      </c>
      <c r="AA84" s="52"/>
      <c r="AB84" s="53">
        <v>2440800000</v>
      </c>
      <c r="AC84" s="49">
        <v>-116700000</v>
      </c>
      <c r="AD84" s="50"/>
      <c r="AE84" s="50"/>
      <c r="AF84" s="50"/>
      <c r="AG84" s="50">
        <v>-116700000</v>
      </c>
      <c r="AH84" s="50">
        <v>-116700000</v>
      </c>
      <c r="AI84" s="50"/>
      <c r="AJ84" s="51"/>
      <c r="AK84" s="49">
        <v>1800000</v>
      </c>
      <c r="AL84" s="50">
        <v>11800000</v>
      </c>
      <c r="AM84" s="51">
        <v>-10000000</v>
      </c>
      <c r="AN84" s="49">
        <v>-1795400000</v>
      </c>
      <c r="AO84" s="50"/>
      <c r="AP84" s="50"/>
      <c r="AQ84" s="50">
        <v>-1795400000</v>
      </c>
      <c r="AR84" s="51"/>
      <c r="AS84" s="54">
        <v>-30000000</v>
      </c>
      <c r="AT84" s="50"/>
      <c r="AU84" s="55">
        <v>-1940300000</v>
      </c>
      <c r="AV84" s="51">
        <v>-2149900000</v>
      </c>
      <c r="AW84" s="49">
        <v>1571900000</v>
      </c>
      <c r="AX84" s="51">
        <v>386900000</v>
      </c>
      <c r="AY84" s="52">
        <v>1185000000</v>
      </c>
      <c r="AZ84" s="54"/>
      <c r="BA84" s="51">
        <v>1185000000</v>
      </c>
      <c r="BB84" s="49">
        <v>11500000</v>
      </c>
      <c r="BC84" s="50">
        <v>11500000</v>
      </c>
      <c r="BD84" s="51"/>
      <c r="BE84" s="54">
        <v>-483500000</v>
      </c>
      <c r="BF84" s="50"/>
      <c r="BG84" s="55">
        <v>-1050000000</v>
      </c>
      <c r="BH84" s="50">
        <v>-549500000</v>
      </c>
      <c r="BI84" s="51">
        <v>20700000</v>
      </c>
      <c r="BJ84" s="54">
        <v>-528800000</v>
      </c>
      <c r="BK84" s="50"/>
      <c r="BL84" s="56">
        <v>-528800000</v>
      </c>
    </row>
    <row r="85" spans="1:64" x14ac:dyDescent="0.2">
      <c r="A85" s="47" t="s">
        <v>289</v>
      </c>
      <c r="B85" s="47" t="s">
        <v>290</v>
      </c>
      <c r="C85" s="47">
        <v>80874</v>
      </c>
      <c r="D85" s="47" t="s">
        <v>16</v>
      </c>
      <c r="E85" s="47">
        <v>2018</v>
      </c>
      <c r="F85" s="47" t="s">
        <v>1292</v>
      </c>
      <c r="G85" s="48">
        <v>43465</v>
      </c>
      <c r="H85" s="48">
        <v>43504</v>
      </c>
      <c r="I85" s="48">
        <v>43504</v>
      </c>
      <c r="J85" s="47">
        <v>27823000</v>
      </c>
      <c r="K85" s="47">
        <v>27962000</v>
      </c>
      <c r="L85" s="47" t="s">
        <v>1684</v>
      </c>
      <c r="M85" s="49">
        <v>176553000</v>
      </c>
      <c r="N85" s="50"/>
      <c r="O85" s="50"/>
      <c r="P85" s="51"/>
      <c r="Q85" s="52">
        <v>201979000</v>
      </c>
      <c r="R85" s="49">
        <v>138943000</v>
      </c>
      <c r="S85" s="50"/>
      <c r="T85" s="50"/>
      <c r="U85" s="51"/>
      <c r="V85" s="49">
        <v>104077000</v>
      </c>
      <c r="W85" s="50"/>
      <c r="X85" s="50"/>
      <c r="Y85" s="50"/>
      <c r="Z85" s="51"/>
      <c r="AA85" s="52"/>
      <c r="AB85" s="53">
        <v>621552000</v>
      </c>
      <c r="AC85" s="49">
        <v>-287390000</v>
      </c>
      <c r="AD85" s="50"/>
      <c r="AE85" s="50"/>
      <c r="AF85" s="50"/>
      <c r="AG85" s="50"/>
      <c r="AH85" s="50"/>
      <c r="AI85" s="50"/>
      <c r="AJ85" s="51"/>
      <c r="AK85" s="49">
        <v>-100188000</v>
      </c>
      <c r="AL85" s="50"/>
      <c r="AM85" s="51"/>
      <c r="AN85" s="49"/>
      <c r="AO85" s="50"/>
      <c r="AP85" s="50"/>
      <c r="AQ85" s="50"/>
      <c r="AR85" s="51"/>
      <c r="AS85" s="54"/>
      <c r="AT85" s="50"/>
      <c r="AU85" s="55">
        <v>-387578000</v>
      </c>
      <c r="AV85" s="51"/>
      <c r="AW85" s="49"/>
      <c r="AX85" s="51"/>
      <c r="AY85" s="52"/>
      <c r="AZ85" s="54"/>
      <c r="BA85" s="51"/>
      <c r="BB85" s="49">
        <v>-160937000</v>
      </c>
      <c r="BC85" s="50"/>
      <c r="BD85" s="51">
        <v>-160937000</v>
      </c>
      <c r="BE85" s="54">
        <v>-5598000</v>
      </c>
      <c r="BF85" s="50"/>
      <c r="BG85" s="55">
        <v>-166535000</v>
      </c>
      <c r="BH85" s="50">
        <v>67439000</v>
      </c>
      <c r="BI85" s="51"/>
      <c r="BJ85" s="54">
        <v>67439000</v>
      </c>
      <c r="BK85" s="50">
        <v>-1457000</v>
      </c>
      <c r="BL85" s="56">
        <v>65982000</v>
      </c>
    </row>
    <row r="86" spans="1:64" x14ac:dyDescent="0.2">
      <c r="A86" s="47" t="s">
        <v>355</v>
      </c>
      <c r="B86" s="47" t="s">
        <v>356</v>
      </c>
      <c r="C86" s="47">
        <v>120498</v>
      </c>
      <c r="D86" s="47" t="s">
        <v>16</v>
      </c>
      <c r="E86" s="47">
        <v>2018</v>
      </c>
      <c r="F86" s="47" t="s">
        <v>1292</v>
      </c>
      <c r="G86" s="48">
        <v>43465</v>
      </c>
      <c r="H86" s="48">
        <v>43507</v>
      </c>
      <c r="I86" s="48">
        <v>43507</v>
      </c>
      <c r="J86" s="47">
        <v>162172831</v>
      </c>
      <c r="K86" s="47">
        <v>162773347</v>
      </c>
      <c r="L86" s="47" t="s">
        <v>1685</v>
      </c>
      <c r="M86" s="49">
        <v>2187000000</v>
      </c>
      <c r="N86" s="50"/>
      <c r="O86" s="50"/>
      <c r="P86" s="51"/>
      <c r="Q86" s="52">
        <v>611000000</v>
      </c>
      <c r="R86" s="49">
        <v>-10000000</v>
      </c>
      <c r="S86" s="50">
        <v>53000000</v>
      </c>
      <c r="T86" s="50">
        <v>-97000000</v>
      </c>
      <c r="U86" s="51">
        <v>34000000</v>
      </c>
      <c r="V86" s="49">
        <v>-410000000</v>
      </c>
      <c r="W86" s="50">
        <v>-363000000</v>
      </c>
      <c r="X86" s="50">
        <v>-695000000</v>
      </c>
      <c r="Y86" s="50">
        <v>302000000</v>
      </c>
      <c r="Z86" s="51">
        <v>346000000</v>
      </c>
      <c r="AA86" s="52"/>
      <c r="AB86" s="53">
        <v>2378000000</v>
      </c>
      <c r="AC86" s="49">
        <v>-689000000</v>
      </c>
      <c r="AD86" s="50">
        <v>20000000</v>
      </c>
      <c r="AE86" s="50">
        <v>20000000</v>
      </c>
      <c r="AF86" s="50"/>
      <c r="AG86" s="50">
        <v>-709000000</v>
      </c>
      <c r="AH86" s="50"/>
      <c r="AI86" s="50"/>
      <c r="AJ86" s="51"/>
      <c r="AK86" s="49">
        <v>-37000000</v>
      </c>
      <c r="AL86" s="50">
        <v>331000000</v>
      </c>
      <c r="AM86" s="51">
        <v>-368000000</v>
      </c>
      <c r="AN86" s="49">
        <v>-107000000</v>
      </c>
      <c r="AO86" s="50">
        <v>0</v>
      </c>
      <c r="AP86" s="50">
        <v>-37000000</v>
      </c>
      <c r="AQ86" s="50"/>
      <c r="AR86" s="51">
        <v>-70000000</v>
      </c>
      <c r="AS86" s="54">
        <v>-141000000</v>
      </c>
      <c r="AT86" s="50"/>
      <c r="AU86" s="55">
        <v>-974000000</v>
      </c>
      <c r="AV86" s="51">
        <v>-718000000</v>
      </c>
      <c r="AW86" s="49">
        <v>457000000</v>
      </c>
      <c r="AX86" s="51">
        <v>483000000</v>
      </c>
      <c r="AY86" s="52">
        <v>-26000000</v>
      </c>
      <c r="AZ86" s="54">
        <v>-62000000</v>
      </c>
      <c r="BA86" s="51">
        <v>36000000</v>
      </c>
      <c r="BB86" s="49">
        <v>-1140000000</v>
      </c>
      <c r="BC86" s="50"/>
      <c r="BD86" s="51">
        <v>-1140000000</v>
      </c>
      <c r="BE86" s="54">
        <v>1000000</v>
      </c>
      <c r="BF86" s="50"/>
      <c r="BG86" s="55">
        <v>-1400000000</v>
      </c>
      <c r="BH86" s="50">
        <v>4000000</v>
      </c>
      <c r="BI86" s="51"/>
      <c r="BJ86" s="54">
        <v>4000000</v>
      </c>
      <c r="BK86" s="50">
        <v>-70000000</v>
      </c>
      <c r="BL86" s="56">
        <v>-66000000</v>
      </c>
    </row>
    <row r="87" spans="1:64" x14ac:dyDescent="0.2">
      <c r="A87" s="47" t="s">
        <v>307</v>
      </c>
      <c r="B87" s="47" t="s">
        <v>308</v>
      </c>
      <c r="C87" s="47">
        <v>378117</v>
      </c>
      <c r="D87" s="47" t="s">
        <v>16</v>
      </c>
      <c r="E87" s="47">
        <v>2018</v>
      </c>
      <c r="F87" s="47" t="s">
        <v>1292</v>
      </c>
      <c r="G87" s="48">
        <v>43465</v>
      </c>
      <c r="H87" s="48">
        <v>43501</v>
      </c>
      <c r="I87" s="48">
        <v>43501</v>
      </c>
      <c r="J87" s="47">
        <v>282900000</v>
      </c>
      <c r="K87" s="47">
        <v>282900000</v>
      </c>
      <c r="L87" s="47" t="s">
        <v>1686</v>
      </c>
      <c r="M87" s="49">
        <v>659000000</v>
      </c>
      <c r="N87" s="50"/>
      <c r="O87" s="50"/>
      <c r="P87" s="51"/>
      <c r="Q87" s="52">
        <v>933000000</v>
      </c>
      <c r="R87" s="49">
        <v>6000000</v>
      </c>
      <c r="S87" s="50"/>
      <c r="T87" s="50"/>
      <c r="U87" s="51"/>
      <c r="V87" s="49">
        <v>105000000</v>
      </c>
      <c r="W87" s="50"/>
      <c r="X87" s="50"/>
      <c r="Y87" s="50"/>
      <c r="Z87" s="51"/>
      <c r="AA87" s="52"/>
      <c r="AB87" s="53">
        <v>1703000000</v>
      </c>
      <c r="AC87" s="49">
        <v>-1928000000</v>
      </c>
      <c r="AD87" s="50"/>
      <c r="AE87" s="50"/>
      <c r="AF87" s="50"/>
      <c r="AG87" s="50"/>
      <c r="AH87" s="50"/>
      <c r="AI87" s="50"/>
      <c r="AJ87" s="51"/>
      <c r="AK87" s="49"/>
      <c r="AL87" s="50"/>
      <c r="AM87" s="51"/>
      <c r="AN87" s="49"/>
      <c r="AO87" s="50"/>
      <c r="AP87" s="50"/>
      <c r="AQ87" s="50"/>
      <c r="AR87" s="51"/>
      <c r="AS87" s="54">
        <v>-678000000</v>
      </c>
      <c r="AT87" s="50"/>
      <c r="AU87" s="55">
        <v>-2606000000</v>
      </c>
      <c r="AV87" s="51">
        <v>-407000000</v>
      </c>
      <c r="AW87" s="49">
        <v>1337000000</v>
      </c>
      <c r="AX87" s="51"/>
      <c r="AY87" s="52"/>
      <c r="AZ87" s="54"/>
      <c r="BA87" s="51"/>
      <c r="BB87" s="49">
        <v>41000000</v>
      </c>
      <c r="BC87" s="50"/>
      <c r="BD87" s="51"/>
      <c r="BE87" s="54">
        <v>-97000000</v>
      </c>
      <c r="BF87" s="50"/>
      <c r="BG87" s="55">
        <v>874000000</v>
      </c>
      <c r="BH87" s="50">
        <v>-29000000</v>
      </c>
      <c r="BI87" s="51"/>
      <c r="BJ87" s="54">
        <v>-29000000</v>
      </c>
      <c r="BK87" s="50"/>
      <c r="BL87" s="56">
        <v>-29000000</v>
      </c>
    </row>
    <row r="88" spans="1:64" x14ac:dyDescent="0.2">
      <c r="A88" s="47" t="s">
        <v>268</v>
      </c>
      <c r="B88" s="47" t="s">
        <v>269</v>
      </c>
      <c r="C88" s="47">
        <v>378107</v>
      </c>
      <c r="D88" s="47" t="s">
        <v>16</v>
      </c>
      <c r="E88" s="47">
        <v>2018</v>
      </c>
      <c r="F88" s="47" t="s">
        <v>1292</v>
      </c>
      <c r="G88" s="48">
        <v>43465</v>
      </c>
      <c r="H88" s="48">
        <v>43515</v>
      </c>
      <c r="I88" s="48">
        <v>43515</v>
      </c>
      <c r="J88" s="47">
        <v>390248000</v>
      </c>
      <c r="K88" s="47">
        <v>398506000</v>
      </c>
      <c r="L88" s="47" t="s">
        <v>1687</v>
      </c>
      <c r="M88" s="49">
        <v>894000000</v>
      </c>
      <c r="N88" s="50"/>
      <c r="O88" s="50"/>
      <c r="P88" s="51"/>
      <c r="Q88" s="52">
        <v>495000000</v>
      </c>
      <c r="R88" s="49">
        <v>58000000</v>
      </c>
      <c r="S88" s="50">
        <v>145000000</v>
      </c>
      <c r="T88" s="50">
        <v>-129000000</v>
      </c>
      <c r="U88" s="51">
        <v>42000000</v>
      </c>
      <c r="V88" s="49">
        <v>-213000000</v>
      </c>
      <c r="W88" s="50">
        <v>-1173000000</v>
      </c>
      <c r="X88" s="50"/>
      <c r="Y88" s="50"/>
      <c r="Z88" s="51">
        <v>960000000</v>
      </c>
      <c r="AA88" s="52"/>
      <c r="AB88" s="53">
        <v>1234000000</v>
      </c>
      <c r="AC88" s="49">
        <v>-675000000</v>
      </c>
      <c r="AD88" s="50"/>
      <c r="AE88" s="50"/>
      <c r="AF88" s="50"/>
      <c r="AG88" s="50"/>
      <c r="AH88" s="50"/>
      <c r="AI88" s="50"/>
      <c r="AJ88" s="51">
        <v>-675000000</v>
      </c>
      <c r="AK88" s="49">
        <v>-1855000000</v>
      </c>
      <c r="AL88" s="50">
        <v>-3846000000</v>
      </c>
      <c r="AM88" s="51">
        <v>1991000000</v>
      </c>
      <c r="AN88" s="49">
        <v>-2055000000</v>
      </c>
      <c r="AO88" s="50"/>
      <c r="AP88" s="50"/>
      <c r="AQ88" s="50"/>
      <c r="AR88" s="51">
        <v>-2055000000</v>
      </c>
      <c r="AS88" s="54">
        <v>0</v>
      </c>
      <c r="AT88" s="50"/>
      <c r="AU88" s="55">
        <v>-4585000000</v>
      </c>
      <c r="AV88" s="51"/>
      <c r="AW88" s="49">
        <v>1994000000</v>
      </c>
      <c r="AX88" s="51"/>
      <c r="AY88" s="52">
        <v>1994000000</v>
      </c>
      <c r="AZ88" s="54">
        <v>-4083000000</v>
      </c>
      <c r="BA88" s="51">
        <v>6077000000</v>
      </c>
      <c r="BB88" s="49">
        <v>2708000000</v>
      </c>
      <c r="BC88" s="50">
        <v>2779000000</v>
      </c>
      <c r="BD88" s="51">
        <v>-71000000</v>
      </c>
      <c r="BE88" s="54">
        <v>-90000000</v>
      </c>
      <c r="BF88" s="50"/>
      <c r="BG88" s="55">
        <v>4612000000</v>
      </c>
      <c r="BH88" s="50">
        <v>1261000000</v>
      </c>
      <c r="BI88" s="51"/>
      <c r="BJ88" s="54">
        <v>1261000000</v>
      </c>
      <c r="BK88" s="50">
        <v>0</v>
      </c>
      <c r="BL88" s="56">
        <v>1261000000</v>
      </c>
    </row>
    <row r="89" spans="1:64" x14ac:dyDescent="0.2">
      <c r="A89" s="47" t="s">
        <v>271</v>
      </c>
      <c r="B89" s="47" t="s">
        <v>272</v>
      </c>
      <c r="C89" s="47">
        <v>378108</v>
      </c>
      <c r="D89" s="47" t="s">
        <v>16</v>
      </c>
      <c r="E89" s="47">
        <v>2018</v>
      </c>
      <c r="F89" s="47" t="s">
        <v>1292</v>
      </c>
      <c r="G89" s="48">
        <v>43465</v>
      </c>
      <c r="H89" s="48">
        <v>43524</v>
      </c>
      <c r="I89" s="48">
        <v>43524</v>
      </c>
      <c r="J89" s="47">
        <v>448829000</v>
      </c>
      <c r="K89" s="47">
        <v>452465000</v>
      </c>
      <c r="L89" s="47" t="s">
        <v>1688</v>
      </c>
      <c r="M89" s="49">
        <v>368000000</v>
      </c>
      <c r="N89" s="50"/>
      <c r="O89" s="50"/>
      <c r="P89" s="51"/>
      <c r="Q89" s="52">
        <v>1243000000</v>
      </c>
      <c r="R89" s="49">
        <v>255000000</v>
      </c>
      <c r="S89" s="50"/>
      <c r="T89" s="50"/>
      <c r="U89" s="51"/>
      <c r="V89" s="49">
        <v>270000000</v>
      </c>
      <c r="W89" s="50"/>
      <c r="X89" s="50"/>
      <c r="Y89" s="50"/>
      <c r="Z89" s="51"/>
      <c r="AA89" s="52"/>
      <c r="AB89" s="53">
        <v>2136000000</v>
      </c>
      <c r="AC89" s="49">
        <v>-1651000000</v>
      </c>
      <c r="AD89" s="50"/>
      <c r="AE89" s="50"/>
      <c r="AF89" s="50"/>
      <c r="AG89" s="50"/>
      <c r="AH89" s="50"/>
      <c r="AI89" s="50"/>
      <c r="AJ89" s="51"/>
      <c r="AK89" s="49">
        <v>398000000</v>
      </c>
      <c r="AL89" s="50"/>
      <c r="AM89" s="51"/>
      <c r="AN89" s="49">
        <v>0</v>
      </c>
      <c r="AO89" s="50"/>
      <c r="AP89" s="50">
        <v>0</v>
      </c>
      <c r="AQ89" s="50"/>
      <c r="AR89" s="51">
        <v>0</v>
      </c>
      <c r="AS89" s="54">
        <v>46000000</v>
      </c>
      <c r="AT89" s="50"/>
      <c r="AU89" s="55">
        <v>-1207000000</v>
      </c>
      <c r="AV89" s="51">
        <v>-510000000</v>
      </c>
      <c r="AW89" s="49">
        <v>429000000</v>
      </c>
      <c r="AX89" s="51"/>
      <c r="AY89" s="52"/>
      <c r="AZ89" s="54"/>
      <c r="BA89" s="51"/>
      <c r="BB89" s="49">
        <v>3584000000</v>
      </c>
      <c r="BC89" s="50">
        <v>3584000000</v>
      </c>
      <c r="BD89" s="51"/>
      <c r="BE89" s="54">
        <v>-450000000</v>
      </c>
      <c r="BF89" s="50"/>
      <c r="BG89" s="55">
        <v>3053000000</v>
      </c>
      <c r="BH89" s="50">
        <v>3982000000</v>
      </c>
      <c r="BI89" s="51"/>
      <c r="BJ89" s="54">
        <v>3982000000</v>
      </c>
      <c r="BK89" s="50"/>
      <c r="BL89" s="56">
        <v>3982000000</v>
      </c>
    </row>
    <row r="90" spans="1:64" x14ac:dyDescent="0.2">
      <c r="A90" s="47" t="s">
        <v>236</v>
      </c>
      <c r="B90" s="47" t="s">
        <v>237</v>
      </c>
      <c r="C90" s="47">
        <v>378102</v>
      </c>
      <c r="D90" s="47" t="s">
        <v>16</v>
      </c>
      <c r="E90" s="47">
        <v>2018</v>
      </c>
      <c r="F90" s="47" t="s">
        <v>1292</v>
      </c>
      <c r="G90" s="48">
        <v>43465</v>
      </c>
      <c r="H90" s="48">
        <v>43522</v>
      </c>
      <c r="I90" s="48">
        <v>43522</v>
      </c>
      <c r="J90" s="47">
        <v>445538000</v>
      </c>
      <c r="K90" s="47">
        <v>447568000</v>
      </c>
      <c r="L90" s="47" t="s">
        <v>1689</v>
      </c>
      <c r="M90" s="49">
        <v>557043000</v>
      </c>
      <c r="N90" s="50"/>
      <c r="O90" s="50"/>
      <c r="P90" s="51"/>
      <c r="Q90" s="52">
        <v>417479000</v>
      </c>
      <c r="R90" s="49">
        <v>293841000</v>
      </c>
      <c r="S90" s="50"/>
      <c r="T90" s="50">
        <v>229603000</v>
      </c>
      <c r="U90" s="51">
        <v>64238000</v>
      </c>
      <c r="V90" s="49">
        <v>-163460000</v>
      </c>
      <c r="W90" s="50">
        <v>-146921000</v>
      </c>
      <c r="X90" s="50">
        <v>-3927000</v>
      </c>
      <c r="Y90" s="50"/>
      <c r="Z90" s="51">
        <v>-12612000</v>
      </c>
      <c r="AA90" s="52"/>
      <c r="AB90" s="53">
        <v>1104903000</v>
      </c>
      <c r="AC90" s="49">
        <v>-216120000</v>
      </c>
      <c r="AD90" s="50">
        <v>678350000</v>
      </c>
      <c r="AE90" s="50"/>
      <c r="AF90" s="50"/>
      <c r="AG90" s="50"/>
      <c r="AH90" s="50"/>
      <c r="AI90" s="50"/>
      <c r="AJ90" s="51">
        <v>-894470000</v>
      </c>
      <c r="AK90" s="49"/>
      <c r="AL90" s="50"/>
      <c r="AM90" s="51"/>
      <c r="AN90" s="49">
        <v>-77263000</v>
      </c>
      <c r="AO90" s="50"/>
      <c r="AP90" s="50">
        <v>-77263000</v>
      </c>
      <c r="AQ90" s="50"/>
      <c r="AR90" s="51"/>
      <c r="AS90" s="54"/>
      <c r="AT90" s="50"/>
      <c r="AU90" s="55">
        <v>-293383000</v>
      </c>
      <c r="AV90" s="51">
        <v>-111369000</v>
      </c>
      <c r="AW90" s="49">
        <v>-297000000</v>
      </c>
      <c r="AX90" s="51"/>
      <c r="AY90" s="52">
        <v>-297000000</v>
      </c>
      <c r="AZ90" s="54">
        <v>-455000000</v>
      </c>
      <c r="BA90" s="51">
        <v>158000000</v>
      </c>
      <c r="BB90" s="49">
        <v>-872761000</v>
      </c>
      <c r="BC90" s="50">
        <v>0</v>
      </c>
      <c r="BD90" s="51">
        <v>-872761000</v>
      </c>
      <c r="BE90" s="54">
        <v>-8150000</v>
      </c>
      <c r="BF90" s="50"/>
      <c r="BG90" s="55">
        <v>-1289280000</v>
      </c>
      <c r="BH90" s="50">
        <v>-477760000</v>
      </c>
      <c r="BI90" s="51"/>
      <c r="BJ90" s="54">
        <v>-477760000</v>
      </c>
      <c r="BK90" s="50"/>
      <c r="BL90" s="56">
        <v>-477760000</v>
      </c>
    </row>
    <row r="91" spans="1:64" x14ac:dyDescent="0.2">
      <c r="A91" s="47" t="s">
        <v>1129</v>
      </c>
      <c r="B91" s="47" t="s">
        <v>1130</v>
      </c>
      <c r="C91" s="47">
        <v>186450</v>
      </c>
      <c r="D91" s="47" t="s">
        <v>16</v>
      </c>
      <c r="E91" s="47">
        <v>2018</v>
      </c>
      <c r="F91" s="47" t="s">
        <v>1292</v>
      </c>
      <c r="G91" s="48">
        <v>43404</v>
      </c>
      <c r="H91" s="48">
        <v>43455</v>
      </c>
      <c r="I91" s="48">
        <v>43455</v>
      </c>
      <c r="J91" s="47">
        <v>49100000</v>
      </c>
      <c r="K91" s="47">
        <v>49700000</v>
      </c>
      <c r="L91" s="47" t="s">
        <v>1690</v>
      </c>
      <c r="M91" s="49">
        <v>139900000</v>
      </c>
      <c r="N91" s="50"/>
      <c r="O91" s="50"/>
      <c r="P91" s="51"/>
      <c r="Q91" s="52">
        <v>275100000</v>
      </c>
      <c r="R91" s="49">
        <v>134300000</v>
      </c>
      <c r="S91" s="50">
        <v>43200000</v>
      </c>
      <c r="T91" s="50">
        <v>2900000</v>
      </c>
      <c r="U91" s="51">
        <v>88200000</v>
      </c>
      <c r="V91" s="49">
        <v>119600000</v>
      </c>
      <c r="W91" s="50">
        <v>-59500000</v>
      </c>
      <c r="X91" s="50">
        <v>-5000000</v>
      </c>
      <c r="Y91" s="50">
        <v>2900000</v>
      </c>
      <c r="Z91" s="51">
        <v>181200000</v>
      </c>
      <c r="AA91" s="52"/>
      <c r="AB91" s="53">
        <v>668900000</v>
      </c>
      <c r="AC91" s="49">
        <v>-193600000</v>
      </c>
      <c r="AD91" s="50"/>
      <c r="AE91" s="50"/>
      <c r="AF91" s="50"/>
      <c r="AG91" s="50">
        <v>-193600000</v>
      </c>
      <c r="AH91" s="50">
        <v>-193600000</v>
      </c>
      <c r="AI91" s="50"/>
      <c r="AJ91" s="51"/>
      <c r="AK91" s="49"/>
      <c r="AL91" s="50"/>
      <c r="AM91" s="51"/>
      <c r="AN91" s="49"/>
      <c r="AO91" s="50"/>
      <c r="AP91" s="50"/>
      <c r="AQ91" s="50"/>
      <c r="AR91" s="51"/>
      <c r="AS91" s="54">
        <v>-1323900000</v>
      </c>
      <c r="AT91" s="50"/>
      <c r="AU91" s="55">
        <v>-1517500000</v>
      </c>
      <c r="AV91" s="51">
        <v>-2900000</v>
      </c>
      <c r="AW91" s="49">
        <v>849600000</v>
      </c>
      <c r="AX91" s="51"/>
      <c r="AY91" s="52"/>
      <c r="AZ91" s="54"/>
      <c r="BA91" s="51"/>
      <c r="BB91" s="49">
        <v>0</v>
      </c>
      <c r="BC91" s="50"/>
      <c r="BD91" s="51">
        <v>0</v>
      </c>
      <c r="BE91" s="54">
        <v>-2300000</v>
      </c>
      <c r="BF91" s="50"/>
      <c r="BG91" s="55">
        <v>844400000</v>
      </c>
      <c r="BH91" s="50">
        <v>-4200000</v>
      </c>
      <c r="BI91" s="51"/>
      <c r="BJ91" s="54">
        <v>-4200000</v>
      </c>
      <c r="BK91" s="50">
        <v>-4400000</v>
      </c>
      <c r="BL91" s="56">
        <v>-8600000</v>
      </c>
    </row>
    <row r="92" spans="1:64" x14ac:dyDescent="0.2">
      <c r="A92" s="47" t="s">
        <v>328</v>
      </c>
      <c r="B92" s="47" t="s">
        <v>329</v>
      </c>
      <c r="C92" s="47">
        <v>378120</v>
      </c>
      <c r="D92" s="47" t="s">
        <v>16</v>
      </c>
      <c r="E92" s="47">
        <v>2018</v>
      </c>
      <c r="F92" s="47" t="s">
        <v>1292</v>
      </c>
      <c r="G92" s="48">
        <v>43465</v>
      </c>
      <c r="H92" s="48">
        <v>43515</v>
      </c>
      <c r="I92" s="48">
        <v>43515</v>
      </c>
      <c r="J92" s="47">
        <v>1166499000</v>
      </c>
      <c r="K92" s="47">
        <v>1175538000</v>
      </c>
      <c r="L92" s="47" t="s">
        <v>1691</v>
      </c>
      <c r="M92" s="49">
        <v>6305000000</v>
      </c>
      <c r="N92" s="50">
        <v>6305000000</v>
      </c>
      <c r="O92" s="50"/>
      <c r="P92" s="51"/>
      <c r="Q92" s="52">
        <v>5956000000</v>
      </c>
      <c r="R92" s="49">
        <v>38000000</v>
      </c>
      <c r="S92" s="50"/>
      <c r="T92" s="50"/>
      <c r="U92" s="51"/>
      <c r="V92" s="49">
        <v>635000000</v>
      </c>
      <c r="W92" s="50"/>
      <c r="X92" s="50"/>
      <c r="Y92" s="50"/>
      <c r="Z92" s="51"/>
      <c r="AA92" s="52"/>
      <c r="AB92" s="53">
        <v>12934000000</v>
      </c>
      <c r="AC92" s="49">
        <v>-5668000000</v>
      </c>
      <c r="AD92" s="50"/>
      <c r="AE92" s="50"/>
      <c r="AF92" s="50"/>
      <c r="AG92" s="50"/>
      <c r="AH92" s="50"/>
      <c r="AI92" s="50"/>
      <c r="AJ92" s="51"/>
      <c r="AK92" s="49"/>
      <c r="AL92" s="50"/>
      <c r="AM92" s="51"/>
      <c r="AN92" s="49"/>
      <c r="AO92" s="50"/>
      <c r="AP92" s="50"/>
      <c r="AQ92" s="50"/>
      <c r="AR92" s="51"/>
      <c r="AS92" s="54">
        <v>1825000000</v>
      </c>
      <c r="AT92" s="50"/>
      <c r="AU92" s="55">
        <v>-3843000000</v>
      </c>
      <c r="AV92" s="51">
        <v>-1363000000</v>
      </c>
      <c r="AW92" s="49">
        <v>-4995000000</v>
      </c>
      <c r="AX92" s="51"/>
      <c r="AY92" s="52"/>
      <c r="AZ92" s="54"/>
      <c r="BA92" s="51"/>
      <c r="BB92" s="49">
        <v>-2878000000</v>
      </c>
      <c r="BC92" s="50"/>
      <c r="BD92" s="51"/>
      <c r="BE92" s="54">
        <v>-123000000</v>
      </c>
      <c r="BF92" s="50"/>
      <c r="BG92" s="55">
        <v>-9359000000</v>
      </c>
      <c r="BH92" s="50">
        <v>-268000000</v>
      </c>
      <c r="BI92" s="51"/>
      <c r="BJ92" s="54">
        <v>-268000000</v>
      </c>
      <c r="BK92" s="50">
        <v>-117000000</v>
      </c>
      <c r="BL92" s="56">
        <v>-385000000</v>
      </c>
    </row>
    <row r="93" spans="1:64" x14ac:dyDescent="0.2">
      <c r="A93" s="47" t="s">
        <v>343</v>
      </c>
      <c r="B93" s="47" t="s">
        <v>344</v>
      </c>
      <c r="C93" s="47">
        <v>217867</v>
      </c>
      <c r="D93" s="47" t="s">
        <v>16</v>
      </c>
      <c r="E93" s="47">
        <v>2018</v>
      </c>
      <c r="F93" s="47" t="s">
        <v>1292</v>
      </c>
      <c r="G93" s="48">
        <v>43373</v>
      </c>
      <c r="H93" s="48">
        <v>43399</v>
      </c>
      <c r="I93" s="48">
        <v>43399</v>
      </c>
      <c r="J93" s="47">
        <v>438515000</v>
      </c>
      <c r="K93" s="47">
        <v>441834000</v>
      </c>
      <c r="L93" s="47" t="s">
        <v>1692</v>
      </c>
      <c r="M93" s="49">
        <v>3179000000</v>
      </c>
      <c r="N93" s="50"/>
      <c r="O93" s="50"/>
      <c r="P93" s="51"/>
      <c r="Q93" s="52">
        <v>1437000000</v>
      </c>
      <c r="R93" s="49">
        <v>489000000</v>
      </c>
      <c r="S93" s="50">
        <v>544000000</v>
      </c>
      <c r="T93" s="50">
        <v>-49000000</v>
      </c>
      <c r="U93" s="51">
        <v>-6000000</v>
      </c>
      <c r="V93" s="49">
        <v>669000000</v>
      </c>
      <c r="W93" s="50"/>
      <c r="X93" s="50">
        <v>-1313000000</v>
      </c>
      <c r="Y93" s="50">
        <v>1561000000</v>
      </c>
      <c r="Z93" s="51">
        <v>421000000</v>
      </c>
      <c r="AA93" s="52"/>
      <c r="AB93" s="53">
        <v>5774000000</v>
      </c>
      <c r="AC93" s="49">
        <v>-2969000000</v>
      </c>
      <c r="AD93" s="50"/>
      <c r="AE93" s="50"/>
      <c r="AF93" s="50"/>
      <c r="AG93" s="50">
        <v>-2969000000</v>
      </c>
      <c r="AH93" s="50">
        <v>-2969000000</v>
      </c>
      <c r="AI93" s="50"/>
      <c r="AJ93" s="51"/>
      <c r="AK93" s="49"/>
      <c r="AL93" s="50"/>
      <c r="AM93" s="51"/>
      <c r="AN93" s="49"/>
      <c r="AO93" s="50"/>
      <c r="AP93" s="50"/>
      <c r="AQ93" s="50"/>
      <c r="AR93" s="51"/>
      <c r="AS93" s="54">
        <v>22000000</v>
      </c>
      <c r="AT93" s="50"/>
      <c r="AU93" s="55">
        <v>-2947000000</v>
      </c>
      <c r="AV93" s="51">
        <v>-689000000</v>
      </c>
      <c r="AW93" s="49">
        <v>-86000000</v>
      </c>
      <c r="AX93" s="51">
        <v>0</v>
      </c>
      <c r="AY93" s="52">
        <v>-86000000</v>
      </c>
      <c r="AZ93" s="54">
        <v>-86000000</v>
      </c>
      <c r="BA93" s="51">
        <v>0</v>
      </c>
      <c r="BB93" s="49">
        <v>-328000000</v>
      </c>
      <c r="BC93" s="50"/>
      <c r="BD93" s="51">
        <v>-328000000</v>
      </c>
      <c r="BE93" s="54">
        <v>-178000000</v>
      </c>
      <c r="BF93" s="50"/>
      <c r="BG93" s="55">
        <v>-1281000000</v>
      </c>
      <c r="BH93" s="50">
        <v>1546000000</v>
      </c>
      <c r="BI93" s="51"/>
      <c r="BJ93" s="54">
        <v>1546000000</v>
      </c>
      <c r="BK93" s="50">
        <v>-37000000</v>
      </c>
      <c r="BL93" s="56">
        <v>1509000000</v>
      </c>
    </row>
    <row r="94" spans="1:64" x14ac:dyDescent="0.2">
      <c r="A94" s="47" t="s">
        <v>346</v>
      </c>
      <c r="B94" s="47" t="s">
        <v>347</v>
      </c>
      <c r="C94" s="47">
        <v>376164</v>
      </c>
      <c r="D94" s="47" t="s">
        <v>16</v>
      </c>
      <c r="E94" s="47">
        <v>2019</v>
      </c>
      <c r="F94" s="47" t="s">
        <v>1292</v>
      </c>
      <c r="G94" s="48">
        <v>43646</v>
      </c>
      <c r="H94" s="48">
        <v>43705</v>
      </c>
      <c r="I94" s="48">
        <v>43705</v>
      </c>
      <c r="J94" s="47">
        <v>751200000</v>
      </c>
      <c r="K94" s="47">
        <v>751200000</v>
      </c>
      <c r="L94" s="47" t="s">
        <v>1693</v>
      </c>
      <c r="M94" s="49">
        <v>-3769600000</v>
      </c>
      <c r="N94" s="50"/>
      <c r="O94" s="50"/>
      <c r="P94" s="51"/>
      <c r="Q94" s="52">
        <v>736000000</v>
      </c>
      <c r="R94" s="49">
        <v>3803000000</v>
      </c>
      <c r="S94" s="50">
        <v>14800000</v>
      </c>
      <c r="T94" s="50">
        <v>-175700000</v>
      </c>
      <c r="U94" s="51">
        <v>3963900000</v>
      </c>
      <c r="V94" s="49">
        <v>-129800000</v>
      </c>
      <c r="W94" s="50">
        <v>344900000</v>
      </c>
      <c r="X94" s="50">
        <v>-21900000</v>
      </c>
      <c r="Y94" s="50">
        <v>-127300000</v>
      </c>
      <c r="Z94" s="51">
        <v>-325500000</v>
      </c>
      <c r="AA94" s="52"/>
      <c r="AB94" s="53">
        <v>639600000</v>
      </c>
      <c r="AC94" s="49">
        <v>-413200000</v>
      </c>
      <c r="AD94" s="50">
        <v>13400000</v>
      </c>
      <c r="AE94" s="50"/>
      <c r="AF94" s="50"/>
      <c r="AG94" s="50"/>
      <c r="AH94" s="50"/>
      <c r="AI94" s="50"/>
      <c r="AJ94" s="51">
        <v>-426600000</v>
      </c>
      <c r="AK94" s="49"/>
      <c r="AL94" s="50"/>
      <c r="AM94" s="51"/>
      <c r="AN94" s="49">
        <v>-40800000</v>
      </c>
      <c r="AO94" s="50"/>
      <c r="AP94" s="50"/>
      <c r="AQ94" s="50"/>
      <c r="AR94" s="51">
        <v>-40800000</v>
      </c>
      <c r="AS94" s="54"/>
      <c r="AT94" s="50"/>
      <c r="AU94" s="55">
        <v>-454000000</v>
      </c>
      <c r="AV94" s="51">
        <v>-346200000</v>
      </c>
      <c r="AW94" s="49">
        <v>243100000</v>
      </c>
      <c r="AX94" s="51">
        <v>432900000</v>
      </c>
      <c r="AY94" s="52">
        <v>-189800000</v>
      </c>
      <c r="AZ94" s="54">
        <v>-189800000</v>
      </c>
      <c r="BA94" s="51">
        <v>0</v>
      </c>
      <c r="BB94" s="49">
        <v>5900000</v>
      </c>
      <c r="BC94" s="50">
        <v>5900000</v>
      </c>
      <c r="BD94" s="51">
        <v>0</v>
      </c>
      <c r="BE94" s="54">
        <v>-63100000</v>
      </c>
      <c r="BF94" s="50"/>
      <c r="BG94" s="55">
        <v>-160300000</v>
      </c>
      <c r="BH94" s="50">
        <v>25300000</v>
      </c>
      <c r="BI94" s="51"/>
      <c r="BJ94" s="54">
        <v>25300000</v>
      </c>
      <c r="BK94" s="50">
        <v>-7100000</v>
      </c>
      <c r="BL94" s="56">
        <v>18200000</v>
      </c>
    </row>
    <row r="95" spans="1:64" x14ac:dyDescent="0.2">
      <c r="A95" s="47" t="s">
        <v>242</v>
      </c>
      <c r="B95" s="47" t="s">
        <v>243</v>
      </c>
      <c r="C95" s="47">
        <v>249099</v>
      </c>
      <c r="D95" s="47" t="s">
        <v>16</v>
      </c>
      <c r="E95" s="47">
        <v>2018</v>
      </c>
      <c r="F95" s="47" t="s">
        <v>1292</v>
      </c>
      <c r="G95" s="48">
        <v>43312</v>
      </c>
      <c r="H95" s="48">
        <v>43370</v>
      </c>
      <c r="I95" s="48">
        <v>43734</v>
      </c>
      <c r="J95" s="47">
        <v>301000000</v>
      </c>
      <c r="K95" s="47">
        <v>302000000</v>
      </c>
      <c r="L95" s="47" t="s">
        <v>1294</v>
      </c>
      <c r="M95" s="49">
        <v>261000000</v>
      </c>
      <c r="N95" s="50"/>
      <c r="O95" s="50"/>
      <c r="P95" s="51"/>
      <c r="Q95" s="52">
        <v>394000000</v>
      </c>
      <c r="R95" s="49">
        <v>627000000</v>
      </c>
      <c r="S95" s="50"/>
      <c r="T95" s="50"/>
      <c r="U95" s="51"/>
      <c r="V95" s="49">
        <v>23000000</v>
      </c>
      <c r="W95" s="50"/>
      <c r="X95" s="50"/>
      <c r="Y95" s="50"/>
      <c r="Z95" s="51"/>
      <c r="AA95" s="52"/>
      <c r="AB95" s="53">
        <v>1305000000</v>
      </c>
      <c r="AC95" s="49">
        <v>-407000000</v>
      </c>
      <c r="AD95" s="50"/>
      <c r="AE95" s="50"/>
      <c r="AF95" s="50"/>
      <c r="AG95" s="50"/>
      <c r="AH95" s="50"/>
      <c r="AI95" s="50"/>
      <c r="AJ95" s="51"/>
      <c r="AK95" s="49"/>
      <c r="AL95" s="50"/>
      <c r="AM95" s="51"/>
      <c r="AN95" s="49">
        <v>-6772000000</v>
      </c>
      <c r="AO95" s="50"/>
      <c r="AP95" s="50"/>
      <c r="AQ95" s="50"/>
      <c r="AR95" s="51"/>
      <c r="AS95" s="54">
        <v>-18000000</v>
      </c>
      <c r="AT95" s="50"/>
      <c r="AU95" s="55">
        <v>-7197000000</v>
      </c>
      <c r="AV95" s="51">
        <v>-426000000</v>
      </c>
      <c r="AW95" s="49">
        <v>6439000000</v>
      </c>
      <c r="AX95" s="51"/>
      <c r="AY95" s="52"/>
      <c r="AZ95" s="54"/>
      <c r="BA95" s="51"/>
      <c r="BB95" s="49">
        <v>-86000000</v>
      </c>
      <c r="BC95" s="50"/>
      <c r="BD95" s="51">
        <v>-86000000</v>
      </c>
      <c r="BE95" s="54">
        <v>-120000000</v>
      </c>
      <c r="BF95" s="50"/>
      <c r="BG95" s="55">
        <v>5807000000</v>
      </c>
      <c r="BH95" s="50">
        <v>-85000000</v>
      </c>
      <c r="BI95" s="51"/>
      <c r="BJ95" s="54">
        <v>-85000000</v>
      </c>
      <c r="BK95" s="50">
        <v>-8000000</v>
      </c>
      <c r="BL95" s="56">
        <v>-93000000</v>
      </c>
    </row>
    <row r="96" spans="1:64" x14ac:dyDescent="0.2">
      <c r="A96" s="47" t="s">
        <v>337</v>
      </c>
      <c r="B96" s="47" t="s">
        <v>338</v>
      </c>
      <c r="C96" s="47">
        <v>287342</v>
      </c>
      <c r="D96" s="47" t="s">
        <v>16</v>
      </c>
      <c r="E96" s="47">
        <v>2018</v>
      </c>
      <c r="F96" s="47" t="s">
        <v>1292</v>
      </c>
      <c r="G96" s="48">
        <v>43312</v>
      </c>
      <c r="H96" s="48">
        <v>43374</v>
      </c>
      <c r="I96" s="48">
        <v>43374</v>
      </c>
      <c r="J96" s="47">
        <v>231793000</v>
      </c>
      <c r="K96" s="47">
        <v>241877000</v>
      </c>
      <c r="L96" s="47" t="s">
        <v>1694</v>
      </c>
      <c r="M96" s="49">
        <v>418007000</v>
      </c>
      <c r="N96" s="50"/>
      <c r="O96" s="50"/>
      <c r="P96" s="51"/>
      <c r="Q96" s="52">
        <v>79040000</v>
      </c>
      <c r="R96" s="49">
        <v>46227000</v>
      </c>
      <c r="S96" s="50"/>
      <c r="T96" s="50"/>
      <c r="U96" s="51"/>
      <c r="V96" s="49">
        <v>-8205000</v>
      </c>
      <c r="W96" s="50"/>
      <c r="X96" s="50"/>
      <c r="Y96" s="50"/>
      <c r="Z96" s="51"/>
      <c r="AA96" s="52"/>
      <c r="AB96" s="53">
        <v>535069000</v>
      </c>
      <c r="AC96" s="49">
        <v>-281485000</v>
      </c>
      <c r="AD96" s="50"/>
      <c r="AE96" s="50"/>
      <c r="AF96" s="50"/>
      <c r="AG96" s="50"/>
      <c r="AH96" s="50"/>
      <c r="AI96" s="50"/>
      <c r="AJ96" s="51"/>
      <c r="AK96" s="49">
        <v>0</v>
      </c>
      <c r="AL96" s="50"/>
      <c r="AM96" s="51"/>
      <c r="AN96" s="49">
        <v>-6991000</v>
      </c>
      <c r="AO96" s="50"/>
      <c r="AP96" s="50"/>
      <c r="AQ96" s="50"/>
      <c r="AR96" s="51"/>
      <c r="AS96" s="54"/>
      <c r="AT96" s="50"/>
      <c r="AU96" s="55">
        <v>-288476000</v>
      </c>
      <c r="AV96" s="51"/>
      <c r="AW96" s="49">
        <v>-225147000</v>
      </c>
      <c r="AX96" s="51"/>
      <c r="AY96" s="52"/>
      <c r="AZ96" s="54"/>
      <c r="BA96" s="51"/>
      <c r="BB96" s="49">
        <v>44459000</v>
      </c>
      <c r="BC96" s="50">
        <v>44459000</v>
      </c>
      <c r="BD96" s="51">
        <v>0</v>
      </c>
      <c r="BE96" s="54">
        <v>-1350000</v>
      </c>
      <c r="BF96" s="50"/>
      <c r="BG96" s="55">
        <v>-182038000</v>
      </c>
      <c r="BH96" s="50">
        <v>64555000</v>
      </c>
      <c r="BI96" s="51"/>
      <c r="BJ96" s="54">
        <v>64555000</v>
      </c>
      <c r="BK96" s="50">
        <v>-135000</v>
      </c>
      <c r="BL96" s="56">
        <v>64420000</v>
      </c>
    </row>
    <row r="97" spans="1:64" x14ac:dyDescent="0.2">
      <c r="A97" s="47" t="s">
        <v>1039</v>
      </c>
      <c r="B97" s="47" t="s">
        <v>1040</v>
      </c>
      <c r="C97" s="47">
        <v>85017</v>
      </c>
      <c r="D97" s="47" t="s">
        <v>16</v>
      </c>
      <c r="E97" s="47">
        <v>2018</v>
      </c>
      <c r="F97" s="47" t="s">
        <v>1292</v>
      </c>
      <c r="G97" s="48">
        <v>43496</v>
      </c>
      <c r="H97" s="48">
        <v>43532</v>
      </c>
      <c r="I97" s="48">
        <v>43532</v>
      </c>
      <c r="J97" s="47">
        <v>751000000</v>
      </c>
      <c r="K97" s="47">
        <v>775000000</v>
      </c>
      <c r="L97" s="47" t="s">
        <v>1695</v>
      </c>
      <c r="M97" s="49">
        <v>1110000000</v>
      </c>
      <c r="N97" s="50"/>
      <c r="O97" s="50"/>
      <c r="P97" s="51"/>
      <c r="Q97" s="52">
        <v>962000000</v>
      </c>
      <c r="R97" s="49">
        <v>1498000000</v>
      </c>
      <c r="S97" s="50"/>
      <c r="T97" s="50"/>
      <c r="U97" s="51"/>
      <c r="V97" s="49">
        <v>-172000000</v>
      </c>
      <c r="W97" s="50"/>
      <c r="X97" s="50"/>
      <c r="Y97" s="50"/>
      <c r="Z97" s="51"/>
      <c r="AA97" s="52"/>
      <c r="AB97" s="53">
        <v>3398000000</v>
      </c>
      <c r="AC97" s="49">
        <v>-595000000</v>
      </c>
      <c r="AD97" s="50"/>
      <c r="AE97" s="50"/>
      <c r="AF97" s="50"/>
      <c r="AG97" s="50"/>
      <c r="AH97" s="50"/>
      <c r="AI97" s="50"/>
      <c r="AJ97" s="51"/>
      <c r="AK97" s="49">
        <v>504000000</v>
      </c>
      <c r="AL97" s="50"/>
      <c r="AM97" s="51"/>
      <c r="AN97" s="49">
        <v>-5115000000</v>
      </c>
      <c r="AO97" s="50"/>
      <c r="AP97" s="50"/>
      <c r="AQ97" s="50"/>
      <c r="AR97" s="51"/>
      <c r="AS97" s="54">
        <v>-102000000</v>
      </c>
      <c r="AT97" s="50"/>
      <c r="AU97" s="55">
        <v>-5308000000</v>
      </c>
      <c r="AV97" s="51"/>
      <c r="AW97" s="49">
        <v>2835000000</v>
      </c>
      <c r="AX97" s="51"/>
      <c r="AY97" s="52"/>
      <c r="AZ97" s="54"/>
      <c r="BA97" s="51"/>
      <c r="BB97" s="49">
        <v>704000000</v>
      </c>
      <c r="BC97" s="50"/>
      <c r="BD97" s="51"/>
      <c r="BE97" s="54">
        <v>-1529000000</v>
      </c>
      <c r="BF97" s="50"/>
      <c r="BG97" s="55">
        <v>2010000000</v>
      </c>
      <c r="BH97" s="50">
        <v>100000000</v>
      </c>
      <c r="BI97" s="51"/>
      <c r="BJ97" s="54">
        <v>100000000</v>
      </c>
      <c r="BK97" s="50">
        <v>26000000</v>
      </c>
      <c r="BL97" s="56">
        <v>126000000</v>
      </c>
    </row>
    <row r="98" spans="1:64" x14ac:dyDescent="0.2">
      <c r="A98" s="47" t="s">
        <v>298</v>
      </c>
      <c r="B98" s="47" t="s">
        <v>299</v>
      </c>
      <c r="C98" s="47">
        <v>82202</v>
      </c>
      <c r="D98" s="47" t="s">
        <v>16</v>
      </c>
      <c r="E98" s="47">
        <v>2019</v>
      </c>
      <c r="F98" s="47" t="s">
        <v>1292</v>
      </c>
      <c r="G98" s="48">
        <v>43677</v>
      </c>
      <c r="H98" s="48">
        <v>43713</v>
      </c>
      <c r="I98" s="48">
        <v>43713</v>
      </c>
      <c r="J98" s="47">
        <v>4419000000</v>
      </c>
      <c r="K98" s="47">
        <v>4453000000</v>
      </c>
      <c r="L98" s="47" t="s">
        <v>1696</v>
      </c>
      <c r="M98" s="49">
        <v>11621000000</v>
      </c>
      <c r="N98" s="50"/>
      <c r="O98" s="50"/>
      <c r="P98" s="51"/>
      <c r="Q98" s="52"/>
      <c r="R98" s="49">
        <v>3133000000</v>
      </c>
      <c r="S98" s="50">
        <v>1570000000</v>
      </c>
      <c r="T98" s="50">
        <v>-350000000</v>
      </c>
      <c r="U98" s="51">
        <v>1913000000</v>
      </c>
      <c r="V98" s="49">
        <v>1077000000</v>
      </c>
      <c r="W98" s="50">
        <v>-84000000</v>
      </c>
      <c r="X98" s="50">
        <v>131000000</v>
      </c>
      <c r="Y98" s="50">
        <v>87000000</v>
      </c>
      <c r="Z98" s="51">
        <v>943000000</v>
      </c>
      <c r="AA98" s="52"/>
      <c r="AB98" s="53">
        <v>15831000000</v>
      </c>
      <c r="AC98" s="49">
        <v>-887000000</v>
      </c>
      <c r="AD98" s="50">
        <v>22000000</v>
      </c>
      <c r="AE98" s="50">
        <v>22000000</v>
      </c>
      <c r="AF98" s="50"/>
      <c r="AG98" s="50">
        <v>-909000000</v>
      </c>
      <c r="AH98" s="50">
        <v>-909000000</v>
      </c>
      <c r="AI98" s="50"/>
      <c r="AJ98" s="51"/>
      <c r="AK98" s="49">
        <v>17752000000</v>
      </c>
      <c r="AL98" s="50">
        <v>20316000000</v>
      </c>
      <c r="AM98" s="51">
        <v>-2564000000</v>
      </c>
      <c r="AN98" s="49">
        <v>-2175000000</v>
      </c>
      <c r="AO98" s="50"/>
      <c r="AP98" s="50"/>
      <c r="AQ98" s="50"/>
      <c r="AR98" s="51">
        <v>-2175000000</v>
      </c>
      <c r="AS98" s="54">
        <v>147000000</v>
      </c>
      <c r="AT98" s="50"/>
      <c r="AU98" s="55">
        <v>14837000000</v>
      </c>
      <c r="AV98" s="51">
        <v>-5979000000</v>
      </c>
      <c r="AW98" s="49">
        <v>-1084000000</v>
      </c>
      <c r="AX98" s="51">
        <v>3446000000</v>
      </c>
      <c r="AY98" s="52">
        <v>-4530000000</v>
      </c>
      <c r="AZ98" s="54">
        <v>-6780000000</v>
      </c>
      <c r="BA98" s="51">
        <v>2250000000</v>
      </c>
      <c r="BB98" s="49">
        <v>-20077000000</v>
      </c>
      <c r="BC98" s="50">
        <v>640000000</v>
      </c>
      <c r="BD98" s="51">
        <v>-20717000000</v>
      </c>
      <c r="BE98" s="54">
        <v>-749000000</v>
      </c>
      <c r="BF98" s="50"/>
      <c r="BG98" s="55">
        <v>-27889000000</v>
      </c>
      <c r="BH98" s="50">
        <v>2779000000</v>
      </c>
      <c r="BI98" s="51"/>
      <c r="BJ98" s="54">
        <v>2779000000</v>
      </c>
      <c r="BK98" s="50"/>
      <c r="BL98" s="56">
        <v>2779000000</v>
      </c>
    </row>
    <row r="99" spans="1:64" x14ac:dyDescent="0.2">
      <c r="A99" s="47" t="s">
        <v>352</v>
      </c>
      <c r="B99" s="47" t="s">
        <v>353</v>
      </c>
      <c r="C99" s="47">
        <v>248102</v>
      </c>
      <c r="D99" s="47" t="s">
        <v>16</v>
      </c>
      <c r="E99" s="47">
        <v>2018</v>
      </c>
      <c r="F99" s="47" t="s">
        <v>1292</v>
      </c>
      <c r="G99" s="48">
        <v>43465</v>
      </c>
      <c r="H99" s="48">
        <v>43502</v>
      </c>
      <c r="I99" s="48">
        <v>43502</v>
      </c>
      <c r="J99" s="47">
        <v>857000000</v>
      </c>
      <c r="K99" s="47">
        <v>861000000</v>
      </c>
      <c r="L99" s="47" t="s">
        <v>1697</v>
      </c>
      <c r="M99" s="49">
        <v>3309000000</v>
      </c>
      <c r="N99" s="50"/>
      <c r="O99" s="50"/>
      <c r="P99" s="51"/>
      <c r="Q99" s="52">
        <v>1331000000</v>
      </c>
      <c r="R99" s="49">
        <v>-7000000</v>
      </c>
      <c r="S99" s="50"/>
      <c r="T99" s="50">
        <v>279000000</v>
      </c>
      <c r="U99" s="51">
        <v>-286000000</v>
      </c>
      <c r="V99" s="49">
        <v>8000000</v>
      </c>
      <c r="W99" s="50">
        <v>-46000000</v>
      </c>
      <c r="X99" s="50"/>
      <c r="Y99" s="50">
        <v>104000000</v>
      </c>
      <c r="Z99" s="51">
        <v>-50000000</v>
      </c>
      <c r="AA99" s="52"/>
      <c r="AB99" s="53">
        <v>4641000000</v>
      </c>
      <c r="AC99" s="49">
        <v>-1426000000</v>
      </c>
      <c r="AD99" s="50">
        <v>319000000</v>
      </c>
      <c r="AE99" s="50">
        <v>319000000</v>
      </c>
      <c r="AF99" s="50"/>
      <c r="AG99" s="50">
        <v>-1745000000</v>
      </c>
      <c r="AH99" s="50">
        <v>-1745000000</v>
      </c>
      <c r="AI99" s="50"/>
      <c r="AJ99" s="51"/>
      <c r="AK99" s="49"/>
      <c r="AL99" s="50"/>
      <c r="AM99" s="51"/>
      <c r="AN99" s="49"/>
      <c r="AO99" s="50"/>
      <c r="AP99" s="50"/>
      <c r="AQ99" s="50"/>
      <c r="AR99" s="51"/>
      <c r="AS99" s="54">
        <v>-258000000</v>
      </c>
      <c r="AT99" s="50"/>
      <c r="AU99" s="55">
        <v>-1684000000</v>
      </c>
      <c r="AV99" s="51">
        <v>-751000000</v>
      </c>
      <c r="AW99" s="49">
        <v>2981000000</v>
      </c>
      <c r="AX99" s="51"/>
      <c r="AY99" s="52">
        <v>2981000000</v>
      </c>
      <c r="AZ99" s="54">
        <v>-19000000</v>
      </c>
      <c r="BA99" s="51">
        <v>3000000000</v>
      </c>
      <c r="BB99" s="49">
        <v>-4671000000</v>
      </c>
      <c r="BC99" s="50"/>
      <c r="BD99" s="51">
        <v>-4671000000</v>
      </c>
      <c r="BE99" s="54">
        <v>-59000000</v>
      </c>
      <c r="BF99" s="50"/>
      <c r="BG99" s="55">
        <v>-2500000000</v>
      </c>
      <c r="BH99" s="50">
        <v>457000000</v>
      </c>
      <c r="BI99" s="51"/>
      <c r="BJ99" s="54">
        <v>457000000</v>
      </c>
      <c r="BK99" s="50"/>
      <c r="BL99" s="56">
        <v>457000000</v>
      </c>
    </row>
    <row r="100" spans="1:64" x14ac:dyDescent="0.2">
      <c r="A100" s="47" t="s">
        <v>295</v>
      </c>
      <c r="B100" s="47" t="s">
        <v>296</v>
      </c>
      <c r="C100" s="47">
        <v>331923</v>
      </c>
      <c r="D100" s="47" t="s">
        <v>16</v>
      </c>
      <c r="E100" s="47">
        <v>2019</v>
      </c>
      <c r="F100" s="47" t="s">
        <v>1292</v>
      </c>
      <c r="G100" s="48">
        <v>43616</v>
      </c>
      <c r="H100" s="48">
        <v>43672</v>
      </c>
      <c r="I100" s="48">
        <v>43672</v>
      </c>
      <c r="J100" s="47">
        <v>106080000</v>
      </c>
      <c r="K100" s="47">
        <v>109495000</v>
      </c>
      <c r="L100" s="47" t="s">
        <v>1698</v>
      </c>
      <c r="M100" s="49">
        <v>884981000</v>
      </c>
      <c r="N100" s="50"/>
      <c r="O100" s="50"/>
      <c r="P100" s="51"/>
      <c r="Q100" s="52">
        <v>223631000</v>
      </c>
      <c r="R100" s="49">
        <v>234807000</v>
      </c>
      <c r="S100" s="50">
        <v>139210000</v>
      </c>
      <c r="T100" s="50">
        <v>31708000</v>
      </c>
      <c r="U100" s="51">
        <v>63889000</v>
      </c>
      <c r="V100" s="49">
        <v>-275557000</v>
      </c>
      <c r="W100" s="50">
        <v>-94918000</v>
      </c>
      <c r="X100" s="50">
        <v>-60039000</v>
      </c>
      <c r="Y100" s="50">
        <v>12276000</v>
      </c>
      <c r="Z100" s="51">
        <v>-132876000</v>
      </c>
      <c r="AA100" s="52"/>
      <c r="AB100" s="53">
        <v>1067862000</v>
      </c>
      <c r="AC100" s="49">
        <v>-276719000</v>
      </c>
      <c r="AD100" s="50"/>
      <c r="AE100" s="50"/>
      <c r="AF100" s="50"/>
      <c r="AG100" s="50"/>
      <c r="AH100" s="50"/>
      <c r="AI100" s="50"/>
      <c r="AJ100" s="51">
        <v>-276719000</v>
      </c>
      <c r="AK100" s="49">
        <v>-17841000</v>
      </c>
      <c r="AL100" s="50">
        <v>0</v>
      </c>
      <c r="AM100" s="51">
        <v>-17841000</v>
      </c>
      <c r="AN100" s="49">
        <v>-6613000</v>
      </c>
      <c r="AO100" s="50">
        <v>3200000</v>
      </c>
      <c r="AP100" s="50"/>
      <c r="AQ100" s="50"/>
      <c r="AR100" s="51">
        <v>-9813000</v>
      </c>
      <c r="AS100" s="54">
        <v>65535000</v>
      </c>
      <c r="AT100" s="50"/>
      <c r="AU100" s="55">
        <v>-235638000</v>
      </c>
      <c r="AV100" s="51">
        <v>-220764000</v>
      </c>
      <c r="AW100" s="49">
        <v>312500000</v>
      </c>
      <c r="AX100" s="51"/>
      <c r="AY100" s="52"/>
      <c r="AZ100" s="54"/>
      <c r="BA100" s="51"/>
      <c r="BB100" s="49">
        <v>-950929000</v>
      </c>
      <c r="BC100" s="50">
        <v>65371000</v>
      </c>
      <c r="BD100" s="51">
        <v>-1016300000</v>
      </c>
      <c r="BE100" s="54">
        <v>-14112000</v>
      </c>
      <c r="BF100" s="50"/>
      <c r="BG100" s="55">
        <v>-873305000</v>
      </c>
      <c r="BH100" s="50">
        <v>-41081000</v>
      </c>
      <c r="BI100" s="51"/>
      <c r="BJ100" s="54">
        <v>-41081000</v>
      </c>
      <c r="BK100" s="50">
        <v>-998000</v>
      </c>
      <c r="BL100" s="56">
        <v>-42079000</v>
      </c>
    </row>
    <row r="101" spans="1:64" x14ac:dyDescent="0.2">
      <c r="A101" s="47" t="s">
        <v>274</v>
      </c>
      <c r="B101" s="47" t="s">
        <v>275</v>
      </c>
      <c r="C101" s="47">
        <v>373834</v>
      </c>
      <c r="D101" s="47" t="s">
        <v>16</v>
      </c>
      <c r="E101" s="47">
        <v>2018</v>
      </c>
      <c r="F101" s="47" t="s">
        <v>1292</v>
      </c>
      <c r="G101" s="48">
        <v>43465</v>
      </c>
      <c r="H101" s="48">
        <v>43535</v>
      </c>
      <c r="I101" s="48">
        <v>43535</v>
      </c>
      <c r="J101" s="47">
        <v>1065866000</v>
      </c>
      <c r="K101" s="47">
        <v>1065866000</v>
      </c>
      <c r="L101" s="47" t="s">
        <v>1699</v>
      </c>
      <c r="M101" s="49">
        <v>-1733000000</v>
      </c>
      <c r="N101" s="50"/>
      <c r="O101" s="50"/>
      <c r="P101" s="51"/>
      <c r="Q101" s="52">
        <v>5120000000</v>
      </c>
      <c r="R101" s="49">
        <v>3294000000</v>
      </c>
      <c r="S101" s="50">
        <v>186000000</v>
      </c>
      <c r="T101" s="50">
        <v>522000000</v>
      </c>
      <c r="U101" s="51">
        <v>2586000000</v>
      </c>
      <c r="V101" s="49">
        <v>351000000</v>
      </c>
      <c r="W101" s="50">
        <v>25000000</v>
      </c>
      <c r="X101" s="50"/>
      <c r="Y101" s="50">
        <v>124000000</v>
      </c>
      <c r="Z101" s="51">
        <v>202000000</v>
      </c>
      <c r="AA101" s="52"/>
      <c r="AB101" s="53">
        <v>7032000000</v>
      </c>
      <c r="AC101" s="49">
        <v>-3017000000</v>
      </c>
      <c r="AD101" s="50">
        <v>158000000</v>
      </c>
      <c r="AE101" s="50"/>
      <c r="AF101" s="50"/>
      <c r="AG101" s="50">
        <v>-3175000000</v>
      </c>
      <c r="AH101" s="50"/>
      <c r="AI101" s="50"/>
      <c r="AJ101" s="51"/>
      <c r="AK101" s="49"/>
      <c r="AL101" s="50"/>
      <c r="AM101" s="51"/>
      <c r="AN101" s="49">
        <v>0</v>
      </c>
      <c r="AO101" s="50"/>
      <c r="AP101" s="50"/>
      <c r="AQ101" s="50"/>
      <c r="AR101" s="51"/>
      <c r="AS101" s="54">
        <v>-61000000</v>
      </c>
      <c r="AT101" s="50"/>
      <c r="AU101" s="55">
        <v>-3078000000</v>
      </c>
      <c r="AV101" s="51">
        <v>-2312000000</v>
      </c>
      <c r="AW101" s="49">
        <v>-1661000000</v>
      </c>
      <c r="AX101" s="51">
        <v>145000000</v>
      </c>
      <c r="AY101" s="52">
        <v>-1806000000</v>
      </c>
      <c r="AZ101" s="54">
        <v>-1936000000</v>
      </c>
      <c r="BA101" s="51">
        <v>130000000</v>
      </c>
      <c r="BB101" s="49"/>
      <c r="BC101" s="50"/>
      <c r="BD101" s="51"/>
      <c r="BE101" s="54">
        <v>-50000000</v>
      </c>
      <c r="BF101" s="50"/>
      <c r="BG101" s="55">
        <v>-4023000000</v>
      </c>
      <c r="BH101" s="50">
        <v>-69000000</v>
      </c>
      <c r="BI101" s="51"/>
      <c r="BJ101" s="54">
        <v>-69000000</v>
      </c>
      <c r="BK101" s="50"/>
      <c r="BL101" s="56">
        <v>-69000000</v>
      </c>
    </row>
    <row r="102" spans="1:64" x14ac:dyDescent="0.2">
      <c r="A102" s="47" t="s">
        <v>313</v>
      </c>
      <c r="B102" s="47" t="s">
        <v>314</v>
      </c>
      <c r="C102" s="47">
        <v>128066</v>
      </c>
      <c r="D102" s="47" t="s">
        <v>16</v>
      </c>
      <c r="E102" s="47">
        <v>2018</v>
      </c>
      <c r="F102" s="47" t="s">
        <v>1292</v>
      </c>
      <c r="G102" s="48">
        <v>43465</v>
      </c>
      <c r="H102" s="48">
        <v>43515</v>
      </c>
      <c r="I102" s="48">
        <v>43515</v>
      </c>
      <c r="J102" s="47">
        <v>582000000</v>
      </c>
      <c r="K102" s="47">
        <v>584000000</v>
      </c>
      <c r="L102" s="47" t="s">
        <v>1700</v>
      </c>
      <c r="M102" s="49">
        <v>2101000000</v>
      </c>
      <c r="N102" s="50"/>
      <c r="O102" s="50"/>
      <c r="P102" s="51"/>
      <c r="Q102" s="52">
        <v>498000000</v>
      </c>
      <c r="R102" s="49">
        <v>400000000</v>
      </c>
      <c r="S102" s="50">
        <v>267000000</v>
      </c>
      <c r="T102" s="50">
        <v>8000000</v>
      </c>
      <c r="U102" s="51">
        <v>125000000</v>
      </c>
      <c r="V102" s="49">
        <v>-407000000</v>
      </c>
      <c r="W102" s="50">
        <v>-365000000</v>
      </c>
      <c r="X102" s="50"/>
      <c r="Y102" s="50">
        <v>-4000000</v>
      </c>
      <c r="Z102" s="51">
        <v>-38000000</v>
      </c>
      <c r="AA102" s="52"/>
      <c r="AB102" s="53">
        <v>2592000000</v>
      </c>
      <c r="AC102" s="49">
        <v>-377000000</v>
      </c>
      <c r="AD102" s="50"/>
      <c r="AE102" s="50"/>
      <c r="AF102" s="50"/>
      <c r="AG102" s="50">
        <v>-377000000</v>
      </c>
      <c r="AH102" s="50">
        <v>-377000000</v>
      </c>
      <c r="AI102" s="50"/>
      <c r="AJ102" s="51"/>
      <c r="AK102" s="49">
        <v>60000000</v>
      </c>
      <c r="AL102" s="50">
        <v>2203000000</v>
      </c>
      <c r="AM102" s="51">
        <v>-2143000000</v>
      </c>
      <c r="AN102" s="49">
        <v>-1111000000</v>
      </c>
      <c r="AO102" s="50"/>
      <c r="AP102" s="50"/>
      <c r="AQ102" s="50"/>
      <c r="AR102" s="51">
        <v>-1111000000</v>
      </c>
      <c r="AS102" s="54">
        <v>-199000000</v>
      </c>
      <c r="AT102" s="50"/>
      <c r="AU102" s="55">
        <v>-1627000000</v>
      </c>
      <c r="AV102" s="51">
        <v>-468000000</v>
      </c>
      <c r="AW102" s="49">
        <v>-141000000</v>
      </c>
      <c r="AX102" s="51">
        <v>-75000000</v>
      </c>
      <c r="AY102" s="52">
        <v>-66000000</v>
      </c>
      <c r="AZ102" s="54">
        <v>-91000000</v>
      </c>
      <c r="BA102" s="51">
        <v>25000000</v>
      </c>
      <c r="BB102" s="49">
        <v>-1080000000</v>
      </c>
      <c r="BC102" s="50">
        <v>181000000</v>
      </c>
      <c r="BD102" s="51">
        <v>-1261000000</v>
      </c>
      <c r="BE102" s="54">
        <v>-4000000</v>
      </c>
      <c r="BF102" s="50"/>
      <c r="BG102" s="55">
        <v>-1693000000</v>
      </c>
      <c r="BH102" s="50">
        <v>-728000000</v>
      </c>
      <c r="BI102" s="51"/>
      <c r="BJ102" s="54">
        <v>-728000000</v>
      </c>
      <c r="BK102" s="50">
        <v>-36000000</v>
      </c>
      <c r="BL102" s="56">
        <v>-764000000</v>
      </c>
    </row>
    <row r="103" spans="1:64" x14ac:dyDescent="0.2">
      <c r="A103" s="47" t="s">
        <v>301</v>
      </c>
      <c r="B103" s="47" t="s">
        <v>302</v>
      </c>
      <c r="C103" s="47">
        <v>131663</v>
      </c>
      <c r="D103" s="47" t="s">
        <v>16</v>
      </c>
      <c r="E103" s="47">
        <v>2018</v>
      </c>
      <c r="F103" s="47" t="s">
        <v>1292</v>
      </c>
      <c r="G103" s="48">
        <v>43465</v>
      </c>
      <c r="H103" s="48">
        <v>43511</v>
      </c>
      <c r="I103" s="48">
        <v>43511</v>
      </c>
      <c r="J103" s="47">
        <v>136030000</v>
      </c>
      <c r="K103" s="47">
        <v>145934000</v>
      </c>
      <c r="L103" s="47" t="s">
        <v>1701</v>
      </c>
      <c r="M103" s="49">
        <v>575667000</v>
      </c>
      <c r="N103" s="50"/>
      <c r="O103" s="50"/>
      <c r="P103" s="51"/>
      <c r="Q103" s="52">
        <v>78983000</v>
      </c>
      <c r="R103" s="49">
        <v>350441000</v>
      </c>
      <c r="S103" s="50">
        <v>203619000</v>
      </c>
      <c r="T103" s="50">
        <v>-13156000</v>
      </c>
      <c r="U103" s="51">
        <v>159978000</v>
      </c>
      <c r="V103" s="49">
        <v>30254000</v>
      </c>
      <c r="W103" s="50">
        <v>18703000</v>
      </c>
      <c r="X103" s="50">
        <v>-8239000</v>
      </c>
      <c r="Y103" s="50">
        <v>6804000</v>
      </c>
      <c r="Z103" s="51">
        <v>12986000</v>
      </c>
      <c r="AA103" s="52">
        <v>0</v>
      </c>
      <c r="AB103" s="53">
        <v>1035345000</v>
      </c>
      <c r="AC103" s="49">
        <v>-72564000</v>
      </c>
      <c r="AD103" s="50"/>
      <c r="AE103" s="50"/>
      <c r="AF103" s="50"/>
      <c r="AG103" s="50">
        <v>-72564000</v>
      </c>
      <c r="AH103" s="50">
        <v>-69354000</v>
      </c>
      <c r="AI103" s="50">
        <v>-3210000</v>
      </c>
      <c r="AJ103" s="51"/>
      <c r="AK103" s="49">
        <v>456875000</v>
      </c>
      <c r="AL103" s="50">
        <v>923562000</v>
      </c>
      <c r="AM103" s="51">
        <v>-466687000</v>
      </c>
      <c r="AN103" s="49">
        <v>-248929000</v>
      </c>
      <c r="AO103" s="50"/>
      <c r="AP103" s="50"/>
      <c r="AQ103" s="50"/>
      <c r="AR103" s="51">
        <v>-248929000</v>
      </c>
      <c r="AS103" s="54">
        <v>-3202000</v>
      </c>
      <c r="AT103" s="50">
        <v>0</v>
      </c>
      <c r="AU103" s="55">
        <v>132180000</v>
      </c>
      <c r="AV103" s="51">
        <v>-46799000</v>
      </c>
      <c r="AW103" s="49">
        <v>-278660000</v>
      </c>
      <c r="AX103" s="51"/>
      <c r="AY103" s="52"/>
      <c r="AZ103" s="54"/>
      <c r="BA103" s="51"/>
      <c r="BB103" s="49">
        <v>-1260989000</v>
      </c>
      <c r="BC103" s="50">
        <v>164000</v>
      </c>
      <c r="BD103" s="51">
        <v>-1261153000</v>
      </c>
      <c r="BE103" s="54">
        <v>-71593000</v>
      </c>
      <c r="BF103" s="50"/>
      <c r="BG103" s="55">
        <v>-1658041000</v>
      </c>
      <c r="BH103" s="50">
        <v>-490516000</v>
      </c>
      <c r="BI103" s="51"/>
      <c r="BJ103" s="54">
        <v>-490516000</v>
      </c>
      <c r="BK103" s="50">
        <v>-5848000</v>
      </c>
      <c r="BL103" s="56">
        <v>-496364000</v>
      </c>
    </row>
    <row r="104" spans="1:64" x14ac:dyDescent="0.2">
      <c r="A104" s="47" t="s">
        <v>358</v>
      </c>
      <c r="B104" s="47" t="s">
        <v>359</v>
      </c>
      <c r="C104" s="47">
        <v>256275</v>
      </c>
      <c r="D104" s="47" t="s">
        <v>16</v>
      </c>
      <c r="E104" s="47">
        <v>2018</v>
      </c>
      <c r="F104" s="47" t="s">
        <v>1292</v>
      </c>
      <c r="G104" s="48">
        <v>43465</v>
      </c>
      <c r="H104" s="48">
        <v>43524</v>
      </c>
      <c r="I104" s="48">
        <v>43524</v>
      </c>
      <c r="J104" s="47">
        <v>1044000000</v>
      </c>
      <c r="K104" s="47">
        <v>1044000000</v>
      </c>
      <c r="L104" s="47" t="s">
        <v>1702</v>
      </c>
      <c r="M104" s="49"/>
      <c r="N104" s="50"/>
      <c r="O104" s="50"/>
      <c r="P104" s="51"/>
      <c r="Q104" s="52"/>
      <c r="R104" s="49">
        <v>8865000000</v>
      </c>
      <c r="S104" s="50"/>
      <c r="T104" s="50"/>
      <c r="U104" s="51"/>
      <c r="V104" s="49"/>
      <c r="W104" s="50"/>
      <c r="X104" s="50"/>
      <c r="Y104" s="50"/>
      <c r="Z104" s="51"/>
      <c r="AA104" s="52"/>
      <c r="AB104" s="53">
        <v>8865000000</v>
      </c>
      <c r="AC104" s="49">
        <v>-2037000000</v>
      </c>
      <c r="AD104" s="50"/>
      <c r="AE104" s="50"/>
      <c r="AF104" s="50"/>
      <c r="AG104" s="50"/>
      <c r="AH104" s="50"/>
      <c r="AI104" s="50"/>
      <c r="AJ104" s="51"/>
      <c r="AK104" s="49"/>
      <c r="AL104" s="50"/>
      <c r="AM104" s="51"/>
      <c r="AN104" s="49">
        <v>-41394000000</v>
      </c>
      <c r="AO104" s="50"/>
      <c r="AP104" s="50"/>
      <c r="AQ104" s="50"/>
      <c r="AR104" s="51"/>
      <c r="AS104" s="54">
        <v>592000000</v>
      </c>
      <c r="AT104" s="50"/>
      <c r="AU104" s="55">
        <v>-42839000000</v>
      </c>
      <c r="AV104" s="51">
        <v>-2038000000</v>
      </c>
      <c r="AW104" s="49">
        <v>38265000000</v>
      </c>
      <c r="AX104" s="51"/>
      <c r="AY104" s="52"/>
      <c r="AZ104" s="54"/>
      <c r="BA104" s="51"/>
      <c r="BB104" s="49">
        <v>242000000</v>
      </c>
      <c r="BC104" s="50">
        <v>242000000</v>
      </c>
      <c r="BD104" s="51">
        <v>0</v>
      </c>
      <c r="BE104" s="54">
        <v>-96000000</v>
      </c>
      <c r="BF104" s="50"/>
      <c r="BG104" s="55">
        <v>36373000000</v>
      </c>
      <c r="BH104" s="50">
        <v>2399000000</v>
      </c>
      <c r="BI104" s="51"/>
      <c r="BJ104" s="54">
        <v>2399000000</v>
      </c>
      <c r="BK104" s="50">
        <v>-4000000</v>
      </c>
      <c r="BL104" s="56">
        <v>2395000000</v>
      </c>
    </row>
    <row r="105" spans="1:64" x14ac:dyDescent="0.2">
      <c r="A105" s="47" t="s">
        <v>286</v>
      </c>
      <c r="B105" s="47" t="s">
        <v>287</v>
      </c>
      <c r="C105" s="47">
        <v>248396</v>
      </c>
      <c r="D105" s="47" t="s">
        <v>16</v>
      </c>
      <c r="E105" s="47">
        <v>2018</v>
      </c>
      <c r="F105" s="47" t="s">
        <v>1292</v>
      </c>
      <c r="G105" s="48">
        <v>43465</v>
      </c>
      <c r="H105" s="48">
        <v>43518</v>
      </c>
      <c r="I105" s="48">
        <v>43518</v>
      </c>
      <c r="J105" s="47">
        <v>1898000000</v>
      </c>
      <c r="K105" s="47">
        <v>1914000000</v>
      </c>
      <c r="L105" s="47" t="s">
        <v>1703</v>
      </c>
      <c r="M105" s="49">
        <v>14860000000</v>
      </c>
      <c r="N105" s="50"/>
      <c r="O105" s="50"/>
      <c r="P105" s="51"/>
      <c r="Q105" s="52">
        <v>19419000000</v>
      </c>
      <c r="R105" s="49">
        <v>-2326000000</v>
      </c>
      <c r="S105" s="50"/>
      <c r="T105" s="50">
        <v>1050000000</v>
      </c>
      <c r="U105" s="51">
        <v>-3376000000</v>
      </c>
      <c r="V105" s="49">
        <v>-1335000000</v>
      </c>
      <c r="W105" s="50">
        <v>418000000</v>
      </c>
      <c r="X105" s="50"/>
      <c r="Y105" s="50"/>
      <c r="Z105" s="51">
        <v>-1753000000</v>
      </c>
      <c r="AA105" s="52"/>
      <c r="AB105" s="53">
        <v>30618000000</v>
      </c>
      <c r="AC105" s="49">
        <v>-11400000000</v>
      </c>
      <c r="AD105" s="50">
        <v>2392000000</v>
      </c>
      <c r="AE105" s="50">
        <v>2392000000</v>
      </c>
      <c r="AF105" s="50"/>
      <c r="AG105" s="50"/>
      <c r="AH105" s="50"/>
      <c r="AI105" s="50"/>
      <c r="AJ105" s="51">
        <v>-13792000000</v>
      </c>
      <c r="AK105" s="49">
        <v>-51000000</v>
      </c>
      <c r="AL105" s="50"/>
      <c r="AM105" s="51"/>
      <c r="AN105" s="49"/>
      <c r="AO105" s="50"/>
      <c r="AP105" s="50"/>
      <c r="AQ105" s="50"/>
      <c r="AR105" s="51"/>
      <c r="AS105" s="54">
        <v>-839000000</v>
      </c>
      <c r="AT105" s="50"/>
      <c r="AU105" s="55">
        <v>-12290000000</v>
      </c>
      <c r="AV105" s="51">
        <v>-8502000000</v>
      </c>
      <c r="AW105" s="49">
        <v>-5106000000</v>
      </c>
      <c r="AX105" s="51"/>
      <c r="AY105" s="52"/>
      <c r="AZ105" s="54"/>
      <c r="BA105" s="51"/>
      <c r="BB105" s="49"/>
      <c r="BC105" s="50"/>
      <c r="BD105" s="51"/>
      <c r="BE105" s="54">
        <v>-91000000</v>
      </c>
      <c r="BF105" s="50"/>
      <c r="BG105" s="55">
        <v>-13699000000</v>
      </c>
      <c r="BH105" s="50">
        <v>4629000000</v>
      </c>
      <c r="BI105" s="51"/>
      <c r="BJ105" s="54">
        <v>4629000000</v>
      </c>
      <c r="BK105" s="50">
        <v>-91000000</v>
      </c>
      <c r="BL105" s="56">
        <v>4538000000</v>
      </c>
    </row>
    <row r="106" spans="1:64" x14ac:dyDescent="0.2">
      <c r="A106" s="47" t="s">
        <v>325</v>
      </c>
      <c r="B106" s="47" t="s">
        <v>326</v>
      </c>
      <c r="C106" s="47">
        <v>378119</v>
      </c>
      <c r="D106" s="47" t="s">
        <v>16</v>
      </c>
      <c r="E106" s="47">
        <v>2018</v>
      </c>
      <c r="F106" s="47" t="s">
        <v>1292</v>
      </c>
      <c r="G106" s="48">
        <v>43465</v>
      </c>
      <c r="H106" s="48">
        <v>43516</v>
      </c>
      <c r="I106" s="48">
        <v>43516</v>
      </c>
      <c r="J106" s="47">
        <v>170925000</v>
      </c>
      <c r="K106" s="47">
        <v>171249000</v>
      </c>
      <c r="L106" s="47" t="s">
        <v>1704</v>
      </c>
      <c r="M106" s="49">
        <v>2286000000</v>
      </c>
      <c r="N106" s="50"/>
      <c r="O106" s="50"/>
      <c r="P106" s="51"/>
      <c r="Q106" s="52">
        <v>1478000000</v>
      </c>
      <c r="R106" s="49">
        <v>-992000000</v>
      </c>
      <c r="S106" s="50">
        <v>82000000</v>
      </c>
      <c r="T106" s="50">
        <v>605000000</v>
      </c>
      <c r="U106" s="51">
        <v>-1679000000</v>
      </c>
      <c r="V106" s="49">
        <v>4000000</v>
      </c>
      <c r="W106" s="50">
        <v>-35000000</v>
      </c>
      <c r="X106" s="50">
        <v>-12000000</v>
      </c>
      <c r="Y106" s="50">
        <v>1000000</v>
      </c>
      <c r="Z106" s="51">
        <v>50000000</v>
      </c>
      <c r="AA106" s="52"/>
      <c r="AB106" s="53">
        <v>2776000000</v>
      </c>
      <c r="AC106" s="49">
        <v>-2361000000</v>
      </c>
      <c r="AD106" s="50">
        <v>361000000</v>
      </c>
      <c r="AE106" s="50"/>
      <c r="AF106" s="50"/>
      <c r="AG106" s="50">
        <v>-226000000</v>
      </c>
      <c r="AH106" s="50">
        <v>-226000000</v>
      </c>
      <c r="AI106" s="50"/>
      <c r="AJ106" s="51">
        <v>-2496000000</v>
      </c>
      <c r="AK106" s="49"/>
      <c r="AL106" s="50"/>
      <c r="AM106" s="51"/>
      <c r="AN106" s="49">
        <v>0</v>
      </c>
      <c r="AO106" s="50"/>
      <c r="AP106" s="50">
        <v>0</v>
      </c>
      <c r="AQ106" s="50"/>
      <c r="AR106" s="51"/>
      <c r="AS106" s="54">
        <v>-73000000</v>
      </c>
      <c r="AT106" s="50"/>
      <c r="AU106" s="55">
        <v>-2434000000</v>
      </c>
      <c r="AV106" s="51"/>
      <c r="AW106" s="49">
        <v>-175000000</v>
      </c>
      <c r="AX106" s="51"/>
      <c r="AY106" s="52"/>
      <c r="AZ106" s="54"/>
      <c r="BA106" s="51"/>
      <c r="BB106" s="49">
        <v>-64000000</v>
      </c>
      <c r="BC106" s="50">
        <v>0</v>
      </c>
      <c r="BD106" s="51">
        <v>-64000000</v>
      </c>
      <c r="BE106" s="54">
        <v>-103000000</v>
      </c>
      <c r="BF106" s="50"/>
      <c r="BG106" s="55">
        <v>-342000000</v>
      </c>
      <c r="BH106" s="50">
        <v>0</v>
      </c>
      <c r="BI106" s="51"/>
      <c r="BJ106" s="54">
        <v>0</v>
      </c>
      <c r="BK106" s="50"/>
      <c r="BL106" s="56">
        <v>0</v>
      </c>
    </row>
    <row r="107" spans="1:64" x14ac:dyDescent="0.2">
      <c r="A107" s="47" t="s">
        <v>397</v>
      </c>
      <c r="B107" s="47" t="s">
        <v>398</v>
      </c>
      <c r="C107" s="47">
        <v>189087</v>
      </c>
      <c r="D107" s="47" t="s">
        <v>16</v>
      </c>
      <c r="E107" s="47">
        <v>2018</v>
      </c>
      <c r="F107" s="47" t="s">
        <v>1292</v>
      </c>
      <c r="G107" s="48">
        <v>43465</v>
      </c>
      <c r="H107" s="48">
        <v>43497</v>
      </c>
      <c r="I107" s="48">
        <v>43524</v>
      </c>
      <c r="J107" s="47">
        <v>654200000</v>
      </c>
      <c r="K107" s="47">
        <v>654900000</v>
      </c>
      <c r="L107" s="47" t="s">
        <v>1705</v>
      </c>
      <c r="M107" s="49">
        <v>2549000000</v>
      </c>
      <c r="N107" s="50"/>
      <c r="O107" s="50"/>
      <c r="P107" s="51"/>
      <c r="Q107" s="52">
        <v>2280000000</v>
      </c>
      <c r="R107" s="49">
        <v>185000000</v>
      </c>
      <c r="S107" s="50"/>
      <c r="T107" s="50"/>
      <c r="U107" s="51">
        <v>185000000</v>
      </c>
      <c r="V107" s="49">
        <v>-241000000</v>
      </c>
      <c r="W107" s="50">
        <v>-110000000</v>
      </c>
      <c r="X107" s="50">
        <v>-29000000</v>
      </c>
      <c r="Y107" s="50">
        <v>67000000</v>
      </c>
      <c r="Z107" s="51">
        <v>-169000000</v>
      </c>
      <c r="AA107" s="52"/>
      <c r="AB107" s="53">
        <v>4773000000</v>
      </c>
      <c r="AC107" s="49">
        <v>-2026000000</v>
      </c>
      <c r="AD107" s="50">
        <v>2379000000</v>
      </c>
      <c r="AE107" s="50">
        <v>2379000000</v>
      </c>
      <c r="AF107" s="50"/>
      <c r="AG107" s="50">
        <v>-4405000000</v>
      </c>
      <c r="AH107" s="50">
        <v>-4405000000</v>
      </c>
      <c r="AI107" s="50"/>
      <c r="AJ107" s="51"/>
      <c r="AK107" s="49">
        <v>-90000000</v>
      </c>
      <c r="AL107" s="50">
        <v>1804000000</v>
      </c>
      <c r="AM107" s="51">
        <v>-1894000000</v>
      </c>
      <c r="AN107" s="49">
        <v>36000000</v>
      </c>
      <c r="AO107" s="50">
        <v>36000000</v>
      </c>
      <c r="AP107" s="50"/>
      <c r="AQ107" s="50"/>
      <c r="AR107" s="51"/>
      <c r="AS107" s="54">
        <v>-332000000</v>
      </c>
      <c r="AT107" s="50"/>
      <c r="AU107" s="55">
        <v>-2412000000</v>
      </c>
      <c r="AV107" s="51">
        <v>-2185000000</v>
      </c>
      <c r="AW107" s="49">
        <v>-2284000000</v>
      </c>
      <c r="AX107" s="51">
        <v>-2964000000</v>
      </c>
      <c r="AY107" s="52">
        <v>680000000</v>
      </c>
      <c r="AZ107" s="54">
        <v>-5682000000</v>
      </c>
      <c r="BA107" s="51">
        <v>6362000000</v>
      </c>
      <c r="BB107" s="49">
        <v>2519000000</v>
      </c>
      <c r="BC107" s="50">
        <v>2519000000</v>
      </c>
      <c r="BD107" s="51"/>
      <c r="BE107" s="54">
        <v>-205000000</v>
      </c>
      <c r="BF107" s="50"/>
      <c r="BG107" s="55">
        <v>-2155000000</v>
      </c>
      <c r="BH107" s="50">
        <v>206000000</v>
      </c>
      <c r="BI107" s="51"/>
      <c r="BJ107" s="54">
        <v>206000000</v>
      </c>
      <c r="BK107" s="50"/>
      <c r="BL107" s="56">
        <v>206000000</v>
      </c>
    </row>
    <row r="108" spans="1:64" x14ac:dyDescent="0.2">
      <c r="A108" s="47" t="s">
        <v>373</v>
      </c>
      <c r="B108" s="47" t="s">
        <v>374</v>
      </c>
      <c r="C108" s="47">
        <v>231789</v>
      </c>
      <c r="D108" s="47" t="s">
        <v>16</v>
      </c>
      <c r="E108" s="47">
        <v>2018</v>
      </c>
      <c r="F108" s="47" t="s">
        <v>1292</v>
      </c>
      <c r="G108" s="48">
        <v>43465</v>
      </c>
      <c r="H108" s="48">
        <v>43511</v>
      </c>
      <c r="I108" s="48">
        <v>43511</v>
      </c>
      <c r="J108" s="47">
        <v>691000000</v>
      </c>
      <c r="K108" s="47">
        <v>694000000</v>
      </c>
      <c r="L108" s="47" t="s">
        <v>1706</v>
      </c>
      <c r="M108" s="49">
        <v>3935000000</v>
      </c>
      <c r="N108" s="50"/>
      <c r="O108" s="50"/>
      <c r="P108" s="51"/>
      <c r="Q108" s="52">
        <v>2329000000</v>
      </c>
      <c r="R108" s="49">
        <v>327000000</v>
      </c>
      <c r="S108" s="50"/>
      <c r="T108" s="50">
        <v>1364000000</v>
      </c>
      <c r="U108" s="51">
        <v>-1037000000</v>
      </c>
      <c r="V108" s="49">
        <v>423000000</v>
      </c>
      <c r="W108" s="50">
        <v>108000000</v>
      </c>
      <c r="X108" s="50">
        <v>324000000</v>
      </c>
      <c r="Y108" s="50"/>
      <c r="Z108" s="51">
        <v>-9000000</v>
      </c>
      <c r="AA108" s="52"/>
      <c r="AB108" s="53">
        <v>7014000000</v>
      </c>
      <c r="AC108" s="49">
        <v>-1464000000</v>
      </c>
      <c r="AD108" s="50"/>
      <c r="AE108" s="50"/>
      <c r="AF108" s="50"/>
      <c r="AG108" s="50"/>
      <c r="AH108" s="50"/>
      <c r="AI108" s="50"/>
      <c r="AJ108" s="51"/>
      <c r="AK108" s="49"/>
      <c r="AL108" s="50"/>
      <c r="AM108" s="51"/>
      <c r="AN108" s="49">
        <v>0</v>
      </c>
      <c r="AO108" s="50"/>
      <c r="AP108" s="50">
        <v>0</v>
      </c>
      <c r="AQ108" s="50"/>
      <c r="AR108" s="51"/>
      <c r="AS108" s="54">
        <v>-2929000000</v>
      </c>
      <c r="AT108" s="50"/>
      <c r="AU108" s="55">
        <v>-4393000000</v>
      </c>
      <c r="AV108" s="51">
        <v>-909000000</v>
      </c>
      <c r="AW108" s="49">
        <v>700000000</v>
      </c>
      <c r="AX108" s="51">
        <v>7000000</v>
      </c>
      <c r="AY108" s="52">
        <v>693000000</v>
      </c>
      <c r="AZ108" s="54">
        <v>-3052000000</v>
      </c>
      <c r="BA108" s="51">
        <v>3745000000</v>
      </c>
      <c r="BB108" s="49">
        <v>-1575000000</v>
      </c>
      <c r="BC108" s="50"/>
      <c r="BD108" s="51">
        <v>-1575000000</v>
      </c>
      <c r="BE108" s="54">
        <v>58000000</v>
      </c>
      <c r="BF108" s="50"/>
      <c r="BG108" s="55">
        <v>-1726000000</v>
      </c>
      <c r="BH108" s="50">
        <v>895000000</v>
      </c>
      <c r="BI108" s="51"/>
      <c r="BJ108" s="54">
        <v>895000000</v>
      </c>
      <c r="BK108" s="50"/>
      <c r="BL108" s="56">
        <v>895000000</v>
      </c>
    </row>
    <row r="109" spans="1:64" x14ac:dyDescent="0.2">
      <c r="A109" s="47" t="s">
        <v>418</v>
      </c>
      <c r="B109" s="47" t="s">
        <v>419</v>
      </c>
      <c r="C109" s="47">
        <v>546332</v>
      </c>
      <c r="D109" s="47" t="s">
        <v>16</v>
      </c>
      <c r="E109" s="47">
        <v>2018</v>
      </c>
      <c r="F109" s="47" t="s">
        <v>1292</v>
      </c>
      <c r="G109" s="48">
        <v>43465</v>
      </c>
      <c r="H109" s="48">
        <v>43507</v>
      </c>
      <c r="I109" s="48">
        <v>43875</v>
      </c>
      <c r="J109" s="47">
        <v>2301000000</v>
      </c>
      <c r="K109" s="47">
        <v>2315500000</v>
      </c>
      <c r="L109" s="47" t="s">
        <v>420</v>
      </c>
      <c r="M109" s="49">
        <v>4000000000</v>
      </c>
      <c r="N109" s="50"/>
      <c r="O109" s="50"/>
      <c r="P109" s="51"/>
      <c r="Q109" s="52">
        <v>5918000000</v>
      </c>
      <c r="R109" s="49">
        <v>171000000</v>
      </c>
      <c r="S109" s="50"/>
      <c r="T109" s="50"/>
      <c r="U109" s="51"/>
      <c r="V109" s="49">
        <v>-5358000000</v>
      </c>
      <c r="W109" s="50"/>
      <c r="X109" s="50"/>
      <c r="Y109" s="50"/>
      <c r="Z109" s="51"/>
      <c r="AA109" s="52"/>
      <c r="AB109" s="53">
        <v>4731000000</v>
      </c>
      <c r="AC109" s="49">
        <v>-3833000000</v>
      </c>
      <c r="AD109" s="50"/>
      <c r="AE109" s="50"/>
      <c r="AF109" s="50"/>
      <c r="AG109" s="50"/>
      <c r="AH109" s="50"/>
      <c r="AI109" s="50"/>
      <c r="AJ109" s="51"/>
      <c r="AK109" s="49">
        <v>615000000</v>
      </c>
      <c r="AL109" s="50">
        <v>3402000000</v>
      </c>
      <c r="AM109" s="51">
        <v>-2787000000</v>
      </c>
      <c r="AN109" s="49">
        <v>182000000</v>
      </c>
      <c r="AO109" s="50"/>
      <c r="AP109" s="50"/>
      <c r="AQ109" s="50"/>
      <c r="AR109" s="51"/>
      <c r="AS109" s="54">
        <v>574000000</v>
      </c>
      <c r="AT109" s="50"/>
      <c r="AU109" s="55">
        <v>-2462000000</v>
      </c>
      <c r="AV109" s="51">
        <v>-3491000000</v>
      </c>
      <c r="AW109" s="49">
        <v>6669000000</v>
      </c>
      <c r="AX109" s="51">
        <v>223000000</v>
      </c>
      <c r="AY109" s="52">
        <v>6446000000</v>
      </c>
      <c r="AZ109" s="54">
        <v>-9009000000</v>
      </c>
      <c r="BA109" s="51">
        <v>15455000000</v>
      </c>
      <c r="BB109" s="49">
        <v>-4224000000</v>
      </c>
      <c r="BC109" s="50">
        <v>197000000</v>
      </c>
      <c r="BD109" s="51">
        <v>-4421000000</v>
      </c>
      <c r="BE109" s="54">
        <v>-872000000</v>
      </c>
      <c r="BF109" s="50"/>
      <c r="BG109" s="55">
        <v>-1918000000</v>
      </c>
      <c r="BH109" s="50">
        <v>351000000</v>
      </c>
      <c r="BI109" s="51"/>
      <c r="BJ109" s="54">
        <v>351000000</v>
      </c>
      <c r="BK109" s="50">
        <v>-344000000</v>
      </c>
      <c r="BL109" s="56">
        <v>7000000</v>
      </c>
    </row>
    <row r="110" spans="1:64" x14ac:dyDescent="0.2">
      <c r="A110" s="47" t="s">
        <v>370</v>
      </c>
      <c r="B110" s="47" t="s">
        <v>371</v>
      </c>
      <c r="C110" s="47">
        <v>373449</v>
      </c>
      <c r="D110" s="47" t="s">
        <v>16</v>
      </c>
      <c r="E110" s="47">
        <v>2018</v>
      </c>
      <c r="F110" s="47" t="s">
        <v>1292</v>
      </c>
      <c r="G110" s="48">
        <v>43404</v>
      </c>
      <c r="H110" s="48">
        <v>43451</v>
      </c>
      <c r="I110" s="48">
        <v>43451</v>
      </c>
      <c r="J110" s="47">
        <v>322600000</v>
      </c>
      <c r="K110" s="47">
        <v>327300000</v>
      </c>
      <c r="L110" s="47" t="s">
        <v>1707</v>
      </c>
      <c r="M110" s="49">
        <v>2370600000</v>
      </c>
      <c r="N110" s="50"/>
      <c r="O110" s="50"/>
      <c r="P110" s="51"/>
      <c r="Q110" s="52">
        <v>1927100000</v>
      </c>
      <c r="R110" s="49">
        <v>1603100000</v>
      </c>
      <c r="S110" s="50">
        <v>83800000</v>
      </c>
      <c r="T110" s="50"/>
      <c r="U110" s="51">
        <v>1519300000</v>
      </c>
      <c r="V110" s="49">
        <v>-4080500000</v>
      </c>
      <c r="W110" s="50">
        <v>-1531100000</v>
      </c>
      <c r="X110" s="50">
        <v>-1772300000</v>
      </c>
      <c r="Y110" s="50"/>
      <c r="Z110" s="51">
        <v>-777100000</v>
      </c>
      <c r="AA110" s="52"/>
      <c r="AB110" s="53">
        <v>1820300000</v>
      </c>
      <c r="AC110" s="49">
        <v>586300000</v>
      </c>
      <c r="AD110" s="50">
        <v>1482700000</v>
      </c>
      <c r="AE110" s="50">
        <v>1482700000</v>
      </c>
      <c r="AF110" s="50"/>
      <c r="AG110" s="50">
        <v>-896400000</v>
      </c>
      <c r="AH110" s="50">
        <v>-896400000</v>
      </c>
      <c r="AI110" s="50"/>
      <c r="AJ110" s="51"/>
      <c r="AK110" s="49">
        <v>-56200000</v>
      </c>
      <c r="AL110" s="50">
        <v>76600000</v>
      </c>
      <c r="AM110" s="51">
        <v>-132800000</v>
      </c>
      <c r="AN110" s="49">
        <v>-5089400000</v>
      </c>
      <c r="AO110" s="50">
        <v>155600000</v>
      </c>
      <c r="AP110" s="50"/>
      <c r="AQ110" s="50"/>
      <c r="AR110" s="51">
        <v>-5245000000</v>
      </c>
      <c r="AS110" s="54">
        <v>-3595100000</v>
      </c>
      <c r="AT110" s="50"/>
      <c r="AU110" s="55">
        <v>-8154400000</v>
      </c>
      <c r="AV110" s="51">
        <v>-805800000</v>
      </c>
      <c r="AW110" s="49">
        <v>2515700000</v>
      </c>
      <c r="AX110" s="51">
        <v>473200000</v>
      </c>
      <c r="AY110" s="52">
        <v>2042500000</v>
      </c>
      <c r="AZ110" s="54">
        <v>-6245300000</v>
      </c>
      <c r="BA110" s="51">
        <v>8287800000</v>
      </c>
      <c r="BB110" s="49">
        <v>-741000000</v>
      </c>
      <c r="BC110" s="50">
        <v>216900000</v>
      </c>
      <c r="BD110" s="51">
        <v>-957900000</v>
      </c>
      <c r="BE110" s="54">
        <v>-92500000</v>
      </c>
      <c r="BF110" s="50"/>
      <c r="BG110" s="55">
        <v>876400000</v>
      </c>
      <c r="BH110" s="50">
        <v>-5457700000</v>
      </c>
      <c r="BI110" s="51"/>
      <c r="BJ110" s="54">
        <v>-5457700000</v>
      </c>
      <c r="BK110" s="50">
        <v>26800000</v>
      </c>
      <c r="BL110" s="56">
        <v>-5430900000</v>
      </c>
    </row>
    <row r="111" spans="1:64" x14ac:dyDescent="0.2">
      <c r="A111" s="47" t="s">
        <v>391</v>
      </c>
      <c r="B111" s="47" t="s">
        <v>392</v>
      </c>
      <c r="C111" s="47">
        <v>80798</v>
      </c>
      <c r="D111" s="47" t="s">
        <v>16</v>
      </c>
      <c r="E111" s="47">
        <v>2018</v>
      </c>
      <c r="F111" s="47" t="s">
        <v>1292</v>
      </c>
      <c r="G111" s="48">
        <v>43524</v>
      </c>
      <c r="H111" s="48">
        <v>43546</v>
      </c>
      <c r="I111" s="48">
        <v>43546</v>
      </c>
      <c r="J111" s="47">
        <v>265155000</v>
      </c>
      <c r="K111" s="47">
        <v>266105000</v>
      </c>
      <c r="L111" s="47" t="s">
        <v>1708</v>
      </c>
      <c r="M111" s="49">
        <v>1589472000</v>
      </c>
      <c r="N111" s="50"/>
      <c r="O111" s="50"/>
      <c r="P111" s="51"/>
      <c r="Q111" s="52">
        <v>454134000</v>
      </c>
      <c r="R111" s="49">
        <v>136074000</v>
      </c>
      <c r="S111" s="50">
        <v>40879000</v>
      </c>
      <c r="T111" s="50">
        <v>52325000</v>
      </c>
      <c r="U111" s="51">
        <v>42870000</v>
      </c>
      <c r="V111" s="49">
        <v>-36130000</v>
      </c>
      <c r="W111" s="50"/>
      <c r="X111" s="50">
        <v>-521342000</v>
      </c>
      <c r="Y111" s="50">
        <v>375214000</v>
      </c>
      <c r="Z111" s="51">
        <v>109998000</v>
      </c>
      <c r="AA111" s="52"/>
      <c r="AB111" s="53">
        <v>2143550000</v>
      </c>
      <c r="AC111" s="49">
        <v>-731603000</v>
      </c>
      <c r="AD111" s="50">
        <v>2777000</v>
      </c>
      <c r="AE111" s="50">
        <v>2777000</v>
      </c>
      <c r="AF111" s="50"/>
      <c r="AG111" s="50">
        <v>-734380000</v>
      </c>
      <c r="AH111" s="50">
        <v>-734380000</v>
      </c>
      <c r="AI111" s="50"/>
      <c r="AJ111" s="51"/>
      <c r="AK111" s="49"/>
      <c r="AL111" s="50"/>
      <c r="AM111" s="51"/>
      <c r="AN111" s="49"/>
      <c r="AO111" s="50"/>
      <c r="AP111" s="50"/>
      <c r="AQ111" s="50"/>
      <c r="AR111" s="51"/>
      <c r="AS111" s="54"/>
      <c r="AT111" s="50"/>
      <c r="AU111" s="55">
        <v>-731603000</v>
      </c>
      <c r="AV111" s="51">
        <v>-306523000</v>
      </c>
      <c r="AW111" s="49">
        <v>-141126000</v>
      </c>
      <c r="AX111" s="51">
        <v>-63300000</v>
      </c>
      <c r="AY111" s="52">
        <v>-77826000</v>
      </c>
      <c r="AZ111" s="54">
        <v>-577321000</v>
      </c>
      <c r="BA111" s="51">
        <v>499495000</v>
      </c>
      <c r="BB111" s="49">
        <v>-1007494000</v>
      </c>
      <c r="BC111" s="50"/>
      <c r="BD111" s="51">
        <v>-1007494000</v>
      </c>
      <c r="BE111" s="54">
        <v>11242000</v>
      </c>
      <c r="BF111" s="50"/>
      <c r="BG111" s="55">
        <v>-1443901000</v>
      </c>
      <c r="BH111" s="50">
        <v>-31954000</v>
      </c>
      <c r="BI111" s="51"/>
      <c r="BJ111" s="54">
        <v>-31954000</v>
      </c>
      <c r="BK111" s="50"/>
      <c r="BL111" s="56">
        <v>-31954000</v>
      </c>
    </row>
    <row r="112" spans="1:64" x14ac:dyDescent="0.2">
      <c r="A112" s="47" t="s">
        <v>1000</v>
      </c>
      <c r="B112" s="47" t="s">
        <v>1001</v>
      </c>
      <c r="C112" s="47">
        <v>341807</v>
      </c>
      <c r="D112" s="47" t="s">
        <v>16</v>
      </c>
      <c r="E112" s="47">
        <v>2018</v>
      </c>
      <c r="F112" s="47" t="s">
        <v>1292</v>
      </c>
      <c r="G112" s="48">
        <v>43465</v>
      </c>
      <c r="H112" s="48">
        <v>43517</v>
      </c>
      <c r="I112" s="48">
        <v>43517</v>
      </c>
      <c r="J112" s="47">
        <v>136000000</v>
      </c>
      <c r="K112" s="47">
        <v>139000000</v>
      </c>
      <c r="L112" s="47" t="s">
        <v>1709</v>
      </c>
      <c r="M112" s="49">
        <v>788000000</v>
      </c>
      <c r="N112" s="50"/>
      <c r="O112" s="50"/>
      <c r="P112" s="51"/>
      <c r="Q112" s="52">
        <v>309000000</v>
      </c>
      <c r="R112" s="49">
        <v>152000000</v>
      </c>
      <c r="S112" s="50"/>
      <c r="T112" s="50"/>
      <c r="U112" s="51"/>
      <c r="V112" s="49">
        <v>-49000000</v>
      </c>
      <c r="W112" s="50"/>
      <c r="X112" s="50"/>
      <c r="Y112" s="50"/>
      <c r="Z112" s="51"/>
      <c r="AA112" s="52"/>
      <c r="AB112" s="53">
        <v>1200000000</v>
      </c>
      <c r="AC112" s="49">
        <v>-383000000</v>
      </c>
      <c r="AD112" s="50"/>
      <c r="AE112" s="50"/>
      <c r="AF112" s="50"/>
      <c r="AG112" s="50"/>
      <c r="AH112" s="50"/>
      <c r="AI112" s="50"/>
      <c r="AJ112" s="51"/>
      <c r="AK112" s="49"/>
      <c r="AL112" s="50"/>
      <c r="AM112" s="51"/>
      <c r="AN112" s="49">
        <v>-419000000</v>
      </c>
      <c r="AO112" s="50"/>
      <c r="AP112" s="50"/>
      <c r="AQ112" s="50"/>
      <c r="AR112" s="51"/>
      <c r="AS112" s="54">
        <v>1000000</v>
      </c>
      <c r="AT112" s="50"/>
      <c r="AU112" s="55">
        <v>-801000000</v>
      </c>
      <c r="AV112" s="51">
        <v>-266000000</v>
      </c>
      <c r="AW112" s="49">
        <v>124000000</v>
      </c>
      <c r="AX112" s="51"/>
      <c r="AY112" s="52"/>
      <c r="AZ112" s="54"/>
      <c r="BA112" s="51"/>
      <c r="BB112" s="49">
        <v>-223000000</v>
      </c>
      <c r="BC112" s="50"/>
      <c r="BD112" s="51"/>
      <c r="BE112" s="54">
        <v>-36000000</v>
      </c>
      <c r="BF112" s="50"/>
      <c r="BG112" s="55">
        <v>-401000000</v>
      </c>
      <c r="BH112" s="50">
        <v>-2000000</v>
      </c>
      <c r="BI112" s="51"/>
      <c r="BJ112" s="54">
        <v>-2000000</v>
      </c>
      <c r="BK112" s="50"/>
      <c r="BL112" s="56">
        <v>-2000000</v>
      </c>
    </row>
    <row r="113" spans="1:64" x14ac:dyDescent="0.2">
      <c r="A113" s="47" t="s">
        <v>361</v>
      </c>
      <c r="B113" s="47" t="s">
        <v>362</v>
      </c>
      <c r="C113" s="47">
        <v>89750</v>
      </c>
      <c r="D113" s="47" t="s">
        <v>16</v>
      </c>
      <c r="E113" s="47">
        <v>2018</v>
      </c>
      <c r="F113" s="47" t="s">
        <v>1292</v>
      </c>
      <c r="G113" s="48">
        <v>43465</v>
      </c>
      <c r="H113" s="48">
        <v>43517</v>
      </c>
      <c r="I113" s="48">
        <v>43517</v>
      </c>
      <c r="J113" s="47">
        <v>700600000</v>
      </c>
      <c r="K113" s="47">
        <v>710200000</v>
      </c>
      <c r="L113" s="47" t="s">
        <v>1710</v>
      </c>
      <c r="M113" s="49">
        <v>2650900000</v>
      </c>
      <c r="N113" s="50"/>
      <c r="O113" s="50"/>
      <c r="P113" s="51"/>
      <c r="Q113" s="52">
        <v>1307700000</v>
      </c>
      <c r="R113" s="49">
        <v>153500000</v>
      </c>
      <c r="S113" s="50">
        <v>151400000</v>
      </c>
      <c r="T113" s="50"/>
      <c r="U113" s="51">
        <v>2100000</v>
      </c>
      <c r="V113" s="49">
        <v>-90100000</v>
      </c>
      <c r="W113" s="50">
        <v>-58300000</v>
      </c>
      <c r="X113" s="50">
        <v>-143300000</v>
      </c>
      <c r="Y113" s="50">
        <v>225800000</v>
      </c>
      <c r="Z113" s="51">
        <v>-114300000</v>
      </c>
      <c r="AA113" s="52">
        <v>0</v>
      </c>
      <c r="AB113" s="53">
        <v>4022000000</v>
      </c>
      <c r="AC113" s="49">
        <v>-649400000</v>
      </c>
      <c r="AD113" s="50">
        <v>6300000</v>
      </c>
      <c r="AE113" s="50">
        <v>6300000</v>
      </c>
      <c r="AF113" s="50"/>
      <c r="AG113" s="50">
        <v>-655700000</v>
      </c>
      <c r="AH113" s="50">
        <v>-655700000</v>
      </c>
      <c r="AI113" s="50"/>
      <c r="AJ113" s="51"/>
      <c r="AK113" s="49">
        <v>-126700000</v>
      </c>
      <c r="AL113" s="50">
        <v>22200000</v>
      </c>
      <c r="AM113" s="51">
        <v>-148900000</v>
      </c>
      <c r="AN113" s="49">
        <v>-2173300000</v>
      </c>
      <c r="AO113" s="50"/>
      <c r="AP113" s="50"/>
      <c r="AQ113" s="50"/>
      <c r="AR113" s="51">
        <v>-2173300000</v>
      </c>
      <c r="AS113" s="54">
        <v>0</v>
      </c>
      <c r="AT113" s="50">
        <v>0</v>
      </c>
      <c r="AU113" s="55">
        <v>-2949400000</v>
      </c>
      <c r="AV113" s="51">
        <v>-433400000</v>
      </c>
      <c r="AW113" s="49">
        <v>-442100000</v>
      </c>
      <c r="AX113" s="51">
        <v>65700000</v>
      </c>
      <c r="AY113" s="52">
        <v>-507800000</v>
      </c>
      <c r="AZ113" s="54">
        <v>-507800000</v>
      </c>
      <c r="BA113" s="51">
        <v>0</v>
      </c>
      <c r="BB113" s="49">
        <v>96000000</v>
      </c>
      <c r="BC113" s="50">
        <v>96000000</v>
      </c>
      <c r="BD113" s="51"/>
      <c r="BE113" s="54">
        <v>-17900000</v>
      </c>
      <c r="BF113" s="50">
        <v>0</v>
      </c>
      <c r="BG113" s="55">
        <v>-797400000</v>
      </c>
      <c r="BH113" s="50">
        <v>275200000</v>
      </c>
      <c r="BI113" s="51"/>
      <c r="BJ113" s="54">
        <v>275200000</v>
      </c>
      <c r="BK113" s="50">
        <v>-117700000</v>
      </c>
      <c r="BL113" s="56">
        <v>157500000</v>
      </c>
    </row>
    <row r="114" spans="1:64" x14ac:dyDescent="0.2">
      <c r="A114" s="47" t="s">
        <v>1138</v>
      </c>
      <c r="B114" s="47" t="s">
        <v>1139</v>
      </c>
      <c r="C114" s="47">
        <v>261356</v>
      </c>
      <c r="D114" s="47" t="s">
        <v>16</v>
      </c>
      <c r="E114" s="47">
        <v>2018</v>
      </c>
      <c r="F114" s="47" t="s">
        <v>1292</v>
      </c>
      <c r="G114" s="48">
        <v>43404</v>
      </c>
      <c r="H114" s="48">
        <v>43425</v>
      </c>
      <c r="I114" s="48">
        <v>43425</v>
      </c>
      <c r="J114" s="47">
        <v>1499000000</v>
      </c>
      <c r="K114" s="47">
        <v>1507000000</v>
      </c>
      <c r="L114" s="47" t="s">
        <v>1711</v>
      </c>
      <c r="M114" s="49">
        <v>13066000000</v>
      </c>
      <c r="N114" s="50"/>
      <c r="O114" s="50"/>
      <c r="P114" s="51"/>
      <c r="Q114" s="52">
        <v>3011000000</v>
      </c>
      <c r="R114" s="49">
        <v>-422000000</v>
      </c>
      <c r="S114" s="50"/>
      <c r="T114" s="50"/>
      <c r="U114" s="51"/>
      <c r="V114" s="49">
        <v>-1360000000</v>
      </c>
      <c r="W114" s="50"/>
      <c r="X114" s="50"/>
      <c r="Y114" s="50"/>
      <c r="Z114" s="51"/>
      <c r="AA114" s="52"/>
      <c r="AB114" s="53">
        <v>14295000000</v>
      </c>
      <c r="AC114" s="49">
        <v>-4465000000</v>
      </c>
      <c r="AD114" s="50"/>
      <c r="AE114" s="50"/>
      <c r="AF114" s="50"/>
      <c r="AG114" s="50"/>
      <c r="AH114" s="50"/>
      <c r="AI114" s="50"/>
      <c r="AJ114" s="51"/>
      <c r="AK114" s="49"/>
      <c r="AL114" s="50"/>
      <c r="AM114" s="51"/>
      <c r="AN114" s="49">
        <v>-1581000000</v>
      </c>
      <c r="AO114" s="50"/>
      <c r="AP114" s="50"/>
      <c r="AQ114" s="50"/>
      <c r="AR114" s="51"/>
      <c r="AS114" s="54">
        <v>710000000</v>
      </c>
      <c r="AT114" s="50"/>
      <c r="AU114" s="55">
        <v>-5336000000</v>
      </c>
      <c r="AV114" s="51">
        <v>-2515000000</v>
      </c>
      <c r="AW114" s="49">
        <v>-2583000000</v>
      </c>
      <c r="AX114" s="51"/>
      <c r="AY114" s="52"/>
      <c r="AZ114" s="54"/>
      <c r="BA114" s="51"/>
      <c r="BB114" s="49">
        <v>-3367000000</v>
      </c>
      <c r="BC114" s="50">
        <v>210000000</v>
      </c>
      <c r="BD114" s="51">
        <v>-3577000000</v>
      </c>
      <c r="BE114" s="54">
        <v>-378000000</v>
      </c>
      <c r="BF114" s="50"/>
      <c r="BG114" s="55">
        <v>-8843000000</v>
      </c>
      <c r="BH114" s="50">
        <v>116000000</v>
      </c>
      <c r="BI114" s="51"/>
      <c r="BJ114" s="54">
        <v>116000000</v>
      </c>
      <c r="BK114" s="50">
        <v>-25000000</v>
      </c>
      <c r="BL114" s="56">
        <v>91000000</v>
      </c>
    </row>
    <row r="115" spans="1:64" x14ac:dyDescent="0.2">
      <c r="A115" s="47" t="s">
        <v>385</v>
      </c>
      <c r="B115" s="47" t="s">
        <v>386</v>
      </c>
      <c r="C115" s="47">
        <v>120376</v>
      </c>
      <c r="D115" s="47" t="s">
        <v>16</v>
      </c>
      <c r="E115" s="47">
        <v>2018</v>
      </c>
      <c r="F115" s="47" t="s">
        <v>1292</v>
      </c>
      <c r="G115" s="48">
        <v>43465</v>
      </c>
      <c r="H115" s="48">
        <v>43525</v>
      </c>
      <c r="I115" s="48">
        <v>43525</v>
      </c>
      <c r="J115" s="47">
        <v>25000000</v>
      </c>
      <c r="K115" s="47">
        <v>6000000</v>
      </c>
      <c r="L115" s="47" t="s">
        <v>1712</v>
      </c>
      <c r="M115" s="49">
        <v>681000000</v>
      </c>
      <c r="N115" s="50"/>
      <c r="O115" s="50"/>
      <c r="P115" s="51"/>
      <c r="Q115" s="52">
        <v>1398000000</v>
      </c>
      <c r="R115" s="49">
        <v>549000000</v>
      </c>
      <c r="S115" s="50">
        <v>80000000</v>
      </c>
      <c r="T115" s="50">
        <v>-131000000</v>
      </c>
      <c r="U115" s="51">
        <v>600000000</v>
      </c>
      <c r="V115" s="49">
        <v>-52000000</v>
      </c>
      <c r="W115" s="50">
        <v>-84000000</v>
      </c>
      <c r="X115" s="50"/>
      <c r="Y115" s="50">
        <v>-74000000</v>
      </c>
      <c r="Z115" s="51">
        <v>106000000</v>
      </c>
      <c r="AA115" s="52"/>
      <c r="AB115" s="53">
        <v>2576000000</v>
      </c>
      <c r="AC115" s="49">
        <v>-79000000</v>
      </c>
      <c r="AD115" s="50">
        <v>68000000</v>
      </c>
      <c r="AE115" s="50">
        <v>68000000</v>
      </c>
      <c r="AF115" s="50"/>
      <c r="AG115" s="50">
        <v>-147000000</v>
      </c>
      <c r="AH115" s="50">
        <v>-147000000</v>
      </c>
      <c r="AI115" s="50"/>
      <c r="AJ115" s="51"/>
      <c r="AK115" s="49">
        <v>-61000000</v>
      </c>
      <c r="AL115" s="50"/>
      <c r="AM115" s="51"/>
      <c r="AN115" s="49">
        <v>-8458000000</v>
      </c>
      <c r="AO115" s="50">
        <v>107000000</v>
      </c>
      <c r="AP115" s="50"/>
      <c r="AQ115" s="50"/>
      <c r="AR115" s="51">
        <v>-8565000000</v>
      </c>
      <c r="AS115" s="54">
        <v>5000000</v>
      </c>
      <c r="AT115" s="50"/>
      <c r="AU115" s="55">
        <v>-8593000000</v>
      </c>
      <c r="AV115" s="51"/>
      <c r="AW115" s="49">
        <v>-271000000</v>
      </c>
      <c r="AX115" s="51">
        <v>1795000000</v>
      </c>
      <c r="AY115" s="52">
        <v>-2066000000</v>
      </c>
      <c r="AZ115" s="54">
        <v>-2066000000</v>
      </c>
      <c r="BA115" s="51">
        <v>0</v>
      </c>
      <c r="BB115" s="49">
        <v>54000000</v>
      </c>
      <c r="BC115" s="50">
        <v>54000000</v>
      </c>
      <c r="BD115" s="51">
        <v>0</v>
      </c>
      <c r="BE115" s="54">
        <v>-66000000</v>
      </c>
      <c r="BF115" s="50"/>
      <c r="BG115" s="55">
        <v>-283000000</v>
      </c>
      <c r="BH115" s="50">
        <v>-6300000000</v>
      </c>
      <c r="BI115" s="51"/>
      <c r="BJ115" s="54">
        <v>-6300000000</v>
      </c>
      <c r="BK115" s="50">
        <v>-23000000</v>
      </c>
      <c r="BL115" s="56">
        <v>-6323000000</v>
      </c>
    </row>
    <row r="116" spans="1:64" x14ac:dyDescent="0.2">
      <c r="A116" s="47" t="s">
        <v>388</v>
      </c>
      <c r="B116" s="47" t="s">
        <v>389</v>
      </c>
      <c r="C116" s="47">
        <v>741324</v>
      </c>
      <c r="D116" s="47" t="s">
        <v>16</v>
      </c>
      <c r="E116" s="47">
        <v>2018</v>
      </c>
      <c r="F116" s="47" t="s">
        <v>1292</v>
      </c>
      <c r="G116" s="48">
        <v>43465</v>
      </c>
      <c r="H116" s="48">
        <v>43509</v>
      </c>
      <c r="I116" s="48">
        <v>43509</v>
      </c>
      <c r="J116" s="47">
        <v>467350000</v>
      </c>
      <c r="K116" s="47">
        <v>525832000</v>
      </c>
      <c r="L116" s="47" t="s">
        <v>1713</v>
      </c>
      <c r="M116" s="49">
        <v>1655491000</v>
      </c>
      <c r="N116" s="50"/>
      <c r="O116" s="50"/>
      <c r="P116" s="51"/>
      <c r="Q116" s="52">
        <v>712024000</v>
      </c>
      <c r="R116" s="49">
        <v>475749000</v>
      </c>
      <c r="S116" s="50"/>
      <c r="T116" s="50"/>
      <c r="U116" s="51"/>
      <c r="V116" s="49">
        <v>-325423000</v>
      </c>
      <c r="W116" s="50"/>
      <c r="X116" s="50"/>
      <c r="Y116" s="50"/>
      <c r="Z116" s="51"/>
      <c r="AA116" s="52"/>
      <c r="AB116" s="53">
        <v>2517841000</v>
      </c>
      <c r="AC116" s="49">
        <v>-393938000</v>
      </c>
      <c r="AD116" s="50"/>
      <c r="AE116" s="50"/>
      <c r="AF116" s="50"/>
      <c r="AG116" s="50"/>
      <c r="AH116" s="50"/>
      <c r="AI116" s="50"/>
      <c r="AJ116" s="51"/>
      <c r="AK116" s="49">
        <v>-673680000</v>
      </c>
      <c r="AL116" s="50"/>
      <c r="AM116" s="51"/>
      <c r="AN116" s="49"/>
      <c r="AO116" s="50"/>
      <c r="AP116" s="50"/>
      <c r="AQ116" s="50"/>
      <c r="AR116" s="51"/>
      <c r="AS116" s="54">
        <v>-907655000</v>
      </c>
      <c r="AT116" s="50"/>
      <c r="AU116" s="55">
        <v>-1975273000</v>
      </c>
      <c r="AV116" s="51"/>
      <c r="AW116" s="49">
        <v>-42767000</v>
      </c>
      <c r="AX116" s="51"/>
      <c r="AY116" s="52"/>
      <c r="AZ116" s="54"/>
      <c r="BA116" s="51"/>
      <c r="BB116" s="49">
        <v>19981000</v>
      </c>
      <c r="BC116" s="50">
        <v>19981000</v>
      </c>
      <c r="BD116" s="51"/>
      <c r="BE116" s="54">
        <v>-1111759000</v>
      </c>
      <c r="BF116" s="50"/>
      <c r="BG116" s="55">
        <v>-1134545000</v>
      </c>
      <c r="BH116" s="50">
        <v>-591977000</v>
      </c>
      <c r="BI116" s="51"/>
      <c r="BJ116" s="54">
        <v>-591977000</v>
      </c>
      <c r="BK116" s="50"/>
      <c r="BL116" s="56">
        <v>-591977000</v>
      </c>
    </row>
    <row r="117" spans="1:64" x14ac:dyDescent="0.2">
      <c r="A117" s="47" t="s">
        <v>394</v>
      </c>
      <c r="B117" s="47" t="s">
        <v>395</v>
      </c>
      <c r="C117" s="47">
        <v>378128</v>
      </c>
      <c r="D117" s="47" t="s">
        <v>16</v>
      </c>
      <c r="E117" s="47">
        <v>2018</v>
      </c>
      <c r="F117" s="47" t="s">
        <v>1292</v>
      </c>
      <c r="G117" s="48">
        <v>43524</v>
      </c>
      <c r="H117" s="48">
        <v>43551</v>
      </c>
      <c r="I117" s="48">
        <v>43551</v>
      </c>
      <c r="J117" s="47">
        <v>237900000</v>
      </c>
      <c r="K117" s="47">
        <v>238700000</v>
      </c>
      <c r="L117" s="47" t="s">
        <v>1714</v>
      </c>
      <c r="M117" s="49">
        <v>-1590800000</v>
      </c>
      <c r="N117" s="50"/>
      <c r="O117" s="50"/>
      <c r="P117" s="51"/>
      <c r="Q117" s="52">
        <v>621100000</v>
      </c>
      <c r="R117" s="49">
        <v>2957700000</v>
      </c>
      <c r="S117" s="50"/>
      <c r="T117" s="50"/>
      <c r="U117" s="51"/>
      <c r="V117" s="49">
        <v>-222000000</v>
      </c>
      <c r="W117" s="50">
        <v>-20200000</v>
      </c>
      <c r="X117" s="50">
        <v>-369200000</v>
      </c>
      <c r="Y117" s="50">
        <v>242600000</v>
      </c>
      <c r="Z117" s="51">
        <v>-75200000</v>
      </c>
      <c r="AA117" s="52"/>
      <c r="AB117" s="53">
        <v>1766000000</v>
      </c>
      <c r="AC117" s="49">
        <v>-817100000</v>
      </c>
      <c r="AD117" s="50"/>
      <c r="AE117" s="50"/>
      <c r="AF117" s="50"/>
      <c r="AG117" s="50">
        <v>-817100000</v>
      </c>
      <c r="AH117" s="50"/>
      <c r="AI117" s="50"/>
      <c r="AJ117" s="51"/>
      <c r="AK117" s="49">
        <v>0</v>
      </c>
      <c r="AL117" s="50"/>
      <c r="AM117" s="51"/>
      <c r="AN117" s="49"/>
      <c r="AO117" s="50"/>
      <c r="AP117" s="50"/>
      <c r="AQ117" s="50"/>
      <c r="AR117" s="51"/>
      <c r="AS117" s="54">
        <v>400000</v>
      </c>
      <c r="AT117" s="50"/>
      <c r="AU117" s="55">
        <v>-816700000</v>
      </c>
      <c r="AV117" s="51"/>
      <c r="AW117" s="49">
        <v>-1438900000</v>
      </c>
      <c r="AX117" s="51">
        <v>0</v>
      </c>
      <c r="AY117" s="52">
        <v>-1438900000</v>
      </c>
      <c r="AZ117" s="54">
        <v>-6214700000</v>
      </c>
      <c r="BA117" s="51">
        <v>4775800000</v>
      </c>
      <c r="BB117" s="49">
        <v>17500000</v>
      </c>
      <c r="BC117" s="50">
        <v>17500000</v>
      </c>
      <c r="BD117" s="51"/>
      <c r="BE117" s="54">
        <v>-178500000</v>
      </c>
      <c r="BF117" s="50"/>
      <c r="BG117" s="55">
        <v>-1599900000</v>
      </c>
      <c r="BH117" s="50">
        <v>-650600000</v>
      </c>
      <c r="BI117" s="51"/>
      <c r="BJ117" s="54">
        <v>-650600000</v>
      </c>
      <c r="BK117" s="50">
        <v>-500000</v>
      </c>
      <c r="BL117" s="56">
        <v>-651100000</v>
      </c>
    </row>
    <row r="118" spans="1:64" x14ac:dyDescent="0.2">
      <c r="A118" s="47" t="s">
        <v>403</v>
      </c>
      <c r="B118" s="47" t="s">
        <v>404</v>
      </c>
      <c r="C118" s="47">
        <v>336327</v>
      </c>
      <c r="D118" s="47" t="s">
        <v>16</v>
      </c>
      <c r="E118" s="47">
        <v>2018</v>
      </c>
      <c r="F118" s="47" t="s">
        <v>1292</v>
      </c>
      <c r="G118" s="48">
        <v>43465</v>
      </c>
      <c r="H118" s="48">
        <v>43511</v>
      </c>
      <c r="I118" s="48">
        <v>43511</v>
      </c>
      <c r="J118" s="47">
        <v>149874000</v>
      </c>
      <c r="K118" s="47">
        <v>152133000</v>
      </c>
      <c r="L118" s="47" t="s">
        <v>1715</v>
      </c>
      <c r="M118" s="49">
        <v>591145000</v>
      </c>
      <c r="N118" s="50"/>
      <c r="O118" s="50"/>
      <c r="P118" s="51"/>
      <c r="Q118" s="52">
        <v>282580000</v>
      </c>
      <c r="R118" s="49">
        <v>-21896000</v>
      </c>
      <c r="S118" s="50"/>
      <c r="T118" s="50"/>
      <c r="U118" s="51"/>
      <c r="V118" s="49">
        <v>-62636000</v>
      </c>
      <c r="W118" s="50"/>
      <c r="X118" s="50"/>
      <c r="Y118" s="50"/>
      <c r="Z118" s="51"/>
      <c r="AA118" s="52"/>
      <c r="AB118" s="53">
        <v>789193000</v>
      </c>
      <c r="AC118" s="49">
        <v>-165086000</v>
      </c>
      <c r="AD118" s="50"/>
      <c r="AE118" s="50"/>
      <c r="AF118" s="50"/>
      <c r="AG118" s="50"/>
      <c r="AH118" s="50"/>
      <c r="AI118" s="50"/>
      <c r="AJ118" s="51"/>
      <c r="AK118" s="49"/>
      <c r="AL118" s="50"/>
      <c r="AM118" s="51"/>
      <c r="AN118" s="49">
        <v>-64620000</v>
      </c>
      <c r="AO118" s="50"/>
      <c r="AP118" s="50"/>
      <c r="AQ118" s="50"/>
      <c r="AR118" s="51"/>
      <c r="AS118" s="54">
        <v>-15774000</v>
      </c>
      <c r="AT118" s="50"/>
      <c r="AU118" s="55">
        <v>-245480000</v>
      </c>
      <c r="AV118" s="51">
        <v>-283570000</v>
      </c>
      <c r="AW118" s="49">
        <v>-360722000</v>
      </c>
      <c r="AX118" s="51"/>
      <c r="AY118" s="52"/>
      <c r="AZ118" s="54"/>
      <c r="BA118" s="51"/>
      <c r="BB118" s="49">
        <v>-894977000</v>
      </c>
      <c r="BC118" s="50"/>
      <c r="BD118" s="51"/>
      <c r="BE118" s="54">
        <v>641431000</v>
      </c>
      <c r="BF118" s="50"/>
      <c r="BG118" s="55">
        <v>-897838000</v>
      </c>
      <c r="BH118" s="50">
        <v>-354125000</v>
      </c>
      <c r="BI118" s="51">
        <v>-14263000</v>
      </c>
      <c r="BJ118" s="54">
        <v>-368388000</v>
      </c>
      <c r="BK118" s="50">
        <v>10645000</v>
      </c>
      <c r="BL118" s="56">
        <v>-357743000</v>
      </c>
    </row>
    <row r="119" spans="1:64" x14ac:dyDescent="0.2">
      <c r="A119" s="47" t="s">
        <v>406</v>
      </c>
      <c r="B119" s="47" t="s">
        <v>407</v>
      </c>
      <c r="C119" s="47">
        <v>378129</v>
      </c>
      <c r="D119" s="47" t="s">
        <v>16</v>
      </c>
      <c r="E119" s="47">
        <v>2018</v>
      </c>
      <c r="F119" s="47" t="s">
        <v>1292</v>
      </c>
      <c r="G119" s="48">
        <v>43465</v>
      </c>
      <c r="H119" s="48">
        <v>43507</v>
      </c>
      <c r="I119" s="48">
        <v>43507</v>
      </c>
      <c r="J119" s="47">
        <v>747200000</v>
      </c>
      <c r="K119" s="47">
        <v>747200000</v>
      </c>
      <c r="L119" s="47" t="s">
        <v>1716</v>
      </c>
      <c r="M119" s="49">
        <v>4633000000</v>
      </c>
      <c r="N119" s="50">
        <v>4633000000</v>
      </c>
      <c r="O119" s="50"/>
      <c r="P119" s="51"/>
      <c r="Q119" s="52">
        <v>3329000000</v>
      </c>
      <c r="R119" s="49">
        <v>-822000000</v>
      </c>
      <c r="S119" s="50"/>
      <c r="T119" s="50"/>
      <c r="U119" s="51"/>
      <c r="V119" s="49">
        <v>-3246000000</v>
      </c>
      <c r="W119" s="50"/>
      <c r="X119" s="50"/>
      <c r="Y119" s="50"/>
      <c r="Z119" s="51"/>
      <c r="AA119" s="52"/>
      <c r="AB119" s="53">
        <v>3894000000</v>
      </c>
      <c r="AC119" s="49">
        <v>-2678000000</v>
      </c>
      <c r="AD119" s="50"/>
      <c r="AE119" s="50"/>
      <c r="AF119" s="50"/>
      <c r="AG119" s="50"/>
      <c r="AH119" s="50"/>
      <c r="AI119" s="50"/>
      <c r="AJ119" s="51"/>
      <c r="AK119" s="49">
        <v>-314000000</v>
      </c>
      <c r="AL119" s="50">
        <v>1216000000</v>
      </c>
      <c r="AM119" s="51">
        <v>-1530000000</v>
      </c>
      <c r="AN119" s="49">
        <v>139000000</v>
      </c>
      <c r="AO119" s="50"/>
      <c r="AP119" s="50"/>
      <c r="AQ119" s="50"/>
      <c r="AR119" s="51"/>
      <c r="AS119" s="54">
        <v>725000000</v>
      </c>
      <c r="AT119" s="50"/>
      <c r="AU119" s="55">
        <v>-2128000000</v>
      </c>
      <c r="AV119" s="51">
        <v>-3711000000</v>
      </c>
      <c r="AW119" s="49">
        <v>-1234000000</v>
      </c>
      <c r="AX119" s="51"/>
      <c r="AY119" s="52"/>
      <c r="AZ119" s="54"/>
      <c r="BA119" s="51"/>
      <c r="BB119" s="49">
        <v>112000000</v>
      </c>
      <c r="BC119" s="50"/>
      <c r="BD119" s="51"/>
      <c r="BE119" s="54">
        <v>-331000000</v>
      </c>
      <c r="BF119" s="50"/>
      <c r="BG119" s="55">
        <v>-5164000000</v>
      </c>
      <c r="BH119" s="50">
        <v>-3398000000</v>
      </c>
      <c r="BI119" s="51"/>
      <c r="BJ119" s="54">
        <v>-3398000000</v>
      </c>
      <c r="BK119" s="50">
        <v>-100000000</v>
      </c>
      <c r="BL119" s="56">
        <v>-3498000000</v>
      </c>
    </row>
    <row r="120" spans="1:64" x14ac:dyDescent="0.2">
      <c r="A120" s="47" t="s">
        <v>400</v>
      </c>
      <c r="B120" s="47" t="s">
        <v>401</v>
      </c>
      <c r="C120" s="47">
        <v>338660</v>
      </c>
      <c r="D120" s="47" t="s">
        <v>16</v>
      </c>
      <c r="E120" s="47">
        <v>2018</v>
      </c>
      <c r="F120" s="47" t="s">
        <v>1292</v>
      </c>
      <c r="G120" s="48">
        <v>43465</v>
      </c>
      <c r="H120" s="48">
        <v>43517</v>
      </c>
      <c r="I120" s="48">
        <v>43517</v>
      </c>
      <c r="J120" s="47">
        <v>41856017</v>
      </c>
      <c r="K120" s="47">
        <v>43331278</v>
      </c>
      <c r="L120" s="47" t="s">
        <v>1717</v>
      </c>
      <c r="M120" s="49">
        <v>361972000</v>
      </c>
      <c r="N120" s="50"/>
      <c r="O120" s="50"/>
      <c r="P120" s="51"/>
      <c r="Q120" s="52">
        <v>53665000</v>
      </c>
      <c r="R120" s="49">
        <v>2329000</v>
      </c>
      <c r="S120" s="50"/>
      <c r="T120" s="50"/>
      <c r="U120" s="51"/>
      <c r="V120" s="49">
        <v>-23795000</v>
      </c>
      <c r="W120" s="50"/>
      <c r="X120" s="50"/>
      <c r="Y120" s="50"/>
      <c r="Z120" s="51"/>
      <c r="AA120" s="52"/>
      <c r="AB120" s="53">
        <v>394171000</v>
      </c>
      <c r="AC120" s="49">
        <v>-111521000</v>
      </c>
      <c r="AD120" s="50"/>
      <c r="AE120" s="50"/>
      <c r="AF120" s="50"/>
      <c r="AG120" s="50"/>
      <c r="AH120" s="50"/>
      <c r="AI120" s="50"/>
      <c r="AJ120" s="51"/>
      <c r="AK120" s="49"/>
      <c r="AL120" s="50"/>
      <c r="AM120" s="51"/>
      <c r="AN120" s="49"/>
      <c r="AO120" s="50"/>
      <c r="AP120" s="50"/>
      <c r="AQ120" s="50"/>
      <c r="AR120" s="51"/>
      <c r="AS120" s="54">
        <v>23264000</v>
      </c>
      <c r="AT120" s="50"/>
      <c r="AU120" s="55">
        <v>-88257000</v>
      </c>
      <c r="AV120" s="51">
        <v>-92166000</v>
      </c>
      <c r="AW120" s="49">
        <v>365912000</v>
      </c>
      <c r="AX120" s="51"/>
      <c r="AY120" s="52"/>
      <c r="AZ120" s="54"/>
      <c r="BA120" s="51"/>
      <c r="BB120" s="49">
        <v>-581380000</v>
      </c>
      <c r="BC120" s="50">
        <v>9832000</v>
      </c>
      <c r="BD120" s="51">
        <v>-591212000</v>
      </c>
      <c r="BE120" s="54">
        <v>-15169000</v>
      </c>
      <c r="BF120" s="50"/>
      <c r="BG120" s="55">
        <v>-322803000</v>
      </c>
      <c r="BH120" s="50">
        <v>-16889000</v>
      </c>
      <c r="BI120" s="51"/>
      <c r="BJ120" s="54">
        <v>-16889000</v>
      </c>
      <c r="BK120" s="50">
        <v>-538000</v>
      </c>
      <c r="BL120" s="56">
        <v>-17427000</v>
      </c>
    </row>
    <row r="121" spans="1:64" x14ac:dyDescent="0.2">
      <c r="A121" s="47" t="s">
        <v>415</v>
      </c>
      <c r="B121" s="47" t="s">
        <v>416</v>
      </c>
      <c r="C121" s="47">
        <v>446513</v>
      </c>
      <c r="D121" s="47" t="s">
        <v>16</v>
      </c>
      <c r="E121" s="47">
        <v>2018</v>
      </c>
      <c r="F121" s="47" t="s">
        <v>1292</v>
      </c>
      <c r="G121" s="48">
        <v>43465</v>
      </c>
      <c r="H121" s="48">
        <v>43518</v>
      </c>
      <c r="I121" s="48">
        <v>43518</v>
      </c>
      <c r="J121" s="47">
        <v>357569000</v>
      </c>
      <c r="K121" s="47">
        <v>363297000</v>
      </c>
      <c r="L121" s="47" t="s">
        <v>1718</v>
      </c>
      <c r="M121" s="49">
        <v>387268000</v>
      </c>
      <c r="N121" s="50"/>
      <c r="O121" s="50"/>
      <c r="P121" s="51"/>
      <c r="Q121" s="52">
        <v>256250000</v>
      </c>
      <c r="R121" s="49">
        <v>75403000</v>
      </c>
      <c r="S121" s="50"/>
      <c r="T121" s="50"/>
      <c r="U121" s="51"/>
      <c r="V121" s="49">
        <v>-234514000</v>
      </c>
      <c r="W121" s="50"/>
      <c r="X121" s="50"/>
      <c r="Y121" s="50"/>
      <c r="Z121" s="51"/>
      <c r="AA121" s="52"/>
      <c r="AB121" s="53">
        <v>484407000</v>
      </c>
      <c r="AC121" s="49">
        <v>-1169752000</v>
      </c>
      <c r="AD121" s="50"/>
      <c r="AE121" s="50"/>
      <c r="AF121" s="50"/>
      <c r="AG121" s="50"/>
      <c r="AH121" s="50"/>
      <c r="AI121" s="50"/>
      <c r="AJ121" s="51"/>
      <c r="AK121" s="49"/>
      <c r="AL121" s="50"/>
      <c r="AM121" s="51"/>
      <c r="AN121" s="49">
        <v>-5920000</v>
      </c>
      <c r="AO121" s="50"/>
      <c r="AP121" s="50"/>
      <c r="AQ121" s="50"/>
      <c r="AR121" s="51"/>
      <c r="AS121" s="54">
        <v>427135000</v>
      </c>
      <c r="AT121" s="50"/>
      <c r="AU121" s="55">
        <v>-748537000</v>
      </c>
      <c r="AV121" s="51">
        <v>-291502000</v>
      </c>
      <c r="AW121" s="49">
        <v>372595000</v>
      </c>
      <c r="AX121" s="51"/>
      <c r="AY121" s="52"/>
      <c r="AZ121" s="54"/>
      <c r="BA121" s="51"/>
      <c r="BB121" s="49">
        <v>34913000</v>
      </c>
      <c r="BC121" s="50">
        <v>34913000</v>
      </c>
      <c r="BD121" s="51"/>
      <c r="BE121" s="54">
        <v>-19986000</v>
      </c>
      <c r="BF121" s="50"/>
      <c r="BG121" s="55">
        <v>96020000</v>
      </c>
      <c r="BH121" s="50">
        <v>-168110000</v>
      </c>
      <c r="BI121" s="51"/>
      <c r="BJ121" s="54">
        <v>-168110000</v>
      </c>
      <c r="BK121" s="50"/>
      <c r="BL121" s="56">
        <v>-168110000</v>
      </c>
    </row>
    <row r="122" spans="1:64" x14ac:dyDescent="0.2">
      <c r="A122" s="47" t="s">
        <v>364</v>
      </c>
      <c r="B122" s="47" t="s">
        <v>365</v>
      </c>
      <c r="C122" s="47">
        <v>108420</v>
      </c>
      <c r="D122" s="47" t="s">
        <v>16</v>
      </c>
      <c r="E122" s="47">
        <v>2019</v>
      </c>
      <c r="F122" s="47" t="s">
        <v>1292</v>
      </c>
      <c r="G122" s="48">
        <v>43616</v>
      </c>
      <c r="H122" s="48">
        <v>43665</v>
      </c>
      <c r="I122" s="48">
        <v>43665</v>
      </c>
      <c r="J122" s="47">
        <v>123500000</v>
      </c>
      <c r="K122" s="47">
        <v>125400000</v>
      </c>
      <c r="L122" s="47" t="s">
        <v>1719</v>
      </c>
      <c r="M122" s="49">
        <v>718600000</v>
      </c>
      <c r="N122" s="50">
        <v>713400000</v>
      </c>
      <c r="O122" s="50">
        <v>5200000</v>
      </c>
      <c r="P122" s="51"/>
      <c r="Q122" s="52">
        <v>336700000</v>
      </c>
      <c r="R122" s="49">
        <v>132100000</v>
      </c>
      <c r="S122" s="50">
        <v>59800000</v>
      </c>
      <c r="T122" s="50">
        <v>47500000</v>
      </c>
      <c r="U122" s="51">
        <v>24800000</v>
      </c>
      <c r="V122" s="49">
        <v>80200000</v>
      </c>
      <c r="W122" s="50"/>
      <c r="X122" s="50"/>
      <c r="Y122" s="50"/>
      <c r="Z122" s="51">
        <v>80200000</v>
      </c>
      <c r="AA122" s="52"/>
      <c r="AB122" s="53">
        <v>1267600000</v>
      </c>
      <c r="AC122" s="49">
        <v>-438800000</v>
      </c>
      <c r="AD122" s="50">
        <v>13200000</v>
      </c>
      <c r="AE122" s="50">
        <v>13200000</v>
      </c>
      <c r="AF122" s="50"/>
      <c r="AG122" s="50">
        <v>-452000000</v>
      </c>
      <c r="AH122" s="50">
        <v>-452000000</v>
      </c>
      <c r="AI122" s="50"/>
      <c r="AJ122" s="51"/>
      <c r="AK122" s="49"/>
      <c r="AL122" s="50"/>
      <c r="AM122" s="51"/>
      <c r="AN122" s="49">
        <v>0</v>
      </c>
      <c r="AO122" s="50"/>
      <c r="AP122" s="50"/>
      <c r="AQ122" s="50"/>
      <c r="AR122" s="51">
        <v>0</v>
      </c>
      <c r="AS122" s="54">
        <v>-23800000</v>
      </c>
      <c r="AT122" s="50"/>
      <c r="AU122" s="55">
        <v>-462600000</v>
      </c>
      <c r="AV122" s="51">
        <v>-370800000</v>
      </c>
      <c r="AW122" s="49">
        <v>0</v>
      </c>
      <c r="AX122" s="51">
        <v>0</v>
      </c>
      <c r="AY122" s="52">
        <v>0</v>
      </c>
      <c r="AZ122" s="54">
        <v>0</v>
      </c>
      <c r="BA122" s="51">
        <v>0</v>
      </c>
      <c r="BB122" s="49">
        <v>-148200000</v>
      </c>
      <c r="BC122" s="50">
        <v>59300000</v>
      </c>
      <c r="BD122" s="51">
        <v>-207500000</v>
      </c>
      <c r="BE122" s="54">
        <v>34800000</v>
      </c>
      <c r="BF122" s="50"/>
      <c r="BG122" s="55">
        <v>-484200000</v>
      </c>
      <c r="BH122" s="50">
        <v>320800000</v>
      </c>
      <c r="BI122" s="51">
        <v>-10400000</v>
      </c>
      <c r="BJ122" s="54">
        <v>310400000</v>
      </c>
      <c r="BK122" s="50"/>
      <c r="BL122" s="56">
        <v>310400000</v>
      </c>
    </row>
    <row r="123" spans="1:64" x14ac:dyDescent="0.2">
      <c r="A123" s="47" t="s">
        <v>409</v>
      </c>
      <c r="B123" s="47" t="s">
        <v>410</v>
      </c>
      <c r="C123" s="47">
        <v>378131</v>
      </c>
      <c r="D123" s="47" t="s">
        <v>16</v>
      </c>
      <c r="E123" s="47">
        <v>2018</v>
      </c>
      <c r="F123" s="47" t="s">
        <v>1292</v>
      </c>
      <c r="G123" s="48">
        <v>43465</v>
      </c>
      <c r="H123" s="48">
        <v>43503</v>
      </c>
      <c r="I123" s="48">
        <v>43503</v>
      </c>
      <c r="J123" s="47">
        <v>181000000</v>
      </c>
      <c r="K123" s="47">
        <v>181000000</v>
      </c>
      <c r="L123" s="47" t="s">
        <v>1720</v>
      </c>
      <c r="M123" s="49">
        <v>1118000000</v>
      </c>
      <c r="N123" s="50"/>
      <c r="O123" s="50"/>
      <c r="P123" s="51"/>
      <c r="Q123" s="52">
        <v>1124000000</v>
      </c>
      <c r="R123" s="49">
        <v>102000000</v>
      </c>
      <c r="S123" s="50"/>
      <c r="T123" s="50"/>
      <c r="U123" s="51"/>
      <c r="V123" s="49">
        <v>336000000</v>
      </c>
      <c r="W123" s="50"/>
      <c r="X123" s="50"/>
      <c r="Y123" s="50"/>
      <c r="Z123" s="51"/>
      <c r="AA123" s="52"/>
      <c r="AB123" s="53">
        <v>2680000000</v>
      </c>
      <c r="AC123" s="49"/>
      <c r="AD123" s="50"/>
      <c r="AE123" s="50"/>
      <c r="AF123" s="50"/>
      <c r="AG123" s="50"/>
      <c r="AH123" s="50"/>
      <c r="AI123" s="50"/>
      <c r="AJ123" s="51"/>
      <c r="AK123" s="49"/>
      <c r="AL123" s="50"/>
      <c r="AM123" s="51"/>
      <c r="AN123" s="49">
        <v>-637000000</v>
      </c>
      <c r="AO123" s="50"/>
      <c r="AP123" s="50"/>
      <c r="AQ123" s="50"/>
      <c r="AR123" s="51"/>
      <c r="AS123" s="54">
        <v>-2710000000</v>
      </c>
      <c r="AT123" s="50"/>
      <c r="AU123" s="55">
        <v>-3347000000</v>
      </c>
      <c r="AV123" s="51">
        <v>-620000000</v>
      </c>
      <c r="AW123" s="49">
        <v>1315000000</v>
      </c>
      <c r="AX123" s="51"/>
      <c r="AY123" s="52"/>
      <c r="AZ123" s="54"/>
      <c r="BA123" s="51"/>
      <c r="BB123" s="49">
        <v>0</v>
      </c>
      <c r="BC123" s="50"/>
      <c r="BD123" s="51"/>
      <c r="BE123" s="54">
        <v>-41000000</v>
      </c>
      <c r="BF123" s="50"/>
      <c r="BG123" s="55">
        <v>654000000</v>
      </c>
      <c r="BH123" s="50">
        <v>-13000000</v>
      </c>
      <c r="BI123" s="51"/>
      <c r="BJ123" s="54">
        <v>-13000000</v>
      </c>
      <c r="BK123" s="50"/>
      <c r="BL123" s="56">
        <v>-13000000</v>
      </c>
    </row>
    <row r="124" spans="1:64" x14ac:dyDescent="0.2">
      <c r="A124" s="47" t="s">
        <v>412</v>
      </c>
      <c r="B124" s="47" t="s">
        <v>413</v>
      </c>
      <c r="C124" s="47">
        <v>191249</v>
      </c>
      <c r="D124" s="47" t="s">
        <v>16</v>
      </c>
      <c r="E124" s="47">
        <v>2018</v>
      </c>
      <c r="F124" s="47" t="s">
        <v>1292</v>
      </c>
      <c r="G124" s="48">
        <v>43465</v>
      </c>
      <c r="H124" s="48">
        <v>43524</v>
      </c>
      <c r="I124" s="48">
        <v>43524</v>
      </c>
      <c r="J124" s="47">
        <v>708000000</v>
      </c>
      <c r="K124" s="47">
        <v>708000000</v>
      </c>
      <c r="L124" s="47" t="s">
        <v>1721</v>
      </c>
      <c r="M124" s="49">
        <v>2644000000</v>
      </c>
      <c r="N124" s="50"/>
      <c r="O124" s="50"/>
      <c r="P124" s="51"/>
      <c r="Q124" s="52">
        <v>4696000000</v>
      </c>
      <c r="R124" s="49">
        <v>1031000000</v>
      </c>
      <c r="S124" s="50"/>
      <c r="T124" s="50">
        <v>1079000000</v>
      </c>
      <c r="U124" s="51">
        <v>-48000000</v>
      </c>
      <c r="V124" s="49">
        <v>-1185000000</v>
      </c>
      <c r="W124" s="50">
        <v>-345000000</v>
      </c>
      <c r="X124" s="50">
        <v>156000000</v>
      </c>
      <c r="Y124" s="50">
        <v>479000000</v>
      </c>
      <c r="Z124" s="51">
        <v>-1475000000</v>
      </c>
      <c r="AA124" s="52"/>
      <c r="AB124" s="53">
        <v>7186000000</v>
      </c>
      <c r="AC124" s="49">
        <v>-9389000000</v>
      </c>
      <c r="AD124" s="50"/>
      <c r="AE124" s="50"/>
      <c r="AF124" s="50"/>
      <c r="AG124" s="50"/>
      <c r="AH124" s="50"/>
      <c r="AI124" s="50"/>
      <c r="AJ124" s="51">
        <v>-9389000000</v>
      </c>
      <c r="AK124" s="49">
        <v>-15000000</v>
      </c>
      <c r="AL124" s="50">
        <v>3747000000</v>
      </c>
      <c r="AM124" s="51">
        <v>-3762000000</v>
      </c>
      <c r="AN124" s="49">
        <v>41000000</v>
      </c>
      <c r="AO124" s="50">
        <v>41000000</v>
      </c>
      <c r="AP124" s="50"/>
      <c r="AQ124" s="50"/>
      <c r="AR124" s="51"/>
      <c r="AS124" s="54">
        <v>-697000000</v>
      </c>
      <c r="AT124" s="50"/>
      <c r="AU124" s="55">
        <v>-10060000000</v>
      </c>
      <c r="AV124" s="51">
        <v>-2471000000</v>
      </c>
      <c r="AW124" s="49">
        <v>3564000000</v>
      </c>
      <c r="AX124" s="51">
        <v>981000000</v>
      </c>
      <c r="AY124" s="52">
        <v>2583000000</v>
      </c>
      <c r="AZ124" s="54">
        <v>-3188000000</v>
      </c>
      <c r="BA124" s="51">
        <v>5771000000</v>
      </c>
      <c r="BB124" s="49">
        <v>1838000000</v>
      </c>
      <c r="BC124" s="50">
        <v>1838000000</v>
      </c>
      <c r="BD124" s="51"/>
      <c r="BE124" s="54">
        <v>29000000</v>
      </c>
      <c r="BF124" s="50"/>
      <c r="BG124" s="55">
        <v>2960000000</v>
      </c>
      <c r="BH124" s="50">
        <v>86000000</v>
      </c>
      <c r="BI124" s="51"/>
      <c r="BJ124" s="54">
        <v>86000000</v>
      </c>
      <c r="BK124" s="50"/>
      <c r="BL124" s="56">
        <v>86000000</v>
      </c>
    </row>
    <row r="125" spans="1:64" x14ac:dyDescent="0.2">
      <c r="A125" s="47" t="s">
        <v>367</v>
      </c>
      <c r="B125" s="47" t="s">
        <v>368</v>
      </c>
      <c r="C125" s="47">
        <v>349826</v>
      </c>
      <c r="D125" s="47" t="s">
        <v>16</v>
      </c>
      <c r="E125" s="47">
        <v>2018</v>
      </c>
      <c r="F125" s="47" t="s">
        <v>1292</v>
      </c>
      <c r="G125" s="48">
        <v>43465</v>
      </c>
      <c r="H125" s="48">
        <v>43518</v>
      </c>
      <c r="I125" s="48">
        <v>43518</v>
      </c>
      <c r="J125" s="47">
        <v>170785999</v>
      </c>
      <c r="K125" s="47">
        <v>172364581</v>
      </c>
      <c r="L125" s="47" t="s">
        <v>1722</v>
      </c>
      <c r="M125" s="49">
        <v>333040000</v>
      </c>
      <c r="N125" s="50"/>
      <c r="O125" s="50"/>
      <c r="P125" s="51"/>
      <c r="Q125" s="52">
        <v>591035000</v>
      </c>
      <c r="R125" s="49">
        <v>748666000</v>
      </c>
      <c r="S125" s="50">
        <v>73061000</v>
      </c>
      <c r="T125" s="50">
        <v>273660000</v>
      </c>
      <c r="U125" s="51">
        <v>401945000</v>
      </c>
      <c r="V125" s="49">
        <v>98899000</v>
      </c>
      <c r="W125" s="50">
        <v>-81176000</v>
      </c>
      <c r="X125" s="50">
        <v>73505000</v>
      </c>
      <c r="Y125" s="50">
        <v>-35959000</v>
      </c>
      <c r="Z125" s="51">
        <v>142529000</v>
      </c>
      <c r="AA125" s="52"/>
      <c r="AB125" s="53">
        <v>1771640000</v>
      </c>
      <c r="AC125" s="49">
        <v>-987138000</v>
      </c>
      <c r="AD125" s="50"/>
      <c r="AE125" s="50"/>
      <c r="AF125" s="50"/>
      <c r="AG125" s="50">
        <v>-987138000</v>
      </c>
      <c r="AH125" s="50">
        <v>-987138000</v>
      </c>
      <c r="AI125" s="50"/>
      <c r="AJ125" s="51"/>
      <c r="AK125" s="49">
        <v>29977000</v>
      </c>
      <c r="AL125" s="50">
        <v>44388000</v>
      </c>
      <c r="AM125" s="51">
        <v>-14411000</v>
      </c>
      <c r="AN125" s="49">
        <v>-52128000</v>
      </c>
      <c r="AO125" s="50">
        <v>150205000</v>
      </c>
      <c r="AP125" s="50">
        <v>-19177000</v>
      </c>
      <c r="AQ125" s="50"/>
      <c r="AR125" s="51">
        <v>-183156000</v>
      </c>
      <c r="AS125" s="54">
        <v>3646000</v>
      </c>
      <c r="AT125" s="50"/>
      <c r="AU125" s="55">
        <v>-1005643000</v>
      </c>
      <c r="AV125" s="51"/>
      <c r="AW125" s="49">
        <v>694777000</v>
      </c>
      <c r="AX125" s="51"/>
      <c r="AY125" s="52">
        <v>694777000</v>
      </c>
      <c r="AZ125" s="54">
        <v>-59239973000</v>
      </c>
      <c r="BA125" s="51">
        <v>59934750000</v>
      </c>
      <c r="BB125" s="49">
        <v>-1147934000</v>
      </c>
      <c r="BC125" s="50">
        <v>13577000</v>
      </c>
      <c r="BD125" s="51">
        <v>-1161511000</v>
      </c>
      <c r="BE125" s="54">
        <v>-172197000</v>
      </c>
      <c r="BF125" s="50"/>
      <c r="BG125" s="55">
        <v>-625354000</v>
      </c>
      <c r="BH125" s="50">
        <v>140643000</v>
      </c>
      <c r="BI125" s="51"/>
      <c r="BJ125" s="54">
        <v>140643000</v>
      </c>
      <c r="BK125" s="50">
        <v>-3350000</v>
      </c>
      <c r="BL125" s="56">
        <v>137293000</v>
      </c>
    </row>
    <row r="126" spans="1:64" x14ac:dyDescent="0.2">
      <c r="A126" s="47" t="s">
        <v>379</v>
      </c>
      <c r="B126" s="47" t="s">
        <v>380</v>
      </c>
      <c r="C126" s="47">
        <v>122079</v>
      </c>
      <c r="D126" s="47" t="s">
        <v>16</v>
      </c>
      <c r="E126" s="47">
        <v>2018</v>
      </c>
      <c r="F126" s="47" t="s">
        <v>1292</v>
      </c>
      <c r="G126" s="48">
        <v>43465</v>
      </c>
      <c r="H126" s="48">
        <v>43516</v>
      </c>
      <c r="I126" s="48">
        <v>43516</v>
      </c>
      <c r="J126" s="47">
        <v>494000000</v>
      </c>
      <c r="K126" s="47">
        <v>497000000</v>
      </c>
      <c r="L126" s="47" t="s">
        <v>1723</v>
      </c>
      <c r="M126" s="49">
        <v>764000000</v>
      </c>
      <c r="N126" s="50">
        <v>3224000000</v>
      </c>
      <c r="O126" s="50">
        <v>-2460000000</v>
      </c>
      <c r="P126" s="51"/>
      <c r="Q126" s="52">
        <v>1658000000</v>
      </c>
      <c r="R126" s="49">
        <v>-51000000</v>
      </c>
      <c r="S126" s="50"/>
      <c r="T126" s="50"/>
      <c r="U126" s="51"/>
      <c r="V126" s="49">
        <v>-143000000</v>
      </c>
      <c r="W126" s="50"/>
      <c r="X126" s="50"/>
      <c r="Y126" s="50"/>
      <c r="Z126" s="51"/>
      <c r="AA126" s="52"/>
      <c r="AB126" s="53">
        <v>2228000000</v>
      </c>
      <c r="AC126" s="49">
        <v>-1493000000</v>
      </c>
      <c r="AD126" s="50"/>
      <c r="AE126" s="50"/>
      <c r="AF126" s="50"/>
      <c r="AG126" s="50"/>
      <c r="AH126" s="50"/>
      <c r="AI126" s="50"/>
      <c r="AJ126" s="51"/>
      <c r="AK126" s="49"/>
      <c r="AL126" s="50"/>
      <c r="AM126" s="51"/>
      <c r="AN126" s="49"/>
      <c r="AO126" s="50"/>
      <c r="AP126" s="50"/>
      <c r="AQ126" s="50"/>
      <c r="AR126" s="51"/>
      <c r="AS126" s="54"/>
      <c r="AT126" s="50"/>
      <c r="AU126" s="55">
        <v>-1493000000</v>
      </c>
      <c r="AV126" s="51">
        <v>-149000000</v>
      </c>
      <c r="AW126" s="49">
        <v>-922000000</v>
      </c>
      <c r="AX126" s="51"/>
      <c r="AY126" s="52"/>
      <c r="AZ126" s="54"/>
      <c r="BA126" s="51"/>
      <c r="BB126" s="49">
        <v>-2956000000</v>
      </c>
      <c r="BC126" s="50"/>
      <c r="BD126" s="51">
        <v>-2956000000</v>
      </c>
      <c r="BE126" s="54">
        <v>-359000000</v>
      </c>
      <c r="BF126" s="50"/>
      <c r="BG126" s="55">
        <v>-4386000000</v>
      </c>
      <c r="BH126" s="50">
        <v>-3651000000</v>
      </c>
      <c r="BI126" s="51">
        <v>3207000000</v>
      </c>
      <c r="BJ126" s="54">
        <v>-444000000</v>
      </c>
      <c r="BK126" s="50">
        <v>206000000</v>
      </c>
      <c r="BL126" s="56">
        <v>-238000000</v>
      </c>
    </row>
    <row r="127" spans="1:64" x14ac:dyDescent="0.2">
      <c r="A127" s="47" t="s">
        <v>421</v>
      </c>
      <c r="B127" s="47" t="s">
        <v>422</v>
      </c>
      <c r="C127" s="47">
        <v>740485</v>
      </c>
      <c r="D127" s="47" t="s">
        <v>16</v>
      </c>
      <c r="E127" s="47">
        <v>2018</v>
      </c>
      <c r="F127" s="47" t="s">
        <v>1292</v>
      </c>
      <c r="G127" s="48">
        <v>43555</v>
      </c>
      <c r="H127" s="48">
        <v>43629</v>
      </c>
      <c r="I127" s="48">
        <v>43629</v>
      </c>
      <c r="J127" s="47">
        <v>277540000</v>
      </c>
      <c r="K127" s="47">
        <v>281430000</v>
      </c>
      <c r="L127" s="47" t="s">
        <v>1724</v>
      </c>
      <c r="M127" s="49">
        <v>1262000000</v>
      </c>
      <c r="N127" s="50"/>
      <c r="O127" s="50"/>
      <c r="P127" s="51"/>
      <c r="Q127" s="52">
        <v>2023000000</v>
      </c>
      <c r="R127" s="49">
        <v>161000000</v>
      </c>
      <c r="S127" s="50"/>
      <c r="T127" s="50"/>
      <c r="U127" s="51"/>
      <c r="V127" s="49">
        <v>-1663000000</v>
      </c>
      <c r="W127" s="50"/>
      <c r="X127" s="50"/>
      <c r="Y127" s="50"/>
      <c r="Z127" s="51"/>
      <c r="AA127" s="52"/>
      <c r="AB127" s="53">
        <v>1783000000</v>
      </c>
      <c r="AC127" s="49">
        <v>-595000000</v>
      </c>
      <c r="AD127" s="50"/>
      <c r="AE127" s="50"/>
      <c r="AF127" s="50"/>
      <c r="AG127" s="50"/>
      <c r="AH127" s="50"/>
      <c r="AI127" s="50"/>
      <c r="AJ127" s="51"/>
      <c r="AK127" s="49"/>
      <c r="AL127" s="50"/>
      <c r="AM127" s="51"/>
      <c r="AN127" s="49">
        <v>-430000000</v>
      </c>
      <c r="AO127" s="50"/>
      <c r="AP127" s="50"/>
      <c r="AQ127" s="50"/>
      <c r="AR127" s="51"/>
      <c r="AS127" s="54">
        <v>1094000000</v>
      </c>
      <c r="AT127" s="50"/>
      <c r="AU127" s="55">
        <v>69000000</v>
      </c>
      <c r="AV127" s="51">
        <v>-210000000</v>
      </c>
      <c r="AW127" s="49">
        <v>-149000000</v>
      </c>
      <c r="AX127" s="51"/>
      <c r="AY127" s="52"/>
      <c r="AZ127" s="54"/>
      <c r="BA127" s="51"/>
      <c r="BB127" s="49">
        <v>-1297000000</v>
      </c>
      <c r="BC127" s="50">
        <v>47000000</v>
      </c>
      <c r="BD127" s="51">
        <v>-1344000000</v>
      </c>
      <c r="BE127" s="54">
        <v>-7000000</v>
      </c>
      <c r="BF127" s="50"/>
      <c r="BG127" s="55">
        <v>-1663000000</v>
      </c>
      <c r="BH127" s="50">
        <v>189000000</v>
      </c>
      <c r="BI127" s="51"/>
      <c r="BJ127" s="54">
        <v>189000000</v>
      </c>
      <c r="BK127" s="50">
        <v>-19000000</v>
      </c>
      <c r="BL127" s="56">
        <v>170000000</v>
      </c>
    </row>
    <row r="128" spans="1:64" x14ac:dyDescent="0.2">
      <c r="A128" s="47" t="s">
        <v>382</v>
      </c>
      <c r="B128" s="47" t="s">
        <v>383</v>
      </c>
      <c r="C128" s="47">
        <v>352596</v>
      </c>
      <c r="D128" s="47" t="s">
        <v>16</v>
      </c>
      <c r="E128" s="47">
        <v>2018</v>
      </c>
      <c r="F128" s="47" t="s">
        <v>1292</v>
      </c>
      <c r="G128" s="48">
        <v>43465</v>
      </c>
      <c r="H128" s="48">
        <v>43517</v>
      </c>
      <c r="I128" s="48">
        <v>43517</v>
      </c>
      <c r="J128" s="47">
        <v>88200000</v>
      </c>
      <c r="K128" s="47">
        <v>88200000</v>
      </c>
      <c r="L128" s="47" t="s">
        <v>1725</v>
      </c>
      <c r="M128" s="49">
        <v>-127100000</v>
      </c>
      <c r="N128" s="50"/>
      <c r="O128" s="50"/>
      <c r="P128" s="51"/>
      <c r="Q128" s="52">
        <v>29100000</v>
      </c>
      <c r="R128" s="49">
        <v>262100000</v>
      </c>
      <c r="S128" s="50"/>
      <c r="T128" s="50"/>
      <c r="U128" s="51"/>
      <c r="V128" s="49">
        <v>-40900000</v>
      </c>
      <c r="W128" s="50"/>
      <c r="X128" s="50"/>
      <c r="Y128" s="50"/>
      <c r="Z128" s="51"/>
      <c r="AA128" s="52"/>
      <c r="AB128" s="53">
        <v>123200000</v>
      </c>
      <c r="AC128" s="49">
        <v>-67100000</v>
      </c>
      <c r="AD128" s="50"/>
      <c r="AE128" s="50"/>
      <c r="AF128" s="50"/>
      <c r="AG128" s="50"/>
      <c r="AH128" s="50"/>
      <c r="AI128" s="50"/>
      <c r="AJ128" s="51"/>
      <c r="AK128" s="49">
        <v>-61400000</v>
      </c>
      <c r="AL128" s="50"/>
      <c r="AM128" s="51"/>
      <c r="AN128" s="49">
        <v>-11300000</v>
      </c>
      <c r="AO128" s="50"/>
      <c r="AP128" s="50"/>
      <c r="AQ128" s="50"/>
      <c r="AR128" s="51"/>
      <c r="AS128" s="54"/>
      <c r="AT128" s="50"/>
      <c r="AU128" s="55">
        <v>-139800000</v>
      </c>
      <c r="AV128" s="51"/>
      <c r="AW128" s="49">
        <v>836600000</v>
      </c>
      <c r="AX128" s="51"/>
      <c r="AY128" s="52"/>
      <c r="AZ128" s="54"/>
      <c r="BA128" s="51"/>
      <c r="BB128" s="49">
        <v>-89200000</v>
      </c>
      <c r="BC128" s="50">
        <v>10800000</v>
      </c>
      <c r="BD128" s="51">
        <v>-100000000</v>
      </c>
      <c r="BE128" s="54">
        <v>-37000000</v>
      </c>
      <c r="BF128" s="50"/>
      <c r="BG128" s="55">
        <v>710400000</v>
      </c>
      <c r="BH128" s="50">
        <v>693800000</v>
      </c>
      <c r="BI128" s="51"/>
      <c r="BJ128" s="54">
        <v>693800000</v>
      </c>
      <c r="BK128" s="50">
        <v>1800000</v>
      </c>
      <c r="BL128" s="56">
        <v>695600000</v>
      </c>
    </row>
    <row r="129" spans="1:64" x14ac:dyDescent="0.2">
      <c r="A129" s="47" t="s">
        <v>442</v>
      </c>
      <c r="B129" s="47" t="s">
        <v>443</v>
      </c>
      <c r="C129" s="47">
        <v>372651</v>
      </c>
      <c r="D129" s="47" t="s">
        <v>16</v>
      </c>
      <c r="E129" s="47">
        <v>2018</v>
      </c>
      <c r="F129" s="47" t="s">
        <v>1292</v>
      </c>
      <c r="G129" s="48">
        <v>43555</v>
      </c>
      <c r="H129" s="48">
        <v>43609</v>
      </c>
      <c r="I129" s="48">
        <v>43609</v>
      </c>
      <c r="J129" s="47">
        <v>303000000</v>
      </c>
      <c r="K129" s="47">
        <v>306000000</v>
      </c>
      <c r="L129" s="47" t="s">
        <v>1726</v>
      </c>
      <c r="M129" s="49">
        <v>1019000000</v>
      </c>
      <c r="N129" s="50"/>
      <c r="O129" s="50"/>
      <c r="P129" s="51"/>
      <c r="Q129" s="52">
        <v>145000000</v>
      </c>
      <c r="R129" s="49">
        <v>282000000</v>
      </c>
      <c r="S129" s="50"/>
      <c r="T129" s="50"/>
      <c r="U129" s="51"/>
      <c r="V129" s="49">
        <v>101000000</v>
      </c>
      <c r="W129" s="50"/>
      <c r="X129" s="50"/>
      <c r="Y129" s="50"/>
      <c r="Z129" s="51"/>
      <c r="AA129" s="52"/>
      <c r="AB129" s="53">
        <v>1547000000</v>
      </c>
      <c r="AC129" s="49">
        <v>-119000000</v>
      </c>
      <c r="AD129" s="50"/>
      <c r="AE129" s="50"/>
      <c r="AF129" s="50"/>
      <c r="AG129" s="50"/>
      <c r="AH129" s="50"/>
      <c r="AI129" s="50"/>
      <c r="AJ129" s="51"/>
      <c r="AK129" s="49"/>
      <c r="AL129" s="50"/>
      <c r="AM129" s="51"/>
      <c r="AN129" s="49">
        <v>-58000000</v>
      </c>
      <c r="AO129" s="50"/>
      <c r="AP129" s="50"/>
      <c r="AQ129" s="50"/>
      <c r="AR129" s="51"/>
      <c r="AS129" s="54">
        <v>346000000</v>
      </c>
      <c r="AT129" s="50"/>
      <c r="AU129" s="55">
        <v>169000000</v>
      </c>
      <c r="AV129" s="51"/>
      <c r="AW129" s="49">
        <v>0</v>
      </c>
      <c r="AX129" s="51"/>
      <c r="AY129" s="52"/>
      <c r="AZ129" s="54"/>
      <c r="BA129" s="51"/>
      <c r="BB129" s="49">
        <v>-1131000000</v>
      </c>
      <c r="BC129" s="50">
        <v>61000000</v>
      </c>
      <c r="BD129" s="51">
        <v>-1192000000</v>
      </c>
      <c r="BE129" s="54">
        <v>-122000000</v>
      </c>
      <c r="BF129" s="50"/>
      <c r="BG129" s="55">
        <v>-1253000000</v>
      </c>
      <c r="BH129" s="50">
        <v>463000000</v>
      </c>
      <c r="BI129" s="51"/>
      <c r="BJ129" s="54">
        <v>463000000</v>
      </c>
      <c r="BK129" s="50">
        <v>-13000000</v>
      </c>
      <c r="BL129" s="56">
        <v>450000000</v>
      </c>
    </row>
    <row r="130" spans="1:64" x14ac:dyDescent="0.2">
      <c r="A130" s="47" t="s">
        <v>430</v>
      </c>
      <c r="B130" s="47" t="s">
        <v>431</v>
      </c>
      <c r="C130" s="47">
        <v>104109</v>
      </c>
      <c r="D130" s="47" t="s">
        <v>16</v>
      </c>
      <c r="E130" s="47">
        <v>2018</v>
      </c>
      <c r="F130" s="47" t="s">
        <v>1292</v>
      </c>
      <c r="G130" s="48">
        <v>43465</v>
      </c>
      <c r="H130" s="48">
        <v>43495</v>
      </c>
      <c r="I130" s="48">
        <v>43495</v>
      </c>
      <c r="J130" s="47">
        <v>980000000</v>
      </c>
      <c r="K130" s="47">
        <v>991000000</v>
      </c>
      <c r="L130" s="47" t="s">
        <v>1727</v>
      </c>
      <c r="M130" s="49">
        <v>2528000000</v>
      </c>
      <c r="N130" s="50"/>
      <c r="O130" s="50"/>
      <c r="P130" s="51"/>
      <c r="Q130" s="52">
        <v>696000000</v>
      </c>
      <c r="R130" s="49">
        <v>14000000</v>
      </c>
      <c r="S130" s="50"/>
      <c r="T130" s="50"/>
      <c r="U130" s="51"/>
      <c r="V130" s="49">
        <v>-577000000</v>
      </c>
      <c r="W130" s="50"/>
      <c r="X130" s="50"/>
      <c r="Y130" s="50"/>
      <c r="Z130" s="51"/>
      <c r="AA130" s="52">
        <v>-3000000</v>
      </c>
      <c r="AB130" s="53">
        <v>2658000000</v>
      </c>
      <c r="AC130" s="49">
        <v>-651000000</v>
      </c>
      <c r="AD130" s="50"/>
      <c r="AE130" s="50"/>
      <c r="AF130" s="50"/>
      <c r="AG130" s="50"/>
      <c r="AH130" s="50"/>
      <c r="AI130" s="50"/>
      <c r="AJ130" s="51"/>
      <c r="AK130" s="49">
        <v>2786000000</v>
      </c>
      <c r="AL130" s="50"/>
      <c r="AM130" s="51"/>
      <c r="AN130" s="49">
        <v>-302000000</v>
      </c>
      <c r="AO130" s="50"/>
      <c r="AP130" s="50"/>
      <c r="AQ130" s="50"/>
      <c r="AR130" s="51"/>
      <c r="AS130" s="54">
        <v>1061000000</v>
      </c>
      <c r="AT130" s="50"/>
      <c r="AU130" s="55">
        <v>2894000000</v>
      </c>
      <c r="AV130" s="51"/>
      <c r="AW130" s="49">
        <v>-750000000</v>
      </c>
      <c r="AX130" s="51"/>
      <c r="AY130" s="52"/>
      <c r="AZ130" s="54"/>
      <c r="BA130" s="51"/>
      <c r="BB130" s="49">
        <v>-4393000000</v>
      </c>
      <c r="BC130" s="50"/>
      <c r="BD130" s="51"/>
      <c r="BE130" s="54">
        <v>-255000000</v>
      </c>
      <c r="BF130" s="50"/>
      <c r="BG130" s="55">
        <v>-5398000000</v>
      </c>
      <c r="BH130" s="50">
        <v>154000000</v>
      </c>
      <c r="BI130" s="51"/>
      <c r="BJ130" s="54">
        <v>154000000</v>
      </c>
      <c r="BK130" s="50">
        <v>-75000000</v>
      </c>
      <c r="BL130" s="56">
        <v>79000000</v>
      </c>
    </row>
    <row r="131" spans="1:64" x14ac:dyDescent="0.2">
      <c r="A131" s="47" t="s">
        <v>433</v>
      </c>
      <c r="B131" s="47" t="s">
        <v>434</v>
      </c>
      <c r="C131" s="47">
        <v>378133</v>
      </c>
      <c r="D131" s="47" t="s">
        <v>16</v>
      </c>
      <c r="E131" s="47">
        <v>2018</v>
      </c>
      <c r="F131" s="47" t="s">
        <v>1292</v>
      </c>
      <c r="G131" s="48">
        <v>43465</v>
      </c>
      <c r="H131" s="48">
        <v>43525</v>
      </c>
      <c r="I131" s="48">
        <v>43525</v>
      </c>
      <c r="J131" s="47">
        <v>288600000</v>
      </c>
      <c r="K131" s="47">
        <v>292800000</v>
      </c>
      <c r="L131" s="47" t="s">
        <v>1728</v>
      </c>
      <c r="M131" s="49">
        <v>1440300000</v>
      </c>
      <c r="N131" s="50">
        <v>1440300000</v>
      </c>
      <c r="O131" s="50"/>
      <c r="P131" s="51"/>
      <c r="Q131" s="52">
        <v>938300000</v>
      </c>
      <c r="R131" s="49">
        <v>218900000</v>
      </c>
      <c r="S131" s="50"/>
      <c r="T131" s="50"/>
      <c r="U131" s="51"/>
      <c r="V131" s="49">
        <v>-319800000</v>
      </c>
      <c r="W131" s="50"/>
      <c r="X131" s="50"/>
      <c r="Y131" s="50"/>
      <c r="Z131" s="51"/>
      <c r="AA131" s="52"/>
      <c r="AB131" s="53">
        <v>2277700000</v>
      </c>
      <c r="AC131" s="49">
        <v>-817100000</v>
      </c>
      <c r="AD131" s="50"/>
      <c r="AE131" s="50"/>
      <c r="AF131" s="50"/>
      <c r="AG131" s="50"/>
      <c r="AH131" s="50"/>
      <c r="AI131" s="50"/>
      <c r="AJ131" s="51"/>
      <c r="AK131" s="49"/>
      <c r="AL131" s="50"/>
      <c r="AM131" s="51"/>
      <c r="AN131" s="49">
        <v>-220600000</v>
      </c>
      <c r="AO131" s="50"/>
      <c r="AP131" s="50"/>
      <c r="AQ131" s="50"/>
      <c r="AR131" s="51"/>
      <c r="AS131" s="54">
        <v>7700000</v>
      </c>
      <c r="AT131" s="50"/>
      <c r="AU131" s="55">
        <v>-1030000000</v>
      </c>
      <c r="AV131" s="51">
        <v>-496500000</v>
      </c>
      <c r="AW131" s="49">
        <v>-209800000</v>
      </c>
      <c r="AX131" s="51"/>
      <c r="AY131" s="52"/>
      <c r="AZ131" s="54"/>
      <c r="BA131" s="51"/>
      <c r="BB131" s="49">
        <v>-447900000</v>
      </c>
      <c r="BC131" s="50"/>
      <c r="BD131" s="51"/>
      <c r="BE131" s="54">
        <v>-18500000</v>
      </c>
      <c r="BF131" s="50"/>
      <c r="BG131" s="55">
        <v>-1172700000</v>
      </c>
      <c r="BH131" s="50">
        <v>75000000</v>
      </c>
      <c r="BI131" s="51"/>
      <c r="BJ131" s="54">
        <v>75000000</v>
      </c>
      <c r="BK131" s="50">
        <v>7600000</v>
      </c>
      <c r="BL131" s="56">
        <v>82600000</v>
      </c>
    </row>
    <row r="132" spans="1:64" x14ac:dyDescent="0.2">
      <c r="A132" s="47" t="s">
        <v>331</v>
      </c>
      <c r="B132" s="47" t="s">
        <v>332</v>
      </c>
      <c r="C132" s="47">
        <v>378121</v>
      </c>
      <c r="D132" s="47" t="s">
        <v>16</v>
      </c>
      <c r="E132" s="47">
        <v>2018</v>
      </c>
      <c r="F132" s="47" t="s">
        <v>1292</v>
      </c>
      <c r="G132" s="48">
        <v>43465</v>
      </c>
      <c r="H132" s="48">
        <v>43517</v>
      </c>
      <c r="I132" s="48">
        <v>43517</v>
      </c>
      <c r="J132" s="47">
        <v>311700000</v>
      </c>
      <c r="K132" s="47">
        <v>312900000</v>
      </c>
      <c r="L132" s="47" t="s">
        <v>1729</v>
      </c>
      <c r="M132" s="49">
        <v>1382000000</v>
      </c>
      <c r="N132" s="50"/>
      <c r="O132" s="50"/>
      <c r="P132" s="51"/>
      <c r="Q132" s="52">
        <v>1438000000</v>
      </c>
      <c r="R132" s="49">
        <v>-190000000</v>
      </c>
      <c r="S132" s="50"/>
      <c r="T132" s="50"/>
      <c r="U132" s="51"/>
      <c r="V132" s="49">
        <v>65000000</v>
      </c>
      <c r="W132" s="50"/>
      <c r="X132" s="50"/>
      <c r="Y132" s="50"/>
      <c r="Z132" s="51"/>
      <c r="AA132" s="52"/>
      <c r="AB132" s="53">
        <v>2695000000</v>
      </c>
      <c r="AC132" s="49">
        <v>-246000000</v>
      </c>
      <c r="AD132" s="50"/>
      <c r="AE132" s="50"/>
      <c r="AF132" s="50"/>
      <c r="AG132" s="50"/>
      <c r="AH132" s="50"/>
      <c r="AI132" s="50"/>
      <c r="AJ132" s="51"/>
      <c r="AK132" s="49"/>
      <c r="AL132" s="50"/>
      <c r="AM132" s="51"/>
      <c r="AN132" s="49">
        <v>-1483000000</v>
      </c>
      <c r="AO132" s="50"/>
      <c r="AP132" s="50"/>
      <c r="AQ132" s="50"/>
      <c r="AR132" s="51"/>
      <c r="AS132" s="54">
        <v>-3742000000</v>
      </c>
      <c r="AT132" s="50"/>
      <c r="AU132" s="55">
        <v>-5471000000</v>
      </c>
      <c r="AV132" s="51">
        <v>-840000000</v>
      </c>
      <c r="AW132" s="49">
        <v>3081000000</v>
      </c>
      <c r="AX132" s="51"/>
      <c r="AY132" s="52"/>
      <c r="AZ132" s="54"/>
      <c r="BA132" s="51"/>
      <c r="BB132" s="49">
        <v>758000000</v>
      </c>
      <c r="BC132" s="50"/>
      <c r="BD132" s="51"/>
      <c r="BE132" s="54">
        <v>-61000000</v>
      </c>
      <c r="BF132" s="50"/>
      <c r="BG132" s="55">
        <v>2938000000</v>
      </c>
      <c r="BH132" s="50">
        <v>162000000</v>
      </c>
      <c r="BI132" s="51"/>
      <c r="BJ132" s="54">
        <v>162000000</v>
      </c>
      <c r="BK132" s="50"/>
      <c r="BL132" s="56">
        <v>162000000</v>
      </c>
    </row>
    <row r="133" spans="1:64" x14ac:dyDescent="0.2">
      <c r="A133" s="47" t="s">
        <v>454</v>
      </c>
      <c r="B133" s="47" t="s">
        <v>455</v>
      </c>
      <c r="C133" s="47">
        <v>378137</v>
      </c>
      <c r="D133" s="47" t="s">
        <v>16</v>
      </c>
      <c r="E133" s="47">
        <v>2018</v>
      </c>
      <c r="F133" s="47" t="s">
        <v>1292</v>
      </c>
      <c r="G133" s="48">
        <v>43465</v>
      </c>
      <c r="H133" s="48">
        <v>43517</v>
      </c>
      <c r="I133" s="48">
        <v>43517</v>
      </c>
      <c r="J133" s="47">
        <v>120400000</v>
      </c>
      <c r="K133" s="47">
        <v>121400000</v>
      </c>
      <c r="L133" s="47" t="s">
        <v>1730</v>
      </c>
      <c r="M133" s="49">
        <v>306300000</v>
      </c>
      <c r="N133" s="50"/>
      <c r="O133" s="50"/>
      <c r="P133" s="51"/>
      <c r="Q133" s="52">
        <v>315900000</v>
      </c>
      <c r="R133" s="49">
        <v>40200000</v>
      </c>
      <c r="S133" s="50"/>
      <c r="T133" s="50"/>
      <c r="U133" s="51"/>
      <c r="V133" s="49">
        <v>9800000</v>
      </c>
      <c r="W133" s="50"/>
      <c r="X133" s="50"/>
      <c r="Y133" s="50"/>
      <c r="Z133" s="51"/>
      <c r="AA133" s="52"/>
      <c r="AB133" s="53">
        <v>672200000</v>
      </c>
      <c r="AC133" s="49">
        <v>-316300000</v>
      </c>
      <c r="AD133" s="50"/>
      <c r="AE133" s="50"/>
      <c r="AF133" s="50"/>
      <c r="AG133" s="50"/>
      <c r="AH133" s="50"/>
      <c r="AI133" s="50"/>
      <c r="AJ133" s="51"/>
      <c r="AK133" s="49"/>
      <c r="AL133" s="50"/>
      <c r="AM133" s="51"/>
      <c r="AN133" s="49">
        <v>-138300000</v>
      </c>
      <c r="AO133" s="50"/>
      <c r="AP133" s="50"/>
      <c r="AQ133" s="50"/>
      <c r="AR133" s="51"/>
      <c r="AS133" s="54">
        <v>-6900000</v>
      </c>
      <c r="AT133" s="50"/>
      <c r="AU133" s="55">
        <v>-461500000</v>
      </c>
      <c r="AV133" s="51">
        <v>-187900000</v>
      </c>
      <c r="AW133" s="49">
        <v>-66200000</v>
      </c>
      <c r="AX133" s="51"/>
      <c r="AY133" s="52"/>
      <c r="AZ133" s="54"/>
      <c r="BA133" s="51"/>
      <c r="BB133" s="49">
        <v>11800000</v>
      </c>
      <c r="BC133" s="50">
        <v>11800000</v>
      </c>
      <c r="BD133" s="51">
        <v>0</v>
      </c>
      <c r="BE133" s="54">
        <v>-68700000</v>
      </c>
      <c r="BF133" s="50"/>
      <c r="BG133" s="55">
        <v>-311000000</v>
      </c>
      <c r="BH133" s="50">
        <v>-100300000</v>
      </c>
      <c r="BI133" s="51"/>
      <c r="BJ133" s="54">
        <v>-100300000</v>
      </c>
      <c r="BK133" s="50">
        <v>-12500000</v>
      </c>
      <c r="BL133" s="56">
        <v>-112800000</v>
      </c>
    </row>
    <row r="134" spans="1:64" x14ac:dyDescent="0.2">
      <c r="A134" s="47" t="s">
        <v>436</v>
      </c>
      <c r="B134" s="47" t="s">
        <v>437</v>
      </c>
      <c r="C134" s="47">
        <v>378134</v>
      </c>
      <c r="D134" s="47" t="s">
        <v>16</v>
      </c>
      <c r="E134" s="47">
        <v>2018</v>
      </c>
      <c r="F134" s="47" t="s">
        <v>1292</v>
      </c>
      <c r="G134" s="48">
        <v>43465</v>
      </c>
      <c r="H134" s="48">
        <v>43524</v>
      </c>
      <c r="I134" s="48">
        <v>43524</v>
      </c>
      <c r="J134" s="47">
        <v>326000000</v>
      </c>
      <c r="K134" s="47">
        <v>326000000</v>
      </c>
      <c r="L134" s="47" t="s">
        <v>1731</v>
      </c>
      <c r="M134" s="49">
        <v>-350000000</v>
      </c>
      <c r="N134" s="50"/>
      <c r="O134" s="50"/>
      <c r="P134" s="51"/>
      <c r="Q134" s="52">
        <v>1940000000</v>
      </c>
      <c r="R134" s="49">
        <v>4042000000</v>
      </c>
      <c r="S134" s="50"/>
      <c r="T134" s="50"/>
      <c r="U134" s="51">
        <v>4042000000</v>
      </c>
      <c r="V134" s="49">
        <v>-2455000000</v>
      </c>
      <c r="W134" s="50">
        <v>-39000000</v>
      </c>
      <c r="X134" s="50">
        <v>-49000000</v>
      </c>
      <c r="Y134" s="50">
        <v>-31000000</v>
      </c>
      <c r="Z134" s="51">
        <v>-2336000000</v>
      </c>
      <c r="AA134" s="52"/>
      <c r="AB134" s="53">
        <v>3177000000</v>
      </c>
      <c r="AC134" s="49">
        <v>-4431000000</v>
      </c>
      <c r="AD134" s="50">
        <v>78000000</v>
      </c>
      <c r="AE134" s="50"/>
      <c r="AF134" s="50"/>
      <c r="AG134" s="50"/>
      <c r="AH134" s="50"/>
      <c r="AI134" s="50"/>
      <c r="AJ134" s="51">
        <v>-4509000000</v>
      </c>
      <c r="AK134" s="49"/>
      <c r="AL134" s="50"/>
      <c r="AM134" s="51"/>
      <c r="AN134" s="49">
        <v>26000000</v>
      </c>
      <c r="AO134" s="50"/>
      <c r="AP134" s="50"/>
      <c r="AQ134" s="50"/>
      <c r="AR134" s="51"/>
      <c r="AS134" s="54">
        <v>37000000</v>
      </c>
      <c r="AT134" s="50"/>
      <c r="AU134" s="55">
        <v>-4368000000</v>
      </c>
      <c r="AV134" s="51">
        <v>-788000000</v>
      </c>
      <c r="AW134" s="49">
        <v>972000000</v>
      </c>
      <c r="AX134" s="51">
        <v>-1611000000</v>
      </c>
      <c r="AY134" s="52">
        <v>2583000000</v>
      </c>
      <c r="AZ134" s="54">
        <v>-654000000</v>
      </c>
      <c r="BA134" s="51">
        <v>3237000000</v>
      </c>
      <c r="BB134" s="49">
        <v>0</v>
      </c>
      <c r="BC134" s="50">
        <v>0</v>
      </c>
      <c r="BD134" s="51"/>
      <c r="BE134" s="54">
        <v>27000000</v>
      </c>
      <c r="BF134" s="50"/>
      <c r="BG134" s="55">
        <v>211000000</v>
      </c>
      <c r="BH134" s="50">
        <v>-980000000</v>
      </c>
      <c r="BI134" s="51"/>
      <c r="BJ134" s="54">
        <v>-980000000</v>
      </c>
      <c r="BK134" s="50"/>
      <c r="BL134" s="56">
        <v>-980000000</v>
      </c>
    </row>
    <row r="135" spans="1:64" x14ac:dyDescent="0.2">
      <c r="A135" s="47" t="s">
        <v>466</v>
      </c>
      <c r="B135" s="47" t="s">
        <v>467</v>
      </c>
      <c r="C135" s="47">
        <v>172930</v>
      </c>
      <c r="D135" s="47" t="s">
        <v>16</v>
      </c>
      <c r="E135" s="47">
        <v>2019</v>
      </c>
      <c r="F135" s="47" t="s">
        <v>1292</v>
      </c>
      <c r="G135" s="48">
        <v>43646</v>
      </c>
      <c r="H135" s="48">
        <v>43700</v>
      </c>
      <c r="I135" s="48">
        <v>43700</v>
      </c>
      <c r="J135" s="47">
        <v>363500000</v>
      </c>
      <c r="K135" s="47">
        <v>370400000</v>
      </c>
      <c r="L135" s="47" t="s">
        <v>1732</v>
      </c>
      <c r="M135" s="49">
        <v>1794000000</v>
      </c>
      <c r="N135" s="50"/>
      <c r="O135" s="50"/>
      <c r="P135" s="51"/>
      <c r="Q135" s="52">
        <v>557000000</v>
      </c>
      <c r="R135" s="49">
        <v>168000000</v>
      </c>
      <c r="S135" s="50"/>
      <c r="T135" s="50"/>
      <c r="U135" s="51"/>
      <c r="V135" s="49">
        <v>-2000000</v>
      </c>
      <c r="W135" s="50"/>
      <c r="X135" s="50"/>
      <c r="Y135" s="50"/>
      <c r="Z135" s="51"/>
      <c r="AA135" s="52"/>
      <c r="AB135" s="53">
        <v>2517000000</v>
      </c>
      <c r="AC135" s="49">
        <v>-742000000</v>
      </c>
      <c r="AD135" s="50"/>
      <c r="AE135" s="50"/>
      <c r="AF135" s="50"/>
      <c r="AG135" s="50"/>
      <c r="AH135" s="50"/>
      <c r="AI135" s="50"/>
      <c r="AJ135" s="51"/>
      <c r="AK135" s="49">
        <v>1215000000</v>
      </c>
      <c r="AL135" s="50"/>
      <c r="AM135" s="51"/>
      <c r="AN135" s="49"/>
      <c r="AO135" s="50"/>
      <c r="AP135" s="50"/>
      <c r="AQ135" s="50"/>
      <c r="AR135" s="51"/>
      <c r="AS135" s="54"/>
      <c r="AT135" s="50"/>
      <c r="AU135" s="55">
        <v>473000000</v>
      </c>
      <c r="AV135" s="51">
        <v>-609000000</v>
      </c>
      <c r="AW135" s="49">
        <v>-172000000</v>
      </c>
      <c r="AX135" s="51"/>
      <c r="AY135" s="52"/>
      <c r="AZ135" s="54"/>
      <c r="BA135" s="51"/>
      <c r="BB135" s="49">
        <v>-1363000000</v>
      </c>
      <c r="BC135" s="50"/>
      <c r="BD135" s="51"/>
      <c r="BE135" s="54">
        <v>-29000000</v>
      </c>
      <c r="BF135" s="50"/>
      <c r="BG135" s="55">
        <v>-2173000000</v>
      </c>
      <c r="BH135" s="50">
        <v>817000000</v>
      </c>
      <c r="BI135" s="51"/>
      <c r="BJ135" s="54">
        <v>817000000</v>
      </c>
      <c r="BK135" s="50">
        <v>-11000000</v>
      </c>
      <c r="BL135" s="56">
        <v>806000000</v>
      </c>
    </row>
    <row r="136" spans="1:64" x14ac:dyDescent="0.2">
      <c r="A136" s="47" t="s">
        <v>424</v>
      </c>
      <c r="B136" s="47" t="s">
        <v>425</v>
      </c>
      <c r="C136" s="47">
        <v>122948</v>
      </c>
      <c r="D136" s="47" t="s">
        <v>16</v>
      </c>
      <c r="E136" s="47">
        <v>2018</v>
      </c>
      <c r="F136" s="47" t="s">
        <v>1292</v>
      </c>
      <c r="G136" s="48">
        <v>43465</v>
      </c>
      <c r="H136" s="48">
        <v>43523</v>
      </c>
      <c r="I136" s="48">
        <v>43523</v>
      </c>
      <c r="J136" s="47">
        <v>141200000</v>
      </c>
      <c r="K136" s="47">
        <v>142900000</v>
      </c>
      <c r="L136" s="47" t="s">
        <v>1733</v>
      </c>
      <c r="M136" s="49">
        <v>1084000000</v>
      </c>
      <c r="N136" s="50"/>
      <c r="O136" s="50"/>
      <c r="P136" s="51"/>
      <c r="Q136" s="52">
        <v>604000000</v>
      </c>
      <c r="R136" s="49">
        <v>-27000000</v>
      </c>
      <c r="S136" s="50"/>
      <c r="T136" s="50"/>
      <c r="U136" s="51"/>
      <c r="V136" s="49">
        <v>-118000000</v>
      </c>
      <c r="W136" s="50"/>
      <c r="X136" s="50"/>
      <c r="Y136" s="50"/>
      <c r="Z136" s="51"/>
      <c r="AA136" s="52"/>
      <c r="AB136" s="53">
        <v>1543000000</v>
      </c>
      <c r="AC136" s="49">
        <v>-523000000</v>
      </c>
      <c r="AD136" s="50"/>
      <c r="AE136" s="50"/>
      <c r="AF136" s="50"/>
      <c r="AG136" s="50"/>
      <c r="AH136" s="50"/>
      <c r="AI136" s="50"/>
      <c r="AJ136" s="51"/>
      <c r="AK136" s="49"/>
      <c r="AL136" s="50"/>
      <c r="AM136" s="51"/>
      <c r="AN136" s="49">
        <v>-3000000</v>
      </c>
      <c r="AO136" s="50"/>
      <c r="AP136" s="50"/>
      <c r="AQ136" s="50"/>
      <c r="AR136" s="51"/>
      <c r="AS136" s="54">
        <v>63000000</v>
      </c>
      <c r="AT136" s="50"/>
      <c r="AU136" s="55">
        <v>-463000000</v>
      </c>
      <c r="AV136" s="51">
        <v>-318000000</v>
      </c>
      <c r="AW136" s="49">
        <v>-316000000</v>
      </c>
      <c r="AX136" s="51"/>
      <c r="AY136" s="52"/>
      <c r="AZ136" s="54"/>
      <c r="BA136" s="51"/>
      <c r="BB136" s="49">
        <v>-402000000</v>
      </c>
      <c r="BC136" s="50"/>
      <c r="BD136" s="51"/>
      <c r="BE136" s="54">
        <v>-4000000</v>
      </c>
      <c r="BF136" s="50"/>
      <c r="BG136" s="55">
        <v>-1040000000</v>
      </c>
      <c r="BH136" s="50">
        <v>40000000</v>
      </c>
      <c r="BI136" s="51"/>
      <c r="BJ136" s="54">
        <v>40000000</v>
      </c>
      <c r="BK136" s="50">
        <v>-5000000</v>
      </c>
      <c r="BL136" s="56">
        <v>35000000</v>
      </c>
    </row>
    <row r="137" spans="1:64" x14ac:dyDescent="0.2">
      <c r="A137" s="47" t="s">
        <v>445</v>
      </c>
      <c r="B137" s="47" t="s">
        <v>446</v>
      </c>
      <c r="C137" s="47">
        <v>255983</v>
      </c>
      <c r="D137" s="47" t="s">
        <v>16</v>
      </c>
      <c r="E137" s="47">
        <v>2018</v>
      </c>
      <c r="F137" s="47" t="s">
        <v>1292</v>
      </c>
      <c r="G137" s="48">
        <v>43373</v>
      </c>
      <c r="H137" s="48">
        <v>43423</v>
      </c>
      <c r="I137" s="48">
        <v>43423</v>
      </c>
      <c r="J137" s="47">
        <v>632000000</v>
      </c>
      <c r="K137" s="47">
        <v>635300000</v>
      </c>
      <c r="L137" s="47" t="s">
        <v>1734</v>
      </c>
      <c r="M137" s="49">
        <v>2224000000</v>
      </c>
      <c r="N137" s="50"/>
      <c r="O137" s="50"/>
      <c r="P137" s="51"/>
      <c r="Q137" s="52">
        <v>758000000</v>
      </c>
      <c r="R137" s="49">
        <v>-7000000</v>
      </c>
      <c r="S137" s="50"/>
      <c r="T137" s="50"/>
      <c r="U137" s="51"/>
      <c r="V137" s="49">
        <v>-83000000</v>
      </c>
      <c r="W137" s="50"/>
      <c r="X137" s="50"/>
      <c r="Y137" s="50"/>
      <c r="Z137" s="51"/>
      <c r="AA137" s="52">
        <v>0</v>
      </c>
      <c r="AB137" s="53">
        <v>2892000000</v>
      </c>
      <c r="AC137" s="49">
        <v>-617000000</v>
      </c>
      <c r="AD137" s="50"/>
      <c r="AE137" s="50"/>
      <c r="AF137" s="50"/>
      <c r="AG137" s="50"/>
      <c r="AH137" s="50"/>
      <c r="AI137" s="50"/>
      <c r="AJ137" s="51"/>
      <c r="AK137" s="49"/>
      <c r="AL137" s="50"/>
      <c r="AM137" s="51"/>
      <c r="AN137" s="49">
        <v>-2002000000</v>
      </c>
      <c r="AO137" s="50"/>
      <c r="AP137" s="50"/>
      <c r="AQ137" s="50"/>
      <c r="AR137" s="51"/>
      <c r="AS137" s="54">
        <v>-101000000</v>
      </c>
      <c r="AT137" s="50">
        <v>0</v>
      </c>
      <c r="AU137" s="55">
        <v>-2720000000</v>
      </c>
      <c r="AV137" s="51">
        <v>-1229000000</v>
      </c>
      <c r="AW137" s="49">
        <v>102000000</v>
      </c>
      <c r="AX137" s="51"/>
      <c r="AY137" s="52"/>
      <c r="AZ137" s="54"/>
      <c r="BA137" s="51"/>
      <c r="BB137" s="49">
        <v>-1000000000</v>
      </c>
      <c r="BC137" s="50"/>
      <c r="BD137" s="51"/>
      <c r="BE137" s="54">
        <v>35000000</v>
      </c>
      <c r="BF137" s="50"/>
      <c r="BG137" s="55">
        <v>-2092000000</v>
      </c>
      <c r="BH137" s="50">
        <v>-1920000000</v>
      </c>
      <c r="BI137" s="51"/>
      <c r="BJ137" s="54">
        <v>-1920000000</v>
      </c>
      <c r="BK137" s="50">
        <v>-49000000</v>
      </c>
      <c r="BL137" s="56">
        <v>-1969000000</v>
      </c>
    </row>
    <row r="138" spans="1:64" x14ac:dyDescent="0.2">
      <c r="A138" s="47" t="s">
        <v>451</v>
      </c>
      <c r="B138" s="47" t="s">
        <v>452</v>
      </c>
      <c r="C138" s="47">
        <v>100699</v>
      </c>
      <c r="D138" s="47" t="s">
        <v>16</v>
      </c>
      <c r="E138" s="47">
        <v>2018</v>
      </c>
      <c r="F138" s="47" t="s">
        <v>1292</v>
      </c>
      <c r="G138" s="48">
        <v>43465</v>
      </c>
      <c r="H138" s="48">
        <v>43522</v>
      </c>
      <c r="I138" s="48">
        <v>43522</v>
      </c>
      <c r="J138" s="47">
        <v>576578000</v>
      </c>
      <c r="K138" s="47">
        <v>580441000</v>
      </c>
      <c r="L138" s="47" t="s">
        <v>1735</v>
      </c>
      <c r="M138" s="49">
        <v>3419040000</v>
      </c>
      <c r="N138" s="50"/>
      <c r="O138" s="50"/>
      <c r="P138" s="51"/>
      <c r="Q138" s="52">
        <v>3435408000</v>
      </c>
      <c r="R138" s="49">
        <v>1445348000</v>
      </c>
      <c r="S138" s="50"/>
      <c r="T138" s="50"/>
      <c r="U138" s="51"/>
      <c r="V138" s="49">
        <v>-531188000</v>
      </c>
      <c r="W138" s="50"/>
      <c r="X138" s="50"/>
      <c r="Y138" s="50"/>
      <c r="Z138" s="51"/>
      <c r="AA138" s="52"/>
      <c r="AB138" s="53">
        <v>7768608000</v>
      </c>
      <c r="AC138" s="49">
        <v>-5849029000</v>
      </c>
      <c r="AD138" s="50"/>
      <c r="AE138" s="50"/>
      <c r="AF138" s="50"/>
      <c r="AG138" s="50"/>
      <c r="AH138" s="50"/>
      <c r="AI138" s="50"/>
      <c r="AJ138" s="51"/>
      <c r="AK138" s="49"/>
      <c r="AL138" s="50"/>
      <c r="AM138" s="51"/>
      <c r="AN138" s="49">
        <v>0</v>
      </c>
      <c r="AO138" s="50"/>
      <c r="AP138" s="50"/>
      <c r="AQ138" s="50"/>
      <c r="AR138" s="51"/>
      <c r="AS138" s="54">
        <v>-321133000</v>
      </c>
      <c r="AT138" s="50"/>
      <c r="AU138" s="55">
        <v>-6170162000</v>
      </c>
      <c r="AV138" s="51">
        <v>-438045000</v>
      </c>
      <c r="AW138" s="49">
        <v>-358219000</v>
      </c>
      <c r="AX138" s="51"/>
      <c r="AY138" s="52"/>
      <c r="AZ138" s="54"/>
      <c r="BA138" s="51"/>
      <c r="BB138" s="49">
        <v>-42896000</v>
      </c>
      <c r="BC138" s="50"/>
      <c r="BD138" s="51"/>
      <c r="BE138" s="54">
        <v>57000</v>
      </c>
      <c r="BF138" s="50"/>
      <c r="BG138" s="55">
        <v>-839103000</v>
      </c>
      <c r="BH138" s="50">
        <v>759343000</v>
      </c>
      <c r="BI138" s="51"/>
      <c r="BJ138" s="54">
        <v>759343000</v>
      </c>
      <c r="BK138" s="50">
        <v>-37937000</v>
      </c>
      <c r="BL138" s="56">
        <v>721406000</v>
      </c>
    </row>
    <row r="139" spans="1:64" x14ac:dyDescent="0.2">
      <c r="A139" s="47" t="s">
        <v>457</v>
      </c>
      <c r="B139" s="47" t="s">
        <v>458</v>
      </c>
      <c r="C139" s="47">
        <v>378138</v>
      </c>
      <c r="D139" s="47" t="s">
        <v>16</v>
      </c>
      <c r="E139" s="47">
        <v>2018</v>
      </c>
      <c r="F139" s="47" t="s">
        <v>1292</v>
      </c>
      <c r="G139" s="48">
        <v>43465</v>
      </c>
      <c r="H139" s="48">
        <v>43518</v>
      </c>
      <c r="I139" s="48">
        <v>43518</v>
      </c>
      <c r="J139" s="47">
        <v>79779000</v>
      </c>
      <c r="K139" s="47">
        <v>80197000</v>
      </c>
      <c r="L139" s="47" t="s">
        <v>1736</v>
      </c>
      <c r="M139" s="49">
        <v>365359000</v>
      </c>
      <c r="N139" s="50"/>
      <c r="O139" s="50"/>
      <c r="P139" s="51"/>
      <c r="Q139" s="52">
        <v>1227489000</v>
      </c>
      <c r="R139" s="49">
        <v>266594000</v>
      </c>
      <c r="S139" s="50">
        <v>180716000</v>
      </c>
      <c r="T139" s="50"/>
      <c r="U139" s="51">
        <v>85878000</v>
      </c>
      <c r="V139" s="49">
        <v>-44016000</v>
      </c>
      <c r="W139" s="50">
        <v>-52931000</v>
      </c>
      <c r="X139" s="50"/>
      <c r="Y139" s="50">
        <v>35495000</v>
      </c>
      <c r="Z139" s="51">
        <v>-26580000</v>
      </c>
      <c r="AA139" s="52"/>
      <c r="AB139" s="53">
        <v>1815426000</v>
      </c>
      <c r="AC139" s="49">
        <v>-2084020000</v>
      </c>
      <c r="AD139" s="50"/>
      <c r="AE139" s="50"/>
      <c r="AF139" s="50"/>
      <c r="AG139" s="50"/>
      <c r="AH139" s="50"/>
      <c r="AI139" s="50"/>
      <c r="AJ139" s="51"/>
      <c r="AK139" s="49">
        <v>-65180000</v>
      </c>
      <c r="AL139" s="50"/>
      <c r="AM139" s="51"/>
      <c r="AN139" s="49">
        <v>-829687000</v>
      </c>
      <c r="AO139" s="50"/>
      <c r="AP139" s="50"/>
      <c r="AQ139" s="50"/>
      <c r="AR139" s="51"/>
      <c r="AS139" s="54">
        <v>-96641000</v>
      </c>
      <c r="AT139" s="50"/>
      <c r="AU139" s="55">
        <v>-3075528000</v>
      </c>
      <c r="AV139" s="51">
        <v>-738600000</v>
      </c>
      <c r="AW139" s="49">
        <v>803253000</v>
      </c>
      <c r="AX139" s="51"/>
      <c r="AY139" s="52"/>
      <c r="AZ139" s="54"/>
      <c r="BA139" s="51"/>
      <c r="BB139" s="49">
        <v>438308000</v>
      </c>
      <c r="BC139" s="50"/>
      <c r="BD139" s="51"/>
      <c r="BE139" s="54">
        <v>-32049000</v>
      </c>
      <c r="BF139" s="50"/>
      <c r="BG139" s="55">
        <v>470912000</v>
      </c>
      <c r="BH139" s="50">
        <v>-789190000</v>
      </c>
      <c r="BI139" s="51"/>
      <c r="BJ139" s="54">
        <v>-789190000</v>
      </c>
      <c r="BK139" s="50">
        <v>-33907000</v>
      </c>
      <c r="BL139" s="56">
        <v>-823097000</v>
      </c>
    </row>
    <row r="140" spans="1:64" x14ac:dyDescent="0.2">
      <c r="A140" s="47" t="s">
        <v>460</v>
      </c>
      <c r="B140" s="47" t="s">
        <v>461</v>
      </c>
      <c r="C140" s="47">
        <v>421306</v>
      </c>
      <c r="D140" s="47" t="s">
        <v>16</v>
      </c>
      <c r="E140" s="47">
        <v>2017</v>
      </c>
      <c r="F140" s="47" t="s">
        <v>1292</v>
      </c>
      <c r="G140" s="48">
        <v>43100</v>
      </c>
      <c r="H140" s="48">
        <v>43153</v>
      </c>
      <c r="I140" s="48">
        <v>43517</v>
      </c>
      <c r="J140" s="47">
        <v>366968000</v>
      </c>
      <c r="K140" s="47">
        <v>382678000</v>
      </c>
      <c r="L140" s="47" t="s">
        <v>1295</v>
      </c>
      <c r="M140" s="49">
        <v>628381000</v>
      </c>
      <c r="N140" s="50"/>
      <c r="O140" s="50"/>
      <c r="P140" s="51"/>
      <c r="Q140" s="52">
        <v>747577000</v>
      </c>
      <c r="R140" s="49">
        <v>-97259000</v>
      </c>
      <c r="S140" s="50"/>
      <c r="T140" s="50"/>
      <c r="U140" s="51"/>
      <c r="V140" s="49">
        <v>-12911000</v>
      </c>
      <c r="W140" s="50"/>
      <c r="X140" s="50"/>
      <c r="Y140" s="50"/>
      <c r="Z140" s="51"/>
      <c r="AA140" s="52"/>
      <c r="AB140" s="53">
        <v>1265788000</v>
      </c>
      <c r="AC140" s="49">
        <v>-95912000</v>
      </c>
      <c r="AD140" s="50"/>
      <c r="AE140" s="50"/>
      <c r="AF140" s="50"/>
      <c r="AG140" s="50"/>
      <c r="AH140" s="50"/>
      <c r="AI140" s="50"/>
      <c r="AJ140" s="51"/>
      <c r="AK140" s="49"/>
      <c r="AL140" s="50"/>
      <c r="AM140" s="51"/>
      <c r="AN140" s="49">
        <v>-472428000</v>
      </c>
      <c r="AO140" s="50"/>
      <c r="AP140" s="50"/>
      <c r="AQ140" s="50"/>
      <c r="AR140" s="51"/>
      <c r="AS140" s="54">
        <v>-25956000</v>
      </c>
      <c r="AT140" s="50"/>
      <c r="AU140" s="55">
        <v>-594296000</v>
      </c>
      <c r="AV140" s="51">
        <v>-750752000</v>
      </c>
      <c r="AW140" s="49">
        <v>-36163000</v>
      </c>
      <c r="AX140" s="51"/>
      <c r="AY140" s="52"/>
      <c r="AZ140" s="54"/>
      <c r="BA140" s="51"/>
      <c r="BB140" s="49">
        <v>35340000</v>
      </c>
      <c r="BC140" s="50"/>
      <c r="BD140" s="51"/>
      <c r="BE140" s="54">
        <v>-38243000</v>
      </c>
      <c r="BF140" s="50"/>
      <c r="BG140" s="55">
        <v>-789818000</v>
      </c>
      <c r="BH140" s="50">
        <v>-118326000</v>
      </c>
      <c r="BI140" s="51"/>
      <c r="BJ140" s="54">
        <v>-118326000</v>
      </c>
      <c r="BK140" s="50"/>
      <c r="BL140" s="56">
        <v>-118326000</v>
      </c>
    </row>
    <row r="141" spans="1:64" x14ac:dyDescent="0.2">
      <c r="A141" s="47" t="s">
        <v>472</v>
      </c>
      <c r="B141" s="47" t="s">
        <v>473</v>
      </c>
      <c r="C141" s="47">
        <v>378141</v>
      </c>
      <c r="D141" s="47" t="s">
        <v>16</v>
      </c>
      <c r="E141" s="47">
        <v>2018</v>
      </c>
      <c r="F141" s="47" t="s">
        <v>1292</v>
      </c>
      <c r="G141" s="48">
        <v>43465</v>
      </c>
      <c r="H141" s="48">
        <v>43522</v>
      </c>
      <c r="I141" s="48">
        <v>43522</v>
      </c>
      <c r="J141" s="47">
        <v>317370369</v>
      </c>
      <c r="K141" s="47">
        <v>317993934</v>
      </c>
      <c r="L141" s="47" t="s">
        <v>1737</v>
      </c>
      <c r="M141" s="49">
        <v>1040519000</v>
      </c>
      <c r="N141" s="50"/>
      <c r="O141" s="50"/>
      <c r="P141" s="51"/>
      <c r="Q141" s="52">
        <v>819930000</v>
      </c>
      <c r="R141" s="49">
        <v>42501000</v>
      </c>
      <c r="S141" s="50"/>
      <c r="T141" s="50"/>
      <c r="U141" s="51"/>
      <c r="V141" s="49">
        <v>-118972000</v>
      </c>
      <c r="W141" s="50"/>
      <c r="X141" s="50"/>
      <c r="Y141" s="50"/>
      <c r="Z141" s="51"/>
      <c r="AA141" s="52"/>
      <c r="AB141" s="53">
        <v>1783978000</v>
      </c>
      <c r="AC141" s="49">
        <v>-2329447000</v>
      </c>
      <c r="AD141" s="50"/>
      <c r="AE141" s="50"/>
      <c r="AF141" s="50"/>
      <c r="AG141" s="50"/>
      <c r="AH141" s="50"/>
      <c r="AI141" s="50"/>
      <c r="AJ141" s="51"/>
      <c r="AK141" s="49">
        <v>-67788000</v>
      </c>
      <c r="AL141" s="50"/>
      <c r="AM141" s="51"/>
      <c r="AN141" s="49">
        <v>0</v>
      </c>
      <c r="AO141" s="50"/>
      <c r="AP141" s="50"/>
      <c r="AQ141" s="50"/>
      <c r="AR141" s="51"/>
      <c r="AS141" s="54">
        <v>6754000</v>
      </c>
      <c r="AT141" s="50"/>
      <c r="AU141" s="55">
        <v>-2390481000</v>
      </c>
      <c r="AV141" s="51">
        <v>-647629000</v>
      </c>
      <c r="AW141" s="49">
        <v>1406023000</v>
      </c>
      <c r="AX141" s="51"/>
      <c r="AY141" s="52"/>
      <c r="AZ141" s="54"/>
      <c r="BA141" s="51"/>
      <c r="BB141" s="49"/>
      <c r="BC141" s="50"/>
      <c r="BD141" s="51"/>
      <c r="BE141" s="54">
        <v>-28457000</v>
      </c>
      <c r="BF141" s="50"/>
      <c r="BG141" s="55">
        <v>729937000</v>
      </c>
      <c r="BH141" s="50">
        <v>123434000</v>
      </c>
      <c r="BI141" s="51"/>
      <c r="BJ141" s="54">
        <v>123434000</v>
      </c>
      <c r="BK141" s="50"/>
      <c r="BL141" s="56">
        <v>123434000</v>
      </c>
    </row>
    <row r="142" spans="1:64" x14ac:dyDescent="0.2">
      <c r="A142" s="47" t="s">
        <v>463</v>
      </c>
      <c r="B142" s="47" t="s">
        <v>464</v>
      </c>
      <c r="C142" s="47">
        <v>378140</v>
      </c>
      <c r="D142" s="47" t="s">
        <v>16</v>
      </c>
      <c r="E142" s="47">
        <v>2018</v>
      </c>
      <c r="F142" s="47" t="s">
        <v>1292</v>
      </c>
      <c r="G142" s="48">
        <v>43465</v>
      </c>
      <c r="H142" s="48">
        <v>43517</v>
      </c>
      <c r="I142" s="48">
        <v>43517</v>
      </c>
      <c r="J142" s="47">
        <v>66041058</v>
      </c>
      <c r="K142" s="47">
        <v>66085089</v>
      </c>
      <c r="L142" s="47" t="s">
        <v>1738</v>
      </c>
      <c r="M142" s="49">
        <v>413599000</v>
      </c>
      <c r="N142" s="50"/>
      <c r="O142" s="50"/>
      <c r="P142" s="51"/>
      <c r="Q142" s="52">
        <v>479884000</v>
      </c>
      <c r="R142" s="49">
        <v>-66756000</v>
      </c>
      <c r="S142" s="50"/>
      <c r="T142" s="50"/>
      <c r="U142" s="51"/>
      <c r="V142" s="49">
        <v>-173000</v>
      </c>
      <c r="W142" s="50"/>
      <c r="X142" s="50"/>
      <c r="Y142" s="50"/>
      <c r="Z142" s="51"/>
      <c r="AA142" s="52"/>
      <c r="AB142" s="53">
        <v>826554000</v>
      </c>
      <c r="AC142" s="49">
        <v>-352767000</v>
      </c>
      <c r="AD142" s="50"/>
      <c r="AE142" s="50"/>
      <c r="AF142" s="50"/>
      <c r="AG142" s="50"/>
      <c r="AH142" s="50"/>
      <c r="AI142" s="50"/>
      <c r="AJ142" s="51"/>
      <c r="AK142" s="49">
        <v>-37952000</v>
      </c>
      <c r="AL142" s="50"/>
      <c r="AM142" s="51"/>
      <c r="AN142" s="49">
        <v>0</v>
      </c>
      <c r="AO142" s="50"/>
      <c r="AP142" s="50"/>
      <c r="AQ142" s="50"/>
      <c r="AR142" s="51"/>
      <c r="AS142" s="54">
        <v>330826000</v>
      </c>
      <c r="AT142" s="50"/>
      <c r="AU142" s="55">
        <v>-59893000</v>
      </c>
      <c r="AV142" s="51">
        <v>-484182000</v>
      </c>
      <c r="AW142" s="49">
        <v>-110625000</v>
      </c>
      <c r="AX142" s="51"/>
      <c r="AY142" s="52"/>
      <c r="AZ142" s="54"/>
      <c r="BA142" s="51"/>
      <c r="BB142" s="49">
        <v>-45939000</v>
      </c>
      <c r="BC142" s="50"/>
      <c r="BD142" s="51"/>
      <c r="BE142" s="54">
        <v>-35646000</v>
      </c>
      <c r="BF142" s="50"/>
      <c r="BG142" s="55">
        <v>-676392000</v>
      </c>
      <c r="BH142" s="50">
        <v>90269000</v>
      </c>
      <c r="BI142" s="51"/>
      <c r="BJ142" s="54">
        <v>90269000</v>
      </c>
      <c r="BK142" s="50"/>
      <c r="BL142" s="56">
        <v>90269000</v>
      </c>
    </row>
    <row r="143" spans="1:64" x14ac:dyDescent="0.2">
      <c r="A143" s="47" t="s">
        <v>427</v>
      </c>
      <c r="B143" s="47" t="s">
        <v>428</v>
      </c>
      <c r="C143" s="47">
        <v>124922</v>
      </c>
      <c r="D143" s="47" t="s">
        <v>16</v>
      </c>
      <c r="E143" s="47">
        <v>2018</v>
      </c>
      <c r="F143" s="47" t="s">
        <v>1292</v>
      </c>
      <c r="G143" s="48">
        <v>43465</v>
      </c>
      <c r="H143" s="48">
        <v>43523</v>
      </c>
      <c r="I143" s="48">
        <v>43523</v>
      </c>
      <c r="J143" s="47">
        <v>434300000</v>
      </c>
      <c r="K143" s="47">
        <v>436900000</v>
      </c>
      <c r="L143" s="47" t="s">
        <v>1739</v>
      </c>
      <c r="M143" s="49">
        <v>2146000000</v>
      </c>
      <c r="N143" s="50"/>
      <c r="O143" s="50"/>
      <c r="P143" s="51"/>
      <c r="Q143" s="52">
        <v>903000000</v>
      </c>
      <c r="R143" s="49">
        <v>-266000000</v>
      </c>
      <c r="S143" s="50"/>
      <c r="T143" s="50"/>
      <c r="U143" s="51"/>
      <c r="V143" s="49">
        <v>-125000000</v>
      </c>
      <c r="W143" s="50"/>
      <c r="X143" s="50"/>
      <c r="Y143" s="50"/>
      <c r="Z143" s="51"/>
      <c r="AA143" s="52"/>
      <c r="AB143" s="53">
        <v>2658000000</v>
      </c>
      <c r="AC143" s="49">
        <v>-565000000</v>
      </c>
      <c r="AD143" s="50"/>
      <c r="AE143" s="50"/>
      <c r="AF143" s="50"/>
      <c r="AG143" s="50"/>
      <c r="AH143" s="50"/>
      <c r="AI143" s="50"/>
      <c r="AJ143" s="51"/>
      <c r="AK143" s="49"/>
      <c r="AL143" s="50"/>
      <c r="AM143" s="51"/>
      <c r="AN143" s="49">
        <v>0</v>
      </c>
      <c r="AO143" s="50"/>
      <c r="AP143" s="50"/>
      <c r="AQ143" s="50"/>
      <c r="AR143" s="51"/>
      <c r="AS143" s="54">
        <v>167000000</v>
      </c>
      <c r="AT143" s="50"/>
      <c r="AU143" s="55">
        <v>-398000000</v>
      </c>
      <c r="AV143" s="51">
        <v>-1149000000</v>
      </c>
      <c r="AW143" s="49">
        <v>-164000000</v>
      </c>
      <c r="AX143" s="51"/>
      <c r="AY143" s="52"/>
      <c r="AZ143" s="54"/>
      <c r="BA143" s="51"/>
      <c r="BB143" s="49">
        <v>-1242000000</v>
      </c>
      <c r="BC143" s="50"/>
      <c r="BD143" s="51"/>
      <c r="BE143" s="54">
        <v>-26000000</v>
      </c>
      <c r="BF143" s="50"/>
      <c r="BG143" s="55">
        <v>-2581000000</v>
      </c>
      <c r="BH143" s="50">
        <v>-321000000</v>
      </c>
      <c r="BI143" s="51"/>
      <c r="BJ143" s="54">
        <v>-321000000</v>
      </c>
      <c r="BK143" s="50">
        <v>43000000</v>
      </c>
      <c r="BL143" s="56">
        <v>-278000000</v>
      </c>
    </row>
    <row r="144" spans="1:64" x14ac:dyDescent="0.2">
      <c r="A144" s="47" t="s">
        <v>448</v>
      </c>
      <c r="B144" s="47" t="s">
        <v>449</v>
      </c>
      <c r="C144" s="47">
        <v>354347</v>
      </c>
      <c r="D144" s="47" t="s">
        <v>16</v>
      </c>
      <c r="E144" s="47">
        <v>2018</v>
      </c>
      <c r="F144" s="47" t="s">
        <v>1292</v>
      </c>
      <c r="G144" s="48">
        <v>43465</v>
      </c>
      <c r="H144" s="48">
        <v>43522</v>
      </c>
      <c r="I144" s="48">
        <v>43522</v>
      </c>
      <c r="J144" s="47">
        <v>181409597</v>
      </c>
      <c r="K144" s="47">
        <v>183400000</v>
      </c>
      <c r="L144" s="47" t="s">
        <v>1740</v>
      </c>
      <c r="M144" s="49">
        <v>862555000</v>
      </c>
      <c r="N144" s="50"/>
      <c r="O144" s="50"/>
      <c r="P144" s="51"/>
      <c r="Q144" s="52">
        <v>2040555000</v>
      </c>
      <c r="R144" s="49">
        <v>-498302000</v>
      </c>
      <c r="S144" s="50"/>
      <c r="T144" s="50"/>
      <c r="U144" s="51"/>
      <c r="V144" s="49">
        <v>-19561000</v>
      </c>
      <c r="W144" s="50"/>
      <c r="X144" s="50"/>
      <c r="Y144" s="50"/>
      <c r="Z144" s="51"/>
      <c r="AA144" s="52"/>
      <c r="AB144" s="53">
        <v>2385247000</v>
      </c>
      <c r="AC144" s="49">
        <v>-4246315000</v>
      </c>
      <c r="AD144" s="50"/>
      <c r="AE144" s="50"/>
      <c r="AF144" s="50"/>
      <c r="AG144" s="50"/>
      <c r="AH144" s="50"/>
      <c r="AI144" s="50"/>
      <c r="AJ144" s="51"/>
      <c r="AK144" s="49"/>
      <c r="AL144" s="50"/>
      <c r="AM144" s="51"/>
      <c r="AN144" s="49"/>
      <c r="AO144" s="50"/>
      <c r="AP144" s="50"/>
      <c r="AQ144" s="50"/>
      <c r="AR144" s="51"/>
      <c r="AS144" s="54">
        <v>140328000</v>
      </c>
      <c r="AT144" s="50"/>
      <c r="AU144" s="55">
        <v>-4105987000</v>
      </c>
      <c r="AV144" s="51">
        <v>-661889000</v>
      </c>
      <c r="AW144" s="49">
        <v>1507159000</v>
      </c>
      <c r="AX144" s="51"/>
      <c r="AY144" s="52"/>
      <c r="AZ144" s="54"/>
      <c r="BA144" s="51"/>
      <c r="BB144" s="49">
        <v>548719000</v>
      </c>
      <c r="BC144" s="50"/>
      <c r="BD144" s="51"/>
      <c r="BE144" s="54">
        <v>26453000</v>
      </c>
      <c r="BF144" s="50"/>
      <c r="BG144" s="55">
        <v>1420442000</v>
      </c>
      <c r="BH144" s="50">
        <v>-300298000</v>
      </c>
      <c r="BI144" s="51"/>
      <c r="BJ144" s="54">
        <v>-300298000</v>
      </c>
      <c r="BK144" s="50"/>
      <c r="BL144" s="56">
        <v>-300298000</v>
      </c>
    </row>
    <row r="145" spans="1:64" x14ac:dyDescent="0.2">
      <c r="A145" s="47" t="s">
        <v>439</v>
      </c>
      <c r="B145" s="47" t="s">
        <v>440</v>
      </c>
      <c r="C145" s="47">
        <v>108955</v>
      </c>
      <c r="D145" s="47" t="s">
        <v>16</v>
      </c>
      <c r="E145" s="47">
        <v>2018</v>
      </c>
      <c r="F145" s="47" t="s">
        <v>1292</v>
      </c>
      <c r="G145" s="48">
        <v>43465</v>
      </c>
      <c r="H145" s="48">
        <v>43511</v>
      </c>
      <c r="I145" s="48">
        <v>43511</v>
      </c>
      <c r="J145" s="47">
        <v>627600000</v>
      </c>
      <c r="K145" s="47">
        <v>640800000</v>
      </c>
      <c r="L145" s="47" t="s">
        <v>1741</v>
      </c>
      <c r="M145" s="49">
        <v>722200000</v>
      </c>
      <c r="N145" s="50"/>
      <c r="O145" s="50"/>
      <c r="P145" s="51"/>
      <c r="Q145" s="52">
        <v>77400000</v>
      </c>
      <c r="R145" s="49">
        <v>169800000</v>
      </c>
      <c r="S145" s="50"/>
      <c r="T145" s="50"/>
      <c r="U145" s="51"/>
      <c r="V145" s="49">
        <v>-42600000</v>
      </c>
      <c r="W145" s="50"/>
      <c r="X145" s="50"/>
      <c r="Y145" s="50"/>
      <c r="Z145" s="51"/>
      <c r="AA145" s="52"/>
      <c r="AB145" s="53">
        <v>926800000</v>
      </c>
      <c r="AC145" s="49">
        <v>-241700000</v>
      </c>
      <c r="AD145" s="50"/>
      <c r="AE145" s="50"/>
      <c r="AF145" s="50"/>
      <c r="AG145" s="50"/>
      <c r="AH145" s="50"/>
      <c r="AI145" s="50"/>
      <c r="AJ145" s="51"/>
      <c r="AK145" s="49">
        <v>342000000</v>
      </c>
      <c r="AL145" s="50"/>
      <c r="AM145" s="51"/>
      <c r="AN145" s="49">
        <v>400000</v>
      </c>
      <c r="AO145" s="50"/>
      <c r="AP145" s="50"/>
      <c r="AQ145" s="50"/>
      <c r="AR145" s="51"/>
      <c r="AS145" s="54">
        <v>-24000000</v>
      </c>
      <c r="AT145" s="50"/>
      <c r="AU145" s="55">
        <v>76700000</v>
      </c>
      <c r="AV145" s="51"/>
      <c r="AW145" s="49">
        <v>-437300000</v>
      </c>
      <c r="AX145" s="51"/>
      <c r="AY145" s="52"/>
      <c r="AZ145" s="54"/>
      <c r="BA145" s="51"/>
      <c r="BB145" s="49">
        <v>-648500000</v>
      </c>
      <c r="BC145" s="50"/>
      <c r="BD145" s="51"/>
      <c r="BE145" s="54">
        <v>-15400000</v>
      </c>
      <c r="BF145" s="50"/>
      <c r="BG145" s="55">
        <v>-1101200000</v>
      </c>
      <c r="BH145" s="50">
        <v>-97700000</v>
      </c>
      <c r="BI145" s="51"/>
      <c r="BJ145" s="54">
        <v>-97700000</v>
      </c>
      <c r="BK145" s="50">
        <v>-6500000</v>
      </c>
      <c r="BL145" s="56">
        <v>-104200000</v>
      </c>
    </row>
    <row r="146" spans="1:64" x14ac:dyDescent="0.2">
      <c r="A146" s="47" t="s">
        <v>475</v>
      </c>
      <c r="B146" s="47" t="s">
        <v>476</v>
      </c>
      <c r="C146" s="47">
        <v>378142</v>
      </c>
      <c r="D146" s="47" t="s">
        <v>16</v>
      </c>
      <c r="E146" s="47">
        <v>2018</v>
      </c>
      <c r="F146" s="47" t="s">
        <v>1292</v>
      </c>
      <c r="G146" s="48">
        <v>43465</v>
      </c>
      <c r="H146" s="48">
        <v>43504</v>
      </c>
      <c r="I146" s="48">
        <v>43504</v>
      </c>
      <c r="J146" s="47">
        <v>967000000</v>
      </c>
      <c r="K146" s="47">
        <v>969000000</v>
      </c>
      <c r="L146" s="47" t="s">
        <v>1742</v>
      </c>
      <c r="M146" s="49">
        <v>2084000000</v>
      </c>
      <c r="N146" s="50"/>
      <c r="O146" s="50"/>
      <c r="P146" s="51"/>
      <c r="Q146" s="52">
        <v>5971000000</v>
      </c>
      <c r="R146" s="49">
        <v>1265000000</v>
      </c>
      <c r="S146" s="50"/>
      <c r="T146" s="50"/>
      <c r="U146" s="51"/>
      <c r="V146" s="49">
        <v>-676000000</v>
      </c>
      <c r="W146" s="50"/>
      <c r="X146" s="50"/>
      <c r="Y146" s="50"/>
      <c r="Z146" s="51"/>
      <c r="AA146" s="52"/>
      <c r="AB146" s="53">
        <v>8644000000</v>
      </c>
      <c r="AC146" s="49">
        <v>-7503000000</v>
      </c>
      <c r="AD146" s="50"/>
      <c r="AE146" s="50"/>
      <c r="AF146" s="50"/>
      <c r="AG146" s="50"/>
      <c r="AH146" s="50"/>
      <c r="AI146" s="50"/>
      <c r="AJ146" s="51"/>
      <c r="AK146" s="49">
        <v>-8997000000</v>
      </c>
      <c r="AL146" s="50"/>
      <c r="AM146" s="51"/>
      <c r="AN146" s="49">
        <v>-154000000</v>
      </c>
      <c r="AO146" s="50"/>
      <c r="AP146" s="50"/>
      <c r="AQ146" s="50"/>
      <c r="AR146" s="51"/>
      <c r="AS146" s="54">
        <v>8820000000</v>
      </c>
      <c r="AT146" s="50"/>
      <c r="AU146" s="55">
        <v>-7834000000</v>
      </c>
      <c r="AV146" s="51">
        <v>-1332000000</v>
      </c>
      <c r="AW146" s="49">
        <v>1116000000</v>
      </c>
      <c r="AX146" s="51"/>
      <c r="AY146" s="52"/>
      <c r="AZ146" s="54"/>
      <c r="BA146" s="51"/>
      <c r="BB146" s="49">
        <v>105000000</v>
      </c>
      <c r="BC146" s="50"/>
      <c r="BD146" s="51"/>
      <c r="BE146" s="54">
        <v>-108000000</v>
      </c>
      <c r="BF146" s="50"/>
      <c r="BG146" s="55">
        <v>-219000000</v>
      </c>
      <c r="BH146" s="50">
        <v>591000000</v>
      </c>
      <c r="BI146" s="51"/>
      <c r="BJ146" s="54">
        <v>591000000</v>
      </c>
      <c r="BK146" s="50"/>
      <c r="BL146" s="56">
        <v>591000000</v>
      </c>
    </row>
    <row r="147" spans="1:64" x14ac:dyDescent="0.2">
      <c r="A147" s="47" t="s">
        <v>481</v>
      </c>
      <c r="B147" s="47" t="s">
        <v>482</v>
      </c>
      <c r="C147" s="47">
        <v>378143</v>
      </c>
      <c r="D147" s="47" t="s">
        <v>16</v>
      </c>
      <c r="E147" s="47">
        <v>2018</v>
      </c>
      <c r="F147" s="47" t="s">
        <v>1292</v>
      </c>
      <c r="G147" s="48">
        <v>43465</v>
      </c>
      <c r="H147" s="48">
        <v>43518</v>
      </c>
      <c r="I147" s="48">
        <v>43518</v>
      </c>
      <c r="J147" s="47">
        <v>174133000</v>
      </c>
      <c r="K147" s="47">
        <v>177833000</v>
      </c>
      <c r="L147" s="47" t="s">
        <v>1743</v>
      </c>
      <c r="M147" s="49">
        <v>619790000</v>
      </c>
      <c r="N147" s="50"/>
      <c r="O147" s="50"/>
      <c r="P147" s="51"/>
      <c r="Q147" s="52">
        <v>54019000</v>
      </c>
      <c r="R147" s="49">
        <v>48571000</v>
      </c>
      <c r="S147" s="50"/>
      <c r="T147" s="50"/>
      <c r="U147" s="51"/>
      <c r="V147" s="49">
        <v>-149576000</v>
      </c>
      <c r="W147" s="50"/>
      <c r="X147" s="50"/>
      <c r="Y147" s="50"/>
      <c r="Z147" s="51"/>
      <c r="AA147" s="52"/>
      <c r="AB147" s="53">
        <v>572804000</v>
      </c>
      <c r="AC147" s="49">
        <v>-47259000</v>
      </c>
      <c r="AD147" s="50"/>
      <c r="AE147" s="50"/>
      <c r="AF147" s="50"/>
      <c r="AG147" s="50"/>
      <c r="AH147" s="50"/>
      <c r="AI147" s="50"/>
      <c r="AJ147" s="51"/>
      <c r="AK147" s="49">
        <v>59000</v>
      </c>
      <c r="AL147" s="50"/>
      <c r="AM147" s="51"/>
      <c r="AN147" s="49"/>
      <c r="AO147" s="50"/>
      <c r="AP147" s="50"/>
      <c r="AQ147" s="50"/>
      <c r="AR147" s="51"/>
      <c r="AS147" s="54">
        <v>-1199000</v>
      </c>
      <c r="AT147" s="50"/>
      <c r="AU147" s="55">
        <v>-48399000</v>
      </c>
      <c r="AV147" s="51">
        <v>-156840000</v>
      </c>
      <c r="AW147" s="49"/>
      <c r="AX147" s="51"/>
      <c r="AY147" s="52"/>
      <c r="AZ147" s="54"/>
      <c r="BA147" s="51"/>
      <c r="BB147" s="49">
        <v>-465166000</v>
      </c>
      <c r="BC147" s="50"/>
      <c r="BD147" s="51"/>
      <c r="BE147" s="54">
        <v>-5732000</v>
      </c>
      <c r="BF147" s="50"/>
      <c r="BG147" s="55">
        <v>-627738000</v>
      </c>
      <c r="BH147" s="50">
        <v>-103333000</v>
      </c>
      <c r="BI147" s="51"/>
      <c r="BJ147" s="54">
        <v>-103333000</v>
      </c>
      <c r="BK147" s="50">
        <v>-24031000</v>
      </c>
      <c r="BL147" s="56">
        <v>-127364000</v>
      </c>
    </row>
    <row r="148" spans="1:64" x14ac:dyDescent="0.2">
      <c r="A148" s="47" t="s">
        <v>478</v>
      </c>
      <c r="B148" s="47" t="s">
        <v>479</v>
      </c>
      <c r="C148" s="47">
        <v>112653</v>
      </c>
      <c r="D148" s="47" t="s">
        <v>16</v>
      </c>
      <c r="E148" s="47">
        <v>2018</v>
      </c>
      <c r="F148" s="47" t="s">
        <v>1292</v>
      </c>
      <c r="G148" s="48">
        <v>43465</v>
      </c>
      <c r="H148" s="48">
        <v>43504</v>
      </c>
      <c r="I148" s="48">
        <v>43504</v>
      </c>
      <c r="J148" s="47">
        <v>149961000</v>
      </c>
      <c r="K148" s="47">
        <v>152889000</v>
      </c>
      <c r="L148" s="47" t="s">
        <v>1744</v>
      </c>
      <c r="M148" s="49">
        <v>398000000</v>
      </c>
      <c r="N148" s="50"/>
      <c r="O148" s="50"/>
      <c r="P148" s="51"/>
      <c r="Q148" s="52">
        <v>1001000000</v>
      </c>
      <c r="R148" s="49">
        <v>194000000</v>
      </c>
      <c r="S148" s="50"/>
      <c r="T148" s="50"/>
      <c r="U148" s="51"/>
      <c r="V148" s="49">
        <v>382000000</v>
      </c>
      <c r="W148" s="50"/>
      <c r="X148" s="50"/>
      <c r="Y148" s="50"/>
      <c r="Z148" s="51"/>
      <c r="AA148" s="52"/>
      <c r="AB148" s="53">
        <v>1975000000</v>
      </c>
      <c r="AC148" s="49">
        <v>-878000000</v>
      </c>
      <c r="AD148" s="50"/>
      <c r="AE148" s="50"/>
      <c r="AF148" s="50"/>
      <c r="AG148" s="50"/>
      <c r="AH148" s="50"/>
      <c r="AI148" s="50"/>
      <c r="AJ148" s="51"/>
      <c r="AK148" s="49">
        <v>334000000</v>
      </c>
      <c r="AL148" s="50"/>
      <c r="AM148" s="51"/>
      <c r="AN148" s="49">
        <v>-53000000</v>
      </c>
      <c r="AO148" s="50"/>
      <c r="AP148" s="50"/>
      <c r="AQ148" s="50"/>
      <c r="AR148" s="51"/>
      <c r="AS148" s="54">
        <v>38000000</v>
      </c>
      <c r="AT148" s="50"/>
      <c r="AU148" s="55">
        <v>-559000000</v>
      </c>
      <c r="AV148" s="51">
        <v>-186000000</v>
      </c>
      <c r="AW148" s="49">
        <v>-500000000</v>
      </c>
      <c r="AX148" s="51"/>
      <c r="AY148" s="52"/>
      <c r="AZ148" s="54"/>
      <c r="BA148" s="51"/>
      <c r="BB148" s="49">
        <v>-726000000</v>
      </c>
      <c r="BC148" s="50"/>
      <c r="BD148" s="51"/>
      <c r="BE148" s="54">
        <v>-77000000</v>
      </c>
      <c r="BF148" s="50"/>
      <c r="BG148" s="55">
        <v>-1489000000</v>
      </c>
      <c r="BH148" s="50">
        <v>-73000000</v>
      </c>
      <c r="BI148" s="51"/>
      <c r="BJ148" s="54">
        <v>-73000000</v>
      </c>
      <c r="BK148" s="50">
        <v>-139000000</v>
      </c>
      <c r="BL148" s="56">
        <v>-212000000</v>
      </c>
    </row>
    <row r="149" spans="1:64" x14ac:dyDescent="0.2">
      <c r="A149" s="47" t="s">
        <v>484</v>
      </c>
      <c r="B149" s="47" t="s">
        <v>485</v>
      </c>
      <c r="C149" s="47">
        <v>130051</v>
      </c>
      <c r="D149" s="47" t="s">
        <v>16</v>
      </c>
      <c r="E149" s="47">
        <v>2018</v>
      </c>
      <c r="F149" s="47" t="s">
        <v>1292</v>
      </c>
      <c r="G149" s="48">
        <v>43465</v>
      </c>
      <c r="H149" s="48">
        <v>43522</v>
      </c>
      <c r="I149" s="48">
        <v>43522</v>
      </c>
      <c r="J149" s="47">
        <v>126087487</v>
      </c>
      <c r="K149" s="47">
        <v>133159033</v>
      </c>
      <c r="L149" s="47" t="s">
        <v>1745</v>
      </c>
      <c r="M149" s="49">
        <v>447080000</v>
      </c>
      <c r="N149" s="50"/>
      <c r="O149" s="50"/>
      <c r="P149" s="51"/>
      <c r="Q149" s="52">
        <v>209050000</v>
      </c>
      <c r="R149" s="49">
        <v>6209000</v>
      </c>
      <c r="S149" s="50"/>
      <c r="T149" s="50"/>
      <c r="U149" s="51"/>
      <c r="V149" s="49">
        <v>15456000</v>
      </c>
      <c r="W149" s="50"/>
      <c r="X149" s="50"/>
      <c r="Y149" s="50"/>
      <c r="Z149" s="51"/>
      <c r="AA149" s="52"/>
      <c r="AB149" s="53">
        <v>677795000</v>
      </c>
      <c r="AC149" s="49">
        <v>-434607000</v>
      </c>
      <c r="AD149" s="50"/>
      <c r="AE149" s="50"/>
      <c r="AF149" s="50"/>
      <c r="AG149" s="50"/>
      <c r="AH149" s="50"/>
      <c r="AI149" s="50"/>
      <c r="AJ149" s="51"/>
      <c r="AK149" s="49"/>
      <c r="AL149" s="50"/>
      <c r="AM149" s="51"/>
      <c r="AN149" s="49">
        <v>-65500000</v>
      </c>
      <c r="AO149" s="50"/>
      <c r="AP149" s="50"/>
      <c r="AQ149" s="50"/>
      <c r="AR149" s="51"/>
      <c r="AS149" s="54">
        <v>56209000</v>
      </c>
      <c r="AT149" s="50"/>
      <c r="AU149" s="55">
        <v>-443898000</v>
      </c>
      <c r="AV149" s="51">
        <v>-424907000</v>
      </c>
      <c r="AW149" s="49">
        <v>134244000</v>
      </c>
      <c r="AX149" s="51"/>
      <c r="AY149" s="52"/>
      <c r="AZ149" s="54"/>
      <c r="BA149" s="51"/>
      <c r="BB149" s="49">
        <v>91400000</v>
      </c>
      <c r="BC149" s="50">
        <v>91400000</v>
      </c>
      <c r="BD149" s="51"/>
      <c r="BE149" s="54">
        <v>-47988000</v>
      </c>
      <c r="BF149" s="50"/>
      <c r="BG149" s="55">
        <v>-247251000</v>
      </c>
      <c r="BH149" s="50">
        <v>-13354000</v>
      </c>
      <c r="BI149" s="51"/>
      <c r="BJ149" s="54">
        <v>-13354000</v>
      </c>
      <c r="BK149" s="50"/>
      <c r="BL149" s="56">
        <v>-13354000</v>
      </c>
    </row>
    <row r="150" spans="1:64" x14ac:dyDescent="0.2">
      <c r="A150" s="47" t="s">
        <v>523</v>
      </c>
      <c r="B150" s="47" t="s">
        <v>524</v>
      </c>
      <c r="C150" s="47">
        <v>249937</v>
      </c>
      <c r="D150" s="47" t="s">
        <v>16</v>
      </c>
      <c r="E150" s="47">
        <v>2018</v>
      </c>
      <c r="F150" s="47" t="s">
        <v>1292</v>
      </c>
      <c r="G150" s="48">
        <v>43465</v>
      </c>
      <c r="H150" s="48">
        <v>43517</v>
      </c>
      <c r="I150" s="48">
        <v>43517</v>
      </c>
      <c r="J150" s="47">
        <v>3974000000</v>
      </c>
      <c r="K150" s="47">
        <v>3998000000</v>
      </c>
      <c r="L150" s="47" t="s">
        <v>1746</v>
      </c>
      <c r="M150" s="49">
        <v>3695000000</v>
      </c>
      <c r="N150" s="50"/>
      <c r="O150" s="50"/>
      <c r="P150" s="51"/>
      <c r="Q150" s="52">
        <v>9280000000</v>
      </c>
      <c r="R150" s="49">
        <v>626000000</v>
      </c>
      <c r="S150" s="50"/>
      <c r="T150" s="50"/>
      <c r="U150" s="51"/>
      <c r="V150" s="49">
        <v>1306000000</v>
      </c>
      <c r="W150" s="50"/>
      <c r="X150" s="50"/>
      <c r="Y150" s="50"/>
      <c r="Z150" s="51"/>
      <c r="AA150" s="52"/>
      <c r="AB150" s="53">
        <v>14907000000</v>
      </c>
      <c r="AC150" s="49">
        <v>-7785000000</v>
      </c>
      <c r="AD150" s="50"/>
      <c r="AE150" s="50"/>
      <c r="AF150" s="50"/>
      <c r="AG150" s="50"/>
      <c r="AH150" s="50"/>
      <c r="AI150" s="50"/>
      <c r="AJ150" s="51"/>
      <c r="AK150" s="49">
        <v>3387000000</v>
      </c>
      <c r="AL150" s="50"/>
      <c r="AM150" s="51"/>
      <c r="AN150" s="49">
        <v>-62924000000</v>
      </c>
      <c r="AO150" s="50"/>
      <c r="AP150" s="50"/>
      <c r="AQ150" s="50"/>
      <c r="AR150" s="51"/>
      <c r="AS150" s="54">
        <v>51061000000</v>
      </c>
      <c r="AT150" s="50"/>
      <c r="AU150" s="55">
        <v>-16261000000</v>
      </c>
      <c r="AV150" s="51">
        <v>-2905000000</v>
      </c>
      <c r="AW150" s="49">
        <v>-46991000000</v>
      </c>
      <c r="AX150" s="51"/>
      <c r="AY150" s="52"/>
      <c r="AZ150" s="54"/>
      <c r="BA150" s="51"/>
      <c r="BB150" s="49">
        <v>-164000000</v>
      </c>
      <c r="BC150" s="50"/>
      <c r="BD150" s="51"/>
      <c r="BE150" s="54">
        <v>49938000000</v>
      </c>
      <c r="BF150" s="50"/>
      <c r="BG150" s="55">
        <v>-122000000</v>
      </c>
      <c r="BH150" s="50">
        <v>-1476000000</v>
      </c>
      <c r="BI150" s="51"/>
      <c r="BJ150" s="54">
        <v>-1476000000</v>
      </c>
      <c r="BK150" s="50">
        <v>-370000000</v>
      </c>
      <c r="BL150" s="56">
        <v>-1846000000</v>
      </c>
    </row>
    <row r="151" spans="1:64" x14ac:dyDescent="0.2">
      <c r="A151" s="47" t="s">
        <v>496</v>
      </c>
      <c r="B151" s="47" t="s">
        <v>497</v>
      </c>
      <c r="C151" s="47">
        <v>339017</v>
      </c>
      <c r="D151" s="47" t="s">
        <v>16</v>
      </c>
      <c r="E151" s="47">
        <v>2018</v>
      </c>
      <c r="F151" s="47" t="s">
        <v>1292</v>
      </c>
      <c r="G151" s="48">
        <v>43465</v>
      </c>
      <c r="H151" s="48">
        <v>43502</v>
      </c>
      <c r="I151" s="48">
        <v>43502</v>
      </c>
      <c r="J151" s="47">
        <v>573933834</v>
      </c>
      <c r="K151" s="47">
        <v>574325528</v>
      </c>
      <c r="L151" s="47" t="s">
        <v>1747</v>
      </c>
      <c r="M151" s="49">
        <v>751900000</v>
      </c>
      <c r="N151" s="50"/>
      <c r="O151" s="50"/>
      <c r="P151" s="51"/>
      <c r="Q151" s="52">
        <v>138200000</v>
      </c>
      <c r="R151" s="49">
        <v>46500000</v>
      </c>
      <c r="S151" s="50"/>
      <c r="T151" s="50"/>
      <c r="U151" s="51"/>
      <c r="V151" s="49">
        <v>-262400000</v>
      </c>
      <c r="W151" s="50"/>
      <c r="X151" s="50"/>
      <c r="Y151" s="50"/>
      <c r="Z151" s="51"/>
      <c r="AA151" s="52"/>
      <c r="AB151" s="53">
        <v>674200000</v>
      </c>
      <c r="AC151" s="49">
        <v>-166800000</v>
      </c>
      <c r="AD151" s="50"/>
      <c r="AE151" s="50"/>
      <c r="AF151" s="50"/>
      <c r="AG151" s="50"/>
      <c r="AH151" s="50"/>
      <c r="AI151" s="50"/>
      <c r="AJ151" s="51"/>
      <c r="AK151" s="49"/>
      <c r="AL151" s="50"/>
      <c r="AM151" s="51"/>
      <c r="AN151" s="49">
        <v>-3700000</v>
      </c>
      <c r="AO151" s="50"/>
      <c r="AP151" s="50"/>
      <c r="AQ151" s="50"/>
      <c r="AR151" s="51"/>
      <c r="AS151" s="54">
        <v>-3400000</v>
      </c>
      <c r="AT151" s="50"/>
      <c r="AU151" s="55">
        <v>-173900000</v>
      </c>
      <c r="AV151" s="51">
        <v>-441900000</v>
      </c>
      <c r="AW151" s="49">
        <v>85000000</v>
      </c>
      <c r="AX151" s="51"/>
      <c r="AY151" s="52"/>
      <c r="AZ151" s="54"/>
      <c r="BA151" s="51"/>
      <c r="BB151" s="49">
        <v>-89600000</v>
      </c>
      <c r="BC151" s="50"/>
      <c r="BD151" s="51"/>
      <c r="BE151" s="54"/>
      <c r="BF151" s="50"/>
      <c r="BG151" s="55">
        <v>-446500000</v>
      </c>
      <c r="BH151" s="50">
        <v>53800000</v>
      </c>
      <c r="BI151" s="51"/>
      <c r="BJ151" s="54">
        <v>53800000</v>
      </c>
      <c r="BK151" s="50">
        <v>-3500000</v>
      </c>
      <c r="BL151" s="56">
        <v>50300000</v>
      </c>
    </row>
    <row r="152" spans="1:64" x14ac:dyDescent="0.2">
      <c r="A152" s="47" t="s">
        <v>493</v>
      </c>
      <c r="B152" s="47" t="s">
        <v>494</v>
      </c>
      <c r="C152" s="47">
        <v>121021</v>
      </c>
      <c r="D152" s="47" t="s">
        <v>16</v>
      </c>
      <c r="E152" s="47">
        <v>2018</v>
      </c>
      <c r="F152" s="47" t="s">
        <v>1292</v>
      </c>
      <c r="G152" s="48">
        <v>43465</v>
      </c>
      <c r="H152" s="48">
        <v>43496</v>
      </c>
      <c r="I152" s="48">
        <v>43496</v>
      </c>
      <c r="J152" s="47">
        <v>2890000000</v>
      </c>
      <c r="K152" s="47">
        <v>2921000000</v>
      </c>
      <c r="L152" s="47" t="s">
        <v>1748</v>
      </c>
      <c r="M152" s="49">
        <v>22112000000</v>
      </c>
      <c r="N152" s="50"/>
      <c r="O152" s="50"/>
      <c r="P152" s="51"/>
      <c r="Q152" s="52">
        <v>4315000000</v>
      </c>
      <c r="R152" s="49">
        <v>4374000000</v>
      </c>
      <c r="S152" s="50"/>
      <c r="T152" s="50"/>
      <c r="U152" s="51"/>
      <c r="V152" s="49">
        <v>-1527000000</v>
      </c>
      <c r="W152" s="50"/>
      <c r="X152" s="50"/>
      <c r="Y152" s="50"/>
      <c r="Z152" s="51"/>
      <c r="AA152" s="52"/>
      <c r="AB152" s="53">
        <v>29274000000</v>
      </c>
      <c r="AC152" s="49">
        <v>-13915000000</v>
      </c>
      <c r="AD152" s="50"/>
      <c r="AE152" s="50"/>
      <c r="AF152" s="50"/>
      <c r="AG152" s="50"/>
      <c r="AH152" s="50"/>
      <c r="AI152" s="50"/>
      <c r="AJ152" s="51"/>
      <c r="AK152" s="49">
        <v>2474000000</v>
      </c>
      <c r="AL152" s="50"/>
      <c r="AM152" s="51"/>
      <c r="AN152" s="49">
        <v>-137000000</v>
      </c>
      <c r="AO152" s="50"/>
      <c r="AP152" s="50"/>
      <c r="AQ152" s="50"/>
      <c r="AR152" s="51"/>
      <c r="AS152" s="54">
        <v>-25000000</v>
      </c>
      <c r="AT152" s="50"/>
      <c r="AU152" s="55">
        <v>-11603000000</v>
      </c>
      <c r="AV152" s="51"/>
      <c r="AW152" s="49">
        <v>500000000</v>
      </c>
      <c r="AX152" s="51"/>
      <c r="AY152" s="52"/>
      <c r="AZ152" s="54"/>
      <c r="BA152" s="51"/>
      <c r="BB152" s="49">
        <v>-12879000000</v>
      </c>
      <c r="BC152" s="50"/>
      <c r="BD152" s="51"/>
      <c r="BE152" s="54">
        <v>-3193000000</v>
      </c>
      <c r="BF152" s="50"/>
      <c r="BG152" s="55">
        <v>-15572000000</v>
      </c>
      <c r="BH152" s="50">
        <v>2099000000</v>
      </c>
      <c r="BI152" s="51"/>
      <c r="BJ152" s="54">
        <v>2099000000</v>
      </c>
      <c r="BK152" s="50">
        <v>-179000000</v>
      </c>
      <c r="BL152" s="56">
        <v>1920000000</v>
      </c>
    </row>
    <row r="153" spans="1:64" x14ac:dyDescent="0.2">
      <c r="A153" s="47" t="s">
        <v>532</v>
      </c>
      <c r="B153" s="47" t="s">
        <v>533</v>
      </c>
      <c r="C153" s="47">
        <v>378152</v>
      </c>
      <c r="D153" s="47" t="s">
        <v>16</v>
      </c>
      <c r="E153" s="47">
        <v>2018</v>
      </c>
      <c r="F153" s="47" t="s">
        <v>1292</v>
      </c>
      <c r="G153" s="48">
        <v>43465</v>
      </c>
      <c r="H153" s="48">
        <v>43521</v>
      </c>
      <c r="I153" s="48">
        <v>43521</v>
      </c>
      <c r="J153" s="47">
        <v>144600000</v>
      </c>
      <c r="K153" s="47">
        <v>146400000</v>
      </c>
      <c r="L153" s="47" t="s">
        <v>1749</v>
      </c>
      <c r="M153" s="49">
        <v>389800000</v>
      </c>
      <c r="N153" s="50"/>
      <c r="O153" s="50"/>
      <c r="P153" s="51"/>
      <c r="Q153" s="52">
        <v>149600000</v>
      </c>
      <c r="R153" s="49">
        <v>108800000</v>
      </c>
      <c r="S153" s="50"/>
      <c r="T153" s="50"/>
      <c r="U153" s="51"/>
      <c r="V153" s="49">
        <v>-44200000</v>
      </c>
      <c r="W153" s="50"/>
      <c r="X153" s="50"/>
      <c r="Y153" s="50"/>
      <c r="Z153" s="51"/>
      <c r="AA153" s="52"/>
      <c r="AB153" s="53">
        <v>604000000</v>
      </c>
      <c r="AC153" s="49">
        <v>-144000000</v>
      </c>
      <c r="AD153" s="50"/>
      <c r="AE153" s="50"/>
      <c r="AF153" s="50"/>
      <c r="AG153" s="50"/>
      <c r="AH153" s="50"/>
      <c r="AI153" s="50"/>
      <c r="AJ153" s="51"/>
      <c r="AK153" s="49">
        <v>-28700000</v>
      </c>
      <c r="AL153" s="50"/>
      <c r="AM153" s="51"/>
      <c r="AN153" s="49">
        <v>-465600000</v>
      </c>
      <c r="AO153" s="50"/>
      <c r="AP153" s="50"/>
      <c r="AQ153" s="50"/>
      <c r="AR153" s="51"/>
      <c r="AS153" s="54">
        <v>4000000</v>
      </c>
      <c r="AT153" s="50"/>
      <c r="AU153" s="55">
        <v>-634300000</v>
      </c>
      <c r="AV153" s="51">
        <v>-115200000</v>
      </c>
      <c r="AW153" s="49">
        <v>826200000</v>
      </c>
      <c r="AX153" s="51"/>
      <c r="AY153" s="52"/>
      <c r="AZ153" s="54"/>
      <c r="BA153" s="51"/>
      <c r="BB153" s="49">
        <v>-689700000</v>
      </c>
      <c r="BC153" s="50"/>
      <c r="BD153" s="51"/>
      <c r="BE153" s="54">
        <v>-28100000</v>
      </c>
      <c r="BF153" s="50"/>
      <c r="BG153" s="55">
        <v>-6800000</v>
      </c>
      <c r="BH153" s="50">
        <v>-37100000</v>
      </c>
      <c r="BI153" s="51"/>
      <c r="BJ153" s="54">
        <v>-37100000</v>
      </c>
      <c r="BK153" s="50">
        <v>-15200000</v>
      </c>
      <c r="BL153" s="56">
        <v>-52300000</v>
      </c>
    </row>
    <row r="154" spans="1:64" x14ac:dyDescent="0.2">
      <c r="A154" s="47" t="s">
        <v>538</v>
      </c>
      <c r="B154" s="47" t="s">
        <v>539</v>
      </c>
      <c r="C154" s="47">
        <v>378154</v>
      </c>
      <c r="D154" s="47" t="s">
        <v>16</v>
      </c>
      <c r="E154" s="47">
        <v>2018</v>
      </c>
      <c r="F154" s="47" t="s">
        <v>1292</v>
      </c>
      <c r="G154" s="48">
        <v>43465</v>
      </c>
      <c r="H154" s="48">
        <v>43502</v>
      </c>
      <c r="I154" s="48">
        <v>43511</v>
      </c>
      <c r="J154" s="47">
        <v>1449000000</v>
      </c>
      <c r="K154" s="47">
        <v>1458000000</v>
      </c>
      <c r="L154" s="47" t="s">
        <v>1750</v>
      </c>
      <c r="M154" s="49">
        <v>2894000000</v>
      </c>
      <c r="N154" s="50"/>
      <c r="O154" s="50"/>
      <c r="P154" s="51"/>
      <c r="Q154" s="52">
        <v>1754000000</v>
      </c>
      <c r="R154" s="49">
        <v>-553000000</v>
      </c>
      <c r="S154" s="50"/>
      <c r="T154" s="50"/>
      <c r="U154" s="51"/>
      <c r="V154" s="49">
        <v>-232000000</v>
      </c>
      <c r="W154" s="50"/>
      <c r="X154" s="50"/>
      <c r="Y154" s="50"/>
      <c r="Z154" s="51"/>
      <c r="AA154" s="52"/>
      <c r="AB154" s="53">
        <v>3863000000</v>
      </c>
      <c r="AC154" s="49">
        <v>-1971000000</v>
      </c>
      <c r="AD154" s="50"/>
      <c r="AE154" s="50"/>
      <c r="AF154" s="50"/>
      <c r="AG154" s="50"/>
      <c r="AH154" s="50"/>
      <c r="AI154" s="50"/>
      <c r="AJ154" s="51"/>
      <c r="AK154" s="49"/>
      <c r="AL154" s="50"/>
      <c r="AM154" s="51"/>
      <c r="AN154" s="49">
        <v>457000000</v>
      </c>
      <c r="AO154" s="50"/>
      <c r="AP154" s="50"/>
      <c r="AQ154" s="50"/>
      <c r="AR154" s="51"/>
      <c r="AS154" s="54">
        <v>-3504000000</v>
      </c>
      <c r="AT154" s="50"/>
      <c r="AU154" s="55">
        <v>-5018000000</v>
      </c>
      <c r="AV154" s="51">
        <v>-218000000</v>
      </c>
      <c r="AW154" s="49">
        <v>-2085000000</v>
      </c>
      <c r="AX154" s="51"/>
      <c r="AY154" s="52"/>
      <c r="AZ154" s="54"/>
      <c r="BA154" s="51"/>
      <c r="BB154" s="49">
        <v>0</v>
      </c>
      <c r="BC154" s="50"/>
      <c r="BD154" s="51"/>
      <c r="BE154" s="54">
        <v>3203000000</v>
      </c>
      <c r="BF154" s="50"/>
      <c r="BG154" s="55">
        <v>900000000</v>
      </c>
      <c r="BH154" s="50">
        <v>-255000000</v>
      </c>
      <c r="BI154" s="51"/>
      <c r="BJ154" s="54">
        <v>-255000000</v>
      </c>
      <c r="BK154" s="50"/>
      <c r="BL154" s="56">
        <v>-255000000</v>
      </c>
    </row>
    <row r="155" spans="1:64" x14ac:dyDescent="0.2">
      <c r="A155" s="47" t="s">
        <v>502</v>
      </c>
      <c r="B155" s="47" t="s">
        <v>503</v>
      </c>
      <c r="C155" s="47">
        <v>259098</v>
      </c>
      <c r="D155" s="47" t="s">
        <v>16</v>
      </c>
      <c r="E155" s="47">
        <v>2019</v>
      </c>
      <c r="F155" s="47" t="s">
        <v>1292</v>
      </c>
      <c r="G155" s="48">
        <v>43616</v>
      </c>
      <c r="H155" s="48">
        <v>43662</v>
      </c>
      <c r="I155" s="48">
        <v>43662</v>
      </c>
      <c r="J155" s="47">
        <v>262000000</v>
      </c>
      <c r="K155" s="47">
        <v>265000000</v>
      </c>
      <c r="L155" s="47" t="s">
        <v>1751</v>
      </c>
      <c r="M155" s="49">
        <v>540000000</v>
      </c>
      <c r="N155" s="50"/>
      <c r="O155" s="50"/>
      <c r="P155" s="51"/>
      <c r="Q155" s="52">
        <v>3353000000</v>
      </c>
      <c r="R155" s="49">
        <v>4211000000</v>
      </c>
      <c r="S155" s="50"/>
      <c r="T155" s="50"/>
      <c r="U155" s="51"/>
      <c r="V155" s="49">
        <v>-2491000000</v>
      </c>
      <c r="W155" s="50"/>
      <c r="X155" s="50"/>
      <c r="Y155" s="50"/>
      <c r="Z155" s="51"/>
      <c r="AA155" s="52"/>
      <c r="AB155" s="53">
        <v>5613000000</v>
      </c>
      <c r="AC155" s="49">
        <v>-5490000000</v>
      </c>
      <c r="AD155" s="50"/>
      <c r="AE155" s="50"/>
      <c r="AF155" s="50"/>
      <c r="AG155" s="50"/>
      <c r="AH155" s="50"/>
      <c r="AI155" s="50"/>
      <c r="AJ155" s="51"/>
      <c r="AK155" s="49"/>
      <c r="AL155" s="50"/>
      <c r="AM155" s="51"/>
      <c r="AN155" s="49">
        <v>-66000000</v>
      </c>
      <c r="AO155" s="50"/>
      <c r="AP155" s="50"/>
      <c r="AQ155" s="50"/>
      <c r="AR155" s="51"/>
      <c r="AS155" s="54">
        <v>83000000</v>
      </c>
      <c r="AT155" s="50"/>
      <c r="AU155" s="55">
        <v>-5473000000</v>
      </c>
      <c r="AV155" s="51">
        <v>-683000000</v>
      </c>
      <c r="AW155" s="49">
        <v>1027000000</v>
      </c>
      <c r="AX155" s="51"/>
      <c r="AY155" s="52"/>
      <c r="AZ155" s="54"/>
      <c r="BA155" s="51"/>
      <c r="BB155" s="49">
        <v>-1379000000</v>
      </c>
      <c r="BC155" s="50">
        <v>101000000</v>
      </c>
      <c r="BD155" s="51">
        <v>-1480000000</v>
      </c>
      <c r="BE155" s="54">
        <v>-4000000</v>
      </c>
      <c r="BF155" s="50"/>
      <c r="BG155" s="55">
        <v>-1039000000</v>
      </c>
      <c r="BH155" s="50">
        <v>-899000000</v>
      </c>
      <c r="BI155" s="51"/>
      <c r="BJ155" s="54">
        <v>-899000000</v>
      </c>
      <c r="BK155" s="50">
        <v>-47000000</v>
      </c>
      <c r="BL155" s="56">
        <v>-946000000</v>
      </c>
    </row>
    <row r="156" spans="1:64" x14ac:dyDescent="0.2">
      <c r="A156" s="47" t="s">
        <v>490</v>
      </c>
      <c r="B156" s="47" t="s">
        <v>491</v>
      </c>
      <c r="C156" s="47">
        <v>60283</v>
      </c>
      <c r="D156" s="47" t="s">
        <v>16</v>
      </c>
      <c r="E156" s="47">
        <v>2018</v>
      </c>
      <c r="F156" s="47" t="s">
        <v>1292</v>
      </c>
      <c r="G156" s="48">
        <v>43373</v>
      </c>
      <c r="H156" s="48">
        <v>43425</v>
      </c>
      <c r="I156" s="48">
        <v>43425</v>
      </c>
      <c r="J156" s="47">
        <v>61262000</v>
      </c>
      <c r="K156" s="47">
        <v>62013000</v>
      </c>
      <c r="L156" s="47" t="s">
        <v>1752</v>
      </c>
      <c r="M156" s="49">
        <v>453689000</v>
      </c>
      <c r="N156" s="50"/>
      <c r="O156" s="50"/>
      <c r="P156" s="51"/>
      <c r="Q156" s="52">
        <v>59491000</v>
      </c>
      <c r="R156" s="49">
        <v>179859000</v>
      </c>
      <c r="S156" s="50">
        <v>157855000</v>
      </c>
      <c r="T156" s="50">
        <v>20810000</v>
      </c>
      <c r="U156" s="51">
        <v>1194000</v>
      </c>
      <c r="V156" s="49">
        <v>68029000</v>
      </c>
      <c r="W156" s="50">
        <v>-4889000</v>
      </c>
      <c r="X156" s="50">
        <v>-734000</v>
      </c>
      <c r="Y156" s="50"/>
      <c r="Z156" s="51">
        <v>73652000</v>
      </c>
      <c r="AA156" s="52"/>
      <c r="AB156" s="53">
        <v>761068000</v>
      </c>
      <c r="AC156" s="49">
        <v>-52465000</v>
      </c>
      <c r="AD156" s="50">
        <v>1000000</v>
      </c>
      <c r="AE156" s="50"/>
      <c r="AF156" s="50"/>
      <c r="AG156" s="50">
        <v>-53465000</v>
      </c>
      <c r="AH156" s="50">
        <v>-53465000</v>
      </c>
      <c r="AI156" s="50">
        <v>0</v>
      </c>
      <c r="AJ156" s="51"/>
      <c r="AK156" s="49">
        <v>-403558000</v>
      </c>
      <c r="AL156" s="50">
        <v>451866000</v>
      </c>
      <c r="AM156" s="51">
        <v>-855424000</v>
      </c>
      <c r="AN156" s="49"/>
      <c r="AO156" s="50"/>
      <c r="AP156" s="50"/>
      <c r="AQ156" s="50"/>
      <c r="AR156" s="51"/>
      <c r="AS156" s="54">
        <v>36000</v>
      </c>
      <c r="AT156" s="50"/>
      <c r="AU156" s="55">
        <v>-455987000</v>
      </c>
      <c r="AV156" s="51"/>
      <c r="AW156" s="49"/>
      <c r="AX156" s="51"/>
      <c r="AY156" s="52"/>
      <c r="AZ156" s="54"/>
      <c r="BA156" s="51"/>
      <c r="BB156" s="49">
        <v>-551263000</v>
      </c>
      <c r="BC156" s="50">
        <v>48818000</v>
      </c>
      <c r="BD156" s="51">
        <v>-600081000</v>
      </c>
      <c r="BE156" s="54">
        <v>0</v>
      </c>
      <c r="BF156" s="50"/>
      <c r="BG156" s="55">
        <v>-551263000</v>
      </c>
      <c r="BH156" s="50">
        <v>-246182000</v>
      </c>
      <c r="BI156" s="51"/>
      <c r="BJ156" s="54">
        <v>-246182000</v>
      </c>
      <c r="BK156" s="50">
        <v>-2339000</v>
      </c>
      <c r="BL156" s="56">
        <v>-248521000</v>
      </c>
    </row>
    <row r="157" spans="1:64" x14ac:dyDescent="0.2">
      <c r="A157" s="47" t="s">
        <v>505</v>
      </c>
      <c r="B157" s="47" t="s">
        <v>506</v>
      </c>
      <c r="C157" s="47">
        <v>88558</v>
      </c>
      <c r="D157" s="47" t="s">
        <v>16</v>
      </c>
      <c r="E157" s="47">
        <v>2018</v>
      </c>
      <c r="F157" s="47" t="s">
        <v>1292</v>
      </c>
      <c r="G157" s="48">
        <v>43465</v>
      </c>
      <c r="H157" s="48">
        <v>43517</v>
      </c>
      <c r="I157" s="48">
        <v>43517</v>
      </c>
      <c r="J157" s="47">
        <v>328000000</v>
      </c>
      <c r="K157" s="47">
        <v>332000000</v>
      </c>
      <c r="L157" s="47" t="s">
        <v>1753</v>
      </c>
      <c r="M157" s="49">
        <v>881000000</v>
      </c>
      <c r="N157" s="50"/>
      <c r="O157" s="50"/>
      <c r="P157" s="51"/>
      <c r="Q157" s="52">
        <v>1420000000</v>
      </c>
      <c r="R157" s="49">
        <v>131000000</v>
      </c>
      <c r="S157" s="50"/>
      <c r="T157" s="50"/>
      <c r="U157" s="51"/>
      <c r="V157" s="49">
        <v>-439000000</v>
      </c>
      <c r="W157" s="50"/>
      <c r="X157" s="50"/>
      <c r="Y157" s="50"/>
      <c r="Z157" s="51"/>
      <c r="AA157" s="52"/>
      <c r="AB157" s="53">
        <v>1993000000</v>
      </c>
      <c r="AC157" s="49">
        <v>-127000000</v>
      </c>
      <c r="AD157" s="50"/>
      <c r="AE157" s="50"/>
      <c r="AF157" s="50"/>
      <c r="AG157" s="50"/>
      <c r="AH157" s="50"/>
      <c r="AI157" s="50"/>
      <c r="AJ157" s="51"/>
      <c r="AK157" s="49"/>
      <c r="AL157" s="50"/>
      <c r="AM157" s="51"/>
      <c r="AN157" s="49">
        <v>-16000000</v>
      </c>
      <c r="AO157" s="50"/>
      <c r="AP157" s="50"/>
      <c r="AQ157" s="50"/>
      <c r="AR157" s="51"/>
      <c r="AS157" s="54">
        <v>-525000000</v>
      </c>
      <c r="AT157" s="50"/>
      <c r="AU157" s="55">
        <v>-668000000</v>
      </c>
      <c r="AV157" s="51">
        <v>-421000000</v>
      </c>
      <c r="AW157" s="49">
        <v>223000000</v>
      </c>
      <c r="AX157" s="51"/>
      <c r="AY157" s="52"/>
      <c r="AZ157" s="54"/>
      <c r="BA157" s="51"/>
      <c r="BB157" s="49">
        <v>-967000000</v>
      </c>
      <c r="BC157" s="50"/>
      <c r="BD157" s="51"/>
      <c r="BE157" s="54">
        <v>-71000000</v>
      </c>
      <c r="BF157" s="50"/>
      <c r="BG157" s="55">
        <v>-1236000000</v>
      </c>
      <c r="BH157" s="50">
        <v>89000000</v>
      </c>
      <c r="BI157" s="51"/>
      <c r="BJ157" s="54">
        <v>89000000</v>
      </c>
      <c r="BK157" s="50">
        <v>-51000000</v>
      </c>
      <c r="BL157" s="56">
        <v>38000000</v>
      </c>
    </row>
    <row r="158" spans="1:64" x14ac:dyDescent="0.2">
      <c r="A158" s="47" t="s">
        <v>508</v>
      </c>
      <c r="B158" s="47" t="s">
        <v>509</v>
      </c>
      <c r="C158" s="47">
        <v>378146</v>
      </c>
      <c r="D158" s="47" t="s">
        <v>16</v>
      </c>
      <c r="E158" s="47">
        <v>2018</v>
      </c>
      <c r="F158" s="47" t="s">
        <v>1292</v>
      </c>
      <c r="G158" s="48">
        <v>43465</v>
      </c>
      <c r="H158" s="48">
        <v>43517</v>
      </c>
      <c r="I158" s="48">
        <v>43517</v>
      </c>
      <c r="J158" s="47">
        <v>405500000</v>
      </c>
      <c r="K158" s="47">
        <v>413700000</v>
      </c>
      <c r="L158" s="47" t="s">
        <v>1754</v>
      </c>
      <c r="M158" s="49">
        <v>1187000000</v>
      </c>
      <c r="N158" s="50">
        <v>1187000000</v>
      </c>
      <c r="O158" s="50"/>
      <c r="P158" s="51">
        <v>0</v>
      </c>
      <c r="Q158" s="52">
        <v>556000000</v>
      </c>
      <c r="R158" s="49">
        <v>-22000000</v>
      </c>
      <c r="S158" s="50">
        <v>73000000</v>
      </c>
      <c r="T158" s="50">
        <v>133000000</v>
      </c>
      <c r="U158" s="51">
        <v>-228000000</v>
      </c>
      <c r="V158" s="49">
        <v>-169000000</v>
      </c>
      <c r="W158" s="50">
        <v>-108000000</v>
      </c>
      <c r="X158" s="50"/>
      <c r="Y158" s="50"/>
      <c r="Z158" s="51">
        <v>-61000000</v>
      </c>
      <c r="AA158" s="52"/>
      <c r="AB158" s="53">
        <v>1552000000</v>
      </c>
      <c r="AC158" s="49">
        <v>-360000000</v>
      </c>
      <c r="AD158" s="50"/>
      <c r="AE158" s="50"/>
      <c r="AF158" s="50"/>
      <c r="AG158" s="50"/>
      <c r="AH158" s="50"/>
      <c r="AI158" s="50"/>
      <c r="AJ158" s="51">
        <v>-360000000</v>
      </c>
      <c r="AK158" s="49"/>
      <c r="AL158" s="50"/>
      <c r="AM158" s="51"/>
      <c r="AN158" s="49">
        <v>-293000000</v>
      </c>
      <c r="AO158" s="50">
        <v>419000000</v>
      </c>
      <c r="AP158" s="50"/>
      <c r="AQ158" s="50"/>
      <c r="AR158" s="51">
        <v>-712000000</v>
      </c>
      <c r="AS158" s="54">
        <v>-10000000</v>
      </c>
      <c r="AT158" s="50"/>
      <c r="AU158" s="55">
        <v>-663000000</v>
      </c>
      <c r="AV158" s="51"/>
      <c r="AW158" s="49">
        <v>1034000000</v>
      </c>
      <c r="AX158" s="51"/>
      <c r="AY158" s="52">
        <v>1034000000</v>
      </c>
      <c r="AZ158" s="54">
        <v>-4005000000</v>
      </c>
      <c r="BA158" s="51">
        <v>5039000000</v>
      </c>
      <c r="BB158" s="49">
        <v>-1871000000</v>
      </c>
      <c r="BC158" s="50">
        <v>75000000</v>
      </c>
      <c r="BD158" s="51">
        <v>-1946000000</v>
      </c>
      <c r="BE158" s="54">
        <v>-5000000</v>
      </c>
      <c r="BF158" s="50"/>
      <c r="BG158" s="55">
        <v>-842000000</v>
      </c>
      <c r="BH158" s="50">
        <v>47000000</v>
      </c>
      <c r="BI158" s="51">
        <v>43000000</v>
      </c>
      <c r="BJ158" s="54">
        <v>90000000</v>
      </c>
      <c r="BK158" s="50"/>
      <c r="BL158" s="56">
        <v>90000000</v>
      </c>
    </row>
    <row r="159" spans="1:64" x14ac:dyDescent="0.2">
      <c r="A159" s="47" t="s">
        <v>514</v>
      </c>
      <c r="B159" s="47" t="s">
        <v>515</v>
      </c>
      <c r="C159" s="47">
        <v>367930</v>
      </c>
      <c r="D159" s="47" t="s">
        <v>16</v>
      </c>
      <c r="E159" s="47">
        <v>2018</v>
      </c>
      <c r="F159" s="47" t="s">
        <v>1292</v>
      </c>
      <c r="G159" s="48">
        <v>43465</v>
      </c>
      <c r="H159" s="48">
        <v>43524</v>
      </c>
      <c r="I159" s="48">
        <v>43524</v>
      </c>
      <c r="J159" s="47">
        <v>137815000</v>
      </c>
      <c r="K159" s="47">
        <v>140209000</v>
      </c>
      <c r="L159" s="47" t="s">
        <v>1755</v>
      </c>
      <c r="M159" s="49">
        <v>282425000</v>
      </c>
      <c r="N159" s="50"/>
      <c r="O159" s="50"/>
      <c r="P159" s="51"/>
      <c r="Q159" s="52">
        <v>66462000</v>
      </c>
      <c r="R159" s="49">
        <v>48291000</v>
      </c>
      <c r="S159" s="50"/>
      <c r="T159" s="50"/>
      <c r="U159" s="51"/>
      <c r="V159" s="49">
        <v>-23021000</v>
      </c>
      <c r="W159" s="50"/>
      <c r="X159" s="50"/>
      <c r="Y159" s="50"/>
      <c r="Z159" s="51"/>
      <c r="AA159" s="52"/>
      <c r="AB159" s="53">
        <v>374157000</v>
      </c>
      <c r="AC159" s="49">
        <v>-27756000</v>
      </c>
      <c r="AD159" s="50"/>
      <c r="AE159" s="50"/>
      <c r="AF159" s="50"/>
      <c r="AG159" s="50"/>
      <c r="AH159" s="50"/>
      <c r="AI159" s="50"/>
      <c r="AJ159" s="51"/>
      <c r="AK159" s="49"/>
      <c r="AL159" s="50"/>
      <c r="AM159" s="51"/>
      <c r="AN159" s="49">
        <v>-844000</v>
      </c>
      <c r="AO159" s="50"/>
      <c r="AP159" s="50"/>
      <c r="AQ159" s="50"/>
      <c r="AR159" s="51"/>
      <c r="AS159" s="54">
        <v>-15500000</v>
      </c>
      <c r="AT159" s="50"/>
      <c r="AU159" s="55">
        <v>-44100000</v>
      </c>
      <c r="AV159" s="51">
        <v>-88123000</v>
      </c>
      <c r="AW159" s="49">
        <v>0</v>
      </c>
      <c r="AX159" s="51"/>
      <c r="AY159" s="52"/>
      <c r="AZ159" s="54"/>
      <c r="BA159" s="51"/>
      <c r="BB159" s="49">
        <v>-214582000</v>
      </c>
      <c r="BC159" s="50"/>
      <c r="BD159" s="51"/>
      <c r="BE159" s="54">
        <v>-16239000</v>
      </c>
      <c r="BF159" s="50"/>
      <c r="BG159" s="55">
        <v>-318944000</v>
      </c>
      <c r="BH159" s="50">
        <v>11113000</v>
      </c>
      <c r="BI159" s="51"/>
      <c r="BJ159" s="54">
        <v>11113000</v>
      </c>
      <c r="BK159" s="50">
        <v>-18059000</v>
      </c>
      <c r="BL159" s="56">
        <v>-6946000</v>
      </c>
    </row>
    <row r="160" spans="1:64" x14ac:dyDescent="0.2">
      <c r="A160" s="47" t="s">
        <v>517</v>
      </c>
      <c r="B160" s="47" t="s">
        <v>518</v>
      </c>
      <c r="C160" s="47">
        <v>378147</v>
      </c>
      <c r="D160" s="47" t="s">
        <v>16</v>
      </c>
      <c r="E160" s="47">
        <v>2018</v>
      </c>
      <c r="F160" s="47" t="s">
        <v>1292</v>
      </c>
      <c r="G160" s="48">
        <v>43465</v>
      </c>
      <c r="H160" s="48">
        <v>43516</v>
      </c>
      <c r="I160" s="48">
        <v>43516</v>
      </c>
      <c r="J160" s="47">
        <v>130823000</v>
      </c>
      <c r="K160" s="47">
        <v>131271000</v>
      </c>
      <c r="L160" s="47" t="s">
        <v>1756</v>
      </c>
      <c r="M160" s="49">
        <v>125050000</v>
      </c>
      <c r="N160" s="50"/>
      <c r="O160" s="50"/>
      <c r="P160" s="51"/>
      <c r="Q160" s="52">
        <v>95820000</v>
      </c>
      <c r="R160" s="49">
        <v>55663000</v>
      </c>
      <c r="S160" s="50"/>
      <c r="T160" s="50"/>
      <c r="U160" s="51"/>
      <c r="V160" s="49">
        <v>-85702000</v>
      </c>
      <c r="W160" s="50"/>
      <c r="X160" s="50"/>
      <c r="Y160" s="50"/>
      <c r="Z160" s="51"/>
      <c r="AA160" s="52"/>
      <c r="AB160" s="53">
        <v>190831000</v>
      </c>
      <c r="AC160" s="49">
        <v>-77803000</v>
      </c>
      <c r="AD160" s="50"/>
      <c r="AE160" s="50"/>
      <c r="AF160" s="50"/>
      <c r="AG160" s="50"/>
      <c r="AH160" s="50"/>
      <c r="AI160" s="50"/>
      <c r="AJ160" s="51"/>
      <c r="AK160" s="49"/>
      <c r="AL160" s="50"/>
      <c r="AM160" s="51"/>
      <c r="AN160" s="49"/>
      <c r="AO160" s="50"/>
      <c r="AP160" s="50"/>
      <c r="AQ160" s="50"/>
      <c r="AR160" s="51"/>
      <c r="AS160" s="54">
        <v>-3663000</v>
      </c>
      <c r="AT160" s="50"/>
      <c r="AU160" s="55">
        <v>-81466000</v>
      </c>
      <c r="AV160" s="51">
        <v>-99416000</v>
      </c>
      <c r="AW160" s="49">
        <v>-69853000</v>
      </c>
      <c r="AX160" s="51"/>
      <c r="AY160" s="52"/>
      <c r="AZ160" s="54"/>
      <c r="BA160" s="51"/>
      <c r="BB160" s="49"/>
      <c r="BC160" s="50"/>
      <c r="BD160" s="51"/>
      <c r="BE160" s="54">
        <v>-4015000</v>
      </c>
      <c r="BF160" s="50"/>
      <c r="BG160" s="55">
        <v>-173284000</v>
      </c>
      <c r="BH160" s="50">
        <v>-63919000</v>
      </c>
      <c r="BI160" s="51"/>
      <c r="BJ160" s="54">
        <v>-63919000</v>
      </c>
      <c r="BK160" s="50">
        <v>-19843000</v>
      </c>
      <c r="BL160" s="56">
        <v>-83762000</v>
      </c>
    </row>
    <row r="161" spans="1:64" x14ac:dyDescent="0.2">
      <c r="A161" s="47" t="s">
        <v>511</v>
      </c>
      <c r="B161" s="47" t="s">
        <v>512</v>
      </c>
      <c r="C161" s="47">
        <v>740486</v>
      </c>
      <c r="D161" s="47" t="s">
        <v>16</v>
      </c>
      <c r="E161" s="47">
        <v>2018</v>
      </c>
      <c r="F161" s="47" t="s">
        <v>1292</v>
      </c>
      <c r="G161" s="48">
        <v>43465</v>
      </c>
      <c r="H161" s="48">
        <v>43525</v>
      </c>
      <c r="I161" s="48">
        <v>43525</v>
      </c>
      <c r="J161" s="47">
        <v>88750000</v>
      </c>
      <c r="K161" s="47">
        <v>92151000</v>
      </c>
      <c r="L161" s="47" t="s">
        <v>1757</v>
      </c>
      <c r="M161" s="49">
        <v>811483000</v>
      </c>
      <c r="N161" s="50"/>
      <c r="O161" s="50"/>
      <c r="P161" s="51"/>
      <c r="Q161" s="52">
        <v>52936000</v>
      </c>
      <c r="R161" s="49">
        <v>223683000</v>
      </c>
      <c r="S161" s="50"/>
      <c r="T161" s="50"/>
      <c r="U161" s="51"/>
      <c r="V161" s="49">
        <v>-184720000</v>
      </c>
      <c r="W161" s="50"/>
      <c r="X161" s="50"/>
      <c r="Y161" s="50"/>
      <c r="Z161" s="51"/>
      <c r="AA161" s="52"/>
      <c r="AB161" s="53">
        <v>903382000</v>
      </c>
      <c r="AC161" s="49">
        <v>17348000</v>
      </c>
      <c r="AD161" s="50"/>
      <c r="AE161" s="50"/>
      <c r="AF161" s="50"/>
      <c r="AG161" s="50"/>
      <c r="AH161" s="50"/>
      <c r="AI161" s="50"/>
      <c r="AJ161" s="51"/>
      <c r="AK161" s="49"/>
      <c r="AL161" s="50"/>
      <c r="AM161" s="51"/>
      <c r="AN161" s="49">
        <v>-20843000</v>
      </c>
      <c r="AO161" s="50"/>
      <c r="AP161" s="50"/>
      <c r="AQ161" s="50"/>
      <c r="AR161" s="51"/>
      <c r="AS161" s="54">
        <v>-22775000</v>
      </c>
      <c r="AT161" s="50"/>
      <c r="AU161" s="55">
        <v>-26270000</v>
      </c>
      <c r="AV161" s="51"/>
      <c r="AW161" s="49">
        <v>-1158915000</v>
      </c>
      <c r="AX161" s="51"/>
      <c r="AY161" s="52"/>
      <c r="AZ161" s="54"/>
      <c r="BA161" s="51"/>
      <c r="BB161" s="49">
        <v>-903016000</v>
      </c>
      <c r="BC161" s="50">
        <v>55680000</v>
      </c>
      <c r="BD161" s="51">
        <v>-958696000</v>
      </c>
      <c r="BE161" s="54">
        <v>1484116000</v>
      </c>
      <c r="BF161" s="50"/>
      <c r="BG161" s="55">
        <v>-577815000</v>
      </c>
      <c r="BH161" s="50">
        <v>299297000</v>
      </c>
      <c r="BI161" s="51"/>
      <c r="BJ161" s="54">
        <v>299297000</v>
      </c>
      <c r="BK161" s="50">
        <v>-65274000</v>
      </c>
      <c r="BL161" s="56">
        <v>234023000</v>
      </c>
    </row>
    <row r="162" spans="1:64" x14ac:dyDescent="0.2">
      <c r="A162" s="47" t="s">
        <v>520</v>
      </c>
      <c r="B162" s="47" t="s">
        <v>521</v>
      </c>
      <c r="C162" s="47">
        <v>378149</v>
      </c>
      <c r="D162" s="47" t="s">
        <v>16</v>
      </c>
      <c r="E162" s="47">
        <v>2018</v>
      </c>
      <c r="F162" s="47" t="s">
        <v>1292</v>
      </c>
      <c r="G162" s="48">
        <v>43465</v>
      </c>
      <c r="H162" s="48">
        <v>43524</v>
      </c>
      <c r="I162" s="48">
        <v>43524</v>
      </c>
      <c r="J162" s="47">
        <v>154970118</v>
      </c>
      <c r="K162" s="47">
        <v>156668487</v>
      </c>
      <c r="L162" s="47" t="s">
        <v>1758</v>
      </c>
      <c r="M162" s="49">
        <v>654900000</v>
      </c>
      <c r="N162" s="50">
        <v>511500000</v>
      </c>
      <c r="O162" s="50">
        <v>143400000</v>
      </c>
      <c r="P162" s="51"/>
      <c r="Q162" s="52">
        <v>168200000</v>
      </c>
      <c r="R162" s="49">
        <v>69200000</v>
      </c>
      <c r="S162" s="50"/>
      <c r="T162" s="50"/>
      <c r="U162" s="51"/>
      <c r="V162" s="49">
        <v>-446300000</v>
      </c>
      <c r="W162" s="50"/>
      <c r="X162" s="50"/>
      <c r="Y162" s="50"/>
      <c r="Z162" s="51"/>
      <c r="AA162" s="52">
        <v>-77600000</v>
      </c>
      <c r="AB162" s="53">
        <v>368400000</v>
      </c>
      <c r="AC162" s="49">
        <v>-153600000</v>
      </c>
      <c r="AD162" s="50"/>
      <c r="AE162" s="50"/>
      <c r="AF162" s="50"/>
      <c r="AG162" s="50"/>
      <c r="AH162" s="50"/>
      <c r="AI162" s="50"/>
      <c r="AJ162" s="51"/>
      <c r="AK162" s="49"/>
      <c r="AL162" s="50"/>
      <c r="AM162" s="51"/>
      <c r="AN162" s="49">
        <v>19600000</v>
      </c>
      <c r="AO162" s="50"/>
      <c r="AP162" s="50"/>
      <c r="AQ162" s="50"/>
      <c r="AR162" s="51"/>
      <c r="AS162" s="54">
        <v>18100000</v>
      </c>
      <c r="AT162" s="50">
        <v>-15000000</v>
      </c>
      <c r="AU162" s="55">
        <v>-130900000</v>
      </c>
      <c r="AV162" s="51">
        <v>-89200000</v>
      </c>
      <c r="AW162" s="49">
        <v>-438500000</v>
      </c>
      <c r="AX162" s="51"/>
      <c r="AY162" s="52"/>
      <c r="AZ162" s="54"/>
      <c r="BA162" s="51"/>
      <c r="BB162" s="49">
        <v>-196100000</v>
      </c>
      <c r="BC162" s="50"/>
      <c r="BD162" s="51"/>
      <c r="BE162" s="54">
        <v>360500000</v>
      </c>
      <c r="BF162" s="50"/>
      <c r="BG162" s="55">
        <v>-363300000</v>
      </c>
      <c r="BH162" s="50">
        <v>-125800000</v>
      </c>
      <c r="BI162" s="51"/>
      <c r="BJ162" s="54">
        <v>-125800000</v>
      </c>
      <c r="BK162" s="50">
        <v>4500000</v>
      </c>
      <c r="BL162" s="56">
        <v>-121300000</v>
      </c>
    </row>
    <row r="163" spans="1:64" x14ac:dyDescent="0.2">
      <c r="A163" s="47" t="s">
        <v>535</v>
      </c>
      <c r="B163" s="47" t="s">
        <v>536</v>
      </c>
      <c r="C163" s="47">
        <v>885908</v>
      </c>
      <c r="D163" s="47" t="s">
        <v>16</v>
      </c>
      <c r="E163" s="47">
        <v>2019</v>
      </c>
      <c r="F163" s="47" t="s">
        <v>1292</v>
      </c>
      <c r="G163" s="48">
        <v>43646</v>
      </c>
      <c r="H163" s="48">
        <v>43683</v>
      </c>
      <c r="I163" s="48">
        <v>43686</v>
      </c>
      <c r="J163" s="47">
        <v>621000000</v>
      </c>
      <c r="K163" s="47">
        <v>621000000</v>
      </c>
      <c r="L163" s="47" t="s">
        <v>1759</v>
      </c>
      <c r="M163" s="49">
        <v>1643000000</v>
      </c>
      <c r="N163" s="50"/>
      <c r="O163" s="50"/>
      <c r="P163" s="51"/>
      <c r="Q163" s="52">
        <v>212000000</v>
      </c>
      <c r="R163" s="49">
        <v>702000000</v>
      </c>
      <c r="S163" s="50"/>
      <c r="T163" s="50"/>
      <c r="U163" s="51"/>
      <c r="V163" s="49">
        <v>-33000000</v>
      </c>
      <c r="W163" s="50"/>
      <c r="X163" s="50"/>
      <c r="Y163" s="50"/>
      <c r="Z163" s="51"/>
      <c r="AA163" s="52"/>
      <c r="AB163" s="53">
        <v>2524000000</v>
      </c>
      <c r="AC163" s="49">
        <v>-235000000</v>
      </c>
      <c r="AD163" s="50"/>
      <c r="AE163" s="50"/>
      <c r="AF163" s="50"/>
      <c r="AG163" s="50"/>
      <c r="AH163" s="50"/>
      <c r="AI163" s="50"/>
      <c r="AJ163" s="51"/>
      <c r="AK163" s="49">
        <v>-338000000</v>
      </c>
      <c r="AL163" s="50"/>
      <c r="AM163" s="51"/>
      <c r="AN163" s="49"/>
      <c r="AO163" s="50"/>
      <c r="AP163" s="50"/>
      <c r="AQ163" s="50"/>
      <c r="AR163" s="51"/>
      <c r="AS163" s="54">
        <v>-64000000</v>
      </c>
      <c r="AT163" s="50"/>
      <c r="AU163" s="55">
        <v>-637000000</v>
      </c>
      <c r="AV163" s="51">
        <v>-188000000</v>
      </c>
      <c r="AW163" s="49">
        <v>6750000000</v>
      </c>
      <c r="AX163" s="51"/>
      <c r="AY163" s="52"/>
      <c r="AZ163" s="54"/>
      <c r="BA163" s="51"/>
      <c r="BB163" s="49"/>
      <c r="BC163" s="50"/>
      <c r="BD163" s="51"/>
      <c r="BE163" s="54">
        <v>-7715000000</v>
      </c>
      <c r="BF163" s="50"/>
      <c r="BG163" s="55">
        <v>-1153000000</v>
      </c>
      <c r="BH163" s="50">
        <v>734000000</v>
      </c>
      <c r="BI163" s="51"/>
      <c r="BJ163" s="54">
        <v>734000000</v>
      </c>
      <c r="BK163" s="50"/>
      <c r="BL163" s="56">
        <v>734000000</v>
      </c>
    </row>
    <row r="164" spans="1:64" x14ac:dyDescent="0.2">
      <c r="A164" s="47" t="s">
        <v>499</v>
      </c>
      <c r="B164" s="47" t="s">
        <v>500</v>
      </c>
      <c r="C164" s="47">
        <v>378144</v>
      </c>
      <c r="D164" s="47" t="s">
        <v>16</v>
      </c>
      <c r="E164" s="47">
        <v>2018</v>
      </c>
      <c r="F164" s="47" t="s">
        <v>1292</v>
      </c>
      <c r="G164" s="48">
        <v>43465</v>
      </c>
      <c r="H164" s="48">
        <v>43509</v>
      </c>
      <c r="I164" s="48">
        <v>43509</v>
      </c>
      <c r="J164" s="47">
        <v>73274000</v>
      </c>
      <c r="K164" s="47">
        <v>73302000</v>
      </c>
      <c r="L164" s="47" t="s">
        <v>1760</v>
      </c>
      <c r="M164" s="49">
        <v>249026000</v>
      </c>
      <c r="N164" s="50"/>
      <c r="O164" s="50"/>
      <c r="P164" s="51"/>
      <c r="Q164" s="52">
        <v>244245000</v>
      </c>
      <c r="R164" s="49">
        <v>7983000</v>
      </c>
      <c r="S164" s="50"/>
      <c r="T164" s="50"/>
      <c r="U164" s="51"/>
      <c r="V164" s="49">
        <v>15434000</v>
      </c>
      <c r="W164" s="50"/>
      <c r="X164" s="50"/>
      <c r="Y164" s="50"/>
      <c r="Z164" s="51"/>
      <c r="AA164" s="52"/>
      <c r="AB164" s="53">
        <v>516688000</v>
      </c>
      <c r="AC164" s="49">
        <v>-381761000</v>
      </c>
      <c r="AD164" s="50"/>
      <c r="AE164" s="50"/>
      <c r="AF164" s="50"/>
      <c r="AG164" s="50"/>
      <c r="AH164" s="50"/>
      <c r="AI164" s="50"/>
      <c r="AJ164" s="51"/>
      <c r="AK164" s="49"/>
      <c r="AL164" s="50"/>
      <c r="AM164" s="51"/>
      <c r="AN164" s="49">
        <v>-1037000</v>
      </c>
      <c r="AO164" s="50"/>
      <c r="AP164" s="50"/>
      <c r="AQ164" s="50"/>
      <c r="AR164" s="51"/>
      <c r="AS164" s="54">
        <v>190551000</v>
      </c>
      <c r="AT164" s="50"/>
      <c r="AU164" s="55">
        <v>-192247000</v>
      </c>
      <c r="AV164" s="51"/>
      <c r="AW164" s="49">
        <v>-57620000</v>
      </c>
      <c r="AX164" s="51"/>
      <c r="AY164" s="52"/>
      <c r="AZ164" s="54"/>
      <c r="BA164" s="51"/>
      <c r="BB164" s="49">
        <v>130918000</v>
      </c>
      <c r="BC164" s="50"/>
      <c r="BD164" s="51"/>
      <c r="BE164" s="54">
        <v>-314607000</v>
      </c>
      <c r="BF164" s="50"/>
      <c r="BG164" s="55">
        <v>-241309000</v>
      </c>
      <c r="BH164" s="50">
        <v>83132000</v>
      </c>
      <c r="BI164" s="51"/>
      <c r="BJ164" s="54">
        <v>83132000</v>
      </c>
      <c r="BK164" s="50"/>
      <c r="BL164" s="56">
        <v>83132000</v>
      </c>
    </row>
    <row r="165" spans="1:64" x14ac:dyDescent="0.2">
      <c r="A165" s="47" t="s">
        <v>1117</v>
      </c>
      <c r="B165" s="47" t="s">
        <v>1118</v>
      </c>
      <c r="C165" s="47">
        <v>637893</v>
      </c>
      <c r="D165" s="47" t="s">
        <v>16</v>
      </c>
      <c r="E165" s="47">
        <v>2018</v>
      </c>
      <c r="F165" s="47" t="s">
        <v>1292</v>
      </c>
      <c r="G165" s="48">
        <v>43465</v>
      </c>
      <c r="H165" s="48">
        <v>43535</v>
      </c>
      <c r="I165" s="48">
        <v>43535</v>
      </c>
      <c r="J165" s="47">
        <v>458000000</v>
      </c>
      <c r="K165" s="47">
        <v>458000000</v>
      </c>
      <c r="L165" s="47" t="s">
        <v>1761</v>
      </c>
      <c r="M165" s="49">
        <v>-1910800000</v>
      </c>
      <c r="N165" s="50"/>
      <c r="O165" s="50"/>
      <c r="P165" s="51"/>
      <c r="Q165" s="52">
        <v>550400000</v>
      </c>
      <c r="R165" s="49">
        <v>2147600000</v>
      </c>
      <c r="S165" s="50"/>
      <c r="T165" s="50"/>
      <c r="U165" s="51"/>
      <c r="V165" s="49">
        <v>-972600000</v>
      </c>
      <c r="W165" s="50"/>
      <c r="X165" s="50"/>
      <c r="Y165" s="50"/>
      <c r="Z165" s="51"/>
      <c r="AA165" s="52"/>
      <c r="AB165" s="53">
        <v>-185400000</v>
      </c>
      <c r="AC165" s="49">
        <v>-348600000</v>
      </c>
      <c r="AD165" s="50"/>
      <c r="AE165" s="50"/>
      <c r="AF165" s="50"/>
      <c r="AG165" s="50"/>
      <c r="AH165" s="50"/>
      <c r="AI165" s="50"/>
      <c r="AJ165" s="51"/>
      <c r="AK165" s="49"/>
      <c r="AL165" s="50"/>
      <c r="AM165" s="51"/>
      <c r="AN165" s="49">
        <v>-104900000</v>
      </c>
      <c r="AO165" s="50"/>
      <c r="AP165" s="50"/>
      <c r="AQ165" s="50"/>
      <c r="AR165" s="51"/>
      <c r="AS165" s="54">
        <v>-6700000</v>
      </c>
      <c r="AT165" s="50"/>
      <c r="AU165" s="55">
        <v>-460200000</v>
      </c>
      <c r="AV165" s="51">
        <v>-238100000</v>
      </c>
      <c r="AW165" s="49">
        <v>461700000</v>
      </c>
      <c r="AX165" s="51"/>
      <c r="AY165" s="52"/>
      <c r="AZ165" s="54"/>
      <c r="BA165" s="51"/>
      <c r="BB165" s="49">
        <v>-442600000</v>
      </c>
      <c r="BC165" s="50"/>
      <c r="BD165" s="51">
        <v>-442600000</v>
      </c>
      <c r="BE165" s="54">
        <v>-225800000</v>
      </c>
      <c r="BF165" s="50"/>
      <c r="BG165" s="55">
        <v>-444800000</v>
      </c>
      <c r="BH165" s="50">
        <v>-1090400000</v>
      </c>
      <c r="BI165" s="51"/>
      <c r="BJ165" s="54">
        <v>-1090400000</v>
      </c>
      <c r="BK165" s="50">
        <v>-107000000</v>
      </c>
      <c r="BL165" s="56">
        <v>-1197400000</v>
      </c>
    </row>
    <row r="166" spans="1:64" x14ac:dyDescent="0.2">
      <c r="A166" s="47" t="s">
        <v>526</v>
      </c>
      <c r="B166" s="47" t="s">
        <v>527</v>
      </c>
      <c r="C166" s="47">
        <v>130256</v>
      </c>
      <c r="D166" s="47" t="s">
        <v>16</v>
      </c>
      <c r="E166" s="47">
        <v>2018</v>
      </c>
      <c r="F166" s="47" t="s">
        <v>1292</v>
      </c>
      <c r="G166" s="48">
        <v>43465</v>
      </c>
      <c r="H166" s="48">
        <v>43523</v>
      </c>
      <c r="I166" s="48">
        <v>43523</v>
      </c>
      <c r="J166" s="47">
        <v>169100000</v>
      </c>
      <c r="K166" s="47">
        <v>174200000</v>
      </c>
      <c r="L166" s="47" t="s">
        <v>1762</v>
      </c>
      <c r="M166" s="49">
        <v>332200000</v>
      </c>
      <c r="N166" s="50"/>
      <c r="O166" s="50"/>
      <c r="P166" s="51"/>
      <c r="Q166" s="52">
        <v>55700000</v>
      </c>
      <c r="R166" s="49">
        <v>252300000</v>
      </c>
      <c r="S166" s="50"/>
      <c r="T166" s="50"/>
      <c r="U166" s="51"/>
      <c r="V166" s="49">
        <v>-1300000</v>
      </c>
      <c r="W166" s="50"/>
      <c r="X166" s="50"/>
      <c r="Y166" s="50"/>
      <c r="Z166" s="51"/>
      <c r="AA166" s="52"/>
      <c r="AB166" s="53">
        <v>638900000</v>
      </c>
      <c r="AC166" s="49">
        <v>-53000000</v>
      </c>
      <c r="AD166" s="50"/>
      <c r="AE166" s="50"/>
      <c r="AF166" s="50"/>
      <c r="AG166" s="50"/>
      <c r="AH166" s="50"/>
      <c r="AI166" s="50"/>
      <c r="AJ166" s="51"/>
      <c r="AK166" s="49">
        <v>-103000000</v>
      </c>
      <c r="AL166" s="50"/>
      <c r="AM166" s="51"/>
      <c r="AN166" s="49">
        <v>-21700000</v>
      </c>
      <c r="AO166" s="50"/>
      <c r="AP166" s="50"/>
      <c r="AQ166" s="50"/>
      <c r="AR166" s="51"/>
      <c r="AS166" s="54">
        <v>42800000</v>
      </c>
      <c r="AT166" s="50"/>
      <c r="AU166" s="55">
        <v>-134900000</v>
      </c>
      <c r="AV166" s="51"/>
      <c r="AW166" s="49">
        <v>-10100000</v>
      </c>
      <c r="AX166" s="51"/>
      <c r="AY166" s="52"/>
      <c r="AZ166" s="54"/>
      <c r="BA166" s="51"/>
      <c r="BB166" s="49">
        <v>-125300000</v>
      </c>
      <c r="BC166" s="50">
        <v>86500000</v>
      </c>
      <c r="BD166" s="51">
        <v>-211800000</v>
      </c>
      <c r="BE166" s="54">
        <v>-67200000</v>
      </c>
      <c r="BF166" s="50"/>
      <c r="BG166" s="55">
        <v>-202600000</v>
      </c>
      <c r="BH166" s="50">
        <v>301400000</v>
      </c>
      <c r="BI166" s="51"/>
      <c r="BJ166" s="54">
        <v>301400000</v>
      </c>
      <c r="BK166" s="50"/>
      <c r="BL166" s="56">
        <v>301400000</v>
      </c>
    </row>
    <row r="167" spans="1:64" x14ac:dyDescent="0.2">
      <c r="A167" s="47" t="s">
        <v>529</v>
      </c>
      <c r="B167" s="47" t="s">
        <v>530</v>
      </c>
      <c r="C167" s="47">
        <v>378151</v>
      </c>
      <c r="D167" s="47" t="s">
        <v>16</v>
      </c>
      <c r="E167" s="47">
        <v>2018</v>
      </c>
      <c r="F167" s="47" t="s">
        <v>1292</v>
      </c>
      <c r="G167" s="48">
        <v>43465</v>
      </c>
      <c r="H167" s="48">
        <v>43524</v>
      </c>
      <c r="I167" s="48">
        <v>43524</v>
      </c>
      <c r="J167" s="47">
        <v>345500000</v>
      </c>
      <c r="K167" s="47">
        <v>350700000</v>
      </c>
      <c r="L167" s="47" t="s">
        <v>1763</v>
      </c>
      <c r="M167" s="49">
        <v>918300000</v>
      </c>
      <c r="N167" s="50"/>
      <c r="O167" s="50"/>
      <c r="P167" s="51"/>
      <c r="Q167" s="52">
        <v>260800000</v>
      </c>
      <c r="R167" s="49">
        <v>59600000</v>
      </c>
      <c r="S167" s="50"/>
      <c r="T167" s="50"/>
      <c r="U167" s="51"/>
      <c r="V167" s="49">
        <v>-37400000</v>
      </c>
      <c r="W167" s="50"/>
      <c r="X167" s="50"/>
      <c r="Y167" s="50"/>
      <c r="Z167" s="51"/>
      <c r="AA167" s="52">
        <v>143100000</v>
      </c>
      <c r="AB167" s="53">
        <v>1344400000</v>
      </c>
      <c r="AC167" s="49">
        <v>-112300000</v>
      </c>
      <c r="AD167" s="50"/>
      <c r="AE167" s="50"/>
      <c r="AF167" s="50"/>
      <c r="AG167" s="50"/>
      <c r="AH167" s="50"/>
      <c r="AI167" s="50"/>
      <c r="AJ167" s="51"/>
      <c r="AK167" s="49"/>
      <c r="AL167" s="50"/>
      <c r="AM167" s="51"/>
      <c r="AN167" s="49">
        <v>-2815100000</v>
      </c>
      <c r="AO167" s="50"/>
      <c r="AP167" s="50"/>
      <c r="AQ167" s="50"/>
      <c r="AR167" s="51"/>
      <c r="AS167" s="54">
        <v>-42100000</v>
      </c>
      <c r="AT167" s="50">
        <v>1002900000</v>
      </c>
      <c r="AU167" s="55">
        <v>-1966600000</v>
      </c>
      <c r="AV167" s="51">
        <v>-96600000</v>
      </c>
      <c r="AW167" s="49">
        <v>-366100000</v>
      </c>
      <c r="AX167" s="51"/>
      <c r="AY167" s="52"/>
      <c r="AZ167" s="54"/>
      <c r="BA167" s="51"/>
      <c r="BB167" s="49">
        <v>1302500000</v>
      </c>
      <c r="BC167" s="50">
        <v>1302500000</v>
      </c>
      <c r="BD167" s="51"/>
      <c r="BE167" s="54">
        <v>39300000</v>
      </c>
      <c r="BF167" s="50">
        <v>0</v>
      </c>
      <c r="BG167" s="55">
        <v>879100000</v>
      </c>
      <c r="BH167" s="50">
        <v>256900000</v>
      </c>
      <c r="BI167" s="51"/>
      <c r="BJ167" s="54">
        <v>256900000</v>
      </c>
      <c r="BK167" s="50">
        <v>-40600000</v>
      </c>
      <c r="BL167" s="56">
        <v>216300000</v>
      </c>
    </row>
    <row r="168" spans="1:64" x14ac:dyDescent="0.2">
      <c r="A168" s="47" t="s">
        <v>550</v>
      </c>
      <c r="B168" s="47" t="s">
        <v>551</v>
      </c>
      <c r="C168" s="47">
        <v>234391</v>
      </c>
      <c r="D168" s="47" t="s">
        <v>16</v>
      </c>
      <c r="E168" s="47">
        <v>2018</v>
      </c>
      <c r="F168" s="47" t="s">
        <v>1292</v>
      </c>
      <c r="G168" s="48">
        <v>43465</v>
      </c>
      <c r="H168" s="48">
        <v>43509</v>
      </c>
      <c r="I168" s="48">
        <v>43509</v>
      </c>
      <c r="J168" s="47">
        <v>295262000</v>
      </c>
      <c r="K168" s="47">
        <v>299160000</v>
      </c>
      <c r="L168" s="47" t="s">
        <v>1764</v>
      </c>
      <c r="M168" s="49">
        <v>3358000000</v>
      </c>
      <c r="N168" s="50"/>
      <c r="O168" s="50"/>
      <c r="P168" s="51"/>
      <c r="Q168" s="52">
        <v>763000000</v>
      </c>
      <c r="R168" s="49">
        <v>137000000</v>
      </c>
      <c r="S168" s="50"/>
      <c r="T168" s="50"/>
      <c r="U168" s="51"/>
      <c r="V168" s="49">
        <v>-1110000000</v>
      </c>
      <c r="W168" s="50"/>
      <c r="X168" s="50"/>
      <c r="Y168" s="50"/>
      <c r="Z168" s="51"/>
      <c r="AA168" s="52">
        <v>-20000000</v>
      </c>
      <c r="AB168" s="53">
        <v>3128000000</v>
      </c>
      <c r="AC168" s="49">
        <v>-128000000</v>
      </c>
      <c r="AD168" s="50"/>
      <c r="AE168" s="50"/>
      <c r="AF168" s="50"/>
      <c r="AG168" s="50"/>
      <c r="AH168" s="50"/>
      <c r="AI168" s="50"/>
      <c r="AJ168" s="51"/>
      <c r="AK168" s="49"/>
      <c r="AL168" s="50"/>
      <c r="AM168" s="51"/>
      <c r="AN168" s="49">
        <v>-10099000000</v>
      </c>
      <c r="AO168" s="50"/>
      <c r="AP168" s="50"/>
      <c r="AQ168" s="50"/>
      <c r="AR168" s="51"/>
      <c r="AS168" s="54">
        <v>-7000000</v>
      </c>
      <c r="AT168" s="50"/>
      <c r="AU168" s="55">
        <v>-10234000000</v>
      </c>
      <c r="AV168" s="51">
        <v>-1075000000</v>
      </c>
      <c r="AW168" s="49">
        <v>6862000000</v>
      </c>
      <c r="AX168" s="51"/>
      <c r="AY168" s="52"/>
      <c r="AZ168" s="54"/>
      <c r="BA168" s="51"/>
      <c r="BB168" s="49">
        <v>-1633000000</v>
      </c>
      <c r="BC168" s="50"/>
      <c r="BD168" s="51"/>
      <c r="BE168" s="54">
        <v>932000000</v>
      </c>
      <c r="BF168" s="50"/>
      <c r="BG168" s="55">
        <v>5086000000</v>
      </c>
      <c r="BH168" s="50">
        <v>-2020000000</v>
      </c>
      <c r="BI168" s="51"/>
      <c r="BJ168" s="54">
        <v>-2020000000</v>
      </c>
      <c r="BK168" s="50"/>
      <c r="BL168" s="56">
        <v>-2020000000</v>
      </c>
    </row>
    <row r="169" spans="1:64" x14ac:dyDescent="0.2">
      <c r="A169" s="47" t="s">
        <v>553</v>
      </c>
      <c r="B169" s="47" t="s">
        <v>554</v>
      </c>
      <c r="C169" s="47">
        <v>244314</v>
      </c>
      <c r="D169" s="47" t="s">
        <v>16</v>
      </c>
      <c r="E169" s="47">
        <v>2018</v>
      </c>
      <c r="F169" s="47" t="s">
        <v>1292</v>
      </c>
      <c r="G169" s="48">
        <v>43465</v>
      </c>
      <c r="H169" s="48">
        <v>43522</v>
      </c>
      <c r="I169" s="48">
        <v>43522</v>
      </c>
      <c r="J169" s="47">
        <v>8691000000</v>
      </c>
      <c r="K169" s="47">
        <v>8691000000</v>
      </c>
      <c r="L169" s="47" t="s">
        <v>1765</v>
      </c>
      <c r="M169" s="49">
        <v>-20717000000</v>
      </c>
      <c r="N169" s="50">
        <v>-22443000000</v>
      </c>
      <c r="O169" s="50">
        <v>1726000000</v>
      </c>
      <c r="P169" s="51"/>
      <c r="Q169" s="52">
        <v>8224000000</v>
      </c>
      <c r="R169" s="49">
        <v>17250000000</v>
      </c>
      <c r="S169" s="50"/>
      <c r="T169" s="50"/>
      <c r="U169" s="51"/>
      <c r="V169" s="49">
        <v>-93000000</v>
      </c>
      <c r="W169" s="50"/>
      <c r="X169" s="50"/>
      <c r="Y169" s="50"/>
      <c r="Z169" s="51"/>
      <c r="AA169" s="52">
        <v>-416000000</v>
      </c>
      <c r="AB169" s="53">
        <v>4248000000</v>
      </c>
      <c r="AC169" s="49">
        <v>-3176000000</v>
      </c>
      <c r="AD169" s="50"/>
      <c r="AE169" s="50"/>
      <c r="AF169" s="50"/>
      <c r="AG169" s="50"/>
      <c r="AH169" s="50"/>
      <c r="AI169" s="50"/>
      <c r="AJ169" s="51"/>
      <c r="AK169" s="49"/>
      <c r="AL169" s="50"/>
      <c r="AM169" s="51"/>
      <c r="AN169" s="49">
        <v>8823000000</v>
      </c>
      <c r="AO169" s="50"/>
      <c r="AP169" s="50"/>
      <c r="AQ169" s="50"/>
      <c r="AR169" s="51"/>
      <c r="AS169" s="54">
        <v>12404000000</v>
      </c>
      <c r="AT169" s="50">
        <v>187000000</v>
      </c>
      <c r="AU169" s="55">
        <v>18238000000</v>
      </c>
      <c r="AV169" s="51">
        <v>-4474000000</v>
      </c>
      <c r="AW169" s="49">
        <v>-22401000000</v>
      </c>
      <c r="AX169" s="51"/>
      <c r="AY169" s="52"/>
      <c r="AZ169" s="54"/>
      <c r="BA169" s="51"/>
      <c r="BB169" s="49">
        <v>-17000000</v>
      </c>
      <c r="BC169" s="50"/>
      <c r="BD169" s="51">
        <v>-17000000</v>
      </c>
      <c r="BE169" s="54">
        <v>-4141000000</v>
      </c>
      <c r="BF169" s="50">
        <v>0</v>
      </c>
      <c r="BG169" s="55">
        <v>-31033000000</v>
      </c>
      <c r="BH169" s="50">
        <v>-8547000000</v>
      </c>
      <c r="BI169" s="51"/>
      <c r="BJ169" s="54">
        <v>-8547000000</v>
      </c>
      <c r="BK169" s="50">
        <v>-628000000</v>
      </c>
      <c r="BL169" s="56">
        <v>-9175000000</v>
      </c>
    </row>
    <row r="170" spans="1:64" x14ac:dyDescent="0.2">
      <c r="A170" s="47" t="s">
        <v>565</v>
      </c>
      <c r="B170" s="47" t="s">
        <v>566</v>
      </c>
      <c r="C170" s="47">
        <v>239284</v>
      </c>
      <c r="D170" s="47" t="s">
        <v>16</v>
      </c>
      <c r="E170" s="47">
        <v>2018</v>
      </c>
      <c r="F170" s="47" t="s">
        <v>1292</v>
      </c>
      <c r="G170" s="48">
        <v>43465</v>
      </c>
      <c r="H170" s="48">
        <v>43522</v>
      </c>
      <c r="I170" s="48">
        <v>43522</v>
      </c>
      <c r="J170" s="47">
        <v>1298000000</v>
      </c>
      <c r="K170" s="47">
        <v>1308000000</v>
      </c>
      <c r="L170" s="47" t="s">
        <v>1766</v>
      </c>
      <c r="M170" s="49">
        <v>5460000000</v>
      </c>
      <c r="N170" s="50"/>
      <c r="O170" s="50"/>
      <c r="P170" s="51"/>
      <c r="Q170" s="52">
        <v>1429000000</v>
      </c>
      <c r="R170" s="49">
        <v>2450000000</v>
      </c>
      <c r="S170" s="50"/>
      <c r="T170" s="50"/>
      <c r="U170" s="51"/>
      <c r="V170" s="49">
        <v>-939000000</v>
      </c>
      <c r="W170" s="50"/>
      <c r="X170" s="50"/>
      <c r="Y170" s="50"/>
      <c r="Z170" s="51"/>
      <c r="AA170" s="52"/>
      <c r="AB170" s="53">
        <v>8400000000</v>
      </c>
      <c r="AC170" s="49">
        <v>-924000000</v>
      </c>
      <c r="AD170" s="50"/>
      <c r="AE170" s="50"/>
      <c r="AF170" s="50"/>
      <c r="AG170" s="50"/>
      <c r="AH170" s="50"/>
      <c r="AI170" s="50"/>
      <c r="AJ170" s="51"/>
      <c r="AK170" s="49">
        <v>15279000000</v>
      </c>
      <c r="AL170" s="50"/>
      <c r="AM170" s="51"/>
      <c r="AN170" s="49">
        <v>0</v>
      </c>
      <c r="AO170" s="50"/>
      <c r="AP170" s="50"/>
      <c r="AQ170" s="50"/>
      <c r="AR170" s="51"/>
      <c r="AS170" s="54"/>
      <c r="AT170" s="50"/>
      <c r="AU170" s="55">
        <v>14355000000</v>
      </c>
      <c r="AV170" s="51">
        <v>-2971000000</v>
      </c>
      <c r="AW170" s="49">
        <v>-6250000000</v>
      </c>
      <c r="AX170" s="51"/>
      <c r="AY170" s="52"/>
      <c r="AZ170" s="54"/>
      <c r="BA170" s="51"/>
      <c r="BB170" s="49">
        <v>-2611000000</v>
      </c>
      <c r="BC170" s="50"/>
      <c r="BD170" s="51"/>
      <c r="BE170" s="54">
        <v>-486000000</v>
      </c>
      <c r="BF170" s="50"/>
      <c r="BG170" s="55">
        <v>-12318000000</v>
      </c>
      <c r="BH170" s="50">
        <v>10437000000</v>
      </c>
      <c r="BI170" s="51"/>
      <c r="BJ170" s="54">
        <v>10437000000</v>
      </c>
      <c r="BK170" s="50">
        <v>-85000000</v>
      </c>
      <c r="BL170" s="56">
        <v>10352000000</v>
      </c>
    </row>
    <row r="171" spans="1:64" x14ac:dyDescent="0.2">
      <c r="A171" s="47" t="s">
        <v>556</v>
      </c>
      <c r="B171" s="47" t="s">
        <v>557</v>
      </c>
      <c r="C171" s="47">
        <v>78526</v>
      </c>
      <c r="D171" s="47" t="s">
        <v>16</v>
      </c>
      <c r="E171" s="47">
        <v>2019</v>
      </c>
      <c r="F171" s="47" t="s">
        <v>1292</v>
      </c>
      <c r="G171" s="48">
        <v>43616</v>
      </c>
      <c r="H171" s="48">
        <v>43644</v>
      </c>
      <c r="I171" s="48">
        <v>43644</v>
      </c>
      <c r="J171" s="47">
        <v>600400000</v>
      </c>
      <c r="K171" s="47">
        <v>605400000</v>
      </c>
      <c r="L171" s="47" t="s">
        <v>1767</v>
      </c>
      <c r="M171" s="49">
        <v>1786200000</v>
      </c>
      <c r="N171" s="50"/>
      <c r="O171" s="50"/>
      <c r="P171" s="51"/>
      <c r="Q171" s="52">
        <v>620100000</v>
      </c>
      <c r="R171" s="49">
        <v>408200000</v>
      </c>
      <c r="S171" s="50"/>
      <c r="T171" s="50"/>
      <c r="U171" s="51"/>
      <c r="V171" s="49">
        <v>-7500000</v>
      </c>
      <c r="W171" s="50"/>
      <c r="X171" s="50"/>
      <c r="Y171" s="50"/>
      <c r="Z171" s="51"/>
      <c r="AA171" s="52"/>
      <c r="AB171" s="53">
        <v>2807000000</v>
      </c>
      <c r="AC171" s="49">
        <v>-523300000</v>
      </c>
      <c r="AD171" s="50"/>
      <c r="AE171" s="50"/>
      <c r="AF171" s="50"/>
      <c r="AG171" s="50"/>
      <c r="AH171" s="50"/>
      <c r="AI171" s="50"/>
      <c r="AJ171" s="51"/>
      <c r="AK171" s="49"/>
      <c r="AL171" s="50"/>
      <c r="AM171" s="51"/>
      <c r="AN171" s="49">
        <v>26400000</v>
      </c>
      <c r="AO171" s="50"/>
      <c r="AP171" s="50"/>
      <c r="AQ171" s="50"/>
      <c r="AR171" s="51"/>
      <c r="AS171" s="54">
        <v>100000</v>
      </c>
      <c r="AT171" s="50"/>
      <c r="AU171" s="55">
        <v>-496800000</v>
      </c>
      <c r="AV171" s="51">
        <v>-1181700000</v>
      </c>
      <c r="AW171" s="49">
        <v>-1221000000</v>
      </c>
      <c r="AX171" s="51"/>
      <c r="AY171" s="52"/>
      <c r="AZ171" s="54"/>
      <c r="BA171" s="51"/>
      <c r="BB171" s="49">
        <v>240300000</v>
      </c>
      <c r="BC171" s="50">
        <v>241400000</v>
      </c>
      <c r="BD171" s="51">
        <v>-1100000</v>
      </c>
      <c r="BE171" s="54">
        <v>-73700000</v>
      </c>
      <c r="BF171" s="50"/>
      <c r="BG171" s="55">
        <v>-2236100000</v>
      </c>
      <c r="BH171" s="50">
        <v>74100000</v>
      </c>
      <c r="BI171" s="51"/>
      <c r="BJ171" s="54">
        <v>74100000</v>
      </c>
      <c r="BK171" s="50">
        <v>-23100000</v>
      </c>
      <c r="BL171" s="56">
        <v>51000000</v>
      </c>
    </row>
    <row r="172" spans="1:64" x14ac:dyDescent="0.2">
      <c r="A172" s="47" t="s">
        <v>340</v>
      </c>
      <c r="B172" s="47" t="s">
        <v>341</v>
      </c>
      <c r="C172" s="47">
        <v>261761</v>
      </c>
      <c r="D172" s="47" t="s">
        <v>16</v>
      </c>
      <c r="E172" s="47">
        <v>2018</v>
      </c>
      <c r="F172" s="47" t="s">
        <v>1292</v>
      </c>
      <c r="G172" s="48">
        <v>43465</v>
      </c>
      <c r="H172" s="48">
        <v>43508</v>
      </c>
      <c r="I172" s="48">
        <v>43508</v>
      </c>
      <c r="J172" s="47">
        <v>816000000</v>
      </c>
      <c r="K172" s="47">
        <v>941000000</v>
      </c>
      <c r="L172" s="47" t="s">
        <v>1768</v>
      </c>
      <c r="M172" s="49">
        <v>1066000000</v>
      </c>
      <c r="N172" s="50"/>
      <c r="O172" s="50"/>
      <c r="P172" s="51"/>
      <c r="Q172" s="52">
        <v>1293000000</v>
      </c>
      <c r="R172" s="49">
        <v>661000000</v>
      </c>
      <c r="S172" s="50"/>
      <c r="T172" s="50">
        <v>-38000000</v>
      </c>
      <c r="U172" s="51">
        <v>699000000</v>
      </c>
      <c r="V172" s="49">
        <v>-101000000</v>
      </c>
      <c r="W172" s="50">
        <v>-154000000</v>
      </c>
      <c r="X172" s="50">
        <v>-346000000</v>
      </c>
      <c r="Y172" s="50">
        <v>358000000</v>
      </c>
      <c r="Z172" s="51">
        <v>41000000</v>
      </c>
      <c r="AA172" s="52"/>
      <c r="AB172" s="53">
        <v>2919000000</v>
      </c>
      <c r="AC172" s="49">
        <v>-2242000000</v>
      </c>
      <c r="AD172" s="50"/>
      <c r="AE172" s="50"/>
      <c r="AF172" s="50"/>
      <c r="AG172" s="50">
        <v>-2242000000</v>
      </c>
      <c r="AH172" s="50"/>
      <c r="AI172" s="50"/>
      <c r="AJ172" s="51"/>
      <c r="AK172" s="49"/>
      <c r="AL172" s="50"/>
      <c r="AM172" s="51"/>
      <c r="AN172" s="49">
        <v>-842000000</v>
      </c>
      <c r="AO172" s="50"/>
      <c r="AP172" s="50"/>
      <c r="AQ172" s="50"/>
      <c r="AR172" s="51">
        <v>-842000000</v>
      </c>
      <c r="AS172" s="54">
        <v>197000000</v>
      </c>
      <c r="AT172" s="50"/>
      <c r="AU172" s="55">
        <v>-2887000000</v>
      </c>
      <c r="AV172" s="51">
        <v>-685000000</v>
      </c>
      <c r="AW172" s="49">
        <v>856000000</v>
      </c>
      <c r="AX172" s="51">
        <v>-629000000</v>
      </c>
      <c r="AY172" s="52">
        <v>1485000000</v>
      </c>
      <c r="AZ172" s="54"/>
      <c r="BA172" s="51">
        <v>1485000000</v>
      </c>
      <c r="BB172" s="49">
        <v>-2146000000</v>
      </c>
      <c r="BC172" s="50">
        <v>81000000</v>
      </c>
      <c r="BD172" s="51">
        <v>-2227000000</v>
      </c>
      <c r="BE172" s="54">
        <v>-20000000</v>
      </c>
      <c r="BF172" s="50"/>
      <c r="BG172" s="55">
        <v>-1995000000</v>
      </c>
      <c r="BH172" s="50">
        <v>-1963000000</v>
      </c>
      <c r="BI172" s="51"/>
      <c r="BJ172" s="54">
        <v>-1963000000</v>
      </c>
      <c r="BK172" s="50">
        <v>1000000</v>
      </c>
      <c r="BL172" s="56">
        <v>-1962000000</v>
      </c>
    </row>
    <row r="173" spans="1:64" x14ac:dyDescent="0.2">
      <c r="A173" s="47" t="s">
        <v>559</v>
      </c>
      <c r="B173" s="47" t="s">
        <v>560</v>
      </c>
      <c r="C173" s="47">
        <v>125620</v>
      </c>
      <c r="D173" s="47" t="s">
        <v>16</v>
      </c>
      <c r="E173" s="47">
        <v>2018</v>
      </c>
      <c r="F173" s="47" t="s">
        <v>1292</v>
      </c>
      <c r="G173" s="48">
        <v>43465</v>
      </c>
      <c r="H173" s="48">
        <v>43502</v>
      </c>
      <c r="I173" s="48">
        <v>43502</v>
      </c>
      <c r="J173" s="47">
        <v>1411000000</v>
      </c>
      <c r="K173" s="47">
        <v>1431000000</v>
      </c>
      <c r="L173" s="47" t="s">
        <v>1769</v>
      </c>
      <c r="M173" s="49">
        <v>8075000000</v>
      </c>
      <c r="N173" s="50"/>
      <c r="O173" s="50"/>
      <c r="P173" s="51"/>
      <c r="Q173" s="52">
        <v>13669000000</v>
      </c>
      <c r="R173" s="49">
        <v>-5112000000</v>
      </c>
      <c r="S173" s="50"/>
      <c r="T173" s="50"/>
      <c r="U173" s="51">
        <v>-5112000000</v>
      </c>
      <c r="V173" s="49">
        <v>-1376000000</v>
      </c>
      <c r="W173" s="50"/>
      <c r="X173" s="50"/>
      <c r="Y173" s="50"/>
      <c r="Z173" s="51">
        <v>-1376000000</v>
      </c>
      <c r="AA173" s="52">
        <v>0</v>
      </c>
      <c r="AB173" s="53">
        <v>15256000000</v>
      </c>
      <c r="AC173" s="49">
        <v>-14633000000</v>
      </c>
      <c r="AD173" s="50">
        <v>10864000000</v>
      </c>
      <c r="AE173" s="50">
        <v>10864000000</v>
      </c>
      <c r="AF173" s="50"/>
      <c r="AG173" s="50">
        <v>-25497000000</v>
      </c>
      <c r="AH173" s="50">
        <v>-25497000000</v>
      </c>
      <c r="AI173" s="50"/>
      <c r="AJ173" s="51"/>
      <c r="AK173" s="49">
        <v>2288000000</v>
      </c>
      <c r="AL173" s="50">
        <v>5108000000</v>
      </c>
      <c r="AM173" s="51">
        <v>-2820000000</v>
      </c>
      <c r="AN173" s="49">
        <v>-83000000</v>
      </c>
      <c r="AO173" s="50"/>
      <c r="AP173" s="50"/>
      <c r="AQ173" s="50"/>
      <c r="AR173" s="51">
        <v>-83000000</v>
      </c>
      <c r="AS173" s="54">
        <v>-8501000000</v>
      </c>
      <c r="AT173" s="50">
        <v>166000000</v>
      </c>
      <c r="AU173" s="55">
        <v>-20763000000</v>
      </c>
      <c r="AV173" s="51">
        <v>-2242000000</v>
      </c>
      <c r="AW173" s="49">
        <v>11664000000</v>
      </c>
      <c r="AX173" s="51">
        <v>1186000000</v>
      </c>
      <c r="AY173" s="52">
        <v>10478000000</v>
      </c>
      <c r="AZ173" s="54">
        <v>-33323000000</v>
      </c>
      <c r="BA173" s="51">
        <v>43801000000</v>
      </c>
      <c r="BB173" s="49">
        <v>2672000000</v>
      </c>
      <c r="BC173" s="50">
        <v>2862000000</v>
      </c>
      <c r="BD173" s="51">
        <v>-190000000</v>
      </c>
      <c r="BE173" s="54">
        <v>-640000000</v>
      </c>
      <c r="BF173" s="50">
        <v>0</v>
      </c>
      <c r="BG173" s="55">
        <v>11454000000</v>
      </c>
      <c r="BH173" s="50">
        <v>5947000000</v>
      </c>
      <c r="BI173" s="51"/>
      <c r="BJ173" s="54">
        <v>5947000000</v>
      </c>
      <c r="BK173" s="50">
        <v>-299000000</v>
      </c>
      <c r="BL173" s="56">
        <v>5648000000</v>
      </c>
    </row>
    <row r="174" spans="1:64" x14ac:dyDescent="0.2">
      <c r="A174" s="47" t="s">
        <v>86</v>
      </c>
      <c r="B174" s="47" t="s">
        <v>87</v>
      </c>
      <c r="C174" s="47">
        <v>18</v>
      </c>
      <c r="D174" s="47" t="s">
        <v>16</v>
      </c>
      <c r="E174" s="47">
        <v>2018</v>
      </c>
      <c r="F174" s="47" t="s">
        <v>1292</v>
      </c>
      <c r="G174" s="48">
        <v>43465</v>
      </c>
      <c r="H174" s="48">
        <v>43501</v>
      </c>
      <c r="I174" s="48">
        <v>43501</v>
      </c>
      <c r="J174" s="47">
        <v>695140000</v>
      </c>
      <c r="K174" s="47">
        <v>750149000</v>
      </c>
      <c r="L174" s="47" t="s">
        <v>1770</v>
      </c>
      <c r="M174" s="49">
        <v>30736000000</v>
      </c>
      <c r="N174" s="50"/>
      <c r="O174" s="50"/>
      <c r="P174" s="51"/>
      <c r="Q174" s="52">
        <v>8164000000</v>
      </c>
      <c r="R174" s="49">
        <v>4163000000</v>
      </c>
      <c r="S174" s="50">
        <v>9353000000</v>
      </c>
      <c r="T174" s="50">
        <v>778000000</v>
      </c>
      <c r="U174" s="51">
        <v>-5968000000</v>
      </c>
      <c r="V174" s="49">
        <v>4908000000</v>
      </c>
      <c r="W174" s="50">
        <v>-2169000000</v>
      </c>
      <c r="X174" s="50"/>
      <c r="Y174" s="50">
        <v>1067000000</v>
      </c>
      <c r="Z174" s="51">
        <v>6010000000</v>
      </c>
      <c r="AA174" s="52"/>
      <c r="AB174" s="53">
        <v>47971000000</v>
      </c>
      <c r="AC174" s="49">
        <v>-25041000000</v>
      </c>
      <c r="AD174" s="50">
        <v>98000000</v>
      </c>
      <c r="AE174" s="50">
        <v>98000000</v>
      </c>
      <c r="AF174" s="50"/>
      <c r="AG174" s="50">
        <v>-25139000000</v>
      </c>
      <c r="AH174" s="50">
        <v>-25139000000</v>
      </c>
      <c r="AI174" s="50"/>
      <c r="AJ174" s="51"/>
      <c r="AK174" s="49">
        <v>-3724000000</v>
      </c>
      <c r="AL174" s="50">
        <v>48507000000</v>
      </c>
      <c r="AM174" s="51">
        <v>-52231000000</v>
      </c>
      <c r="AN174" s="49">
        <v>-1491000000</v>
      </c>
      <c r="AO174" s="50"/>
      <c r="AP174" s="50"/>
      <c r="AQ174" s="50"/>
      <c r="AR174" s="51">
        <v>-1491000000</v>
      </c>
      <c r="AS174" s="54">
        <v>1752000000</v>
      </c>
      <c r="AT174" s="50"/>
      <c r="AU174" s="55">
        <v>-28504000000</v>
      </c>
      <c r="AV174" s="51"/>
      <c r="AW174" s="49">
        <v>-61000000</v>
      </c>
      <c r="AX174" s="51"/>
      <c r="AY174" s="52"/>
      <c r="AZ174" s="54"/>
      <c r="BA174" s="51"/>
      <c r="BB174" s="49">
        <v>-9075000000</v>
      </c>
      <c r="BC174" s="50"/>
      <c r="BD174" s="51">
        <v>-9075000000</v>
      </c>
      <c r="BE174" s="54">
        <v>-4043000000</v>
      </c>
      <c r="BF174" s="50"/>
      <c r="BG174" s="55">
        <v>-13179000000</v>
      </c>
      <c r="BH174" s="50">
        <v>6288000000</v>
      </c>
      <c r="BI174" s="51"/>
      <c r="BJ174" s="54">
        <v>6288000000</v>
      </c>
      <c r="BK174" s="50">
        <v>-302000000</v>
      </c>
      <c r="BL174" s="56">
        <v>5986000000</v>
      </c>
    </row>
    <row r="175" spans="1:64" x14ac:dyDescent="0.2">
      <c r="A175" s="47" t="s">
        <v>562</v>
      </c>
      <c r="B175" s="47" t="s">
        <v>563</v>
      </c>
      <c r="C175" s="47">
        <v>115285</v>
      </c>
      <c r="D175" s="47" t="s">
        <v>16</v>
      </c>
      <c r="E175" s="47">
        <v>2018</v>
      </c>
      <c r="F175" s="47" t="s">
        <v>1292</v>
      </c>
      <c r="G175" s="48">
        <v>43465</v>
      </c>
      <c r="H175" s="48">
        <v>43521</v>
      </c>
      <c r="I175" s="48">
        <v>43521</v>
      </c>
      <c r="J175" s="47">
        <v>146657000</v>
      </c>
      <c r="K175" s="47">
        <v>147241000</v>
      </c>
      <c r="L175" s="47" t="s">
        <v>1771</v>
      </c>
      <c r="M175" s="49">
        <v>810474000</v>
      </c>
      <c r="N175" s="50">
        <v>810474000</v>
      </c>
      <c r="O175" s="50"/>
      <c r="P175" s="51"/>
      <c r="Q175" s="52">
        <v>241635000</v>
      </c>
      <c r="R175" s="49">
        <v>21954000</v>
      </c>
      <c r="S175" s="50"/>
      <c r="T175" s="50"/>
      <c r="U175" s="51"/>
      <c r="V175" s="49">
        <v>71101000</v>
      </c>
      <c r="W175" s="50">
        <v>-72041000</v>
      </c>
      <c r="X175" s="50">
        <v>-73173000</v>
      </c>
      <c r="Y175" s="50">
        <v>364639000</v>
      </c>
      <c r="Z175" s="51">
        <v>-148324000</v>
      </c>
      <c r="AA175" s="52"/>
      <c r="AB175" s="53">
        <v>1145164000</v>
      </c>
      <c r="AC175" s="49">
        <v>-217757000</v>
      </c>
      <c r="AD175" s="50"/>
      <c r="AE175" s="50"/>
      <c r="AF175" s="50"/>
      <c r="AG175" s="50"/>
      <c r="AH175" s="50"/>
      <c r="AI175" s="50"/>
      <c r="AJ175" s="51"/>
      <c r="AK175" s="49"/>
      <c r="AL175" s="50"/>
      <c r="AM175" s="51"/>
      <c r="AN175" s="49">
        <v>-278367000</v>
      </c>
      <c r="AO175" s="50"/>
      <c r="AP175" s="50"/>
      <c r="AQ175" s="50"/>
      <c r="AR175" s="51"/>
      <c r="AS175" s="54"/>
      <c r="AT175" s="50"/>
      <c r="AU175" s="55">
        <v>-496124000</v>
      </c>
      <c r="AV175" s="51">
        <v>-415983000</v>
      </c>
      <c r="AW175" s="49">
        <v>-59974000</v>
      </c>
      <c r="AX175" s="51"/>
      <c r="AY175" s="52"/>
      <c r="AZ175" s="54"/>
      <c r="BA175" s="51"/>
      <c r="BB175" s="49">
        <v>-91983000</v>
      </c>
      <c r="BC175" s="50"/>
      <c r="BD175" s="51"/>
      <c r="BE175" s="54">
        <v>-40890000</v>
      </c>
      <c r="BF175" s="50"/>
      <c r="BG175" s="55">
        <v>-608830000</v>
      </c>
      <c r="BH175" s="50">
        <v>40210000</v>
      </c>
      <c r="BI175" s="51"/>
      <c r="BJ175" s="54">
        <v>40210000</v>
      </c>
      <c r="BK175" s="50">
        <v>-21562000</v>
      </c>
      <c r="BL175" s="56">
        <v>18648000</v>
      </c>
    </row>
    <row r="176" spans="1:64" x14ac:dyDescent="0.2">
      <c r="A176" s="47" t="s">
        <v>568</v>
      </c>
      <c r="B176" s="47" t="s">
        <v>569</v>
      </c>
      <c r="C176" s="47">
        <v>182201</v>
      </c>
      <c r="D176" s="47" t="s">
        <v>16</v>
      </c>
      <c r="E176" s="47">
        <v>2018</v>
      </c>
      <c r="F176" s="47" t="s">
        <v>1292</v>
      </c>
      <c r="G176" s="48">
        <v>43465</v>
      </c>
      <c r="H176" s="48">
        <v>43517</v>
      </c>
      <c r="I176" s="48">
        <v>43517</v>
      </c>
      <c r="J176" s="47">
        <v>158672000</v>
      </c>
      <c r="K176" s="47">
        <v>159271000</v>
      </c>
      <c r="L176" s="47" t="s">
        <v>1772</v>
      </c>
      <c r="M176" s="49">
        <v>484667000</v>
      </c>
      <c r="N176" s="50"/>
      <c r="O176" s="50"/>
      <c r="P176" s="51"/>
      <c r="Q176" s="52">
        <v>522813000</v>
      </c>
      <c r="R176" s="49">
        <v>143128000</v>
      </c>
      <c r="S176" s="50"/>
      <c r="T176" s="50"/>
      <c r="U176" s="51"/>
      <c r="V176" s="49">
        <v>-44526000</v>
      </c>
      <c r="W176" s="50"/>
      <c r="X176" s="50"/>
      <c r="Y176" s="50"/>
      <c r="Z176" s="51"/>
      <c r="AA176" s="52"/>
      <c r="AB176" s="53">
        <v>1106082000</v>
      </c>
      <c r="AC176" s="49">
        <v>-1472982000</v>
      </c>
      <c r="AD176" s="50"/>
      <c r="AE176" s="50"/>
      <c r="AF176" s="50"/>
      <c r="AG176" s="50"/>
      <c r="AH176" s="50"/>
      <c r="AI176" s="50"/>
      <c r="AJ176" s="51"/>
      <c r="AK176" s="49"/>
      <c r="AL176" s="50"/>
      <c r="AM176" s="51"/>
      <c r="AN176" s="49">
        <v>0</v>
      </c>
      <c r="AO176" s="50"/>
      <c r="AP176" s="50"/>
      <c r="AQ176" s="50"/>
      <c r="AR176" s="51"/>
      <c r="AS176" s="54">
        <v>-3305000</v>
      </c>
      <c r="AT176" s="50"/>
      <c r="AU176" s="55">
        <v>-1476287000</v>
      </c>
      <c r="AV176" s="51">
        <v>-6332000</v>
      </c>
      <c r="AW176" s="49">
        <v>540683000</v>
      </c>
      <c r="AX176" s="51"/>
      <c r="AY176" s="52"/>
      <c r="AZ176" s="54"/>
      <c r="BA176" s="51"/>
      <c r="BB176" s="49">
        <v>-225390000</v>
      </c>
      <c r="BC176" s="50"/>
      <c r="BD176" s="51"/>
      <c r="BE176" s="54">
        <v>-22031000</v>
      </c>
      <c r="BF176" s="50"/>
      <c r="BG176" s="55">
        <v>286930000</v>
      </c>
      <c r="BH176" s="50">
        <v>-83275000</v>
      </c>
      <c r="BI176" s="51"/>
      <c r="BJ176" s="54">
        <v>-83275000</v>
      </c>
      <c r="BK176" s="50">
        <v>-41702000</v>
      </c>
      <c r="BL176" s="56">
        <v>-124977000</v>
      </c>
    </row>
    <row r="177" spans="1:64" x14ac:dyDescent="0.2">
      <c r="A177" s="47" t="s">
        <v>541</v>
      </c>
      <c r="B177" s="47" t="s">
        <v>542</v>
      </c>
      <c r="C177" s="47">
        <v>250974</v>
      </c>
      <c r="D177" s="47" t="s">
        <v>16</v>
      </c>
      <c r="E177" s="47">
        <v>2018</v>
      </c>
      <c r="F177" s="47" t="s">
        <v>1292</v>
      </c>
      <c r="G177" s="48">
        <v>43524</v>
      </c>
      <c r="H177" s="48">
        <v>43543</v>
      </c>
      <c r="I177" s="48">
        <v>43543</v>
      </c>
      <c r="J177" s="47">
        <v>385000000</v>
      </c>
      <c r="K177" s="47">
        <v>388000000</v>
      </c>
      <c r="L177" s="47" t="s">
        <v>1773</v>
      </c>
      <c r="M177" s="49">
        <v>1003000000</v>
      </c>
      <c r="N177" s="50"/>
      <c r="O177" s="50"/>
      <c r="P177" s="51"/>
      <c r="Q177" s="52">
        <v>578000000</v>
      </c>
      <c r="R177" s="49">
        <v>103000000</v>
      </c>
      <c r="S177" s="50"/>
      <c r="T177" s="50"/>
      <c r="U177" s="51"/>
      <c r="V177" s="49">
        <v>-303000000</v>
      </c>
      <c r="W177" s="50"/>
      <c r="X177" s="50"/>
      <c r="Y177" s="50"/>
      <c r="Z177" s="51"/>
      <c r="AA177" s="52"/>
      <c r="AB177" s="53">
        <v>1381000000</v>
      </c>
      <c r="AC177" s="49">
        <v>-705000000</v>
      </c>
      <c r="AD177" s="50"/>
      <c r="AE177" s="50"/>
      <c r="AF177" s="50"/>
      <c r="AG177" s="50"/>
      <c r="AH177" s="50"/>
      <c r="AI177" s="50"/>
      <c r="AJ177" s="51"/>
      <c r="AK177" s="49">
        <v>177000000</v>
      </c>
      <c r="AL177" s="50"/>
      <c r="AM177" s="51"/>
      <c r="AN177" s="49"/>
      <c r="AO177" s="50"/>
      <c r="AP177" s="50"/>
      <c r="AQ177" s="50"/>
      <c r="AR177" s="51"/>
      <c r="AS177" s="54">
        <v>-473000000</v>
      </c>
      <c r="AT177" s="50"/>
      <c r="AU177" s="55">
        <v>-1001000000</v>
      </c>
      <c r="AV177" s="51">
        <v>-373000000</v>
      </c>
      <c r="AW177" s="49">
        <v>0</v>
      </c>
      <c r="AX177" s="51"/>
      <c r="AY177" s="52"/>
      <c r="AZ177" s="54"/>
      <c r="BA177" s="51"/>
      <c r="BB177" s="49">
        <v>-352000000</v>
      </c>
      <c r="BC177" s="50"/>
      <c r="BD177" s="51"/>
      <c r="BE177" s="54">
        <v>-24000000</v>
      </c>
      <c r="BF177" s="50"/>
      <c r="BG177" s="55">
        <v>-749000000</v>
      </c>
      <c r="BH177" s="50">
        <v>-369000000</v>
      </c>
      <c r="BI177" s="51"/>
      <c r="BJ177" s="54">
        <v>-369000000</v>
      </c>
      <c r="BK177" s="50">
        <v>-10000000</v>
      </c>
      <c r="BL177" s="56">
        <v>-379000000</v>
      </c>
    </row>
    <row r="178" spans="1:64" x14ac:dyDescent="0.2">
      <c r="A178" s="47" t="s">
        <v>544</v>
      </c>
      <c r="B178" s="47" t="s">
        <v>545</v>
      </c>
      <c r="C178" s="47">
        <v>388839</v>
      </c>
      <c r="D178" s="47" t="s">
        <v>16</v>
      </c>
      <c r="E178" s="47">
        <v>2018</v>
      </c>
      <c r="F178" s="47" t="s">
        <v>1292</v>
      </c>
      <c r="G178" s="48">
        <v>43465</v>
      </c>
      <c r="H178" s="48">
        <v>43516</v>
      </c>
      <c r="I178" s="48">
        <v>43516</v>
      </c>
      <c r="J178" s="47">
        <v>188635000</v>
      </c>
      <c r="K178" s="47">
        <v>189734000</v>
      </c>
      <c r="L178" s="47" t="s">
        <v>1774</v>
      </c>
      <c r="M178" s="49">
        <v>694080000</v>
      </c>
      <c r="N178" s="50"/>
      <c r="O178" s="50"/>
      <c r="P178" s="51"/>
      <c r="Q178" s="52">
        <v>96194000</v>
      </c>
      <c r="R178" s="49">
        <v>136209000</v>
      </c>
      <c r="S178" s="50"/>
      <c r="T178" s="50"/>
      <c r="U178" s="51"/>
      <c r="V178" s="49">
        <v>-6963000</v>
      </c>
      <c r="W178" s="50"/>
      <c r="X178" s="50"/>
      <c r="Y178" s="50"/>
      <c r="Z178" s="51"/>
      <c r="AA178" s="52"/>
      <c r="AB178" s="53">
        <v>919520000</v>
      </c>
      <c r="AC178" s="49">
        <v>-158755000</v>
      </c>
      <c r="AD178" s="50"/>
      <c r="AE178" s="50"/>
      <c r="AF178" s="50"/>
      <c r="AG178" s="50"/>
      <c r="AH178" s="50"/>
      <c r="AI178" s="50"/>
      <c r="AJ178" s="51"/>
      <c r="AK178" s="49">
        <v>-119578000</v>
      </c>
      <c r="AL178" s="50"/>
      <c r="AM178" s="51"/>
      <c r="AN178" s="49">
        <v>-29170000</v>
      </c>
      <c r="AO178" s="50"/>
      <c r="AP178" s="50"/>
      <c r="AQ178" s="50"/>
      <c r="AR178" s="51"/>
      <c r="AS178" s="54"/>
      <c r="AT178" s="50"/>
      <c r="AU178" s="55">
        <v>-307503000</v>
      </c>
      <c r="AV178" s="51">
        <v>-296148000</v>
      </c>
      <c r="AW178" s="49"/>
      <c r="AX178" s="51"/>
      <c r="AY178" s="52"/>
      <c r="AZ178" s="54"/>
      <c r="BA178" s="51"/>
      <c r="BB178" s="49">
        <v>9987000</v>
      </c>
      <c r="BC178" s="50"/>
      <c r="BD178" s="51"/>
      <c r="BE178" s="54">
        <v>0</v>
      </c>
      <c r="BF178" s="50"/>
      <c r="BG178" s="55">
        <v>-286161000</v>
      </c>
      <c r="BH178" s="50">
        <v>325856000</v>
      </c>
      <c r="BI178" s="51"/>
      <c r="BJ178" s="54">
        <v>325856000</v>
      </c>
      <c r="BK178" s="50">
        <v>-15810000</v>
      </c>
      <c r="BL178" s="56">
        <v>310046000</v>
      </c>
    </row>
    <row r="179" spans="1:64" x14ac:dyDescent="0.2">
      <c r="A179" s="47" t="s">
        <v>571</v>
      </c>
      <c r="B179" s="47" t="s">
        <v>572</v>
      </c>
      <c r="C179" s="47">
        <v>504823</v>
      </c>
      <c r="D179" s="47" t="s">
        <v>16</v>
      </c>
      <c r="E179" s="47">
        <v>2018</v>
      </c>
      <c r="F179" s="47" t="s">
        <v>1292</v>
      </c>
      <c r="G179" s="48">
        <v>43465</v>
      </c>
      <c r="H179" s="48">
        <v>43524</v>
      </c>
      <c r="I179" s="48">
        <v>43524</v>
      </c>
      <c r="J179" s="47">
        <v>56100000</v>
      </c>
      <c r="K179" s="47">
        <v>56534185</v>
      </c>
      <c r="L179" s="47" t="s">
        <v>1775</v>
      </c>
      <c r="M179" s="49">
        <v>823000000</v>
      </c>
      <c r="N179" s="50"/>
      <c r="O179" s="50"/>
      <c r="P179" s="51"/>
      <c r="Q179" s="52">
        <v>257000000</v>
      </c>
      <c r="R179" s="49">
        <v>211000000</v>
      </c>
      <c r="S179" s="50"/>
      <c r="T179" s="50"/>
      <c r="U179" s="51"/>
      <c r="V179" s="49">
        <v>-234000000</v>
      </c>
      <c r="W179" s="50"/>
      <c r="X179" s="50"/>
      <c r="Y179" s="50"/>
      <c r="Z179" s="51"/>
      <c r="AA179" s="52"/>
      <c r="AB179" s="53">
        <v>1057000000</v>
      </c>
      <c r="AC179" s="49">
        <v>-153000000</v>
      </c>
      <c r="AD179" s="50"/>
      <c r="AE179" s="50"/>
      <c r="AF179" s="50"/>
      <c r="AG179" s="50"/>
      <c r="AH179" s="50"/>
      <c r="AI179" s="50"/>
      <c r="AJ179" s="51"/>
      <c r="AK179" s="49"/>
      <c r="AL179" s="50"/>
      <c r="AM179" s="51"/>
      <c r="AN179" s="49">
        <v>-13000000</v>
      </c>
      <c r="AO179" s="50"/>
      <c r="AP179" s="50"/>
      <c r="AQ179" s="50"/>
      <c r="AR179" s="51"/>
      <c r="AS179" s="54">
        <v>0</v>
      </c>
      <c r="AT179" s="50"/>
      <c r="AU179" s="55">
        <v>-166000000</v>
      </c>
      <c r="AV179" s="51">
        <v>-316000000</v>
      </c>
      <c r="AW179" s="49">
        <v>-101000000</v>
      </c>
      <c r="AX179" s="51"/>
      <c r="AY179" s="52"/>
      <c r="AZ179" s="54"/>
      <c r="BA179" s="51"/>
      <c r="BB179" s="49">
        <v>-244000000</v>
      </c>
      <c r="BC179" s="50">
        <v>181000000</v>
      </c>
      <c r="BD179" s="51">
        <v>-425000000</v>
      </c>
      <c r="BE179" s="54">
        <v>-9000000</v>
      </c>
      <c r="BF179" s="50"/>
      <c r="BG179" s="55">
        <v>-670000000</v>
      </c>
      <c r="BH179" s="50">
        <v>221000000</v>
      </c>
      <c r="BI179" s="51"/>
      <c r="BJ179" s="54">
        <v>221000000</v>
      </c>
      <c r="BK179" s="50">
        <v>-10000000</v>
      </c>
      <c r="BL179" s="56">
        <v>211000000</v>
      </c>
    </row>
    <row r="180" spans="1:64" x14ac:dyDescent="0.2">
      <c r="A180" s="47" t="s">
        <v>577</v>
      </c>
      <c r="B180" s="47" t="s">
        <v>578</v>
      </c>
      <c r="C180" s="47">
        <v>378158</v>
      </c>
      <c r="D180" s="47" t="s">
        <v>16</v>
      </c>
      <c r="E180" s="47">
        <v>2018</v>
      </c>
      <c r="F180" s="47" t="s">
        <v>1292</v>
      </c>
      <c r="G180" s="48">
        <v>43465</v>
      </c>
      <c r="H180" s="48">
        <v>43509</v>
      </c>
      <c r="I180" s="48">
        <v>43509</v>
      </c>
      <c r="J180" s="47">
        <v>875000000</v>
      </c>
      <c r="K180" s="47">
        <v>877000000</v>
      </c>
      <c r="L180" s="47" t="s">
        <v>1776</v>
      </c>
      <c r="M180" s="49">
        <v>1657000000</v>
      </c>
      <c r="N180" s="50">
        <v>1657000000</v>
      </c>
      <c r="O180" s="50"/>
      <c r="P180" s="51"/>
      <c r="Q180" s="52">
        <v>1606000000</v>
      </c>
      <c r="R180" s="49">
        <v>278000000</v>
      </c>
      <c r="S180" s="50"/>
      <c r="T180" s="50"/>
      <c r="U180" s="51"/>
      <c r="V180" s="49">
        <v>-384000000</v>
      </c>
      <c r="W180" s="50"/>
      <c r="X180" s="50"/>
      <c r="Y180" s="50"/>
      <c r="Z180" s="51"/>
      <c r="AA180" s="52"/>
      <c r="AB180" s="53">
        <v>3157000000</v>
      </c>
      <c r="AC180" s="49">
        <v>-1808000000</v>
      </c>
      <c r="AD180" s="50"/>
      <c r="AE180" s="50"/>
      <c r="AF180" s="50"/>
      <c r="AG180" s="50"/>
      <c r="AH180" s="50"/>
      <c r="AI180" s="50"/>
      <c r="AJ180" s="51"/>
      <c r="AK180" s="49">
        <v>104000000</v>
      </c>
      <c r="AL180" s="50"/>
      <c r="AM180" s="51"/>
      <c r="AN180" s="49">
        <v>-187000000</v>
      </c>
      <c r="AO180" s="50"/>
      <c r="AP180" s="50"/>
      <c r="AQ180" s="50"/>
      <c r="AR180" s="51"/>
      <c r="AS180" s="54">
        <v>-102000000</v>
      </c>
      <c r="AT180" s="50"/>
      <c r="AU180" s="55">
        <v>-1993000000</v>
      </c>
      <c r="AV180" s="51">
        <v>-630000000</v>
      </c>
      <c r="AW180" s="49">
        <v>-445000000</v>
      </c>
      <c r="AX180" s="51"/>
      <c r="AY180" s="52"/>
      <c r="AZ180" s="54"/>
      <c r="BA180" s="51"/>
      <c r="BB180" s="49">
        <v>-205000000</v>
      </c>
      <c r="BC180" s="50"/>
      <c r="BD180" s="51"/>
      <c r="BE180" s="54">
        <v>-139000000</v>
      </c>
      <c r="BF180" s="50"/>
      <c r="BG180" s="55">
        <v>-1419000000</v>
      </c>
      <c r="BH180" s="50">
        <v>-255000000</v>
      </c>
      <c r="BI180" s="51"/>
      <c r="BJ180" s="54">
        <v>-255000000</v>
      </c>
      <c r="BK180" s="50">
        <v>-74000000</v>
      </c>
      <c r="BL180" s="56">
        <v>-329000000</v>
      </c>
    </row>
    <row r="181" spans="1:64" x14ac:dyDescent="0.2">
      <c r="A181" s="47" t="s">
        <v>583</v>
      </c>
      <c r="B181" s="47" t="s">
        <v>584</v>
      </c>
      <c r="C181" s="47">
        <v>249756</v>
      </c>
      <c r="D181" s="47" t="s">
        <v>16</v>
      </c>
      <c r="E181" s="47">
        <v>2018</v>
      </c>
      <c r="F181" s="47" t="s">
        <v>1292</v>
      </c>
      <c r="G181" s="48">
        <v>43465</v>
      </c>
      <c r="H181" s="48">
        <v>43522</v>
      </c>
      <c r="I181" s="48">
        <v>43522</v>
      </c>
      <c r="J181" s="47">
        <v>126132000</v>
      </c>
      <c r="K181" s="47">
        <v>126132000</v>
      </c>
      <c r="L181" s="47" t="s">
        <v>1777</v>
      </c>
      <c r="M181" s="49">
        <v>220434000</v>
      </c>
      <c r="N181" s="50"/>
      <c r="O181" s="50"/>
      <c r="P181" s="51"/>
      <c r="Q181" s="52">
        <v>167958000</v>
      </c>
      <c r="R181" s="49">
        <v>19206000</v>
      </c>
      <c r="S181" s="50"/>
      <c r="T181" s="50"/>
      <c r="U181" s="51"/>
      <c r="V181" s="49">
        <v>238399000</v>
      </c>
      <c r="W181" s="50"/>
      <c r="X181" s="50"/>
      <c r="Y181" s="50"/>
      <c r="Z181" s="51"/>
      <c r="AA181" s="52"/>
      <c r="AB181" s="53">
        <v>645997000</v>
      </c>
      <c r="AC181" s="49">
        <v>-140426000</v>
      </c>
      <c r="AD181" s="50"/>
      <c r="AE181" s="50"/>
      <c r="AF181" s="50"/>
      <c r="AG181" s="50"/>
      <c r="AH181" s="50"/>
      <c r="AI181" s="50"/>
      <c r="AJ181" s="51"/>
      <c r="AK181" s="49"/>
      <c r="AL181" s="50"/>
      <c r="AM181" s="51"/>
      <c r="AN181" s="49">
        <v>-155451000</v>
      </c>
      <c r="AO181" s="50"/>
      <c r="AP181" s="50"/>
      <c r="AQ181" s="50"/>
      <c r="AR181" s="51"/>
      <c r="AS181" s="54">
        <v>9400000</v>
      </c>
      <c r="AT181" s="50"/>
      <c r="AU181" s="55">
        <v>-286477000</v>
      </c>
      <c r="AV181" s="51">
        <v>-309258000</v>
      </c>
      <c r="AW181" s="49">
        <v>-142357000</v>
      </c>
      <c r="AX181" s="51"/>
      <c r="AY181" s="52"/>
      <c r="AZ181" s="54"/>
      <c r="BA181" s="51"/>
      <c r="BB181" s="49">
        <v>-220055000</v>
      </c>
      <c r="BC181" s="50"/>
      <c r="BD181" s="51"/>
      <c r="BE181" s="54">
        <v>-65431000</v>
      </c>
      <c r="BF181" s="50"/>
      <c r="BG181" s="55">
        <v>-737101000</v>
      </c>
      <c r="BH181" s="50">
        <v>-377581000</v>
      </c>
      <c r="BI181" s="51"/>
      <c r="BJ181" s="54">
        <v>-377581000</v>
      </c>
      <c r="BK181" s="50">
        <v>-21282000</v>
      </c>
      <c r="BL181" s="56">
        <v>-398863000</v>
      </c>
    </row>
    <row r="182" spans="1:64" x14ac:dyDescent="0.2">
      <c r="A182" s="47" t="s">
        <v>580</v>
      </c>
      <c r="B182" s="47" t="s">
        <v>581</v>
      </c>
      <c r="C182" s="47">
        <v>331419</v>
      </c>
      <c r="D182" s="47" t="s">
        <v>16</v>
      </c>
      <c r="E182" s="47">
        <v>2018</v>
      </c>
      <c r="F182" s="47" t="s">
        <v>1292</v>
      </c>
      <c r="G182" s="48">
        <v>43465</v>
      </c>
      <c r="H182" s="48">
        <v>43507</v>
      </c>
      <c r="I182" s="48">
        <v>43507</v>
      </c>
      <c r="J182" s="47">
        <v>363513000</v>
      </c>
      <c r="K182" s="47">
        <v>364505000</v>
      </c>
      <c r="L182" s="47" t="s">
        <v>1778</v>
      </c>
      <c r="M182" s="49">
        <v>553084000</v>
      </c>
      <c r="N182" s="50"/>
      <c r="O182" s="50"/>
      <c r="P182" s="51"/>
      <c r="Q182" s="52">
        <v>131796000</v>
      </c>
      <c r="R182" s="49">
        <v>51706000</v>
      </c>
      <c r="S182" s="50"/>
      <c r="T182" s="50"/>
      <c r="U182" s="51"/>
      <c r="V182" s="49">
        <v>-93184000</v>
      </c>
      <c r="W182" s="50"/>
      <c r="X182" s="50"/>
      <c r="Y182" s="50"/>
      <c r="Z182" s="51"/>
      <c r="AA182" s="52"/>
      <c r="AB182" s="53">
        <v>643402000</v>
      </c>
      <c r="AC182" s="49">
        <v>-83736000</v>
      </c>
      <c r="AD182" s="50"/>
      <c r="AE182" s="50"/>
      <c r="AF182" s="50"/>
      <c r="AG182" s="50"/>
      <c r="AH182" s="50"/>
      <c r="AI182" s="50"/>
      <c r="AJ182" s="51"/>
      <c r="AK182" s="49"/>
      <c r="AL182" s="50"/>
      <c r="AM182" s="51"/>
      <c r="AN182" s="49">
        <v>-334915000</v>
      </c>
      <c r="AO182" s="50"/>
      <c r="AP182" s="50"/>
      <c r="AQ182" s="50"/>
      <c r="AR182" s="51"/>
      <c r="AS182" s="54"/>
      <c r="AT182" s="50"/>
      <c r="AU182" s="55">
        <v>-418651000</v>
      </c>
      <c r="AV182" s="51">
        <v>-216316000</v>
      </c>
      <c r="AW182" s="49">
        <v>-177396000</v>
      </c>
      <c r="AX182" s="51"/>
      <c r="AY182" s="52"/>
      <c r="AZ182" s="54"/>
      <c r="BA182" s="51"/>
      <c r="BB182" s="49">
        <v>0</v>
      </c>
      <c r="BC182" s="50"/>
      <c r="BD182" s="51">
        <v>0</v>
      </c>
      <c r="BE182" s="54">
        <v>193215000</v>
      </c>
      <c r="BF182" s="50"/>
      <c r="BG182" s="55">
        <v>-200497000</v>
      </c>
      <c r="BH182" s="50">
        <v>24254000</v>
      </c>
      <c r="BI182" s="51"/>
      <c r="BJ182" s="54">
        <v>24254000</v>
      </c>
      <c r="BK182" s="50">
        <v>9912000</v>
      </c>
      <c r="BL182" s="56">
        <v>34166000</v>
      </c>
    </row>
    <row r="183" spans="1:64" x14ac:dyDescent="0.2">
      <c r="A183" s="47" t="s">
        <v>586</v>
      </c>
      <c r="B183" s="47" t="s">
        <v>587</v>
      </c>
      <c r="C183" s="47">
        <v>378161</v>
      </c>
      <c r="D183" s="47" t="s">
        <v>16</v>
      </c>
      <c r="E183" s="47">
        <v>2018</v>
      </c>
      <c r="F183" s="47" t="s">
        <v>1292</v>
      </c>
      <c r="G183" s="48">
        <v>43465</v>
      </c>
      <c r="H183" s="48">
        <v>43517</v>
      </c>
      <c r="I183" s="48">
        <v>43517</v>
      </c>
      <c r="J183" s="47">
        <v>347297000</v>
      </c>
      <c r="K183" s="47">
        <v>355303000</v>
      </c>
      <c r="L183" s="47" t="s">
        <v>1779</v>
      </c>
      <c r="M183" s="49">
        <v>4389000000</v>
      </c>
      <c r="N183" s="50"/>
      <c r="O183" s="50"/>
      <c r="P183" s="51"/>
      <c r="Q183" s="52">
        <v>2278000000</v>
      </c>
      <c r="R183" s="49">
        <v>61000000</v>
      </c>
      <c r="S183" s="50"/>
      <c r="T183" s="50"/>
      <c r="U183" s="51"/>
      <c r="V183" s="49">
        <v>33000000</v>
      </c>
      <c r="W183" s="50"/>
      <c r="X183" s="50"/>
      <c r="Y183" s="50"/>
      <c r="Z183" s="51"/>
      <c r="AA183" s="52"/>
      <c r="AB183" s="53">
        <v>6761000000</v>
      </c>
      <c r="AC183" s="49">
        <v>-3573000000</v>
      </c>
      <c r="AD183" s="50"/>
      <c r="AE183" s="50"/>
      <c r="AF183" s="50"/>
      <c r="AG183" s="50"/>
      <c r="AH183" s="50"/>
      <c r="AI183" s="50"/>
      <c r="AJ183" s="51"/>
      <c r="AK183" s="49"/>
      <c r="AL183" s="50"/>
      <c r="AM183" s="51"/>
      <c r="AN183" s="49">
        <v>-445000000</v>
      </c>
      <c r="AO183" s="50"/>
      <c r="AP183" s="50"/>
      <c r="AQ183" s="50"/>
      <c r="AR183" s="51"/>
      <c r="AS183" s="54">
        <v>117000000</v>
      </c>
      <c r="AT183" s="50"/>
      <c r="AU183" s="55">
        <v>-3901000000</v>
      </c>
      <c r="AV183" s="51">
        <v>-487000000</v>
      </c>
      <c r="AW183" s="49">
        <v>-344000000</v>
      </c>
      <c r="AX183" s="51"/>
      <c r="AY183" s="52"/>
      <c r="AZ183" s="54"/>
      <c r="BA183" s="51"/>
      <c r="BB183" s="49">
        <v>-1530000000</v>
      </c>
      <c r="BC183" s="50"/>
      <c r="BD183" s="51"/>
      <c r="BE183" s="54">
        <v>-714000000</v>
      </c>
      <c r="BF183" s="50"/>
      <c r="BG183" s="55">
        <v>-3075000000</v>
      </c>
      <c r="BH183" s="50">
        <v>-215000000</v>
      </c>
      <c r="BI183" s="51"/>
      <c r="BJ183" s="54">
        <v>-215000000</v>
      </c>
      <c r="BK183" s="50">
        <v>-15000000</v>
      </c>
      <c r="BL183" s="56">
        <v>-230000000</v>
      </c>
    </row>
    <row r="184" spans="1:64" x14ac:dyDescent="0.2">
      <c r="A184" s="47" t="s">
        <v>589</v>
      </c>
      <c r="B184" s="47" t="s">
        <v>590</v>
      </c>
      <c r="C184" s="47">
        <v>378162</v>
      </c>
      <c r="D184" s="47" t="s">
        <v>16</v>
      </c>
      <c r="E184" s="47">
        <v>2018</v>
      </c>
      <c r="F184" s="47" t="s">
        <v>1292</v>
      </c>
      <c r="G184" s="48">
        <v>43465</v>
      </c>
      <c r="H184" s="48">
        <v>43510</v>
      </c>
      <c r="I184" s="48">
        <v>43510</v>
      </c>
      <c r="J184" s="47">
        <v>470551000</v>
      </c>
      <c r="K184" s="47">
        <v>475387000</v>
      </c>
      <c r="L184" s="47" t="s">
        <v>1780</v>
      </c>
      <c r="M184" s="49">
        <v>1073474000</v>
      </c>
      <c r="N184" s="50"/>
      <c r="O184" s="50"/>
      <c r="P184" s="51"/>
      <c r="Q184" s="52">
        <v>549499000</v>
      </c>
      <c r="R184" s="49">
        <v>-820575000</v>
      </c>
      <c r="S184" s="50"/>
      <c r="T184" s="50"/>
      <c r="U184" s="51"/>
      <c r="V184" s="49">
        <v>46311000</v>
      </c>
      <c r="W184" s="50"/>
      <c r="X184" s="50"/>
      <c r="Y184" s="50"/>
      <c r="Z184" s="51"/>
      <c r="AA184" s="52"/>
      <c r="AB184" s="53">
        <v>848709000</v>
      </c>
      <c r="AC184" s="49">
        <v>1450463000</v>
      </c>
      <c r="AD184" s="50"/>
      <c r="AE184" s="50"/>
      <c r="AF184" s="50"/>
      <c r="AG184" s="50"/>
      <c r="AH184" s="50"/>
      <c r="AI184" s="50"/>
      <c r="AJ184" s="51"/>
      <c r="AK184" s="49">
        <v>0</v>
      </c>
      <c r="AL184" s="50"/>
      <c r="AM184" s="51"/>
      <c r="AN184" s="49">
        <v>-12203000</v>
      </c>
      <c r="AO184" s="50"/>
      <c r="AP184" s="50"/>
      <c r="AQ184" s="50"/>
      <c r="AR184" s="51"/>
      <c r="AS184" s="54">
        <v>391019000</v>
      </c>
      <c r="AT184" s="50"/>
      <c r="AU184" s="55">
        <v>1829279000</v>
      </c>
      <c r="AV184" s="51">
        <v>-696913000</v>
      </c>
      <c r="AW184" s="49">
        <v>-2313107000</v>
      </c>
      <c r="AX184" s="51"/>
      <c r="AY184" s="52"/>
      <c r="AZ184" s="54"/>
      <c r="BA184" s="51"/>
      <c r="BB184" s="49">
        <v>214224000</v>
      </c>
      <c r="BC184" s="50"/>
      <c r="BD184" s="51"/>
      <c r="BE184" s="54">
        <v>175260000</v>
      </c>
      <c r="BF184" s="50"/>
      <c r="BG184" s="55">
        <v>-2620536000</v>
      </c>
      <c r="BH184" s="50">
        <v>57452000</v>
      </c>
      <c r="BI184" s="51"/>
      <c r="BJ184" s="54">
        <v>57452000</v>
      </c>
      <c r="BK184" s="50">
        <v>191000</v>
      </c>
      <c r="BL184" s="56">
        <v>57643000</v>
      </c>
    </row>
    <row r="185" spans="1:64" x14ac:dyDescent="0.2">
      <c r="A185" s="47" t="s">
        <v>610</v>
      </c>
      <c r="B185" s="47" t="s">
        <v>611</v>
      </c>
      <c r="C185" s="47">
        <v>261673</v>
      </c>
      <c r="D185" s="47" t="s">
        <v>16</v>
      </c>
      <c r="E185" s="47">
        <v>2018</v>
      </c>
      <c r="F185" s="47" t="s">
        <v>1292</v>
      </c>
      <c r="G185" s="48">
        <v>43524</v>
      </c>
      <c r="H185" s="48">
        <v>43552</v>
      </c>
      <c r="I185" s="48">
        <v>43552</v>
      </c>
      <c r="J185" s="47">
        <v>1137000000</v>
      </c>
      <c r="K185" s="47">
        <v>1143000000</v>
      </c>
      <c r="L185" s="47" t="s">
        <v>1781</v>
      </c>
      <c r="M185" s="49">
        <v>11121000000</v>
      </c>
      <c r="N185" s="50"/>
      <c r="O185" s="50"/>
      <c r="P185" s="51"/>
      <c r="Q185" s="52">
        <v>2152000000</v>
      </c>
      <c r="R185" s="49">
        <v>452000000</v>
      </c>
      <c r="S185" s="50"/>
      <c r="T185" s="50"/>
      <c r="U185" s="51"/>
      <c r="V185" s="49">
        <v>-687000000</v>
      </c>
      <c r="W185" s="50"/>
      <c r="X185" s="50"/>
      <c r="Y185" s="50"/>
      <c r="Z185" s="51"/>
      <c r="AA185" s="52"/>
      <c r="AB185" s="53">
        <v>13038000000</v>
      </c>
      <c r="AC185" s="49">
        <v>-2409000000</v>
      </c>
      <c r="AD185" s="50"/>
      <c r="AE185" s="50"/>
      <c r="AF185" s="50"/>
      <c r="AG185" s="50"/>
      <c r="AH185" s="50"/>
      <c r="AI185" s="50"/>
      <c r="AJ185" s="51"/>
      <c r="AK185" s="49"/>
      <c r="AL185" s="50"/>
      <c r="AM185" s="51"/>
      <c r="AN185" s="49">
        <v>-21000000</v>
      </c>
      <c r="AO185" s="50"/>
      <c r="AP185" s="50"/>
      <c r="AQ185" s="50"/>
      <c r="AR185" s="51"/>
      <c r="AS185" s="54">
        <v>14000000</v>
      </c>
      <c r="AT185" s="50"/>
      <c r="AU185" s="55">
        <v>-2416000000</v>
      </c>
      <c r="AV185" s="51">
        <v>-4704000000</v>
      </c>
      <c r="AW185" s="49">
        <v>2037000000</v>
      </c>
      <c r="AX185" s="51"/>
      <c r="AY185" s="52"/>
      <c r="AZ185" s="54"/>
      <c r="BA185" s="51"/>
      <c r="BB185" s="49">
        <v>-9727000000</v>
      </c>
      <c r="BC185" s="50"/>
      <c r="BD185" s="51"/>
      <c r="BE185" s="54">
        <v>-26000000</v>
      </c>
      <c r="BF185" s="50"/>
      <c r="BG185" s="55">
        <v>-12420000000</v>
      </c>
      <c r="BH185" s="50">
        <v>-1798000000</v>
      </c>
      <c r="BI185" s="51"/>
      <c r="BJ185" s="54">
        <v>-1798000000</v>
      </c>
      <c r="BK185" s="50">
        <v>-19000000</v>
      </c>
      <c r="BL185" s="56">
        <v>-1817000000</v>
      </c>
    </row>
    <row r="186" spans="1:64" x14ac:dyDescent="0.2">
      <c r="A186" s="47" t="s">
        <v>595</v>
      </c>
      <c r="B186" s="47" t="s">
        <v>596</v>
      </c>
      <c r="C186" s="47">
        <v>378163</v>
      </c>
      <c r="D186" s="47" t="s">
        <v>16</v>
      </c>
      <c r="E186" s="47">
        <v>2018</v>
      </c>
      <c r="F186" s="47" t="s">
        <v>1292</v>
      </c>
      <c r="G186" s="48">
        <v>43465</v>
      </c>
      <c r="H186" s="48">
        <v>43517</v>
      </c>
      <c r="I186" s="48">
        <v>43517</v>
      </c>
      <c r="J186" s="47">
        <v>298200000</v>
      </c>
      <c r="K186" s="47">
        <v>298200000</v>
      </c>
      <c r="L186" s="47" t="s">
        <v>1782</v>
      </c>
      <c r="M186" s="49">
        <v>-115000000</v>
      </c>
      <c r="N186" s="50"/>
      <c r="O186" s="50"/>
      <c r="P186" s="51"/>
      <c r="Q186" s="52">
        <v>1883000000</v>
      </c>
      <c r="R186" s="49">
        <v>357000000</v>
      </c>
      <c r="S186" s="50"/>
      <c r="T186" s="50"/>
      <c r="U186" s="51"/>
      <c r="V186" s="49">
        <v>-186000000</v>
      </c>
      <c r="W186" s="50"/>
      <c r="X186" s="50"/>
      <c r="Y186" s="50"/>
      <c r="Z186" s="51"/>
      <c r="AA186" s="52"/>
      <c r="AB186" s="53">
        <v>1939000000</v>
      </c>
      <c r="AC186" s="49">
        <v>-1490000000</v>
      </c>
      <c r="AD186" s="50"/>
      <c r="AE186" s="50"/>
      <c r="AF186" s="50"/>
      <c r="AG186" s="50"/>
      <c r="AH186" s="50"/>
      <c r="AI186" s="50"/>
      <c r="AJ186" s="51"/>
      <c r="AK186" s="49"/>
      <c r="AL186" s="50"/>
      <c r="AM186" s="51"/>
      <c r="AN186" s="49">
        <v>-67000000</v>
      </c>
      <c r="AO186" s="50"/>
      <c r="AP186" s="50"/>
      <c r="AQ186" s="50"/>
      <c r="AR186" s="51"/>
      <c r="AS186" s="54">
        <v>-9000000</v>
      </c>
      <c r="AT186" s="50"/>
      <c r="AU186" s="55">
        <v>-1566000000</v>
      </c>
      <c r="AV186" s="51">
        <v>-345000000</v>
      </c>
      <c r="AW186" s="49">
        <v>-633000000</v>
      </c>
      <c r="AX186" s="51"/>
      <c r="AY186" s="52"/>
      <c r="AZ186" s="54"/>
      <c r="BA186" s="51"/>
      <c r="BB186" s="49">
        <v>-1365000000</v>
      </c>
      <c r="BC186" s="50">
        <v>0</v>
      </c>
      <c r="BD186" s="51">
        <v>-1365000000</v>
      </c>
      <c r="BE186" s="54">
        <v>-183000000</v>
      </c>
      <c r="BF186" s="50"/>
      <c r="BG186" s="55">
        <v>-2526000000</v>
      </c>
      <c r="BH186" s="50">
        <v>-2153000000</v>
      </c>
      <c r="BI186" s="51"/>
      <c r="BJ186" s="54">
        <v>-2153000000</v>
      </c>
      <c r="BK186" s="50"/>
      <c r="BL186" s="56">
        <v>-2153000000</v>
      </c>
    </row>
    <row r="187" spans="1:64" x14ac:dyDescent="0.2">
      <c r="A187" s="47" t="s">
        <v>604</v>
      </c>
      <c r="B187" s="47" t="s">
        <v>605</v>
      </c>
      <c r="C187" s="47">
        <v>684316</v>
      </c>
      <c r="D187" s="47" t="s">
        <v>16</v>
      </c>
      <c r="E187" s="47">
        <v>2016</v>
      </c>
      <c r="F187" s="47" t="s">
        <v>1292</v>
      </c>
      <c r="G187" s="48">
        <v>42735</v>
      </c>
      <c r="H187" s="48">
        <v>42788</v>
      </c>
      <c r="I187" s="48">
        <v>43152</v>
      </c>
      <c r="J187" s="47">
        <v>176101000</v>
      </c>
      <c r="K187" s="47">
        <v>176101000</v>
      </c>
      <c r="L187" s="47" t="s">
        <v>1296</v>
      </c>
      <c r="M187" s="49">
        <v>-190945000</v>
      </c>
      <c r="N187" s="50"/>
      <c r="O187" s="50"/>
      <c r="P187" s="51"/>
      <c r="Q187" s="52">
        <v>363027000</v>
      </c>
      <c r="R187" s="49">
        <v>485423000</v>
      </c>
      <c r="S187" s="50"/>
      <c r="T187" s="50"/>
      <c r="U187" s="51"/>
      <c r="V187" s="49">
        <v>-50557000</v>
      </c>
      <c r="W187" s="50"/>
      <c r="X187" s="50"/>
      <c r="Y187" s="50"/>
      <c r="Z187" s="51"/>
      <c r="AA187" s="52"/>
      <c r="AB187" s="53">
        <v>606948000</v>
      </c>
      <c r="AC187" s="49">
        <v>-521568000</v>
      </c>
      <c r="AD187" s="50"/>
      <c r="AE187" s="50"/>
      <c r="AF187" s="50"/>
      <c r="AG187" s="50"/>
      <c r="AH187" s="50"/>
      <c r="AI187" s="50"/>
      <c r="AJ187" s="51"/>
      <c r="AK187" s="49">
        <v>-280029000</v>
      </c>
      <c r="AL187" s="50"/>
      <c r="AM187" s="51"/>
      <c r="AN187" s="49">
        <v>0</v>
      </c>
      <c r="AO187" s="50"/>
      <c r="AP187" s="50"/>
      <c r="AQ187" s="50"/>
      <c r="AR187" s="51"/>
      <c r="AS187" s="54">
        <v>0</v>
      </c>
      <c r="AT187" s="50"/>
      <c r="AU187" s="55">
        <v>-801597000</v>
      </c>
      <c r="AV187" s="51">
        <v>-234004000</v>
      </c>
      <c r="AW187" s="49">
        <v>1188050000</v>
      </c>
      <c r="AX187" s="51"/>
      <c r="AY187" s="52"/>
      <c r="AZ187" s="54"/>
      <c r="BA187" s="51"/>
      <c r="BB187" s="49">
        <v>-133430000</v>
      </c>
      <c r="BC187" s="50"/>
      <c r="BD187" s="51">
        <v>-133430000</v>
      </c>
      <c r="BE187" s="54">
        <v>18079000</v>
      </c>
      <c r="BF187" s="50"/>
      <c r="BG187" s="55">
        <v>838695000</v>
      </c>
      <c r="BH187" s="50">
        <v>644046000</v>
      </c>
      <c r="BI187" s="51"/>
      <c r="BJ187" s="54">
        <v>644046000</v>
      </c>
      <c r="BK187" s="50">
        <v>0</v>
      </c>
      <c r="BL187" s="56">
        <v>644046000</v>
      </c>
    </row>
    <row r="188" spans="1:64" x14ac:dyDescent="0.2">
      <c r="A188" s="47" t="s">
        <v>625</v>
      </c>
      <c r="B188" s="47" t="s">
        <v>626</v>
      </c>
      <c r="C188" s="47">
        <v>903401</v>
      </c>
      <c r="D188" s="47" t="s">
        <v>16</v>
      </c>
      <c r="E188" s="47">
        <v>2018</v>
      </c>
      <c r="F188" s="47" t="s">
        <v>1292</v>
      </c>
      <c r="G188" s="48">
        <v>43465</v>
      </c>
      <c r="H188" s="48">
        <v>43510</v>
      </c>
      <c r="I188" s="48">
        <v>43510</v>
      </c>
      <c r="J188" s="47">
        <v>43800000</v>
      </c>
      <c r="K188" s="47">
        <v>43800000</v>
      </c>
      <c r="L188" s="47" t="s">
        <v>1783</v>
      </c>
      <c r="M188" s="49">
        <v>836000000</v>
      </c>
      <c r="N188" s="50"/>
      <c r="O188" s="50"/>
      <c r="P188" s="51"/>
      <c r="Q188" s="52">
        <v>203000000</v>
      </c>
      <c r="R188" s="49">
        <v>41000000</v>
      </c>
      <c r="S188" s="50"/>
      <c r="T188" s="50"/>
      <c r="U188" s="51"/>
      <c r="V188" s="49">
        <v>-166000000</v>
      </c>
      <c r="W188" s="50"/>
      <c r="X188" s="50"/>
      <c r="Y188" s="50"/>
      <c r="Z188" s="51"/>
      <c r="AA188" s="52"/>
      <c r="AB188" s="53">
        <v>914000000</v>
      </c>
      <c r="AC188" s="49">
        <v>-450000000</v>
      </c>
      <c r="AD188" s="50"/>
      <c r="AE188" s="50"/>
      <c r="AF188" s="50"/>
      <c r="AG188" s="50"/>
      <c r="AH188" s="50"/>
      <c r="AI188" s="50"/>
      <c r="AJ188" s="51"/>
      <c r="AK188" s="49"/>
      <c r="AL188" s="50"/>
      <c r="AM188" s="51"/>
      <c r="AN188" s="49">
        <v>-77000000</v>
      </c>
      <c r="AO188" s="50"/>
      <c r="AP188" s="50"/>
      <c r="AQ188" s="50"/>
      <c r="AR188" s="51"/>
      <c r="AS188" s="54">
        <v>51000000</v>
      </c>
      <c r="AT188" s="50"/>
      <c r="AU188" s="55">
        <v>-476000000</v>
      </c>
      <c r="AV188" s="51">
        <v>-132000000</v>
      </c>
      <c r="AW188" s="49">
        <v>0</v>
      </c>
      <c r="AX188" s="51"/>
      <c r="AY188" s="52"/>
      <c r="AZ188" s="54"/>
      <c r="BA188" s="51"/>
      <c r="BB188" s="49">
        <v>-742000000</v>
      </c>
      <c r="BC188" s="50"/>
      <c r="BD188" s="51">
        <v>-742000000</v>
      </c>
      <c r="BE188" s="54">
        <v>-25000000</v>
      </c>
      <c r="BF188" s="50"/>
      <c r="BG188" s="55">
        <v>-899000000</v>
      </c>
      <c r="BH188" s="50">
        <v>-461000000</v>
      </c>
      <c r="BI188" s="51"/>
      <c r="BJ188" s="54">
        <v>-461000000</v>
      </c>
      <c r="BK188" s="50"/>
      <c r="BL188" s="56">
        <v>-461000000</v>
      </c>
    </row>
    <row r="189" spans="1:64" x14ac:dyDescent="0.2">
      <c r="A189" s="47" t="s">
        <v>601</v>
      </c>
      <c r="B189" s="47" t="s">
        <v>602</v>
      </c>
      <c r="C189" s="47">
        <v>740329</v>
      </c>
      <c r="D189" s="47" t="s">
        <v>16</v>
      </c>
      <c r="E189" s="47">
        <v>2018</v>
      </c>
      <c r="F189" s="47" t="s">
        <v>1292</v>
      </c>
      <c r="G189" s="48">
        <v>43465</v>
      </c>
      <c r="H189" s="48">
        <v>43509</v>
      </c>
      <c r="I189" s="48">
        <v>43509</v>
      </c>
      <c r="J189" s="47">
        <v>302000000</v>
      </c>
      <c r="K189" s="47">
        <v>305000000</v>
      </c>
      <c r="L189" s="47" t="s">
        <v>1784</v>
      </c>
      <c r="M189" s="49">
        <v>769000000</v>
      </c>
      <c r="N189" s="50"/>
      <c r="O189" s="50"/>
      <c r="P189" s="51"/>
      <c r="Q189" s="52">
        <v>325000000</v>
      </c>
      <c r="R189" s="49">
        <v>167000000</v>
      </c>
      <c r="S189" s="50"/>
      <c r="T189" s="50"/>
      <c r="U189" s="51"/>
      <c r="V189" s="49">
        <v>97000000</v>
      </c>
      <c r="W189" s="50"/>
      <c r="X189" s="50"/>
      <c r="Y189" s="50"/>
      <c r="Z189" s="51"/>
      <c r="AA189" s="52"/>
      <c r="AB189" s="53">
        <v>1358000000</v>
      </c>
      <c r="AC189" s="49">
        <v>-175000000</v>
      </c>
      <c r="AD189" s="50"/>
      <c r="AE189" s="50"/>
      <c r="AF189" s="50"/>
      <c r="AG189" s="50"/>
      <c r="AH189" s="50"/>
      <c r="AI189" s="50"/>
      <c r="AJ189" s="51"/>
      <c r="AK189" s="49"/>
      <c r="AL189" s="50"/>
      <c r="AM189" s="51"/>
      <c r="AN189" s="49"/>
      <c r="AO189" s="50"/>
      <c r="AP189" s="50"/>
      <c r="AQ189" s="50"/>
      <c r="AR189" s="51"/>
      <c r="AS189" s="54">
        <v>-59000000</v>
      </c>
      <c r="AT189" s="50"/>
      <c r="AU189" s="55">
        <v>-234000000</v>
      </c>
      <c r="AV189" s="51">
        <v>-181000000</v>
      </c>
      <c r="AW189" s="49">
        <v>671000000</v>
      </c>
      <c r="AX189" s="51"/>
      <c r="AY189" s="52"/>
      <c r="AZ189" s="54"/>
      <c r="BA189" s="51"/>
      <c r="BB189" s="49">
        <v>-1721000000</v>
      </c>
      <c r="BC189" s="50"/>
      <c r="BD189" s="51">
        <v>-1721000000</v>
      </c>
      <c r="BE189" s="54">
        <v>-69000000</v>
      </c>
      <c r="BF189" s="50"/>
      <c r="BG189" s="55">
        <v>-1300000000</v>
      </c>
      <c r="BH189" s="50">
        <v>-176000000</v>
      </c>
      <c r="BI189" s="51"/>
      <c r="BJ189" s="54">
        <v>-176000000</v>
      </c>
      <c r="BK189" s="50">
        <v>-10000000</v>
      </c>
      <c r="BL189" s="56">
        <v>-186000000</v>
      </c>
    </row>
    <row r="190" spans="1:64" x14ac:dyDescent="0.2">
      <c r="A190" s="47" t="s">
        <v>607</v>
      </c>
      <c r="B190" s="47" t="s">
        <v>608</v>
      </c>
      <c r="C190" s="47">
        <v>362221</v>
      </c>
      <c r="D190" s="47" t="s">
        <v>16</v>
      </c>
      <c r="E190" s="47">
        <v>2018</v>
      </c>
      <c r="F190" s="47" t="s">
        <v>1292</v>
      </c>
      <c r="G190" s="48">
        <v>43373</v>
      </c>
      <c r="H190" s="48">
        <v>43424</v>
      </c>
      <c r="I190" s="48">
        <v>43424</v>
      </c>
      <c r="J190" s="47">
        <v>275105000</v>
      </c>
      <c r="K190" s="47">
        <v>275105000</v>
      </c>
      <c r="L190" s="47" t="s">
        <v>1785</v>
      </c>
      <c r="M190" s="49">
        <v>-111300000</v>
      </c>
      <c r="N190" s="50"/>
      <c r="O190" s="50"/>
      <c r="P190" s="51"/>
      <c r="Q190" s="52">
        <v>480300000</v>
      </c>
      <c r="R190" s="49">
        <v>390100000</v>
      </c>
      <c r="S190" s="50">
        <v>65000000</v>
      </c>
      <c r="T190" s="50">
        <v>-477300000</v>
      </c>
      <c r="U190" s="51">
        <v>802400000</v>
      </c>
      <c r="V190" s="49">
        <v>-26200000</v>
      </c>
      <c r="W190" s="50">
        <v>-38200000</v>
      </c>
      <c r="X190" s="50">
        <v>-50600000</v>
      </c>
      <c r="Y190" s="50">
        <v>23900000</v>
      </c>
      <c r="Z190" s="51">
        <v>38700000</v>
      </c>
      <c r="AA190" s="52"/>
      <c r="AB190" s="53">
        <v>732900000</v>
      </c>
      <c r="AC190" s="49">
        <v>-58400000</v>
      </c>
      <c r="AD190" s="50"/>
      <c r="AE190" s="50"/>
      <c r="AF190" s="50"/>
      <c r="AG190" s="50">
        <v>-58400000</v>
      </c>
      <c r="AH190" s="50">
        <v>-58400000</v>
      </c>
      <c r="AI190" s="50"/>
      <c r="AJ190" s="51"/>
      <c r="AK190" s="49">
        <v>100000</v>
      </c>
      <c r="AL190" s="50">
        <v>100000</v>
      </c>
      <c r="AM190" s="51"/>
      <c r="AN190" s="49">
        <v>-76500000</v>
      </c>
      <c r="AO190" s="50"/>
      <c r="AP190" s="50"/>
      <c r="AQ190" s="50"/>
      <c r="AR190" s="51">
        <v>-76500000</v>
      </c>
      <c r="AS190" s="54">
        <v>-60400000</v>
      </c>
      <c r="AT190" s="50"/>
      <c r="AU190" s="55">
        <v>-195200000</v>
      </c>
      <c r="AV190" s="51"/>
      <c r="AW190" s="49">
        <v>-1493300000</v>
      </c>
      <c r="AX190" s="51"/>
      <c r="AY190" s="52"/>
      <c r="AZ190" s="54"/>
      <c r="BA190" s="51"/>
      <c r="BB190" s="49">
        <v>-242600000</v>
      </c>
      <c r="BC190" s="50">
        <v>33200000</v>
      </c>
      <c r="BD190" s="51">
        <v>-275800000</v>
      </c>
      <c r="BE190" s="54">
        <v>1331100000</v>
      </c>
      <c r="BF190" s="50"/>
      <c r="BG190" s="55">
        <v>-404800000</v>
      </c>
      <c r="BH190" s="50">
        <v>132900000</v>
      </c>
      <c r="BI190" s="51"/>
      <c r="BJ190" s="54">
        <v>132900000</v>
      </c>
      <c r="BK190" s="50">
        <v>-6800000</v>
      </c>
      <c r="BL190" s="56">
        <v>126100000</v>
      </c>
    </row>
    <row r="191" spans="1:64" x14ac:dyDescent="0.2">
      <c r="A191" s="47" t="s">
        <v>613</v>
      </c>
      <c r="B191" s="47" t="s">
        <v>614</v>
      </c>
      <c r="C191" s="47">
        <v>105257</v>
      </c>
      <c r="D191" s="47" t="s">
        <v>16</v>
      </c>
      <c r="E191" s="47">
        <v>2018</v>
      </c>
      <c r="F191" s="47" t="s">
        <v>1292</v>
      </c>
      <c r="G191" s="48">
        <v>43465</v>
      </c>
      <c r="H191" s="48">
        <v>43504</v>
      </c>
      <c r="I191" s="48">
        <v>43504</v>
      </c>
      <c r="J191" s="47">
        <v>743000000</v>
      </c>
      <c r="K191" s="47">
        <v>753000000</v>
      </c>
      <c r="L191" s="47" t="s">
        <v>1786</v>
      </c>
      <c r="M191" s="49">
        <v>6765000000</v>
      </c>
      <c r="N191" s="50"/>
      <c r="O191" s="50"/>
      <c r="P191" s="51"/>
      <c r="Q191" s="52">
        <v>1116000000</v>
      </c>
      <c r="R191" s="49">
        <v>-1733000000</v>
      </c>
      <c r="S191" s="50">
        <v>175000000</v>
      </c>
      <c r="T191" s="50">
        <v>-586000000</v>
      </c>
      <c r="U191" s="51">
        <v>-1322000000</v>
      </c>
      <c r="V191" s="49">
        <v>286000000</v>
      </c>
      <c r="W191" s="50">
        <v>-236000000</v>
      </c>
      <c r="X191" s="50">
        <v>-503000000</v>
      </c>
      <c r="Y191" s="50">
        <v>733000000</v>
      </c>
      <c r="Z191" s="51">
        <v>292000000</v>
      </c>
      <c r="AA191" s="52"/>
      <c r="AB191" s="53">
        <v>6434000000</v>
      </c>
      <c r="AC191" s="49">
        <v>-813000000</v>
      </c>
      <c r="AD191" s="50">
        <v>15000000</v>
      </c>
      <c r="AE191" s="50">
        <v>15000000</v>
      </c>
      <c r="AF191" s="50"/>
      <c r="AG191" s="50">
        <v>-828000000</v>
      </c>
      <c r="AH191" s="50">
        <v>-828000000</v>
      </c>
      <c r="AI191" s="50"/>
      <c r="AJ191" s="51"/>
      <c r="AK191" s="49">
        <v>1973000000</v>
      </c>
      <c r="AL191" s="50">
        <v>6032000000</v>
      </c>
      <c r="AM191" s="51">
        <v>-4059000000</v>
      </c>
      <c r="AN191" s="49">
        <v>-535000000</v>
      </c>
      <c r="AO191" s="50">
        <v>0</v>
      </c>
      <c r="AP191" s="50"/>
      <c r="AQ191" s="50"/>
      <c r="AR191" s="51">
        <v>-535000000</v>
      </c>
      <c r="AS191" s="54">
        <v>402000000</v>
      </c>
      <c r="AT191" s="50"/>
      <c r="AU191" s="55">
        <v>1027000000</v>
      </c>
      <c r="AV191" s="51">
        <v>-2451000000</v>
      </c>
      <c r="AW191" s="49">
        <v>-1507000000</v>
      </c>
      <c r="AX191" s="51">
        <v>-204000000</v>
      </c>
      <c r="AY191" s="52">
        <v>-1303000000</v>
      </c>
      <c r="AZ191" s="54">
        <v>-1330000000</v>
      </c>
      <c r="BA191" s="51">
        <v>27000000</v>
      </c>
      <c r="BB191" s="49">
        <v>-3733000000</v>
      </c>
      <c r="BC191" s="50">
        <v>267000000</v>
      </c>
      <c r="BD191" s="51">
        <v>-4000000000</v>
      </c>
      <c r="BE191" s="54">
        <v>2659000000</v>
      </c>
      <c r="BF191" s="50"/>
      <c r="BG191" s="55">
        <v>-5032000000</v>
      </c>
      <c r="BH191" s="50">
        <v>2429000000</v>
      </c>
      <c r="BI191" s="51"/>
      <c r="BJ191" s="54">
        <v>2429000000</v>
      </c>
      <c r="BK191" s="50">
        <v>-201000000</v>
      </c>
      <c r="BL191" s="56">
        <v>2228000000</v>
      </c>
    </row>
    <row r="192" spans="1:64" x14ac:dyDescent="0.2">
      <c r="A192" s="47" t="s">
        <v>598</v>
      </c>
      <c r="B192" s="47" t="s">
        <v>599</v>
      </c>
      <c r="C192" s="47">
        <v>47023</v>
      </c>
      <c r="D192" s="47" t="s">
        <v>16</v>
      </c>
      <c r="E192" s="47">
        <v>2018</v>
      </c>
      <c r="F192" s="47" t="s">
        <v>1292</v>
      </c>
      <c r="G192" s="48">
        <v>43404</v>
      </c>
      <c r="H192" s="48">
        <v>43446</v>
      </c>
      <c r="I192" s="48">
        <v>43446</v>
      </c>
      <c r="J192" s="47">
        <v>1529000000</v>
      </c>
      <c r="K192" s="47">
        <v>1553000000</v>
      </c>
      <c r="L192" s="47" t="s">
        <v>1787</v>
      </c>
      <c r="M192" s="49">
        <v>1908000000</v>
      </c>
      <c r="N192" s="50"/>
      <c r="O192" s="50"/>
      <c r="P192" s="51"/>
      <c r="Q192" s="52">
        <v>2576000000</v>
      </c>
      <c r="R192" s="49">
        <v>3319000000</v>
      </c>
      <c r="S192" s="50">
        <v>286000000</v>
      </c>
      <c r="T192" s="50">
        <v>2229000000</v>
      </c>
      <c r="U192" s="51">
        <v>804000000</v>
      </c>
      <c r="V192" s="49">
        <v>-4839000000</v>
      </c>
      <c r="W192" s="50">
        <v>-220000000</v>
      </c>
      <c r="X192" s="50">
        <v>-260000000</v>
      </c>
      <c r="Y192" s="50">
        <v>-27000000</v>
      </c>
      <c r="Z192" s="51">
        <v>-4332000000</v>
      </c>
      <c r="AA192" s="52"/>
      <c r="AB192" s="53">
        <v>2964000000</v>
      </c>
      <c r="AC192" s="49">
        <v>-1862000000</v>
      </c>
      <c r="AD192" s="50">
        <v>1094000000</v>
      </c>
      <c r="AE192" s="50">
        <v>1094000000</v>
      </c>
      <c r="AF192" s="50"/>
      <c r="AG192" s="50">
        <v>-2956000000</v>
      </c>
      <c r="AH192" s="50">
        <v>-2956000000</v>
      </c>
      <c r="AI192" s="50"/>
      <c r="AJ192" s="51"/>
      <c r="AK192" s="49">
        <v>65000000</v>
      </c>
      <c r="AL192" s="50">
        <v>98000000</v>
      </c>
      <c r="AM192" s="51">
        <v>-33000000</v>
      </c>
      <c r="AN192" s="49">
        <v>-194000000</v>
      </c>
      <c r="AO192" s="50">
        <v>13000000</v>
      </c>
      <c r="AP192" s="50"/>
      <c r="AQ192" s="50"/>
      <c r="AR192" s="51">
        <v>-207000000</v>
      </c>
      <c r="AS192" s="54">
        <v>-80000000</v>
      </c>
      <c r="AT192" s="50"/>
      <c r="AU192" s="55">
        <v>-2071000000</v>
      </c>
      <c r="AV192" s="51">
        <v>-570000000</v>
      </c>
      <c r="AW192" s="49">
        <v>-1676000000</v>
      </c>
      <c r="AX192" s="51"/>
      <c r="AY192" s="52"/>
      <c r="AZ192" s="54"/>
      <c r="BA192" s="51"/>
      <c r="BB192" s="49">
        <v>-3452000000</v>
      </c>
      <c r="BC192" s="50">
        <v>116000000</v>
      </c>
      <c r="BD192" s="51">
        <v>-3568000000</v>
      </c>
      <c r="BE192" s="54">
        <v>106000000</v>
      </c>
      <c r="BF192" s="50"/>
      <c r="BG192" s="55">
        <v>-5592000000</v>
      </c>
      <c r="BH192" s="50">
        <v>-4699000000</v>
      </c>
      <c r="BI192" s="51"/>
      <c r="BJ192" s="54">
        <v>-4699000000</v>
      </c>
      <c r="BK192" s="50"/>
      <c r="BL192" s="56">
        <v>-4699000000</v>
      </c>
    </row>
    <row r="193" spans="1:64" x14ac:dyDescent="0.2">
      <c r="A193" s="47" t="s">
        <v>622</v>
      </c>
      <c r="B193" s="47" t="s">
        <v>623</v>
      </c>
      <c r="C193" s="47">
        <v>184360</v>
      </c>
      <c r="D193" s="47" t="s">
        <v>16</v>
      </c>
      <c r="E193" s="47">
        <v>2018</v>
      </c>
      <c r="F193" s="47" t="s">
        <v>1292</v>
      </c>
      <c r="G193" s="48">
        <v>43404</v>
      </c>
      <c r="H193" s="48">
        <v>43447</v>
      </c>
      <c r="I193" s="48">
        <v>43447</v>
      </c>
      <c r="J193" s="47">
        <v>1615000000</v>
      </c>
      <c r="K193" s="47">
        <v>1634000000</v>
      </c>
      <c r="L193" s="47" t="s">
        <v>1788</v>
      </c>
      <c r="M193" s="49">
        <v>5327000000</v>
      </c>
      <c r="N193" s="50"/>
      <c r="O193" s="50"/>
      <c r="P193" s="51"/>
      <c r="Q193" s="52">
        <v>528000000</v>
      </c>
      <c r="R193" s="49">
        <v>-3066000000</v>
      </c>
      <c r="S193" s="50">
        <v>268000000</v>
      </c>
      <c r="T193" s="50">
        <v>-3653000000</v>
      </c>
      <c r="U193" s="51">
        <v>319000000</v>
      </c>
      <c r="V193" s="49">
        <v>1739000000</v>
      </c>
      <c r="W193" s="50">
        <v>-491000000</v>
      </c>
      <c r="X193" s="50">
        <v>-136000000</v>
      </c>
      <c r="Y193" s="50">
        <v>1429000000</v>
      </c>
      <c r="Z193" s="51">
        <v>937000000</v>
      </c>
      <c r="AA193" s="52"/>
      <c r="AB193" s="53">
        <v>4528000000</v>
      </c>
      <c r="AC193" s="49">
        <v>-374000000</v>
      </c>
      <c r="AD193" s="50">
        <v>172000000</v>
      </c>
      <c r="AE193" s="50">
        <v>172000000</v>
      </c>
      <c r="AF193" s="50"/>
      <c r="AG193" s="50">
        <v>-546000000</v>
      </c>
      <c r="AH193" s="50">
        <v>-546000000</v>
      </c>
      <c r="AI193" s="50"/>
      <c r="AJ193" s="51"/>
      <c r="AK193" s="49">
        <v>480000000</v>
      </c>
      <c r="AL193" s="50">
        <v>847000000</v>
      </c>
      <c r="AM193" s="51">
        <v>-367000000</v>
      </c>
      <c r="AN193" s="49">
        <v>-1036000000</v>
      </c>
      <c r="AO193" s="50">
        <v>0</v>
      </c>
      <c r="AP193" s="50"/>
      <c r="AQ193" s="50"/>
      <c r="AR193" s="51">
        <v>-1036000000</v>
      </c>
      <c r="AS193" s="54">
        <v>214000000</v>
      </c>
      <c r="AT193" s="50"/>
      <c r="AU193" s="55">
        <v>-716000000</v>
      </c>
      <c r="AV193" s="51">
        <v>-899000000</v>
      </c>
      <c r="AW193" s="49">
        <v>-2239000000</v>
      </c>
      <c r="AX193" s="51">
        <v>-141000000</v>
      </c>
      <c r="AY193" s="52">
        <v>-2098000000</v>
      </c>
      <c r="AZ193" s="54">
        <v>-2098000000</v>
      </c>
      <c r="BA193" s="51">
        <v>0</v>
      </c>
      <c r="BB193" s="49">
        <v>-2557000000</v>
      </c>
      <c r="BC193" s="50"/>
      <c r="BD193" s="51">
        <v>-2557000000</v>
      </c>
      <c r="BE193" s="54">
        <v>52000000</v>
      </c>
      <c r="BF193" s="50"/>
      <c r="BG193" s="55">
        <v>-5643000000</v>
      </c>
      <c r="BH193" s="50">
        <v>-1831000000</v>
      </c>
      <c r="BI193" s="51"/>
      <c r="BJ193" s="54">
        <v>-1831000000</v>
      </c>
      <c r="BK193" s="50"/>
      <c r="BL193" s="56">
        <v>-1831000000</v>
      </c>
    </row>
    <row r="194" spans="1:64" x14ac:dyDescent="0.2">
      <c r="A194" s="47" t="s">
        <v>574</v>
      </c>
      <c r="B194" s="47" t="s">
        <v>575</v>
      </c>
      <c r="C194" s="47">
        <v>506954</v>
      </c>
      <c r="D194" s="47" t="s">
        <v>16</v>
      </c>
      <c r="E194" s="47">
        <v>2019</v>
      </c>
      <c r="F194" s="47" t="s">
        <v>1292</v>
      </c>
      <c r="G194" s="48">
        <v>43585</v>
      </c>
      <c r="H194" s="48">
        <v>43630</v>
      </c>
      <c r="I194" s="48">
        <v>43630</v>
      </c>
      <c r="J194" s="47">
        <v>205372000</v>
      </c>
      <c r="K194" s="47">
        <v>206724000</v>
      </c>
      <c r="L194" s="47" t="s">
        <v>1789</v>
      </c>
      <c r="M194" s="49">
        <v>422509000</v>
      </c>
      <c r="N194" s="50"/>
      <c r="O194" s="50"/>
      <c r="P194" s="51"/>
      <c r="Q194" s="52">
        <v>166695000</v>
      </c>
      <c r="R194" s="49">
        <v>95465000</v>
      </c>
      <c r="S194" s="50"/>
      <c r="T194" s="50"/>
      <c r="U194" s="51"/>
      <c r="V194" s="49">
        <v>-78131000</v>
      </c>
      <c r="W194" s="50"/>
      <c r="X194" s="50"/>
      <c r="Y194" s="50"/>
      <c r="Z194" s="51"/>
      <c r="AA194" s="52"/>
      <c r="AB194" s="53">
        <v>606538000</v>
      </c>
      <c r="AC194" s="49">
        <v>-95490000</v>
      </c>
      <c r="AD194" s="50"/>
      <c r="AE194" s="50"/>
      <c r="AF194" s="50"/>
      <c r="AG194" s="50"/>
      <c r="AH194" s="50"/>
      <c r="AI194" s="50"/>
      <c r="AJ194" s="51"/>
      <c r="AK194" s="49"/>
      <c r="AL194" s="50"/>
      <c r="AM194" s="51"/>
      <c r="AN194" s="49">
        <v>-43637000</v>
      </c>
      <c r="AO194" s="50"/>
      <c r="AP194" s="50"/>
      <c r="AQ194" s="50"/>
      <c r="AR194" s="51"/>
      <c r="AS194" s="54">
        <v>-16004000</v>
      </c>
      <c r="AT194" s="50"/>
      <c r="AU194" s="55">
        <v>-155131000</v>
      </c>
      <c r="AV194" s="51">
        <v>-205461000</v>
      </c>
      <c r="AW194" s="49">
        <v>0</v>
      </c>
      <c r="AX194" s="51"/>
      <c r="AY194" s="52"/>
      <c r="AZ194" s="54"/>
      <c r="BA194" s="51"/>
      <c r="BB194" s="49">
        <v>2532000</v>
      </c>
      <c r="BC194" s="50">
        <v>2532000</v>
      </c>
      <c r="BD194" s="51"/>
      <c r="BE194" s="54">
        <v>-200766000</v>
      </c>
      <c r="BF194" s="50"/>
      <c r="BG194" s="55">
        <v>-403695000</v>
      </c>
      <c r="BH194" s="50">
        <v>47712000</v>
      </c>
      <c r="BI194" s="51"/>
      <c r="BJ194" s="54">
        <v>47712000</v>
      </c>
      <c r="BK194" s="50">
        <v>-3663000</v>
      </c>
      <c r="BL194" s="56">
        <v>44049000</v>
      </c>
    </row>
    <row r="195" spans="1:64" x14ac:dyDescent="0.2">
      <c r="A195" s="47" t="s">
        <v>616</v>
      </c>
      <c r="B195" s="47" t="s">
        <v>617</v>
      </c>
      <c r="C195" s="47">
        <v>375369</v>
      </c>
      <c r="D195" s="47" t="s">
        <v>16</v>
      </c>
      <c r="E195" s="47">
        <v>2018</v>
      </c>
      <c r="F195" s="47" t="s">
        <v>1292</v>
      </c>
      <c r="G195" s="48">
        <v>43404</v>
      </c>
      <c r="H195" s="48">
        <v>43441</v>
      </c>
      <c r="I195" s="48">
        <v>43441</v>
      </c>
      <c r="J195" s="47">
        <v>530742000</v>
      </c>
      <c r="K195" s="47">
        <v>543869000</v>
      </c>
      <c r="L195" s="47" t="s">
        <v>1790</v>
      </c>
      <c r="M195" s="49">
        <v>1012582000</v>
      </c>
      <c r="N195" s="50"/>
      <c r="O195" s="50"/>
      <c r="P195" s="51"/>
      <c r="Q195" s="52">
        <v>161858000</v>
      </c>
      <c r="R195" s="49">
        <v>-9291000</v>
      </c>
      <c r="S195" s="50"/>
      <c r="T195" s="50"/>
      <c r="U195" s="51"/>
      <c r="V195" s="49">
        <v>76580000</v>
      </c>
      <c r="W195" s="50"/>
      <c r="X195" s="50"/>
      <c r="Y195" s="50"/>
      <c r="Z195" s="51"/>
      <c r="AA195" s="52"/>
      <c r="AB195" s="53">
        <v>1241729000</v>
      </c>
      <c r="AC195" s="49">
        <v>-379858000</v>
      </c>
      <c r="AD195" s="50"/>
      <c r="AE195" s="50"/>
      <c r="AF195" s="50"/>
      <c r="AG195" s="50"/>
      <c r="AH195" s="50"/>
      <c r="AI195" s="50"/>
      <c r="AJ195" s="51"/>
      <c r="AK195" s="49"/>
      <c r="AL195" s="50"/>
      <c r="AM195" s="51"/>
      <c r="AN195" s="49">
        <v>-857668000</v>
      </c>
      <c r="AO195" s="50"/>
      <c r="AP195" s="50"/>
      <c r="AQ195" s="50"/>
      <c r="AR195" s="51"/>
      <c r="AS195" s="54">
        <v>2158000</v>
      </c>
      <c r="AT195" s="50"/>
      <c r="AU195" s="55">
        <v>-1235368000</v>
      </c>
      <c r="AV195" s="51">
        <v>-388107000</v>
      </c>
      <c r="AW195" s="49">
        <v>374840000</v>
      </c>
      <c r="AX195" s="51"/>
      <c r="AY195" s="52"/>
      <c r="AZ195" s="54"/>
      <c r="BA195" s="51"/>
      <c r="BB195" s="49">
        <v>24905000</v>
      </c>
      <c r="BC195" s="50"/>
      <c r="BD195" s="51"/>
      <c r="BE195" s="54">
        <v>0</v>
      </c>
      <c r="BF195" s="50"/>
      <c r="BG195" s="55">
        <v>11638000</v>
      </c>
      <c r="BH195" s="50">
        <v>17999000</v>
      </c>
      <c r="BI195" s="51"/>
      <c r="BJ195" s="54">
        <v>17999000</v>
      </c>
      <c r="BK195" s="50">
        <v>-2985000</v>
      </c>
      <c r="BL195" s="56">
        <v>15014000</v>
      </c>
    </row>
    <row r="196" spans="1:64" x14ac:dyDescent="0.2">
      <c r="A196" s="47" t="s">
        <v>592</v>
      </c>
      <c r="B196" s="47" t="s">
        <v>593</v>
      </c>
      <c r="C196" s="47">
        <v>378104</v>
      </c>
      <c r="D196" s="47" t="s">
        <v>16</v>
      </c>
      <c r="E196" s="47">
        <v>2018</v>
      </c>
      <c r="F196" s="47" t="s">
        <v>1292</v>
      </c>
      <c r="G196" s="48">
        <v>43465</v>
      </c>
      <c r="H196" s="48">
        <v>43510</v>
      </c>
      <c r="I196" s="48">
        <v>44057</v>
      </c>
      <c r="J196" s="47">
        <v>152656000</v>
      </c>
      <c r="K196" s="47">
        <v>153707000</v>
      </c>
      <c r="L196" s="47"/>
      <c r="M196" s="49">
        <v>562126000</v>
      </c>
      <c r="N196" s="50">
        <v>562126000</v>
      </c>
      <c r="O196" s="50"/>
      <c r="P196" s="51"/>
      <c r="Q196" s="52">
        <v>207560000</v>
      </c>
      <c r="R196" s="49">
        <v>-2284000</v>
      </c>
      <c r="S196" s="50"/>
      <c r="T196" s="50"/>
      <c r="U196" s="51"/>
      <c r="V196" s="49">
        <v>-82696000</v>
      </c>
      <c r="W196" s="50"/>
      <c r="X196" s="50"/>
      <c r="Y196" s="50"/>
      <c r="Z196" s="51"/>
      <c r="AA196" s="52"/>
      <c r="AB196" s="53">
        <v>684706000</v>
      </c>
      <c r="AC196" s="49">
        <v>-90637000</v>
      </c>
      <c r="AD196" s="50"/>
      <c r="AE196" s="50"/>
      <c r="AF196" s="50"/>
      <c r="AG196" s="50"/>
      <c r="AH196" s="50"/>
      <c r="AI196" s="50"/>
      <c r="AJ196" s="51"/>
      <c r="AK196" s="49"/>
      <c r="AL196" s="50"/>
      <c r="AM196" s="51"/>
      <c r="AN196" s="49">
        <v>-61570000</v>
      </c>
      <c r="AO196" s="50"/>
      <c r="AP196" s="50"/>
      <c r="AQ196" s="50"/>
      <c r="AR196" s="51"/>
      <c r="AS196" s="54">
        <v>-40747000</v>
      </c>
      <c r="AT196" s="50"/>
      <c r="AU196" s="55">
        <v>-192954000</v>
      </c>
      <c r="AV196" s="51"/>
      <c r="AW196" s="49">
        <v>297198000</v>
      </c>
      <c r="AX196" s="51"/>
      <c r="AY196" s="52"/>
      <c r="AZ196" s="54"/>
      <c r="BA196" s="51"/>
      <c r="BB196" s="49">
        <v>-196924000</v>
      </c>
      <c r="BC196" s="50">
        <v>3076000</v>
      </c>
      <c r="BD196" s="51">
        <v>-200000000</v>
      </c>
      <c r="BE196" s="54">
        <v>-704050000</v>
      </c>
      <c r="BF196" s="50"/>
      <c r="BG196" s="55">
        <v>-603776000</v>
      </c>
      <c r="BH196" s="50">
        <v>-112024000</v>
      </c>
      <c r="BI196" s="51"/>
      <c r="BJ196" s="54">
        <v>-112024000</v>
      </c>
      <c r="BK196" s="50">
        <v>17575000</v>
      </c>
      <c r="BL196" s="56">
        <v>-94449000</v>
      </c>
    </row>
    <row r="197" spans="1:64" x14ac:dyDescent="0.2">
      <c r="A197" s="47" t="s">
        <v>619</v>
      </c>
      <c r="B197" s="47" t="s">
        <v>620</v>
      </c>
      <c r="C197" s="47">
        <v>346970</v>
      </c>
      <c r="D197" s="47" t="s">
        <v>16</v>
      </c>
      <c r="E197" s="47">
        <v>2018</v>
      </c>
      <c r="F197" s="47" t="s">
        <v>1292</v>
      </c>
      <c r="G197" s="48">
        <v>43465</v>
      </c>
      <c r="H197" s="48">
        <v>43522</v>
      </c>
      <c r="I197" s="48">
        <v>43522</v>
      </c>
      <c r="J197" s="47">
        <v>739800000</v>
      </c>
      <c r="K197" s="47">
        <v>740600000</v>
      </c>
      <c r="L197" s="47" t="s">
        <v>1791</v>
      </c>
      <c r="M197" s="49">
        <v>1151000000</v>
      </c>
      <c r="N197" s="50"/>
      <c r="O197" s="50"/>
      <c r="P197" s="51"/>
      <c r="Q197" s="52">
        <v>944000000</v>
      </c>
      <c r="R197" s="49">
        <v>-849000000</v>
      </c>
      <c r="S197" s="50">
        <v>14000000</v>
      </c>
      <c r="T197" s="50">
        <v>4000000</v>
      </c>
      <c r="U197" s="51">
        <v>-867000000</v>
      </c>
      <c r="V197" s="49">
        <v>54000000</v>
      </c>
      <c r="W197" s="50"/>
      <c r="X197" s="50"/>
      <c r="Y197" s="50"/>
      <c r="Z197" s="51">
        <v>54000000</v>
      </c>
      <c r="AA197" s="52"/>
      <c r="AB197" s="53">
        <v>1300000000</v>
      </c>
      <c r="AC197" s="49">
        <v>1131000000</v>
      </c>
      <c r="AD197" s="50">
        <v>1605000000</v>
      </c>
      <c r="AE197" s="50"/>
      <c r="AF197" s="50"/>
      <c r="AG197" s="50"/>
      <c r="AH197" s="50"/>
      <c r="AI197" s="50"/>
      <c r="AJ197" s="51">
        <v>-474000000</v>
      </c>
      <c r="AK197" s="49"/>
      <c r="AL197" s="50"/>
      <c r="AM197" s="51"/>
      <c r="AN197" s="49">
        <v>-1032000000</v>
      </c>
      <c r="AO197" s="50"/>
      <c r="AP197" s="50">
        <v>-7000000</v>
      </c>
      <c r="AQ197" s="50"/>
      <c r="AR197" s="51">
        <v>-1025000000</v>
      </c>
      <c r="AS197" s="54">
        <v>1000000</v>
      </c>
      <c r="AT197" s="50"/>
      <c r="AU197" s="55">
        <v>100000000</v>
      </c>
      <c r="AV197" s="51">
        <v>-629000000</v>
      </c>
      <c r="AW197" s="49">
        <v>-103000000</v>
      </c>
      <c r="AX197" s="51"/>
      <c r="AY197" s="52"/>
      <c r="AZ197" s="54"/>
      <c r="BA197" s="51"/>
      <c r="BB197" s="49"/>
      <c r="BC197" s="50"/>
      <c r="BD197" s="51"/>
      <c r="BE197" s="54">
        <v>-16000000</v>
      </c>
      <c r="BF197" s="50"/>
      <c r="BG197" s="55">
        <v>-748000000</v>
      </c>
      <c r="BH197" s="50">
        <v>652000000</v>
      </c>
      <c r="BI197" s="51"/>
      <c r="BJ197" s="54">
        <v>652000000</v>
      </c>
      <c r="BK197" s="50">
        <v>-5000000</v>
      </c>
      <c r="BL197" s="56">
        <v>647000000</v>
      </c>
    </row>
    <row r="198" spans="1:64" x14ac:dyDescent="0.2">
      <c r="A198" s="47" t="s">
        <v>1132</v>
      </c>
      <c r="B198" s="47" t="s">
        <v>1133</v>
      </c>
      <c r="C198" s="47">
        <v>248677</v>
      </c>
      <c r="D198" s="47" t="s">
        <v>16</v>
      </c>
      <c r="E198" s="47">
        <v>2018</v>
      </c>
      <c r="F198" s="47" t="s">
        <v>1292</v>
      </c>
      <c r="G198" s="48">
        <v>43465</v>
      </c>
      <c r="H198" s="48">
        <v>43518</v>
      </c>
      <c r="I198" s="48">
        <v>43518</v>
      </c>
      <c r="J198" s="47">
        <v>218731000</v>
      </c>
      <c r="K198" s="47">
        <v>210319000</v>
      </c>
      <c r="L198" s="47" t="s">
        <v>1792</v>
      </c>
      <c r="M198" s="49">
        <v>1171051000</v>
      </c>
      <c r="N198" s="50"/>
      <c r="O198" s="50"/>
      <c r="P198" s="51"/>
      <c r="Q198" s="52">
        <v>295144000</v>
      </c>
      <c r="R198" s="49">
        <v>205013000</v>
      </c>
      <c r="S198" s="50"/>
      <c r="T198" s="50"/>
      <c r="U198" s="51"/>
      <c r="V198" s="49">
        <v>-71215000</v>
      </c>
      <c r="W198" s="50"/>
      <c r="X198" s="50"/>
      <c r="Y198" s="50"/>
      <c r="Z198" s="51"/>
      <c r="AA198" s="52"/>
      <c r="AB198" s="53">
        <v>1599993000</v>
      </c>
      <c r="AC198" s="49">
        <v>-278842000</v>
      </c>
      <c r="AD198" s="50"/>
      <c r="AE198" s="50"/>
      <c r="AF198" s="50"/>
      <c r="AG198" s="50"/>
      <c r="AH198" s="50"/>
      <c r="AI198" s="50"/>
      <c r="AJ198" s="51"/>
      <c r="AK198" s="49"/>
      <c r="AL198" s="50"/>
      <c r="AM198" s="51"/>
      <c r="AN198" s="49">
        <v>-1224052000</v>
      </c>
      <c r="AO198" s="50"/>
      <c r="AP198" s="50"/>
      <c r="AQ198" s="50"/>
      <c r="AR198" s="51"/>
      <c r="AS198" s="54"/>
      <c r="AT198" s="50"/>
      <c r="AU198" s="55">
        <v>-1502894000</v>
      </c>
      <c r="AV198" s="51">
        <v>-562521000</v>
      </c>
      <c r="AW198" s="49">
        <v>934806000</v>
      </c>
      <c r="AX198" s="51"/>
      <c r="AY198" s="52"/>
      <c r="AZ198" s="54"/>
      <c r="BA198" s="51"/>
      <c r="BB198" s="49">
        <v>-184177000</v>
      </c>
      <c r="BC198" s="50"/>
      <c r="BD198" s="51"/>
      <c r="BE198" s="54">
        <v>-72000000</v>
      </c>
      <c r="BF198" s="50"/>
      <c r="BG198" s="55">
        <v>116108000</v>
      </c>
      <c r="BH198" s="50">
        <v>213207000</v>
      </c>
      <c r="BI198" s="51"/>
      <c r="BJ198" s="54">
        <v>213207000</v>
      </c>
      <c r="BK198" s="50">
        <v>-5388000</v>
      </c>
      <c r="BL198" s="56">
        <v>207819000</v>
      </c>
    </row>
    <row r="199" spans="1:64" x14ac:dyDescent="0.2">
      <c r="A199" s="47" t="s">
        <v>655</v>
      </c>
      <c r="B199" s="47" t="s">
        <v>656</v>
      </c>
      <c r="C199" s="47">
        <v>69543</v>
      </c>
      <c r="D199" s="47" t="s">
        <v>16</v>
      </c>
      <c r="E199" s="47">
        <v>2018</v>
      </c>
      <c r="F199" s="47" t="s">
        <v>1292</v>
      </c>
      <c r="G199" s="48">
        <v>43465</v>
      </c>
      <c r="H199" s="48">
        <v>43522</v>
      </c>
      <c r="I199" s="48">
        <v>43522</v>
      </c>
      <c r="J199" s="47">
        <v>912048072</v>
      </c>
      <c r="K199" s="47">
        <v>916315714</v>
      </c>
      <c r="L199" s="47" t="s">
        <v>1793</v>
      </c>
      <c r="M199" s="49">
        <v>8728000000</v>
      </c>
      <c r="N199" s="50"/>
      <c r="O199" s="50"/>
      <c r="P199" s="51"/>
      <c r="Q199" s="52">
        <v>4480000000</v>
      </c>
      <c r="R199" s="49">
        <v>1486000000</v>
      </c>
      <c r="S199" s="50"/>
      <c r="T199" s="50"/>
      <c r="U199" s="51"/>
      <c r="V199" s="49">
        <v>554000000</v>
      </c>
      <c r="W199" s="50"/>
      <c r="X199" s="50"/>
      <c r="Y199" s="50"/>
      <c r="Z199" s="51"/>
      <c r="AA199" s="52"/>
      <c r="AB199" s="53">
        <v>15248000000</v>
      </c>
      <c r="AC199" s="49">
        <v>-3147000000</v>
      </c>
      <c r="AD199" s="50">
        <v>248000000</v>
      </c>
      <c r="AE199" s="50">
        <v>248000000</v>
      </c>
      <c r="AF199" s="50"/>
      <c r="AG199" s="50">
        <v>-3395000000</v>
      </c>
      <c r="AH199" s="50">
        <v>-3395000000</v>
      </c>
      <c r="AI199" s="50"/>
      <c r="AJ199" s="51"/>
      <c r="AK199" s="49">
        <v>-554000000</v>
      </c>
      <c r="AL199" s="50">
        <v>6487000000</v>
      </c>
      <c r="AM199" s="51">
        <v>-7041000000</v>
      </c>
      <c r="AN199" s="49">
        <v>-139000000</v>
      </c>
      <c r="AO199" s="50"/>
      <c r="AP199" s="50"/>
      <c r="AQ199" s="50"/>
      <c r="AR199" s="51">
        <v>-139000000</v>
      </c>
      <c r="AS199" s="54">
        <v>-1072000000</v>
      </c>
      <c r="AT199" s="50"/>
      <c r="AU199" s="55">
        <v>-4912000000</v>
      </c>
      <c r="AV199" s="51">
        <v>-5666000000</v>
      </c>
      <c r="AW199" s="49">
        <v>-301000000</v>
      </c>
      <c r="AX199" s="51">
        <v>1341000000</v>
      </c>
      <c r="AY199" s="52">
        <v>-1642000000</v>
      </c>
      <c r="AZ199" s="54">
        <v>-8533000000</v>
      </c>
      <c r="BA199" s="51">
        <v>6891000000</v>
      </c>
      <c r="BB199" s="49">
        <v>-4503000000</v>
      </c>
      <c r="BC199" s="50"/>
      <c r="BD199" s="51"/>
      <c r="BE199" s="54"/>
      <c r="BF199" s="50"/>
      <c r="BG199" s="55">
        <v>-10470000000</v>
      </c>
      <c r="BH199" s="50">
        <v>-134000000</v>
      </c>
      <c r="BI199" s="51"/>
      <c r="BJ199" s="54">
        <v>-134000000</v>
      </c>
      <c r="BK199" s="50">
        <v>-495000000</v>
      </c>
      <c r="BL199" s="56">
        <v>-629000000</v>
      </c>
    </row>
    <row r="200" spans="1:64" x14ac:dyDescent="0.2">
      <c r="A200" s="47" t="s">
        <v>652</v>
      </c>
      <c r="B200" s="47" t="s">
        <v>653</v>
      </c>
      <c r="C200" s="47">
        <v>378167</v>
      </c>
      <c r="D200" s="47" t="s">
        <v>16</v>
      </c>
      <c r="E200" s="47">
        <v>2018</v>
      </c>
      <c r="F200" s="47" t="s">
        <v>1292</v>
      </c>
      <c r="G200" s="48">
        <v>43465</v>
      </c>
      <c r="H200" s="48">
        <v>43503</v>
      </c>
      <c r="I200" s="48">
        <v>43503</v>
      </c>
      <c r="J200" s="47">
        <v>575000000</v>
      </c>
      <c r="K200" s="47">
        <v>579000000</v>
      </c>
      <c r="L200" s="47" t="s">
        <v>1794</v>
      </c>
      <c r="M200" s="49">
        <v>2020000000</v>
      </c>
      <c r="N200" s="50"/>
      <c r="O200" s="50"/>
      <c r="P200" s="51"/>
      <c r="Q200" s="52">
        <v>586000000</v>
      </c>
      <c r="R200" s="49">
        <v>23000000</v>
      </c>
      <c r="S200" s="50"/>
      <c r="T200" s="50"/>
      <c r="U200" s="51"/>
      <c r="V200" s="49">
        <v>-96000000</v>
      </c>
      <c r="W200" s="50"/>
      <c r="X200" s="50"/>
      <c r="Y200" s="50"/>
      <c r="Z200" s="51"/>
      <c r="AA200" s="52"/>
      <c r="AB200" s="53">
        <v>2533000000</v>
      </c>
      <c r="AC200" s="49">
        <v>-280000000</v>
      </c>
      <c r="AD200" s="50"/>
      <c r="AE200" s="50"/>
      <c r="AF200" s="50"/>
      <c r="AG200" s="50"/>
      <c r="AH200" s="50"/>
      <c r="AI200" s="50"/>
      <c r="AJ200" s="51"/>
      <c r="AK200" s="49">
        <v>-229000000</v>
      </c>
      <c r="AL200" s="50"/>
      <c r="AM200" s="51"/>
      <c r="AN200" s="49">
        <v>-1246000000</v>
      </c>
      <c r="AO200" s="50"/>
      <c r="AP200" s="50"/>
      <c r="AQ200" s="50"/>
      <c r="AR200" s="51"/>
      <c r="AS200" s="54"/>
      <c r="AT200" s="50"/>
      <c r="AU200" s="55">
        <v>-1755000000</v>
      </c>
      <c r="AV200" s="51">
        <v>-555000000</v>
      </c>
      <c r="AW200" s="49">
        <v>1330000000</v>
      </c>
      <c r="AX200" s="51"/>
      <c r="AY200" s="52"/>
      <c r="AZ200" s="54"/>
      <c r="BA200" s="51"/>
      <c r="BB200" s="49">
        <v>-1198000000</v>
      </c>
      <c r="BC200" s="50"/>
      <c r="BD200" s="51"/>
      <c r="BE200" s="54">
        <v>-40000000</v>
      </c>
      <c r="BF200" s="50"/>
      <c r="BG200" s="55">
        <v>-463000000</v>
      </c>
      <c r="BH200" s="50">
        <v>315000000</v>
      </c>
      <c r="BI200" s="51"/>
      <c r="BJ200" s="54">
        <v>315000000</v>
      </c>
      <c r="BK200" s="50">
        <v>-11000000</v>
      </c>
      <c r="BL200" s="56">
        <v>304000000</v>
      </c>
    </row>
    <row r="201" spans="1:64" x14ac:dyDescent="0.2">
      <c r="A201" s="47" t="s">
        <v>631</v>
      </c>
      <c r="B201" s="47" t="s">
        <v>632</v>
      </c>
      <c r="C201" s="47">
        <v>447447</v>
      </c>
      <c r="D201" s="47" t="s">
        <v>16</v>
      </c>
      <c r="E201" s="47">
        <v>2018</v>
      </c>
      <c r="F201" s="47" t="s">
        <v>1292</v>
      </c>
      <c r="G201" s="48">
        <v>43465</v>
      </c>
      <c r="H201" s="48">
        <v>43511</v>
      </c>
      <c r="I201" s="48">
        <v>43511</v>
      </c>
      <c r="J201" s="47">
        <v>86864000</v>
      </c>
      <c r="K201" s="47">
        <v>88470000</v>
      </c>
      <c r="L201" s="47" t="s">
        <v>1795</v>
      </c>
      <c r="M201" s="49">
        <v>377047000</v>
      </c>
      <c r="N201" s="50"/>
      <c r="O201" s="50"/>
      <c r="P201" s="51"/>
      <c r="Q201" s="52">
        <v>83178000</v>
      </c>
      <c r="R201" s="49">
        <v>30599000</v>
      </c>
      <c r="S201" s="50"/>
      <c r="T201" s="50"/>
      <c r="U201" s="51"/>
      <c r="V201" s="49">
        <v>-90740000</v>
      </c>
      <c r="W201" s="50"/>
      <c r="X201" s="50"/>
      <c r="Y201" s="50"/>
      <c r="Z201" s="51"/>
      <c r="AA201" s="52"/>
      <c r="AB201" s="53">
        <v>400084000</v>
      </c>
      <c r="AC201" s="49">
        <v>-122936000</v>
      </c>
      <c r="AD201" s="50"/>
      <c r="AE201" s="50"/>
      <c r="AF201" s="50"/>
      <c r="AG201" s="50"/>
      <c r="AH201" s="50"/>
      <c r="AI201" s="50"/>
      <c r="AJ201" s="51"/>
      <c r="AK201" s="49">
        <v>284038000</v>
      </c>
      <c r="AL201" s="50"/>
      <c r="AM201" s="51"/>
      <c r="AN201" s="49">
        <v>-22500000</v>
      </c>
      <c r="AO201" s="50"/>
      <c r="AP201" s="50"/>
      <c r="AQ201" s="50"/>
      <c r="AR201" s="51"/>
      <c r="AS201" s="54"/>
      <c r="AT201" s="50"/>
      <c r="AU201" s="55">
        <v>138602000</v>
      </c>
      <c r="AV201" s="51"/>
      <c r="AW201" s="49">
        <v>-256040000</v>
      </c>
      <c r="AX201" s="51"/>
      <c r="AY201" s="52"/>
      <c r="AZ201" s="54"/>
      <c r="BA201" s="51"/>
      <c r="BB201" s="49">
        <v>-331118000</v>
      </c>
      <c r="BC201" s="50">
        <v>38201000</v>
      </c>
      <c r="BD201" s="51">
        <v>-369319000</v>
      </c>
      <c r="BE201" s="54">
        <v>-10641000</v>
      </c>
      <c r="BF201" s="50"/>
      <c r="BG201" s="55">
        <v>-597799000</v>
      </c>
      <c r="BH201" s="50">
        <v>-59113000</v>
      </c>
      <c r="BI201" s="51"/>
      <c r="BJ201" s="54">
        <v>-59113000</v>
      </c>
      <c r="BK201" s="50">
        <v>-4768000</v>
      </c>
      <c r="BL201" s="56">
        <v>-63881000</v>
      </c>
    </row>
    <row r="202" spans="1:64" x14ac:dyDescent="0.2">
      <c r="A202" s="47" t="s">
        <v>628</v>
      </c>
      <c r="B202" s="47" t="s">
        <v>629</v>
      </c>
      <c r="C202" s="47">
        <v>824090</v>
      </c>
      <c r="D202" s="47" t="s">
        <v>16</v>
      </c>
      <c r="E202" s="47">
        <v>2018</v>
      </c>
      <c r="F202" s="47" t="s">
        <v>1292</v>
      </c>
      <c r="G202" s="48">
        <v>43465</v>
      </c>
      <c r="H202" s="48">
        <v>43524</v>
      </c>
      <c r="I202" s="48">
        <v>43524</v>
      </c>
      <c r="J202" s="47">
        <v>76412000</v>
      </c>
      <c r="K202" s="47">
        <v>77563000</v>
      </c>
      <c r="L202" s="47" t="s">
        <v>1796</v>
      </c>
      <c r="M202" s="49">
        <v>410573000</v>
      </c>
      <c r="N202" s="50"/>
      <c r="O202" s="50"/>
      <c r="P202" s="51"/>
      <c r="Q202" s="52">
        <v>77544000</v>
      </c>
      <c r="R202" s="49">
        <v>29162000</v>
      </c>
      <c r="S202" s="50"/>
      <c r="T202" s="50"/>
      <c r="U202" s="51"/>
      <c r="V202" s="49">
        <v>-37934000</v>
      </c>
      <c r="W202" s="50"/>
      <c r="X202" s="50"/>
      <c r="Y202" s="50"/>
      <c r="Z202" s="51"/>
      <c r="AA202" s="52"/>
      <c r="AB202" s="53">
        <v>479345000</v>
      </c>
      <c r="AC202" s="49">
        <v>-60089000</v>
      </c>
      <c r="AD202" s="50"/>
      <c r="AE202" s="50"/>
      <c r="AF202" s="50"/>
      <c r="AG202" s="50"/>
      <c r="AH202" s="50"/>
      <c r="AI202" s="50"/>
      <c r="AJ202" s="51"/>
      <c r="AK202" s="49"/>
      <c r="AL202" s="50"/>
      <c r="AM202" s="51"/>
      <c r="AN202" s="49">
        <v>-20205000</v>
      </c>
      <c r="AO202" s="50"/>
      <c r="AP202" s="50"/>
      <c r="AQ202" s="50"/>
      <c r="AR202" s="51"/>
      <c r="AS202" s="54">
        <v>-1137000</v>
      </c>
      <c r="AT202" s="50"/>
      <c r="AU202" s="55">
        <v>-81431000</v>
      </c>
      <c r="AV202" s="51">
        <v>-127478000</v>
      </c>
      <c r="AW202" s="49">
        <v>-11284000</v>
      </c>
      <c r="AX202" s="51"/>
      <c r="AY202" s="52"/>
      <c r="AZ202" s="54"/>
      <c r="BA202" s="51"/>
      <c r="BB202" s="49">
        <v>-146287000</v>
      </c>
      <c r="BC202" s="50">
        <v>27639000</v>
      </c>
      <c r="BD202" s="51">
        <v>-173926000</v>
      </c>
      <c r="BE202" s="54">
        <v>-4962000</v>
      </c>
      <c r="BF202" s="50"/>
      <c r="BG202" s="55">
        <v>-290011000</v>
      </c>
      <c r="BH202" s="50">
        <v>107903000</v>
      </c>
      <c r="BI202" s="51"/>
      <c r="BJ202" s="54">
        <v>107903000</v>
      </c>
      <c r="BK202" s="50">
        <v>-17446000</v>
      </c>
      <c r="BL202" s="56">
        <v>90457000</v>
      </c>
    </row>
    <row r="203" spans="1:64" x14ac:dyDescent="0.2">
      <c r="A203" s="47" t="s">
        <v>658</v>
      </c>
      <c r="B203" s="47" t="s">
        <v>659</v>
      </c>
      <c r="C203" s="47">
        <v>378169</v>
      </c>
      <c r="D203" s="47" t="s">
        <v>16</v>
      </c>
      <c r="E203" s="47">
        <v>2018</v>
      </c>
      <c r="F203" s="47" t="s">
        <v>1292</v>
      </c>
      <c r="G203" s="48">
        <v>43465</v>
      </c>
      <c r="H203" s="48">
        <v>43522</v>
      </c>
      <c r="I203" s="48">
        <v>43522</v>
      </c>
      <c r="J203" s="47">
        <v>87551000</v>
      </c>
      <c r="K203" s="47">
        <v>88121000</v>
      </c>
      <c r="L203" s="47" t="s">
        <v>1797</v>
      </c>
      <c r="M203" s="49">
        <v>339781000</v>
      </c>
      <c r="N203" s="50"/>
      <c r="O203" s="50"/>
      <c r="P203" s="51"/>
      <c r="Q203" s="52">
        <v>173792000</v>
      </c>
      <c r="R203" s="49">
        <v>51733000</v>
      </c>
      <c r="S203" s="50"/>
      <c r="T203" s="50"/>
      <c r="U203" s="51"/>
      <c r="V203" s="49">
        <v>-127731000</v>
      </c>
      <c r="W203" s="50"/>
      <c r="X203" s="50"/>
      <c r="Y203" s="50"/>
      <c r="Z203" s="51"/>
      <c r="AA203" s="52"/>
      <c r="AB203" s="53">
        <v>437575000</v>
      </c>
      <c r="AC203" s="49">
        <v>-165244000</v>
      </c>
      <c r="AD203" s="50"/>
      <c r="AE203" s="50"/>
      <c r="AF203" s="50"/>
      <c r="AG203" s="50"/>
      <c r="AH203" s="50"/>
      <c r="AI203" s="50"/>
      <c r="AJ203" s="51"/>
      <c r="AK203" s="49"/>
      <c r="AL203" s="50"/>
      <c r="AM203" s="51"/>
      <c r="AN203" s="49">
        <v>-4857343000</v>
      </c>
      <c r="AO203" s="50"/>
      <c r="AP203" s="50"/>
      <c r="AQ203" s="50"/>
      <c r="AR203" s="51"/>
      <c r="AS203" s="54">
        <v>9352000</v>
      </c>
      <c r="AT203" s="50"/>
      <c r="AU203" s="55">
        <v>-5013235000</v>
      </c>
      <c r="AV203" s="51">
        <v>-230218000</v>
      </c>
      <c r="AW203" s="49">
        <v>2879190000</v>
      </c>
      <c r="AX203" s="51"/>
      <c r="AY203" s="52"/>
      <c r="AZ203" s="54"/>
      <c r="BA203" s="51"/>
      <c r="BB203" s="49">
        <v>-15475000</v>
      </c>
      <c r="BC203" s="50"/>
      <c r="BD203" s="51"/>
      <c r="BE203" s="54">
        <v>2237206000</v>
      </c>
      <c r="BF203" s="50"/>
      <c r="BG203" s="55">
        <v>4870703000</v>
      </c>
      <c r="BH203" s="50">
        <v>295043000</v>
      </c>
      <c r="BI203" s="51"/>
      <c r="BJ203" s="54">
        <v>295043000</v>
      </c>
      <c r="BK203" s="50">
        <v>-14567000</v>
      </c>
      <c r="BL203" s="56">
        <v>280476000</v>
      </c>
    </row>
    <row r="204" spans="1:64" x14ac:dyDescent="0.2">
      <c r="A204" s="47" t="s">
        <v>640</v>
      </c>
      <c r="B204" s="47" t="s">
        <v>641</v>
      </c>
      <c r="C204" s="47">
        <v>86933</v>
      </c>
      <c r="D204" s="47" t="s">
        <v>16</v>
      </c>
      <c r="E204" s="47">
        <v>2018</v>
      </c>
      <c r="F204" s="47" t="s">
        <v>1292</v>
      </c>
      <c r="G204" s="48">
        <v>43465</v>
      </c>
      <c r="H204" s="48">
        <v>43508</v>
      </c>
      <c r="I204" s="48">
        <v>43508</v>
      </c>
      <c r="J204" s="47">
        <v>147000000</v>
      </c>
      <c r="K204" s="47">
        <v>149000000</v>
      </c>
      <c r="L204" s="47" t="s">
        <v>1798</v>
      </c>
      <c r="M204" s="49">
        <v>782000000</v>
      </c>
      <c r="N204" s="50"/>
      <c r="O204" s="50"/>
      <c r="P204" s="51"/>
      <c r="Q204" s="52">
        <v>179000000</v>
      </c>
      <c r="R204" s="49">
        <v>199000000</v>
      </c>
      <c r="S204" s="50"/>
      <c r="T204" s="50"/>
      <c r="U204" s="51"/>
      <c r="V204" s="49">
        <v>-18000000</v>
      </c>
      <c r="W204" s="50"/>
      <c r="X204" s="50"/>
      <c r="Y204" s="50"/>
      <c r="Z204" s="51"/>
      <c r="AA204" s="52"/>
      <c r="AB204" s="53">
        <v>1142000000</v>
      </c>
      <c r="AC204" s="49">
        <v>-296000000</v>
      </c>
      <c r="AD204" s="50"/>
      <c r="AE204" s="50"/>
      <c r="AF204" s="50"/>
      <c r="AG204" s="50"/>
      <c r="AH204" s="50"/>
      <c r="AI204" s="50"/>
      <c r="AJ204" s="51"/>
      <c r="AK204" s="49">
        <v>-1402000000</v>
      </c>
      <c r="AL204" s="50"/>
      <c r="AM204" s="51"/>
      <c r="AN204" s="49">
        <v>-100000000</v>
      </c>
      <c r="AO204" s="50"/>
      <c r="AP204" s="50"/>
      <c r="AQ204" s="50"/>
      <c r="AR204" s="51"/>
      <c r="AS204" s="54">
        <v>-15000000</v>
      </c>
      <c r="AT204" s="50"/>
      <c r="AU204" s="55">
        <v>-1813000000</v>
      </c>
      <c r="AV204" s="51"/>
      <c r="AW204" s="49">
        <v>731000000</v>
      </c>
      <c r="AX204" s="51"/>
      <c r="AY204" s="52"/>
      <c r="AZ204" s="54"/>
      <c r="BA204" s="51"/>
      <c r="BB204" s="49">
        <v>-155000000</v>
      </c>
      <c r="BC204" s="50"/>
      <c r="BD204" s="51"/>
      <c r="BE204" s="54">
        <v>18000000</v>
      </c>
      <c r="BF204" s="50"/>
      <c r="BG204" s="55">
        <v>594000000</v>
      </c>
      <c r="BH204" s="50">
        <v>-77000000</v>
      </c>
      <c r="BI204" s="51"/>
      <c r="BJ204" s="54">
        <v>-77000000</v>
      </c>
      <c r="BK204" s="50">
        <v>-4000000</v>
      </c>
      <c r="BL204" s="56">
        <v>-81000000</v>
      </c>
    </row>
    <row r="205" spans="1:64" x14ac:dyDescent="0.2">
      <c r="A205" s="47" t="s">
        <v>643</v>
      </c>
      <c r="B205" s="47" t="s">
        <v>644</v>
      </c>
      <c r="C205" s="47">
        <v>671924</v>
      </c>
      <c r="D205" s="47" t="s">
        <v>16</v>
      </c>
      <c r="E205" s="47">
        <v>2018</v>
      </c>
      <c r="F205" s="47" t="s">
        <v>1292</v>
      </c>
      <c r="G205" s="48">
        <v>43465</v>
      </c>
      <c r="H205" s="48">
        <v>43510</v>
      </c>
      <c r="I205" s="48">
        <v>43510</v>
      </c>
      <c r="J205" s="47">
        <v>212383000</v>
      </c>
      <c r="K205" s="47">
        <v>215635000</v>
      </c>
      <c r="L205" s="47" t="s">
        <v>1799</v>
      </c>
      <c r="M205" s="49">
        <v>109493000</v>
      </c>
      <c r="N205" s="50"/>
      <c r="O205" s="50"/>
      <c r="P205" s="51"/>
      <c r="Q205" s="52">
        <v>54969000</v>
      </c>
      <c r="R205" s="49">
        <v>218763000</v>
      </c>
      <c r="S205" s="50"/>
      <c r="T205" s="50"/>
      <c r="U205" s="51"/>
      <c r="V205" s="49">
        <v>-46998000</v>
      </c>
      <c r="W205" s="50"/>
      <c r="X205" s="50"/>
      <c r="Y205" s="50"/>
      <c r="Z205" s="51"/>
      <c r="AA205" s="52"/>
      <c r="AB205" s="53">
        <v>336227000</v>
      </c>
      <c r="AC205" s="49">
        <v>-73483000</v>
      </c>
      <c r="AD205" s="50"/>
      <c r="AE205" s="50"/>
      <c r="AF205" s="50"/>
      <c r="AG205" s="50"/>
      <c r="AH205" s="50"/>
      <c r="AI205" s="50"/>
      <c r="AJ205" s="51"/>
      <c r="AK205" s="49">
        <v>-4004000</v>
      </c>
      <c r="AL205" s="50"/>
      <c r="AM205" s="51"/>
      <c r="AN205" s="49"/>
      <c r="AO205" s="50"/>
      <c r="AP205" s="50"/>
      <c r="AQ205" s="50"/>
      <c r="AR205" s="51"/>
      <c r="AS205" s="54">
        <v>-8936000</v>
      </c>
      <c r="AT205" s="50"/>
      <c r="AU205" s="55">
        <v>-86423000</v>
      </c>
      <c r="AV205" s="51"/>
      <c r="AW205" s="49"/>
      <c r="AX205" s="51"/>
      <c r="AY205" s="52"/>
      <c r="AZ205" s="54"/>
      <c r="BA205" s="51"/>
      <c r="BB205" s="49">
        <v>29942000</v>
      </c>
      <c r="BC205" s="50">
        <v>29942000</v>
      </c>
      <c r="BD205" s="51"/>
      <c r="BE205" s="54">
        <v>-15285000</v>
      </c>
      <c r="BF205" s="50"/>
      <c r="BG205" s="55">
        <v>14657000</v>
      </c>
      <c r="BH205" s="50">
        <v>264461000</v>
      </c>
      <c r="BI205" s="51"/>
      <c r="BJ205" s="54">
        <v>264461000</v>
      </c>
      <c r="BK205" s="50">
        <v>91000</v>
      </c>
      <c r="BL205" s="56">
        <v>264552000</v>
      </c>
    </row>
    <row r="206" spans="1:64" x14ac:dyDescent="0.2">
      <c r="A206" s="47" t="s">
        <v>634</v>
      </c>
      <c r="B206" s="47" t="s">
        <v>635</v>
      </c>
      <c r="C206" s="47">
        <v>330628</v>
      </c>
      <c r="D206" s="47" t="s">
        <v>16</v>
      </c>
      <c r="E206" s="47">
        <v>2018</v>
      </c>
      <c r="F206" s="47" t="s">
        <v>1292</v>
      </c>
      <c r="G206" s="48">
        <v>43434</v>
      </c>
      <c r="H206" s="48">
        <v>43483</v>
      </c>
      <c r="I206" s="48">
        <v>43483</v>
      </c>
      <c r="J206" s="47">
        <v>394400000</v>
      </c>
      <c r="K206" s="47">
        <v>406900000</v>
      </c>
      <c r="L206" s="47" t="s">
        <v>1800</v>
      </c>
      <c r="M206" s="49">
        <v>539200000</v>
      </c>
      <c r="N206" s="50"/>
      <c r="O206" s="50"/>
      <c r="P206" s="51"/>
      <c r="Q206" s="52">
        <v>541200000</v>
      </c>
      <c r="R206" s="49">
        <v>21000000</v>
      </c>
      <c r="S206" s="50"/>
      <c r="T206" s="50"/>
      <c r="U206" s="51"/>
      <c r="V206" s="49">
        <v>188100000</v>
      </c>
      <c r="W206" s="50"/>
      <c r="X206" s="50"/>
      <c r="Y206" s="50"/>
      <c r="Z206" s="51"/>
      <c r="AA206" s="52"/>
      <c r="AB206" s="53">
        <v>1289500000</v>
      </c>
      <c r="AC206" s="49">
        <v>-222700000</v>
      </c>
      <c r="AD206" s="50"/>
      <c r="AE206" s="50"/>
      <c r="AF206" s="50"/>
      <c r="AG206" s="50"/>
      <c r="AH206" s="50"/>
      <c r="AI206" s="50"/>
      <c r="AJ206" s="51"/>
      <c r="AK206" s="49"/>
      <c r="AL206" s="50"/>
      <c r="AM206" s="51"/>
      <c r="AN206" s="49">
        <v>-1876200000</v>
      </c>
      <c r="AO206" s="50"/>
      <c r="AP206" s="50"/>
      <c r="AQ206" s="50"/>
      <c r="AR206" s="51"/>
      <c r="AS206" s="54">
        <v>-13200000</v>
      </c>
      <c r="AT206" s="50"/>
      <c r="AU206" s="55">
        <v>-2112100000</v>
      </c>
      <c r="AV206" s="51"/>
      <c r="AW206" s="49">
        <v>1494400000</v>
      </c>
      <c r="AX206" s="51"/>
      <c r="AY206" s="52"/>
      <c r="AZ206" s="54"/>
      <c r="BA206" s="51"/>
      <c r="BB206" s="49">
        <v>-442500000</v>
      </c>
      <c r="BC206" s="50">
        <v>230000000</v>
      </c>
      <c r="BD206" s="51">
        <v>-672500000</v>
      </c>
      <c r="BE206" s="54">
        <v>-178900000</v>
      </c>
      <c r="BF206" s="50"/>
      <c r="BG206" s="55">
        <v>873000000</v>
      </c>
      <c r="BH206" s="50">
        <v>50400000</v>
      </c>
      <c r="BI206" s="51"/>
      <c r="BJ206" s="54">
        <v>50400000</v>
      </c>
      <c r="BK206" s="50">
        <v>-64200000</v>
      </c>
      <c r="BL206" s="56">
        <v>-13800000</v>
      </c>
    </row>
    <row r="207" spans="1:64" x14ac:dyDescent="0.2">
      <c r="A207" s="47" t="s">
        <v>649</v>
      </c>
      <c r="B207" s="47" t="s">
        <v>650</v>
      </c>
      <c r="C207" s="47">
        <v>85652</v>
      </c>
      <c r="D207" s="47" t="s">
        <v>16</v>
      </c>
      <c r="E207" s="47">
        <v>2018</v>
      </c>
      <c r="F207" s="47" t="s">
        <v>1292</v>
      </c>
      <c r="G207" s="48">
        <v>43465</v>
      </c>
      <c r="H207" s="48">
        <v>43497</v>
      </c>
      <c r="I207" s="48">
        <v>43497</v>
      </c>
      <c r="J207" s="47">
        <v>4611000000</v>
      </c>
      <c r="K207" s="47">
        <v>4701000000</v>
      </c>
      <c r="L207" s="47" t="s">
        <v>1801</v>
      </c>
      <c r="M207" s="49">
        <v>21053000000</v>
      </c>
      <c r="N207" s="50"/>
      <c r="O207" s="50"/>
      <c r="P207" s="51"/>
      <c r="Q207" s="52">
        <v>9085000000</v>
      </c>
      <c r="R207" s="49">
        <v>-285000000</v>
      </c>
      <c r="S207" s="50"/>
      <c r="T207" s="50"/>
      <c r="U207" s="51"/>
      <c r="V207" s="49">
        <v>-421000000</v>
      </c>
      <c r="W207" s="50"/>
      <c r="X207" s="50"/>
      <c r="Y207" s="50"/>
      <c r="Z207" s="51"/>
      <c r="AA207" s="52"/>
      <c r="AB207" s="53">
        <v>29432000000</v>
      </c>
      <c r="AC207" s="49">
        <v>-15181000000</v>
      </c>
      <c r="AD207" s="50"/>
      <c r="AE207" s="50"/>
      <c r="AF207" s="50"/>
      <c r="AG207" s="50"/>
      <c r="AH207" s="50"/>
      <c r="AI207" s="50"/>
      <c r="AJ207" s="51"/>
      <c r="AK207" s="49">
        <v>-680000000</v>
      </c>
      <c r="AL207" s="50"/>
      <c r="AM207" s="51"/>
      <c r="AN207" s="49">
        <v>-516000000</v>
      </c>
      <c r="AO207" s="50"/>
      <c r="AP207" s="50"/>
      <c r="AQ207" s="50"/>
      <c r="AR207" s="51"/>
      <c r="AS207" s="54">
        <v>5138000000</v>
      </c>
      <c r="AT207" s="50"/>
      <c r="AU207" s="55">
        <v>-11239000000</v>
      </c>
      <c r="AV207" s="51">
        <v>-5541000000</v>
      </c>
      <c r="AW207" s="49">
        <v>-2143000000</v>
      </c>
      <c r="AX207" s="51"/>
      <c r="AY207" s="52"/>
      <c r="AZ207" s="54"/>
      <c r="BA207" s="51"/>
      <c r="BB207" s="49">
        <v>-10175000000</v>
      </c>
      <c r="BC207" s="50"/>
      <c r="BD207" s="51"/>
      <c r="BE207" s="54">
        <v>-748000000</v>
      </c>
      <c r="BF207" s="50"/>
      <c r="BG207" s="55">
        <v>-18607000000</v>
      </c>
      <c r="BH207" s="50">
        <v>-414000000</v>
      </c>
      <c r="BI207" s="51"/>
      <c r="BJ207" s="54">
        <v>-414000000</v>
      </c>
      <c r="BK207" s="50"/>
      <c r="BL207" s="56">
        <v>-414000000</v>
      </c>
    </row>
    <row r="208" spans="1:64" x14ac:dyDescent="0.2">
      <c r="A208" s="47" t="s">
        <v>667</v>
      </c>
      <c r="B208" s="47" t="s">
        <v>668</v>
      </c>
      <c r="C208" s="47">
        <v>183557</v>
      </c>
      <c r="D208" s="47" t="s">
        <v>16</v>
      </c>
      <c r="E208" s="47">
        <v>2018</v>
      </c>
      <c r="F208" s="47" t="s">
        <v>1292</v>
      </c>
      <c r="G208" s="48">
        <v>43312</v>
      </c>
      <c r="H208" s="48">
        <v>43343</v>
      </c>
      <c r="I208" s="48">
        <v>43343</v>
      </c>
      <c r="J208" s="47">
        <v>256000000</v>
      </c>
      <c r="K208" s="47">
        <v>261000000</v>
      </c>
      <c r="L208" s="47" t="s">
        <v>1802</v>
      </c>
      <c r="M208" s="49">
        <v>1211000000</v>
      </c>
      <c r="N208" s="50"/>
      <c r="O208" s="50"/>
      <c r="P208" s="51"/>
      <c r="Q208" s="52">
        <v>253000000</v>
      </c>
      <c r="R208" s="49">
        <v>518000000</v>
      </c>
      <c r="S208" s="50">
        <v>382000000</v>
      </c>
      <c r="T208" s="50">
        <v>51000000</v>
      </c>
      <c r="U208" s="51">
        <v>85000000</v>
      </c>
      <c r="V208" s="49">
        <v>130000000</v>
      </c>
      <c r="W208" s="50">
        <v>5000000</v>
      </c>
      <c r="X208" s="50"/>
      <c r="Y208" s="50">
        <v>12000000</v>
      </c>
      <c r="Z208" s="51">
        <v>113000000</v>
      </c>
      <c r="AA208" s="52"/>
      <c r="AB208" s="53">
        <v>2112000000</v>
      </c>
      <c r="AC208" s="49">
        <v>-38000000</v>
      </c>
      <c r="AD208" s="50"/>
      <c r="AE208" s="50"/>
      <c r="AF208" s="50"/>
      <c r="AG208" s="50">
        <v>-38000000</v>
      </c>
      <c r="AH208" s="50">
        <v>-38000000</v>
      </c>
      <c r="AI208" s="50"/>
      <c r="AJ208" s="51"/>
      <c r="AK208" s="49">
        <v>7000000</v>
      </c>
      <c r="AL208" s="50">
        <v>128000000</v>
      </c>
      <c r="AM208" s="51">
        <v>-121000000</v>
      </c>
      <c r="AN208" s="49">
        <v>-363000000</v>
      </c>
      <c r="AO208" s="50">
        <v>0</v>
      </c>
      <c r="AP208" s="50"/>
      <c r="AQ208" s="50"/>
      <c r="AR208" s="51">
        <v>-363000000</v>
      </c>
      <c r="AS208" s="54">
        <v>-138000000</v>
      </c>
      <c r="AT208" s="50"/>
      <c r="AU208" s="55">
        <v>-532000000</v>
      </c>
      <c r="AV208" s="51">
        <v>-407000000</v>
      </c>
      <c r="AW208" s="49">
        <v>-50000000</v>
      </c>
      <c r="AX208" s="51"/>
      <c r="AY208" s="52"/>
      <c r="AZ208" s="54"/>
      <c r="BA208" s="51"/>
      <c r="BB208" s="49">
        <v>23000000</v>
      </c>
      <c r="BC208" s="50"/>
      <c r="BD208" s="51"/>
      <c r="BE208" s="54">
        <v>-200000000</v>
      </c>
      <c r="BF208" s="50"/>
      <c r="BG208" s="55">
        <v>-634000000</v>
      </c>
      <c r="BH208" s="50">
        <v>946000000</v>
      </c>
      <c r="BI208" s="51"/>
      <c r="BJ208" s="54">
        <v>946000000</v>
      </c>
      <c r="BK208" s="50">
        <v>-11000000</v>
      </c>
      <c r="BL208" s="56">
        <v>935000000</v>
      </c>
    </row>
    <row r="209" spans="1:64" x14ac:dyDescent="0.2">
      <c r="A209" s="47" t="s">
        <v>661</v>
      </c>
      <c r="B209" s="47" t="s">
        <v>662</v>
      </c>
      <c r="C209" s="47">
        <v>261549</v>
      </c>
      <c r="D209" s="47" t="s">
        <v>16</v>
      </c>
      <c r="E209" s="47">
        <v>2018</v>
      </c>
      <c r="F209" s="47" t="s">
        <v>1292</v>
      </c>
      <c r="G209" s="48">
        <v>43465</v>
      </c>
      <c r="H209" s="48">
        <v>43516</v>
      </c>
      <c r="I209" s="48">
        <v>43516</v>
      </c>
      <c r="J209" s="47">
        <v>409100000</v>
      </c>
      <c r="K209" s="47">
        <v>414200000</v>
      </c>
      <c r="L209" s="47" t="s">
        <v>1803</v>
      </c>
      <c r="M209" s="49">
        <v>2017000000</v>
      </c>
      <c r="N209" s="50">
        <v>2017000000</v>
      </c>
      <c r="O209" s="50"/>
      <c r="P209" s="51"/>
      <c r="Q209" s="52">
        <v>1328000000</v>
      </c>
      <c r="R209" s="49">
        <v>135000000</v>
      </c>
      <c r="S209" s="50"/>
      <c r="T209" s="50"/>
      <c r="U209" s="51"/>
      <c r="V209" s="49">
        <v>-407000000</v>
      </c>
      <c r="W209" s="50"/>
      <c r="X209" s="50"/>
      <c r="Y209" s="50"/>
      <c r="Z209" s="51"/>
      <c r="AA209" s="52"/>
      <c r="AB209" s="53">
        <v>3073000000</v>
      </c>
      <c r="AC209" s="49">
        <v>-1549000000</v>
      </c>
      <c r="AD209" s="50"/>
      <c r="AE209" s="50"/>
      <c r="AF209" s="50"/>
      <c r="AG209" s="50"/>
      <c r="AH209" s="50"/>
      <c r="AI209" s="50"/>
      <c r="AJ209" s="51"/>
      <c r="AK209" s="49"/>
      <c r="AL209" s="50"/>
      <c r="AM209" s="51"/>
      <c r="AN209" s="49">
        <v>-8000000</v>
      </c>
      <c r="AO209" s="50"/>
      <c r="AP209" s="50"/>
      <c r="AQ209" s="50"/>
      <c r="AR209" s="51"/>
      <c r="AS209" s="54">
        <v>141000000</v>
      </c>
      <c r="AT209" s="50"/>
      <c r="AU209" s="55">
        <v>-1416000000</v>
      </c>
      <c r="AV209" s="51">
        <v>-789000000</v>
      </c>
      <c r="AW209" s="49">
        <v>-518000000</v>
      </c>
      <c r="AX209" s="51"/>
      <c r="AY209" s="52"/>
      <c r="AZ209" s="54"/>
      <c r="BA209" s="51"/>
      <c r="BB209" s="49">
        <v>-732000000</v>
      </c>
      <c r="BC209" s="50"/>
      <c r="BD209" s="51"/>
      <c r="BE209" s="54">
        <v>-7000000</v>
      </c>
      <c r="BF209" s="50"/>
      <c r="BG209" s="55">
        <v>-2046000000</v>
      </c>
      <c r="BH209" s="50">
        <v>-389000000</v>
      </c>
      <c r="BI209" s="51"/>
      <c r="BJ209" s="54">
        <v>-389000000</v>
      </c>
      <c r="BK209" s="50">
        <v>-40000000</v>
      </c>
      <c r="BL209" s="56">
        <v>-429000000</v>
      </c>
    </row>
    <row r="210" spans="1:64" x14ac:dyDescent="0.2">
      <c r="A210" s="47" t="s">
        <v>664</v>
      </c>
      <c r="B210" s="47" t="s">
        <v>665</v>
      </c>
      <c r="C210" s="47">
        <v>378168</v>
      </c>
      <c r="D210" s="47" t="s">
        <v>16</v>
      </c>
      <c r="E210" s="47">
        <v>2018</v>
      </c>
      <c r="F210" s="47" t="s">
        <v>1292</v>
      </c>
      <c r="G210" s="48">
        <v>43465</v>
      </c>
      <c r="H210" s="48">
        <v>43521</v>
      </c>
      <c r="I210" s="48">
        <v>43521</v>
      </c>
      <c r="J210" s="47">
        <v>383300000</v>
      </c>
      <c r="K210" s="47">
        <v>389000000</v>
      </c>
      <c r="L210" s="47" t="s">
        <v>1804</v>
      </c>
      <c r="M210" s="49">
        <v>637700000</v>
      </c>
      <c r="N210" s="50"/>
      <c r="O210" s="50"/>
      <c r="P210" s="51"/>
      <c r="Q210" s="52">
        <v>202900000</v>
      </c>
      <c r="R210" s="49">
        <v>172400000</v>
      </c>
      <c r="S210" s="50"/>
      <c r="T210" s="50"/>
      <c r="U210" s="51"/>
      <c r="V210" s="49">
        <v>-447900000</v>
      </c>
      <c r="W210" s="50"/>
      <c r="X210" s="50"/>
      <c r="Y210" s="50"/>
      <c r="Z210" s="51"/>
      <c r="AA210" s="52"/>
      <c r="AB210" s="53">
        <v>565100000</v>
      </c>
      <c r="AC210" s="49">
        <v>-177100000</v>
      </c>
      <c r="AD210" s="50"/>
      <c r="AE210" s="50"/>
      <c r="AF210" s="50"/>
      <c r="AG210" s="50"/>
      <c r="AH210" s="50"/>
      <c r="AI210" s="50"/>
      <c r="AJ210" s="51"/>
      <c r="AK210" s="49"/>
      <c r="AL210" s="50"/>
      <c r="AM210" s="51"/>
      <c r="AN210" s="49">
        <v>-2309800000</v>
      </c>
      <c r="AO210" s="50"/>
      <c r="AP210" s="50"/>
      <c r="AQ210" s="50"/>
      <c r="AR210" s="51"/>
      <c r="AS210" s="54">
        <v>-4600000</v>
      </c>
      <c r="AT210" s="50"/>
      <c r="AU210" s="55">
        <v>-2491500000</v>
      </c>
      <c r="AV210" s="51">
        <v>-322100000</v>
      </c>
      <c r="AW210" s="49">
        <v>2371900000</v>
      </c>
      <c r="AX210" s="51"/>
      <c r="AY210" s="52"/>
      <c r="AZ210" s="54"/>
      <c r="BA210" s="51"/>
      <c r="BB210" s="49">
        <v>-101600000</v>
      </c>
      <c r="BC210" s="50"/>
      <c r="BD210" s="51"/>
      <c r="BE210" s="54">
        <v>-95000000</v>
      </c>
      <c r="BF210" s="50"/>
      <c r="BG210" s="55">
        <v>1853200000</v>
      </c>
      <c r="BH210" s="50">
        <v>-73200000</v>
      </c>
      <c r="BI210" s="51"/>
      <c r="BJ210" s="54">
        <v>-73200000</v>
      </c>
      <c r="BK210" s="50">
        <v>-47300000</v>
      </c>
      <c r="BL210" s="56">
        <v>-120500000</v>
      </c>
    </row>
    <row r="211" spans="1:64" x14ac:dyDescent="0.2">
      <c r="A211" s="47" t="s">
        <v>676</v>
      </c>
      <c r="B211" s="47" t="s">
        <v>677</v>
      </c>
      <c r="C211" s="47">
        <v>570971</v>
      </c>
      <c r="D211" s="47" t="s">
        <v>16</v>
      </c>
      <c r="E211" s="47">
        <v>2018</v>
      </c>
      <c r="F211" s="47" t="s">
        <v>1292</v>
      </c>
      <c r="G211" s="48">
        <v>43465</v>
      </c>
      <c r="H211" s="48">
        <v>43523</v>
      </c>
      <c r="I211" s="48">
        <v>43523</v>
      </c>
      <c r="J211" s="47">
        <v>53522000</v>
      </c>
      <c r="K211" s="47">
        <v>54726000</v>
      </c>
      <c r="L211" s="47" t="s">
        <v>1805</v>
      </c>
      <c r="M211" s="49">
        <v>404169000</v>
      </c>
      <c r="N211" s="50"/>
      <c r="O211" s="50"/>
      <c r="P211" s="51"/>
      <c r="Q211" s="52">
        <v>80271000</v>
      </c>
      <c r="R211" s="49">
        <v>56057000</v>
      </c>
      <c r="S211" s="50"/>
      <c r="T211" s="50"/>
      <c r="U211" s="51"/>
      <c r="V211" s="49">
        <v>-147196000</v>
      </c>
      <c r="W211" s="50"/>
      <c r="X211" s="50"/>
      <c r="Y211" s="50"/>
      <c r="Z211" s="51"/>
      <c r="AA211" s="52"/>
      <c r="AB211" s="53">
        <v>393301000</v>
      </c>
      <c r="AC211" s="49">
        <v>-159317000</v>
      </c>
      <c r="AD211" s="50"/>
      <c r="AE211" s="50"/>
      <c r="AF211" s="50"/>
      <c r="AG211" s="50"/>
      <c r="AH211" s="50"/>
      <c r="AI211" s="50"/>
      <c r="AJ211" s="51"/>
      <c r="AK211" s="49">
        <v>-765310000</v>
      </c>
      <c r="AL211" s="50"/>
      <c r="AM211" s="51"/>
      <c r="AN211" s="49">
        <v>-109115000</v>
      </c>
      <c r="AO211" s="50"/>
      <c r="AP211" s="50"/>
      <c r="AQ211" s="50"/>
      <c r="AR211" s="51"/>
      <c r="AS211" s="54">
        <v>470743000</v>
      </c>
      <c r="AT211" s="50"/>
      <c r="AU211" s="55">
        <v>-562999000</v>
      </c>
      <c r="AV211" s="51"/>
      <c r="AW211" s="49">
        <v>-3604000</v>
      </c>
      <c r="AX211" s="51"/>
      <c r="AY211" s="52"/>
      <c r="AZ211" s="54"/>
      <c r="BA211" s="51"/>
      <c r="BB211" s="49">
        <v>-163882000</v>
      </c>
      <c r="BC211" s="50">
        <v>12183000</v>
      </c>
      <c r="BD211" s="51">
        <v>-176065000</v>
      </c>
      <c r="BE211" s="54">
        <v>839000</v>
      </c>
      <c r="BF211" s="50"/>
      <c r="BG211" s="55">
        <v>-166647000</v>
      </c>
      <c r="BH211" s="50">
        <v>-336345000</v>
      </c>
      <c r="BI211" s="51"/>
      <c r="BJ211" s="54">
        <v>-336345000</v>
      </c>
      <c r="BK211" s="50">
        <v>-29197000</v>
      </c>
      <c r="BL211" s="56">
        <v>-365542000</v>
      </c>
    </row>
    <row r="212" spans="1:64" x14ac:dyDescent="0.2">
      <c r="A212" s="47" t="s">
        <v>679</v>
      </c>
      <c r="B212" s="47" t="s">
        <v>680</v>
      </c>
      <c r="C212" s="47">
        <v>744724</v>
      </c>
      <c r="D212" s="47" t="s">
        <v>16</v>
      </c>
      <c r="E212" s="47">
        <v>2018</v>
      </c>
      <c r="F212" s="47" t="s">
        <v>1292</v>
      </c>
      <c r="G212" s="48">
        <v>43465</v>
      </c>
      <c r="H212" s="48">
        <v>43515</v>
      </c>
      <c r="I212" s="48">
        <v>43515</v>
      </c>
      <c r="J212" s="47">
        <v>203700000</v>
      </c>
      <c r="K212" s="47">
        <v>208200000</v>
      </c>
      <c r="L212" s="47" t="s">
        <v>1806</v>
      </c>
      <c r="M212" s="49">
        <v>284000000</v>
      </c>
      <c r="N212" s="50"/>
      <c r="O212" s="50"/>
      <c r="P212" s="51"/>
      <c r="Q212" s="52">
        <v>1141000000</v>
      </c>
      <c r="R212" s="49">
        <v>-65000000</v>
      </c>
      <c r="S212" s="50"/>
      <c r="T212" s="50"/>
      <c r="U212" s="51"/>
      <c r="V212" s="49">
        <v>-106000000</v>
      </c>
      <c r="W212" s="50"/>
      <c r="X212" s="50"/>
      <c r="Y212" s="50"/>
      <c r="Z212" s="51"/>
      <c r="AA212" s="52"/>
      <c r="AB212" s="53">
        <v>1254000000</v>
      </c>
      <c r="AC212" s="49">
        <v>-459000000</v>
      </c>
      <c r="AD212" s="50"/>
      <c r="AE212" s="50"/>
      <c r="AF212" s="50"/>
      <c r="AG212" s="50"/>
      <c r="AH212" s="50"/>
      <c r="AI212" s="50"/>
      <c r="AJ212" s="51"/>
      <c r="AK212" s="49">
        <v>-4000000</v>
      </c>
      <c r="AL212" s="50"/>
      <c r="AM212" s="51"/>
      <c r="AN212" s="49">
        <v>-309000000</v>
      </c>
      <c r="AO212" s="50"/>
      <c r="AP212" s="50"/>
      <c r="AQ212" s="50"/>
      <c r="AR212" s="51"/>
      <c r="AS212" s="54">
        <v>-21000000</v>
      </c>
      <c r="AT212" s="50"/>
      <c r="AU212" s="55">
        <v>-793000000</v>
      </c>
      <c r="AV212" s="51"/>
      <c r="AW212" s="49">
        <v>1015000000</v>
      </c>
      <c r="AX212" s="51"/>
      <c r="AY212" s="52"/>
      <c r="AZ212" s="54"/>
      <c r="BA212" s="51"/>
      <c r="BB212" s="49">
        <v>-1405000000</v>
      </c>
      <c r="BC212" s="50"/>
      <c r="BD212" s="51">
        <v>-1405000000</v>
      </c>
      <c r="BE212" s="54">
        <v>-79000000</v>
      </c>
      <c r="BF212" s="50"/>
      <c r="BG212" s="55">
        <v>-469000000</v>
      </c>
      <c r="BH212" s="50">
        <v>-8000000</v>
      </c>
      <c r="BI212" s="51"/>
      <c r="BJ212" s="54">
        <v>-8000000</v>
      </c>
      <c r="BK212" s="50">
        <v>-60000000</v>
      </c>
      <c r="BL212" s="56">
        <v>-68000000</v>
      </c>
    </row>
    <row r="213" spans="1:64" x14ac:dyDescent="0.2">
      <c r="A213" s="47" t="s">
        <v>646</v>
      </c>
      <c r="B213" s="47" t="s">
        <v>647</v>
      </c>
      <c r="C213" s="47">
        <v>378166</v>
      </c>
      <c r="D213" s="47" t="s">
        <v>16</v>
      </c>
      <c r="E213" s="47">
        <v>2018</v>
      </c>
      <c r="F213" s="47" t="s">
        <v>1292</v>
      </c>
      <c r="G213" s="48">
        <v>43465</v>
      </c>
      <c r="H213" s="48">
        <v>43508</v>
      </c>
      <c r="I213" s="48">
        <v>43508</v>
      </c>
      <c r="J213" s="47">
        <v>247200000</v>
      </c>
      <c r="K213" s="47">
        <v>250100000</v>
      </c>
      <c r="L213" s="47" t="s">
        <v>1807</v>
      </c>
      <c r="M213" s="49">
        <v>1379000000</v>
      </c>
      <c r="N213" s="50"/>
      <c r="O213" s="50"/>
      <c r="P213" s="51"/>
      <c r="Q213" s="52">
        <v>361500000</v>
      </c>
      <c r="R213" s="49">
        <v>-78500000</v>
      </c>
      <c r="S213" s="50"/>
      <c r="T213" s="50"/>
      <c r="U213" s="51"/>
      <c r="V213" s="49">
        <v>-187500000</v>
      </c>
      <c r="W213" s="50"/>
      <c r="X213" s="50"/>
      <c r="Y213" s="50"/>
      <c r="Z213" s="51"/>
      <c r="AA213" s="52">
        <v>-66700000</v>
      </c>
      <c r="AB213" s="53">
        <v>1407800000</v>
      </c>
      <c r="AC213" s="49">
        <v>-343500000</v>
      </c>
      <c r="AD213" s="50"/>
      <c r="AE213" s="50"/>
      <c r="AF213" s="50"/>
      <c r="AG213" s="50"/>
      <c r="AH213" s="50"/>
      <c r="AI213" s="50"/>
      <c r="AJ213" s="51"/>
      <c r="AK213" s="49"/>
      <c r="AL213" s="50"/>
      <c r="AM213" s="51"/>
      <c r="AN213" s="49">
        <v>-285900000</v>
      </c>
      <c r="AO213" s="50"/>
      <c r="AP213" s="50"/>
      <c r="AQ213" s="50"/>
      <c r="AR213" s="51"/>
      <c r="AS213" s="54"/>
      <c r="AT213" s="50"/>
      <c r="AU213" s="55">
        <v>-629400000</v>
      </c>
      <c r="AV213" s="51">
        <v>-479500000</v>
      </c>
      <c r="AW213" s="49">
        <v>17600000</v>
      </c>
      <c r="AX213" s="51"/>
      <c r="AY213" s="52"/>
      <c r="AZ213" s="54"/>
      <c r="BA213" s="51"/>
      <c r="BB213" s="49">
        <v>-831300000</v>
      </c>
      <c r="BC213" s="50"/>
      <c r="BD213" s="51"/>
      <c r="BE213" s="54">
        <v>-85600000</v>
      </c>
      <c r="BF213" s="50"/>
      <c r="BG213" s="55">
        <v>-1378800000</v>
      </c>
      <c r="BH213" s="50">
        <v>-600400000</v>
      </c>
      <c r="BI213" s="51"/>
      <c r="BJ213" s="54">
        <v>-600400000</v>
      </c>
      <c r="BK213" s="50">
        <v>-45600000</v>
      </c>
      <c r="BL213" s="56">
        <v>-646000000</v>
      </c>
    </row>
    <row r="214" spans="1:64" x14ac:dyDescent="0.2">
      <c r="A214" s="47" t="s">
        <v>682</v>
      </c>
      <c r="B214" s="47" t="s">
        <v>683</v>
      </c>
      <c r="C214" s="47">
        <v>378171</v>
      </c>
      <c r="D214" s="47" t="s">
        <v>16</v>
      </c>
      <c r="E214" s="47">
        <v>2018</v>
      </c>
      <c r="F214" s="47" t="s">
        <v>1292</v>
      </c>
      <c r="G214" s="48">
        <v>43465</v>
      </c>
      <c r="H214" s="48">
        <v>43510</v>
      </c>
      <c r="I214" s="48">
        <v>43510</v>
      </c>
      <c r="J214" s="47">
        <v>285913000</v>
      </c>
      <c r="K214" s="47">
        <v>286653000</v>
      </c>
      <c r="L214" s="47" t="s">
        <v>1808</v>
      </c>
      <c r="M214" s="49">
        <v>376976000</v>
      </c>
      <c r="N214" s="50"/>
      <c r="O214" s="50"/>
      <c r="P214" s="51"/>
      <c r="Q214" s="52">
        <v>655189000</v>
      </c>
      <c r="R214" s="49">
        <v>-45334000</v>
      </c>
      <c r="S214" s="50"/>
      <c r="T214" s="50"/>
      <c r="U214" s="51"/>
      <c r="V214" s="49">
        <v>-50287000</v>
      </c>
      <c r="W214" s="50"/>
      <c r="X214" s="50"/>
      <c r="Y214" s="50"/>
      <c r="Z214" s="51"/>
      <c r="AA214" s="52">
        <v>-995000</v>
      </c>
      <c r="AB214" s="53">
        <v>935549000</v>
      </c>
      <c r="AC214" s="49">
        <v>-437480000</v>
      </c>
      <c r="AD214" s="50"/>
      <c r="AE214" s="50"/>
      <c r="AF214" s="50"/>
      <c r="AG214" s="50"/>
      <c r="AH214" s="50"/>
      <c r="AI214" s="50"/>
      <c r="AJ214" s="51"/>
      <c r="AK214" s="49"/>
      <c r="AL214" s="50"/>
      <c r="AM214" s="51"/>
      <c r="AN214" s="49">
        <v>-1757538000</v>
      </c>
      <c r="AO214" s="50"/>
      <c r="AP214" s="50"/>
      <c r="AQ214" s="50"/>
      <c r="AR214" s="51"/>
      <c r="AS214" s="54">
        <v>-35110000</v>
      </c>
      <c r="AT214" s="50">
        <v>8250000</v>
      </c>
      <c r="AU214" s="55">
        <v>-2221878000</v>
      </c>
      <c r="AV214" s="51">
        <v>-673635000</v>
      </c>
      <c r="AW214" s="49">
        <v>1159475000</v>
      </c>
      <c r="AX214" s="51"/>
      <c r="AY214" s="52"/>
      <c r="AZ214" s="54"/>
      <c r="BA214" s="51"/>
      <c r="BB214" s="49">
        <v>-1142000</v>
      </c>
      <c r="BC214" s="50"/>
      <c r="BD214" s="51"/>
      <c r="BE214" s="54">
        <v>65980000</v>
      </c>
      <c r="BF214" s="50"/>
      <c r="BG214" s="55">
        <v>550678000</v>
      </c>
      <c r="BH214" s="50">
        <v>-735651000</v>
      </c>
      <c r="BI214" s="51">
        <v>0</v>
      </c>
      <c r="BJ214" s="54">
        <v>-735651000</v>
      </c>
      <c r="BK214" s="50">
        <v>-24563000</v>
      </c>
      <c r="BL214" s="56">
        <v>-760214000</v>
      </c>
    </row>
    <row r="215" spans="1:64" x14ac:dyDescent="0.2">
      <c r="A215" s="47" t="s">
        <v>670</v>
      </c>
      <c r="B215" s="47" t="s">
        <v>671</v>
      </c>
      <c r="C215" s="47">
        <v>103498</v>
      </c>
      <c r="D215" s="47" t="s">
        <v>16</v>
      </c>
      <c r="E215" s="47">
        <v>2018</v>
      </c>
      <c r="F215" s="47" t="s">
        <v>1292</v>
      </c>
      <c r="G215" s="48">
        <v>43465</v>
      </c>
      <c r="H215" s="48">
        <v>43500</v>
      </c>
      <c r="I215" s="48">
        <v>43500</v>
      </c>
      <c r="J215" s="47">
        <v>113700000</v>
      </c>
      <c r="K215" s="47">
        <v>118800000</v>
      </c>
      <c r="L215" s="47" t="s">
        <v>1809</v>
      </c>
      <c r="M215" s="49">
        <v>1125000000</v>
      </c>
      <c r="N215" s="50"/>
      <c r="O215" s="50"/>
      <c r="P215" s="51"/>
      <c r="Q215" s="52">
        <v>122800000</v>
      </c>
      <c r="R215" s="49">
        <v>305500000</v>
      </c>
      <c r="S215" s="50"/>
      <c r="T215" s="50"/>
      <c r="U215" s="51"/>
      <c r="V215" s="49">
        <v>-383700000</v>
      </c>
      <c r="W215" s="50"/>
      <c r="X215" s="50"/>
      <c r="Y215" s="50"/>
      <c r="Z215" s="51"/>
      <c r="AA215" s="52"/>
      <c r="AB215" s="53">
        <v>1169600000</v>
      </c>
      <c r="AC215" s="49">
        <v>-187400000</v>
      </c>
      <c r="AD215" s="50"/>
      <c r="AE215" s="50"/>
      <c r="AF215" s="50"/>
      <c r="AG215" s="50"/>
      <c r="AH215" s="50"/>
      <c r="AI215" s="50"/>
      <c r="AJ215" s="51"/>
      <c r="AK215" s="49">
        <v>-774300000</v>
      </c>
      <c r="AL215" s="50"/>
      <c r="AM215" s="51"/>
      <c r="AN215" s="49">
        <v>-87900000</v>
      </c>
      <c r="AO215" s="50"/>
      <c r="AP215" s="50"/>
      <c r="AQ215" s="50"/>
      <c r="AR215" s="51"/>
      <c r="AS215" s="54"/>
      <c r="AT215" s="50"/>
      <c r="AU215" s="55">
        <v>-1049600000</v>
      </c>
      <c r="AV215" s="51"/>
      <c r="AW215" s="49"/>
      <c r="AX215" s="51"/>
      <c r="AY215" s="52"/>
      <c r="AZ215" s="54"/>
      <c r="BA215" s="51"/>
      <c r="BB215" s="49">
        <v>236600000</v>
      </c>
      <c r="BC215" s="50"/>
      <c r="BD215" s="51"/>
      <c r="BE215" s="54">
        <v>-110300000</v>
      </c>
      <c r="BF215" s="50"/>
      <c r="BG215" s="55">
        <v>126300000</v>
      </c>
      <c r="BH215" s="50">
        <v>246300000</v>
      </c>
      <c r="BI215" s="51"/>
      <c r="BJ215" s="54">
        <v>246300000</v>
      </c>
      <c r="BK215" s="50">
        <v>-100000</v>
      </c>
      <c r="BL215" s="56">
        <v>246200000</v>
      </c>
    </row>
    <row r="216" spans="1:64" x14ac:dyDescent="0.2">
      <c r="A216" s="47" t="s">
        <v>547</v>
      </c>
      <c r="B216" s="47" t="s">
        <v>548</v>
      </c>
      <c r="C216" s="47">
        <v>447532</v>
      </c>
      <c r="D216" s="47" t="s">
        <v>16</v>
      </c>
      <c r="E216" s="47">
        <v>2018</v>
      </c>
      <c r="F216" s="47" t="s">
        <v>1292</v>
      </c>
      <c r="G216" s="48">
        <v>43465</v>
      </c>
      <c r="H216" s="48">
        <v>43518</v>
      </c>
      <c r="I216" s="48">
        <v>43518</v>
      </c>
      <c r="J216" s="47">
        <v>90827000</v>
      </c>
      <c r="K216" s="47">
        <v>92122000</v>
      </c>
      <c r="L216" s="47" t="s">
        <v>1810</v>
      </c>
      <c r="M216" s="49">
        <v>122456000</v>
      </c>
      <c r="N216" s="50"/>
      <c r="O216" s="50"/>
      <c r="P216" s="51"/>
      <c r="Q216" s="52">
        <v>255601000</v>
      </c>
      <c r="R216" s="49">
        <v>36064000</v>
      </c>
      <c r="S216" s="50"/>
      <c r="T216" s="50"/>
      <c r="U216" s="51"/>
      <c r="V216" s="49">
        <v>57037000</v>
      </c>
      <c r="W216" s="50"/>
      <c r="X216" s="50"/>
      <c r="Y216" s="50"/>
      <c r="Z216" s="51"/>
      <c r="AA216" s="52"/>
      <c r="AB216" s="53">
        <v>471158000</v>
      </c>
      <c r="AC216" s="49">
        <v>-126873000</v>
      </c>
      <c r="AD216" s="50"/>
      <c r="AE216" s="50"/>
      <c r="AF216" s="50"/>
      <c r="AG216" s="50"/>
      <c r="AH216" s="50"/>
      <c r="AI216" s="50"/>
      <c r="AJ216" s="51"/>
      <c r="AK216" s="49"/>
      <c r="AL216" s="50"/>
      <c r="AM216" s="51"/>
      <c r="AN216" s="49">
        <v>510924000</v>
      </c>
      <c r="AO216" s="50"/>
      <c r="AP216" s="50"/>
      <c r="AQ216" s="50"/>
      <c r="AR216" s="51"/>
      <c r="AS216" s="54"/>
      <c r="AT216" s="50"/>
      <c r="AU216" s="55">
        <v>384051000</v>
      </c>
      <c r="AV216" s="51"/>
      <c r="AW216" s="49">
        <v>-1010972000</v>
      </c>
      <c r="AX216" s="51"/>
      <c r="AY216" s="52"/>
      <c r="AZ216" s="54"/>
      <c r="BA216" s="51"/>
      <c r="BB216" s="49">
        <v>-246143000</v>
      </c>
      <c r="BC216" s="50">
        <v>14689000</v>
      </c>
      <c r="BD216" s="51">
        <v>-260832000</v>
      </c>
      <c r="BE216" s="54">
        <v>0</v>
      </c>
      <c r="BF216" s="50"/>
      <c r="BG216" s="55">
        <v>-1257115000</v>
      </c>
      <c r="BH216" s="50">
        <v>-401906000</v>
      </c>
      <c r="BI216" s="51"/>
      <c r="BJ216" s="54">
        <v>-401906000</v>
      </c>
      <c r="BK216" s="50">
        <v>-6489000</v>
      </c>
      <c r="BL216" s="56">
        <v>-408395000</v>
      </c>
    </row>
    <row r="217" spans="1:64" x14ac:dyDescent="0.2">
      <c r="A217" s="47" t="s">
        <v>637</v>
      </c>
      <c r="B217" s="47" t="s">
        <v>638</v>
      </c>
      <c r="C217" s="47">
        <v>378165</v>
      </c>
      <c r="D217" s="47" t="s">
        <v>16</v>
      </c>
      <c r="E217" s="47">
        <v>2018</v>
      </c>
      <c r="F217" s="47" t="s">
        <v>1292</v>
      </c>
      <c r="G217" s="48">
        <v>43465</v>
      </c>
      <c r="H217" s="48">
        <v>43511</v>
      </c>
      <c r="I217" s="48">
        <v>43511</v>
      </c>
      <c r="J217" s="47">
        <v>335000000</v>
      </c>
      <c r="K217" s="47">
        <v>337100000</v>
      </c>
      <c r="L217" s="47" t="s">
        <v>1811</v>
      </c>
      <c r="M217" s="49">
        <v>2563000000</v>
      </c>
      <c r="N217" s="50"/>
      <c r="O217" s="50"/>
      <c r="P217" s="51"/>
      <c r="Q217" s="52">
        <v>272000000</v>
      </c>
      <c r="R217" s="49">
        <v>264000000</v>
      </c>
      <c r="S217" s="50"/>
      <c r="T217" s="50"/>
      <c r="U217" s="51"/>
      <c r="V217" s="49">
        <v>-288000000</v>
      </c>
      <c r="W217" s="50"/>
      <c r="X217" s="50"/>
      <c r="Y217" s="50"/>
      <c r="Z217" s="51"/>
      <c r="AA217" s="52"/>
      <c r="AB217" s="53">
        <v>2811000000</v>
      </c>
      <c r="AC217" s="49">
        <v>-338000000</v>
      </c>
      <c r="AD217" s="50"/>
      <c r="AE217" s="50"/>
      <c r="AF217" s="50"/>
      <c r="AG217" s="50"/>
      <c r="AH217" s="50"/>
      <c r="AI217" s="50"/>
      <c r="AJ217" s="51"/>
      <c r="AK217" s="49">
        <v>16000000</v>
      </c>
      <c r="AL217" s="50"/>
      <c r="AM217" s="51"/>
      <c r="AN217" s="49">
        <v>1000000</v>
      </c>
      <c r="AO217" s="50"/>
      <c r="AP217" s="50"/>
      <c r="AQ217" s="50"/>
      <c r="AR217" s="51"/>
      <c r="AS217" s="54">
        <v>-4000000</v>
      </c>
      <c r="AT217" s="50"/>
      <c r="AU217" s="55">
        <v>-325000000</v>
      </c>
      <c r="AV217" s="51">
        <v>-1124000000</v>
      </c>
      <c r="AW217" s="49">
        <v>-851000000</v>
      </c>
      <c r="AX217" s="51"/>
      <c r="AY217" s="52"/>
      <c r="AZ217" s="54"/>
      <c r="BA217" s="51"/>
      <c r="BB217" s="49">
        <v>-1978000000</v>
      </c>
      <c r="BC217" s="50"/>
      <c r="BD217" s="51"/>
      <c r="BE217" s="54">
        <v>-11000000</v>
      </c>
      <c r="BF217" s="50"/>
      <c r="BG217" s="55">
        <v>-3964000000</v>
      </c>
      <c r="BH217" s="50">
        <v>-1478000000</v>
      </c>
      <c r="BI217" s="51"/>
      <c r="BJ217" s="54">
        <v>-1478000000</v>
      </c>
      <c r="BK217" s="50">
        <v>-112000000</v>
      </c>
      <c r="BL217" s="56">
        <v>-1590000000</v>
      </c>
    </row>
    <row r="218" spans="1:64" x14ac:dyDescent="0.2">
      <c r="A218" s="47" t="s">
        <v>673</v>
      </c>
      <c r="B218" s="47" t="s">
        <v>674</v>
      </c>
      <c r="C218" s="47">
        <v>378170</v>
      </c>
      <c r="D218" s="47" t="s">
        <v>16</v>
      </c>
      <c r="E218" s="47">
        <v>2018</v>
      </c>
      <c r="F218" s="47" t="s">
        <v>1292</v>
      </c>
      <c r="G218" s="48">
        <v>43465</v>
      </c>
      <c r="H218" s="48">
        <v>43518</v>
      </c>
      <c r="I218" s="48">
        <v>43518</v>
      </c>
      <c r="J218" s="47">
        <v>412400000</v>
      </c>
      <c r="K218" s="47">
        <v>412500000</v>
      </c>
      <c r="L218" s="47" t="s">
        <v>1812</v>
      </c>
      <c r="M218" s="49">
        <v>883100000</v>
      </c>
      <c r="N218" s="50"/>
      <c r="O218" s="50"/>
      <c r="P218" s="51"/>
      <c r="Q218" s="52">
        <v>142100000</v>
      </c>
      <c r="R218" s="49">
        <v>-143300000</v>
      </c>
      <c r="S218" s="50"/>
      <c r="T218" s="50"/>
      <c r="U218" s="51"/>
      <c r="V218" s="49">
        <v>-53100000</v>
      </c>
      <c r="W218" s="50"/>
      <c r="X218" s="50"/>
      <c r="Y218" s="50"/>
      <c r="Z218" s="51"/>
      <c r="AA218" s="52"/>
      <c r="AB218" s="53">
        <v>828800000</v>
      </c>
      <c r="AC218" s="49">
        <v>-102500000</v>
      </c>
      <c r="AD218" s="50"/>
      <c r="AE218" s="50"/>
      <c r="AF218" s="50"/>
      <c r="AG218" s="50"/>
      <c r="AH218" s="50"/>
      <c r="AI218" s="50"/>
      <c r="AJ218" s="51"/>
      <c r="AK218" s="49">
        <v>-153500000</v>
      </c>
      <c r="AL218" s="50"/>
      <c r="AM218" s="51"/>
      <c r="AN218" s="49">
        <v>-1469300000</v>
      </c>
      <c r="AO218" s="50"/>
      <c r="AP218" s="50"/>
      <c r="AQ218" s="50"/>
      <c r="AR218" s="51"/>
      <c r="AS218" s="54">
        <v>-1173400000</v>
      </c>
      <c r="AT218" s="50"/>
      <c r="AU218" s="55">
        <v>-2898700000</v>
      </c>
      <c r="AV218" s="51">
        <v>-490600000</v>
      </c>
      <c r="AW218" s="49">
        <v>-714600000</v>
      </c>
      <c r="AX218" s="51"/>
      <c r="AY218" s="52"/>
      <c r="AZ218" s="54"/>
      <c r="BA218" s="51"/>
      <c r="BB218" s="49">
        <v>-51800000</v>
      </c>
      <c r="BC218" s="50"/>
      <c r="BD218" s="51"/>
      <c r="BE218" s="54">
        <v>2797000000</v>
      </c>
      <c r="BF218" s="50"/>
      <c r="BG218" s="55">
        <v>1540000000</v>
      </c>
      <c r="BH218" s="50">
        <v>-529900000</v>
      </c>
      <c r="BI218" s="51">
        <v>-137600000</v>
      </c>
      <c r="BJ218" s="54">
        <v>-667500000</v>
      </c>
      <c r="BK218" s="50">
        <v>-44800000</v>
      </c>
      <c r="BL218" s="56">
        <v>-712300000</v>
      </c>
    </row>
    <row r="219" spans="1:64" x14ac:dyDescent="0.2">
      <c r="A219" s="47" t="s">
        <v>685</v>
      </c>
      <c r="B219" s="47" t="s">
        <v>686</v>
      </c>
      <c r="C219" s="47">
        <v>378173</v>
      </c>
      <c r="D219" s="47" t="s">
        <v>16</v>
      </c>
      <c r="E219" s="47">
        <v>2018</v>
      </c>
      <c r="F219" s="47" t="s">
        <v>1292</v>
      </c>
      <c r="G219" s="48">
        <v>43465</v>
      </c>
      <c r="H219" s="48">
        <v>43518</v>
      </c>
      <c r="I219" s="48">
        <v>43518</v>
      </c>
      <c r="J219" s="47">
        <v>109375000</v>
      </c>
      <c r="K219" s="47">
        <v>110428000</v>
      </c>
      <c r="L219" s="47" t="s">
        <v>1813</v>
      </c>
      <c r="M219" s="49">
        <v>489585000</v>
      </c>
      <c r="N219" s="50"/>
      <c r="O219" s="50"/>
      <c r="P219" s="51"/>
      <c r="Q219" s="52">
        <v>435893000</v>
      </c>
      <c r="R219" s="49">
        <v>161067000</v>
      </c>
      <c r="S219" s="50"/>
      <c r="T219" s="50"/>
      <c r="U219" s="51"/>
      <c r="V219" s="49">
        <v>1296000</v>
      </c>
      <c r="W219" s="50"/>
      <c r="X219" s="50"/>
      <c r="Y219" s="50"/>
      <c r="Z219" s="51"/>
      <c r="AA219" s="52"/>
      <c r="AB219" s="53">
        <v>1087841000</v>
      </c>
      <c r="AC219" s="49">
        <v>-885485000</v>
      </c>
      <c r="AD219" s="50"/>
      <c r="AE219" s="50"/>
      <c r="AF219" s="50"/>
      <c r="AG219" s="50"/>
      <c r="AH219" s="50"/>
      <c r="AI219" s="50"/>
      <c r="AJ219" s="51"/>
      <c r="AK219" s="49"/>
      <c r="AL219" s="50"/>
      <c r="AM219" s="51"/>
      <c r="AN219" s="49">
        <v>0</v>
      </c>
      <c r="AO219" s="50"/>
      <c r="AP219" s="50"/>
      <c r="AQ219" s="50"/>
      <c r="AR219" s="51"/>
      <c r="AS219" s="54">
        <v>-1288000</v>
      </c>
      <c r="AT219" s="50"/>
      <c r="AU219" s="55">
        <v>-886773000</v>
      </c>
      <c r="AV219" s="51">
        <v>-104994000</v>
      </c>
      <c r="AW219" s="49">
        <v>66815000</v>
      </c>
      <c r="AX219" s="51"/>
      <c r="AY219" s="52"/>
      <c r="AZ219" s="54"/>
      <c r="BA219" s="51"/>
      <c r="BB219" s="49">
        <v>-149371000</v>
      </c>
      <c r="BC219" s="50"/>
      <c r="BD219" s="51"/>
      <c r="BE219" s="54">
        <v>-20530000</v>
      </c>
      <c r="BF219" s="50"/>
      <c r="BG219" s="55">
        <v>-208080000</v>
      </c>
      <c r="BH219" s="50">
        <v>-7012000</v>
      </c>
      <c r="BI219" s="51"/>
      <c r="BJ219" s="54">
        <v>-7012000</v>
      </c>
      <c r="BK219" s="50"/>
      <c r="BL219" s="56">
        <v>-7012000</v>
      </c>
    </row>
    <row r="220" spans="1:64" x14ac:dyDescent="0.2">
      <c r="A220" s="47" t="s">
        <v>700</v>
      </c>
      <c r="B220" s="47" t="s">
        <v>701</v>
      </c>
      <c r="C220" s="47">
        <v>360440</v>
      </c>
      <c r="D220" s="47" t="s">
        <v>16</v>
      </c>
      <c r="E220" s="47">
        <v>2015</v>
      </c>
      <c r="F220" s="47" t="s">
        <v>1292</v>
      </c>
      <c r="G220" s="48">
        <v>42277</v>
      </c>
      <c r="H220" s="48">
        <v>42326</v>
      </c>
      <c r="I220" s="48">
        <v>42697</v>
      </c>
      <c r="J220" s="47">
        <v>625716000</v>
      </c>
      <c r="K220" s="47">
        <v>631732500</v>
      </c>
      <c r="L220" s="47" t="s">
        <v>702</v>
      </c>
      <c r="M220" s="49">
        <v>1679000000</v>
      </c>
      <c r="N220" s="50"/>
      <c r="O220" s="50"/>
      <c r="P220" s="51"/>
      <c r="Q220" s="52">
        <v>860000000</v>
      </c>
      <c r="R220" s="49">
        <v>-898000000</v>
      </c>
      <c r="S220" s="50">
        <v>90000000</v>
      </c>
      <c r="T220" s="50">
        <v>327000000</v>
      </c>
      <c r="U220" s="51">
        <v>-1315000000</v>
      </c>
      <c r="V220" s="49">
        <v>-41000000</v>
      </c>
      <c r="W220" s="50">
        <v>-297000000</v>
      </c>
      <c r="X220" s="50">
        <v>-99000000</v>
      </c>
      <c r="Y220" s="50">
        <v>348000000</v>
      </c>
      <c r="Z220" s="51">
        <v>7000000</v>
      </c>
      <c r="AA220" s="52"/>
      <c r="AB220" s="53">
        <v>1600000000</v>
      </c>
      <c r="AC220" s="49">
        <v>-1098000000</v>
      </c>
      <c r="AD220" s="50">
        <v>37000000</v>
      </c>
      <c r="AE220" s="50">
        <v>37000000</v>
      </c>
      <c r="AF220" s="50"/>
      <c r="AG220" s="50"/>
      <c r="AH220" s="50"/>
      <c r="AI220" s="50"/>
      <c r="AJ220" s="51">
        <v>-1135000000</v>
      </c>
      <c r="AK220" s="49">
        <v>-44000000</v>
      </c>
      <c r="AL220" s="50"/>
      <c r="AM220" s="51"/>
      <c r="AN220" s="49">
        <v>1624000000</v>
      </c>
      <c r="AO220" s="50">
        <v>1646000000</v>
      </c>
      <c r="AP220" s="50"/>
      <c r="AQ220" s="50"/>
      <c r="AR220" s="51">
        <v>-22000000</v>
      </c>
      <c r="AS220" s="54">
        <v>-12000000</v>
      </c>
      <c r="AT220" s="50"/>
      <c r="AU220" s="55">
        <v>470000000</v>
      </c>
      <c r="AV220" s="51">
        <v>-657000000</v>
      </c>
      <c r="AW220" s="49">
        <v>40000000</v>
      </c>
      <c r="AX220" s="51">
        <v>-68000000</v>
      </c>
      <c r="AY220" s="52">
        <v>108000000</v>
      </c>
      <c r="AZ220" s="54">
        <v>-191000000</v>
      </c>
      <c r="BA220" s="51">
        <v>299000000</v>
      </c>
      <c r="BB220" s="49">
        <v>-1087000000</v>
      </c>
      <c r="BC220" s="50">
        <v>275000000</v>
      </c>
      <c r="BD220" s="51">
        <v>-1362000000</v>
      </c>
      <c r="BE220" s="54">
        <v>-117000000</v>
      </c>
      <c r="BF220" s="50"/>
      <c r="BG220" s="55">
        <v>-1821000000</v>
      </c>
      <c r="BH220" s="50">
        <v>249000000</v>
      </c>
      <c r="BI220" s="51">
        <v>20000000</v>
      </c>
      <c r="BJ220" s="54">
        <v>269000000</v>
      </c>
      <c r="BK220" s="50">
        <v>-81000000</v>
      </c>
      <c r="BL220" s="56">
        <v>188000000</v>
      </c>
    </row>
    <row r="221" spans="1:64" x14ac:dyDescent="0.2">
      <c r="A221" s="47" t="s">
        <v>691</v>
      </c>
      <c r="B221" s="47" t="s">
        <v>692</v>
      </c>
      <c r="C221" s="47">
        <v>378172</v>
      </c>
      <c r="D221" s="47" t="s">
        <v>16</v>
      </c>
      <c r="E221" s="47">
        <v>2018</v>
      </c>
      <c r="F221" s="47" t="s">
        <v>1292</v>
      </c>
      <c r="G221" s="48">
        <v>43373</v>
      </c>
      <c r="H221" s="48">
        <v>43425</v>
      </c>
      <c r="I221" s="48">
        <v>43425</v>
      </c>
      <c r="J221" s="47">
        <v>137536000</v>
      </c>
      <c r="K221" s="47">
        <v>138712000</v>
      </c>
      <c r="L221" s="47" t="s">
        <v>1814</v>
      </c>
      <c r="M221" s="49">
        <v>173142000</v>
      </c>
      <c r="N221" s="50"/>
      <c r="O221" s="50"/>
      <c r="P221" s="51"/>
      <c r="Q221" s="52">
        <v>198587000</v>
      </c>
      <c r="R221" s="49">
        <v>408601000</v>
      </c>
      <c r="S221" s="50"/>
      <c r="T221" s="50"/>
      <c r="U221" s="51"/>
      <c r="V221" s="49">
        <v>-299178000</v>
      </c>
      <c r="W221" s="50"/>
      <c r="X221" s="50"/>
      <c r="Y221" s="50"/>
      <c r="Z221" s="51"/>
      <c r="AA221" s="52"/>
      <c r="AB221" s="53">
        <v>481152000</v>
      </c>
      <c r="AC221" s="49">
        <v>-91591000</v>
      </c>
      <c r="AD221" s="50"/>
      <c r="AE221" s="50"/>
      <c r="AF221" s="50"/>
      <c r="AG221" s="50"/>
      <c r="AH221" s="50"/>
      <c r="AI221" s="50"/>
      <c r="AJ221" s="51"/>
      <c r="AK221" s="49"/>
      <c r="AL221" s="50"/>
      <c r="AM221" s="51"/>
      <c r="AN221" s="49">
        <v>-1480600000</v>
      </c>
      <c r="AO221" s="50"/>
      <c r="AP221" s="50"/>
      <c r="AQ221" s="50"/>
      <c r="AR221" s="51"/>
      <c r="AS221" s="54">
        <v>-5416000</v>
      </c>
      <c r="AT221" s="50"/>
      <c r="AU221" s="55">
        <v>-1577607000</v>
      </c>
      <c r="AV221" s="51">
        <v>-86569000</v>
      </c>
      <c r="AW221" s="49">
        <v>1209494000</v>
      </c>
      <c r="AX221" s="51"/>
      <c r="AY221" s="52"/>
      <c r="AZ221" s="54"/>
      <c r="BA221" s="51"/>
      <c r="BB221" s="49">
        <v>50603000</v>
      </c>
      <c r="BC221" s="50"/>
      <c r="BD221" s="51"/>
      <c r="BE221" s="54">
        <v>-31108000</v>
      </c>
      <c r="BF221" s="50"/>
      <c r="BG221" s="55">
        <v>1142420000</v>
      </c>
      <c r="BH221" s="50">
        <v>45965000</v>
      </c>
      <c r="BI221" s="51"/>
      <c r="BJ221" s="54">
        <v>45965000</v>
      </c>
      <c r="BK221" s="50">
        <v>-26758000</v>
      </c>
      <c r="BL221" s="56">
        <v>19207000</v>
      </c>
    </row>
    <row r="222" spans="1:64" x14ac:dyDescent="0.2">
      <c r="A222" s="47" t="s">
        <v>688</v>
      </c>
      <c r="B222" s="47" t="s">
        <v>689</v>
      </c>
      <c r="C222" s="47">
        <v>447566</v>
      </c>
      <c r="D222" s="47" t="s">
        <v>16</v>
      </c>
      <c r="E222" s="47">
        <v>2019</v>
      </c>
      <c r="F222" s="47" t="s">
        <v>1292</v>
      </c>
      <c r="G222" s="48">
        <v>43646</v>
      </c>
      <c r="H222" s="48">
        <v>43703</v>
      </c>
      <c r="I222" s="48">
        <v>43703</v>
      </c>
      <c r="J222" s="47">
        <v>77160000</v>
      </c>
      <c r="K222" s="47">
        <v>77347000</v>
      </c>
      <c r="L222" s="47" t="s">
        <v>1815</v>
      </c>
      <c r="M222" s="49">
        <v>271885000</v>
      </c>
      <c r="N222" s="50"/>
      <c r="O222" s="50"/>
      <c r="P222" s="51"/>
      <c r="Q222" s="52">
        <v>160633000</v>
      </c>
      <c r="R222" s="49">
        <v>8577000</v>
      </c>
      <c r="S222" s="50"/>
      <c r="T222" s="50"/>
      <c r="U222" s="51"/>
      <c r="V222" s="49">
        <v>-9967000</v>
      </c>
      <c r="W222" s="50"/>
      <c r="X222" s="50"/>
      <c r="Y222" s="50"/>
      <c r="Z222" s="51"/>
      <c r="AA222" s="52"/>
      <c r="AB222" s="53">
        <v>431128000</v>
      </c>
      <c r="AC222" s="49">
        <v>-53491000</v>
      </c>
      <c r="AD222" s="50"/>
      <c r="AE222" s="50"/>
      <c r="AF222" s="50"/>
      <c r="AG222" s="50"/>
      <c r="AH222" s="50"/>
      <c r="AI222" s="50"/>
      <c r="AJ222" s="51"/>
      <c r="AK222" s="49">
        <v>0</v>
      </c>
      <c r="AL222" s="50"/>
      <c r="AM222" s="51"/>
      <c r="AN222" s="49">
        <v>-19981000</v>
      </c>
      <c r="AO222" s="50"/>
      <c r="AP222" s="50"/>
      <c r="AQ222" s="50"/>
      <c r="AR222" s="51"/>
      <c r="AS222" s="54">
        <v>-117163000</v>
      </c>
      <c r="AT222" s="50"/>
      <c r="AU222" s="55">
        <v>-190635000</v>
      </c>
      <c r="AV222" s="51">
        <v>-118745000</v>
      </c>
      <c r="AW222" s="49">
        <v>0</v>
      </c>
      <c r="AX222" s="51"/>
      <c r="AY222" s="52"/>
      <c r="AZ222" s="54"/>
      <c r="BA222" s="51"/>
      <c r="BB222" s="49">
        <v>-45587000</v>
      </c>
      <c r="BC222" s="50">
        <v>9277000</v>
      </c>
      <c r="BD222" s="51">
        <v>-54864000</v>
      </c>
      <c r="BE222" s="54">
        <v>-13973000</v>
      </c>
      <c r="BF222" s="50"/>
      <c r="BG222" s="55">
        <v>-178305000</v>
      </c>
      <c r="BH222" s="50">
        <v>62188000</v>
      </c>
      <c r="BI222" s="51"/>
      <c r="BJ222" s="54">
        <v>62188000</v>
      </c>
      <c r="BK222" s="50"/>
      <c r="BL222" s="56">
        <v>62188000</v>
      </c>
    </row>
    <row r="223" spans="1:64" x14ac:dyDescent="0.2">
      <c r="A223" s="47" t="s">
        <v>697</v>
      </c>
      <c r="B223" s="47" t="s">
        <v>698</v>
      </c>
      <c r="C223" s="47">
        <v>89661</v>
      </c>
      <c r="D223" s="47" t="s">
        <v>16</v>
      </c>
      <c r="E223" s="47">
        <v>2018</v>
      </c>
      <c r="F223" s="47" t="s">
        <v>1292</v>
      </c>
      <c r="G223" s="48">
        <v>43496</v>
      </c>
      <c r="H223" s="48">
        <v>43516</v>
      </c>
      <c r="I223" s="48">
        <v>43516</v>
      </c>
      <c r="J223" s="47">
        <v>2681500000</v>
      </c>
      <c r="K223" s="47">
        <v>2728700000</v>
      </c>
      <c r="L223" s="47" t="s">
        <v>1816</v>
      </c>
      <c r="M223" s="49">
        <v>15297000000</v>
      </c>
      <c r="N223" s="50"/>
      <c r="O223" s="50"/>
      <c r="P223" s="51"/>
      <c r="Q223" s="52">
        <v>6929000000</v>
      </c>
      <c r="R223" s="49">
        <v>-28000000</v>
      </c>
      <c r="S223" s="50"/>
      <c r="T223" s="50"/>
      <c r="U223" s="51"/>
      <c r="V223" s="49">
        <v>3000000</v>
      </c>
      <c r="W223" s="50"/>
      <c r="X223" s="50"/>
      <c r="Y223" s="50"/>
      <c r="Z223" s="51"/>
      <c r="AA223" s="52"/>
      <c r="AB223" s="53">
        <v>22201000000</v>
      </c>
      <c r="AC223" s="49">
        <v>-467000000</v>
      </c>
      <c r="AD223" s="50"/>
      <c r="AE223" s="50"/>
      <c r="AF223" s="50"/>
      <c r="AG223" s="50"/>
      <c r="AH223" s="50"/>
      <c r="AI223" s="50"/>
      <c r="AJ223" s="51"/>
      <c r="AK223" s="49">
        <v>-1337000000</v>
      </c>
      <c r="AL223" s="50"/>
      <c r="AM223" s="51"/>
      <c r="AN223" s="49">
        <v>-899000000</v>
      </c>
      <c r="AO223" s="50"/>
      <c r="AP223" s="50"/>
      <c r="AQ223" s="50"/>
      <c r="AR223" s="51"/>
      <c r="AS223" s="54">
        <v>-464000000</v>
      </c>
      <c r="AT223" s="50"/>
      <c r="AU223" s="55">
        <v>-3167000000</v>
      </c>
      <c r="AV223" s="51">
        <v>-9494000000</v>
      </c>
      <c r="AW223" s="49">
        <v>-3949000000</v>
      </c>
      <c r="AX223" s="51"/>
      <c r="AY223" s="52"/>
      <c r="AZ223" s="54"/>
      <c r="BA223" s="51"/>
      <c r="BB223" s="49">
        <v>-4919000000</v>
      </c>
      <c r="BC223" s="50"/>
      <c r="BD223" s="51"/>
      <c r="BE223" s="54">
        <v>-148000000</v>
      </c>
      <c r="BF223" s="50"/>
      <c r="BG223" s="55">
        <v>-18510000000</v>
      </c>
      <c r="BH223" s="50">
        <v>524000000</v>
      </c>
      <c r="BI223" s="51"/>
      <c r="BJ223" s="54">
        <v>524000000</v>
      </c>
      <c r="BK223" s="50">
        <v>-241000000</v>
      </c>
      <c r="BL223" s="56">
        <v>283000000</v>
      </c>
    </row>
    <row r="224" spans="1:64" x14ac:dyDescent="0.2">
      <c r="A224" s="47" t="s">
        <v>703</v>
      </c>
      <c r="B224" s="47" t="s">
        <v>704</v>
      </c>
      <c r="C224" s="47">
        <v>385619</v>
      </c>
      <c r="D224" s="47" t="s">
        <v>16</v>
      </c>
      <c r="E224" s="47">
        <v>2018</v>
      </c>
      <c r="F224" s="47" t="s">
        <v>1292</v>
      </c>
      <c r="G224" s="48">
        <v>43465</v>
      </c>
      <c r="H224" s="48">
        <v>43518</v>
      </c>
      <c r="I224" s="48">
        <v>43518</v>
      </c>
      <c r="J224" s="47">
        <v>349000000</v>
      </c>
      <c r="K224" s="47">
        <v>354400000</v>
      </c>
      <c r="L224" s="47" t="s">
        <v>1817</v>
      </c>
      <c r="M224" s="49">
        <v>566900000</v>
      </c>
      <c r="N224" s="50"/>
      <c r="O224" s="50"/>
      <c r="P224" s="51"/>
      <c r="Q224" s="52">
        <v>210500000</v>
      </c>
      <c r="R224" s="49">
        <v>269300000</v>
      </c>
      <c r="S224" s="50"/>
      <c r="T224" s="50"/>
      <c r="U224" s="51"/>
      <c r="V224" s="49">
        <v>-185600000</v>
      </c>
      <c r="W224" s="50"/>
      <c r="X224" s="50"/>
      <c r="Y224" s="50"/>
      <c r="Z224" s="51"/>
      <c r="AA224" s="52"/>
      <c r="AB224" s="53">
        <v>861100000</v>
      </c>
      <c r="AC224" s="49">
        <v>-147400000</v>
      </c>
      <c r="AD224" s="50"/>
      <c r="AE224" s="50"/>
      <c r="AF224" s="50"/>
      <c r="AG224" s="50"/>
      <c r="AH224" s="50"/>
      <c r="AI224" s="50"/>
      <c r="AJ224" s="51"/>
      <c r="AK224" s="49">
        <v>771300000</v>
      </c>
      <c r="AL224" s="50"/>
      <c r="AM224" s="51"/>
      <c r="AN224" s="49">
        <v>-16400000</v>
      </c>
      <c r="AO224" s="50"/>
      <c r="AP224" s="50"/>
      <c r="AQ224" s="50"/>
      <c r="AR224" s="51"/>
      <c r="AS224" s="54">
        <v>-42700000</v>
      </c>
      <c r="AT224" s="50"/>
      <c r="AU224" s="55">
        <v>564800000</v>
      </c>
      <c r="AV224" s="51">
        <v>-249300000</v>
      </c>
      <c r="AW224" s="49">
        <v>0</v>
      </c>
      <c r="AX224" s="51"/>
      <c r="AY224" s="52"/>
      <c r="AZ224" s="54"/>
      <c r="BA224" s="51"/>
      <c r="BB224" s="49">
        <v>-699700000</v>
      </c>
      <c r="BC224" s="50"/>
      <c r="BD224" s="51"/>
      <c r="BE224" s="54">
        <v>-19600000</v>
      </c>
      <c r="BF224" s="50"/>
      <c r="BG224" s="55">
        <v>-968600000</v>
      </c>
      <c r="BH224" s="50">
        <v>457300000</v>
      </c>
      <c r="BI224" s="51"/>
      <c r="BJ224" s="54">
        <v>457300000</v>
      </c>
      <c r="BK224" s="50">
        <v>-10600000</v>
      </c>
      <c r="BL224" s="56">
        <v>446700000</v>
      </c>
    </row>
    <row r="225" spans="1:64" x14ac:dyDescent="0.2">
      <c r="A225" s="47" t="s">
        <v>709</v>
      </c>
      <c r="B225" s="47" t="s">
        <v>710</v>
      </c>
      <c r="C225" s="47">
        <v>97995</v>
      </c>
      <c r="D225" s="47" t="s">
        <v>16</v>
      </c>
      <c r="E225" s="47">
        <v>2018</v>
      </c>
      <c r="F225" s="47" t="s">
        <v>1292</v>
      </c>
      <c r="G225" s="48">
        <v>43465</v>
      </c>
      <c r="H225" s="48">
        <v>43521</v>
      </c>
      <c r="I225" s="48">
        <v>43521</v>
      </c>
      <c r="J225" s="47">
        <v>347000000</v>
      </c>
      <c r="K225" s="47">
        <v>348000000</v>
      </c>
      <c r="L225" s="47" t="s">
        <v>1818</v>
      </c>
      <c r="M225" s="49">
        <v>1344000000</v>
      </c>
      <c r="N225" s="50"/>
      <c r="O225" s="50"/>
      <c r="P225" s="51"/>
      <c r="Q225" s="52">
        <v>516000000</v>
      </c>
      <c r="R225" s="49">
        <v>-75000000</v>
      </c>
      <c r="S225" s="50"/>
      <c r="T225" s="50"/>
      <c r="U225" s="51"/>
      <c r="V225" s="49">
        <v>-49000000</v>
      </c>
      <c r="W225" s="50"/>
      <c r="X225" s="50"/>
      <c r="Y225" s="50"/>
      <c r="Z225" s="51"/>
      <c r="AA225" s="52"/>
      <c r="AB225" s="53">
        <v>1736000000</v>
      </c>
      <c r="AC225" s="49">
        <v>-578000000</v>
      </c>
      <c r="AD225" s="50"/>
      <c r="AE225" s="50"/>
      <c r="AF225" s="50"/>
      <c r="AG225" s="50"/>
      <c r="AH225" s="50"/>
      <c r="AI225" s="50"/>
      <c r="AJ225" s="51"/>
      <c r="AK225" s="49"/>
      <c r="AL225" s="50"/>
      <c r="AM225" s="51"/>
      <c r="AN225" s="49"/>
      <c r="AO225" s="50"/>
      <c r="AP225" s="50"/>
      <c r="AQ225" s="50"/>
      <c r="AR225" s="51"/>
      <c r="AS225" s="54">
        <v>-570000000</v>
      </c>
      <c r="AT225" s="50"/>
      <c r="AU225" s="55">
        <v>-1148000000</v>
      </c>
      <c r="AV225" s="51">
        <v>-762000000</v>
      </c>
      <c r="AW225" s="49">
        <v>360000000</v>
      </c>
      <c r="AX225" s="51"/>
      <c r="AY225" s="52"/>
      <c r="AZ225" s="54"/>
      <c r="BA225" s="51"/>
      <c r="BB225" s="49">
        <v>-153000000</v>
      </c>
      <c r="BC225" s="50"/>
      <c r="BD225" s="51"/>
      <c r="BE225" s="54">
        <v>-11000000</v>
      </c>
      <c r="BF225" s="50"/>
      <c r="BG225" s="55">
        <v>-566000000</v>
      </c>
      <c r="BH225" s="50">
        <v>22000000</v>
      </c>
      <c r="BI225" s="51"/>
      <c r="BJ225" s="54">
        <v>22000000</v>
      </c>
      <c r="BK225" s="50">
        <v>18000000</v>
      </c>
      <c r="BL225" s="56">
        <v>40000000</v>
      </c>
    </row>
    <row r="226" spans="1:64" x14ac:dyDescent="0.2">
      <c r="A226" s="47" t="s">
        <v>712</v>
      </c>
      <c r="B226" s="47" t="s">
        <v>713</v>
      </c>
      <c r="C226" s="47">
        <v>186556</v>
      </c>
      <c r="D226" s="47" t="s">
        <v>16</v>
      </c>
      <c r="E226" s="47">
        <v>2018</v>
      </c>
      <c r="F226" s="47" t="s">
        <v>1292</v>
      </c>
      <c r="G226" s="48">
        <v>43404</v>
      </c>
      <c r="H226" s="48">
        <v>43452</v>
      </c>
      <c r="I226" s="48">
        <v>43452</v>
      </c>
      <c r="J226" s="47">
        <v>187000000</v>
      </c>
      <c r="K226" s="47">
        <v>191000000</v>
      </c>
      <c r="L226" s="47" t="s">
        <v>1819</v>
      </c>
      <c r="M226" s="49">
        <v>165000000</v>
      </c>
      <c r="N226" s="50"/>
      <c r="O226" s="50"/>
      <c r="P226" s="51"/>
      <c r="Q226" s="52">
        <v>310000000</v>
      </c>
      <c r="R226" s="49">
        <v>0</v>
      </c>
      <c r="S226" s="50"/>
      <c r="T226" s="50"/>
      <c r="U226" s="51"/>
      <c r="V226" s="49">
        <v>80000000</v>
      </c>
      <c r="W226" s="50"/>
      <c r="X226" s="50"/>
      <c r="Y226" s="50"/>
      <c r="Z226" s="51"/>
      <c r="AA226" s="52"/>
      <c r="AB226" s="53">
        <v>555000000</v>
      </c>
      <c r="AC226" s="49">
        <v>-103000000</v>
      </c>
      <c r="AD226" s="50"/>
      <c r="AE226" s="50"/>
      <c r="AF226" s="50"/>
      <c r="AG226" s="50"/>
      <c r="AH226" s="50"/>
      <c r="AI226" s="50"/>
      <c r="AJ226" s="51"/>
      <c r="AK226" s="49">
        <v>0</v>
      </c>
      <c r="AL226" s="50"/>
      <c r="AM226" s="51"/>
      <c r="AN226" s="49"/>
      <c r="AO226" s="50"/>
      <c r="AP226" s="50"/>
      <c r="AQ226" s="50"/>
      <c r="AR226" s="51"/>
      <c r="AS226" s="54">
        <v>-13000000</v>
      </c>
      <c r="AT226" s="50"/>
      <c r="AU226" s="55">
        <v>-116000000</v>
      </c>
      <c r="AV226" s="51"/>
      <c r="AW226" s="49">
        <v>-260000000</v>
      </c>
      <c r="AX226" s="51"/>
      <c r="AY226" s="52"/>
      <c r="AZ226" s="54"/>
      <c r="BA226" s="51"/>
      <c r="BB226" s="49">
        <v>-56000000</v>
      </c>
      <c r="BC226" s="50">
        <v>64000000</v>
      </c>
      <c r="BD226" s="51">
        <v>-120000000</v>
      </c>
      <c r="BE226" s="54">
        <v>-19000000</v>
      </c>
      <c r="BF226" s="50"/>
      <c r="BG226" s="55">
        <v>-335000000</v>
      </c>
      <c r="BH226" s="50">
        <v>104000000</v>
      </c>
      <c r="BI226" s="51"/>
      <c r="BJ226" s="54">
        <v>104000000</v>
      </c>
      <c r="BK226" s="50">
        <v>-9000000</v>
      </c>
      <c r="BL226" s="56">
        <v>95000000</v>
      </c>
    </row>
    <row r="227" spans="1:64" x14ac:dyDescent="0.2">
      <c r="A227" s="47" t="s">
        <v>730</v>
      </c>
      <c r="B227" s="47" t="s">
        <v>731</v>
      </c>
      <c r="C227" s="47">
        <v>693432</v>
      </c>
      <c r="D227" s="47" t="s">
        <v>16</v>
      </c>
      <c r="E227" s="47">
        <v>2018</v>
      </c>
      <c r="F227" s="47" t="s">
        <v>1292</v>
      </c>
      <c r="G227" s="48">
        <v>43465</v>
      </c>
      <c r="H227" s="48">
        <v>43623</v>
      </c>
      <c r="I227" s="48">
        <v>43623</v>
      </c>
      <c r="J227" s="47">
        <v>1219000000</v>
      </c>
      <c r="K227" s="47">
        <v>1219000000</v>
      </c>
      <c r="L227" s="47" t="s">
        <v>1820</v>
      </c>
      <c r="M227" s="49">
        <v>-10254000000</v>
      </c>
      <c r="N227" s="50"/>
      <c r="O227" s="50"/>
      <c r="P227" s="51"/>
      <c r="Q227" s="52">
        <v>983000000</v>
      </c>
      <c r="R227" s="49">
        <v>13908000000</v>
      </c>
      <c r="S227" s="50"/>
      <c r="T227" s="50"/>
      <c r="U227" s="51"/>
      <c r="V227" s="49">
        <v>-2063000000</v>
      </c>
      <c r="W227" s="50"/>
      <c r="X227" s="50"/>
      <c r="Y227" s="50"/>
      <c r="Z227" s="51"/>
      <c r="AA227" s="52"/>
      <c r="AB227" s="53">
        <v>2574000000</v>
      </c>
      <c r="AC227" s="49">
        <v>-826000000</v>
      </c>
      <c r="AD227" s="50"/>
      <c r="AE227" s="50"/>
      <c r="AF227" s="50"/>
      <c r="AG227" s="50"/>
      <c r="AH227" s="50"/>
      <c r="AI227" s="50"/>
      <c r="AJ227" s="51"/>
      <c r="AK227" s="49"/>
      <c r="AL227" s="50"/>
      <c r="AM227" s="51"/>
      <c r="AN227" s="49">
        <v>-248000000</v>
      </c>
      <c r="AO227" s="50"/>
      <c r="AP227" s="50"/>
      <c r="AQ227" s="50"/>
      <c r="AR227" s="51"/>
      <c r="AS227" s="54">
        <v>1362000000</v>
      </c>
      <c r="AT227" s="50"/>
      <c r="AU227" s="55">
        <v>288000000</v>
      </c>
      <c r="AV227" s="51">
        <v>-3183000000</v>
      </c>
      <c r="AW227" s="49">
        <v>-152000000</v>
      </c>
      <c r="AX227" s="51"/>
      <c r="AY227" s="52"/>
      <c r="AZ227" s="54"/>
      <c r="BA227" s="51"/>
      <c r="BB227" s="49"/>
      <c r="BC227" s="50"/>
      <c r="BD227" s="51"/>
      <c r="BE227" s="54">
        <v>-28000000</v>
      </c>
      <c r="BF227" s="50"/>
      <c r="BG227" s="55">
        <v>-3363000000</v>
      </c>
      <c r="BH227" s="50">
        <v>-501000000</v>
      </c>
      <c r="BI227" s="51"/>
      <c r="BJ227" s="54">
        <v>-501000000</v>
      </c>
      <c r="BK227" s="50">
        <v>-132000000</v>
      </c>
      <c r="BL227" s="56">
        <v>-633000000</v>
      </c>
    </row>
    <row r="228" spans="1:64" x14ac:dyDescent="0.2">
      <c r="A228" s="47" t="s">
        <v>718</v>
      </c>
      <c r="B228" s="47" t="s">
        <v>719</v>
      </c>
      <c r="C228" s="47">
        <v>378175</v>
      </c>
      <c r="D228" s="47" t="s">
        <v>16</v>
      </c>
      <c r="E228" s="47">
        <v>2018</v>
      </c>
      <c r="F228" s="47" t="s">
        <v>1292</v>
      </c>
      <c r="G228" s="48">
        <v>43465</v>
      </c>
      <c r="H228" s="48">
        <v>43511</v>
      </c>
      <c r="I228" s="48">
        <v>43511</v>
      </c>
      <c r="J228" s="47">
        <v>420641000</v>
      </c>
      <c r="K228" s="47">
        <v>421379000</v>
      </c>
      <c r="L228" s="47" t="s">
        <v>1821</v>
      </c>
      <c r="M228" s="49">
        <v>498463000</v>
      </c>
      <c r="N228" s="50"/>
      <c r="O228" s="50"/>
      <c r="P228" s="51"/>
      <c r="Q228" s="52">
        <v>310380000</v>
      </c>
      <c r="R228" s="49">
        <v>-115741000</v>
      </c>
      <c r="S228" s="50"/>
      <c r="T228" s="50"/>
      <c r="U228" s="51"/>
      <c r="V228" s="49">
        <v>-55166000</v>
      </c>
      <c r="W228" s="50"/>
      <c r="X228" s="50"/>
      <c r="Y228" s="50"/>
      <c r="Z228" s="51"/>
      <c r="AA228" s="52"/>
      <c r="AB228" s="53">
        <v>637936000</v>
      </c>
      <c r="AC228" s="49">
        <v>217870000</v>
      </c>
      <c r="AD228" s="50"/>
      <c r="AE228" s="50"/>
      <c r="AF228" s="50"/>
      <c r="AG228" s="50"/>
      <c r="AH228" s="50"/>
      <c r="AI228" s="50"/>
      <c r="AJ228" s="51"/>
      <c r="AK228" s="49">
        <v>37000</v>
      </c>
      <c r="AL228" s="50"/>
      <c r="AM228" s="51"/>
      <c r="AN228" s="49">
        <v>0</v>
      </c>
      <c r="AO228" s="50"/>
      <c r="AP228" s="50"/>
      <c r="AQ228" s="50"/>
      <c r="AR228" s="51"/>
      <c r="AS228" s="54">
        <v>35738000</v>
      </c>
      <c r="AT228" s="50"/>
      <c r="AU228" s="55">
        <v>253645000</v>
      </c>
      <c r="AV228" s="51">
        <v>-529756000</v>
      </c>
      <c r="AW228" s="49">
        <v>-389728000</v>
      </c>
      <c r="AX228" s="51"/>
      <c r="AY228" s="52"/>
      <c r="AZ228" s="54"/>
      <c r="BA228" s="51"/>
      <c r="BB228" s="49">
        <v>-41421000</v>
      </c>
      <c r="BC228" s="50"/>
      <c r="BD228" s="51"/>
      <c r="BE228" s="54">
        <v>-25608000</v>
      </c>
      <c r="BF228" s="50"/>
      <c r="BG228" s="55">
        <v>-986513000</v>
      </c>
      <c r="BH228" s="50">
        <v>-94932000</v>
      </c>
      <c r="BI228" s="51"/>
      <c r="BJ228" s="54">
        <v>-94932000</v>
      </c>
      <c r="BK228" s="50"/>
      <c r="BL228" s="56">
        <v>-94932000</v>
      </c>
    </row>
    <row r="229" spans="1:64" x14ac:dyDescent="0.2">
      <c r="A229" s="47" t="s">
        <v>724</v>
      </c>
      <c r="B229" s="47" t="s">
        <v>725</v>
      </c>
      <c r="C229" s="47">
        <v>132518</v>
      </c>
      <c r="D229" s="47" t="s">
        <v>16</v>
      </c>
      <c r="E229" s="47">
        <v>2019</v>
      </c>
      <c r="F229" s="47" t="s">
        <v>1292</v>
      </c>
      <c r="G229" s="48">
        <v>43646</v>
      </c>
      <c r="H229" s="48">
        <v>43693</v>
      </c>
      <c r="I229" s="48">
        <v>43693</v>
      </c>
      <c r="J229" s="47">
        <v>156053000</v>
      </c>
      <c r="K229" s="47">
        <v>156949000</v>
      </c>
      <c r="L229" s="47" t="s">
        <v>1822</v>
      </c>
      <c r="M229" s="49">
        <v>1175017000</v>
      </c>
      <c r="N229" s="50"/>
      <c r="O229" s="50"/>
      <c r="P229" s="51"/>
      <c r="Q229" s="52">
        <v>233224000</v>
      </c>
      <c r="R229" s="49">
        <v>70734000</v>
      </c>
      <c r="S229" s="50"/>
      <c r="T229" s="50"/>
      <c r="U229" s="51"/>
      <c r="V229" s="49">
        <v>-326343000</v>
      </c>
      <c r="W229" s="50"/>
      <c r="X229" s="50"/>
      <c r="Y229" s="50"/>
      <c r="Z229" s="51"/>
      <c r="AA229" s="52"/>
      <c r="AB229" s="53">
        <v>1152632000</v>
      </c>
      <c r="AC229" s="49">
        <v>-130498000</v>
      </c>
      <c r="AD229" s="50"/>
      <c r="AE229" s="50"/>
      <c r="AF229" s="50"/>
      <c r="AG229" s="50"/>
      <c r="AH229" s="50"/>
      <c r="AI229" s="50"/>
      <c r="AJ229" s="51"/>
      <c r="AK229" s="49">
        <v>767799000</v>
      </c>
      <c r="AL229" s="50"/>
      <c r="AM229" s="51"/>
      <c r="AN229" s="49">
        <v>-1818283000</v>
      </c>
      <c r="AO229" s="50"/>
      <c r="AP229" s="50"/>
      <c r="AQ229" s="50"/>
      <c r="AR229" s="51"/>
      <c r="AS229" s="54"/>
      <c r="AT229" s="50"/>
      <c r="AU229" s="55">
        <v>-1180982000</v>
      </c>
      <c r="AV229" s="51">
        <v>-472263000</v>
      </c>
      <c r="AW229" s="49">
        <v>1181311000</v>
      </c>
      <c r="AX229" s="51"/>
      <c r="AY229" s="52"/>
      <c r="AZ229" s="54"/>
      <c r="BA229" s="51"/>
      <c r="BB229" s="49">
        <v>-1030374000</v>
      </c>
      <c r="BC229" s="50">
        <v>64828000</v>
      </c>
      <c r="BD229" s="51">
        <v>-1095202000</v>
      </c>
      <c r="BE229" s="54">
        <v>-38679000</v>
      </c>
      <c r="BF229" s="50"/>
      <c r="BG229" s="55">
        <v>-360005000</v>
      </c>
      <c r="BH229" s="50">
        <v>-388355000</v>
      </c>
      <c r="BI229" s="51"/>
      <c r="BJ229" s="54">
        <v>-388355000</v>
      </c>
      <c r="BK229" s="50">
        <v>-33000</v>
      </c>
      <c r="BL229" s="56">
        <v>-388388000</v>
      </c>
    </row>
    <row r="230" spans="1:64" x14ac:dyDescent="0.2">
      <c r="A230" s="47" t="s">
        <v>715</v>
      </c>
      <c r="B230" s="47" t="s">
        <v>716</v>
      </c>
      <c r="C230" s="47">
        <v>384594</v>
      </c>
      <c r="D230" s="47" t="s">
        <v>16</v>
      </c>
      <c r="E230" s="47">
        <v>2018</v>
      </c>
      <c r="F230" s="47" t="s">
        <v>1292</v>
      </c>
      <c r="G230" s="48">
        <v>43465</v>
      </c>
      <c r="H230" s="48">
        <v>43503</v>
      </c>
      <c r="I230" s="48">
        <v>43503</v>
      </c>
      <c r="J230" s="47">
        <v>348000000</v>
      </c>
      <c r="K230" s="47">
        <v>349600000</v>
      </c>
      <c r="L230" s="47" t="s">
        <v>1823</v>
      </c>
      <c r="M230" s="49">
        <v>1445000000</v>
      </c>
      <c r="N230" s="50"/>
      <c r="O230" s="50"/>
      <c r="P230" s="51"/>
      <c r="Q230" s="52">
        <v>882000000</v>
      </c>
      <c r="R230" s="49">
        <v>254000000</v>
      </c>
      <c r="S230" s="50"/>
      <c r="T230" s="50"/>
      <c r="U230" s="51"/>
      <c r="V230" s="49">
        <v>389000000</v>
      </c>
      <c r="W230" s="50"/>
      <c r="X230" s="50"/>
      <c r="Y230" s="50"/>
      <c r="Z230" s="51"/>
      <c r="AA230" s="52"/>
      <c r="AB230" s="53">
        <v>2970000000</v>
      </c>
      <c r="AC230" s="49">
        <v>-877000000</v>
      </c>
      <c r="AD230" s="50"/>
      <c r="AE230" s="50"/>
      <c r="AF230" s="50"/>
      <c r="AG230" s="50"/>
      <c r="AH230" s="50"/>
      <c r="AI230" s="50"/>
      <c r="AJ230" s="51"/>
      <c r="AK230" s="49">
        <v>51000000</v>
      </c>
      <c r="AL230" s="50"/>
      <c r="AM230" s="51"/>
      <c r="AN230" s="49"/>
      <c r="AO230" s="50"/>
      <c r="AP230" s="50"/>
      <c r="AQ230" s="50"/>
      <c r="AR230" s="51"/>
      <c r="AS230" s="54">
        <v>-76000000</v>
      </c>
      <c r="AT230" s="50"/>
      <c r="AU230" s="55">
        <v>-902000000</v>
      </c>
      <c r="AV230" s="51">
        <v>-1386000000</v>
      </c>
      <c r="AW230" s="49">
        <v>66000000</v>
      </c>
      <c r="AX230" s="51"/>
      <c r="AY230" s="52"/>
      <c r="AZ230" s="54"/>
      <c r="BA230" s="51"/>
      <c r="BB230" s="49">
        <v>-738000000</v>
      </c>
      <c r="BC230" s="50"/>
      <c r="BD230" s="51"/>
      <c r="BE230" s="54">
        <v>-57000000</v>
      </c>
      <c r="BF230" s="50"/>
      <c r="BG230" s="55">
        <v>-2115000000</v>
      </c>
      <c r="BH230" s="50">
        <v>-47000000</v>
      </c>
      <c r="BI230" s="51"/>
      <c r="BJ230" s="54">
        <v>-47000000</v>
      </c>
      <c r="BK230" s="50">
        <v>-30000000</v>
      </c>
      <c r="BL230" s="56">
        <v>-77000000</v>
      </c>
    </row>
    <row r="231" spans="1:64" x14ac:dyDescent="0.2">
      <c r="A231" s="47" t="s">
        <v>721</v>
      </c>
      <c r="B231" s="47" t="s">
        <v>722</v>
      </c>
      <c r="C231" s="47">
        <v>88392</v>
      </c>
      <c r="D231" s="47" t="s">
        <v>16</v>
      </c>
      <c r="E231" s="47">
        <v>2018</v>
      </c>
      <c r="F231" s="47" t="s">
        <v>1292</v>
      </c>
      <c r="G231" s="48">
        <v>43465</v>
      </c>
      <c r="H231" s="48">
        <v>43504</v>
      </c>
      <c r="I231" s="48">
        <v>43504</v>
      </c>
      <c r="J231" s="47">
        <v>2216000000</v>
      </c>
      <c r="K231" s="47">
        <v>2216000000</v>
      </c>
      <c r="L231" s="47" t="s">
        <v>1824</v>
      </c>
      <c r="M231" s="49">
        <v>1919000000</v>
      </c>
      <c r="N231" s="50"/>
      <c r="O231" s="50"/>
      <c r="P231" s="51"/>
      <c r="Q231" s="52">
        <v>2297000000</v>
      </c>
      <c r="R231" s="49">
        <v>428000000</v>
      </c>
      <c r="S231" s="50"/>
      <c r="T231" s="50"/>
      <c r="U231" s="51"/>
      <c r="V231" s="49">
        <v>399000000</v>
      </c>
      <c r="W231" s="50"/>
      <c r="X231" s="50"/>
      <c r="Y231" s="50"/>
      <c r="Z231" s="51"/>
      <c r="AA231" s="52"/>
      <c r="AB231" s="53">
        <v>5043000000</v>
      </c>
      <c r="AC231" s="49">
        <v>-2924000000</v>
      </c>
      <c r="AD231" s="50"/>
      <c r="AE231" s="50"/>
      <c r="AF231" s="50"/>
      <c r="AG231" s="50"/>
      <c r="AH231" s="50"/>
      <c r="AI231" s="50"/>
      <c r="AJ231" s="51"/>
      <c r="AK231" s="49"/>
      <c r="AL231" s="50"/>
      <c r="AM231" s="51"/>
      <c r="AN231" s="49">
        <v>-348000000</v>
      </c>
      <c r="AO231" s="50"/>
      <c r="AP231" s="50"/>
      <c r="AQ231" s="50"/>
      <c r="AR231" s="51"/>
      <c r="AS231" s="54">
        <v>3204000000</v>
      </c>
      <c r="AT231" s="50"/>
      <c r="AU231" s="55">
        <v>-68000000</v>
      </c>
      <c r="AV231" s="51">
        <v>-1774000000</v>
      </c>
      <c r="AW231" s="49">
        <v>160000000</v>
      </c>
      <c r="AX231" s="51"/>
      <c r="AY231" s="52"/>
      <c r="AZ231" s="54"/>
      <c r="BA231" s="51"/>
      <c r="BB231" s="49">
        <v>-273000000</v>
      </c>
      <c r="BC231" s="50"/>
      <c r="BD231" s="51"/>
      <c r="BE231" s="54">
        <v>63000000</v>
      </c>
      <c r="BF231" s="50"/>
      <c r="BG231" s="55">
        <v>-1824000000</v>
      </c>
      <c r="BH231" s="50">
        <v>3151000000</v>
      </c>
      <c r="BI231" s="51"/>
      <c r="BJ231" s="54">
        <v>3151000000</v>
      </c>
      <c r="BK231" s="50">
        <v>-146000000</v>
      </c>
      <c r="BL231" s="56">
        <v>3005000000</v>
      </c>
    </row>
    <row r="232" spans="1:64" x14ac:dyDescent="0.2">
      <c r="A232" s="47" t="s">
        <v>248</v>
      </c>
      <c r="B232" s="47" t="s">
        <v>249</v>
      </c>
      <c r="C232" s="47">
        <v>327637</v>
      </c>
      <c r="D232" s="47" t="s">
        <v>16</v>
      </c>
      <c r="E232" s="47">
        <v>2018</v>
      </c>
      <c r="F232" s="47" t="s">
        <v>1292</v>
      </c>
      <c r="G232" s="48">
        <v>43524</v>
      </c>
      <c r="H232" s="48">
        <v>43574</v>
      </c>
      <c r="I232" s="48">
        <v>43574</v>
      </c>
      <c r="J232" s="47">
        <v>174463000</v>
      </c>
      <c r="K232" s="47">
        <v>175884000</v>
      </c>
      <c r="L232" s="47" t="s">
        <v>1825</v>
      </c>
      <c r="M232" s="49">
        <v>842413000</v>
      </c>
      <c r="N232" s="50"/>
      <c r="O232" s="50"/>
      <c r="P232" s="51"/>
      <c r="Q232" s="52">
        <v>182247000</v>
      </c>
      <c r="R232" s="49">
        <v>297921000</v>
      </c>
      <c r="S232" s="50">
        <v>75011000</v>
      </c>
      <c r="T232" s="50">
        <v>2300000</v>
      </c>
      <c r="U232" s="51">
        <v>220610000</v>
      </c>
      <c r="V232" s="49">
        <v>-1159610000</v>
      </c>
      <c r="W232" s="50">
        <v>-6529000</v>
      </c>
      <c r="X232" s="50">
        <v>-128761000</v>
      </c>
      <c r="Y232" s="50"/>
      <c r="Z232" s="51">
        <v>-1024320000</v>
      </c>
      <c r="AA232" s="52"/>
      <c r="AB232" s="53">
        <v>162971000</v>
      </c>
      <c r="AC232" s="49">
        <v>-303944000</v>
      </c>
      <c r="AD232" s="50">
        <v>692000</v>
      </c>
      <c r="AE232" s="50">
        <v>692000</v>
      </c>
      <c r="AF232" s="50"/>
      <c r="AG232" s="50"/>
      <c r="AH232" s="50"/>
      <c r="AI232" s="50"/>
      <c r="AJ232" s="51">
        <v>-304636000</v>
      </c>
      <c r="AK232" s="49">
        <v>-6147000</v>
      </c>
      <c r="AL232" s="50"/>
      <c r="AM232" s="51"/>
      <c r="AN232" s="49"/>
      <c r="AO232" s="50"/>
      <c r="AP232" s="50"/>
      <c r="AQ232" s="50"/>
      <c r="AR232" s="51"/>
      <c r="AS232" s="54">
        <v>1578000</v>
      </c>
      <c r="AT232" s="50"/>
      <c r="AU232" s="55">
        <v>-308513000</v>
      </c>
      <c r="AV232" s="51"/>
      <c r="AW232" s="49">
        <v>158890000</v>
      </c>
      <c r="AX232" s="51">
        <v>1002000</v>
      </c>
      <c r="AY232" s="52">
        <v>157888000</v>
      </c>
      <c r="AZ232" s="54">
        <v>-4156612000</v>
      </c>
      <c r="BA232" s="51">
        <v>4314500000</v>
      </c>
      <c r="BB232" s="49">
        <v>-846596000</v>
      </c>
      <c r="BC232" s="50">
        <v>58130000</v>
      </c>
      <c r="BD232" s="51">
        <v>-904726000</v>
      </c>
      <c r="BE232" s="54">
        <v>873727000</v>
      </c>
      <c r="BF232" s="50"/>
      <c r="BG232" s="55">
        <v>186021000</v>
      </c>
      <c r="BH232" s="50">
        <v>40479000</v>
      </c>
      <c r="BI232" s="51"/>
      <c r="BJ232" s="54">
        <v>40479000</v>
      </c>
      <c r="BK232" s="50"/>
      <c r="BL232" s="56">
        <v>40479000</v>
      </c>
    </row>
    <row r="233" spans="1:64" x14ac:dyDescent="0.2">
      <c r="A233" s="47" t="s">
        <v>310</v>
      </c>
      <c r="B233" s="47" t="s">
        <v>311</v>
      </c>
      <c r="C233" s="47">
        <v>82117</v>
      </c>
      <c r="D233" s="47" t="s">
        <v>16</v>
      </c>
      <c r="E233" s="47">
        <v>2018</v>
      </c>
      <c r="F233" s="47" t="s">
        <v>1292</v>
      </c>
      <c r="G233" s="48">
        <v>43465</v>
      </c>
      <c r="H233" s="48">
        <v>43517</v>
      </c>
      <c r="I233" s="48">
        <v>43517</v>
      </c>
      <c r="J233" s="47">
        <v>4259000000</v>
      </c>
      <c r="K233" s="47">
        <v>4299000000</v>
      </c>
      <c r="L233" s="47" t="s">
        <v>1826</v>
      </c>
      <c r="M233" s="49">
        <v>6727000000</v>
      </c>
      <c r="N233" s="50">
        <v>6476000000</v>
      </c>
      <c r="O233" s="50">
        <v>251000000</v>
      </c>
      <c r="P233" s="51"/>
      <c r="Q233" s="52">
        <v>1086000000</v>
      </c>
      <c r="R233" s="49">
        <v>709000000</v>
      </c>
      <c r="S233" s="50">
        <v>225000000</v>
      </c>
      <c r="T233" s="50">
        <v>-450000000</v>
      </c>
      <c r="U233" s="51">
        <v>934000000</v>
      </c>
      <c r="V233" s="49">
        <v>-1202000000</v>
      </c>
      <c r="W233" s="50"/>
      <c r="X233" s="50"/>
      <c r="Y233" s="50"/>
      <c r="Z233" s="51"/>
      <c r="AA233" s="52"/>
      <c r="AB233" s="53">
        <v>7320000000</v>
      </c>
      <c r="AC233" s="49">
        <v>-1102000000</v>
      </c>
      <c r="AD233" s="50">
        <v>245000000</v>
      </c>
      <c r="AE233" s="50">
        <v>245000000</v>
      </c>
      <c r="AF233" s="50"/>
      <c r="AG233" s="50">
        <v>-1347000000</v>
      </c>
      <c r="AH233" s="50">
        <v>-1347000000</v>
      </c>
      <c r="AI233" s="50"/>
      <c r="AJ233" s="51"/>
      <c r="AK233" s="49"/>
      <c r="AL233" s="50"/>
      <c r="AM233" s="51"/>
      <c r="AN233" s="49">
        <v>7510000000</v>
      </c>
      <c r="AO233" s="50">
        <v>16339000000</v>
      </c>
      <c r="AP233" s="50">
        <v>-7789000000</v>
      </c>
      <c r="AQ233" s="50"/>
      <c r="AR233" s="51">
        <v>-1040000000</v>
      </c>
      <c r="AS233" s="54">
        <v>-60000000</v>
      </c>
      <c r="AT233" s="50"/>
      <c r="AU233" s="55">
        <v>6348000000</v>
      </c>
      <c r="AV233" s="51">
        <v>-6644000000</v>
      </c>
      <c r="AW233" s="49">
        <v>-3229000000</v>
      </c>
      <c r="AX233" s="51"/>
      <c r="AY233" s="52"/>
      <c r="AZ233" s="54"/>
      <c r="BA233" s="51"/>
      <c r="BB233" s="49">
        <v>-436000000</v>
      </c>
      <c r="BC233" s="50">
        <v>1476000000</v>
      </c>
      <c r="BD233" s="51">
        <v>-1912000000</v>
      </c>
      <c r="BE233" s="54">
        <v>-243000000</v>
      </c>
      <c r="BF233" s="50"/>
      <c r="BG233" s="55">
        <v>-10552000000</v>
      </c>
      <c r="BH233" s="50">
        <v>3116000000</v>
      </c>
      <c r="BI233" s="51">
        <v>91000000</v>
      </c>
      <c r="BJ233" s="54">
        <v>3207000000</v>
      </c>
      <c r="BK233" s="50">
        <v>-262000000</v>
      </c>
      <c r="BL233" s="56">
        <v>2945000000</v>
      </c>
    </row>
    <row r="234" spans="1:64" x14ac:dyDescent="0.2">
      <c r="A234" s="47" t="s">
        <v>733</v>
      </c>
      <c r="B234" s="47" t="s">
        <v>734</v>
      </c>
      <c r="C234" s="47">
        <v>258154</v>
      </c>
      <c r="D234" s="47" t="s">
        <v>16</v>
      </c>
      <c r="E234" s="47">
        <v>2018</v>
      </c>
      <c r="F234" s="47" t="s">
        <v>1292</v>
      </c>
      <c r="G234" s="48">
        <v>43524</v>
      </c>
      <c r="H234" s="48">
        <v>43557</v>
      </c>
      <c r="I234" s="48">
        <v>43557</v>
      </c>
      <c r="J234" s="47">
        <v>810000000</v>
      </c>
      <c r="K234" s="47">
        <v>818000000</v>
      </c>
      <c r="L234" s="47" t="s">
        <v>1827</v>
      </c>
      <c r="M234" s="49">
        <v>3078000000</v>
      </c>
      <c r="N234" s="50"/>
      <c r="O234" s="50"/>
      <c r="P234" s="51"/>
      <c r="Q234" s="52">
        <v>2465000000</v>
      </c>
      <c r="R234" s="49">
        <v>-1637000000</v>
      </c>
      <c r="S234" s="50">
        <v>154000000</v>
      </c>
      <c r="T234" s="50">
        <v>-45000000</v>
      </c>
      <c r="U234" s="51">
        <v>-1746000000</v>
      </c>
      <c r="V234" s="49">
        <v>258000000</v>
      </c>
      <c r="W234" s="50">
        <v>-208000000</v>
      </c>
      <c r="X234" s="50">
        <v>-374000000</v>
      </c>
      <c r="Y234" s="50">
        <v>213000000</v>
      </c>
      <c r="Z234" s="51">
        <v>627000000</v>
      </c>
      <c r="AA234" s="52"/>
      <c r="AB234" s="53">
        <v>4164000000</v>
      </c>
      <c r="AC234" s="49">
        <v>-2882000000</v>
      </c>
      <c r="AD234" s="50">
        <v>85000000</v>
      </c>
      <c r="AE234" s="50">
        <v>85000000</v>
      </c>
      <c r="AF234" s="50"/>
      <c r="AG234" s="50">
        <v>-2967000000</v>
      </c>
      <c r="AH234" s="50">
        <v>-2967000000</v>
      </c>
      <c r="AI234" s="50"/>
      <c r="AJ234" s="51"/>
      <c r="AK234" s="49">
        <v>-392000000</v>
      </c>
      <c r="AL234" s="50"/>
      <c r="AM234" s="51"/>
      <c r="AN234" s="49">
        <v>1928000000</v>
      </c>
      <c r="AO234" s="50"/>
      <c r="AP234" s="50"/>
      <c r="AQ234" s="50"/>
      <c r="AR234" s="51"/>
      <c r="AS234" s="54">
        <v>160000000</v>
      </c>
      <c r="AT234" s="50"/>
      <c r="AU234" s="55">
        <v>-1186000000</v>
      </c>
      <c r="AV234" s="51">
        <v>-437000000</v>
      </c>
      <c r="AW234" s="49">
        <v>-457000000</v>
      </c>
      <c r="AX234" s="51">
        <v>-1321000000</v>
      </c>
      <c r="AY234" s="52">
        <v>864000000</v>
      </c>
      <c r="AZ234" s="54">
        <v>-1372000000</v>
      </c>
      <c r="BA234" s="51">
        <v>2236000000</v>
      </c>
      <c r="BB234" s="49">
        <v>-1945000000</v>
      </c>
      <c r="BC234" s="50">
        <v>65000000</v>
      </c>
      <c r="BD234" s="51">
        <v>-2010000000</v>
      </c>
      <c r="BE234" s="54">
        <v>-57000000</v>
      </c>
      <c r="BF234" s="50"/>
      <c r="BG234" s="55">
        <v>-2896000000</v>
      </c>
      <c r="BH234" s="50">
        <v>82000000</v>
      </c>
      <c r="BI234" s="51"/>
      <c r="BJ234" s="54">
        <v>82000000</v>
      </c>
      <c r="BK234" s="50"/>
      <c r="BL234" s="56">
        <v>82000000</v>
      </c>
    </row>
    <row r="235" spans="1:64" x14ac:dyDescent="0.2">
      <c r="A235" s="47" t="s">
        <v>727</v>
      </c>
      <c r="B235" s="47" t="s">
        <v>728</v>
      </c>
      <c r="C235" s="47">
        <v>186130</v>
      </c>
      <c r="D235" s="47" t="s">
        <v>16</v>
      </c>
      <c r="E235" s="47">
        <v>2018</v>
      </c>
      <c r="F235" s="47" t="s">
        <v>1292</v>
      </c>
      <c r="G235" s="48">
        <v>43524</v>
      </c>
      <c r="H235" s="48">
        <v>43546</v>
      </c>
      <c r="I235" s="48">
        <v>43546</v>
      </c>
      <c r="J235" s="47">
        <v>164000000</v>
      </c>
      <c r="K235" s="47">
        <v>165000000</v>
      </c>
      <c r="L235" s="47" t="s">
        <v>1828</v>
      </c>
      <c r="M235" s="49">
        <v>801000000</v>
      </c>
      <c r="N235" s="50"/>
      <c r="O235" s="50"/>
      <c r="P235" s="51"/>
      <c r="Q235" s="52">
        <v>964000000</v>
      </c>
      <c r="R235" s="49">
        <v>209000000</v>
      </c>
      <c r="S235" s="50"/>
      <c r="T235" s="50"/>
      <c r="U235" s="51"/>
      <c r="V235" s="49">
        <v>133000000</v>
      </c>
      <c r="W235" s="50"/>
      <c r="X235" s="50"/>
      <c r="Y235" s="50"/>
      <c r="Z235" s="51"/>
      <c r="AA235" s="52"/>
      <c r="AB235" s="53">
        <v>2107000000</v>
      </c>
      <c r="AC235" s="49">
        <v>-578000000</v>
      </c>
      <c r="AD235" s="50"/>
      <c r="AE235" s="50"/>
      <c r="AF235" s="50"/>
      <c r="AG235" s="50"/>
      <c r="AH235" s="50"/>
      <c r="AI235" s="50"/>
      <c r="AJ235" s="51"/>
      <c r="AK235" s="49"/>
      <c r="AL235" s="50"/>
      <c r="AM235" s="51"/>
      <c r="AN235" s="49"/>
      <c r="AO235" s="50"/>
      <c r="AP235" s="50"/>
      <c r="AQ235" s="50"/>
      <c r="AR235" s="51"/>
      <c r="AS235" s="54">
        <v>6000000</v>
      </c>
      <c r="AT235" s="50"/>
      <c r="AU235" s="55">
        <v>-572000000</v>
      </c>
      <c r="AV235" s="51">
        <v>-400000000</v>
      </c>
      <c r="AW235" s="49">
        <v>-1149000000</v>
      </c>
      <c r="AX235" s="51"/>
      <c r="AY235" s="52"/>
      <c r="AZ235" s="54"/>
      <c r="BA235" s="51"/>
      <c r="BB235" s="49">
        <v>-360000000</v>
      </c>
      <c r="BC235" s="50"/>
      <c r="BD235" s="51"/>
      <c r="BE235" s="54">
        <v>0</v>
      </c>
      <c r="BF235" s="50"/>
      <c r="BG235" s="55">
        <v>-1909000000</v>
      </c>
      <c r="BH235" s="50">
        <v>-374000000</v>
      </c>
      <c r="BI235" s="51"/>
      <c r="BJ235" s="54">
        <v>-374000000</v>
      </c>
      <c r="BK235" s="50"/>
      <c r="BL235" s="56">
        <v>-374000000</v>
      </c>
    </row>
    <row r="236" spans="1:64" x14ac:dyDescent="0.2">
      <c r="A236" s="47" t="s">
        <v>706</v>
      </c>
      <c r="B236" s="47" t="s">
        <v>707</v>
      </c>
      <c r="C236" s="47">
        <v>99395</v>
      </c>
      <c r="D236" s="47" t="s">
        <v>16</v>
      </c>
      <c r="E236" s="47">
        <v>2018</v>
      </c>
      <c r="F236" s="47" t="s">
        <v>1292</v>
      </c>
      <c r="G236" s="48">
        <v>43465</v>
      </c>
      <c r="H236" s="48">
        <v>43490</v>
      </c>
      <c r="I236" s="48">
        <v>43490</v>
      </c>
      <c r="J236" s="47">
        <v>101852000</v>
      </c>
      <c r="K236" s="47">
        <v>102270000</v>
      </c>
      <c r="L236" s="47" t="s">
        <v>1829</v>
      </c>
      <c r="M236" s="49">
        <v>629400000</v>
      </c>
      <c r="N236" s="50"/>
      <c r="O236" s="50"/>
      <c r="P236" s="51"/>
      <c r="Q236" s="52">
        <v>346700000</v>
      </c>
      <c r="R236" s="49">
        <v>64100000</v>
      </c>
      <c r="S236" s="50"/>
      <c r="T236" s="50"/>
      <c r="U236" s="51"/>
      <c r="V236" s="49">
        <v>-94500000</v>
      </c>
      <c r="W236" s="50"/>
      <c r="X236" s="50"/>
      <c r="Y236" s="50"/>
      <c r="Z236" s="51"/>
      <c r="AA236" s="52"/>
      <c r="AB236" s="53">
        <v>945700000</v>
      </c>
      <c r="AC236" s="49">
        <v>-511600000</v>
      </c>
      <c r="AD236" s="50"/>
      <c r="AE236" s="50"/>
      <c r="AF236" s="50"/>
      <c r="AG236" s="50"/>
      <c r="AH236" s="50"/>
      <c r="AI236" s="50"/>
      <c r="AJ236" s="51"/>
      <c r="AK236" s="49"/>
      <c r="AL236" s="50"/>
      <c r="AM236" s="51"/>
      <c r="AN236" s="49">
        <v>-19200000</v>
      </c>
      <c r="AO236" s="50"/>
      <c r="AP236" s="50"/>
      <c r="AQ236" s="50"/>
      <c r="AR236" s="51"/>
      <c r="AS236" s="54">
        <v>-121100000</v>
      </c>
      <c r="AT236" s="50"/>
      <c r="AU236" s="55">
        <v>-651900000</v>
      </c>
      <c r="AV236" s="51">
        <v>-147500000</v>
      </c>
      <c r="AW236" s="49">
        <v>69800000</v>
      </c>
      <c r="AX236" s="51"/>
      <c r="AY236" s="52"/>
      <c r="AZ236" s="54"/>
      <c r="BA236" s="51"/>
      <c r="BB236" s="49">
        <v>-241700000</v>
      </c>
      <c r="BC236" s="50"/>
      <c r="BD236" s="51"/>
      <c r="BE236" s="54">
        <v>-8000000</v>
      </c>
      <c r="BF236" s="50"/>
      <c r="BG236" s="55">
        <v>-327400000</v>
      </c>
      <c r="BH236" s="50">
        <v>-33600000</v>
      </c>
      <c r="BI236" s="51"/>
      <c r="BJ236" s="54">
        <v>-33600000</v>
      </c>
      <c r="BK236" s="50"/>
      <c r="BL236" s="56">
        <v>-33600000</v>
      </c>
    </row>
    <row r="237" spans="1:64" x14ac:dyDescent="0.2">
      <c r="A237" s="47" t="s">
        <v>736</v>
      </c>
      <c r="B237" s="47" t="s">
        <v>737</v>
      </c>
      <c r="C237" s="47">
        <v>185942</v>
      </c>
      <c r="D237" s="47" t="s">
        <v>16</v>
      </c>
      <c r="E237" s="47">
        <v>2018</v>
      </c>
      <c r="F237" s="47" t="s">
        <v>1292</v>
      </c>
      <c r="G237" s="48">
        <v>43524</v>
      </c>
      <c r="H237" s="48">
        <v>43546</v>
      </c>
      <c r="I237" s="48">
        <v>43546</v>
      </c>
      <c r="J237" s="47">
        <v>276000000</v>
      </c>
      <c r="K237" s="47">
        <v>279000000</v>
      </c>
      <c r="L237" s="47" t="s">
        <v>1830</v>
      </c>
      <c r="M237" s="49">
        <v>644000000</v>
      </c>
      <c r="N237" s="50"/>
      <c r="O237" s="50"/>
      <c r="P237" s="51"/>
      <c r="Q237" s="52">
        <v>547000000</v>
      </c>
      <c r="R237" s="49">
        <v>243000000</v>
      </c>
      <c r="S237" s="50">
        <v>97000000</v>
      </c>
      <c r="T237" s="50">
        <v>-52000000</v>
      </c>
      <c r="U237" s="51">
        <v>198000000</v>
      </c>
      <c r="V237" s="49">
        <v>6000000</v>
      </c>
      <c r="W237" s="50"/>
      <c r="X237" s="50">
        <v>-40000000</v>
      </c>
      <c r="Y237" s="50">
        <v>29000000</v>
      </c>
      <c r="Z237" s="51">
        <v>17000000</v>
      </c>
      <c r="AA237" s="52"/>
      <c r="AB237" s="53">
        <v>1440000000</v>
      </c>
      <c r="AC237" s="49">
        <v>-629000000</v>
      </c>
      <c r="AD237" s="50"/>
      <c r="AE237" s="50"/>
      <c r="AF237" s="50"/>
      <c r="AG237" s="50">
        <v>-629000000</v>
      </c>
      <c r="AH237" s="50">
        <v>-629000000</v>
      </c>
      <c r="AI237" s="50"/>
      <c r="AJ237" s="51">
        <v>0</v>
      </c>
      <c r="AK237" s="49">
        <v>0</v>
      </c>
      <c r="AL237" s="50"/>
      <c r="AM237" s="51"/>
      <c r="AN237" s="49">
        <v>0</v>
      </c>
      <c r="AO237" s="50"/>
      <c r="AP237" s="50"/>
      <c r="AQ237" s="50"/>
      <c r="AR237" s="51">
        <v>0</v>
      </c>
      <c r="AS237" s="54">
        <v>20000000</v>
      </c>
      <c r="AT237" s="50"/>
      <c r="AU237" s="55">
        <v>-609000000</v>
      </c>
      <c r="AV237" s="51">
        <v>-666000000</v>
      </c>
      <c r="AW237" s="49">
        <v>-52000000</v>
      </c>
      <c r="AX237" s="51"/>
      <c r="AY237" s="52"/>
      <c r="AZ237" s="54"/>
      <c r="BA237" s="51"/>
      <c r="BB237" s="49">
        <v>-197000000</v>
      </c>
      <c r="BC237" s="50">
        <v>1000000</v>
      </c>
      <c r="BD237" s="51">
        <v>-198000000</v>
      </c>
      <c r="BE237" s="54">
        <v>-20000000</v>
      </c>
      <c r="BF237" s="50"/>
      <c r="BG237" s="55">
        <v>-935000000</v>
      </c>
      <c r="BH237" s="50">
        <v>-104000000</v>
      </c>
      <c r="BI237" s="51"/>
      <c r="BJ237" s="54">
        <v>-104000000</v>
      </c>
      <c r="BK237" s="50">
        <v>2000000</v>
      </c>
      <c r="BL237" s="56">
        <v>-102000000</v>
      </c>
    </row>
    <row r="238" spans="1:64" x14ac:dyDescent="0.2">
      <c r="A238" s="47" t="s">
        <v>748</v>
      </c>
      <c r="B238" s="47" t="s">
        <v>749</v>
      </c>
      <c r="C238" s="47">
        <v>902720</v>
      </c>
      <c r="D238" s="47" t="s">
        <v>16</v>
      </c>
      <c r="E238" s="47">
        <v>2018</v>
      </c>
      <c r="F238" s="47" t="s">
        <v>1292</v>
      </c>
      <c r="G238" s="48">
        <v>43496</v>
      </c>
      <c r="H238" s="48">
        <v>43515</v>
      </c>
      <c r="I238" s="48">
        <v>43515</v>
      </c>
      <c r="J238" s="47">
        <v>151000000</v>
      </c>
      <c r="K238" s="47">
        <v>153000000</v>
      </c>
      <c r="L238" s="47" t="s">
        <v>1831</v>
      </c>
      <c r="M238" s="49">
        <v>582000000</v>
      </c>
      <c r="N238" s="50"/>
      <c r="O238" s="50"/>
      <c r="P238" s="51"/>
      <c r="Q238" s="52">
        <v>257000000</v>
      </c>
      <c r="R238" s="49">
        <v>69000000</v>
      </c>
      <c r="S238" s="50"/>
      <c r="T238" s="50"/>
      <c r="U238" s="51"/>
      <c r="V238" s="49">
        <v>-140000000</v>
      </c>
      <c r="W238" s="50"/>
      <c r="X238" s="50"/>
      <c r="Y238" s="50"/>
      <c r="Z238" s="51"/>
      <c r="AA238" s="52"/>
      <c r="AB238" s="53">
        <v>768000000</v>
      </c>
      <c r="AC238" s="49">
        <v>-73000000</v>
      </c>
      <c r="AD238" s="50"/>
      <c r="AE238" s="50"/>
      <c r="AF238" s="50"/>
      <c r="AG238" s="50"/>
      <c r="AH238" s="50"/>
      <c r="AI238" s="50"/>
      <c r="AJ238" s="51"/>
      <c r="AK238" s="49"/>
      <c r="AL238" s="50"/>
      <c r="AM238" s="51"/>
      <c r="AN238" s="49">
        <v>-81000000</v>
      </c>
      <c r="AO238" s="50"/>
      <c r="AP238" s="50"/>
      <c r="AQ238" s="50"/>
      <c r="AR238" s="51"/>
      <c r="AS238" s="54">
        <v>40000000</v>
      </c>
      <c r="AT238" s="50"/>
      <c r="AU238" s="55">
        <v>-114000000</v>
      </c>
      <c r="AV238" s="51">
        <v>-198000000</v>
      </c>
      <c r="AW238" s="49">
        <v>-59000000</v>
      </c>
      <c r="AX238" s="51"/>
      <c r="AY238" s="52"/>
      <c r="AZ238" s="54"/>
      <c r="BA238" s="51"/>
      <c r="BB238" s="49">
        <v>-424000000</v>
      </c>
      <c r="BC238" s="50">
        <v>14000000</v>
      </c>
      <c r="BD238" s="51">
        <v>-438000000</v>
      </c>
      <c r="BE238" s="54">
        <v>-26000000</v>
      </c>
      <c r="BF238" s="50"/>
      <c r="BG238" s="55">
        <v>-707000000</v>
      </c>
      <c r="BH238" s="50">
        <v>-53000000</v>
      </c>
      <c r="BI238" s="51">
        <v>0</v>
      </c>
      <c r="BJ238" s="54">
        <v>-53000000</v>
      </c>
      <c r="BK238" s="50"/>
      <c r="BL238" s="56">
        <v>-53000000</v>
      </c>
    </row>
    <row r="239" spans="1:64" x14ac:dyDescent="0.2">
      <c r="A239" s="47" t="s">
        <v>745</v>
      </c>
      <c r="B239" s="47" t="s">
        <v>746</v>
      </c>
      <c r="C239" s="47">
        <v>378178</v>
      </c>
      <c r="D239" s="47" t="s">
        <v>16</v>
      </c>
      <c r="E239" s="47">
        <v>2018</v>
      </c>
      <c r="F239" s="47" t="s">
        <v>1292</v>
      </c>
      <c r="G239" s="48">
        <v>43465</v>
      </c>
      <c r="H239" s="48">
        <v>43523</v>
      </c>
      <c r="I239" s="48">
        <v>43523</v>
      </c>
      <c r="J239" s="47">
        <v>134300000</v>
      </c>
      <c r="K239" s="47">
        <v>135200000</v>
      </c>
      <c r="L239" s="47" t="s">
        <v>1832</v>
      </c>
      <c r="M239" s="49">
        <v>306100000</v>
      </c>
      <c r="N239" s="50"/>
      <c r="O239" s="50"/>
      <c r="P239" s="51"/>
      <c r="Q239" s="52">
        <v>136100000</v>
      </c>
      <c r="R239" s="49">
        <v>44100000</v>
      </c>
      <c r="S239" s="50"/>
      <c r="T239" s="50"/>
      <c r="U239" s="51"/>
      <c r="V239" s="49">
        <v>-46000000</v>
      </c>
      <c r="W239" s="50"/>
      <c r="X239" s="50"/>
      <c r="Y239" s="50"/>
      <c r="Z239" s="51"/>
      <c r="AA239" s="52"/>
      <c r="AB239" s="53">
        <v>440300000</v>
      </c>
      <c r="AC239" s="49">
        <v>-159600000</v>
      </c>
      <c r="AD239" s="50"/>
      <c r="AE239" s="50"/>
      <c r="AF239" s="50"/>
      <c r="AG239" s="50"/>
      <c r="AH239" s="50"/>
      <c r="AI239" s="50"/>
      <c r="AJ239" s="51"/>
      <c r="AK239" s="49"/>
      <c r="AL239" s="50"/>
      <c r="AM239" s="51"/>
      <c r="AN239" s="49">
        <v>-104300000</v>
      </c>
      <c r="AO239" s="50"/>
      <c r="AP239" s="50"/>
      <c r="AQ239" s="50"/>
      <c r="AR239" s="51"/>
      <c r="AS239" s="54">
        <v>-13900000</v>
      </c>
      <c r="AT239" s="50"/>
      <c r="AU239" s="55">
        <v>-277800000</v>
      </c>
      <c r="AV239" s="51">
        <v>-193700000</v>
      </c>
      <c r="AW239" s="49">
        <v>-85800000</v>
      </c>
      <c r="AX239" s="51"/>
      <c r="AY239" s="52"/>
      <c r="AZ239" s="54"/>
      <c r="BA239" s="51"/>
      <c r="BB239" s="49">
        <v>-107600000</v>
      </c>
      <c r="BC239" s="50"/>
      <c r="BD239" s="51"/>
      <c r="BE239" s="54">
        <v>-9800000</v>
      </c>
      <c r="BF239" s="50"/>
      <c r="BG239" s="55">
        <v>-396900000</v>
      </c>
      <c r="BH239" s="50">
        <v>-234400000</v>
      </c>
      <c r="BI239" s="51"/>
      <c r="BJ239" s="54">
        <v>-234400000</v>
      </c>
      <c r="BK239" s="50">
        <v>-23600000</v>
      </c>
      <c r="BL239" s="56">
        <v>-258000000</v>
      </c>
    </row>
    <row r="240" spans="1:64" x14ac:dyDescent="0.2">
      <c r="A240" s="47" t="s">
        <v>739</v>
      </c>
      <c r="B240" s="47" t="s">
        <v>740</v>
      </c>
      <c r="C240" s="47">
        <v>378177</v>
      </c>
      <c r="D240" s="47" t="s">
        <v>16</v>
      </c>
      <c r="E240" s="47">
        <v>2018</v>
      </c>
      <c r="F240" s="47" t="s">
        <v>1292</v>
      </c>
      <c r="G240" s="48">
        <v>43465</v>
      </c>
      <c r="H240" s="48">
        <v>43524</v>
      </c>
      <c r="I240" s="48">
        <v>43524</v>
      </c>
      <c r="J240" s="47">
        <v>101400000</v>
      </c>
      <c r="K240" s="47">
        <v>102600000</v>
      </c>
      <c r="L240" s="47" t="s">
        <v>1833</v>
      </c>
      <c r="M240" s="49">
        <v>883900000</v>
      </c>
      <c r="N240" s="50"/>
      <c r="O240" s="50"/>
      <c r="P240" s="51"/>
      <c r="Q240" s="52">
        <v>552100000</v>
      </c>
      <c r="R240" s="49">
        <v>124600000</v>
      </c>
      <c r="S240" s="50">
        <v>91600000</v>
      </c>
      <c r="T240" s="50">
        <v>22200000</v>
      </c>
      <c r="U240" s="51">
        <v>10800000</v>
      </c>
      <c r="V240" s="49">
        <v>-70300000</v>
      </c>
      <c r="W240" s="50">
        <v>50200000</v>
      </c>
      <c r="X240" s="50">
        <v>-18900000</v>
      </c>
      <c r="Y240" s="50">
        <v>43300000</v>
      </c>
      <c r="Z240" s="51">
        <v>-144900000</v>
      </c>
      <c r="AA240" s="52"/>
      <c r="AB240" s="53">
        <v>1490300000</v>
      </c>
      <c r="AC240" s="49">
        <v>-329700000</v>
      </c>
      <c r="AD240" s="50">
        <v>50100000</v>
      </c>
      <c r="AE240" s="50"/>
      <c r="AF240" s="50"/>
      <c r="AG240" s="50">
        <v>0</v>
      </c>
      <c r="AH240" s="50"/>
      <c r="AI240" s="50">
        <v>0</v>
      </c>
      <c r="AJ240" s="51">
        <v>-379800000</v>
      </c>
      <c r="AK240" s="49"/>
      <c r="AL240" s="50"/>
      <c r="AM240" s="51"/>
      <c r="AN240" s="49">
        <v>-136400000</v>
      </c>
      <c r="AO240" s="50">
        <v>3700000</v>
      </c>
      <c r="AP240" s="50">
        <v>-22300000</v>
      </c>
      <c r="AQ240" s="50"/>
      <c r="AR240" s="51">
        <v>-117800000</v>
      </c>
      <c r="AS240" s="54">
        <v>672800000</v>
      </c>
      <c r="AT240" s="50"/>
      <c r="AU240" s="55">
        <v>206700000</v>
      </c>
      <c r="AV240" s="51"/>
      <c r="AW240" s="49">
        <v>-704600000</v>
      </c>
      <c r="AX240" s="51"/>
      <c r="AY240" s="52"/>
      <c r="AZ240" s="54"/>
      <c r="BA240" s="51"/>
      <c r="BB240" s="49">
        <v>-630900000</v>
      </c>
      <c r="BC240" s="50">
        <v>69100000</v>
      </c>
      <c r="BD240" s="51">
        <v>-700000000</v>
      </c>
      <c r="BE240" s="54">
        <v>-239300000</v>
      </c>
      <c r="BF240" s="50"/>
      <c r="BG240" s="55">
        <v>-1574800000</v>
      </c>
      <c r="BH240" s="50">
        <v>122200000</v>
      </c>
      <c r="BI240" s="51"/>
      <c r="BJ240" s="54">
        <v>122200000</v>
      </c>
      <c r="BK240" s="50">
        <v>-12000000</v>
      </c>
      <c r="BL240" s="56">
        <v>110200000</v>
      </c>
    </row>
    <row r="241" spans="1:64" x14ac:dyDescent="0.2">
      <c r="A241" s="47" t="s">
        <v>757</v>
      </c>
      <c r="B241" s="47" t="s">
        <v>758</v>
      </c>
      <c r="C241" s="47">
        <v>124743</v>
      </c>
      <c r="D241" s="47" t="s">
        <v>16</v>
      </c>
      <c r="E241" s="47">
        <v>2018</v>
      </c>
      <c r="F241" s="47" t="s">
        <v>1292</v>
      </c>
      <c r="G241" s="48">
        <v>43465</v>
      </c>
      <c r="H241" s="48">
        <v>43525</v>
      </c>
      <c r="I241" s="48">
        <v>43525</v>
      </c>
      <c r="J241" s="47">
        <v>314428000</v>
      </c>
      <c r="K241" s="47">
        <v>315849000</v>
      </c>
      <c r="L241" s="47" t="s">
        <v>1834</v>
      </c>
      <c r="M241" s="49">
        <v>483168000</v>
      </c>
      <c r="N241" s="50"/>
      <c r="O241" s="50"/>
      <c r="P241" s="51"/>
      <c r="Q241" s="52">
        <v>294077000</v>
      </c>
      <c r="R241" s="49">
        <v>133426000</v>
      </c>
      <c r="S241" s="50"/>
      <c r="T241" s="50"/>
      <c r="U241" s="51"/>
      <c r="V241" s="49">
        <v>-199932000</v>
      </c>
      <c r="W241" s="50"/>
      <c r="X241" s="50"/>
      <c r="Y241" s="50"/>
      <c r="Z241" s="51"/>
      <c r="AA241" s="52"/>
      <c r="AB241" s="53">
        <v>710739000</v>
      </c>
      <c r="AC241" s="49">
        <v>-222368000</v>
      </c>
      <c r="AD241" s="50"/>
      <c r="AE241" s="50"/>
      <c r="AF241" s="50"/>
      <c r="AG241" s="50"/>
      <c r="AH241" s="50"/>
      <c r="AI241" s="50"/>
      <c r="AJ241" s="51"/>
      <c r="AK241" s="49"/>
      <c r="AL241" s="50"/>
      <c r="AM241" s="51"/>
      <c r="AN241" s="49">
        <v>-1214995000</v>
      </c>
      <c r="AO241" s="50"/>
      <c r="AP241" s="50"/>
      <c r="AQ241" s="50"/>
      <c r="AR241" s="51"/>
      <c r="AS241" s="54">
        <v>-21576000</v>
      </c>
      <c r="AT241" s="50"/>
      <c r="AU241" s="55">
        <v>-1458939000</v>
      </c>
      <c r="AV241" s="51"/>
      <c r="AW241" s="49">
        <v>948917000</v>
      </c>
      <c r="AX241" s="51"/>
      <c r="AY241" s="52"/>
      <c r="AZ241" s="54"/>
      <c r="BA241" s="51"/>
      <c r="BB241" s="49">
        <v>-60000000</v>
      </c>
      <c r="BC241" s="50"/>
      <c r="BD241" s="51">
        <v>-60000000</v>
      </c>
      <c r="BE241" s="54">
        <v>-5922000</v>
      </c>
      <c r="BF241" s="50"/>
      <c r="BG241" s="55">
        <v>882995000</v>
      </c>
      <c r="BH241" s="50">
        <v>134795000</v>
      </c>
      <c r="BI241" s="51"/>
      <c r="BJ241" s="54">
        <v>134795000</v>
      </c>
      <c r="BK241" s="50">
        <v>-77311000</v>
      </c>
      <c r="BL241" s="56">
        <v>57484000</v>
      </c>
    </row>
    <row r="242" spans="1:64" x14ac:dyDescent="0.2">
      <c r="A242" s="47" t="s">
        <v>751</v>
      </c>
      <c r="B242" s="47" t="s">
        <v>752</v>
      </c>
      <c r="C242" s="47">
        <v>378181</v>
      </c>
      <c r="D242" s="47" t="s">
        <v>16</v>
      </c>
      <c r="E242" s="47">
        <v>2018</v>
      </c>
      <c r="F242" s="47" t="s">
        <v>1292</v>
      </c>
      <c r="G242" s="48">
        <v>43465</v>
      </c>
      <c r="H242" s="48">
        <v>43515</v>
      </c>
      <c r="I242" s="48">
        <v>43515</v>
      </c>
      <c r="J242" s="47">
        <v>1027721000</v>
      </c>
      <c r="K242" s="47">
        <v>1033667000</v>
      </c>
      <c r="L242" s="47" t="s">
        <v>1835</v>
      </c>
      <c r="M242" s="49">
        <v>3232000000</v>
      </c>
      <c r="N242" s="50"/>
      <c r="O242" s="50"/>
      <c r="P242" s="51"/>
      <c r="Q242" s="52">
        <v>1609000000</v>
      </c>
      <c r="R242" s="49">
        <v>3062200000</v>
      </c>
      <c r="S242" s="50"/>
      <c r="T242" s="50"/>
      <c r="U242" s="51"/>
      <c r="V242" s="49">
        <v>-2378700000</v>
      </c>
      <c r="W242" s="50"/>
      <c r="X242" s="50"/>
      <c r="Y242" s="50"/>
      <c r="Z242" s="51"/>
      <c r="AA242" s="52"/>
      <c r="AB242" s="53">
        <v>5524500000</v>
      </c>
      <c r="AC242" s="49">
        <v>-3014600000</v>
      </c>
      <c r="AD242" s="50"/>
      <c r="AE242" s="50"/>
      <c r="AF242" s="50"/>
      <c r="AG242" s="50"/>
      <c r="AH242" s="50"/>
      <c r="AI242" s="50"/>
      <c r="AJ242" s="51"/>
      <c r="AK242" s="49">
        <v>2671600000</v>
      </c>
      <c r="AL242" s="50"/>
      <c r="AM242" s="51"/>
      <c r="AN242" s="49">
        <v>0</v>
      </c>
      <c r="AO242" s="50"/>
      <c r="AP242" s="50"/>
      <c r="AQ242" s="50"/>
      <c r="AR242" s="51"/>
      <c r="AS242" s="54">
        <v>2249000000</v>
      </c>
      <c r="AT242" s="50"/>
      <c r="AU242" s="55">
        <v>1906000000</v>
      </c>
      <c r="AV242" s="51">
        <v>-2311800000</v>
      </c>
      <c r="AW242" s="49">
        <v>-729300000</v>
      </c>
      <c r="AX242" s="51"/>
      <c r="AY242" s="52"/>
      <c r="AZ242" s="54"/>
      <c r="BA242" s="51"/>
      <c r="BB242" s="49">
        <v>-2491000000</v>
      </c>
      <c r="BC242" s="50">
        <v>1659700000</v>
      </c>
      <c r="BD242" s="51">
        <v>-4150700000</v>
      </c>
      <c r="BE242" s="54">
        <v>-372800000</v>
      </c>
      <c r="BF242" s="50"/>
      <c r="BG242" s="55">
        <v>-5904900000</v>
      </c>
      <c r="BH242" s="50">
        <v>1525600000</v>
      </c>
      <c r="BI242" s="51"/>
      <c r="BJ242" s="54">
        <v>1525600000</v>
      </c>
      <c r="BK242" s="50">
        <v>-63600000</v>
      </c>
      <c r="BL242" s="56">
        <v>1462000000</v>
      </c>
    </row>
    <row r="243" spans="1:64" x14ac:dyDescent="0.2">
      <c r="A243" s="47" t="s">
        <v>760</v>
      </c>
      <c r="B243" s="47" t="s">
        <v>761</v>
      </c>
      <c r="C243" s="47">
        <v>103644</v>
      </c>
      <c r="D243" s="47" t="s">
        <v>16</v>
      </c>
      <c r="E243" s="47">
        <v>2018</v>
      </c>
      <c r="F243" s="47" t="s">
        <v>1292</v>
      </c>
      <c r="G243" s="48">
        <v>43465</v>
      </c>
      <c r="H243" s="48">
        <v>43504</v>
      </c>
      <c r="I243" s="48">
        <v>43504</v>
      </c>
      <c r="J243" s="47">
        <v>284500000</v>
      </c>
      <c r="K243" s="47">
        <v>286800000</v>
      </c>
      <c r="L243" s="47" t="s">
        <v>1836</v>
      </c>
      <c r="M243" s="49">
        <v>5046000000</v>
      </c>
      <c r="N243" s="50"/>
      <c r="O243" s="50"/>
      <c r="P243" s="51"/>
      <c r="Q243" s="52">
        <v>1161000000</v>
      </c>
      <c r="R243" s="49">
        <v>25000000</v>
      </c>
      <c r="S243" s="50"/>
      <c r="T243" s="50"/>
      <c r="U243" s="51"/>
      <c r="V243" s="49">
        <v>-3094000000</v>
      </c>
      <c r="W243" s="50"/>
      <c r="X243" s="50"/>
      <c r="Y243" s="50"/>
      <c r="Z243" s="51"/>
      <c r="AA243" s="52"/>
      <c r="AB243" s="53">
        <v>3138000000</v>
      </c>
      <c r="AC243" s="49">
        <v>-1278000000</v>
      </c>
      <c r="AD243" s="50"/>
      <c r="AE243" s="50"/>
      <c r="AF243" s="50"/>
      <c r="AG243" s="50"/>
      <c r="AH243" s="50"/>
      <c r="AI243" s="50"/>
      <c r="AJ243" s="51"/>
      <c r="AK243" s="49"/>
      <c r="AL243" s="50"/>
      <c r="AM243" s="51"/>
      <c r="AN243" s="49">
        <v>0</v>
      </c>
      <c r="AO243" s="50"/>
      <c r="AP243" s="50"/>
      <c r="AQ243" s="50"/>
      <c r="AR243" s="51"/>
      <c r="AS243" s="54">
        <v>203000000</v>
      </c>
      <c r="AT243" s="50"/>
      <c r="AU243" s="55">
        <v>-1075000000</v>
      </c>
      <c r="AV243" s="51">
        <v>-2347000000</v>
      </c>
      <c r="AW243" s="49">
        <v>-750000000</v>
      </c>
      <c r="AX243" s="51"/>
      <c r="AY243" s="52"/>
      <c r="AZ243" s="54"/>
      <c r="BA243" s="51"/>
      <c r="BB243" s="49">
        <v>-892000000</v>
      </c>
      <c r="BC243" s="50"/>
      <c r="BD243" s="51"/>
      <c r="BE243" s="54">
        <v>-163000000</v>
      </c>
      <c r="BF243" s="50"/>
      <c r="BG243" s="55">
        <v>-4152000000</v>
      </c>
      <c r="BH243" s="50">
        <v>-2089000000</v>
      </c>
      <c r="BI243" s="51"/>
      <c r="BJ243" s="54">
        <v>-2089000000</v>
      </c>
      <c r="BK243" s="50"/>
      <c r="BL243" s="56">
        <v>-2089000000</v>
      </c>
    </row>
    <row r="244" spans="1:64" x14ac:dyDescent="0.2">
      <c r="A244" s="47" t="s">
        <v>83</v>
      </c>
      <c r="B244" s="47" t="s">
        <v>84</v>
      </c>
      <c r="C244" s="47">
        <v>119577</v>
      </c>
      <c r="D244" s="47" t="s">
        <v>16</v>
      </c>
      <c r="E244" s="47">
        <v>2018</v>
      </c>
      <c r="F244" s="47" t="s">
        <v>1292</v>
      </c>
      <c r="G244" s="48">
        <v>43465</v>
      </c>
      <c r="H244" s="48">
        <v>43518</v>
      </c>
      <c r="I244" s="48">
        <v>43518</v>
      </c>
      <c r="J244" s="47">
        <v>233600000</v>
      </c>
      <c r="K244" s="47">
        <v>233600000</v>
      </c>
      <c r="L244" s="47" t="s">
        <v>1837</v>
      </c>
      <c r="M244" s="49">
        <v>522300000</v>
      </c>
      <c r="N244" s="50"/>
      <c r="O244" s="50"/>
      <c r="P244" s="51"/>
      <c r="Q244" s="52">
        <v>506900000</v>
      </c>
      <c r="R244" s="49">
        <v>71400000</v>
      </c>
      <c r="S244" s="50"/>
      <c r="T244" s="50"/>
      <c r="U244" s="51"/>
      <c r="V244" s="49">
        <v>-572900000</v>
      </c>
      <c r="W244" s="50"/>
      <c r="X244" s="50"/>
      <c r="Y244" s="50"/>
      <c r="Z244" s="51"/>
      <c r="AA244" s="52"/>
      <c r="AB244" s="53">
        <v>527700000</v>
      </c>
      <c r="AC244" s="49">
        <v>-1568300000</v>
      </c>
      <c r="AD244" s="50"/>
      <c r="AE244" s="50"/>
      <c r="AF244" s="50"/>
      <c r="AG244" s="50"/>
      <c r="AH244" s="50"/>
      <c r="AI244" s="50"/>
      <c r="AJ244" s="51"/>
      <c r="AK244" s="49"/>
      <c r="AL244" s="50"/>
      <c r="AM244" s="51"/>
      <c r="AN244" s="49"/>
      <c r="AO244" s="50"/>
      <c r="AP244" s="50"/>
      <c r="AQ244" s="50"/>
      <c r="AR244" s="51"/>
      <c r="AS244" s="54">
        <v>501500000</v>
      </c>
      <c r="AT244" s="50"/>
      <c r="AU244" s="55">
        <v>-1066800000</v>
      </c>
      <c r="AV244" s="51">
        <v>-312200000</v>
      </c>
      <c r="AW244" s="49">
        <v>644300000</v>
      </c>
      <c r="AX244" s="51"/>
      <c r="AY244" s="52"/>
      <c r="AZ244" s="54"/>
      <c r="BA244" s="51"/>
      <c r="BB244" s="49">
        <v>196600000</v>
      </c>
      <c r="BC244" s="50"/>
      <c r="BD244" s="51"/>
      <c r="BE244" s="54">
        <v>2000000</v>
      </c>
      <c r="BF244" s="50"/>
      <c r="BG244" s="55">
        <v>530700000</v>
      </c>
      <c r="BH244" s="50">
        <v>-8400000</v>
      </c>
      <c r="BI244" s="51"/>
      <c r="BJ244" s="54">
        <v>-8400000</v>
      </c>
      <c r="BK244" s="50"/>
      <c r="BL244" s="56">
        <v>-8400000</v>
      </c>
    </row>
    <row r="245" spans="1:64" x14ac:dyDescent="0.2">
      <c r="A245" s="47" t="s">
        <v>763</v>
      </c>
      <c r="B245" s="47" t="s">
        <v>764</v>
      </c>
      <c r="C245" s="47">
        <v>186050</v>
      </c>
      <c r="D245" s="47" t="s">
        <v>16</v>
      </c>
      <c r="E245" s="47">
        <v>2018</v>
      </c>
      <c r="F245" s="47" t="s">
        <v>1292</v>
      </c>
      <c r="G245" s="48">
        <v>43524</v>
      </c>
      <c r="H245" s="48">
        <v>43547</v>
      </c>
      <c r="I245" s="48">
        <v>43557</v>
      </c>
      <c r="J245" s="47">
        <v>811000000</v>
      </c>
      <c r="K245" s="47">
        <v>812000000</v>
      </c>
      <c r="L245" s="47" t="s">
        <v>1838</v>
      </c>
      <c r="M245" s="49">
        <v>2314000000</v>
      </c>
      <c r="N245" s="50"/>
      <c r="O245" s="50"/>
      <c r="P245" s="51"/>
      <c r="Q245" s="52">
        <v>1607000000</v>
      </c>
      <c r="R245" s="49">
        <v>1514000000</v>
      </c>
      <c r="S245" s="50"/>
      <c r="T245" s="50"/>
      <c r="U245" s="51"/>
      <c r="V245" s="49">
        <v>758000000</v>
      </c>
      <c r="W245" s="50"/>
      <c r="X245" s="50"/>
      <c r="Y245" s="50"/>
      <c r="Z245" s="51"/>
      <c r="AA245" s="52"/>
      <c r="AB245" s="53">
        <v>6193000000</v>
      </c>
      <c r="AC245" s="49">
        <v>-1098000000</v>
      </c>
      <c r="AD245" s="50"/>
      <c r="AE245" s="50"/>
      <c r="AF245" s="50"/>
      <c r="AG245" s="50"/>
      <c r="AH245" s="50"/>
      <c r="AI245" s="50"/>
      <c r="AJ245" s="51"/>
      <c r="AK245" s="49">
        <v>20000000</v>
      </c>
      <c r="AL245" s="50">
        <v>1393000000</v>
      </c>
      <c r="AM245" s="51">
        <v>-1373000000</v>
      </c>
      <c r="AN245" s="49">
        <v>0</v>
      </c>
      <c r="AO245" s="50"/>
      <c r="AP245" s="50"/>
      <c r="AQ245" s="50"/>
      <c r="AR245" s="51"/>
      <c r="AS245" s="54">
        <v>-2000000</v>
      </c>
      <c r="AT245" s="50"/>
      <c r="AU245" s="55">
        <v>-1080000000</v>
      </c>
      <c r="AV245" s="51">
        <v>-1455000000</v>
      </c>
      <c r="AW245" s="49">
        <v>-741000000</v>
      </c>
      <c r="AX245" s="51"/>
      <c r="AY245" s="52"/>
      <c r="AZ245" s="54"/>
      <c r="BA245" s="51"/>
      <c r="BB245" s="49">
        <v>-2923000000</v>
      </c>
      <c r="BC245" s="50"/>
      <c r="BD245" s="51"/>
      <c r="BE245" s="54">
        <v>-5000000</v>
      </c>
      <c r="BF245" s="50"/>
      <c r="BG245" s="55">
        <v>-5124000000</v>
      </c>
      <c r="BH245" s="50">
        <v>-11000000</v>
      </c>
      <c r="BI245" s="51"/>
      <c r="BJ245" s="54">
        <v>-11000000</v>
      </c>
      <c r="BK245" s="50">
        <v>-12000000</v>
      </c>
      <c r="BL245" s="56">
        <v>-23000000</v>
      </c>
    </row>
    <row r="246" spans="1:64" x14ac:dyDescent="0.2">
      <c r="A246" s="47" t="s">
        <v>742</v>
      </c>
      <c r="B246" s="47" t="s">
        <v>743</v>
      </c>
      <c r="C246" s="47">
        <v>101897</v>
      </c>
      <c r="D246" s="47" t="s">
        <v>16</v>
      </c>
      <c r="E246" s="47">
        <v>2019</v>
      </c>
      <c r="F246" s="47" t="s">
        <v>1292</v>
      </c>
      <c r="G246" s="48">
        <v>43646</v>
      </c>
      <c r="H246" s="48">
        <v>43697</v>
      </c>
      <c r="I246" s="48">
        <v>43697</v>
      </c>
      <c r="J246" s="47">
        <v>152478000</v>
      </c>
      <c r="K246" s="47">
        <v>159915000</v>
      </c>
      <c r="L246" s="47" t="s">
        <v>1839</v>
      </c>
      <c r="M246" s="49">
        <v>2191430000</v>
      </c>
      <c r="N246" s="50"/>
      <c r="O246" s="50"/>
      <c r="P246" s="51"/>
      <c r="Q246" s="52">
        <v>309281000</v>
      </c>
      <c r="R246" s="49">
        <v>183778000</v>
      </c>
      <c r="S246" s="50"/>
      <c r="T246" s="50"/>
      <c r="U246" s="51"/>
      <c r="V246" s="49">
        <v>491524000</v>
      </c>
      <c r="W246" s="50"/>
      <c r="X246" s="50"/>
      <c r="Y246" s="50"/>
      <c r="Z246" s="51"/>
      <c r="AA246" s="52"/>
      <c r="AB246" s="53">
        <v>3176013000</v>
      </c>
      <c r="AC246" s="49">
        <v>-303491000</v>
      </c>
      <c r="AD246" s="50"/>
      <c r="AE246" s="50"/>
      <c r="AF246" s="50"/>
      <c r="AG246" s="50"/>
      <c r="AH246" s="50"/>
      <c r="AI246" s="50"/>
      <c r="AJ246" s="51"/>
      <c r="AK246" s="49">
        <v>-1326208000</v>
      </c>
      <c r="AL246" s="50"/>
      <c r="AM246" s="51"/>
      <c r="AN246" s="49">
        <v>0</v>
      </c>
      <c r="AO246" s="50"/>
      <c r="AP246" s="50"/>
      <c r="AQ246" s="50"/>
      <c r="AR246" s="51"/>
      <c r="AS246" s="54">
        <v>-7355000</v>
      </c>
      <c r="AT246" s="50"/>
      <c r="AU246" s="55">
        <v>-1637054000</v>
      </c>
      <c r="AV246" s="51">
        <v>-678348000</v>
      </c>
      <c r="AW246" s="49">
        <v>1997313000</v>
      </c>
      <c r="AX246" s="51"/>
      <c r="AY246" s="52"/>
      <c r="AZ246" s="54"/>
      <c r="BA246" s="51"/>
      <c r="BB246" s="49">
        <v>-3695837000</v>
      </c>
      <c r="BC246" s="50"/>
      <c r="BD246" s="51"/>
      <c r="BE246" s="54">
        <v>-13208000</v>
      </c>
      <c r="BF246" s="50"/>
      <c r="BG246" s="55">
        <v>-2390080000</v>
      </c>
      <c r="BH246" s="50">
        <v>-851121000</v>
      </c>
      <c r="BI246" s="51"/>
      <c r="BJ246" s="54">
        <v>-851121000</v>
      </c>
      <c r="BK246" s="50">
        <v>-4041000</v>
      </c>
      <c r="BL246" s="56">
        <v>-855162000</v>
      </c>
    </row>
    <row r="247" spans="1:64" x14ac:dyDescent="0.2">
      <c r="A247" s="47" t="s">
        <v>1078</v>
      </c>
      <c r="B247" s="47" t="s">
        <v>1079</v>
      </c>
      <c r="C247" s="47">
        <v>205563</v>
      </c>
      <c r="D247" s="47" t="s">
        <v>16</v>
      </c>
      <c r="E247" s="47">
        <v>2018</v>
      </c>
      <c r="F247" s="47" t="s">
        <v>1292</v>
      </c>
      <c r="G247" s="48">
        <v>43465</v>
      </c>
      <c r="H247" s="48">
        <v>43501</v>
      </c>
      <c r="I247" s="48">
        <v>43501</v>
      </c>
      <c r="J247" s="47">
        <v>573000000</v>
      </c>
      <c r="K247" s="47">
        <v>574000000</v>
      </c>
      <c r="L247" s="47" t="s">
        <v>1840</v>
      </c>
      <c r="M247" s="49">
        <v>2465000000</v>
      </c>
      <c r="N247" s="50"/>
      <c r="O247" s="50"/>
      <c r="P247" s="51"/>
      <c r="Q247" s="52">
        <v>1201000000</v>
      </c>
      <c r="R247" s="49">
        <v>286000000</v>
      </c>
      <c r="S247" s="50"/>
      <c r="T247" s="50"/>
      <c r="U247" s="51"/>
      <c r="V247" s="49">
        <v>941000000</v>
      </c>
      <c r="W247" s="50"/>
      <c r="X247" s="50"/>
      <c r="Y247" s="50"/>
      <c r="Z247" s="51"/>
      <c r="AA247" s="52"/>
      <c r="AB247" s="53">
        <v>4893000000</v>
      </c>
      <c r="AC247" s="49">
        <v>-1976000000</v>
      </c>
      <c r="AD247" s="50"/>
      <c r="AE247" s="50"/>
      <c r="AF247" s="50"/>
      <c r="AG247" s="50"/>
      <c r="AH247" s="50"/>
      <c r="AI247" s="50"/>
      <c r="AJ247" s="51"/>
      <c r="AK247" s="49"/>
      <c r="AL247" s="50"/>
      <c r="AM247" s="51"/>
      <c r="AN247" s="49"/>
      <c r="AO247" s="50"/>
      <c r="AP247" s="50"/>
      <c r="AQ247" s="50"/>
      <c r="AR247" s="51"/>
      <c r="AS247" s="54">
        <v>-62000000</v>
      </c>
      <c r="AT247" s="50"/>
      <c r="AU247" s="55">
        <v>-2038000000</v>
      </c>
      <c r="AV247" s="51">
        <v>-332000000</v>
      </c>
      <c r="AW247" s="49">
        <v>-342000000</v>
      </c>
      <c r="AX247" s="51"/>
      <c r="AY247" s="52"/>
      <c r="AZ247" s="54"/>
      <c r="BA247" s="51"/>
      <c r="BB247" s="49">
        <v>-1965000000</v>
      </c>
      <c r="BC247" s="50"/>
      <c r="BD247" s="51"/>
      <c r="BE247" s="54">
        <v>143000000</v>
      </c>
      <c r="BF247" s="50"/>
      <c r="BG247" s="55">
        <v>-2496000000</v>
      </c>
      <c r="BH247" s="50">
        <v>359000000</v>
      </c>
      <c r="BI247" s="51"/>
      <c r="BJ247" s="54">
        <v>359000000</v>
      </c>
      <c r="BK247" s="50"/>
      <c r="BL247" s="56">
        <v>359000000</v>
      </c>
    </row>
    <row r="248" spans="1:64" x14ac:dyDescent="0.2">
      <c r="A248" s="47" t="s">
        <v>766</v>
      </c>
      <c r="B248" s="47" t="s">
        <v>767</v>
      </c>
      <c r="C248" s="47">
        <v>378183</v>
      </c>
      <c r="D248" s="47" t="s">
        <v>16</v>
      </c>
      <c r="E248" s="47">
        <v>2018</v>
      </c>
      <c r="F248" s="47" t="s">
        <v>1292</v>
      </c>
      <c r="G248" s="48">
        <v>43465</v>
      </c>
      <c r="H248" s="48">
        <v>43517</v>
      </c>
      <c r="I248" s="48">
        <v>43517</v>
      </c>
      <c r="J248" s="47">
        <v>372000000</v>
      </c>
      <c r="K248" s="47">
        <v>372000000</v>
      </c>
      <c r="L248" s="47" t="s">
        <v>1841</v>
      </c>
      <c r="M248" s="49">
        <v>4690000000</v>
      </c>
      <c r="N248" s="50"/>
      <c r="O248" s="50"/>
      <c r="P248" s="51"/>
      <c r="Q248" s="52">
        <v>1241000000</v>
      </c>
      <c r="R248" s="49">
        <v>-553000000</v>
      </c>
      <c r="S248" s="50"/>
      <c r="T248" s="50"/>
      <c r="U248" s="51"/>
      <c r="V248" s="49">
        <v>93000000</v>
      </c>
      <c r="W248" s="50"/>
      <c r="X248" s="50"/>
      <c r="Y248" s="50"/>
      <c r="Z248" s="51"/>
      <c r="AA248" s="52"/>
      <c r="AB248" s="53">
        <v>5471000000</v>
      </c>
      <c r="AC248" s="49">
        <v>-2105000000</v>
      </c>
      <c r="AD248" s="50"/>
      <c r="AE248" s="50"/>
      <c r="AF248" s="50"/>
      <c r="AG248" s="50"/>
      <c r="AH248" s="50"/>
      <c r="AI248" s="50"/>
      <c r="AJ248" s="51"/>
      <c r="AK248" s="49">
        <v>373000000</v>
      </c>
      <c r="AL248" s="50"/>
      <c r="AM248" s="51"/>
      <c r="AN248" s="49">
        <v>-1776000000</v>
      </c>
      <c r="AO248" s="50"/>
      <c r="AP248" s="50"/>
      <c r="AQ248" s="50"/>
      <c r="AR248" s="51"/>
      <c r="AS248" s="54">
        <v>-51000000</v>
      </c>
      <c r="AT248" s="50"/>
      <c r="AU248" s="55">
        <v>-3559000000</v>
      </c>
      <c r="AV248" s="51">
        <v>-1554000000</v>
      </c>
      <c r="AW248" s="49">
        <v>416000000</v>
      </c>
      <c r="AX248" s="51"/>
      <c r="AY248" s="52"/>
      <c r="AZ248" s="54"/>
      <c r="BA248" s="51"/>
      <c r="BB248" s="49">
        <v>-1854000000</v>
      </c>
      <c r="BC248" s="50"/>
      <c r="BD248" s="51"/>
      <c r="BE248" s="54">
        <v>-16000000</v>
      </c>
      <c r="BF248" s="50"/>
      <c r="BG248" s="55">
        <v>-3008000000</v>
      </c>
      <c r="BH248" s="50">
        <v>-1096000000</v>
      </c>
      <c r="BI248" s="51"/>
      <c r="BJ248" s="54">
        <v>-1096000000</v>
      </c>
      <c r="BK248" s="50">
        <v>-31000000</v>
      </c>
      <c r="BL248" s="56">
        <v>-1127000000</v>
      </c>
    </row>
    <row r="249" spans="1:64" x14ac:dyDescent="0.2">
      <c r="A249" s="47" t="s">
        <v>754</v>
      </c>
      <c r="B249" s="47" t="s">
        <v>755</v>
      </c>
      <c r="C249" s="47">
        <v>682157</v>
      </c>
      <c r="D249" s="47" t="s">
        <v>16</v>
      </c>
      <c r="E249" s="47">
        <v>2018</v>
      </c>
      <c r="F249" s="47" t="s">
        <v>1292</v>
      </c>
      <c r="G249" s="48">
        <v>43465</v>
      </c>
      <c r="H249" s="48">
        <v>43524</v>
      </c>
      <c r="I249" s="48">
        <v>43524</v>
      </c>
      <c r="J249" s="47">
        <v>207441468</v>
      </c>
      <c r="K249" s="47">
        <v>207441468</v>
      </c>
      <c r="L249" s="47" t="s">
        <v>1842</v>
      </c>
      <c r="M249" s="49">
        <v>90340000</v>
      </c>
      <c r="N249" s="50"/>
      <c r="O249" s="50"/>
      <c r="P249" s="51"/>
      <c r="Q249" s="52">
        <v>386529000</v>
      </c>
      <c r="R249" s="49">
        <v>198389000</v>
      </c>
      <c r="S249" s="50"/>
      <c r="T249" s="50"/>
      <c r="U249" s="51"/>
      <c r="V249" s="49">
        <v>266328000</v>
      </c>
      <c r="W249" s="50"/>
      <c r="X249" s="50"/>
      <c r="Y249" s="50"/>
      <c r="Z249" s="51"/>
      <c r="AA249" s="52"/>
      <c r="AB249" s="53">
        <v>941586000</v>
      </c>
      <c r="AC249" s="49">
        <v>-275463000</v>
      </c>
      <c r="AD249" s="50"/>
      <c r="AE249" s="50"/>
      <c r="AF249" s="50"/>
      <c r="AG249" s="50"/>
      <c r="AH249" s="50"/>
      <c r="AI249" s="50"/>
      <c r="AJ249" s="51"/>
      <c r="AK249" s="49"/>
      <c r="AL249" s="50"/>
      <c r="AM249" s="51"/>
      <c r="AN249" s="49">
        <v>-166725000</v>
      </c>
      <c r="AO249" s="50"/>
      <c r="AP249" s="50"/>
      <c r="AQ249" s="50"/>
      <c r="AR249" s="51"/>
      <c r="AS249" s="54">
        <v>-54721000</v>
      </c>
      <c r="AT249" s="50"/>
      <c r="AU249" s="55">
        <v>-496909000</v>
      </c>
      <c r="AV249" s="51"/>
      <c r="AW249" s="49">
        <v>458271000</v>
      </c>
      <c r="AX249" s="51"/>
      <c r="AY249" s="52"/>
      <c r="AZ249" s="54"/>
      <c r="BA249" s="51"/>
      <c r="BB249" s="49">
        <v>22568000</v>
      </c>
      <c r="BC249" s="50">
        <v>22568000</v>
      </c>
      <c r="BD249" s="51"/>
      <c r="BE249" s="54">
        <v>-292055000</v>
      </c>
      <c r="BF249" s="50"/>
      <c r="BG249" s="55">
        <v>188784000</v>
      </c>
      <c r="BH249" s="50">
        <v>633461000</v>
      </c>
      <c r="BI249" s="51"/>
      <c r="BJ249" s="54">
        <v>633461000</v>
      </c>
      <c r="BK249" s="50">
        <v>-84080000</v>
      </c>
      <c r="BL249" s="56">
        <v>549381000</v>
      </c>
    </row>
    <row r="250" spans="1:64" x14ac:dyDescent="0.2">
      <c r="A250" s="47" t="s">
        <v>787</v>
      </c>
      <c r="B250" s="47" t="s">
        <v>788</v>
      </c>
      <c r="C250" s="47">
        <v>331628</v>
      </c>
      <c r="D250" s="47" t="s">
        <v>16</v>
      </c>
      <c r="E250" s="47">
        <v>2018</v>
      </c>
      <c r="F250" s="47" t="s">
        <v>1292</v>
      </c>
      <c r="G250" s="48">
        <v>43465</v>
      </c>
      <c r="H250" s="48">
        <v>43509</v>
      </c>
      <c r="I250" s="48">
        <v>43509</v>
      </c>
      <c r="J250" s="47">
        <v>1041000000</v>
      </c>
      <c r="K250" s="47">
        <v>1047000000</v>
      </c>
      <c r="L250" s="47" t="s">
        <v>1843</v>
      </c>
      <c r="M250" s="49">
        <v>5859000000</v>
      </c>
      <c r="N250" s="50"/>
      <c r="O250" s="50"/>
      <c r="P250" s="51"/>
      <c r="Q250" s="52">
        <v>459000000</v>
      </c>
      <c r="R250" s="49">
        <v>1138000000</v>
      </c>
      <c r="S250" s="50"/>
      <c r="T250" s="50"/>
      <c r="U250" s="51"/>
      <c r="V250" s="49">
        <v>-1313000000</v>
      </c>
      <c r="W250" s="50"/>
      <c r="X250" s="50"/>
      <c r="Y250" s="50"/>
      <c r="Z250" s="51"/>
      <c r="AA250" s="52"/>
      <c r="AB250" s="53">
        <v>6143000000</v>
      </c>
      <c r="AC250" s="49">
        <v>-330000000</v>
      </c>
      <c r="AD250" s="50"/>
      <c r="AE250" s="50"/>
      <c r="AF250" s="50"/>
      <c r="AG250" s="50"/>
      <c r="AH250" s="50"/>
      <c r="AI250" s="50"/>
      <c r="AJ250" s="51"/>
      <c r="AK250" s="49">
        <v>612000000</v>
      </c>
      <c r="AL250" s="50"/>
      <c r="AM250" s="51"/>
      <c r="AN250" s="49">
        <v>0</v>
      </c>
      <c r="AO250" s="50"/>
      <c r="AP250" s="50"/>
      <c r="AQ250" s="50"/>
      <c r="AR250" s="51"/>
      <c r="AS250" s="54">
        <v>-788000000</v>
      </c>
      <c r="AT250" s="50"/>
      <c r="AU250" s="55">
        <v>-506000000</v>
      </c>
      <c r="AV250" s="51">
        <v>-1044000000</v>
      </c>
      <c r="AW250" s="49">
        <v>991000000</v>
      </c>
      <c r="AX250" s="51"/>
      <c r="AY250" s="52"/>
      <c r="AZ250" s="54"/>
      <c r="BA250" s="51"/>
      <c r="BB250" s="49">
        <v>-4829000000</v>
      </c>
      <c r="BC250" s="50"/>
      <c r="BD250" s="51"/>
      <c r="BE250" s="54">
        <v>-4000000</v>
      </c>
      <c r="BF250" s="50"/>
      <c r="BG250" s="55">
        <v>-4886000000</v>
      </c>
      <c r="BH250" s="50">
        <v>751000000</v>
      </c>
      <c r="BI250" s="51"/>
      <c r="BJ250" s="54">
        <v>751000000</v>
      </c>
      <c r="BK250" s="50">
        <v>-6000000</v>
      </c>
      <c r="BL250" s="56">
        <v>745000000</v>
      </c>
    </row>
    <row r="251" spans="1:64" x14ac:dyDescent="0.2">
      <c r="A251" s="47" t="s">
        <v>823</v>
      </c>
      <c r="B251" s="47" t="s">
        <v>824</v>
      </c>
      <c r="C251" s="47">
        <v>744578</v>
      </c>
      <c r="D251" s="47" t="s">
        <v>16</v>
      </c>
      <c r="E251" s="47">
        <v>2011</v>
      </c>
      <c r="F251" s="47" t="s">
        <v>1292</v>
      </c>
      <c r="G251" s="48">
        <v>40908</v>
      </c>
      <c r="H251" s="48">
        <v>40963</v>
      </c>
      <c r="I251" s="48">
        <v>41327</v>
      </c>
      <c r="J251" s="47">
        <v>36995000</v>
      </c>
      <c r="K251" s="47">
        <v>39087000</v>
      </c>
      <c r="L251" s="47" t="s">
        <v>1297</v>
      </c>
      <c r="M251" s="49">
        <v>51231000</v>
      </c>
      <c r="N251" s="50"/>
      <c r="O251" s="50"/>
      <c r="P251" s="51"/>
      <c r="Q251" s="52">
        <v>119329000</v>
      </c>
      <c r="R251" s="49">
        <v>-5394000</v>
      </c>
      <c r="S251" s="50"/>
      <c r="T251" s="50"/>
      <c r="U251" s="51"/>
      <c r="V251" s="49">
        <v>7122000</v>
      </c>
      <c r="W251" s="50"/>
      <c r="X251" s="50"/>
      <c r="Y251" s="50"/>
      <c r="Z251" s="51"/>
      <c r="AA251" s="52"/>
      <c r="AB251" s="53">
        <v>172288000</v>
      </c>
      <c r="AC251" s="49">
        <v>-409692000</v>
      </c>
      <c r="AD251" s="50"/>
      <c r="AE251" s="50"/>
      <c r="AF251" s="50"/>
      <c r="AG251" s="50"/>
      <c r="AH251" s="50"/>
      <c r="AI251" s="50"/>
      <c r="AJ251" s="51"/>
      <c r="AK251" s="49"/>
      <c r="AL251" s="50"/>
      <c r="AM251" s="51"/>
      <c r="AN251" s="49">
        <v>-1510000</v>
      </c>
      <c r="AO251" s="50"/>
      <c r="AP251" s="50"/>
      <c r="AQ251" s="50"/>
      <c r="AR251" s="51"/>
      <c r="AS251" s="54">
        <v>-30958000</v>
      </c>
      <c r="AT251" s="50"/>
      <c r="AU251" s="55">
        <v>-442160000</v>
      </c>
      <c r="AV251" s="51">
        <v>-92028000</v>
      </c>
      <c r="AW251" s="49">
        <v>149922000</v>
      </c>
      <c r="AX251" s="51"/>
      <c r="AY251" s="52"/>
      <c r="AZ251" s="54"/>
      <c r="BA251" s="51"/>
      <c r="BB251" s="49">
        <v>233193000</v>
      </c>
      <c r="BC251" s="50">
        <v>235741000</v>
      </c>
      <c r="BD251" s="51">
        <v>-2548000</v>
      </c>
      <c r="BE251" s="54">
        <v>-9840000</v>
      </c>
      <c r="BF251" s="50"/>
      <c r="BG251" s="55">
        <v>281247000</v>
      </c>
      <c r="BH251" s="50">
        <v>11375000</v>
      </c>
      <c r="BI251" s="51"/>
      <c r="BJ251" s="54">
        <v>11375000</v>
      </c>
      <c r="BK251" s="50"/>
      <c r="BL251" s="56">
        <v>11375000</v>
      </c>
    </row>
    <row r="252" spans="1:64" x14ac:dyDescent="0.2">
      <c r="A252" s="47" t="s">
        <v>778</v>
      </c>
      <c r="B252" s="47" t="s">
        <v>779</v>
      </c>
      <c r="C252" s="47">
        <v>98192</v>
      </c>
      <c r="D252" s="47" t="s">
        <v>16</v>
      </c>
      <c r="E252" s="47">
        <v>2018</v>
      </c>
      <c r="F252" s="47" t="s">
        <v>1292</v>
      </c>
      <c r="G252" s="48">
        <v>43465</v>
      </c>
      <c r="H252" s="48">
        <v>43525</v>
      </c>
      <c r="I252" s="48">
        <v>43525</v>
      </c>
      <c r="J252" s="47">
        <v>350100000</v>
      </c>
      <c r="K252" s="47">
        <v>354200000</v>
      </c>
      <c r="L252" s="47" t="s">
        <v>1844</v>
      </c>
      <c r="M252" s="49">
        <v>1907000000</v>
      </c>
      <c r="N252" s="50"/>
      <c r="O252" s="50"/>
      <c r="P252" s="51"/>
      <c r="Q252" s="52">
        <v>284000000</v>
      </c>
      <c r="R252" s="49">
        <v>287000000</v>
      </c>
      <c r="S252" s="50"/>
      <c r="T252" s="50"/>
      <c r="U252" s="51"/>
      <c r="V252" s="49">
        <v>-121000000</v>
      </c>
      <c r="W252" s="50"/>
      <c r="X252" s="50"/>
      <c r="Y252" s="50"/>
      <c r="Z252" s="51"/>
      <c r="AA252" s="52"/>
      <c r="AB252" s="53">
        <v>2357000000</v>
      </c>
      <c r="AC252" s="49">
        <v>-90000000</v>
      </c>
      <c r="AD252" s="50"/>
      <c r="AE252" s="50"/>
      <c r="AF252" s="50"/>
      <c r="AG252" s="50"/>
      <c r="AH252" s="50"/>
      <c r="AI252" s="50"/>
      <c r="AJ252" s="51"/>
      <c r="AK252" s="49"/>
      <c r="AL252" s="50"/>
      <c r="AM252" s="51"/>
      <c r="AN252" s="49">
        <v>0</v>
      </c>
      <c r="AO252" s="50"/>
      <c r="AP252" s="50"/>
      <c r="AQ252" s="50"/>
      <c r="AR252" s="51"/>
      <c r="AS252" s="54">
        <v>38000000</v>
      </c>
      <c r="AT252" s="50"/>
      <c r="AU252" s="55">
        <v>-52000000</v>
      </c>
      <c r="AV252" s="51">
        <v>-543000000</v>
      </c>
      <c r="AW252" s="49">
        <v>1249000000</v>
      </c>
      <c r="AX252" s="51"/>
      <c r="AY252" s="52"/>
      <c r="AZ252" s="54"/>
      <c r="BA252" s="51"/>
      <c r="BB252" s="49">
        <v>-2846000000</v>
      </c>
      <c r="BC252" s="50"/>
      <c r="BD252" s="51"/>
      <c r="BE252" s="54">
        <v>-234000000</v>
      </c>
      <c r="BF252" s="50"/>
      <c r="BG252" s="55">
        <v>-2374000000</v>
      </c>
      <c r="BH252" s="50">
        <v>-69000000</v>
      </c>
      <c r="BI252" s="51"/>
      <c r="BJ252" s="54">
        <v>-69000000</v>
      </c>
      <c r="BK252" s="50"/>
      <c r="BL252" s="56">
        <v>-69000000</v>
      </c>
    </row>
    <row r="253" spans="1:64" x14ac:dyDescent="0.2">
      <c r="A253" s="47" t="s">
        <v>784</v>
      </c>
      <c r="B253" s="47" t="s">
        <v>785</v>
      </c>
      <c r="C253" s="47">
        <v>255010</v>
      </c>
      <c r="D253" s="47" t="s">
        <v>16</v>
      </c>
      <c r="E253" s="47">
        <v>2018</v>
      </c>
      <c r="F253" s="47" t="s">
        <v>1292</v>
      </c>
      <c r="G253" s="48">
        <v>43465</v>
      </c>
      <c r="H253" s="48">
        <v>43503</v>
      </c>
      <c r="I253" s="48">
        <v>43503</v>
      </c>
      <c r="J253" s="47">
        <v>305000000</v>
      </c>
      <c r="K253" s="47">
        <v>307000000</v>
      </c>
      <c r="L253" s="47" t="s">
        <v>1845</v>
      </c>
      <c r="M253" s="49">
        <v>784000000</v>
      </c>
      <c r="N253" s="50"/>
      <c r="O253" s="50"/>
      <c r="P253" s="51"/>
      <c r="Q253" s="52">
        <v>156000000</v>
      </c>
      <c r="R253" s="49">
        <v>41000000</v>
      </c>
      <c r="S253" s="50"/>
      <c r="T253" s="50"/>
      <c r="U253" s="51"/>
      <c r="V253" s="49">
        <v>51000000</v>
      </c>
      <c r="W253" s="50"/>
      <c r="X253" s="50"/>
      <c r="Y253" s="50"/>
      <c r="Z253" s="51"/>
      <c r="AA253" s="52"/>
      <c r="AB253" s="53">
        <v>1032000000</v>
      </c>
      <c r="AC253" s="49">
        <v>-205000000</v>
      </c>
      <c r="AD253" s="50"/>
      <c r="AE253" s="50"/>
      <c r="AF253" s="50"/>
      <c r="AG253" s="50"/>
      <c r="AH253" s="50"/>
      <c r="AI253" s="50"/>
      <c r="AJ253" s="51"/>
      <c r="AK253" s="49">
        <v>5000000</v>
      </c>
      <c r="AL253" s="50"/>
      <c r="AM253" s="51"/>
      <c r="AN253" s="49">
        <v>-549000000</v>
      </c>
      <c r="AO253" s="50"/>
      <c r="AP253" s="50"/>
      <c r="AQ253" s="50"/>
      <c r="AR253" s="51"/>
      <c r="AS253" s="54">
        <v>98000000</v>
      </c>
      <c r="AT253" s="50"/>
      <c r="AU253" s="55">
        <v>-651000000</v>
      </c>
      <c r="AV253" s="51">
        <v>-223000000</v>
      </c>
      <c r="AW253" s="49">
        <v>-115000000</v>
      </c>
      <c r="AX253" s="51"/>
      <c r="AY253" s="52"/>
      <c r="AZ253" s="54"/>
      <c r="BA253" s="51"/>
      <c r="BB253" s="49">
        <v>-640000000</v>
      </c>
      <c r="BC253" s="50"/>
      <c r="BD253" s="51"/>
      <c r="BE253" s="54">
        <v>-42000000</v>
      </c>
      <c r="BF253" s="50"/>
      <c r="BG253" s="55">
        <v>-1020000000</v>
      </c>
      <c r="BH253" s="50">
        <v>-639000000</v>
      </c>
      <c r="BI253" s="51"/>
      <c r="BJ253" s="54">
        <v>-639000000</v>
      </c>
      <c r="BK253" s="50">
        <v>4000000</v>
      </c>
      <c r="BL253" s="56">
        <v>-635000000</v>
      </c>
    </row>
    <row r="254" spans="1:64" x14ac:dyDescent="0.2">
      <c r="A254" s="47" t="s">
        <v>796</v>
      </c>
      <c r="B254" s="47" t="s">
        <v>797</v>
      </c>
      <c r="C254" s="47">
        <v>243628</v>
      </c>
      <c r="D254" s="47" t="s">
        <v>16</v>
      </c>
      <c r="E254" s="47">
        <v>2018</v>
      </c>
      <c r="F254" s="47" t="s">
        <v>1292</v>
      </c>
      <c r="G254" s="48">
        <v>43465</v>
      </c>
      <c r="H254" s="48">
        <v>43518</v>
      </c>
      <c r="I254" s="48">
        <v>43518</v>
      </c>
      <c r="J254" s="47">
        <v>778200000</v>
      </c>
      <c r="K254" s="47">
        <v>785600000</v>
      </c>
      <c r="L254" s="47" t="s">
        <v>1846</v>
      </c>
      <c r="M254" s="49">
        <v>5924300000</v>
      </c>
      <c r="N254" s="50"/>
      <c r="O254" s="50"/>
      <c r="P254" s="51"/>
      <c r="Q254" s="52">
        <v>1482000000</v>
      </c>
      <c r="R254" s="49">
        <v>33100000</v>
      </c>
      <c r="S254" s="50"/>
      <c r="T254" s="50"/>
      <c r="U254" s="51"/>
      <c r="V254" s="49">
        <v>-472700000</v>
      </c>
      <c r="W254" s="50"/>
      <c r="X254" s="50"/>
      <c r="Y254" s="50"/>
      <c r="Z254" s="51"/>
      <c r="AA254" s="52"/>
      <c r="AB254" s="53">
        <v>6966700000</v>
      </c>
      <c r="AC254" s="49">
        <v>-2152200000</v>
      </c>
      <c r="AD254" s="50"/>
      <c r="AE254" s="50"/>
      <c r="AF254" s="50"/>
      <c r="AG254" s="50"/>
      <c r="AH254" s="50"/>
      <c r="AI254" s="50"/>
      <c r="AJ254" s="51"/>
      <c r="AK254" s="49"/>
      <c r="AL254" s="50"/>
      <c r="AM254" s="51"/>
      <c r="AN254" s="49"/>
      <c r="AO254" s="50"/>
      <c r="AP254" s="50"/>
      <c r="AQ254" s="50"/>
      <c r="AR254" s="51"/>
      <c r="AS254" s="54">
        <v>-302900000</v>
      </c>
      <c r="AT254" s="50"/>
      <c r="AU254" s="55">
        <v>-2455100000</v>
      </c>
      <c r="AV254" s="51">
        <v>-3255900000</v>
      </c>
      <c r="AW254" s="49">
        <v>2130800000</v>
      </c>
      <c r="AX254" s="51"/>
      <c r="AY254" s="52"/>
      <c r="AZ254" s="54"/>
      <c r="BA254" s="51"/>
      <c r="BB254" s="49">
        <v>-4804500000</v>
      </c>
      <c r="BC254" s="50"/>
      <c r="BD254" s="51"/>
      <c r="BE254" s="54">
        <v>-20000000</v>
      </c>
      <c r="BF254" s="50"/>
      <c r="BG254" s="55">
        <v>-5949600000</v>
      </c>
      <c r="BH254" s="50">
        <v>-1438000000</v>
      </c>
      <c r="BI254" s="51"/>
      <c r="BJ254" s="54">
        <v>-1438000000</v>
      </c>
      <c r="BK254" s="50">
        <v>-159800000</v>
      </c>
      <c r="BL254" s="56">
        <v>-1597800000</v>
      </c>
    </row>
    <row r="255" spans="1:64" x14ac:dyDescent="0.2">
      <c r="A255" s="47" t="s">
        <v>814</v>
      </c>
      <c r="B255" s="47" t="s">
        <v>815</v>
      </c>
      <c r="C255" s="47">
        <v>333440</v>
      </c>
      <c r="D255" s="47" t="s">
        <v>16</v>
      </c>
      <c r="E255" s="47">
        <v>2018</v>
      </c>
      <c r="F255" s="47" t="s">
        <v>1292</v>
      </c>
      <c r="G255" s="48">
        <v>43555</v>
      </c>
      <c r="H255" s="48">
        <v>43615</v>
      </c>
      <c r="I255" s="48">
        <v>43615</v>
      </c>
      <c r="J255" s="47">
        <v>236200000</v>
      </c>
      <c r="K255" s="47">
        <v>249900000</v>
      </c>
      <c r="L255" s="47" t="s">
        <v>1847</v>
      </c>
      <c r="M255" s="49">
        <v>355900000</v>
      </c>
      <c r="N255" s="50"/>
      <c r="O255" s="50"/>
      <c r="P255" s="51"/>
      <c r="Q255" s="52">
        <v>876400000</v>
      </c>
      <c r="R255" s="49">
        <v>257800000</v>
      </c>
      <c r="S255" s="50">
        <v>166400000</v>
      </c>
      <c r="T255" s="50">
        <v>-62200000</v>
      </c>
      <c r="U255" s="51">
        <v>153600000</v>
      </c>
      <c r="V255" s="49">
        <v>184700000</v>
      </c>
      <c r="W255" s="50">
        <v>238800000</v>
      </c>
      <c r="X255" s="50">
        <v>341600000</v>
      </c>
      <c r="Y255" s="50">
        <v>-180700000</v>
      </c>
      <c r="Z255" s="51">
        <v>-215000000</v>
      </c>
      <c r="AA255" s="52">
        <v>0</v>
      </c>
      <c r="AB255" s="53">
        <v>1674800000</v>
      </c>
      <c r="AC255" s="49">
        <v>-247300000</v>
      </c>
      <c r="AD255" s="50">
        <v>200000</v>
      </c>
      <c r="AE255" s="50"/>
      <c r="AF255" s="50"/>
      <c r="AG255" s="50">
        <v>-228900000</v>
      </c>
      <c r="AH255" s="50"/>
      <c r="AI255" s="50"/>
      <c r="AJ255" s="51">
        <v>-18600000</v>
      </c>
      <c r="AK255" s="49">
        <v>1286900000</v>
      </c>
      <c r="AL255" s="50">
        <v>1454600000</v>
      </c>
      <c r="AM255" s="51">
        <v>-167700000</v>
      </c>
      <c r="AN255" s="49">
        <v>-7850600000</v>
      </c>
      <c r="AO255" s="50">
        <v>0</v>
      </c>
      <c r="AP255" s="50"/>
      <c r="AQ255" s="50"/>
      <c r="AR255" s="51">
        <v>-7850600000</v>
      </c>
      <c r="AS255" s="54"/>
      <c r="AT255" s="50"/>
      <c r="AU255" s="55">
        <v>-6811000000</v>
      </c>
      <c r="AV255" s="51">
        <v>-344400000</v>
      </c>
      <c r="AW255" s="49">
        <v>5110600000</v>
      </c>
      <c r="AX255" s="51">
        <v>3266500000</v>
      </c>
      <c r="AY255" s="52">
        <v>1844100000</v>
      </c>
      <c r="AZ255" s="54">
        <v>-3145400000</v>
      </c>
      <c r="BA255" s="51">
        <v>4989500000</v>
      </c>
      <c r="BB255" s="49">
        <v>42600000</v>
      </c>
      <c r="BC255" s="50">
        <v>42600000</v>
      </c>
      <c r="BD255" s="51"/>
      <c r="BE255" s="54">
        <v>-145300000</v>
      </c>
      <c r="BF255" s="50"/>
      <c r="BG255" s="55">
        <v>4663500000</v>
      </c>
      <c r="BH255" s="50">
        <v>-472700000</v>
      </c>
      <c r="BI255" s="51"/>
      <c r="BJ255" s="54">
        <v>-472700000</v>
      </c>
      <c r="BK255" s="50">
        <v>0</v>
      </c>
      <c r="BL255" s="56">
        <v>-472700000</v>
      </c>
    </row>
    <row r="256" spans="1:64" x14ac:dyDescent="0.2">
      <c r="A256" s="47" t="s">
        <v>799</v>
      </c>
      <c r="B256" s="47" t="s">
        <v>800</v>
      </c>
      <c r="C256" s="47">
        <v>380928</v>
      </c>
      <c r="D256" s="47" t="s">
        <v>16</v>
      </c>
      <c r="E256" s="47">
        <v>2018</v>
      </c>
      <c r="F256" s="47" t="s">
        <v>1292</v>
      </c>
      <c r="G256" s="48">
        <v>43555</v>
      </c>
      <c r="H256" s="48">
        <v>43600</v>
      </c>
      <c r="I256" s="48">
        <v>43600</v>
      </c>
      <c r="J256" s="47">
        <v>196000000</v>
      </c>
      <c r="K256" s="47">
        <v>197000000</v>
      </c>
      <c r="L256" s="47" t="s">
        <v>1848</v>
      </c>
      <c r="M256" s="49">
        <v>255000000</v>
      </c>
      <c r="N256" s="50"/>
      <c r="O256" s="50"/>
      <c r="P256" s="51"/>
      <c r="Q256" s="52">
        <v>949000000</v>
      </c>
      <c r="R256" s="49">
        <v>2029000000</v>
      </c>
      <c r="S256" s="50"/>
      <c r="T256" s="50"/>
      <c r="U256" s="51"/>
      <c r="V256" s="49">
        <v>803000000</v>
      </c>
      <c r="W256" s="50"/>
      <c r="X256" s="50"/>
      <c r="Y256" s="50"/>
      <c r="Z256" s="51"/>
      <c r="AA256" s="52"/>
      <c r="AB256" s="53">
        <v>4036000000</v>
      </c>
      <c r="AC256" s="49">
        <v>-426000000</v>
      </c>
      <c r="AD256" s="50"/>
      <c r="AE256" s="50"/>
      <c r="AF256" s="50"/>
      <c r="AG256" s="50"/>
      <c r="AH256" s="50"/>
      <c r="AI256" s="50"/>
      <c r="AJ256" s="51"/>
      <c r="AK256" s="49"/>
      <c r="AL256" s="50"/>
      <c r="AM256" s="51"/>
      <c r="AN256" s="49">
        <v>-905000000</v>
      </c>
      <c r="AO256" s="50"/>
      <c r="AP256" s="50"/>
      <c r="AQ256" s="50"/>
      <c r="AR256" s="51"/>
      <c r="AS256" s="54">
        <v>-50000000</v>
      </c>
      <c r="AT256" s="50"/>
      <c r="AU256" s="55">
        <v>-1381000000</v>
      </c>
      <c r="AV256" s="51">
        <v>-292000000</v>
      </c>
      <c r="AW256" s="49">
        <v>-16000000</v>
      </c>
      <c r="AX256" s="51"/>
      <c r="AY256" s="52"/>
      <c r="AZ256" s="54"/>
      <c r="BA256" s="51"/>
      <c r="BB256" s="49">
        <v>-1564000000</v>
      </c>
      <c r="BC256" s="50"/>
      <c r="BD256" s="51"/>
      <c r="BE256" s="54">
        <v>-355000000</v>
      </c>
      <c r="BF256" s="50"/>
      <c r="BG256" s="55">
        <v>-2227000000</v>
      </c>
      <c r="BH256" s="50">
        <v>428000000</v>
      </c>
      <c r="BI256" s="51"/>
      <c r="BJ256" s="54">
        <v>428000000</v>
      </c>
      <c r="BK256" s="50">
        <v>-119000000</v>
      </c>
      <c r="BL256" s="56">
        <v>309000000</v>
      </c>
    </row>
    <row r="257" spans="1:64" x14ac:dyDescent="0.2">
      <c r="A257" s="47" t="s">
        <v>838</v>
      </c>
      <c r="B257" s="47" t="s">
        <v>839</v>
      </c>
      <c r="C257" s="47">
        <v>88874</v>
      </c>
      <c r="D257" s="47" t="s">
        <v>16</v>
      </c>
      <c r="E257" s="47">
        <v>2018</v>
      </c>
      <c r="F257" s="47" t="s">
        <v>1292</v>
      </c>
      <c r="G257" s="48">
        <v>43465</v>
      </c>
      <c r="H257" s="48">
        <v>43521</v>
      </c>
      <c r="I257" s="48">
        <v>43521</v>
      </c>
      <c r="J257" s="47">
        <v>191600000</v>
      </c>
      <c r="K257" s="47">
        <v>194400000</v>
      </c>
      <c r="L257" s="47" t="s">
        <v>1849</v>
      </c>
      <c r="M257" s="49">
        <v>1319400000</v>
      </c>
      <c r="N257" s="50"/>
      <c r="O257" s="50"/>
      <c r="P257" s="51"/>
      <c r="Q257" s="52">
        <v>191900000</v>
      </c>
      <c r="R257" s="49">
        <v>31400000</v>
      </c>
      <c r="S257" s="50">
        <v>130300000</v>
      </c>
      <c r="T257" s="50">
        <v>-98900000</v>
      </c>
      <c r="U257" s="51"/>
      <c r="V257" s="49">
        <v>-81600000</v>
      </c>
      <c r="W257" s="50">
        <v>-136100000</v>
      </c>
      <c r="X257" s="50"/>
      <c r="Y257" s="50"/>
      <c r="Z257" s="51">
        <v>54500000</v>
      </c>
      <c r="AA257" s="52"/>
      <c r="AB257" s="53">
        <v>1461100000</v>
      </c>
      <c r="AC257" s="49">
        <v>-90400000</v>
      </c>
      <c r="AD257" s="50"/>
      <c r="AE257" s="50"/>
      <c r="AF257" s="50"/>
      <c r="AG257" s="50"/>
      <c r="AH257" s="50"/>
      <c r="AI257" s="50"/>
      <c r="AJ257" s="51">
        <v>-90400000</v>
      </c>
      <c r="AK257" s="49"/>
      <c r="AL257" s="50"/>
      <c r="AM257" s="51"/>
      <c r="AN257" s="49">
        <v>-283600000</v>
      </c>
      <c r="AO257" s="50">
        <v>5700000</v>
      </c>
      <c r="AP257" s="50"/>
      <c r="AQ257" s="50"/>
      <c r="AR257" s="51">
        <v>-289300000</v>
      </c>
      <c r="AS257" s="54">
        <v>-32400000</v>
      </c>
      <c r="AT257" s="50"/>
      <c r="AU257" s="55">
        <v>-406400000</v>
      </c>
      <c r="AV257" s="51">
        <v>-337200000</v>
      </c>
      <c r="AW257" s="49">
        <v>158600000</v>
      </c>
      <c r="AX257" s="51"/>
      <c r="AY257" s="52"/>
      <c r="AZ257" s="54"/>
      <c r="BA257" s="51"/>
      <c r="BB257" s="49">
        <v>-155700000</v>
      </c>
      <c r="BC257" s="50">
        <v>46900000</v>
      </c>
      <c r="BD257" s="51">
        <v>-202600000</v>
      </c>
      <c r="BE257" s="54">
        <v>-77200000</v>
      </c>
      <c r="BF257" s="50"/>
      <c r="BG257" s="55">
        <v>-411500000</v>
      </c>
      <c r="BH257" s="50">
        <v>643200000</v>
      </c>
      <c r="BI257" s="51"/>
      <c r="BJ257" s="54">
        <v>643200000</v>
      </c>
      <c r="BK257" s="50">
        <v>-29700000</v>
      </c>
      <c r="BL257" s="56">
        <v>613500000</v>
      </c>
    </row>
    <row r="258" spans="1:64" x14ac:dyDescent="0.2">
      <c r="A258" s="47" t="s">
        <v>832</v>
      </c>
      <c r="B258" s="47" t="s">
        <v>833</v>
      </c>
      <c r="C258" s="47">
        <v>378190</v>
      </c>
      <c r="D258" s="47" t="s">
        <v>16</v>
      </c>
      <c r="E258" s="47">
        <v>2018</v>
      </c>
      <c r="F258" s="47" t="s">
        <v>1292</v>
      </c>
      <c r="G258" s="48">
        <v>43465</v>
      </c>
      <c r="H258" s="48">
        <v>43504</v>
      </c>
      <c r="I258" s="48">
        <v>43504</v>
      </c>
      <c r="J258" s="47">
        <v>1472000000</v>
      </c>
      <c r="K258" s="47">
        <v>1486000000</v>
      </c>
      <c r="L258" s="47" t="s">
        <v>1850</v>
      </c>
      <c r="M258" s="49">
        <v>3395000000</v>
      </c>
      <c r="N258" s="50"/>
      <c r="O258" s="50"/>
      <c r="P258" s="51"/>
      <c r="Q258" s="52">
        <v>811000000</v>
      </c>
      <c r="R258" s="49">
        <v>617000000</v>
      </c>
      <c r="S258" s="50"/>
      <c r="T258" s="50"/>
      <c r="U258" s="51"/>
      <c r="V258" s="49">
        <v>-97000000</v>
      </c>
      <c r="W258" s="50"/>
      <c r="X258" s="50"/>
      <c r="Y258" s="50"/>
      <c r="Z258" s="51"/>
      <c r="AA258" s="52"/>
      <c r="AB258" s="53">
        <v>4726000000</v>
      </c>
      <c r="AC258" s="49">
        <v>-697000000</v>
      </c>
      <c r="AD258" s="50"/>
      <c r="AE258" s="50"/>
      <c r="AF258" s="50"/>
      <c r="AG258" s="50"/>
      <c r="AH258" s="50"/>
      <c r="AI258" s="50"/>
      <c r="AJ258" s="51"/>
      <c r="AK258" s="49"/>
      <c r="AL258" s="50"/>
      <c r="AM258" s="51"/>
      <c r="AN258" s="49">
        <v>-527000000</v>
      </c>
      <c r="AO258" s="50"/>
      <c r="AP258" s="50"/>
      <c r="AQ258" s="50"/>
      <c r="AR258" s="51"/>
      <c r="AS258" s="54">
        <v>-778000000</v>
      </c>
      <c r="AT258" s="50"/>
      <c r="AU258" s="55">
        <v>-2002000000</v>
      </c>
      <c r="AV258" s="51">
        <v>-1359000000</v>
      </c>
      <c r="AW258" s="49">
        <v>839000000</v>
      </c>
      <c r="AX258" s="51"/>
      <c r="AY258" s="52"/>
      <c r="AZ258" s="54"/>
      <c r="BA258" s="51"/>
      <c r="BB258" s="49">
        <v>-2020000000</v>
      </c>
      <c r="BC258" s="50"/>
      <c r="BD258" s="51"/>
      <c r="BE258" s="54">
        <v>211000000</v>
      </c>
      <c r="BF258" s="50"/>
      <c r="BG258" s="55">
        <v>-2329000000</v>
      </c>
      <c r="BH258" s="50">
        <v>395000000</v>
      </c>
      <c r="BI258" s="51"/>
      <c r="BJ258" s="54">
        <v>395000000</v>
      </c>
      <c r="BK258" s="50">
        <v>-56000000</v>
      </c>
      <c r="BL258" s="56">
        <v>339000000</v>
      </c>
    </row>
    <row r="259" spans="1:64" x14ac:dyDescent="0.2">
      <c r="A259" s="47" t="s">
        <v>802</v>
      </c>
      <c r="B259" s="47" t="s">
        <v>803</v>
      </c>
      <c r="C259" s="47">
        <v>73420</v>
      </c>
      <c r="D259" s="47" t="s">
        <v>16</v>
      </c>
      <c r="E259" s="47">
        <v>2019</v>
      </c>
      <c r="F259" s="47" t="s">
        <v>1292</v>
      </c>
      <c r="G259" s="48">
        <v>43585</v>
      </c>
      <c r="H259" s="48">
        <v>43615</v>
      </c>
      <c r="I259" s="48">
        <v>43637</v>
      </c>
      <c r="J259" s="47">
        <v>1346400000</v>
      </c>
      <c r="K259" s="47">
        <v>1357500000</v>
      </c>
      <c r="L259" s="47" t="s">
        <v>1851</v>
      </c>
      <c r="M259" s="49">
        <v>4650000000</v>
      </c>
      <c r="N259" s="50"/>
      <c r="O259" s="50"/>
      <c r="P259" s="51"/>
      <c r="Q259" s="52">
        <v>2659000000</v>
      </c>
      <c r="R259" s="49">
        <v>778000000</v>
      </c>
      <c r="S259" s="50"/>
      <c r="T259" s="50"/>
      <c r="U259" s="51"/>
      <c r="V259" s="49">
        <v>-1080000000</v>
      </c>
      <c r="W259" s="50"/>
      <c r="X259" s="50"/>
      <c r="Y259" s="50"/>
      <c r="Z259" s="51"/>
      <c r="AA259" s="52"/>
      <c r="AB259" s="53">
        <v>7007000000</v>
      </c>
      <c r="AC259" s="49">
        <v>-1134000000</v>
      </c>
      <c r="AD259" s="50"/>
      <c r="AE259" s="50"/>
      <c r="AF259" s="50"/>
      <c r="AG259" s="50"/>
      <c r="AH259" s="50"/>
      <c r="AI259" s="50"/>
      <c r="AJ259" s="51"/>
      <c r="AK259" s="49">
        <v>2151000000</v>
      </c>
      <c r="AL259" s="50"/>
      <c r="AM259" s="51"/>
      <c r="AN259" s="49">
        <v>-1827000000</v>
      </c>
      <c r="AO259" s="50"/>
      <c r="AP259" s="50"/>
      <c r="AQ259" s="50"/>
      <c r="AR259" s="51"/>
      <c r="AS259" s="54">
        <v>36000000</v>
      </c>
      <c r="AT259" s="50"/>
      <c r="AU259" s="55">
        <v>-774000000</v>
      </c>
      <c r="AV259" s="51">
        <v>-2693000000</v>
      </c>
      <c r="AW259" s="49">
        <v>-867000000</v>
      </c>
      <c r="AX259" s="51"/>
      <c r="AY259" s="52"/>
      <c r="AZ259" s="54"/>
      <c r="BA259" s="51"/>
      <c r="BB259" s="49"/>
      <c r="BC259" s="50"/>
      <c r="BD259" s="51"/>
      <c r="BE259" s="54">
        <v>-1871000000</v>
      </c>
      <c r="BF259" s="50"/>
      <c r="BG259" s="55">
        <v>-5431000000</v>
      </c>
      <c r="BH259" s="50">
        <v>802000000</v>
      </c>
      <c r="BI259" s="51"/>
      <c r="BJ259" s="54">
        <v>802000000</v>
      </c>
      <c r="BK259" s="50">
        <v>-78000000</v>
      </c>
      <c r="BL259" s="56">
        <v>724000000</v>
      </c>
    </row>
    <row r="260" spans="1:64" x14ac:dyDescent="0.2">
      <c r="A260" s="47" t="s">
        <v>811</v>
      </c>
      <c r="B260" s="47" t="s">
        <v>812</v>
      </c>
      <c r="C260" s="47">
        <v>139431</v>
      </c>
      <c r="D260" s="47" t="s">
        <v>16</v>
      </c>
      <c r="E260" s="47">
        <v>2018</v>
      </c>
      <c r="F260" s="47" t="s">
        <v>1292</v>
      </c>
      <c r="G260" s="48">
        <v>43465</v>
      </c>
      <c r="H260" s="48">
        <v>43523</v>
      </c>
      <c r="I260" s="48">
        <v>43523</v>
      </c>
      <c r="J260" s="47">
        <v>544253000</v>
      </c>
      <c r="K260" s="47">
        <v>549536000</v>
      </c>
      <c r="L260" s="47" t="s">
        <v>1852</v>
      </c>
      <c r="M260" s="49">
        <v>583894000</v>
      </c>
      <c r="N260" s="50"/>
      <c r="O260" s="50"/>
      <c r="P260" s="51"/>
      <c r="Q260" s="52">
        <v>1178044000</v>
      </c>
      <c r="R260" s="49">
        <v>91043000</v>
      </c>
      <c r="S260" s="50"/>
      <c r="T260" s="50"/>
      <c r="U260" s="51"/>
      <c r="V260" s="49">
        <v>-130442000</v>
      </c>
      <c r="W260" s="50"/>
      <c r="X260" s="50"/>
      <c r="Y260" s="50"/>
      <c r="Z260" s="51"/>
      <c r="AA260" s="52"/>
      <c r="AB260" s="53">
        <v>1722539000</v>
      </c>
      <c r="AC260" s="49">
        <v>-1461231000</v>
      </c>
      <c r="AD260" s="50"/>
      <c r="AE260" s="50"/>
      <c r="AF260" s="50"/>
      <c r="AG260" s="50"/>
      <c r="AH260" s="50"/>
      <c r="AI260" s="50"/>
      <c r="AJ260" s="51"/>
      <c r="AK260" s="49"/>
      <c r="AL260" s="50"/>
      <c r="AM260" s="51"/>
      <c r="AN260" s="49">
        <v>-870918000</v>
      </c>
      <c r="AO260" s="50"/>
      <c r="AP260" s="50"/>
      <c r="AQ260" s="50"/>
      <c r="AR260" s="51"/>
      <c r="AS260" s="54">
        <v>249128000</v>
      </c>
      <c r="AT260" s="50"/>
      <c r="AU260" s="55">
        <v>-2083021000</v>
      </c>
      <c r="AV260" s="51">
        <v>-260592000</v>
      </c>
      <c r="AW260" s="49">
        <v>2239994000</v>
      </c>
      <c r="AX260" s="51"/>
      <c r="AY260" s="52"/>
      <c r="AZ260" s="54"/>
      <c r="BA260" s="51"/>
      <c r="BB260" s="49">
        <v>-1283333000</v>
      </c>
      <c r="BC260" s="50"/>
      <c r="BD260" s="51">
        <v>-1283333000</v>
      </c>
      <c r="BE260" s="54">
        <v>-306835000</v>
      </c>
      <c r="BF260" s="50"/>
      <c r="BG260" s="55">
        <v>389234000</v>
      </c>
      <c r="BH260" s="50">
        <v>28752000</v>
      </c>
      <c r="BI260" s="51"/>
      <c r="BJ260" s="54">
        <v>28752000</v>
      </c>
      <c r="BK260" s="50">
        <v>-1985000</v>
      </c>
      <c r="BL260" s="56">
        <v>26767000</v>
      </c>
    </row>
    <row r="261" spans="1:64" x14ac:dyDescent="0.2">
      <c r="A261" s="47" t="s">
        <v>826</v>
      </c>
      <c r="B261" s="47" t="s">
        <v>827</v>
      </c>
      <c r="C261" s="47">
        <v>333439</v>
      </c>
      <c r="D261" s="47" t="s">
        <v>16</v>
      </c>
      <c r="E261" s="47">
        <v>2018</v>
      </c>
      <c r="F261" s="47" t="s">
        <v>1292</v>
      </c>
      <c r="G261" s="48">
        <v>43465</v>
      </c>
      <c r="H261" s="48">
        <v>43524</v>
      </c>
      <c r="I261" s="48">
        <v>43524</v>
      </c>
      <c r="J261" s="47">
        <v>74413000</v>
      </c>
      <c r="K261" s="47">
        <v>74773000</v>
      </c>
      <c r="L261" s="47" t="s">
        <v>1853</v>
      </c>
      <c r="M261" s="49">
        <v>864855000</v>
      </c>
      <c r="N261" s="50"/>
      <c r="O261" s="50"/>
      <c r="P261" s="51"/>
      <c r="Q261" s="52">
        <v>521765000</v>
      </c>
      <c r="R261" s="49">
        <v>178624000</v>
      </c>
      <c r="S261" s="50">
        <v>31382000</v>
      </c>
      <c r="T261" s="50">
        <v>88456000</v>
      </c>
      <c r="U261" s="51">
        <v>58786000</v>
      </c>
      <c r="V261" s="49">
        <v>-383900000</v>
      </c>
      <c r="W261" s="50">
        <v>13856000</v>
      </c>
      <c r="X261" s="50">
        <v>-255391000</v>
      </c>
      <c r="Y261" s="50">
        <v>-69847000</v>
      </c>
      <c r="Z261" s="51">
        <v>-72518000</v>
      </c>
      <c r="AA261" s="52"/>
      <c r="AB261" s="53">
        <v>1181344000</v>
      </c>
      <c r="AC261" s="49">
        <v>-794110000</v>
      </c>
      <c r="AD261" s="50"/>
      <c r="AE261" s="50"/>
      <c r="AF261" s="50"/>
      <c r="AG261" s="50">
        <v>-794110000</v>
      </c>
      <c r="AH261" s="50"/>
      <c r="AI261" s="50"/>
      <c r="AJ261" s="51"/>
      <c r="AK261" s="49"/>
      <c r="AL261" s="50"/>
      <c r="AM261" s="51"/>
      <c r="AN261" s="49">
        <v>-568960000</v>
      </c>
      <c r="AO261" s="50"/>
      <c r="AP261" s="50"/>
      <c r="AQ261" s="50"/>
      <c r="AR261" s="51">
        <v>-568960000</v>
      </c>
      <c r="AS261" s="54">
        <v>30867000</v>
      </c>
      <c r="AT261" s="50"/>
      <c r="AU261" s="55">
        <v>-1332203000</v>
      </c>
      <c r="AV261" s="51"/>
      <c r="AW261" s="49">
        <v>512177000</v>
      </c>
      <c r="AX261" s="51">
        <v>231994000</v>
      </c>
      <c r="AY261" s="52">
        <v>280183000</v>
      </c>
      <c r="AZ261" s="54">
        <v>-882753000</v>
      </c>
      <c r="BA261" s="51">
        <v>1162936000</v>
      </c>
      <c r="BB261" s="49">
        <v>-274144000</v>
      </c>
      <c r="BC261" s="50"/>
      <c r="BD261" s="51">
        <v>-274144000</v>
      </c>
      <c r="BE261" s="54">
        <v>-40004000</v>
      </c>
      <c r="BF261" s="50"/>
      <c r="BG261" s="55">
        <v>198029000</v>
      </c>
      <c r="BH261" s="50">
        <v>47170000</v>
      </c>
      <c r="BI261" s="51"/>
      <c r="BJ261" s="54">
        <v>47170000</v>
      </c>
      <c r="BK261" s="50">
        <v>-13004000</v>
      </c>
      <c r="BL261" s="56">
        <v>34166000</v>
      </c>
    </row>
    <row r="262" spans="1:64" x14ac:dyDescent="0.2">
      <c r="A262" s="47" t="s">
        <v>793</v>
      </c>
      <c r="B262" s="47" t="s">
        <v>794</v>
      </c>
      <c r="C262" s="47">
        <v>251282</v>
      </c>
      <c r="D262" s="47" t="s">
        <v>16</v>
      </c>
      <c r="E262" s="47">
        <v>2018</v>
      </c>
      <c r="F262" s="47" t="s">
        <v>1292</v>
      </c>
      <c r="G262" s="48">
        <v>43434</v>
      </c>
      <c r="H262" s="48">
        <v>43490</v>
      </c>
      <c r="I262" s="48">
        <v>43490</v>
      </c>
      <c r="J262" s="47">
        <v>131500000</v>
      </c>
      <c r="K262" s="47">
        <v>133200000</v>
      </c>
      <c r="L262" s="47" t="s">
        <v>1854</v>
      </c>
      <c r="M262" s="49">
        <v>933400000</v>
      </c>
      <c r="N262" s="50"/>
      <c r="O262" s="50"/>
      <c r="P262" s="51"/>
      <c r="Q262" s="52">
        <v>150700000</v>
      </c>
      <c r="R262" s="49">
        <v>-253700000</v>
      </c>
      <c r="S262" s="50"/>
      <c r="T262" s="50"/>
      <c r="U262" s="51"/>
      <c r="V262" s="49">
        <v>-9200000</v>
      </c>
      <c r="W262" s="50"/>
      <c r="X262" s="50"/>
      <c r="Y262" s="50"/>
      <c r="Z262" s="51"/>
      <c r="AA262" s="52"/>
      <c r="AB262" s="53">
        <v>821200000</v>
      </c>
      <c r="AC262" s="49">
        <v>-156800000</v>
      </c>
      <c r="AD262" s="50"/>
      <c r="AE262" s="50"/>
      <c r="AF262" s="50"/>
      <c r="AG262" s="50"/>
      <c r="AH262" s="50"/>
      <c r="AI262" s="50"/>
      <c r="AJ262" s="51"/>
      <c r="AK262" s="49"/>
      <c r="AL262" s="50"/>
      <c r="AM262" s="51"/>
      <c r="AN262" s="49">
        <v>-4200000</v>
      </c>
      <c r="AO262" s="50"/>
      <c r="AP262" s="50"/>
      <c r="AQ262" s="50"/>
      <c r="AR262" s="51"/>
      <c r="AS262" s="54">
        <v>2500000</v>
      </c>
      <c r="AT262" s="50"/>
      <c r="AU262" s="55">
        <v>-158500000</v>
      </c>
      <c r="AV262" s="51">
        <v>-273400000</v>
      </c>
      <c r="AW262" s="49">
        <v>-466500000</v>
      </c>
      <c r="AX262" s="51"/>
      <c r="AY262" s="52"/>
      <c r="AZ262" s="54"/>
      <c r="BA262" s="51"/>
      <c r="BB262" s="49">
        <v>15900000</v>
      </c>
      <c r="BC262" s="50">
        <v>78200000</v>
      </c>
      <c r="BD262" s="51">
        <v>-62300000</v>
      </c>
      <c r="BE262" s="54">
        <v>-27100000</v>
      </c>
      <c r="BF262" s="50"/>
      <c r="BG262" s="55">
        <v>-751100000</v>
      </c>
      <c r="BH262" s="50">
        <v>-88400000</v>
      </c>
      <c r="BI262" s="51"/>
      <c r="BJ262" s="54">
        <v>-88400000</v>
      </c>
      <c r="BK262" s="50">
        <v>-1800000</v>
      </c>
      <c r="BL262" s="56">
        <v>-90200000</v>
      </c>
    </row>
    <row r="263" spans="1:64" x14ac:dyDescent="0.2">
      <c r="A263" s="47" t="s">
        <v>775</v>
      </c>
      <c r="B263" s="47" t="s">
        <v>776</v>
      </c>
      <c r="C263" s="47">
        <v>118024</v>
      </c>
      <c r="D263" s="47" t="s">
        <v>16</v>
      </c>
      <c r="E263" s="47">
        <v>2018</v>
      </c>
      <c r="F263" s="47" t="s">
        <v>1292</v>
      </c>
      <c r="G263" s="48">
        <v>43465</v>
      </c>
      <c r="H263" s="48">
        <v>43516</v>
      </c>
      <c r="I263" s="48">
        <v>43516</v>
      </c>
      <c r="J263" s="47">
        <v>36958000</v>
      </c>
      <c r="K263" s="47">
        <v>37855000</v>
      </c>
      <c r="L263" s="47" t="s">
        <v>1855</v>
      </c>
      <c r="M263" s="49">
        <v>172852000</v>
      </c>
      <c r="N263" s="50"/>
      <c r="O263" s="50"/>
      <c r="P263" s="51"/>
      <c r="Q263" s="52">
        <v>23080000</v>
      </c>
      <c r="R263" s="49">
        <v>16930000</v>
      </c>
      <c r="S263" s="50"/>
      <c r="T263" s="50"/>
      <c r="U263" s="51"/>
      <c r="V263" s="49">
        <v>11055000</v>
      </c>
      <c r="W263" s="50"/>
      <c r="X263" s="50"/>
      <c r="Y263" s="50"/>
      <c r="Z263" s="51"/>
      <c r="AA263" s="52"/>
      <c r="AB263" s="53">
        <v>223917000</v>
      </c>
      <c r="AC263" s="49">
        <v>-35888000</v>
      </c>
      <c r="AD263" s="50"/>
      <c r="AE263" s="50"/>
      <c r="AF263" s="50"/>
      <c r="AG263" s="50"/>
      <c r="AH263" s="50"/>
      <c r="AI263" s="50"/>
      <c r="AJ263" s="51"/>
      <c r="AK263" s="49">
        <v>-2742000</v>
      </c>
      <c r="AL263" s="50"/>
      <c r="AM263" s="51"/>
      <c r="AN263" s="49"/>
      <c r="AO263" s="50"/>
      <c r="AP263" s="50"/>
      <c r="AQ263" s="50"/>
      <c r="AR263" s="51"/>
      <c r="AS263" s="54">
        <v>-11666000</v>
      </c>
      <c r="AT263" s="50"/>
      <c r="AU263" s="55">
        <v>-50296000</v>
      </c>
      <c r="AV263" s="51">
        <v>-62432000</v>
      </c>
      <c r="AW263" s="49"/>
      <c r="AX263" s="51"/>
      <c r="AY263" s="52"/>
      <c r="AZ263" s="54"/>
      <c r="BA263" s="51"/>
      <c r="BB263" s="49">
        <v>-22198000</v>
      </c>
      <c r="BC263" s="50">
        <v>2973000</v>
      </c>
      <c r="BD263" s="51">
        <v>-25171000</v>
      </c>
      <c r="BE263" s="54">
        <v>-8043000</v>
      </c>
      <c r="BF263" s="50"/>
      <c r="BG263" s="55">
        <v>-92673000</v>
      </c>
      <c r="BH263" s="50">
        <v>80948000</v>
      </c>
      <c r="BI263" s="51"/>
      <c r="BJ263" s="54">
        <v>80948000</v>
      </c>
      <c r="BK263" s="50">
        <v>-1640000</v>
      </c>
      <c r="BL263" s="56">
        <v>79308000</v>
      </c>
    </row>
    <row r="264" spans="1:64" x14ac:dyDescent="0.2">
      <c r="A264" s="47" t="s">
        <v>781</v>
      </c>
      <c r="B264" s="47" t="s">
        <v>782</v>
      </c>
      <c r="C264" s="47">
        <v>378186</v>
      </c>
      <c r="D264" s="47" t="s">
        <v>16</v>
      </c>
      <c r="E264" s="47">
        <v>2018</v>
      </c>
      <c r="F264" s="47" t="s">
        <v>1292</v>
      </c>
      <c r="G264" s="48">
        <v>43465</v>
      </c>
      <c r="H264" s="48">
        <v>43521</v>
      </c>
      <c r="I264" s="48">
        <v>43521</v>
      </c>
      <c r="J264" s="47">
        <v>62895000</v>
      </c>
      <c r="K264" s="47">
        <v>63147000</v>
      </c>
      <c r="L264" s="47" t="s">
        <v>1856</v>
      </c>
      <c r="M264" s="49">
        <v>470376000</v>
      </c>
      <c r="N264" s="50"/>
      <c r="O264" s="50"/>
      <c r="P264" s="51"/>
      <c r="Q264" s="52">
        <v>344033000</v>
      </c>
      <c r="R264" s="49">
        <v>83135000</v>
      </c>
      <c r="S264" s="50"/>
      <c r="T264" s="50"/>
      <c r="U264" s="51"/>
      <c r="V264" s="49">
        <v>-192396000</v>
      </c>
      <c r="W264" s="50"/>
      <c r="X264" s="50"/>
      <c r="Y264" s="50"/>
      <c r="Z264" s="51"/>
      <c r="AA264" s="52"/>
      <c r="AB264" s="53">
        <v>705148000</v>
      </c>
      <c r="AC264" s="49">
        <v>-455305000</v>
      </c>
      <c r="AD264" s="50"/>
      <c r="AE264" s="50"/>
      <c r="AF264" s="50"/>
      <c r="AG264" s="50"/>
      <c r="AH264" s="50"/>
      <c r="AI264" s="50"/>
      <c r="AJ264" s="51"/>
      <c r="AK264" s="49"/>
      <c r="AL264" s="50"/>
      <c r="AM264" s="51"/>
      <c r="AN264" s="49">
        <v>-1573023000</v>
      </c>
      <c r="AO264" s="50"/>
      <c r="AP264" s="50"/>
      <c r="AQ264" s="50"/>
      <c r="AR264" s="51"/>
      <c r="AS264" s="54">
        <v>80122000</v>
      </c>
      <c r="AT264" s="50"/>
      <c r="AU264" s="55">
        <v>-1948206000</v>
      </c>
      <c r="AV264" s="51">
        <v>-116436000</v>
      </c>
      <c r="AW264" s="49">
        <v>86462000</v>
      </c>
      <c r="AX264" s="51"/>
      <c r="AY264" s="52"/>
      <c r="AZ264" s="54"/>
      <c r="BA264" s="51"/>
      <c r="BB264" s="49">
        <v>-93176000</v>
      </c>
      <c r="BC264" s="50">
        <v>7201000</v>
      </c>
      <c r="BD264" s="51">
        <v>-100377000</v>
      </c>
      <c r="BE264" s="54">
        <v>-35264000</v>
      </c>
      <c r="BF264" s="50"/>
      <c r="BG264" s="55">
        <v>-158414000</v>
      </c>
      <c r="BH264" s="50">
        <v>-1401472000</v>
      </c>
      <c r="BI264" s="51"/>
      <c r="BJ264" s="54">
        <v>-1401472000</v>
      </c>
      <c r="BK264" s="50"/>
      <c r="BL264" s="56">
        <v>-1401472000</v>
      </c>
    </row>
    <row r="265" spans="1:64" x14ac:dyDescent="0.2">
      <c r="A265" s="47" t="s">
        <v>13</v>
      </c>
      <c r="B265" s="47" t="s">
        <v>14</v>
      </c>
      <c r="C265" s="47">
        <v>22219</v>
      </c>
      <c r="D265" s="47" t="s">
        <v>16</v>
      </c>
      <c r="E265" s="47">
        <v>2018</v>
      </c>
      <c r="F265" s="47" t="s">
        <v>1292</v>
      </c>
      <c r="G265" s="48">
        <v>43465</v>
      </c>
      <c r="H265" s="48">
        <v>43503</v>
      </c>
      <c r="I265" s="48">
        <v>43503</v>
      </c>
      <c r="J265" s="47">
        <v>588500000</v>
      </c>
      <c r="K265" s="47">
        <v>602000000</v>
      </c>
      <c r="L265" s="47" t="s">
        <v>1857</v>
      </c>
      <c r="M265" s="49">
        <v>5363000000</v>
      </c>
      <c r="N265" s="50"/>
      <c r="O265" s="50"/>
      <c r="P265" s="51"/>
      <c r="Q265" s="52">
        <v>1488000000</v>
      </c>
      <c r="R265" s="49">
        <v>-260000000</v>
      </c>
      <c r="S265" s="50">
        <v>302000000</v>
      </c>
      <c r="T265" s="50">
        <v>-57000000</v>
      </c>
      <c r="U265" s="51">
        <v>-505000000</v>
      </c>
      <c r="V265" s="49">
        <v>-152000000</v>
      </c>
      <c r="W265" s="50">
        <v>-305000000</v>
      </c>
      <c r="X265" s="50">
        <v>-509000000</v>
      </c>
      <c r="Y265" s="50">
        <v>408000000</v>
      </c>
      <c r="Z265" s="51">
        <v>254000000</v>
      </c>
      <c r="AA265" s="52"/>
      <c r="AB265" s="53">
        <v>6439000000</v>
      </c>
      <c r="AC265" s="49">
        <v>-1315000000</v>
      </c>
      <c r="AD265" s="50">
        <v>262000000</v>
      </c>
      <c r="AE265" s="50"/>
      <c r="AF265" s="50"/>
      <c r="AG265" s="50">
        <v>-1577000000</v>
      </c>
      <c r="AH265" s="50">
        <v>-1577000000</v>
      </c>
      <c r="AI265" s="50"/>
      <c r="AJ265" s="51"/>
      <c r="AK265" s="49">
        <v>669000000</v>
      </c>
      <c r="AL265" s="50">
        <v>2497000000</v>
      </c>
      <c r="AM265" s="51">
        <v>-1828000000</v>
      </c>
      <c r="AN265" s="49">
        <v>859000000</v>
      </c>
      <c r="AO265" s="50">
        <v>846000000</v>
      </c>
      <c r="AP265" s="50"/>
      <c r="AQ265" s="50"/>
      <c r="AR265" s="51">
        <v>13000000</v>
      </c>
      <c r="AS265" s="54">
        <v>9000000</v>
      </c>
      <c r="AT265" s="50"/>
      <c r="AU265" s="55">
        <v>222000000</v>
      </c>
      <c r="AV265" s="51">
        <v>-3193000000</v>
      </c>
      <c r="AW265" s="49">
        <v>933000000</v>
      </c>
      <c r="AX265" s="51">
        <v>-284000000</v>
      </c>
      <c r="AY265" s="52">
        <v>1217000000</v>
      </c>
      <c r="AZ265" s="54">
        <v>-1034000000</v>
      </c>
      <c r="BA265" s="51">
        <v>2251000000</v>
      </c>
      <c r="BB265" s="49">
        <v>-4385000000</v>
      </c>
      <c r="BC265" s="50">
        <v>485000000</v>
      </c>
      <c r="BD265" s="51">
        <v>-4870000000</v>
      </c>
      <c r="BE265" s="54">
        <v>-56000000</v>
      </c>
      <c r="BF265" s="50"/>
      <c r="BG265" s="55">
        <v>-6701000000</v>
      </c>
      <c r="BH265" s="50">
        <v>-40000000</v>
      </c>
      <c r="BI265" s="51"/>
      <c r="BJ265" s="54">
        <v>-40000000</v>
      </c>
      <c r="BK265" s="50">
        <v>-160000000</v>
      </c>
      <c r="BL265" s="56">
        <v>-200000000</v>
      </c>
    </row>
    <row r="266" spans="1:64" x14ac:dyDescent="0.2">
      <c r="A266" s="47" t="s">
        <v>835</v>
      </c>
      <c r="B266" s="47" t="s">
        <v>836</v>
      </c>
      <c r="C266" s="47">
        <v>333441</v>
      </c>
      <c r="D266" s="47" t="s">
        <v>16</v>
      </c>
      <c r="E266" s="47">
        <v>2018</v>
      </c>
      <c r="F266" s="47" t="s">
        <v>1292</v>
      </c>
      <c r="G266" s="48">
        <v>43465</v>
      </c>
      <c r="H266" s="48">
        <v>43524</v>
      </c>
      <c r="I266" s="48">
        <v>43524</v>
      </c>
      <c r="J266" s="47">
        <v>557166000</v>
      </c>
      <c r="K266" s="47">
        <v>564254000</v>
      </c>
      <c r="L266" s="47" t="s">
        <v>1858</v>
      </c>
      <c r="M266" s="49">
        <v>993004000</v>
      </c>
      <c r="N266" s="50"/>
      <c r="O266" s="50"/>
      <c r="P266" s="51"/>
      <c r="Q266" s="52">
        <v>56979000</v>
      </c>
      <c r="R266" s="49">
        <v>55818000</v>
      </c>
      <c r="S266" s="50">
        <v>57111000</v>
      </c>
      <c r="T266" s="50">
        <v>-510000</v>
      </c>
      <c r="U266" s="51">
        <v>-783000</v>
      </c>
      <c r="V266" s="49">
        <v>56080000</v>
      </c>
      <c r="W266" s="50">
        <v>-38412000</v>
      </c>
      <c r="X266" s="50">
        <v>-26146000</v>
      </c>
      <c r="Y266" s="50">
        <v>9852000</v>
      </c>
      <c r="Z266" s="51">
        <v>110786000</v>
      </c>
      <c r="AA266" s="52"/>
      <c r="AB266" s="53">
        <v>1161881000</v>
      </c>
      <c r="AC266" s="49">
        <v>-82444000</v>
      </c>
      <c r="AD266" s="50">
        <v>4295000</v>
      </c>
      <c r="AE266" s="50">
        <v>4295000</v>
      </c>
      <c r="AF266" s="50"/>
      <c r="AG266" s="50">
        <v>-74925000</v>
      </c>
      <c r="AH266" s="50">
        <v>-61941000</v>
      </c>
      <c r="AI266" s="50">
        <v>-12984000</v>
      </c>
      <c r="AJ266" s="51">
        <v>-11814000</v>
      </c>
      <c r="AK266" s="49">
        <v>355400000</v>
      </c>
      <c r="AL266" s="50">
        <v>1181484000</v>
      </c>
      <c r="AM266" s="51">
        <v>-826084000</v>
      </c>
      <c r="AN266" s="49"/>
      <c r="AO266" s="50"/>
      <c r="AP266" s="50"/>
      <c r="AQ266" s="50"/>
      <c r="AR266" s="51"/>
      <c r="AS266" s="54"/>
      <c r="AT266" s="50"/>
      <c r="AU266" s="55">
        <v>272956000</v>
      </c>
      <c r="AV266" s="51"/>
      <c r="AW266" s="49">
        <v>-1886000</v>
      </c>
      <c r="AX266" s="51"/>
      <c r="AY266" s="52">
        <v>-1886000</v>
      </c>
      <c r="AZ266" s="54">
        <v>-1886000</v>
      </c>
      <c r="BA266" s="51"/>
      <c r="BB266" s="49">
        <v>-1314225000</v>
      </c>
      <c r="BC266" s="50">
        <v>27851000</v>
      </c>
      <c r="BD266" s="51">
        <v>-1342076000</v>
      </c>
      <c r="BE266" s="54"/>
      <c r="BF266" s="50"/>
      <c r="BG266" s="55">
        <v>-1316111000</v>
      </c>
      <c r="BH266" s="50">
        <v>118726000</v>
      </c>
      <c r="BI266" s="51"/>
      <c r="BJ266" s="54">
        <v>118726000</v>
      </c>
      <c r="BK266" s="50">
        <v>-9835000</v>
      </c>
      <c r="BL266" s="56">
        <v>108891000</v>
      </c>
    </row>
    <row r="267" spans="1:64" x14ac:dyDescent="0.2">
      <c r="A267" s="47" t="s">
        <v>89</v>
      </c>
      <c r="B267" s="47" t="s">
        <v>90</v>
      </c>
      <c r="C267" s="47">
        <v>133574</v>
      </c>
      <c r="D267" s="47" t="s">
        <v>16</v>
      </c>
      <c r="E267" s="47">
        <v>2018</v>
      </c>
      <c r="F267" s="47" t="s">
        <v>1292</v>
      </c>
      <c r="G267" s="48">
        <v>43465</v>
      </c>
      <c r="H267" s="48">
        <v>43522</v>
      </c>
      <c r="I267" s="48">
        <v>43522</v>
      </c>
      <c r="J267" s="47">
        <v>1887000000</v>
      </c>
      <c r="K267" s="47">
        <v>1888000000</v>
      </c>
      <c r="L267" s="47" t="s">
        <v>1859</v>
      </c>
      <c r="M267" s="49">
        <v>6967000000</v>
      </c>
      <c r="N267" s="50">
        <v>6967000000</v>
      </c>
      <c r="O267" s="50"/>
      <c r="P267" s="51"/>
      <c r="Q267" s="52">
        <v>227000000</v>
      </c>
      <c r="R267" s="49">
        <v>56000000</v>
      </c>
      <c r="S267" s="50"/>
      <c r="T267" s="50"/>
      <c r="U267" s="51">
        <v>56000000</v>
      </c>
      <c r="V267" s="49">
        <v>1141000000</v>
      </c>
      <c r="W267" s="50">
        <v>0</v>
      </c>
      <c r="X267" s="50">
        <v>-129000000</v>
      </c>
      <c r="Y267" s="50">
        <v>27000000</v>
      </c>
      <c r="Z267" s="51">
        <v>1243000000</v>
      </c>
      <c r="AA267" s="52"/>
      <c r="AB267" s="53">
        <v>8391000000</v>
      </c>
      <c r="AC267" s="49">
        <v>-238000000</v>
      </c>
      <c r="AD267" s="50"/>
      <c r="AE267" s="50"/>
      <c r="AF267" s="50"/>
      <c r="AG267" s="50"/>
      <c r="AH267" s="50"/>
      <c r="AI267" s="50"/>
      <c r="AJ267" s="51">
        <v>-238000000</v>
      </c>
      <c r="AK267" s="49"/>
      <c r="AL267" s="50"/>
      <c r="AM267" s="51"/>
      <c r="AN267" s="49">
        <v>0</v>
      </c>
      <c r="AO267" s="50">
        <v>0</v>
      </c>
      <c r="AP267" s="50"/>
      <c r="AQ267" s="50"/>
      <c r="AR267" s="51">
        <v>0</v>
      </c>
      <c r="AS267" s="54">
        <v>-12750000000</v>
      </c>
      <c r="AT267" s="50"/>
      <c r="AU267" s="55">
        <v>-12988000000</v>
      </c>
      <c r="AV267" s="51">
        <v>-5415000000</v>
      </c>
      <c r="AW267" s="49">
        <v>11936000000</v>
      </c>
      <c r="AX267" s="51">
        <v>12800000000</v>
      </c>
      <c r="AY267" s="52">
        <v>-864000000</v>
      </c>
      <c r="AZ267" s="54">
        <v>-864000000</v>
      </c>
      <c r="BA267" s="51">
        <v>0</v>
      </c>
      <c r="BB267" s="49">
        <v>-1673000000</v>
      </c>
      <c r="BC267" s="50"/>
      <c r="BD267" s="51">
        <v>-1673000000</v>
      </c>
      <c r="BE267" s="54">
        <v>-132000000</v>
      </c>
      <c r="BF267" s="50"/>
      <c r="BG267" s="55">
        <v>4716000000</v>
      </c>
      <c r="BH267" s="50">
        <v>119000000</v>
      </c>
      <c r="BI267" s="51"/>
      <c r="BJ267" s="54">
        <v>119000000</v>
      </c>
      <c r="BK267" s="50"/>
      <c r="BL267" s="56">
        <v>119000000</v>
      </c>
    </row>
    <row r="268" spans="1:64" x14ac:dyDescent="0.2">
      <c r="A268" s="47" t="s">
        <v>1135</v>
      </c>
      <c r="B268" s="47" t="s">
        <v>1136</v>
      </c>
      <c r="C268" s="47">
        <v>94993</v>
      </c>
      <c r="D268" s="47" t="s">
        <v>16</v>
      </c>
      <c r="E268" s="47">
        <v>2018</v>
      </c>
      <c r="F268" s="47" t="s">
        <v>1292</v>
      </c>
      <c r="G268" s="48">
        <v>43465</v>
      </c>
      <c r="H268" s="48">
        <v>43537</v>
      </c>
      <c r="I268" s="48">
        <v>43537</v>
      </c>
      <c r="J268" s="47">
        <v>384800000</v>
      </c>
      <c r="K268" s="47">
        <v>386400000</v>
      </c>
      <c r="L268" s="47" t="s">
        <v>1860</v>
      </c>
      <c r="M268" s="49">
        <v>469900000</v>
      </c>
      <c r="N268" s="50"/>
      <c r="O268" s="50"/>
      <c r="P268" s="51"/>
      <c r="Q268" s="52">
        <v>883900000</v>
      </c>
      <c r="R268" s="49">
        <v>77700000</v>
      </c>
      <c r="S268" s="50">
        <v>27500000</v>
      </c>
      <c r="T268" s="50">
        <v>-101800000</v>
      </c>
      <c r="U268" s="51">
        <v>152000000</v>
      </c>
      <c r="V268" s="49">
        <v>-21700000</v>
      </c>
      <c r="W268" s="50">
        <v>5900000</v>
      </c>
      <c r="X268" s="50">
        <v>-497400000</v>
      </c>
      <c r="Y268" s="50">
        <v>342000000</v>
      </c>
      <c r="Z268" s="51">
        <v>127800000</v>
      </c>
      <c r="AA268" s="52"/>
      <c r="AB268" s="53">
        <v>1409800000</v>
      </c>
      <c r="AC268" s="49">
        <v>-954500000</v>
      </c>
      <c r="AD268" s="50"/>
      <c r="AE268" s="50"/>
      <c r="AF268" s="50"/>
      <c r="AG268" s="50">
        <v>-954500000</v>
      </c>
      <c r="AH268" s="50"/>
      <c r="AI268" s="50"/>
      <c r="AJ268" s="51"/>
      <c r="AK268" s="49">
        <v>-15700000</v>
      </c>
      <c r="AL268" s="50">
        <v>518800000</v>
      </c>
      <c r="AM268" s="51">
        <v>-534500000</v>
      </c>
      <c r="AN268" s="49">
        <v>-974200000</v>
      </c>
      <c r="AO268" s="50">
        <v>12600000</v>
      </c>
      <c r="AP268" s="50">
        <v>-1500000</v>
      </c>
      <c r="AQ268" s="50"/>
      <c r="AR268" s="51">
        <v>-985300000</v>
      </c>
      <c r="AS268" s="54">
        <v>-300000</v>
      </c>
      <c r="AT268" s="50"/>
      <c r="AU268" s="55">
        <v>-1944700000</v>
      </c>
      <c r="AV268" s="51">
        <v>-38500000</v>
      </c>
      <c r="AW268" s="49">
        <v>-752900000</v>
      </c>
      <c r="AX268" s="51">
        <v>10700000</v>
      </c>
      <c r="AY268" s="52">
        <v>-763600000</v>
      </c>
      <c r="AZ268" s="54">
        <v>-802900000</v>
      </c>
      <c r="BA268" s="51">
        <v>39300000</v>
      </c>
      <c r="BB268" s="49">
        <v>0</v>
      </c>
      <c r="BC268" s="50"/>
      <c r="BD268" s="51">
        <v>0</v>
      </c>
      <c r="BE268" s="54">
        <v>66600000</v>
      </c>
      <c r="BF268" s="50"/>
      <c r="BG268" s="55">
        <v>-724800000</v>
      </c>
      <c r="BH268" s="50">
        <v>-1259700000</v>
      </c>
      <c r="BI268" s="51"/>
      <c r="BJ268" s="54">
        <v>-1259700000</v>
      </c>
      <c r="BK268" s="50">
        <v>-63700000</v>
      </c>
      <c r="BL268" s="56">
        <v>-1323400000</v>
      </c>
    </row>
    <row r="269" spans="1:64" x14ac:dyDescent="0.2">
      <c r="A269" s="47" t="s">
        <v>772</v>
      </c>
      <c r="B269" s="47" t="s">
        <v>773</v>
      </c>
      <c r="C269" s="47">
        <v>353184</v>
      </c>
      <c r="D269" s="47" t="s">
        <v>16</v>
      </c>
      <c r="E269" s="47">
        <v>2018</v>
      </c>
      <c r="F269" s="47" t="s">
        <v>1292</v>
      </c>
      <c r="G269" s="48">
        <v>43465</v>
      </c>
      <c r="H269" s="48">
        <v>43524</v>
      </c>
      <c r="I269" s="48">
        <v>43524</v>
      </c>
      <c r="J269" s="47">
        <v>518000000</v>
      </c>
      <c r="K269" s="47">
        <v>526000000</v>
      </c>
      <c r="L269" s="47" t="s">
        <v>1861</v>
      </c>
      <c r="M269" s="49">
        <v>3606000000</v>
      </c>
      <c r="N269" s="50"/>
      <c r="O269" s="50"/>
      <c r="P269" s="51"/>
      <c r="Q269" s="52">
        <v>2490000000</v>
      </c>
      <c r="R269" s="49">
        <v>340000000</v>
      </c>
      <c r="S269" s="50"/>
      <c r="T269" s="50"/>
      <c r="U269" s="51"/>
      <c r="V269" s="49">
        <v>-278000000</v>
      </c>
      <c r="W269" s="50"/>
      <c r="X269" s="50"/>
      <c r="Y269" s="50"/>
      <c r="Z269" s="51"/>
      <c r="AA269" s="52"/>
      <c r="AB269" s="53">
        <v>6158000000</v>
      </c>
      <c r="AC269" s="49">
        <v>-3578000000</v>
      </c>
      <c r="AD269" s="50"/>
      <c r="AE269" s="50"/>
      <c r="AF269" s="50"/>
      <c r="AG269" s="50"/>
      <c r="AH269" s="50"/>
      <c r="AI269" s="50"/>
      <c r="AJ269" s="51"/>
      <c r="AK269" s="49"/>
      <c r="AL269" s="50"/>
      <c r="AM269" s="51"/>
      <c r="AN269" s="49">
        <v>-3822000000</v>
      </c>
      <c r="AO269" s="50"/>
      <c r="AP269" s="50"/>
      <c r="AQ269" s="50"/>
      <c r="AR269" s="51"/>
      <c r="AS269" s="54">
        <v>-270000000</v>
      </c>
      <c r="AT269" s="50"/>
      <c r="AU269" s="55">
        <v>-7670000000</v>
      </c>
      <c r="AV269" s="51">
        <v>-954000000</v>
      </c>
      <c r="AW269" s="49">
        <v>5444000000</v>
      </c>
      <c r="AX269" s="51"/>
      <c r="AY269" s="52"/>
      <c r="AZ269" s="54"/>
      <c r="BA269" s="51"/>
      <c r="BB269" s="49">
        <v>-3263000000</v>
      </c>
      <c r="BC269" s="50"/>
      <c r="BD269" s="51"/>
      <c r="BE269" s="54">
        <v>-1005000000</v>
      </c>
      <c r="BF269" s="50"/>
      <c r="BG269" s="55">
        <v>222000000</v>
      </c>
      <c r="BH269" s="50">
        <v>-1290000000</v>
      </c>
      <c r="BI269" s="51"/>
      <c r="BJ269" s="54">
        <v>-1290000000</v>
      </c>
      <c r="BK269" s="50"/>
      <c r="BL269" s="56">
        <v>-1290000000</v>
      </c>
    </row>
    <row r="270" spans="1:64" x14ac:dyDescent="0.2">
      <c r="A270" s="47" t="s">
        <v>805</v>
      </c>
      <c r="B270" s="47" t="s">
        <v>806</v>
      </c>
      <c r="C270" s="47">
        <v>262201</v>
      </c>
      <c r="D270" s="47" t="s">
        <v>16</v>
      </c>
      <c r="E270" s="47">
        <v>2018</v>
      </c>
      <c r="F270" s="47" t="s">
        <v>1292</v>
      </c>
      <c r="G270" s="48">
        <v>43465</v>
      </c>
      <c r="H270" s="48">
        <v>43523</v>
      </c>
      <c r="I270" s="48">
        <v>43523</v>
      </c>
      <c r="J270" s="47">
        <v>2664000000</v>
      </c>
      <c r="K270" s="47">
        <v>2679000000</v>
      </c>
      <c r="L270" s="47" t="s">
        <v>1862</v>
      </c>
      <c r="M270" s="49">
        <v>6193000000</v>
      </c>
      <c r="N270" s="50"/>
      <c r="O270" s="50"/>
      <c r="P270" s="51"/>
      <c r="Q270" s="52">
        <v>4519000000</v>
      </c>
      <c r="R270" s="49">
        <v>1763000000</v>
      </c>
      <c r="S270" s="50"/>
      <c r="T270" s="50"/>
      <c r="U270" s="51"/>
      <c r="V270" s="49">
        <v>-1553000000</v>
      </c>
      <c r="W270" s="50"/>
      <c r="X270" s="50"/>
      <c r="Y270" s="50"/>
      <c r="Z270" s="51"/>
      <c r="AA270" s="52"/>
      <c r="AB270" s="53">
        <v>10922000000</v>
      </c>
      <c r="AC270" s="49">
        <v>-2615000000</v>
      </c>
      <c r="AD270" s="50"/>
      <c r="AE270" s="50"/>
      <c r="AF270" s="50"/>
      <c r="AG270" s="50"/>
      <c r="AH270" s="50"/>
      <c r="AI270" s="50"/>
      <c r="AJ270" s="51"/>
      <c r="AK270" s="49">
        <v>7258000000</v>
      </c>
      <c r="AL270" s="50"/>
      <c r="AM270" s="51"/>
      <c r="AN270" s="49">
        <v>-431000000</v>
      </c>
      <c r="AO270" s="50"/>
      <c r="AP270" s="50"/>
      <c r="AQ270" s="50"/>
      <c r="AR270" s="51"/>
      <c r="AS270" s="54">
        <v>102000000</v>
      </c>
      <c r="AT270" s="50"/>
      <c r="AU270" s="55">
        <v>4314000000</v>
      </c>
      <c r="AV270" s="51">
        <v>-5172000000</v>
      </c>
      <c r="AW270" s="49">
        <v>837000000</v>
      </c>
      <c r="AX270" s="51"/>
      <c r="AY270" s="52"/>
      <c r="AZ270" s="54"/>
      <c r="BA270" s="51"/>
      <c r="BB270" s="49">
        <v>-8500000000</v>
      </c>
      <c r="BC270" s="50"/>
      <c r="BD270" s="51"/>
      <c r="BE270" s="54">
        <v>-325000000</v>
      </c>
      <c r="BF270" s="50"/>
      <c r="BG270" s="55">
        <v>-13160000000</v>
      </c>
      <c r="BH270" s="50">
        <v>2076000000</v>
      </c>
      <c r="BI270" s="51"/>
      <c r="BJ270" s="54">
        <v>2076000000</v>
      </c>
      <c r="BK270" s="50">
        <v>-205000000</v>
      </c>
      <c r="BL270" s="56">
        <v>1871000000</v>
      </c>
    </row>
    <row r="271" spans="1:64" x14ac:dyDescent="0.2">
      <c r="A271" s="47" t="s">
        <v>769</v>
      </c>
      <c r="B271" s="47" t="s">
        <v>770</v>
      </c>
      <c r="C271" s="47">
        <v>378185</v>
      </c>
      <c r="D271" s="47" t="s">
        <v>16</v>
      </c>
      <c r="E271" s="47">
        <v>2018</v>
      </c>
      <c r="F271" s="47" t="s">
        <v>1292</v>
      </c>
      <c r="G271" s="48">
        <v>43465</v>
      </c>
      <c r="H271" s="48">
        <v>43497</v>
      </c>
      <c r="I271" s="48">
        <v>43517</v>
      </c>
      <c r="J271" s="47">
        <v>846000000</v>
      </c>
      <c r="K271" s="47">
        <v>847000000</v>
      </c>
      <c r="L271" s="47" t="s">
        <v>1863</v>
      </c>
      <c r="M271" s="49">
        <v>1096000000</v>
      </c>
      <c r="N271" s="50"/>
      <c r="O271" s="50"/>
      <c r="P271" s="51"/>
      <c r="Q271" s="52">
        <v>2441000000</v>
      </c>
      <c r="R271" s="49">
        <v>-171000000</v>
      </c>
      <c r="S271" s="50">
        <v>53000000</v>
      </c>
      <c r="T271" s="50">
        <v>52000000</v>
      </c>
      <c r="U271" s="51">
        <v>-276000000</v>
      </c>
      <c r="V271" s="49">
        <v>-132000000</v>
      </c>
      <c r="W271" s="50">
        <v>-133000000</v>
      </c>
      <c r="X271" s="50">
        <v>-1000000</v>
      </c>
      <c r="Y271" s="50"/>
      <c r="Z271" s="51">
        <v>2000000</v>
      </c>
      <c r="AA271" s="52"/>
      <c r="AB271" s="53">
        <v>3234000000</v>
      </c>
      <c r="AC271" s="49">
        <v>-2753000000</v>
      </c>
      <c r="AD271" s="50"/>
      <c r="AE271" s="50"/>
      <c r="AF271" s="50"/>
      <c r="AG271" s="50">
        <v>-2753000000</v>
      </c>
      <c r="AH271" s="50">
        <v>-2753000000</v>
      </c>
      <c r="AI271" s="50"/>
      <c r="AJ271" s="51"/>
      <c r="AK271" s="49"/>
      <c r="AL271" s="50"/>
      <c r="AM271" s="51"/>
      <c r="AN271" s="49">
        <v>1239000000</v>
      </c>
      <c r="AO271" s="50">
        <v>1264000000</v>
      </c>
      <c r="AP271" s="50"/>
      <c r="AQ271" s="50"/>
      <c r="AR271" s="51">
        <v>-25000000</v>
      </c>
      <c r="AS271" s="54">
        <v>44000000</v>
      </c>
      <c r="AT271" s="50"/>
      <c r="AU271" s="55">
        <v>-1470000000</v>
      </c>
      <c r="AV271" s="51">
        <v>-169000000</v>
      </c>
      <c r="AW271" s="49">
        <v>0</v>
      </c>
      <c r="AX271" s="51"/>
      <c r="AY271" s="52">
        <v>0</v>
      </c>
      <c r="AZ271" s="54">
        <v>0</v>
      </c>
      <c r="BA271" s="51">
        <v>0</v>
      </c>
      <c r="BB271" s="49">
        <v>-713000000</v>
      </c>
      <c r="BC271" s="50">
        <v>0</v>
      </c>
      <c r="BD271" s="51">
        <v>-713000000</v>
      </c>
      <c r="BE271" s="54">
        <v>23000000</v>
      </c>
      <c r="BF271" s="50"/>
      <c r="BG271" s="55">
        <v>-859000000</v>
      </c>
      <c r="BH271" s="50">
        <v>905000000</v>
      </c>
      <c r="BI271" s="51">
        <v>-4000000</v>
      </c>
      <c r="BJ271" s="54">
        <v>901000000</v>
      </c>
      <c r="BK271" s="50">
        <v>-2000000</v>
      </c>
      <c r="BL271" s="56">
        <v>899000000</v>
      </c>
    </row>
    <row r="272" spans="1:64" x14ac:dyDescent="0.2">
      <c r="A272" s="47" t="s">
        <v>844</v>
      </c>
      <c r="B272" s="47" t="s">
        <v>845</v>
      </c>
      <c r="C272" s="47">
        <v>549638</v>
      </c>
      <c r="D272" s="47" t="s">
        <v>16</v>
      </c>
      <c r="E272" s="47">
        <v>2018</v>
      </c>
      <c r="F272" s="47" t="s">
        <v>1292</v>
      </c>
      <c r="G272" s="48">
        <v>43465</v>
      </c>
      <c r="H272" s="48">
        <v>43518</v>
      </c>
      <c r="I272" s="48">
        <v>43518</v>
      </c>
      <c r="J272" s="47">
        <v>87179000</v>
      </c>
      <c r="K272" s="47">
        <v>89701000</v>
      </c>
      <c r="L272" s="47" t="s">
        <v>1864</v>
      </c>
      <c r="M272" s="49">
        <v>507885000</v>
      </c>
      <c r="N272" s="50"/>
      <c r="O272" s="50"/>
      <c r="P272" s="51"/>
      <c r="Q272" s="52">
        <v>85535000</v>
      </c>
      <c r="R272" s="49">
        <v>-19758000</v>
      </c>
      <c r="S272" s="50"/>
      <c r="T272" s="50"/>
      <c r="U272" s="51"/>
      <c r="V272" s="49">
        <v>39100000</v>
      </c>
      <c r="W272" s="50"/>
      <c r="X272" s="50"/>
      <c r="Y272" s="50"/>
      <c r="Z272" s="51"/>
      <c r="AA272" s="52"/>
      <c r="AB272" s="53">
        <v>612762000</v>
      </c>
      <c r="AC272" s="49">
        <v>-30247000</v>
      </c>
      <c r="AD272" s="50"/>
      <c r="AE272" s="50"/>
      <c r="AF272" s="50"/>
      <c r="AG272" s="50"/>
      <c r="AH272" s="50"/>
      <c r="AI272" s="50"/>
      <c r="AJ272" s="51"/>
      <c r="AK272" s="49"/>
      <c r="AL272" s="50"/>
      <c r="AM272" s="51"/>
      <c r="AN272" s="49">
        <v>83825000</v>
      </c>
      <c r="AO272" s="50"/>
      <c r="AP272" s="50"/>
      <c r="AQ272" s="50"/>
      <c r="AR272" s="51"/>
      <c r="AS272" s="54">
        <v>-18704000</v>
      </c>
      <c r="AT272" s="50"/>
      <c r="AU272" s="55">
        <v>34874000</v>
      </c>
      <c r="AV272" s="51">
        <v>-170938000</v>
      </c>
      <c r="AW272" s="49">
        <v>500000000</v>
      </c>
      <c r="AX272" s="51"/>
      <c r="AY272" s="52"/>
      <c r="AZ272" s="54"/>
      <c r="BA272" s="51"/>
      <c r="BB272" s="49">
        <v>-949283000</v>
      </c>
      <c r="BC272" s="50">
        <v>605000</v>
      </c>
      <c r="BD272" s="51">
        <v>-949888000</v>
      </c>
      <c r="BE272" s="54">
        <v>-6262000</v>
      </c>
      <c r="BF272" s="50"/>
      <c r="BG272" s="55">
        <v>-626483000</v>
      </c>
      <c r="BH272" s="50">
        <v>21153000</v>
      </c>
      <c r="BI272" s="51"/>
      <c r="BJ272" s="54">
        <v>21153000</v>
      </c>
      <c r="BK272" s="50">
        <v>-6479000</v>
      </c>
      <c r="BL272" s="56">
        <v>14674000</v>
      </c>
    </row>
    <row r="273" spans="1:64" x14ac:dyDescent="0.2">
      <c r="A273" s="47" t="s">
        <v>820</v>
      </c>
      <c r="B273" s="47" t="s">
        <v>821</v>
      </c>
      <c r="C273" s="47">
        <v>59265</v>
      </c>
      <c r="D273" s="47" t="s">
        <v>16</v>
      </c>
      <c r="E273" s="47">
        <v>2019</v>
      </c>
      <c r="F273" s="47" t="s">
        <v>1292</v>
      </c>
      <c r="G273" s="48">
        <v>43646</v>
      </c>
      <c r="H273" s="48">
        <v>43678</v>
      </c>
      <c r="I273" s="48">
        <v>43678</v>
      </c>
      <c r="J273" s="47">
        <v>7673000000</v>
      </c>
      <c r="K273" s="47">
        <v>7753000000</v>
      </c>
      <c r="L273" s="47" t="s">
        <v>1865</v>
      </c>
      <c r="M273" s="49">
        <v>39240000000</v>
      </c>
      <c r="N273" s="50"/>
      <c r="O273" s="50"/>
      <c r="P273" s="51"/>
      <c r="Q273" s="52">
        <v>11682000000</v>
      </c>
      <c r="R273" s="49">
        <v>-2603000000</v>
      </c>
      <c r="S273" s="50">
        <v>4652000000</v>
      </c>
      <c r="T273" s="50">
        <v>-6463000000</v>
      </c>
      <c r="U273" s="51">
        <v>-792000000</v>
      </c>
      <c r="V273" s="49">
        <v>3866000000</v>
      </c>
      <c r="W273" s="50">
        <v>-2812000000</v>
      </c>
      <c r="X273" s="50">
        <v>597000000</v>
      </c>
      <c r="Y273" s="50">
        <v>232000000</v>
      </c>
      <c r="Z273" s="51">
        <v>5849000000</v>
      </c>
      <c r="AA273" s="52"/>
      <c r="AB273" s="53">
        <v>52185000000</v>
      </c>
      <c r="AC273" s="49">
        <v>-13925000000</v>
      </c>
      <c r="AD273" s="50"/>
      <c r="AE273" s="50"/>
      <c r="AF273" s="50"/>
      <c r="AG273" s="50">
        <v>-13925000000</v>
      </c>
      <c r="AH273" s="50">
        <v>-13925000000</v>
      </c>
      <c r="AI273" s="50"/>
      <c r="AJ273" s="51"/>
      <c r="AK273" s="49">
        <v>540000000</v>
      </c>
      <c r="AL273" s="50">
        <v>58237000000</v>
      </c>
      <c r="AM273" s="51">
        <v>-57697000000</v>
      </c>
      <c r="AN273" s="49">
        <v>-2388000000</v>
      </c>
      <c r="AO273" s="50"/>
      <c r="AP273" s="50"/>
      <c r="AQ273" s="50"/>
      <c r="AR273" s="51">
        <v>-2388000000</v>
      </c>
      <c r="AS273" s="54">
        <v>0</v>
      </c>
      <c r="AT273" s="50"/>
      <c r="AU273" s="55">
        <v>-15773000000</v>
      </c>
      <c r="AV273" s="51">
        <v>-13811000000</v>
      </c>
      <c r="AW273" s="49">
        <v>-4675000000</v>
      </c>
      <c r="AX273" s="51">
        <v>0</v>
      </c>
      <c r="AY273" s="52">
        <v>-4675000000</v>
      </c>
      <c r="AZ273" s="54">
        <v>-4000000000</v>
      </c>
      <c r="BA273" s="51">
        <v>-675000000</v>
      </c>
      <c r="BB273" s="49">
        <v>-18401000000</v>
      </c>
      <c r="BC273" s="50"/>
      <c r="BD273" s="51"/>
      <c r="BE273" s="54"/>
      <c r="BF273" s="50"/>
      <c r="BG273" s="55">
        <v>-36887000000</v>
      </c>
      <c r="BH273" s="50">
        <v>-475000000</v>
      </c>
      <c r="BI273" s="51"/>
      <c r="BJ273" s="54">
        <v>-475000000</v>
      </c>
      <c r="BK273" s="50">
        <v>-115000000</v>
      </c>
      <c r="BL273" s="56">
        <v>-590000000</v>
      </c>
    </row>
    <row r="274" spans="1:64" x14ac:dyDescent="0.2">
      <c r="A274" s="47" t="s">
        <v>841</v>
      </c>
      <c r="B274" s="47" t="s">
        <v>842</v>
      </c>
      <c r="C274" s="47">
        <v>333970</v>
      </c>
      <c r="D274" s="47" t="s">
        <v>16</v>
      </c>
      <c r="E274" s="47">
        <v>2018</v>
      </c>
      <c r="F274" s="47" t="s">
        <v>1292</v>
      </c>
      <c r="G274" s="48">
        <v>43465</v>
      </c>
      <c r="H274" s="48">
        <v>43511</v>
      </c>
      <c r="I274" s="48">
        <v>43511</v>
      </c>
      <c r="J274" s="47">
        <v>162400000</v>
      </c>
      <c r="K274" s="47">
        <v>172000000</v>
      </c>
      <c r="L274" s="47" t="s">
        <v>1866</v>
      </c>
      <c r="M274" s="49">
        <v>969000000</v>
      </c>
      <c r="N274" s="50">
        <v>969000000</v>
      </c>
      <c r="O274" s="50"/>
      <c r="P274" s="51"/>
      <c r="Q274" s="52">
        <v>360000000</v>
      </c>
      <c r="R274" s="49">
        <v>116000000</v>
      </c>
      <c r="S274" s="50">
        <v>73000000</v>
      </c>
      <c r="T274" s="50">
        <v>9000000</v>
      </c>
      <c r="U274" s="51">
        <v>34000000</v>
      </c>
      <c r="V274" s="49">
        <v>-370000000</v>
      </c>
      <c r="W274" s="50">
        <v>62000000</v>
      </c>
      <c r="X274" s="50">
        <v>71000000</v>
      </c>
      <c r="Y274" s="50">
        <v>271000000</v>
      </c>
      <c r="Z274" s="51">
        <v>-774000000</v>
      </c>
      <c r="AA274" s="52"/>
      <c r="AB274" s="53">
        <v>1075000000</v>
      </c>
      <c r="AC274" s="49">
        <v>-197000000</v>
      </c>
      <c r="AD274" s="50">
        <v>0</v>
      </c>
      <c r="AE274" s="50"/>
      <c r="AF274" s="50"/>
      <c r="AG274" s="50">
        <v>-197000000</v>
      </c>
      <c r="AH274" s="50"/>
      <c r="AI274" s="50"/>
      <c r="AJ274" s="51"/>
      <c r="AK274" s="49"/>
      <c r="AL274" s="50"/>
      <c r="AM274" s="51"/>
      <c r="AN274" s="49"/>
      <c r="AO274" s="50"/>
      <c r="AP274" s="50"/>
      <c r="AQ274" s="50"/>
      <c r="AR274" s="51"/>
      <c r="AS274" s="54">
        <v>-1069000000</v>
      </c>
      <c r="AT274" s="50"/>
      <c r="AU274" s="55">
        <v>-1266000000</v>
      </c>
      <c r="AV274" s="51">
        <v>-337000000</v>
      </c>
      <c r="AW274" s="49">
        <v>767000000</v>
      </c>
      <c r="AX274" s="51"/>
      <c r="AY274" s="52">
        <v>767000000</v>
      </c>
      <c r="AZ274" s="54">
        <v>-723000000</v>
      </c>
      <c r="BA274" s="51">
        <v>1490000000</v>
      </c>
      <c r="BB274" s="49">
        <v>36000000</v>
      </c>
      <c r="BC274" s="50">
        <v>168000000</v>
      </c>
      <c r="BD274" s="51">
        <v>-132000000</v>
      </c>
      <c r="BE274" s="54">
        <v>-246000000</v>
      </c>
      <c r="BF274" s="50"/>
      <c r="BG274" s="55">
        <v>220000000</v>
      </c>
      <c r="BH274" s="50">
        <v>29000000</v>
      </c>
      <c r="BI274" s="51">
        <v>0</v>
      </c>
      <c r="BJ274" s="54">
        <v>29000000</v>
      </c>
      <c r="BK274" s="50">
        <v>-40000000</v>
      </c>
      <c r="BL274" s="56">
        <v>-11000000</v>
      </c>
    </row>
    <row r="275" spans="1:64" x14ac:dyDescent="0.2">
      <c r="A275" s="47" t="s">
        <v>808</v>
      </c>
      <c r="B275" s="47" t="s">
        <v>809</v>
      </c>
      <c r="C275" s="47">
        <v>334921</v>
      </c>
      <c r="D275" s="47" t="s">
        <v>16</v>
      </c>
      <c r="E275" s="47">
        <v>2018</v>
      </c>
      <c r="F275" s="47" t="s">
        <v>1292</v>
      </c>
      <c r="G275" s="48">
        <v>43465</v>
      </c>
      <c r="H275" s="48">
        <v>43504</v>
      </c>
      <c r="I275" s="48">
        <v>43504</v>
      </c>
      <c r="J275" s="47">
        <v>25215674</v>
      </c>
      <c r="K275" s="47">
        <v>25781324</v>
      </c>
      <c r="L275" s="47" t="s">
        <v>1867</v>
      </c>
      <c r="M275" s="49">
        <v>512611000</v>
      </c>
      <c r="N275" s="50"/>
      <c r="O275" s="50"/>
      <c r="P275" s="51"/>
      <c r="Q275" s="52">
        <v>84691000</v>
      </c>
      <c r="R275" s="49">
        <v>2245000</v>
      </c>
      <c r="S275" s="50">
        <v>17579000</v>
      </c>
      <c r="T275" s="50">
        <v>2302000</v>
      </c>
      <c r="U275" s="51">
        <v>-17636000</v>
      </c>
      <c r="V275" s="49">
        <v>-34542000</v>
      </c>
      <c r="W275" s="50">
        <v>-19540000</v>
      </c>
      <c r="X275" s="50">
        <v>-21195000</v>
      </c>
      <c r="Y275" s="50">
        <v>33671000</v>
      </c>
      <c r="Z275" s="51">
        <v>-27478000</v>
      </c>
      <c r="AA275" s="52"/>
      <c r="AB275" s="53">
        <v>565005000</v>
      </c>
      <c r="AC275" s="49">
        <v>-134536000</v>
      </c>
      <c r="AD275" s="50">
        <v>8190000</v>
      </c>
      <c r="AE275" s="50">
        <v>8190000</v>
      </c>
      <c r="AF275" s="50"/>
      <c r="AG275" s="50">
        <v>-142726000</v>
      </c>
      <c r="AH275" s="50">
        <v>-142726000</v>
      </c>
      <c r="AI275" s="50"/>
      <c r="AJ275" s="51"/>
      <c r="AK275" s="49"/>
      <c r="AL275" s="50"/>
      <c r="AM275" s="51"/>
      <c r="AN275" s="49">
        <v>-5527000</v>
      </c>
      <c r="AO275" s="50"/>
      <c r="AP275" s="50">
        <v>-5527000</v>
      </c>
      <c r="AQ275" s="50"/>
      <c r="AR275" s="51"/>
      <c r="AS275" s="54">
        <v>1119000</v>
      </c>
      <c r="AT275" s="50"/>
      <c r="AU275" s="55">
        <v>-138944000</v>
      </c>
      <c r="AV275" s="51"/>
      <c r="AW275" s="49">
        <v>64291000</v>
      </c>
      <c r="AX275" s="51"/>
      <c r="AY275" s="52"/>
      <c r="AZ275" s="54"/>
      <c r="BA275" s="51"/>
      <c r="BB275" s="49">
        <v>-450399000</v>
      </c>
      <c r="BC275" s="50">
        <v>24600000</v>
      </c>
      <c r="BD275" s="51">
        <v>-474999000</v>
      </c>
      <c r="BE275" s="54">
        <v>-1914000</v>
      </c>
      <c r="BF275" s="50"/>
      <c r="BG275" s="55">
        <v>-388022000</v>
      </c>
      <c r="BH275" s="50">
        <v>38039000</v>
      </c>
      <c r="BI275" s="51"/>
      <c r="BJ275" s="54">
        <v>38039000</v>
      </c>
      <c r="BK275" s="50">
        <v>-8616000</v>
      </c>
      <c r="BL275" s="56">
        <v>29423000</v>
      </c>
    </row>
    <row r="276" spans="1:64" x14ac:dyDescent="0.2">
      <c r="A276" s="47" t="s">
        <v>817</v>
      </c>
      <c r="B276" s="47" t="s">
        <v>818</v>
      </c>
      <c r="C276" s="47">
        <v>60906</v>
      </c>
      <c r="D276" s="47" t="s">
        <v>16</v>
      </c>
      <c r="E276" s="47">
        <v>2018</v>
      </c>
      <c r="F276" s="47" t="s">
        <v>1292</v>
      </c>
      <c r="G276" s="48">
        <v>43343</v>
      </c>
      <c r="H276" s="48">
        <v>43388</v>
      </c>
      <c r="I276" s="48">
        <v>43388</v>
      </c>
      <c r="J276" s="47">
        <v>1152000000</v>
      </c>
      <c r="K276" s="47">
        <v>1229000000</v>
      </c>
      <c r="L276" s="47" t="s">
        <v>1868</v>
      </c>
      <c r="M276" s="49">
        <v>14138000000</v>
      </c>
      <c r="N276" s="50"/>
      <c r="O276" s="50"/>
      <c r="P276" s="51"/>
      <c r="Q276" s="52">
        <v>4759000000</v>
      </c>
      <c r="R276" s="49">
        <v>419000000</v>
      </c>
      <c r="S276" s="50">
        <v>198000000</v>
      </c>
      <c r="T276" s="50">
        <v>-265000000</v>
      </c>
      <c r="U276" s="51">
        <v>486000000</v>
      </c>
      <c r="V276" s="49">
        <v>-1916000000</v>
      </c>
      <c r="W276" s="50">
        <v>-1734000000</v>
      </c>
      <c r="X276" s="50">
        <v>-472000000</v>
      </c>
      <c r="Y276" s="50">
        <v>549000000</v>
      </c>
      <c r="Z276" s="51">
        <v>-259000000</v>
      </c>
      <c r="AA276" s="52"/>
      <c r="AB276" s="53">
        <v>17400000000</v>
      </c>
      <c r="AC276" s="49">
        <v>-8879000000</v>
      </c>
      <c r="AD276" s="50"/>
      <c r="AE276" s="50"/>
      <c r="AF276" s="50"/>
      <c r="AG276" s="50">
        <v>-8879000000</v>
      </c>
      <c r="AH276" s="50"/>
      <c r="AI276" s="50"/>
      <c r="AJ276" s="51"/>
      <c r="AK276" s="49">
        <v>164000000</v>
      </c>
      <c r="AL276" s="50">
        <v>924000000</v>
      </c>
      <c r="AM276" s="51">
        <v>-760000000</v>
      </c>
      <c r="AN276" s="49"/>
      <c r="AO276" s="50"/>
      <c r="AP276" s="50"/>
      <c r="AQ276" s="50"/>
      <c r="AR276" s="51"/>
      <c r="AS276" s="54">
        <v>499000000</v>
      </c>
      <c r="AT276" s="50"/>
      <c r="AU276" s="55">
        <v>-8216000000</v>
      </c>
      <c r="AV276" s="51"/>
      <c r="AW276" s="49">
        <v>-10194000000</v>
      </c>
      <c r="AX276" s="51"/>
      <c r="AY276" s="52"/>
      <c r="AZ276" s="54"/>
      <c r="BA276" s="51"/>
      <c r="BB276" s="49">
        <v>1655000000</v>
      </c>
      <c r="BC276" s="50">
        <v>1655000000</v>
      </c>
      <c r="BD276" s="51"/>
      <c r="BE276" s="54">
        <v>763000000</v>
      </c>
      <c r="BF276" s="50"/>
      <c r="BG276" s="55">
        <v>-7776000000</v>
      </c>
      <c r="BH276" s="50">
        <v>1408000000</v>
      </c>
      <c r="BI276" s="51"/>
      <c r="BJ276" s="54">
        <v>1408000000</v>
      </c>
      <c r="BK276" s="50">
        <v>-37000000</v>
      </c>
      <c r="BL276" s="56">
        <v>1371000000</v>
      </c>
    </row>
    <row r="277" spans="1:64" x14ac:dyDescent="0.2">
      <c r="A277" s="47" t="s">
        <v>790</v>
      </c>
      <c r="B277" s="47" t="s">
        <v>791</v>
      </c>
      <c r="C277" s="47">
        <v>153611</v>
      </c>
      <c r="D277" s="47" t="s">
        <v>16</v>
      </c>
      <c r="E277" s="47">
        <v>2019</v>
      </c>
      <c r="F277" s="47" t="s">
        <v>1292</v>
      </c>
      <c r="G277" s="48">
        <v>43646</v>
      </c>
      <c r="H277" s="48">
        <v>43698</v>
      </c>
      <c r="I277" s="48">
        <v>43698</v>
      </c>
      <c r="J277" s="47">
        <v>274966000</v>
      </c>
      <c r="K277" s="47">
        <v>278777000</v>
      </c>
      <c r="L277" s="47" t="s">
        <v>1869</v>
      </c>
      <c r="M277" s="49">
        <v>827486000</v>
      </c>
      <c r="N277" s="50"/>
      <c r="O277" s="50"/>
      <c r="P277" s="51"/>
      <c r="Q277" s="52">
        <v>110745000</v>
      </c>
      <c r="R277" s="49">
        <v>104898000</v>
      </c>
      <c r="S277" s="50"/>
      <c r="T277" s="50"/>
      <c r="U277" s="51"/>
      <c r="V277" s="49">
        <v>-167289000</v>
      </c>
      <c r="W277" s="50"/>
      <c r="X277" s="50"/>
      <c r="Y277" s="50"/>
      <c r="Z277" s="51"/>
      <c r="AA277" s="52">
        <v>0</v>
      </c>
      <c r="AB277" s="53">
        <v>875840000</v>
      </c>
      <c r="AC277" s="49">
        <v>-82483000</v>
      </c>
      <c r="AD277" s="50"/>
      <c r="AE277" s="50"/>
      <c r="AF277" s="50"/>
      <c r="AG277" s="50"/>
      <c r="AH277" s="50"/>
      <c r="AI277" s="50"/>
      <c r="AJ277" s="51"/>
      <c r="AK277" s="49">
        <v>942943000</v>
      </c>
      <c r="AL277" s="50"/>
      <c r="AM277" s="51"/>
      <c r="AN277" s="49">
        <v>-2949000</v>
      </c>
      <c r="AO277" s="50"/>
      <c r="AP277" s="50"/>
      <c r="AQ277" s="50"/>
      <c r="AR277" s="51"/>
      <c r="AS277" s="54">
        <v>-600000</v>
      </c>
      <c r="AT277" s="50"/>
      <c r="AU277" s="55">
        <v>856911000</v>
      </c>
      <c r="AV277" s="51">
        <v>-505576000</v>
      </c>
      <c r="AW277" s="49">
        <v>-500000000</v>
      </c>
      <c r="AX277" s="51"/>
      <c r="AY277" s="52"/>
      <c r="AZ277" s="54"/>
      <c r="BA277" s="51"/>
      <c r="BB277" s="49">
        <v>-474576000</v>
      </c>
      <c r="BC277" s="50">
        <v>64575000</v>
      </c>
      <c r="BD277" s="51">
        <v>-539151000</v>
      </c>
      <c r="BE277" s="54">
        <v>-38741000</v>
      </c>
      <c r="BF277" s="50"/>
      <c r="BG277" s="55">
        <v>-1518893000</v>
      </c>
      <c r="BH277" s="50">
        <v>213858000</v>
      </c>
      <c r="BI277" s="51"/>
      <c r="BJ277" s="54">
        <v>213858000</v>
      </c>
      <c r="BK277" s="50"/>
      <c r="BL277" s="56">
        <v>213858000</v>
      </c>
    </row>
    <row r="278" spans="1:64" x14ac:dyDescent="0.2">
      <c r="A278" s="47" t="s">
        <v>847</v>
      </c>
      <c r="B278" s="47" t="s">
        <v>848</v>
      </c>
      <c r="C278" s="47">
        <v>333504</v>
      </c>
      <c r="D278" s="47" t="s">
        <v>16</v>
      </c>
      <c r="E278" s="47">
        <v>2018</v>
      </c>
      <c r="F278" s="47" t="s">
        <v>1292</v>
      </c>
      <c r="G278" s="48">
        <v>43465</v>
      </c>
      <c r="H278" s="48">
        <v>43523</v>
      </c>
      <c r="I278" s="48">
        <v>43523</v>
      </c>
      <c r="J278" s="47">
        <v>514500000</v>
      </c>
      <c r="K278" s="47">
        <v>516500000</v>
      </c>
      <c r="L278" s="47" t="s">
        <v>1870</v>
      </c>
      <c r="M278" s="49">
        <v>352500000</v>
      </c>
      <c r="N278" s="50"/>
      <c r="O278" s="50"/>
      <c r="P278" s="51"/>
      <c r="Q278" s="52">
        <v>2109900000</v>
      </c>
      <c r="R278" s="49">
        <v>68300000</v>
      </c>
      <c r="S278" s="50">
        <v>-3300000</v>
      </c>
      <c r="T278" s="50">
        <v>-264300000</v>
      </c>
      <c r="U278" s="51">
        <v>335900000</v>
      </c>
      <c r="V278" s="49">
        <v>-189000000</v>
      </c>
      <c r="W278" s="50">
        <v>340100000</v>
      </c>
      <c r="X278" s="50">
        <v>-547600000</v>
      </c>
      <c r="Y278" s="50">
        <v>220300000</v>
      </c>
      <c r="Z278" s="51">
        <v>-201800000</v>
      </c>
      <c r="AA278" s="52"/>
      <c r="AB278" s="53">
        <v>2341700000</v>
      </c>
      <c r="AC278" s="49">
        <v>-252100000</v>
      </c>
      <c r="AD278" s="50"/>
      <c r="AE278" s="50"/>
      <c r="AF278" s="50"/>
      <c r="AG278" s="50">
        <v>-252100000</v>
      </c>
      <c r="AH278" s="50"/>
      <c r="AI278" s="50"/>
      <c r="AJ278" s="51"/>
      <c r="AK278" s="49">
        <v>21800000</v>
      </c>
      <c r="AL278" s="50">
        <v>85200000</v>
      </c>
      <c r="AM278" s="51">
        <v>-63400000</v>
      </c>
      <c r="AN278" s="49">
        <v>-36600000</v>
      </c>
      <c r="AO278" s="50">
        <v>29300000</v>
      </c>
      <c r="AP278" s="50"/>
      <c r="AQ278" s="50"/>
      <c r="AR278" s="51">
        <v>-65900000</v>
      </c>
      <c r="AS278" s="54">
        <v>-943500000</v>
      </c>
      <c r="AT278" s="50"/>
      <c r="AU278" s="55">
        <v>-1210400000</v>
      </c>
      <c r="AV278" s="51"/>
      <c r="AW278" s="49">
        <v>-631700000</v>
      </c>
      <c r="AX278" s="51">
        <v>-44400000</v>
      </c>
      <c r="AY278" s="52">
        <v>-587300000</v>
      </c>
      <c r="AZ278" s="54">
        <v>-3165200000</v>
      </c>
      <c r="BA278" s="51">
        <v>2577900000</v>
      </c>
      <c r="BB278" s="49">
        <v>-414200000</v>
      </c>
      <c r="BC278" s="50">
        <v>17800000</v>
      </c>
      <c r="BD278" s="51">
        <v>-432000000</v>
      </c>
      <c r="BE278" s="54">
        <v>-45000000</v>
      </c>
      <c r="BF278" s="50"/>
      <c r="BG278" s="55">
        <v>-1090900000</v>
      </c>
      <c r="BH278" s="50">
        <v>40400000</v>
      </c>
      <c r="BI278" s="51"/>
      <c r="BJ278" s="54">
        <v>40400000</v>
      </c>
      <c r="BK278" s="50">
        <v>-21000000</v>
      </c>
      <c r="BL278" s="56">
        <v>19400000</v>
      </c>
    </row>
    <row r="279" spans="1:64" x14ac:dyDescent="0.2">
      <c r="A279" s="47" t="s">
        <v>883</v>
      </c>
      <c r="B279" s="47" t="s">
        <v>884</v>
      </c>
      <c r="C279" s="47">
        <v>249388</v>
      </c>
      <c r="D279" s="47" t="s">
        <v>16</v>
      </c>
      <c r="E279" s="47">
        <v>2018</v>
      </c>
      <c r="F279" s="47" t="s">
        <v>1292</v>
      </c>
      <c r="G279" s="48">
        <v>43465</v>
      </c>
      <c r="H279" s="48">
        <v>43515</v>
      </c>
      <c r="I279" s="48">
        <v>43515</v>
      </c>
      <c r="J279" s="47">
        <v>483000000</v>
      </c>
      <c r="K279" s="47">
        <v>483000000</v>
      </c>
      <c r="L279" s="47" t="s">
        <v>1871</v>
      </c>
      <c r="M279" s="49">
        <v>14000000</v>
      </c>
      <c r="N279" s="50"/>
      <c r="O279" s="50"/>
      <c r="P279" s="51"/>
      <c r="Q279" s="52">
        <v>1934000000</v>
      </c>
      <c r="R279" s="49">
        <v>435000000</v>
      </c>
      <c r="S279" s="50"/>
      <c r="T279" s="50"/>
      <c r="U279" s="51">
        <v>435000000</v>
      </c>
      <c r="V279" s="49">
        <v>-47000000</v>
      </c>
      <c r="W279" s="50">
        <v>156000000</v>
      </c>
      <c r="X279" s="50"/>
      <c r="Y279" s="50">
        <v>-63000000</v>
      </c>
      <c r="Z279" s="51">
        <v>-140000000</v>
      </c>
      <c r="AA279" s="52"/>
      <c r="AB279" s="53">
        <v>2336000000</v>
      </c>
      <c r="AC279" s="49">
        <v>-3279000000</v>
      </c>
      <c r="AD279" s="50"/>
      <c r="AE279" s="50"/>
      <c r="AF279" s="50"/>
      <c r="AG279" s="50">
        <v>-3279000000</v>
      </c>
      <c r="AH279" s="50">
        <v>-3279000000</v>
      </c>
      <c r="AI279" s="50"/>
      <c r="AJ279" s="51"/>
      <c r="AK279" s="49"/>
      <c r="AL279" s="50"/>
      <c r="AM279" s="51"/>
      <c r="AN279" s="49">
        <v>1346000000</v>
      </c>
      <c r="AO279" s="50">
        <v>1999000000</v>
      </c>
      <c r="AP279" s="50"/>
      <c r="AQ279" s="50"/>
      <c r="AR279" s="51">
        <v>-653000000</v>
      </c>
      <c r="AS279" s="54">
        <v>2000000</v>
      </c>
      <c r="AT279" s="50"/>
      <c r="AU279" s="55">
        <v>-1931000000</v>
      </c>
      <c r="AV279" s="51">
        <v>-208000000</v>
      </c>
      <c r="AW279" s="49">
        <v>-139000000</v>
      </c>
      <c r="AX279" s="51">
        <v>1580000000</v>
      </c>
      <c r="AY279" s="52">
        <v>-1719000000</v>
      </c>
      <c r="AZ279" s="54">
        <v>-2996000000</v>
      </c>
      <c r="BA279" s="51">
        <v>1277000000</v>
      </c>
      <c r="BB279" s="49">
        <v>-295000000</v>
      </c>
      <c r="BC279" s="50"/>
      <c r="BD279" s="51">
        <v>-295000000</v>
      </c>
      <c r="BE279" s="54">
        <v>243000000</v>
      </c>
      <c r="BF279" s="50"/>
      <c r="BG279" s="55">
        <v>-399000000</v>
      </c>
      <c r="BH279" s="50">
        <v>6000000</v>
      </c>
      <c r="BI279" s="51"/>
      <c r="BJ279" s="54">
        <v>6000000</v>
      </c>
      <c r="BK279" s="50"/>
      <c r="BL279" s="56">
        <v>6000000</v>
      </c>
    </row>
    <row r="280" spans="1:64" x14ac:dyDescent="0.2">
      <c r="A280" s="47" t="s">
        <v>892</v>
      </c>
      <c r="B280" s="47" t="s">
        <v>893</v>
      </c>
      <c r="C280" s="47">
        <v>744483</v>
      </c>
      <c r="D280" s="47" t="s">
        <v>16</v>
      </c>
      <c r="E280" s="47">
        <v>2018</v>
      </c>
      <c r="F280" s="47" t="s">
        <v>1292</v>
      </c>
      <c r="G280" s="48">
        <v>43465</v>
      </c>
      <c r="H280" s="48">
        <v>43523</v>
      </c>
      <c r="I280" s="48">
        <v>43523</v>
      </c>
      <c r="J280" s="47">
        <v>223001739</v>
      </c>
      <c r="K280" s="47">
        <v>224419205</v>
      </c>
      <c r="L280" s="47" t="s">
        <v>1872</v>
      </c>
      <c r="M280" s="49">
        <v>954843000</v>
      </c>
      <c r="N280" s="50"/>
      <c r="O280" s="50"/>
      <c r="P280" s="51"/>
      <c r="Q280" s="52">
        <v>566972000</v>
      </c>
      <c r="R280" s="49">
        <v>123870000</v>
      </c>
      <c r="S280" s="50"/>
      <c r="T280" s="50"/>
      <c r="U280" s="51"/>
      <c r="V280" s="49">
        <v>429486000</v>
      </c>
      <c r="W280" s="50"/>
      <c r="X280" s="50"/>
      <c r="Y280" s="50"/>
      <c r="Z280" s="51"/>
      <c r="AA280" s="52"/>
      <c r="AB280" s="53">
        <v>2075171000</v>
      </c>
      <c r="AC280" s="49">
        <v>-1566796000</v>
      </c>
      <c r="AD280" s="50"/>
      <c r="AE280" s="50"/>
      <c r="AF280" s="50"/>
      <c r="AG280" s="50"/>
      <c r="AH280" s="50"/>
      <c r="AI280" s="50"/>
      <c r="AJ280" s="51"/>
      <c r="AK280" s="49"/>
      <c r="AL280" s="50"/>
      <c r="AM280" s="51"/>
      <c r="AN280" s="49"/>
      <c r="AO280" s="50"/>
      <c r="AP280" s="50"/>
      <c r="AQ280" s="50"/>
      <c r="AR280" s="51"/>
      <c r="AS280" s="54">
        <v>64088000</v>
      </c>
      <c r="AT280" s="50"/>
      <c r="AU280" s="55">
        <v>-1502708000</v>
      </c>
      <c r="AV280" s="51"/>
      <c r="AW280" s="49">
        <v>188621000</v>
      </c>
      <c r="AX280" s="51"/>
      <c r="AY280" s="52"/>
      <c r="AZ280" s="54"/>
      <c r="BA280" s="51"/>
      <c r="BB280" s="49">
        <v>-635992000</v>
      </c>
      <c r="BC280" s="50">
        <v>28819000</v>
      </c>
      <c r="BD280" s="51">
        <v>-664811000</v>
      </c>
      <c r="BE280" s="54">
        <v>-137431000</v>
      </c>
      <c r="BF280" s="50"/>
      <c r="BG280" s="55">
        <v>-584802000</v>
      </c>
      <c r="BH280" s="50">
        <v>-12339000</v>
      </c>
      <c r="BI280" s="51"/>
      <c r="BJ280" s="54">
        <v>-12339000</v>
      </c>
      <c r="BK280" s="50"/>
      <c r="BL280" s="56">
        <v>-12339000</v>
      </c>
    </row>
    <row r="281" spans="1:64" x14ac:dyDescent="0.2">
      <c r="A281" s="47" t="s">
        <v>850</v>
      </c>
      <c r="B281" s="47" t="s">
        <v>851</v>
      </c>
      <c r="C281" s="47">
        <v>378192</v>
      </c>
      <c r="D281" s="47" t="s">
        <v>16</v>
      </c>
      <c r="E281" s="47">
        <v>2018</v>
      </c>
      <c r="F281" s="47" t="s">
        <v>1292</v>
      </c>
      <c r="G281" s="48">
        <v>43465</v>
      </c>
      <c r="H281" s="48">
        <v>43518</v>
      </c>
      <c r="I281" s="48">
        <v>43518</v>
      </c>
      <c r="J281" s="47">
        <v>165349471</v>
      </c>
      <c r="K281" s="47">
        <v>167691299</v>
      </c>
      <c r="L281" s="47" t="s">
        <v>1873</v>
      </c>
      <c r="M281" s="49">
        <v>458000000</v>
      </c>
      <c r="N281" s="50"/>
      <c r="O281" s="50"/>
      <c r="P281" s="51"/>
      <c r="Q281" s="52">
        <v>210000000</v>
      </c>
      <c r="R281" s="49">
        <v>375000000</v>
      </c>
      <c r="S281" s="50"/>
      <c r="T281" s="50"/>
      <c r="U281" s="51"/>
      <c r="V281" s="49">
        <v>103000000</v>
      </c>
      <c r="W281" s="50"/>
      <c r="X281" s="50"/>
      <c r="Y281" s="50"/>
      <c r="Z281" s="51"/>
      <c r="AA281" s="52"/>
      <c r="AB281" s="53">
        <v>1146000000</v>
      </c>
      <c r="AC281" s="49">
        <v>-111000000</v>
      </c>
      <c r="AD281" s="50"/>
      <c r="AE281" s="50"/>
      <c r="AF281" s="50"/>
      <c r="AG281" s="50"/>
      <c r="AH281" s="50"/>
      <c r="AI281" s="50"/>
      <c r="AJ281" s="51"/>
      <c r="AK281" s="49"/>
      <c r="AL281" s="50"/>
      <c r="AM281" s="51"/>
      <c r="AN281" s="49">
        <v>185000000</v>
      </c>
      <c r="AO281" s="50"/>
      <c r="AP281" s="50"/>
      <c r="AQ281" s="50"/>
      <c r="AR281" s="51"/>
      <c r="AS281" s="54">
        <v>-165000000</v>
      </c>
      <c r="AT281" s="50"/>
      <c r="AU281" s="55">
        <v>-91000000</v>
      </c>
      <c r="AV281" s="51">
        <v>-280000000</v>
      </c>
      <c r="AW281" s="49">
        <v>-151000000</v>
      </c>
      <c r="AX281" s="51"/>
      <c r="AY281" s="52"/>
      <c r="AZ281" s="54"/>
      <c r="BA281" s="51"/>
      <c r="BB281" s="49">
        <v>-377000000</v>
      </c>
      <c r="BC281" s="50"/>
      <c r="BD281" s="51"/>
      <c r="BE281" s="54">
        <v>-50000000</v>
      </c>
      <c r="BF281" s="50"/>
      <c r="BG281" s="55">
        <v>-858000000</v>
      </c>
      <c r="BH281" s="50">
        <v>197000000</v>
      </c>
      <c r="BI281" s="51"/>
      <c r="BJ281" s="54">
        <v>197000000</v>
      </c>
      <c r="BK281" s="50">
        <v>-10000000</v>
      </c>
      <c r="BL281" s="56">
        <v>187000000</v>
      </c>
    </row>
    <row r="282" spans="1:64" x14ac:dyDescent="0.2">
      <c r="A282" s="47" t="s">
        <v>871</v>
      </c>
      <c r="B282" s="47" t="s">
        <v>872</v>
      </c>
      <c r="C282" s="47">
        <v>188922</v>
      </c>
      <c r="D282" s="47" t="s">
        <v>16</v>
      </c>
      <c r="E282" s="47">
        <v>2018</v>
      </c>
      <c r="F282" s="47" t="s">
        <v>1292</v>
      </c>
      <c r="G282" s="48">
        <v>43465</v>
      </c>
      <c r="H282" s="48">
        <v>43511</v>
      </c>
      <c r="I282" s="48">
        <v>43511</v>
      </c>
      <c r="J282" s="47">
        <v>473200000</v>
      </c>
      <c r="K282" s="47">
        <v>477000000</v>
      </c>
      <c r="L282" s="47" t="s">
        <v>1874</v>
      </c>
      <c r="M282" s="49">
        <v>5776000000</v>
      </c>
      <c r="N282" s="50">
        <v>5776000000</v>
      </c>
      <c r="O282" s="50"/>
      <c r="P282" s="51"/>
      <c r="Q282" s="52">
        <v>3911000000</v>
      </c>
      <c r="R282" s="49">
        <v>-2489000000</v>
      </c>
      <c r="S282" s="50"/>
      <c r="T282" s="50"/>
      <c r="U282" s="51"/>
      <c r="V282" s="49">
        <v>-605000000</v>
      </c>
      <c r="W282" s="50"/>
      <c r="X282" s="50"/>
      <c r="Y282" s="50"/>
      <c r="Z282" s="51"/>
      <c r="AA282" s="52"/>
      <c r="AB282" s="53">
        <v>6593000000</v>
      </c>
      <c r="AC282" s="49">
        <v>-5743000000</v>
      </c>
      <c r="AD282" s="50">
        <v>-5743000000</v>
      </c>
      <c r="AE282" s="50">
        <v>-5743000000</v>
      </c>
      <c r="AF282" s="50"/>
      <c r="AG282" s="50"/>
      <c r="AH282" s="50"/>
      <c r="AI282" s="50"/>
      <c r="AJ282" s="51"/>
      <c r="AK282" s="49"/>
      <c r="AL282" s="50"/>
      <c r="AM282" s="51"/>
      <c r="AN282" s="49">
        <v>0</v>
      </c>
      <c r="AO282" s="50">
        <v>0</v>
      </c>
      <c r="AP282" s="50"/>
      <c r="AQ282" s="50"/>
      <c r="AR282" s="51"/>
      <c r="AS282" s="54">
        <v>-5207000000</v>
      </c>
      <c r="AT282" s="50"/>
      <c r="AU282" s="55">
        <v>-10950000000</v>
      </c>
      <c r="AV282" s="51">
        <v>-2101000000</v>
      </c>
      <c r="AW282" s="49">
        <v>1883000000</v>
      </c>
      <c r="AX282" s="51"/>
      <c r="AY282" s="52"/>
      <c r="AZ282" s="54"/>
      <c r="BA282" s="51"/>
      <c r="BB282" s="49">
        <v>718000000</v>
      </c>
      <c r="BC282" s="50"/>
      <c r="BD282" s="51"/>
      <c r="BE282" s="54">
        <v>7134000000</v>
      </c>
      <c r="BF282" s="50"/>
      <c r="BG282" s="55">
        <v>7634000000</v>
      </c>
      <c r="BH282" s="50">
        <v>3277000000</v>
      </c>
      <c r="BI282" s="51"/>
      <c r="BJ282" s="54">
        <v>3277000000</v>
      </c>
      <c r="BK282" s="50">
        <v>-7000000</v>
      </c>
      <c r="BL282" s="56">
        <v>3270000000</v>
      </c>
    </row>
    <row r="283" spans="1:64" x14ac:dyDescent="0.2">
      <c r="A283" s="47" t="s">
        <v>865</v>
      </c>
      <c r="B283" s="47" t="s">
        <v>866</v>
      </c>
      <c r="C283" s="47">
        <v>103736</v>
      </c>
      <c r="D283" s="47" t="s">
        <v>16</v>
      </c>
      <c r="E283" s="47">
        <v>2018</v>
      </c>
      <c r="F283" s="47" t="s">
        <v>1292</v>
      </c>
      <c r="G283" s="48">
        <v>43465</v>
      </c>
      <c r="H283" s="48">
        <v>43517</v>
      </c>
      <c r="I283" s="48">
        <v>43517</v>
      </c>
      <c r="J283" s="47">
        <v>533000000</v>
      </c>
      <c r="K283" s="47">
        <v>535000000</v>
      </c>
      <c r="L283" s="47" t="s">
        <v>1875</v>
      </c>
      <c r="M283" s="49">
        <v>319000000</v>
      </c>
      <c r="N283" s="50"/>
      <c r="O283" s="50"/>
      <c r="P283" s="51"/>
      <c r="Q283" s="52">
        <v>1215000000</v>
      </c>
      <c r="R283" s="49">
        <v>1046000000</v>
      </c>
      <c r="S283" s="50"/>
      <c r="T283" s="50"/>
      <c r="U283" s="51"/>
      <c r="V283" s="49">
        <v>-743000000</v>
      </c>
      <c r="W283" s="50"/>
      <c r="X283" s="50"/>
      <c r="Y283" s="50"/>
      <c r="Z283" s="51"/>
      <c r="AA283" s="52">
        <v>-10000000</v>
      </c>
      <c r="AB283" s="53">
        <v>1827000000</v>
      </c>
      <c r="AC283" s="49">
        <v>-1008000000</v>
      </c>
      <c r="AD283" s="50"/>
      <c r="AE283" s="50"/>
      <c r="AF283" s="50"/>
      <c r="AG283" s="50"/>
      <c r="AH283" s="50"/>
      <c r="AI283" s="50"/>
      <c r="AJ283" s="51"/>
      <c r="AK283" s="49">
        <v>-21000000</v>
      </c>
      <c r="AL283" s="50"/>
      <c r="AM283" s="51"/>
      <c r="AN283" s="49">
        <v>-140000000</v>
      </c>
      <c r="AO283" s="50"/>
      <c r="AP283" s="50"/>
      <c r="AQ283" s="50"/>
      <c r="AR283" s="51"/>
      <c r="AS283" s="54">
        <v>-8000000</v>
      </c>
      <c r="AT283" s="50"/>
      <c r="AU283" s="55">
        <v>-1177000000</v>
      </c>
      <c r="AV283" s="51">
        <v>-301000000</v>
      </c>
      <c r="AW283" s="49">
        <v>-4000000</v>
      </c>
      <c r="AX283" s="51"/>
      <c r="AY283" s="52"/>
      <c r="AZ283" s="54"/>
      <c r="BA283" s="51"/>
      <c r="BB283" s="49">
        <v>-98000000</v>
      </c>
      <c r="BC283" s="50"/>
      <c r="BD283" s="51">
        <v>-98000000</v>
      </c>
      <c r="BE283" s="54">
        <v>-52000000</v>
      </c>
      <c r="BF283" s="50"/>
      <c r="BG283" s="55">
        <v>-455000000</v>
      </c>
      <c r="BH283" s="50">
        <v>195000000</v>
      </c>
      <c r="BI283" s="51"/>
      <c r="BJ283" s="54">
        <v>195000000</v>
      </c>
      <c r="BK283" s="50">
        <v>-4000000</v>
      </c>
      <c r="BL283" s="56">
        <v>191000000</v>
      </c>
    </row>
    <row r="284" spans="1:64" x14ac:dyDescent="0.2">
      <c r="A284" s="47" t="s">
        <v>859</v>
      </c>
      <c r="B284" s="47" t="s">
        <v>860</v>
      </c>
      <c r="C284" s="47">
        <v>83548</v>
      </c>
      <c r="D284" s="47" t="s">
        <v>16</v>
      </c>
      <c r="E284" s="47">
        <v>2018</v>
      </c>
      <c r="F284" s="47" t="s">
        <v>1292</v>
      </c>
      <c r="G284" s="48">
        <v>43465</v>
      </c>
      <c r="H284" s="48">
        <v>43494</v>
      </c>
      <c r="I284" s="48">
        <v>43494</v>
      </c>
      <c r="J284" s="47">
        <v>435374000</v>
      </c>
      <c r="K284" s="47">
        <v>451244000</v>
      </c>
      <c r="L284" s="47" t="s">
        <v>1876</v>
      </c>
      <c r="M284" s="49">
        <v>1211242000</v>
      </c>
      <c r="N284" s="50"/>
      <c r="O284" s="50"/>
      <c r="P284" s="51"/>
      <c r="Q284" s="52">
        <v>7656457000</v>
      </c>
      <c r="R284" s="49">
        <v>-11841945000</v>
      </c>
      <c r="S284" s="50">
        <v>320657000</v>
      </c>
      <c r="T284" s="50">
        <v>-85520000</v>
      </c>
      <c r="U284" s="51">
        <v>-12077082000</v>
      </c>
      <c r="V284" s="49">
        <v>293767000</v>
      </c>
      <c r="W284" s="50">
        <v>199198000</v>
      </c>
      <c r="X284" s="50"/>
      <c r="Y284" s="50"/>
      <c r="Z284" s="51">
        <v>94569000</v>
      </c>
      <c r="AA284" s="52"/>
      <c r="AB284" s="53">
        <v>-2680479000</v>
      </c>
      <c r="AC284" s="49">
        <v>-339120000</v>
      </c>
      <c r="AD284" s="50"/>
      <c r="AE284" s="50"/>
      <c r="AF284" s="50"/>
      <c r="AG284" s="50">
        <v>-212532000</v>
      </c>
      <c r="AH284" s="50">
        <v>-212532000</v>
      </c>
      <c r="AI284" s="50"/>
      <c r="AJ284" s="51">
        <v>-126588000</v>
      </c>
      <c r="AK284" s="49"/>
      <c r="AL284" s="50"/>
      <c r="AM284" s="51"/>
      <c r="AN284" s="49"/>
      <c r="AO284" s="50"/>
      <c r="AP284" s="50"/>
      <c r="AQ284" s="50"/>
      <c r="AR284" s="51"/>
      <c r="AS284" s="54">
        <v>0</v>
      </c>
      <c r="AT284" s="50"/>
      <c r="AU284" s="55">
        <v>-339120000</v>
      </c>
      <c r="AV284" s="51"/>
      <c r="AW284" s="49">
        <v>3961852000</v>
      </c>
      <c r="AX284" s="51"/>
      <c r="AY284" s="52">
        <v>3961852000</v>
      </c>
      <c r="AZ284" s="54"/>
      <c r="BA284" s="51">
        <v>3961852000</v>
      </c>
      <c r="BB284" s="49">
        <v>124502000</v>
      </c>
      <c r="BC284" s="50">
        <v>124502000</v>
      </c>
      <c r="BD284" s="51"/>
      <c r="BE284" s="54">
        <v>-37827000</v>
      </c>
      <c r="BF284" s="50"/>
      <c r="BG284" s="55">
        <v>4048527000</v>
      </c>
      <c r="BH284" s="50">
        <v>1028928000</v>
      </c>
      <c r="BI284" s="51"/>
      <c r="BJ284" s="54">
        <v>1028928000</v>
      </c>
      <c r="BK284" s="50">
        <v>-39682000</v>
      </c>
      <c r="BL284" s="56">
        <v>989246000</v>
      </c>
    </row>
    <row r="285" spans="1:64" x14ac:dyDescent="0.2">
      <c r="A285" s="47" t="s">
        <v>880</v>
      </c>
      <c r="B285" s="47" t="s">
        <v>881</v>
      </c>
      <c r="C285" s="47">
        <v>119873</v>
      </c>
      <c r="D285" s="47" t="s">
        <v>16</v>
      </c>
      <c r="E285" s="47">
        <v>2018</v>
      </c>
      <c r="F285" s="47" t="s">
        <v>1292</v>
      </c>
      <c r="G285" s="48">
        <v>43465</v>
      </c>
      <c r="H285" s="48">
        <v>43516</v>
      </c>
      <c r="I285" s="48">
        <v>43516</v>
      </c>
      <c r="J285" s="47">
        <v>356491000</v>
      </c>
      <c r="K285" s="47">
        <v>356491000</v>
      </c>
      <c r="L285" s="47" t="s">
        <v>1877</v>
      </c>
      <c r="M285" s="49">
        <v>-50600000</v>
      </c>
      <c r="N285" s="50"/>
      <c r="O285" s="50"/>
      <c r="P285" s="51"/>
      <c r="Q285" s="52">
        <v>599600000</v>
      </c>
      <c r="R285" s="49">
        <v>-119100000</v>
      </c>
      <c r="S285" s="50">
        <v>28600000</v>
      </c>
      <c r="T285" s="50">
        <v>-188200000</v>
      </c>
      <c r="U285" s="51">
        <v>40500000</v>
      </c>
      <c r="V285" s="49">
        <v>110200000</v>
      </c>
      <c r="W285" s="50">
        <v>-186200000</v>
      </c>
      <c r="X285" s="50">
        <v>41400000</v>
      </c>
      <c r="Y285" s="50">
        <v>268400000</v>
      </c>
      <c r="Z285" s="51">
        <v>-13400000</v>
      </c>
      <c r="AA285" s="52"/>
      <c r="AB285" s="53">
        <v>540100000</v>
      </c>
      <c r="AC285" s="49">
        <v>-1818200000</v>
      </c>
      <c r="AD285" s="50"/>
      <c r="AE285" s="50"/>
      <c r="AF285" s="50"/>
      <c r="AG285" s="50">
        <v>-1818200000</v>
      </c>
      <c r="AH285" s="50"/>
      <c r="AI285" s="50"/>
      <c r="AJ285" s="51"/>
      <c r="AK285" s="49">
        <v>-7700000</v>
      </c>
      <c r="AL285" s="50"/>
      <c r="AM285" s="51"/>
      <c r="AN285" s="49"/>
      <c r="AO285" s="50"/>
      <c r="AP285" s="50"/>
      <c r="AQ285" s="50"/>
      <c r="AR285" s="51"/>
      <c r="AS285" s="54">
        <v>-100200000</v>
      </c>
      <c r="AT285" s="50"/>
      <c r="AU285" s="55">
        <v>-1926100000</v>
      </c>
      <c r="AV285" s="51">
        <v>-284900000</v>
      </c>
      <c r="AW285" s="49">
        <v>75400000</v>
      </c>
      <c r="AX285" s="51">
        <v>771500000</v>
      </c>
      <c r="AY285" s="52">
        <v>-696100000</v>
      </c>
      <c r="AZ285" s="54">
        <v>-1046100000</v>
      </c>
      <c r="BA285" s="51">
        <v>350000000</v>
      </c>
      <c r="BB285" s="49">
        <v>1724200000</v>
      </c>
      <c r="BC285" s="50">
        <v>1728200000</v>
      </c>
      <c r="BD285" s="51">
        <v>-4000000</v>
      </c>
      <c r="BE285" s="54">
        <v>-46000000</v>
      </c>
      <c r="BF285" s="50"/>
      <c r="BG285" s="55">
        <v>1468700000</v>
      </c>
      <c r="BH285" s="50">
        <v>82700000</v>
      </c>
      <c r="BI285" s="51"/>
      <c r="BJ285" s="54">
        <v>82700000</v>
      </c>
      <c r="BK285" s="50"/>
      <c r="BL285" s="56">
        <v>82700000</v>
      </c>
    </row>
    <row r="286" spans="1:64" x14ac:dyDescent="0.2">
      <c r="A286" s="47" t="s">
        <v>877</v>
      </c>
      <c r="B286" s="47" t="s">
        <v>878</v>
      </c>
      <c r="C286" s="47">
        <v>101814</v>
      </c>
      <c r="D286" s="47" t="s">
        <v>16</v>
      </c>
      <c r="E286" s="47">
        <v>2019</v>
      </c>
      <c r="F286" s="47" t="s">
        <v>1292</v>
      </c>
      <c r="G286" s="48">
        <v>43616</v>
      </c>
      <c r="H286" s="48">
        <v>43669</v>
      </c>
      <c r="I286" s="48">
        <v>43669</v>
      </c>
      <c r="J286" s="47">
        <v>1579700000</v>
      </c>
      <c r="K286" s="47">
        <v>1618400000</v>
      </c>
      <c r="L286" s="47" t="s">
        <v>1878</v>
      </c>
      <c r="M286" s="49">
        <v>4029000000</v>
      </c>
      <c r="N286" s="50"/>
      <c r="O286" s="50"/>
      <c r="P286" s="51"/>
      <c r="Q286" s="52">
        <v>705000000</v>
      </c>
      <c r="R286" s="49">
        <v>607000000</v>
      </c>
      <c r="S286" s="50"/>
      <c r="T286" s="50"/>
      <c r="U286" s="51"/>
      <c r="V286" s="49">
        <v>562000000</v>
      </c>
      <c r="W286" s="50"/>
      <c r="X286" s="50"/>
      <c r="Y286" s="50"/>
      <c r="Z286" s="51"/>
      <c r="AA286" s="52"/>
      <c r="AB286" s="53">
        <v>5903000000</v>
      </c>
      <c r="AC286" s="49">
        <v>-1114000000</v>
      </c>
      <c r="AD286" s="50"/>
      <c r="AE286" s="50"/>
      <c r="AF286" s="50"/>
      <c r="AG286" s="50"/>
      <c r="AH286" s="50"/>
      <c r="AI286" s="50"/>
      <c r="AJ286" s="51"/>
      <c r="AK286" s="49">
        <v>850000000</v>
      </c>
      <c r="AL286" s="50"/>
      <c r="AM286" s="51"/>
      <c r="AN286" s="49"/>
      <c r="AO286" s="50"/>
      <c r="AP286" s="50"/>
      <c r="AQ286" s="50"/>
      <c r="AR286" s="51"/>
      <c r="AS286" s="54">
        <v>0</v>
      </c>
      <c r="AT286" s="50"/>
      <c r="AU286" s="55">
        <v>-264000000</v>
      </c>
      <c r="AV286" s="51">
        <v>-1332000000</v>
      </c>
      <c r="AW286" s="49">
        <v>-33000000</v>
      </c>
      <c r="AX286" s="51"/>
      <c r="AY286" s="52"/>
      <c r="AZ286" s="54"/>
      <c r="BA286" s="51"/>
      <c r="BB286" s="49">
        <v>-3586000000</v>
      </c>
      <c r="BC286" s="50"/>
      <c r="BD286" s="51"/>
      <c r="BE286" s="54">
        <v>-342000000</v>
      </c>
      <c r="BF286" s="50"/>
      <c r="BG286" s="55">
        <v>-5293000000</v>
      </c>
      <c r="BH286" s="50">
        <v>346000000</v>
      </c>
      <c r="BI286" s="51"/>
      <c r="BJ286" s="54">
        <v>346000000</v>
      </c>
      <c r="BK286" s="50">
        <v>-129000000</v>
      </c>
      <c r="BL286" s="56">
        <v>217000000</v>
      </c>
    </row>
    <row r="287" spans="1:64" x14ac:dyDescent="0.2">
      <c r="A287" s="47" t="s">
        <v>874</v>
      </c>
      <c r="B287" s="47" t="s">
        <v>875</v>
      </c>
      <c r="C287" s="47">
        <v>333689</v>
      </c>
      <c r="D287" s="47" t="s">
        <v>16</v>
      </c>
      <c r="E287" s="47">
        <v>2018</v>
      </c>
      <c r="F287" s="47" t="s">
        <v>1292</v>
      </c>
      <c r="G287" s="48">
        <v>43465</v>
      </c>
      <c r="H287" s="48">
        <v>43524</v>
      </c>
      <c r="I287" s="48">
        <v>43524</v>
      </c>
      <c r="J287" s="47">
        <v>355601564</v>
      </c>
      <c r="K287" s="47">
        <v>355601564</v>
      </c>
      <c r="L287" s="47" t="s">
        <v>1879</v>
      </c>
      <c r="M287" s="49">
        <v>-700000000</v>
      </c>
      <c r="N287" s="50"/>
      <c r="O287" s="50"/>
      <c r="P287" s="51"/>
      <c r="Q287" s="52">
        <v>675000000</v>
      </c>
      <c r="R287" s="49">
        <v>951000000</v>
      </c>
      <c r="S287" s="50">
        <v>35000000</v>
      </c>
      <c r="T287" s="50">
        <v>-514000000</v>
      </c>
      <c r="U287" s="51">
        <v>1430000000</v>
      </c>
      <c r="V287" s="49">
        <v>132000000</v>
      </c>
      <c r="W287" s="50">
        <v>95000000</v>
      </c>
      <c r="X287" s="50"/>
      <c r="Y287" s="50">
        <v>-21000000</v>
      </c>
      <c r="Z287" s="51">
        <v>58000000</v>
      </c>
      <c r="AA287" s="52"/>
      <c r="AB287" s="53">
        <v>1058000000</v>
      </c>
      <c r="AC287" s="49">
        <v>-516000000</v>
      </c>
      <c r="AD287" s="50">
        <v>4000000</v>
      </c>
      <c r="AE287" s="50">
        <v>4000000</v>
      </c>
      <c r="AF287" s="50"/>
      <c r="AG287" s="50">
        <v>-520000000</v>
      </c>
      <c r="AH287" s="50">
        <v>-106000000</v>
      </c>
      <c r="AI287" s="50">
        <v>-414000000</v>
      </c>
      <c r="AJ287" s="51"/>
      <c r="AK287" s="49"/>
      <c r="AL287" s="50"/>
      <c r="AM287" s="51"/>
      <c r="AN287" s="49">
        <v>8000000</v>
      </c>
      <c r="AO287" s="50">
        <v>51000000</v>
      </c>
      <c r="AP287" s="50">
        <v>-43000000</v>
      </c>
      <c r="AQ287" s="50"/>
      <c r="AR287" s="51"/>
      <c r="AS287" s="54">
        <v>2000000</v>
      </c>
      <c r="AT287" s="50"/>
      <c r="AU287" s="55">
        <v>-506000000</v>
      </c>
      <c r="AV287" s="51">
        <v>-494000000</v>
      </c>
      <c r="AW287" s="49">
        <v>-114000000</v>
      </c>
      <c r="AX287" s="51"/>
      <c r="AY287" s="52">
        <v>-114000000</v>
      </c>
      <c r="AZ287" s="54">
        <v>-895000000</v>
      </c>
      <c r="BA287" s="51">
        <v>781000000</v>
      </c>
      <c r="BB287" s="49">
        <v>-50000000</v>
      </c>
      <c r="BC287" s="50">
        <v>20000000</v>
      </c>
      <c r="BD287" s="51">
        <v>-70000000</v>
      </c>
      <c r="BE287" s="54">
        <v>-18000000</v>
      </c>
      <c r="BF287" s="50"/>
      <c r="BG287" s="55">
        <v>-676000000</v>
      </c>
      <c r="BH287" s="50">
        <v>-124000000</v>
      </c>
      <c r="BI287" s="51"/>
      <c r="BJ287" s="54">
        <v>-124000000</v>
      </c>
      <c r="BK287" s="50">
        <v>-8000000</v>
      </c>
      <c r="BL287" s="56">
        <v>-132000000</v>
      </c>
    </row>
    <row r="288" spans="1:64" x14ac:dyDescent="0.2">
      <c r="A288" s="47" t="s">
        <v>889</v>
      </c>
      <c r="B288" s="47" t="s">
        <v>890</v>
      </c>
      <c r="C288" s="47">
        <v>333824</v>
      </c>
      <c r="D288" s="47" t="s">
        <v>16</v>
      </c>
      <c r="E288" s="47">
        <v>2018</v>
      </c>
      <c r="F288" s="47" t="s">
        <v>1292</v>
      </c>
      <c r="G288" s="48">
        <v>43465</v>
      </c>
      <c r="H288" s="48">
        <v>43496</v>
      </c>
      <c r="I288" s="48">
        <v>43496</v>
      </c>
      <c r="J288" s="47">
        <v>173700000</v>
      </c>
      <c r="K288" s="47">
        <v>174600000</v>
      </c>
      <c r="L288" s="47" t="s">
        <v>1880</v>
      </c>
      <c r="M288" s="49">
        <v>3229000000</v>
      </c>
      <c r="N288" s="50"/>
      <c r="O288" s="50"/>
      <c r="P288" s="51"/>
      <c r="Q288" s="52">
        <v>800000000</v>
      </c>
      <c r="R288" s="49">
        <v>946000000</v>
      </c>
      <c r="S288" s="50">
        <v>86000000</v>
      </c>
      <c r="T288" s="50">
        <v>234000000</v>
      </c>
      <c r="U288" s="51">
        <v>626000000</v>
      </c>
      <c r="V288" s="49">
        <v>-1148000000</v>
      </c>
      <c r="W288" s="50">
        <v>202000000</v>
      </c>
      <c r="X288" s="50">
        <v>-37000000</v>
      </c>
      <c r="Y288" s="50"/>
      <c r="Z288" s="51">
        <v>-1313000000</v>
      </c>
      <c r="AA288" s="52"/>
      <c r="AB288" s="53">
        <v>3827000000</v>
      </c>
      <c r="AC288" s="49">
        <v>-1249000000</v>
      </c>
      <c r="AD288" s="50"/>
      <c r="AE288" s="50"/>
      <c r="AF288" s="50"/>
      <c r="AG288" s="50"/>
      <c r="AH288" s="50"/>
      <c r="AI288" s="50"/>
      <c r="AJ288" s="51">
        <v>-1249000000</v>
      </c>
      <c r="AK288" s="49"/>
      <c r="AL288" s="50"/>
      <c r="AM288" s="51"/>
      <c r="AN288" s="49">
        <v>-7657000000</v>
      </c>
      <c r="AO288" s="50">
        <v>-7657000000</v>
      </c>
      <c r="AP288" s="50"/>
      <c r="AQ288" s="50"/>
      <c r="AR288" s="51"/>
      <c r="AS288" s="54">
        <v>28000000</v>
      </c>
      <c r="AT288" s="50"/>
      <c r="AU288" s="55">
        <v>-8878000000</v>
      </c>
      <c r="AV288" s="51">
        <v>-821000000</v>
      </c>
      <c r="AW288" s="49">
        <v>-2078000000</v>
      </c>
      <c r="AX288" s="51">
        <v>198000000</v>
      </c>
      <c r="AY288" s="52">
        <v>-2276000000</v>
      </c>
      <c r="AZ288" s="54">
        <v>-2276000000</v>
      </c>
      <c r="BA288" s="51">
        <v>0</v>
      </c>
      <c r="BB288" s="49">
        <v>-1263000000</v>
      </c>
      <c r="BC288" s="50"/>
      <c r="BD288" s="51">
        <v>-1263000000</v>
      </c>
      <c r="BE288" s="54">
        <v>-433000000</v>
      </c>
      <c r="BF288" s="50"/>
      <c r="BG288" s="55">
        <v>-4595000000</v>
      </c>
      <c r="BH288" s="50">
        <v>-9646000000</v>
      </c>
      <c r="BI288" s="51"/>
      <c r="BJ288" s="54">
        <v>-9646000000</v>
      </c>
      <c r="BK288" s="50"/>
      <c r="BL288" s="56">
        <v>-9646000000</v>
      </c>
    </row>
    <row r="289" spans="1:64" x14ac:dyDescent="0.2">
      <c r="A289" s="47" t="s">
        <v>853</v>
      </c>
      <c r="B289" s="47" t="s">
        <v>854</v>
      </c>
      <c r="C289" s="47">
        <v>378193</v>
      </c>
      <c r="D289" s="47" t="s">
        <v>16</v>
      </c>
      <c r="E289" s="47">
        <v>2018</v>
      </c>
      <c r="F289" s="47" t="s">
        <v>1292</v>
      </c>
      <c r="G289" s="48">
        <v>43465</v>
      </c>
      <c r="H289" s="48">
        <v>43510</v>
      </c>
      <c r="I289" s="48">
        <v>43510</v>
      </c>
      <c r="J289" s="47">
        <v>378000000</v>
      </c>
      <c r="K289" s="47">
        <v>378000000</v>
      </c>
      <c r="L289" s="47" t="s">
        <v>1881</v>
      </c>
      <c r="M289" s="49">
        <v>-22000000</v>
      </c>
      <c r="N289" s="50"/>
      <c r="O289" s="50"/>
      <c r="P289" s="51"/>
      <c r="Q289" s="52">
        <v>690000000</v>
      </c>
      <c r="R289" s="49">
        <v>92000000</v>
      </c>
      <c r="S289" s="50"/>
      <c r="T289" s="50"/>
      <c r="U289" s="51"/>
      <c r="V289" s="49">
        <v>-239000000</v>
      </c>
      <c r="W289" s="50"/>
      <c r="X289" s="50"/>
      <c r="Y289" s="50"/>
      <c r="Z289" s="51"/>
      <c r="AA289" s="52"/>
      <c r="AB289" s="53">
        <v>521000000</v>
      </c>
      <c r="AC289" s="49">
        <v>-244000000</v>
      </c>
      <c r="AD289" s="50"/>
      <c r="AE289" s="50"/>
      <c r="AF289" s="50"/>
      <c r="AG289" s="50"/>
      <c r="AH289" s="50"/>
      <c r="AI289" s="50"/>
      <c r="AJ289" s="51"/>
      <c r="AK289" s="49"/>
      <c r="AL289" s="50"/>
      <c r="AM289" s="51"/>
      <c r="AN289" s="49">
        <v>-280000000</v>
      </c>
      <c r="AO289" s="50"/>
      <c r="AP289" s="50"/>
      <c r="AQ289" s="50"/>
      <c r="AR289" s="51"/>
      <c r="AS289" s="54">
        <v>67000000</v>
      </c>
      <c r="AT289" s="50"/>
      <c r="AU289" s="55">
        <v>-457000000</v>
      </c>
      <c r="AV289" s="51">
        <v>-76000000</v>
      </c>
      <c r="AW289" s="49">
        <v>-8000000</v>
      </c>
      <c r="AX289" s="51"/>
      <c r="AY289" s="52"/>
      <c r="AZ289" s="54"/>
      <c r="BA289" s="51"/>
      <c r="BB289" s="49">
        <v>54000000</v>
      </c>
      <c r="BC289" s="50">
        <v>54000000</v>
      </c>
      <c r="BD289" s="51"/>
      <c r="BE289" s="54"/>
      <c r="BF289" s="50"/>
      <c r="BG289" s="55">
        <v>-30000000</v>
      </c>
      <c r="BH289" s="50">
        <v>34000000</v>
      </c>
      <c r="BI289" s="51"/>
      <c r="BJ289" s="54">
        <v>34000000</v>
      </c>
      <c r="BK289" s="50">
        <v>-44000000</v>
      </c>
      <c r="BL289" s="56">
        <v>-10000000</v>
      </c>
    </row>
    <row r="290" spans="1:64" x14ac:dyDescent="0.2">
      <c r="A290" s="47" t="s">
        <v>1057</v>
      </c>
      <c r="B290" s="47" t="s">
        <v>1058</v>
      </c>
      <c r="C290" s="47">
        <v>617429</v>
      </c>
      <c r="D290" s="47" t="s">
        <v>16</v>
      </c>
      <c r="E290" s="47">
        <v>2018</v>
      </c>
      <c r="F290" s="47" t="s">
        <v>1292</v>
      </c>
      <c r="G290" s="48">
        <v>43465</v>
      </c>
      <c r="H290" s="48">
        <v>43523</v>
      </c>
      <c r="I290" s="48">
        <v>43523</v>
      </c>
      <c r="J290" s="47">
        <v>177846023</v>
      </c>
      <c r="K290" s="47">
        <v>177846023</v>
      </c>
      <c r="L290" s="47" t="s">
        <v>1882</v>
      </c>
      <c r="M290" s="49">
        <v>-26704000</v>
      </c>
      <c r="N290" s="50"/>
      <c r="O290" s="50"/>
      <c r="P290" s="51"/>
      <c r="Q290" s="52">
        <v>149604000</v>
      </c>
      <c r="R290" s="49">
        <v>547435000</v>
      </c>
      <c r="S290" s="50"/>
      <c r="T290" s="50"/>
      <c r="U290" s="51"/>
      <c r="V290" s="49">
        <v>140754000</v>
      </c>
      <c r="W290" s="50"/>
      <c r="X290" s="50"/>
      <c r="Y290" s="50"/>
      <c r="Z290" s="51"/>
      <c r="AA290" s="52"/>
      <c r="AB290" s="53">
        <v>811089000</v>
      </c>
      <c r="AC290" s="49">
        <v>-248862000</v>
      </c>
      <c r="AD290" s="50"/>
      <c r="AE290" s="50"/>
      <c r="AF290" s="50"/>
      <c r="AG290" s="50"/>
      <c r="AH290" s="50"/>
      <c r="AI290" s="50"/>
      <c r="AJ290" s="51"/>
      <c r="AK290" s="49">
        <v>-51281000</v>
      </c>
      <c r="AL290" s="50"/>
      <c r="AM290" s="51"/>
      <c r="AN290" s="49">
        <v>-37440000</v>
      </c>
      <c r="AO290" s="50"/>
      <c r="AP290" s="50"/>
      <c r="AQ290" s="50"/>
      <c r="AR290" s="51"/>
      <c r="AS290" s="54">
        <v>-9839000</v>
      </c>
      <c r="AT290" s="50"/>
      <c r="AU290" s="55">
        <v>-347422000</v>
      </c>
      <c r="AV290" s="51"/>
      <c r="AW290" s="49">
        <v>-429645000</v>
      </c>
      <c r="AX290" s="51"/>
      <c r="AY290" s="52"/>
      <c r="AZ290" s="54"/>
      <c r="BA290" s="51"/>
      <c r="BB290" s="49">
        <v>104160000</v>
      </c>
      <c r="BC290" s="50">
        <v>104160000</v>
      </c>
      <c r="BD290" s="51">
        <v>0</v>
      </c>
      <c r="BE290" s="54">
        <v>-281943000</v>
      </c>
      <c r="BF290" s="50"/>
      <c r="BG290" s="55">
        <v>-607428000</v>
      </c>
      <c r="BH290" s="50">
        <v>-143761000</v>
      </c>
      <c r="BI290" s="51"/>
      <c r="BJ290" s="54">
        <v>-143761000</v>
      </c>
      <c r="BK290" s="50">
        <v>-15530000</v>
      </c>
      <c r="BL290" s="56">
        <v>-159291000</v>
      </c>
    </row>
    <row r="291" spans="1:64" x14ac:dyDescent="0.2">
      <c r="A291" s="47" t="s">
        <v>895</v>
      </c>
      <c r="B291" s="47" t="s">
        <v>896</v>
      </c>
      <c r="C291" s="47">
        <v>378196</v>
      </c>
      <c r="D291" s="47" t="s">
        <v>16</v>
      </c>
      <c r="E291" s="47">
        <v>2018</v>
      </c>
      <c r="F291" s="47" t="s">
        <v>1292</v>
      </c>
      <c r="G291" s="48">
        <v>43465</v>
      </c>
      <c r="H291" s="48">
        <v>43524</v>
      </c>
      <c r="I291" s="48">
        <v>43524</v>
      </c>
      <c r="J291" s="47">
        <v>304000000</v>
      </c>
      <c r="K291" s="47">
        <v>308000000</v>
      </c>
      <c r="L291" s="47" t="s">
        <v>1883</v>
      </c>
      <c r="M291" s="49">
        <v>460000000</v>
      </c>
      <c r="N291" s="50">
        <v>268000000</v>
      </c>
      <c r="O291" s="50">
        <v>192000000</v>
      </c>
      <c r="P291" s="51"/>
      <c r="Q291" s="52">
        <v>459000000</v>
      </c>
      <c r="R291" s="49">
        <v>168000000</v>
      </c>
      <c r="S291" s="50"/>
      <c r="T291" s="50"/>
      <c r="U291" s="51">
        <v>168000000</v>
      </c>
      <c r="V291" s="49">
        <v>-84000000</v>
      </c>
      <c r="W291" s="50">
        <v>-83000000</v>
      </c>
      <c r="X291" s="50">
        <v>31000000</v>
      </c>
      <c r="Y291" s="50">
        <v>113000000</v>
      </c>
      <c r="Z291" s="51">
        <v>-145000000</v>
      </c>
      <c r="AA291" s="52">
        <v>374000000</v>
      </c>
      <c r="AB291" s="53">
        <v>1377000000</v>
      </c>
      <c r="AC291" s="49">
        <v>1176000000</v>
      </c>
      <c r="AD291" s="50">
        <v>1564000000</v>
      </c>
      <c r="AE291" s="50">
        <v>1564000000</v>
      </c>
      <c r="AF291" s="50"/>
      <c r="AG291" s="50"/>
      <c r="AH291" s="50"/>
      <c r="AI291" s="50"/>
      <c r="AJ291" s="51">
        <v>-388000000</v>
      </c>
      <c r="AK291" s="49">
        <v>513000000</v>
      </c>
      <c r="AL291" s="50">
        <v>513000000</v>
      </c>
      <c r="AM291" s="51"/>
      <c r="AN291" s="49">
        <v>-243000000</v>
      </c>
      <c r="AO291" s="50"/>
      <c r="AP291" s="50"/>
      <c r="AQ291" s="50"/>
      <c r="AR291" s="51">
        <v>-243000000</v>
      </c>
      <c r="AS291" s="54">
        <v>-866000000</v>
      </c>
      <c r="AT291" s="50">
        <v>-785000000</v>
      </c>
      <c r="AU291" s="55">
        <v>-205000000</v>
      </c>
      <c r="AV291" s="51">
        <v>-37000000</v>
      </c>
      <c r="AW291" s="49">
        <v>-634000000</v>
      </c>
      <c r="AX291" s="51"/>
      <c r="AY291" s="52"/>
      <c r="AZ291" s="54"/>
      <c r="BA291" s="51"/>
      <c r="BB291" s="49">
        <v>-1229000000</v>
      </c>
      <c r="BC291" s="50">
        <v>21000000</v>
      </c>
      <c r="BD291" s="51">
        <v>-1250000000</v>
      </c>
      <c r="BE291" s="54">
        <v>-97000000</v>
      </c>
      <c r="BF291" s="50">
        <v>471000000</v>
      </c>
      <c r="BG291" s="55">
        <v>-1526000000</v>
      </c>
      <c r="BH291" s="50">
        <v>-354000000</v>
      </c>
      <c r="BI291" s="51">
        <v>-120000000</v>
      </c>
      <c r="BJ291" s="54">
        <v>-474000000</v>
      </c>
      <c r="BK291" s="50">
        <v>1000000</v>
      </c>
      <c r="BL291" s="56">
        <v>-473000000</v>
      </c>
    </row>
    <row r="292" spans="1:64" x14ac:dyDescent="0.2">
      <c r="A292" s="47" t="s">
        <v>886</v>
      </c>
      <c r="B292" s="47" t="s">
        <v>887</v>
      </c>
      <c r="C292" s="47">
        <v>378195</v>
      </c>
      <c r="D292" s="47" t="s">
        <v>16</v>
      </c>
      <c r="E292" s="47">
        <v>2018</v>
      </c>
      <c r="F292" s="47" t="s">
        <v>1292</v>
      </c>
      <c r="G292" s="48">
        <v>43465</v>
      </c>
      <c r="H292" s="48">
        <v>43504</v>
      </c>
      <c r="I292" s="48">
        <v>43504</v>
      </c>
      <c r="J292" s="47">
        <v>277700000</v>
      </c>
      <c r="K292" s="47">
        <v>280200000</v>
      </c>
      <c r="L292" s="47" t="s">
        <v>1884</v>
      </c>
      <c r="M292" s="49">
        <v>2666000000</v>
      </c>
      <c r="N292" s="50"/>
      <c r="O292" s="50"/>
      <c r="P292" s="51"/>
      <c r="Q292" s="52">
        <v>1104000000</v>
      </c>
      <c r="R292" s="49">
        <v>-166000000</v>
      </c>
      <c r="S292" s="50"/>
      <c r="T292" s="50"/>
      <c r="U292" s="51"/>
      <c r="V292" s="49">
        <v>122000000</v>
      </c>
      <c r="W292" s="50"/>
      <c r="X292" s="50"/>
      <c r="Y292" s="50"/>
      <c r="Z292" s="51"/>
      <c r="AA292" s="52"/>
      <c r="AB292" s="53">
        <v>3726000000</v>
      </c>
      <c r="AC292" s="49">
        <v>-1747000000</v>
      </c>
      <c r="AD292" s="50"/>
      <c r="AE292" s="50"/>
      <c r="AF292" s="50"/>
      <c r="AG292" s="50"/>
      <c r="AH292" s="50"/>
      <c r="AI292" s="50"/>
      <c r="AJ292" s="51"/>
      <c r="AK292" s="49">
        <v>-10000000</v>
      </c>
      <c r="AL292" s="50"/>
      <c r="AM292" s="51"/>
      <c r="AN292" s="49"/>
      <c r="AO292" s="50"/>
      <c r="AP292" s="50"/>
      <c r="AQ292" s="50"/>
      <c r="AR292" s="51"/>
      <c r="AS292" s="54">
        <v>99000000</v>
      </c>
      <c r="AT292" s="50"/>
      <c r="AU292" s="55">
        <v>-1658000000</v>
      </c>
      <c r="AV292" s="51">
        <v>-844000000</v>
      </c>
      <c r="AW292" s="49">
        <v>1273000000</v>
      </c>
      <c r="AX292" s="51"/>
      <c r="AY292" s="52"/>
      <c r="AZ292" s="54"/>
      <c r="BA292" s="51"/>
      <c r="BB292" s="49">
        <v>-2781000000</v>
      </c>
      <c r="BC292" s="50"/>
      <c r="BD292" s="51"/>
      <c r="BE292" s="54">
        <v>40000000</v>
      </c>
      <c r="BF292" s="50"/>
      <c r="BG292" s="55">
        <v>-2312000000</v>
      </c>
      <c r="BH292" s="50">
        <v>-244000000</v>
      </c>
      <c r="BI292" s="51"/>
      <c r="BJ292" s="54">
        <v>-244000000</v>
      </c>
      <c r="BK292" s="50"/>
      <c r="BL292" s="56">
        <v>-244000000</v>
      </c>
    </row>
    <row r="293" spans="1:64" x14ac:dyDescent="0.2">
      <c r="A293" s="47" t="s">
        <v>856</v>
      </c>
      <c r="B293" s="47" t="s">
        <v>857</v>
      </c>
      <c r="C293" s="47">
        <v>183964</v>
      </c>
      <c r="D293" s="47" t="s">
        <v>16</v>
      </c>
      <c r="E293" s="47">
        <v>2019</v>
      </c>
      <c r="F293" s="47" t="s">
        <v>1292</v>
      </c>
      <c r="G293" s="48">
        <v>43585</v>
      </c>
      <c r="H293" s="48">
        <v>43634</v>
      </c>
      <c r="I293" s="48">
        <v>43634</v>
      </c>
      <c r="J293" s="47">
        <v>254000000</v>
      </c>
      <c r="K293" s="47">
        <v>259000000</v>
      </c>
      <c r="L293" s="47" t="s">
        <v>1885</v>
      </c>
      <c r="M293" s="49">
        <v>1169000000</v>
      </c>
      <c r="N293" s="50"/>
      <c r="O293" s="50"/>
      <c r="P293" s="51"/>
      <c r="Q293" s="52">
        <v>197000000</v>
      </c>
      <c r="R293" s="49">
        <v>84000000</v>
      </c>
      <c r="S293" s="50"/>
      <c r="T293" s="50"/>
      <c r="U293" s="51"/>
      <c r="V293" s="49">
        <v>-109000000</v>
      </c>
      <c r="W293" s="50"/>
      <c r="X293" s="50"/>
      <c r="Y293" s="50"/>
      <c r="Z293" s="51"/>
      <c r="AA293" s="52"/>
      <c r="AB293" s="53">
        <v>1341000000</v>
      </c>
      <c r="AC293" s="49">
        <v>-173000000</v>
      </c>
      <c r="AD293" s="50"/>
      <c r="AE293" s="50"/>
      <c r="AF293" s="50"/>
      <c r="AG293" s="50"/>
      <c r="AH293" s="50"/>
      <c r="AI293" s="50"/>
      <c r="AJ293" s="51"/>
      <c r="AK293" s="49">
        <v>876000000</v>
      </c>
      <c r="AL293" s="50"/>
      <c r="AM293" s="51"/>
      <c r="AN293" s="49">
        <v>-3000000</v>
      </c>
      <c r="AO293" s="50"/>
      <c r="AP293" s="50"/>
      <c r="AQ293" s="50"/>
      <c r="AR293" s="51"/>
      <c r="AS293" s="54">
        <v>4000000</v>
      </c>
      <c r="AT293" s="50"/>
      <c r="AU293" s="55">
        <v>704000000</v>
      </c>
      <c r="AV293" s="51">
        <v>-403000000</v>
      </c>
      <c r="AW293" s="49">
        <v>-232000000</v>
      </c>
      <c r="AX293" s="51"/>
      <c r="AY293" s="52"/>
      <c r="AZ293" s="54"/>
      <c r="BA293" s="51"/>
      <c r="BB293" s="49">
        <v>-1990000000</v>
      </c>
      <c r="BC293" s="50">
        <v>121000000</v>
      </c>
      <c r="BD293" s="51">
        <v>-2111000000</v>
      </c>
      <c r="BE293" s="54">
        <v>-6000000</v>
      </c>
      <c r="BF293" s="50"/>
      <c r="BG293" s="55">
        <v>-2631000000</v>
      </c>
      <c r="BH293" s="50">
        <v>-586000000</v>
      </c>
      <c r="BI293" s="51"/>
      <c r="BJ293" s="54">
        <v>-586000000</v>
      </c>
      <c r="BK293" s="50">
        <v>-30000000</v>
      </c>
      <c r="BL293" s="56">
        <v>-616000000</v>
      </c>
    </row>
    <row r="294" spans="1:64" x14ac:dyDescent="0.2">
      <c r="A294" s="47" t="s">
        <v>898</v>
      </c>
      <c r="B294" s="47" t="s">
        <v>899</v>
      </c>
      <c r="C294" s="47">
        <v>334772</v>
      </c>
      <c r="D294" s="47" t="s">
        <v>16</v>
      </c>
      <c r="E294" s="47">
        <v>2018</v>
      </c>
      <c r="F294" s="47" t="s">
        <v>1292</v>
      </c>
      <c r="G294" s="48">
        <v>43465</v>
      </c>
      <c r="H294" s="48">
        <v>43524</v>
      </c>
      <c r="I294" s="48">
        <v>43524</v>
      </c>
      <c r="J294" s="47">
        <v>315858000</v>
      </c>
      <c r="K294" s="47">
        <v>316733000</v>
      </c>
      <c r="L294" s="47" t="s">
        <v>1886</v>
      </c>
      <c r="M294" s="49">
        <v>2481084000</v>
      </c>
      <c r="N294" s="50"/>
      <c r="O294" s="50"/>
      <c r="P294" s="51"/>
      <c r="Q294" s="52">
        <v>719637000</v>
      </c>
      <c r="R294" s="49">
        <v>176395000</v>
      </c>
      <c r="S294" s="50">
        <v>73422000</v>
      </c>
      <c r="T294" s="50">
        <v>3017000</v>
      </c>
      <c r="U294" s="51">
        <v>99956000</v>
      </c>
      <c r="V294" s="49">
        <v>-983164000</v>
      </c>
      <c r="W294" s="50">
        <v>-485433000</v>
      </c>
      <c r="X294" s="50">
        <v>-1092101000</v>
      </c>
      <c r="Y294" s="50">
        <v>235572000</v>
      </c>
      <c r="Z294" s="51">
        <v>358798000</v>
      </c>
      <c r="AA294" s="52"/>
      <c r="AB294" s="53">
        <v>2393952000</v>
      </c>
      <c r="AC294" s="49">
        <v>-950942000</v>
      </c>
      <c r="AD294" s="50">
        <v>31589000</v>
      </c>
      <c r="AE294" s="50"/>
      <c r="AF294" s="50"/>
      <c r="AG294" s="50"/>
      <c r="AH294" s="50"/>
      <c r="AI294" s="50"/>
      <c r="AJ294" s="51">
        <v>-982531000</v>
      </c>
      <c r="AK294" s="49">
        <v>50000000</v>
      </c>
      <c r="AL294" s="50">
        <v>50000000</v>
      </c>
      <c r="AM294" s="51"/>
      <c r="AN294" s="49">
        <v>-154475000</v>
      </c>
      <c r="AO294" s="50"/>
      <c r="AP294" s="50">
        <v>-121412000</v>
      </c>
      <c r="AQ294" s="50"/>
      <c r="AR294" s="51">
        <v>-33063000</v>
      </c>
      <c r="AS294" s="54">
        <v>25348000</v>
      </c>
      <c r="AT294" s="50"/>
      <c r="AU294" s="55">
        <v>-1030069000</v>
      </c>
      <c r="AV294" s="51">
        <v>-485376000</v>
      </c>
      <c r="AW294" s="49">
        <v>500747000</v>
      </c>
      <c r="AX294" s="51">
        <v>5037000</v>
      </c>
      <c r="AY294" s="52">
        <v>495710000</v>
      </c>
      <c r="AZ294" s="54">
        <v>-500000000</v>
      </c>
      <c r="BA294" s="51">
        <v>995710000</v>
      </c>
      <c r="BB294" s="49">
        <v>-829896000</v>
      </c>
      <c r="BC294" s="50">
        <v>24101000</v>
      </c>
      <c r="BD294" s="51">
        <v>-853997000</v>
      </c>
      <c r="BE294" s="54">
        <v>-93652000</v>
      </c>
      <c r="BF294" s="50"/>
      <c r="BG294" s="55">
        <v>-908177000</v>
      </c>
      <c r="BH294" s="50">
        <v>455706000</v>
      </c>
      <c r="BI294" s="51"/>
      <c r="BJ294" s="54">
        <v>455706000</v>
      </c>
      <c r="BK294" s="50">
        <v>-5924000</v>
      </c>
      <c r="BL294" s="56">
        <v>449782000</v>
      </c>
    </row>
    <row r="295" spans="1:64" x14ac:dyDescent="0.2">
      <c r="A295" s="47" t="s">
        <v>901</v>
      </c>
      <c r="B295" s="47" t="s">
        <v>902</v>
      </c>
      <c r="C295" s="47">
        <v>172199</v>
      </c>
      <c r="D295" s="47" t="s">
        <v>16</v>
      </c>
      <c r="E295" s="47">
        <v>2018</v>
      </c>
      <c r="F295" s="47" t="s">
        <v>1292</v>
      </c>
      <c r="G295" s="48">
        <v>43496</v>
      </c>
      <c r="H295" s="48">
        <v>43517</v>
      </c>
      <c r="I295" s="48">
        <v>43517</v>
      </c>
      <c r="J295" s="47">
        <v>608000000</v>
      </c>
      <c r="K295" s="47">
        <v>625000000</v>
      </c>
      <c r="L295" s="47" t="s">
        <v>1887</v>
      </c>
      <c r="M295" s="49">
        <v>4141000000</v>
      </c>
      <c r="N295" s="50"/>
      <c r="O295" s="50"/>
      <c r="P295" s="51"/>
      <c r="Q295" s="52">
        <v>262000000</v>
      </c>
      <c r="R295" s="49">
        <v>197000000</v>
      </c>
      <c r="S295" s="50">
        <v>557000000</v>
      </c>
      <c r="T295" s="50">
        <v>-315000000</v>
      </c>
      <c r="U295" s="51">
        <v>-45000000</v>
      </c>
      <c r="V295" s="49">
        <v>-857000000</v>
      </c>
      <c r="W295" s="50">
        <v>-149000000</v>
      </c>
      <c r="X295" s="50">
        <v>-776000000</v>
      </c>
      <c r="Y295" s="50">
        <v>-135000000</v>
      </c>
      <c r="Z295" s="51">
        <v>203000000</v>
      </c>
      <c r="AA295" s="52"/>
      <c r="AB295" s="53">
        <v>3743000000</v>
      </c>
      <c r="AC295" s="49">
        <v>-600000000</v>
      </c>
      <c r="AD295" s="50"/>
      <c r="AE295" s="50"/>
      <c r="AF295" s="50"/>
      <c r="AG295" s="50">
        <v>-600000000</v>
      </c>
      <c r="AH295" s="50"/>
      <c r="AI295" s="50"/>
      <c r="AJ295" s="51"/>
      <c r="AK295" s="49">
        <v>-3488000000</v>
      </c>
      <c r="AL295" s="50">
        <v>7660000000</v>
      </c>
      <c r="AM295" s="51">
        <v>-11148000000</v>
      </c>
      <c r="AN295" s="49"/>
      <c r="AO295" s="50"/>
      <c r="AP295" s="50"/>
      <c r="AQ295" s="50"/>
      <c r="AR295" s="51"/>
      <c r="AS295" s="54">
        <v>-9000000</v>
      </c>
      <c r="AT295" s="50"/>
      <c r="AU295" s="55">
        <v>-4097000000</v>
      </c>
      <c r="AV295" s="51">
        <v>-371000000</v>
      </c>
      <c r="AW295" s="49">
        <v>-16000000</v>
      </c>
      <c r="AX295" s="51">
        <v>0</v>
      </c>
      <c r="AY295" s="52">
        <v>-16000000</v>
      </c>
      <c r="AZ295" s="54">
        <v>-16000000</v>
      </c>
      <c r="BA295" s="51"/>
      <c r="BB295" s="49">
        <v>-1579000000</v>
      </c>
      <c r="BC295" s="50"/>
      <c r="BD295" s="51">
        <v>-1579000000</v>
      </c>
      <c r="BE295" s="54">
        <v>-900000000</v>
      </c>
      <c r="BF295" s="50"/>
      <c r="BG295" s="55">
        <v>-2866000000</v>
      </c>
      <c r="BH295" s="50">
        <v>-3220000000</v>
      </c>
      <c r="BI295" s="51"/>
      <c r="BJ295" s="54">
        <v>-3220000000</v>
      </c>
      <c r="BK295" s="50"/>
      <c r="BL295" s="56">
        <v>-3220000000</v>
      </c>
    </row>
    <row r="296" spans="1:64" x14ac:dyDescent="0.2">
      <c r="A296" s="47" t="s">
        <v>904</v>
      </c>
      <c r="B296" s="47" t="s">
        <v>905</v>
      </c>
      <c r="C296" s="47">
        <v>896899</v>
      </c>
      <c r="D296" s="47" t="s">
        <v>16</v>
      </c>
      <c r="E296" s="47">
        <v>2018</v>
      </c>
      <c r="F296" s="47" t="s">
        <v>1292</v>
      </c>
      <c r="G296" s="48">
        <v>43465</v>
      </c>
      <c r="H296" s="48">
        <v>43509</v>
      </c>
      <c r="I296" s="48">
        <v>43880</v>
      </c>
      <c r="J296" s="47">
        <v>3631000</v>
      </c>
      <c r="K296" s="47">
        <v>4092000</v>
      </c>
      <c r="L296" s="47" t="s">
        <v>1298</v>
      </c>
      <c r="M296" s="49"/>
      <c r="N296" s="50"/>
      <c r="O296" s="50"/>
      <c r="P296" s="51"/>
      <c r="Q296" s="52">
        <v>20168000</v>
      </c>
      <c r="R296" s="49">
        <v>5608259000</v>
      </c>
      <c r="S296" s="50"/>
      <c r="T296" s="50"/>
      <c r="U296" s="51"/>
      <c r="V296" s="49">
        <v>-4905301000</v>
      </c>
      <c r="W296" s="50"/>
      <c r="X296" s="50"/>
      <c r="Y296" s="50"/>
      <c r="Z296" s="51"/>
      <c r="AA296" s="52"/>
      <c r="AB296" s="53">
        <v>723126000</v>
      </c>
      <c r="AC296" s="49">
        <v>-18408000</v>
      </c>
      <c r="AD296" s="50"/>
      <c r="AE296" s="50"/>
      <c r="AF296" s="50"/>
      <c r="AG296" s="50"/>
      <c r="AH296" s="50"/>
      <c r="AI296" s="50"/>
      <c r="AJ296" s="51"/>
      <c r="AK296" s="49"/>
      <c r="AL296" s="50"/>
      <c r="AM296" s="51"/>
      <c r="AN296" s="49"/>
      <c r="AO296" s="50"/>
      <c r="AP296" s="50"/>
      <c r="AQ296" s="50"/>
      <c r="AR296" s="51"/>
      <c r="AS296" s="54">
        <v>10231000</v>
      </c>
      <c r="AT296" s="50"/>
      <c r="AU296" s="55">
        <v>-8177000</v>
      </c>
      <c r="AV296" s="51"/>
      <c r="AW296" s="49"/>
      <c r="AX296" s="51"/>
      <c r="AY296" s="52"/>
      <c r="AZ296" s="54"/>
      <c r="BA296" s="51"/>
      <c r="BB296" s="49">
        <v>-672024000</v>
      </c>
      <c r="BC296" s="50">
        <v>174110000</v>
      </c>
      <c r="BD296" s="51">
        <v>-846134000</v>
      </c>
      <c r="BE296" s="54">
        <v>-234000</v>
      </c>
      <c r="BF296" s="50"/>
      <c r="BG296" s="55">
        <v>-672258000</v>
      </c>
      <c r="BH296" s="50">
        <v>42691000</v>
      </c>
      <c r="BI296" s="51"/>
      <c r="BJ296" s="54">
        <v>42691000</v>
      </c>
      <c r="BK296" s="50"/>
      <c r="BL296" s="56">
        <v>42691000</v>
      </c>
    </row>
    <row r="297" spans="1:64" x14ac:dyDescent="0.2">
      <c r="A297" s="47" t="s">
        <v>862</v>
      </c>
      <c r="B297" s="47" t="s">
        <v>863</v>
      </c>
      <c r="C297" s="47">
        <v>378194</v>
      </c>
      <c r="D297" s="47" t="s">
        <v>16</v>
      </c>
      <c r="E297" s="47">
        <v>2018</v>
      </c>
      <c r="F297" s="47" t="s">
        <v>1292</v>
      </c>
      <c r="G297" s="48">
        <v>43465</v>
      </c>
      <c r="H297" s="48">
        <v>43528</v>
      </c>
      <c r="I297" s="48">
        <v>43528</v>
      </c>
      <c r="J297" s="47">
        <v>473700000</v>
      </c>
      <c r="K297" s="47">
        <v>473700000</v>
      </c>
      <c r="L297" s="47" t="s">
        <v>1888</v>
      </c>
      <c r="M297" s="49">
        <v>-6917900000</v>
      </c>
      <c r="N297" s="50"/>
      <c r="O297" s="50"/>
      <c r="P297" s="51"/>
      <c r="Q297" s="52">
        <v>433900000</v>
      </c>
      <c r="R297" s="49">
        <v>7432300000</v>
      </c>
      <c r="S297" s="50"/>
      <c r="T297" s="50"/>
      <c r="U297" s="51"/>
      <c r="V297" s="49">
        <v>-268300000</v>
      </c>
      <c r="W297" s="50"/>
      <c r="X297" s="50"/>
      <c r="Y297" s="50"/>
      <c r="Z297" s="51"/>
      <c r="AA297" s="52"/>
      <c r="AB297" s="53">
        <v>680000000</v>
      </c>
      <c r="AC297" s="49">
        <v>-384400000</v>
      </c>
      <c r="AD297" s="50"/>
      <c r="AE297" s="50"/>
      <c r="AF297" s="50"/>
      <c r="AG297" s="50"/>
      <c r="AH297" s="50"/>
      <c r="AI297" s="50"/>
      <c r="AJ297" s="51"/>
      <c r="AK297" s="49"/>
      <c r="AL297" s="50"/>
      <c r="AM297" s="51"/>
      <c r="AN297" s="49">
        <v>5133300000</v>
      </c>
      <c r="AO297" s="50"/>
      <c r="AP297" s="50"/>
      <c r="AQ297" s="50"/>
      <c r="AR297" s="51"/>
      <c r="AS297" s="54">
        <v>58500000</v>
      </c>
      <c r="AT297" s="50"/>
      <c r="AU297" s="55">
        <v>4807400000</v>
      </c>
      <c r="AV297" s="51">
        <v>-434600000</v>
      </c>
      <c r="AW297" s="49">
        <v>-3483400000</v>
      </c>
      <c r="AX297" s="51"/>
      <c r="AY297" s="52"/>
      <c r="AZ297" s="54"/>
      <c r="BA297" s="51"/>
      <c r="BB297" s="49">
        <v>-1507300000</v>
      </c>
      <c r="BC297" s="50"/>
      <c r="BD297" s="51"/>
      <c r="BE297" s="54">
        <v>-29200000</v>
      </c>
      <c r="BF297" s="50"/>
      <c r="BG297" s="55">
        <v>-5454500000</v>
      </c>
      <c r="BH297" s="50">
        <v>32900000</v>
      </c>
      <c r="BI297" s="51"/>
      <c r="BJ297" s="54">
        <v>32900000</v>
      </c>
      <c r="BK297" s="50">
        <v>-22900000</v>
      </c>
      <c r="BL297" s="56">
        <v>10000000</v>
      </c>
    </row>
    <row r="298" spans="1:64" x14ac:dyDescent="0.2">
      <c r="A298" s="47" t="s">
        <v>868</v>
      </c>
      <c r="B298" s="47" t="s">
        <v>869</v>
      </c>
      <c r="C298" s="47">
        <v>160346</v>
      </c>
      <c r="D298" s="47" t="s">
        <v>16</v>
      </c>
      <c r="E298" s="47">
        <v>2019</v>
      </c>
      <c r="F298" s="47" t="s">
        <v>1292</v>
      </c>
      <c r="G298" s="48">
        <v>43646</v>
      </c>
      <c r="H298" s="48">
        <v>43690</v>
      </c>
      <c r="I298" s="48">
        <v>43690</v>
      </c>
      <c r="J298" s="47">
        <v>584700000</v>
      </c>
      <c r="K298" s="47">
        <v>587900000</v>
      </c>
      <c r="L298" s="47" t="s">
        <v>1889</v>
      </c>
      <c r="M298" s="49">
        <v>228000000</v>
      </c>
      <c r="N298" s="50">
        <v>228000000</v>
      </c>
      <c r="O298" s="50">
        <v>0</v>
      </c>
      <c r="P298" s="51"/>
      <c r="Q298" s="52">
        <v>659000000</v>
      </c>
      <c r="R298" s="49">
        <v>112000000</v>
      </c>
      <c r="S298" s="50"/>
      <c r="T298" s="50"/>
      <c r="U298" s="51"/>
      <c r="V298" s="49">
        <v>-71000000</v>
      </c>
      <c r="W298" s="50"/>
      <c r="X298" s="50"/>
      <c r="Y298" s="50"/>
      <c r="Z298" s="51"/>
      <c r="AA298" s="52">
        <v>0</v>
      </c>
      <c r="AB298" s="53">
        <v>928000000</v>
      </c>
      <c r="AC298" s="49">
        <v>-469000000</v>
      </c>
      <c r="AD298" s="50"/>
      <c r="AE298" s="50"/>
      <c r="AF298" s="50"/>
      <c r="AG298" s="50"/>
      <c r="AH298" s="50"/>
      <c r="AI298" s="50"/>
      <c r="AJ298" s="51"/>
      <c r="AK298" s="49"/>
      <c r="AL298" s="50"/>
      <c r="AM298" s="51"/>
      <c r="AN298" s="49">
        <v>-188000000</v>
      </c>
      <c r="AO298" s="50"/>
      <c r="AP298" s="50"/>
      <c r="AQ298" s="50"/>
      <c r="AR298" s="51"/>
      <c r="AS298" s="54">
        <v>-20000000</v>
      </c>
      <c r="AT298" s="50">
        <v>0</v>
      </c>
      <c r="AU298" s="55">
        <v>-677000000</v>
      </c>
      <c r="AV298" s="51">
        <v>-161000000</v>
      </c>
      <c r="AW298" s="49">
        <v>-435000000</v>
      </c>
      <c r="AX298" s="51"/>
      <c r="AY298" s="52"/>
      <c r="AZ298" s="54"/>
      <c r="BA298" s="51"/>
      <c r="BB298" s="49"/>
      <c r="BC298" s="50"/>
      <c r="BD298" s="51"/>
      <c r="BE298" s="54">
        <v>-14000000</v>
      </c>
      <c r="BF298" s="50">
        <v>0</v>
      </c>
      <c r="BG298" s="55">
        <v>-610000000</v>
      </c>
      <c r="BH298" s="50">
        <v>-359000000</v>
      </c>
      <c r="BI298" s="51"/>
      <c r="BJ298" s="54">
        <v>-359000000</v>
      </c>
      <c r="BK298" s="50">
        <v>-32000000</v>
      </c>
      <c r="BL298" s="56">
        <v>-391000000</v>
      </c>
    </row>
    <row r="299" spans="1:64" x14ac:dyDescent="0.2">
      <c r="A299" s="47" t="s">
        <v>1006</v>
      </c>
      <c r="B299" s="47" t="s">
        <v>1007</v>
      </c>
      <c r="C299" s="47">
        <v>81605</v>
      </c>
      <c r="D299" s="47" t="s">
        <v>16</v>
      </c>
      <c r="E299" s="47">
        <v>2018</v>
      </c>
      <c r="F299" s="47" t="s">
        <v>1292</v>
      </c>
      <c r="G299" s="48">
        <v>43465</v>
      </c>
      <c r="H299" s="48">
        <v>43518</v>
      </c>
      <c r="I299" s="48">
        <v>43525</v>
      </c>
      <c r="J299" s="47">
        <v>289427430</v>
      </c>
      <c r="K299" s="47">
        <v>289923984</v>
      </c>
      <c r="L299" s="47" t="s">
        <v>1890</v>
      </c>
      <c r="M299" s="49">
        <v>364598000</v>
      </c>
      <c r="N299" s="50"/>
      <c r="O299" s="50"/>
      <c r="P299" s="51"/>
      <c r="Q299" s="52">
        <v>539780000</v>
      </c>
      <c r="R299" s="49">
        <v>166856000</v>
      </c>
      <c r="S299" s="50"/>
      <c r="T299" s="50"/>
      <c r="U299" s="51"/>
      <c r="V299" s="49">
        <v>11794000</v>
      </c>
      <c r="W299" s="50"/>
      <c r="X299" s="50"/>
      <c r="Y299" s="50"/>
      <c r="Z299" s="51"/>
      <c r="AA299" s="52"/>
      <c r="AB299" s="53">
        <v>1083028000</v>
      </c>
      <c r="AC299" s="49">
        <v>-1769335000</v>
      </c>
      <c r="AD299" s="50"/>
      <c r="AE299" s="50"/>
      <c r="AF299" s="50"/>
      <c r="AG299" s="50"/>
      <c r="AH299" s="50"/>
      <c r="AI299" s="50"/>
      <c r="AJ299" s="51"/>
      <c r="AK299" s="49"/>
      <c r="AL299" s="50"/>
      <c r="AM299" s="51"/>
      <c r="AN299" s="49"/>
      <c r="AO299" s="50"/>
      <c r="AP299" s="50"/>
      <c r="AQ299" s="50"/>
      <c r="AR299" s="51"/>
      <c r="AS299" s="54">
        <v>-12635000</v>
      </c>
      <c r="AT299" s="50"/>
      <c r="AU299" s="55">
        <v>-1781970000</v>
      </c>
      <c r="AV299" s="51">
        <v>-761582000</v>
      </c>
      <c r="AW299" s="49">
        <v>391729000</v>
      </c>
      <c r="AX299" s="51"/>
      <c r="AY299" s="52"/>
      <c r="AZ299" s="54"/>
      <c r="BA299" s="51"/>
      <c r="BB299" s="49">
        <v>0</v>
      </c>
      <c r="BC299" s="50"/>
      <c r="BD299" s="51"/>
      <c r="BE299" s="54">
        <v>1077724000</v>
      </c>
      <c r="BF299" s="50"/>
      <c r="BG299" s="55">
        <v>707871000</v>
      </c>
      <c r="BH299" s="50">
        <v>8929000</v>
      </c>
      <c r="BI299" s="51"/>
      <c r="BJ299" s="54">
        <v>8929000</v>
      </c>
      <c r="BK299" s="50"/>
      <c r="BL299" s="56">
        <v>8929000</v>
      </c>
    </row>
    <row r="300" spans="1:64" x14ac:dyDescent="0.2">
      <c r="A300" s="47" t="s">
        <v>913</v>
      </c>
      <c r="B300" s="47" t="s">
        <v>914</v>
      </c>
      <c r="C300" s="47">
        <v>782146</v>
      </c>
      <c r="D300" s="47" t="s">
        <v>16</v>
      </c>
      <c r="E300" s="47">
        <v>2018</v>
      </c>
      <c r="F300" s="47" t="s">
        <v>1292</v>
      </c>
      <c r="G300" s="48">
        <v>43465</v>
      </c>
      <c r="H300" s="48">
        <v>43523</v>
      </c>
      <c r="I300" s="48">
        <v>43523</v>
      </c>
      <c r="J300" s="47">
        <v>122885346</v>
      </c>
      <c r="K300" s="47">
        <v>123029672</v>
      </c>
      <c r="L300" s="47" t="s">
        <v>1891</v>
      </c>
      <c r="M300" s="49">
        <v>605668000</v>
      </c>
      <c r="N300" s="50"/>
      <c r="O300" s="50"/>
      <c r="P300" s="51"/>
      <c r="Q300" s="52">
        <v>230357000</v>
      </c>
      <c r="R300" s="49">
        <v>63080000</v>
      </c>
      <c r="S300" s="50"/>
      <c r="T300" s="50"/>
      <c r="U300" s="51"/>
      <c r="V300" s="49">
        <v>1011000</v>
      </c>
      <c r="W300" s="50"/>
      <c r="X300" s="50"/>
      <c r="Y300" s="50"/>
      <c r="Z300" s="51"/>
      <c r="AA300" s="52"/>
      <c r="AB300" s="53">
        <v>900116000</v>
      </c>
      <c r="AC300" s="49">
        <v>-581309000</v>
      </c>
      <c r="AD300" s="50"/>
      <c r="AE300" s="50"/>
      <c r="AF300" s="50"/>
      <c r="AG300" s="50"/>
      <c r="AH300" s="50"/>
      <c r="AI300" s="50"/>
      <c r="AJ300" s="51"/>
      <c r="AK300" s="49"/>
      <c r="AL300" s="50"/>
      <c r="AM300" s="51"/>
      <c r="AN300" s="49"/>
      <c r="AO300" s="50"/>
      <c r="AP300" s="50"/>
      <c r="AQ300" s="50"/>
      <c r="AR300" s="51"/>
      <c r="AS300" s="54">
        <v>918000</v>
      </c>
      <c r="AT300" s="50"/>
      <c r="AU300" s="55">
        <v>-580391000</v>
      </c>
      <c r="AV300" s="51">
        <v>-42566000</v>
      </c>
      <c r="AW300" s="49">
        <v>-50000000</v>
      </c>
      <c r="AX300" s="51"/>
      <c r="AY300" s="52"/>
      <c r="AZ300" s="54"/>
      <c r="BA300" s="51"/>
      <c r="BB300" s="49">
        <v>-163265000</v>
      </c>
      <c r="BC300" s="50"/>
      <c r="BD300" s="51">
        <v>-163265000</v>
      </c>
      <c r="BE300" s="54">
        <v>-1074000</v>
      </c>
      <c r="BF300" s="50"/>
      <c r="BG300" s="55">
        <v>-256905000</v>
      </c>
      <c r="BH300" s="50">
        <v>62820000</v>
      </c>
      <c r="BI300" s="51"/>
      <c r="BJ300" s="54">
        <v>62820000</v>
      </c>
      <c r="BK300" s="50"/>
      <c r="BL300" s="56">
        <v>62820000</v>
      </c>
    </row>
    <row r="301" spans="1:64" x14ac:dyDescent="0.2">
      <c r="A301" s="47" t="s">
        <v>919</v>
      </c>
      <c r="B301" s="47" t="s">
        <v>920</v>
      </c>
      <c r="C301" s="47">
        <v>334076</v>
      </c>
      <c r="D301" s="47" t="s">
        <v>16</v>
      </c>
      <c r="E301" s="47">
        <v>2018</v>
      </c>
      <c r="F301" s="47" t="s">
        <v>1292</v>
      </c>
      <c r="G301" s="48">
        <v>43465</v>
      </c>
      <c r="H301" s="48">
        <v>43522</v>
      </c>
      <c r="I301" s="48">
        <v>43522</v>
      </c>
      <c r="J301" s="47">
        <v>411485000</v>
      </c>
      <c r="K301" s="47">
        <v>414195000</v>
      </c>
      <c r="L301" s="47" t="s">
        <v>1892</v>
      </c>
      <c r="M301" s="49">
        <v>1155032000</v>
      </c>
      <c r="N301" s="50"/>
      <c r="O301" s="50"/>
      <c r="P301" s="51"/>
      <c r="Q301" s="52">
        <v>428557000</v>
      </c>
      <c r="R301" s="49">
        <v>226197000</v>
      </c>
      <c r="S301" s="50">
        <v>31664000</v>
      </c>
      <c r="T301" s="50">
        <v>361010000</v>
      </c>
      <c r="U301" s="51">
        <v>-166477000</v>
      </c>
      <c r="V301" s="49">
        <v>376933000</v>
      </c>
      <c r="W301" s="50">
        <v>383993000</v>
      </c>
      <c r="X301" s="50">
        <v>38456000</v>
      </c>
      <c r="Y301" s="50">
        <v>-320132000</v>
      </c>
      <c r="Z301" s="51">
        <v>274616000</v>
      </c>
      <c r="AA301" s="52"/>
      <c r="AB301" s="53">
        <v>2186719000</v>
      </c>
      <c r="AC301" s="49">
        <v>-2139897000</v>
      </c>
      <c r="AD301" s="50">
        <v>1578000</v>
      </c>
      <c r="AE301" s="50"/>
      <c r="AF301" s="50"/>
      <c r="AG301" s="50">
        <v>-2141475000</v>
      </c>
      <c r="AH301" s="50"/>
      <c r="AI301" s="50"/>
      <c r="AJ301" s="51"/>
      <c r="AK301" s="49"/>
      <c r="AL301" s="50"/>
      <c r="AM301" s="51"/>
      <c r="AN301" s="49">
        <v>-195000000</v>
      </c>
      <c r="AO301" s="50"/>
      <c r="AP301" s="50"/>
      <c r="AQ301" s="50"/>
      <c r="AR301" s="51">
        <v>-195000000</v>
      </c>
      <c r="AS301" s="54">
        <v>25009000</v>
      </c>
      <c r="AT301" s="50"/>
      <c r="AU301" s="55">
        <v>-2309888000</v>
      </c>
      <c r="AV301" s="51">
        <v>-1335058000</v>
      </c>
      <c r="AW301" s="49">
        <v>248450000</v>
      </c>
      <c r="AX301" s="51">
        <v>-614673000</v>
      </c>
      <c r="AY301" s="52">
        <v>863123000</v>
      </c>
      <c r="AZ301" s="54">
        <v>-932650000</v>
      </c>
      <c r="BA301" s="51">
        <v>1795773000</v>
      </c>
      <c r="BB301" s="49">
        <v>1203981000</v>
      </c>
      <c r="BC301" s="50">
        <v>1203981000</v>
      </c>
      <c r="BD301" s="51"/>
      <c r="BE301" s="54">
        <v>-19422000</v>
      </c>
      <c r="BF301" s="50"/>
      <c r="BG301" s="55">
        <v>97951000</v>
      </c>
      <c r="BH301" s="50">
        <v>-25218000</v>
      </c>
      <c r="BI301" s="51"/>
      <c r="BJ301" s="54">
        <v>-25218000</v>
      </c>
      <c r="BK301" s="50"/>
      <c r="BL301" s="56">
        <v>-25218000</v>
      </c>
    </row>
    <row r="302" spans="1:64" x14ac:dyDescent="0.2">
      <c r="A302" s="47" t="s">
        <v>916</v>
      </c>
      <c r="B302" s="47" t="s">
        <v>917</v>
      </c>
      <c r="C302" s="47">
        <v>251397</v>
      </c>
      <c r="D302" s="47" t="s">
        <v>16</v>
      </c>
      <c r="E302" s="47">
        <v>2018</v>
      </c>
      <c r="F302" s="47" t="s">
        <v>1292</v>
      </c>
      <c r="G302" s="48">
        <v>43465</v>
      </c>
      <c r="H302" s="48">
        <v>43508</v>
      </c>
      <c r="I302" s="48">
        <v>43508</v>
      </c>
      <c r="J302" s="47">
        <v>226600000</v>
      </c>
      <c r="K302" s="47">
        <v>227600000</v>
      </c>
      <c r="L302" s="47" t="s">
        <v>1893</v>
      </c>
      <c r="M302" s="49">
        <v>1440500000</v>
      </c>
      <c r="N302" s="50"/>
      <c r="O302" s="50"/>
      <c r="P302" s="51"/>
      <c r="Q302" s="52">
        <v>264000000</v>
      </c>
      <c r="R302" s="49">
        <v>-62700000</v>
      </c>
      <c r="S302" s="50"/>
      <c r="T302" s="50"/>
      <c r="U302" s="51">
        <v>-62700000</v>
      </c>
      <c r="V302" s="49">
        <v>80500000</v>
      </c>
      <c r="W302" s="50"/>
      <c r="X302" s="50"/>
      <c r="Y302" s="50"/>
      <c r="Z302" s="51"/>
      <c r="AA302" s="52"/>
      <c r="AB302" s="53">
        <v>1722300000</v>
      </c>
      <c r="AC302" s="49">
        <v>-195700000</v>
      </c>
      <c r="AD302" s="50"/>
      <c r="AE302" s="50"/>
      <c r="AF302" s="50"/>
      <c r="AG302" s="50">
        <v>-195700000</v>
      </c>
      <c r="AH302" s="50"/>
      <c r="AI302" s="50"/>
      <c r="AJ302" s="51"/>
      <c r="AK302" s="49"/>
      <c r="AL302" s="50"/>
      <c r="AM302" s="51"/>
      <c r="AN302" s="49">
        <v>-42000000</v>
      </c>
      <c r="AO302" s="50">
        <v>308400000</v>
      </c>
      <c r="AP302" s="50"/>
      <c r="AQ302" s="50"/>
      <c r="AR302" s="51">
        <v>-350400000</v>
      </c>
      <c r="AS302" s="54">
        <v>15900000</v>
      </c>
      <c r="AT302" s="50"/>
      <c r="AU302" s="55">
        <v>-221800000</v>
      </c>
      <c r="AV302" s="51">
        <v>-683400000</v>
      </c>
      <c r="AW302" s="49">
        <v>0</v>
      </c>
      <c r="AX302" s="51">
        <v>0</v>
      </c>
      <c r="AY302" s="52">
        <v>0</v>
      </c>
      <c r="AZ302" s="54">
        <v>0</v>
      </c>
      <c r="BA302" s="51">
        <v>0</v>
      </c>
      <c r="BB302" s="49">
        <v>-568300000</v>
      </c>
      <c r="BC302" s="50">
        <v>13000000</v>
      </c>
      <c r="BD302" s="51">
        <v>-581300000</v>
      </c>
      <c r="BE302" s="54">
        <v>-189400000</v>
      </c>
      <c r="BF302" s="50"/>
      <c r="BG302" s="55">
        <v>-1441100000</v>
      </c>
      <c r="BH302" s="50">
        <v>59400000</v>
      </c>
      <c r="BI302" s="51"/>
      <c r="BJ302" s="54">
        <v>59400000</v>
      </c>
      <c r="BK302" s="50">
        <v>-203000000</v>
      </c>
      <c r="BL302" s="56">
        <v>-143600000</v>
      </c>
    </row>
    <row r="303" spans="1:64" x14ac:dyDescent="0.2">
      <c r="A303" s="47" t="s">
        <v>922</v>
      </c>
      <c r="B303" s="47" t="s">
        <v>923</v>
      </c>
      <c r="C303" s="47">
        <v>257930</v>
      </c>
      <c r="D303" s="47" t="s">
        <v>16</v>
      </c>
      <c r="E303" s="47">
        <v>2019</v>
      </c>
      <c r="F303" s="47" t="s">
        <v>1292</v>
      </c>
      <c r="G303" s="48">
        <v>43616</v>
      </c>
      <c r="H303" s="48">
        <v>43637</v>
      </c>
      <c r="I303" s="48">
        <v>43637</v>
      </c>
      <c r="J303" s="47">
        <v>3634000000</v>
      </c>
      <c r="K303" s="47">
        <v>3732000000</v>
      </c>
      <c r="L303" s="47" t="s">
        <v>1894</v>
      </c>
      <c r="M303" s="49">
        <v>11083000000</v>
      </c>
      <c r="N303" s="50"/>
      <c r="O303" s="50"/>
      <c r="P303" s="51"/>
      <c r="Q303" s="52">
        <v>2919000000</v>
      </c>
      <c r="R303" s="49">
        <v>809000000</v>
      </c>
      <c r="S303" s="50">
        <v>1653000000</v>
      </c>
      <c r="T303" s="50">
        <v>-1191000000</v>
      </c>
      <c r="U303" s="51">
        <v>347000000</v>
      </c>
      <c r="V303" s="49">
        <v>-260000000</v>
      </c>
      <c r="W303" s="50">
        <v>-272000000</v>
      </c>
      <c r="X303" s="50"/>
      <c r="Y303" s="50">
        <v>-102000000</v>
      </c>
      <c r="Z303" s="51">
        <v>114000000</v>
      </c>
      <c r="AA303" s="52"/>
      <c r="AB303" s="53">
        <v>14551000000</v>
      </c>
      <c r="AC303" s="49">
        <v>-1660000000</v>
      </c>
      <c r="AD303" s="50"/>
      <c r="AE303" s="50"/>
      <c r="AF303" s="50"/>
      <c r="AG303" s="50">
        <v>-1660000000</v>
      </c>
      <c r="AH303" s="50"/>
      <c r="AI303" s="50"/>
      <c r="AJ303" s="51"/>
      <c r="AK303" s="49">
        <v>28580000000</v>
      </c>
      <c r="AL303" s="50">
        <v>29980000000</v>
      </c>
      <c r="AM303" s="51">
        <v>-1400000000</v>
      </c>
      <c r="AN303" s="49">
        <v>-363000000</v>
      </c>
      <c r="AO303" s="50"/>
      <c r="AP303" s="50"/>
      <c r="AQ303" s="50"/>
      <c r="AR303" s="51">
        <v>-363000000</v>
      </c>
      <c r="AS303" s="54"/>
      <c r="AT303" s="50"/>
      <c r="AU303" s="55">
        <v>26557000000</v>
      </c>
      <c r="AV303" s="51">
        <v>-2932000000</v>
      </c>
      <c r="AW303" s="49">
        <v>-4500000000</v>
      </c>
      <c r="AX303" s="51"/>
      <c r="AY303" s="52"/>
      <c r="AZ303" s="54"/>
      <c r="BA303" s="51"/>
      <c r="BB303" s="49">
        <v>-33985000000</v>
      </c>
      <c r="BC303" s="50">
        <v>2155000000</v>
      </c>
      <c r="BD303" s="51">
        <v>-36140000000</v>
      </c>
      <c r="BE303" s="54">
        <v>-639000000</v>
      </c>
      <c r="BF303" s="50"/>
      <c r="BG303" s="55">
        <v>-42056000000</v>
      </c>
      <c r="BH303" s="50">
        <v>-948000000</v>
      </c>
      <c r="BI303" s="51"/>
      <c r="BJ303" s="54">
        <v>-948000000</v>
      </c>
      <c r="BK303" s="50">
        <v>-158000000</v>
      </c>
      <c r="BL303" s="56">
        <v>-1106000000</v>
      </c>
    </row>
    <row r="304" spans="1:64" x14ac:dyDescent="0.2">
      <c r="A304" s="47" t="s">
        <v>907</v>
      </c>
      <c r="B304" s="47" t="s">
        <v>908</v>
      </c>
      <c r="C304" s="47">
        <v>334679</v>
      </c>
      <c r="D304" s="47" t="s">
        <v>16</v>
      </c>
      <c r="E304" s="47">
        <v>2018</v>
      </c>
      <c r="F304" s="47" t="s">
        <v>1292</v>
      </c>
      <c r="G304" s="48">
        <v>43465</v>
      </c>
      <c r="H304" s="48">
        <v>43523</v>
      </c>
      <c r="I304" s="48">
        <v>43523</v>
      </c>
      <c r="J304" s="47">
        <v>81406000</v>
      </c>
      <c r="K304" s="47">
        <v>82280000</v>
      </c>
      <c r="L304" s="47" t="s">
        <v>1895</v>
      </c>
      <c r="M304" s="49">
        <v>1324487000</v>
      </c>
      <c r="N304" s="50"/>
      <c r="O304" s="50"/>
      <c r="P304" s="51"/>
      <c r="Q304" s="52">
        <v>258937000</v>
      </c>
      <c r="R304" s="49">
        <v>53701000</v>
      </c>
      <c r="S304" s="50">
        <v>20176000</v>
      </c>
      <c r="T304" s="50">
        <v>20160000</v>
      </c>
      <c r="U304" s="51">
        <v>13365000</v>
      </c>
      <c r="V304" s="49">
        <v>90430000</v>
      </c>
      <c r="W304" s="50">
        <v>18138000</v>
      </c>
      <c r="X304" s="50">
        <v>-163367000</v>
      </c>
      <c r="Y304" s="50">
        <v>177676000</v>
      </c>
      <c r="Z304" s="51">
        <v>57983000</v>
      </c>
      <c r="AA304" s="52"/>
      <c r="AB304" s="53">
        <v>1727555000</v>
      </c>
      <c r="AC304" s="49">
        <v>-499484000</v>
      </c>
      <c r="AD304" s="50">
        <v>4784000</v>
      </c>
      <c r="AE304" s="50">
        <v>4784000</v>
      </c>
      <c r="AF304" s="50"/>
      <c r="AG304" s="50">
        <v>-504268000</v>
      </c>
      <c r="AH304" s="50">
        <v>-504268000</v>
      </c>
      <c r="AI304" s="50"/>
      <c r="AJ304" s="51"/>
      <c r="AK304" s="49"/>
      <c r="AL304" s="50"/>
      <c r="AM304" s="51"/>
      <c r="AN304" s="49"/>
      <c r="AO304" s="50"/>
      <c r="AP304" s="50"/>
      <c r="AQ304" s="50"/>
      <c r="AR304" s="51"/>
      <c r="AS304" s="54">
        <v>-34818000</v>
      </c>
      <c r="AT304" s="50"/>
      <c r="AU304" s="55">
        <v>-534302000</v>
      </c>
      <c r="AV304" s="51"/>
      <c r="AW304" s="49">
        <v>439660000</v>
      </c>
      <c r="AX304" s="51"/>
      <c r="AY304" s="52"/>
      <c r="AZ304" s="54"/>
      <c r="BA304" s="51"/>
      <c r="BB304" s="49">
        <v>-1641867000</v>
      </c>
      <c r="BC304" s="50">
        <v>72146000</v>
      </c>
      <c r="BD304" s="51">
        <v>-1714013000</v>
      </c>
      <c r="BE304" s="54">
        <v>-6079000</v>
      </c>
      <c r="BF304" s="50"/>
      <c r="BG304" s="55">
        <v>-1208286000</v>
      </c>
      <c r="BH304" s="50">
        <v>-15033000</v>
      </c>
      <c r="BI304" s="51"/>
      <c r="BJ304" s="54">
        <v>-15033000</v>
      </c>
      <c r="BK304" s="50"/>
      <c r="BL304" s="56">
        <v>-15033000</v>
      </c>
    </row>
    <row r="305" spans="1:64" x14ac:dyDescent="0.2">
      <c r="A305" s="47" t="s">
        <v>910</v>
      </c>
      <c r="B305" s="47" t="s">
        <v>911</v>
      </c>
      <c r="C305" s="47">
        <v>334205</v>
      </c>
      <c r="D305" s="47" t="s">
        <v>16</v>
      </c>
      <c r="E305" s="47">
        <v>2018</v>
      </c>
      <c r="F305" s="47" t="s">
        <v>1292</v>
      </c>
      <c r="G305" s="48">
        <v>43465</v>
      </c>
      <c r="H305" s="48">
        <v>43517</v>
      </c>
      <c r="I305" s="48">
        <v>43517</v>
      </c>
      <c r="J305" s="47">
        <v>761700000</v>
      </c>
      <c r="K305" s="47">
        <v>763300000</v>
      </c>
      <c r="L305" s="47" t="s">
        <v>1896</v>
      </c>
      <c r="M305" s="49">
        <v>4131000000</v>
      </c>
      <c r="N305" s="50">
        <v>4131000000</v>
      </c>
      <c r="O305" s="50">
        <v>0</v>
      </c>
      <c r="P305" s="51"/>
      <c r="Q305" s="52">
        <v>3977000000</v>
      </c>
      <c r="R305" s="49">
        <v>5000000</v>
      </c>
      <c r="S305" s="50"/>
      <c r="T305" s="50">
        <v>371000000</v>
      </c>
      <c r="U305" s="51">
        <v>-366000000</v>
      </c>
      <c r="V305" s="49">
        <v>-444000000</v>
      </c>
      <c r="W305" s="50">
        <v>-740000000</v>
      </c>
      <c r="X305" s="50">
        <v>-108000000</v>
      </c>
      <c r="Y305" s="50">
        <v>195000000</v>
      </c>
      <c r="Z305" s="51">
        <v>209000000</v>
      </c>
      <c r="AA305" s="52">
        <v>0</v>
      </c>
      <c r="AB305" s="53">
        <v>7669000000</v>
      </c>
      <c r="AC305" s="49">
        <v>-2096000000</v>
      </c>
      <c r="AD305" s="50">
        <v>2824000000</v>
      </c>
      <c r="AE305" s="50"/>
      <c r="AF305" s="50"/>
      <c r="AG305" s="50">
        <v>-4975000000</v>
      </c>
      <c r="AH305" s="50"/>
      <c r="AI305" s="50"/>
      <c r="AJ305" s="51">
        <v>55000000</v>
      </c>
      <c r="AK305" s="49"/>
      <c r="AL305" s="50"/>
      <c r="AM305" s="51"/>
      <c r="AN305" s="49"/>
      <c r="AO305" s="50"/>
      <c r="AP305" s="50"/>
      <c r="AQ305" s="50"/>
      <c r="AR305" s="51"/>
      <c r="AS305" s="54">
        <v>-1110000000</v>
      </c>
      <c r="AT305" s="50"/>
      <c r="AU305" s="55">
        <v>-3206000000</v>
      </c>
      <c r="AV305" s="51">
        <v>-2374000000</v>
      </c>
      <c r="AW305" s="49">
        <v>478000000</v>
      </c>
      <c r="AX305" s="51"/>
      <c r="AY305" s="52">
        <v>478000000</v>
      </c>
      <c r="AZ305" s="54">
        <v>-500000000</v>
      </c>
      <c r="BA305" s="51">
        <v>978000000</v>
      </c>
      <c r="BB305" s="49">
        <v>-1215000000</v>
      </c>
      <c r="BC305" s="50">
        <v>33000000</v>
      </c>
      <c r="BD305" s="51">
        <v>-1248000000</v>
      </c>
      <c r="BE305" s="54">
        <v>9000000</v>
      </c>
      <c r="BF305" s="50"/>
      <c r="BG305" s="55">
        <v>-3102000000</v>
      </c>
      <c r="BH305" s="50">
        <v>1361000000</v>
      </c>
      <c r="BI305" s="51"/>
      <c r="BJ305" s="54">
        <v>1361000000</v>
      </c>
      <c r="BK305" s="50"/>
      <c r="BL305" s="56">
        <v>1361000000</v>
      </c>
    </row>
    <row r="306" spans="1:64" x14ac:dyDescent="0.2">
      <c r="A306" s="47" t="s">
        <v>934</v>
      </c>
      <c r="B306" s="47" t="s">
        <v>935</v>
      </c>
      <c r="C306" s="47">
        <v>746934</v>
      </c>
      <c r="D306" s="47" t="s">
        <v>16</v>
      </c>
      <c r="E306" s="47">
        <v>2018</v>
      </c>
      <c r="F306" s="47" t="s">
        <v>1292</v>
      </c>
      <c r="G306" s="48">
        <v>43465</v>
      </c>
      <c r="H306" s="48">
        <v>43510</v>
      </c>
      <c r="I306" s="48">
        <v>43510</v>
      </c>
      <c r="J306" s="47">
        <v>57711315</v>
      </c>
      <c r="K306" s="47">
        <v>58582486</v>
      </c>
      <c r="L306" s="47" t="s">
        <v>1897</v>
      </c>
      <c r="M306" s="49">
        <v>137065000</v>
      </c>
      <c r="N306" s="50"/>
      <c r="O306" s="50"/>
      <c r="P306" s="51"/>
      <c r="Q306" s="52">
        <v>29657000</v>
      </c>
      <c r="R306" s="49">
        <v>55906000</v>
      </c>
      <c r="S306" s="50"/>
      <c r="T306" s="50"/>
      <c r="U306" s="51"/>
      <c r="V306" s="49">
        <v>-37811000</v>
      </c>
      <c r="W306" s="50"/>
      <c r="X306" s="50"/>
      <c r="Y306" s="50"/>
      <c r="Z306" s="51"/>
      <c r="AA306" s="52"/>
      <c r="AB306" s="53">
        <v>184817000</v>
      </c>
      <c r="AC306" s="49">
        <v>-59906000</v>
      </c>
      <c r="AD306" s="50"/>
      <c r="AE306" s="50"/>
      <c r="AF306" s="50"/>
      <c r="AG306" s="50"/>
      <c r="AH306" s="50"/>
      <c r="AI306" s="50"/>
      <c r="AJ306" s="51"/>
      <c r="AK306" s="49">
        <v>10489000</v>
      </c>
      <c r="AL306" s="50"/>
      <c r="AM306" s="51"/>
      <c r="AN306" s="49"/>
      <c r="AO306" s="50"/>
      <c r="AP306" s="50"/>
      <c r="AQ306" s="50"/>
      <c r="AR306" s="51"/>
      <c r="AS306" s="54">
        <v>112037000</v>
      </c>
      <c r="AT306" s="50"/>
      <c r="AU306" s="55">
        <v>62620000</v>
      </c>
      <c r="AV306" s="51"/>
      <c r="AW306" s="49">
        <v>-888000</v>
      </c>
      <c r="AX306" s="51"/>
      <c r="AY306" s="52"/>
      <c r="AZ306" s="54"/>
      <c r="BA306" s="51"/>
      <c r="BB306" s="49">
        <v>-105188000</v>
      </c>
      <c r="BC306" s="50"/>
      <c r="BD306" s="51">
        <v>-105188000</v>
      </c>
      <c r="BE306" s="54">
        <v>-141720000</v>
      </c>
      <c r="BF306" s="50"/>
      <c r="BG306" s="55">
        <v>-247796000</v>
      </c>
      <c r="BH306" s="50">
        <v>-359000</v>
      </c>
      <c r="BI306" s="51"/>
      <c r="BJ306" s="54">
        <v>-359000</v>
      </c>
      <c r="BK306" s="50"/>
      <c r="BL306" s="56">
        <v>-359000</v>
      </c>
    </row>
    <row r="307" spans="1:64" x14ac:dyDescent="0.2">
      <c r="A307" s="47" t="s">
        <v>931</v>
      </c>
      <c r="B307" s="47" t="s">
        <v>932</v>
      </c>
      <c r="C307" s="47">
        <v>106287</v>
      </c>
      <c r="D307" s="47" t="s">
        <v>16</v>
      </c>
      <c r="E307" s="47">
        <v>2019</v>
      </c>
      <c r="F307" s="47" t="s">
        <v>1292</v>
      </c>
      <c r="G307" s="48">
        <v>43616</v>
      </c>
      <c r="H307" s="48">
        <v>43670</v>
      </c>
      <c r="I307" s="48">
        <v>43670</v>
      </c>
      <c r="J307" s="47">
        <v>359200000</v>
      </c>
      <c r="K307" s="47">
        <v>361800000</v>
      </c>
      <c r="L307" s="47" t="s">
        <v>1898</v>
      </c>
      <c r="M307" s="49">
        <v>1034400000</v>
      </c>
      <c r="N307" s="50"/>
      <c r="O307" s="50"/>
      <c r="P307" s="51"/>
      <c r="Q307" s="52">
        <v>181500000</v>
      </c>
      <c r="R307" s="49">
        <v>283400000</v>
      </c>
      <c r="S307" s="50"/>
      <c r="T307" s="50"/>
      <c r="U307" s="51"/>
      <c r="V307" s="49">
        <v>-227800000</v>
      </c>
      <c r="W307" s="50"/>
      <c r="X307" s="50"/>
      <c r="Y307" s="50"/>
      <c r="Z307" s="51"/>
      <c r="AA307" s="52"/>
      <c r="AB307" s="53">
        <v>1271500000</v>
      </c>
      <c r="AC307" s="49">
        <v>-129100000</v>
      </c>
      <c r="AD307" s="50"/>
      <c r="AE307" s="50"/>
      <c r="AF307" s="50"/>
      <c r="AG307" s="50"/>
      <c r="AH307" s="50"/>
      <c r="AI307" s="50"/>
      <c r="AJ307" s="51"/>
      <c r="AK307" s="49">
        <v>-507000000</v>
      </c>
      <c r="AL307" s="50"/>
      <c r="AM307" s="51"/>
      <c r="AN307" s="49">
        <v>-992200000</v>
      </c>
      <c r="AO307" s="50"/>
      <c r="AP307" s="50"/>
      <c r="AQ307" s="50"/>
      <c r="AR307" s="51"/>
      <c r="AS307" s="54"/>
      <c r="AT307" s="50"/>
      <c r="AU307" s="55">
        <v>-1628300000</v>
      </c>
      <c r="AV307" s="51">
        <v>-826800000</v>
      </c>
      <c r="AW307" s="49">
        <v>796300000</v>
      </c>
      <c r="AX307" s="51"/>
      <c r="AY307" s="52"/>
      <c r="AZ307" s="54"/>
      <c r="BA307" s="51"/>
      <c r="BB307" s="49">
        <v>-56900000</v>
      </c>
      <c r="BC307" s="50"/>
      <c r="BD307" s="51"/>
      <c r="BE307" s="54">
        <v>-921100000</v>
      </c>
      <c r="BF307" s="50"/>
      <c r="BG307" s="55">
        <v>-1008500000</v>
      </c>
      <c r="BH307" s="50">
        <v>-1365300000</v>
      </c>
      <c r="BI307" s="51"/>
      <c r="BJ307" s="54">
        <v>-1365300000</v>
      </c>
      <c r="BK307" s="50"/>
      <c r="BL307" s="56">
        <v>-1365300000</v>
      </c>
    </row>
    <row r="308" spans="1:64" x14ac:dyDescent="0.2">
      <c r="A308" s="47" t="s">
        <v>979</v>
      </c>
      <c r="B308" s="47" t="s">
        <v>980</v>
      </c>
      <c r="C308" s="47">
        <v>117316</v>
      </c>
      <c r="D308" s="47" t="s">
        <v>16</v>
      </c>
      <c r="E308" s="47">
        <v>2018</v>
      </c>
      <c r="F308" s="47" t="s">
        <v>1292</v>
      </c>
      <c r="G308" s="48">
        <v>43465</v>
      </c>
      <c r="H308" s="48">
        <v>43524</v>
      </c>
      <c r="I308" s="48">
        <v>43524</v>
      </c>
      <c r="J308" s="47">
        <v>504000000</v>
      </c>
      <c r="K308" s="47">
        <v>507000000</v>
      </c>
      <c r="L308" s="47" t="s">
        <v>1899</v>
      </c>
      <c r="M308" s="49">
        <v>1438000000</v>
      </c>
      <c r="N308" s="50"/>
      <c r="O308" s="50"/>
      <c r="P308" s="51"/>
      <c r="Q308" s="52">
        <v>1255000000</v>
      </c>
      <c r="R308" s="49">
        <v>580000000</v>
      </c>
      <c r="S308" s="50"/>
      <c r="T308" s="50">
        <v>568000000</v>
      </c>
      <c r="U308" s="51">
        <v>12000000</v>
      </c>
      <c r="V308" s="49">
        <v>-360000000</v>
      </c>
      <c r="W308" s="50"/>
      <c r="X308" s="50"/>
      <c r="Y308" s="50"/>
      <c r="Z308" s="51">
        <v>-360000000</v>
      </c>
      <c r="AA308" s="52"/>
      <c r="AB308" s="53">
        <v>2913000000</v>
      </c>
      <c r="AC308" s="49">
        <v>-4058000000</v>
      </c>
      <c r="AD308" s="50"/>
      <c r="AE308" s="50"/>
      <c r="AF308" s="50"/>
      <c r="AG308" s="50">
        <v>-4058000000</v>
      </c>
      <c r="AH308" s="50">
        <v>-3912000000</v>
      </c>
      <c r="AI308" s="50">
        <v>-146000000</v>
      </c>
      <c r="AJ308" s="51"/>
      <c r="AK308" s="49">
        <v>28000000</v>
      </c>
      <c r="AL308" s="50">
        <v>1501000000</v>
      </c>
      <c r="AM308" s="51">
        <v>-1473000000</v>
      </c>
      <c r="AN308" s="49"/>
      <c r="AO308" s="50"/>
      <c r="AP308" s="50"/>
      <c r="AQ308" s="50"/>
      <c r="AR308" s="51"/>
      <c r="AS308" s="54">
        <v>114000000</v>
      </c>
      <c r="AT308" s="50"/>
      <c r="AU308" s="55">
        <v>-3916000000</v>
      </c>
      <c r="AV308" s="51">
        <v>-910000000</v>
      </c>
      <c r="AW308" s="49">
        <v>1874000000</v>
      </c>
      <c r="AX308" s="51">
        <v>474000000</v>
      </c>
      <c r="AY308" s="52">
        <v>1400000000</v>
      </c>
      <c r="AZ308" s="54">
        <v>-1350000000</v>
      </c>
      <c r="BA308" s="51">
        <v>2750000000</v>
      </c>
      <c r="BB308" s="49"/>
      <c r="BC308" s="50"/>
      <c r="BD308" s="51"/>
      <c r="BE308" s="54">
        <v>-77000000</v>
      </c>
      <c r="BF308" s="50"/>
      <c r="BG308" s="55">
        <v>887000000</v>
      </c>
      <c r="BH308" s="50">
        <v>-116000000</v>
      </c>
      <c r="BI308" s="51"/>
      <c r="BJ308" s="54">
        <v>-116000000</v>
      </c>
      <c r="BK308" s="50"/>
      <c r="BL308" s="56">
        <v>-116000000</v>
      </c>
    </row>
    <row r="309" spans="1:64" x14ac:dyDescent="0.2">
      <c r="A309" s="47" t="s">
        <v>943</v>
      </c>
      <c r="B309" s="47" t="s">
        <v>944</v>
      </c>
      <c r="C309" s="47">
        <v>218222</v>
      </c>
      <c r="D309" s="47" t="s">
        <v>16</v>
      </c>
      <c r="E309" s="47">
        <v>2018</v>
      </c>
      <c r="F309" s="47" t="s">
        <v>1292</v>
      </c>
      <c r="G309" s="48">
        <v>43465</v>
      </c>
      <c r="H309" s="48">
        <v>43511</v>
      </c>
      <c r="I309" s="48">
        <v>43874</v>
      </c>
      <c r="J309" s="47">
        <v>1415000000</v>
      </c>
      <c r="K309" s="47">
        <v>1425000000</v>
      </c>
      <c r="L309" s="47" t="s">
        <v>1299</v>
      </c>
      <c r="M309" s="49">
        <v>12559000000</v>
      </c>
      <c r="N309" s="50"/>
      <c r="O309" s="50"/>
      <c r="P309" s="51"/>
      <c r="Q309" s="52">
        <v>2399000000</v>
      </c>
      <c r="R309" s="49">
        <v>-6084000000</v>
      </c>
      <c r="S309" s="50"/>
      <c r="T309" s="50"/>
      <c r="U309" s="51"/>
      <c r="V309" s="49">
        <v>541000000</v>
      </c>
      <c r="W309" s="50"/>
      <c r="X309" s="50"/>
      <c r="Y309" s="50"/>
      <c r="Z309" s="51"/>
      <c r="AA309" s="52"/>
      <c r="AB309" s="53">
        <v>9415000000</v>
      </c>
      <c r="AC309" s="49">
        <v>-3148000000</v>
      </c>
      <c r="AD309" s="50"/>
      <c r="AE309" s="50"/>
      <c r="AF309" s="50"/>
      <c r="AG309" s="50"/>
      <c r="AH309" s="50"/>
      <c r="AI309" s="50"/>
      <c r="AJ309" s="51"/>
      <c r="AK309" s="49"/>
      <c r="AL309" s="50"/>
      <c r="AM309" s="51"/>
      <c r="AN309" s="49">
        <v>-991000000</v>
      </c>
      <c r="AO309" s="50"/>
      <c r="AP309" s="50"/>
      <c r="AQ309" s="50"/>
      <c r="AR309" s="51"/>
      <c r="AS309" s="54">
        <v>8703000000</v>
      </c>
      <c r="AT309" s="50"/>
      <c r="AU309" s="55">
        <v>4564000000</v>
      </c>
      <c r="AV309" s="51">
        <v>-4930000000</v>
      </c>
      <c r="AW309" s="49">
        <v>-6962000000</v>
      </c>
      <c r="AX309" s="51"/>
      <c r="AY309" s="52"/>
      <c r="AZ309" s="54"/>
      <c r="BA309" s="51"/>
      <c r="BB309" s="49">
        <v>-1719000000</v>
      </c>
      <c r="BC309" s="50">
        <v>281000000</v>
      </c>
      <c r="BD309" s="51">
        <v>-2000000000</v>
      </c>
      <c r="BE309" s="54">
        <v>-158000000</v>
      </c>
      <c r="BF309" s="50"/>
      <c r="BG309" s="55">
        <v>-13769000000</v>
      </c>
      <c r="BH309" s="50">
        <v>210000000</v>
      </c>
      <c r="BI309" s="51"/>
      <c r="BJ309" s="54">
        <v>210000000</v>
      </c>
      <c r="BK309" s="50">
        <v>-98000000</v>
      </c>
      <c r="BL309" s="56">
        <v>112000000</v>
      </c>
    </row>
    <row r="310" spans="1:64" x14ac:dyDescent="0.2">
      <c r="A310" s="47" t="s">
        <v>952</v>
      </c>
      <c r="B310" s="47" t="s">
        <v>953</v>
      </c>
      <c r="C310" s="47">
        <v>262090</v>
      </c>
      <c r="D310" s="47" t="s">
        <v>16</v>
      </c>
      <c r="E310" s="47">
        <v>2018</v>
      </c>
      <c r="F310" s="47" t="s">
        <v>1292</v>
      </c>
      <c r="G310" s="48">
        <v>43465</v>
      </c>
      <c r="H310" s="48">
        <v>43524</v>
      </c>
      <c r="I310" s="48">
        <v>43524</v>
      </c>
      <c r="J310" s="47">
        <v>5872000000</v>
      </c>
      <c r="K310" s="47">
        <v>5977000000</v>
      </c>
      <c r="L310" s="47" t="s">
        <v>1900</v>
      </c>
      <c r="M310" s="49">
        <v>11188000000</v>
      </c>
      <c r="N310" s="50"/>
      <c r="O310" s="50"/>
      <c r="P310" s="51"/>
      <c r="Q310" s="52">
        <v>6384000000</v>
      </c>
      <c r="R310" s="49">
        <v>-818000000</v>
      </c>
      <c r="S310" s="50"/>
      <c r="T310" s="50"/>
      <c r="U310" s="51"/>
      <c r="V310" s="49">
        <v>-926000000</v>
      </c>
      <c r="W310" s="50"/>
      <c r="X310" s="50"/>
      <c r="Y310" s="50"/>
      <c r="Z310" s="51"/>
      <c r="AA310" s="52"/>
      <c r="AB310" s="53">
        <v>15828000000</v>
      </c>
      <c r="AC310" s="49">
        <v>-2196000000</v>
      </c>
      <c r="AD310" s="50"/>
      <c r="AE310" s="50"/>
      <c r="AF310" s="50"/>
      <c r="AG310" s="50"/>
      <c r="AH310" s="50"/>
      <c r="AI310" s="50"/>
      <c r="AJ310" s="51"/>
      <c r="AK310" s="49">
        <v>-1797000000</v>
      </c>
      <c r="AL310" s="50"/>
      <c r="AM310" s="51"/>
      <c r="AN310" s="49">
        <v>0</v>
      </c>
      <c r="AO310" s="50"/>
      <c r="AP310" s="50"/>
      <c r="AQ310" s="50"/>
      <c r="AR310" s="51"/>
      <c r="AS310" s="54">
        <v>8519000000</v>
      </c>
      <c r="AT310" s="50"/>
      <c r="AU310" s="55">
        <v>4526000000</v>
      </c>
      <c r="AV310" s="51">
        <v>-7978000000</v>
      </c>
      <c r="AW310" s="49">
        <v>-935000000</v>
      </c>
      <c r="AX310" s="51"/>
      <c r="AY310" s="52"/>
      <c r="AZ310" s="54"/>
      <c r="BA310" s="51"/>
      <c r="BB310" s="49">
        <v>-10939000000</v>
      </c>
      <c r="BC310" s="50"/>
      <c r="BD310" s="51"/>
      <c r="BE310" s="54">
        <v>-588000000</v>
      </c>
      <c r="BF310" s="50"/>
      <c r="BG310" s="55">
        <v>-20440000000</v>
      </c>
      <c r="BH310" s="50">
        <v>-86000000</v>
      </c>
      <c r="BI310" s="51"/>
      <c r="BJ310" s="54">
        <v>-86000000</v>
      </c>
      <c r="BK310" s="50">
        <v>-116000000</v>
      </c>
      <c r="BL310" s="56">
        <v>-202000000</v>
      </c>
    </row>
    <row r="311" spans="1:64" x14ac:dyDescent="0.2">
      <c r="A311" s="47" t="s">
        <v>973</v>
      </c>
      <c r="B311" s="47" t="s">
        <v>974</v>
      </c>
      <c r="C311" s="47">
        <v>133209</v>
      </c>
      <c r="D311" s="47" t="s">
        <v>16</v>
      </c>
      <c r="E311" s="47">
        <v>2019</v>
      </c>
      <c r="F311" s="47" t="s">
        <v>1292</v>
      </c>
      <c r="G311" s="48">
        <v>43646</v>
      </c>
      <c r="H311" s="48">
        <v>43683</v>
      </c>
      <c r="I311" s="48">
        <v>43683</v>
      </c>
      <c r="J311" s="47">
        <v>2503600000</v>
      </c>
      <c r="K311" s="47">
        <v>2539500000</v>
      </c>
      <c r="L311" s="47" t="s">
        <v>1901</v>
      </c>
      <c r="M311" s="49">
        <v>3966000000</v>
      </c>
      <c r="N311" s="50"/>
      <c r="O311" s="50"/>
      <c r="P311" s="51"/>
      <c r="Q311" s="52">
        <v>2824000000</v>
      </c>
      <c r="R311" s="49">
        <v>8084000000</v>
      </c>
      <c r="S311" s="50">
        <v>515000000</v>
      </c>
      <c r="T311" s="50"/>
      <c r="U311" s="51">
        <v>7569000000</v>
      </c>
      <c r="V311" s="49">
        <v>368000000</v>
      </c>
      <c r="W311" s="50">
        <v>-276000000</v>
      </c>
      <c r="X311" s="50">
        <v>-239000000</v>
      </c>
      <c r="Y311" s="50"/>
      <c r="Z311" s="51">
        <v>883000000</v>
      </c>
      <c r="AA311" s="52"/>
      <c r="AB311" s="53">
        <v>15242000000</v>
      </c>
      <c r="AC311" s="49">
        <v>-2953000000</v>
      </c>
      <c r="AD311" s="50">
        <v>394000000</v>
      </c>
      <c r="AE311" s="50"/>
      <c r="AF311" s="50"/>
      <c r="AG311" s="50"/>
      <c r="AH311" s="50"/>
      <c r="AI311" s="50"/>
      <c r="AJ311" s="51">
        <v>-3347000000</v>
      </c>
      <c r="AK311" s="49"/>
      <c r="AL311" s="50"/>
      <c r="AM311" s="51"/>
      <c r="AN311" s="49">
        <v>-3945000000</v>
      </c>
      <c r="AO311" s="50"/>
      <c r="AP311" s="50"/>
      <c r="AQ311" s="50"/>
      <c r="AR311" s="51">
        <v>-3945000000</v>
      </c>
      <c r="AS311" s="54">
        <v>3408000000</v>
      </c>
      <c r="AT311" s="50">
        <v>0</v>
      </c>
      <c r="AU311" s="55">
        <v>-3490000000</v>
      </c>
      <c r="AV311" s="51">
        <v>-7498000000</v>
      </c>
      <c r="AW311" s="49">
        <v>-817000000</v>
      </c>
      <c r="AX311" s="51">
        <v>-2215000000</v>
      </c>
      <c r="AY311" s="52">
        <v>1398000000</v>
      </c>
      <c r="AZ311" s="54">
        <v>-969000000</v>
      </c>
      <c r="BA311" s="51">
        <v>2367000000</v>
      </c>
      <c r="BB311" s="49">
        <v>-1679000000</v>
      </c>
      <c r="BC311" s="50">
        <v>3324000000</v>
      </c>
      <c r="BD311" s="51">
        <v>-5003000000</v>
      </c>
      <c r="BE311" s="54"/>
      <c r="BF311" s="50"/>
      <c r="BG311" s="55">
        <v>-9994000000</v>
      </c>
      <c r="BH311" s="50">
        <v>1758000000</v>
      </c>
      <c r="BI311" s="51"/>
      <c r="BJ311" s="54">
        <v>1758000000</v>
      </c>
      <c r="BK311" s="50">
        <v>-88000000</v>
      </c>
      <c r="BL311" s="56">
        <v>1670000000</v>
      </c>
    </row>
    <row r="312" spans="1:64" x14ac:dyDescent="0.2">
      <c r="A312" s="47" t="s">
        <v>928</v>
      </c>
      <c r="B312" s="47" t="s">
        <v>929</v>
      </c>
      <c r="C312" s="47">
        <v>354246</v>
      </c>
      <c r="D312" s="47" t="s">
        <v>16</v>
      </c>
      <c r="E312" s="47">
        <v>2019</v>
      </c>
      <c r="F312" s="47" t="s">
        <v>1292</v>
      </c>
      <c r="G312" s="48">
        <v>43646</v>
      </c>
      <c r="H312" s="48">
        <v>43700</v>
      </c>
      <c r="I312" s="48">
        <v>43700</v>
      </c>
      <c r="J312" s="47">
        <v>129997640</v>
      </c>
      <c r="K312" s="47">
        <v>131781617</v>
      </c>
      <c r="L312" s="47" t="s">
        <v>1902</v>
      </c>
      <c r="M312" s="49">
        <v>1512931000</v>
      </c>
      <c r="N312" s="50"/>
      <c r="O312" s="50"/>
      <c r="P312" s="51"/>
      <c r="Q312" s="52">
        <v>436189000</v>
      </c>
      <c r="R312" s="49">
        <v>144262000</v>
      </c>
      <c r="S312" s="50"/>
      <c r="T312" s="50"/>
      <c r="U312" s="51"/>
      <c r="V312" s="49">
        <v>-363242000</v>
      </c>
      <c r="W312" s="50"/>
      <c r="X312" s="50"/>
      <c r="Y312" s="50"/>
      <c r="Z312" s="51"/>
      <c r="AA312" s="52"/>
      <c r="AB312" s="53">
        <v>1730140000</v>
      </c>
      <c r="AC312" s="49">
        <v>-148497000</v>
      </c>
      <c r="AD312" s="50"/>
      <c r="AE312" s="50"/>
      <c r="AF312" s="50"/>
      <c r="AG312" s="50"/>
      <c r="AH312" s="50"/>
      <c r="AI312" s="50"/>
      <c r="AJ312" s="51"/>
      <c r="AK312" s="49">
        <v>-106872000</v>
      </c>
      <c r="AL312" s="50"/>
      <c r="AM312" s="51"/>
      <c r="AN312" s="49">
        <v>17636000</v>
      </c>
      <c r="AO312" s="50"/>
      <c r="AP312" s="50"/>
      <c r="AQ312" s="50"/>
      <c r="AR312" s="51"/>
      <c r="AS312" s="54">
        <v>19223000</v>
      </c>
      <c r="AT312" s="50"/>
      <c r="AU312" s="55">
        <v>-218510000</v>
      </c>
      <c r="AV312" s="51">
        <v>-412468000</v>
      </c>
      <c r="AW312" s="49">
        <v>2123523000</v>
      </c>
      <c r="AX312" s="51"/>
      <c r="AY312" s="52"/>
      <c r="AZ312" s="54"/>
      <c r="BA312" s="51"/>
      <c r="BB312" s="49">
        <v>-857577000</v>
      </c>
      <c r="BC312" s="50"/>
      <c r="BD312" s="51"/>
      <c r="BE312" s="54">
        <v>48828000</v>
      </c>
      <c r="BF312" s="50"/>
      <c r="BG312" s="55">
        <v>902306000</v>
      </c>
      <c r="BH312" s="50">
        <v>2413936000</v>
      </c>
      <c r="BI312" s="51"/>
      <c r="BJ312" s="54">
        <v>2413936000</v>
      </c>
      <c r="BK312" s="50">
        <v>-16306000</v>
      </c>
      <c r="BL312" s="56">
        <v>2397630000</v>
      </c>
    </row>
    <row r="313" spans="1:64" x14ac:dyDescent="0.2">
      <c r="A313" s="47" t="s">
        <v>985</v>
      </c>
      <c r="B313" s="47" t="s">
        <v>986</v>
      </c>
      <c r="C313" s="47">
        <v>404717</v>
      </c>
      <c r="D313" s="47" t="s">
        <v>16</v>
      </c>
      <c r="E313" s="47">
        <v>2018</v>
      </c>
      <c r="F313" s="47" t="s">
        <v>1292</v>
      </c>
      <c r="G313" s="48">
        <v>43465</v>
      </c>
      <c r="H313" s="48">
        <v>43495</v>
      </c>
      <c r="I313" s="48">
        <v>43496</v>
      </c>
      <c r="J313" s="47">
        <v>283578000</v>
      </c>
      <c r="K313" s="47">
        <v>284865000</v>
      </c>
      <c r="L313" s="47" t="s">
        <v>1903</v>
      </c>
      <c r="M313" s="49">
        <v>1022023000</v>
      </c>
      <c r="N313" s="50"/>
      <c r="O313" s="50"/>
      <c r="P313" s="51"/>
      <c r="Q313" s="52">
        <v>49429000</v>
      </c>
      <c r="R313" s="49">
        <v>486901000</v>
      </c>
      <c r="S313" s="50"/>
      <c r="T313" s="50"/>
      <c r="U313" s="51"/>
      <c r="V313" s="49">
        <v>-108609000</v>
      </c>
      <c r="W313" s="50"/>
      <c r="X313" s="50"/>
      <c r="Y313" s="50"/>
      <c r="Z313" s="51"/>
      <c r="AA313" s="52"/>
      <c r="AB313" s="53">
        <v>1449744000</v>
      </c>
      <c r="AC313" s="49">
        <v>-59039000</v>
      </c>
      <c r="AD313" s="50"/>
      <c r="AE313" s="50"/>
      <c r="AF313" s="50"/>
      <c r="AG313" s="50"/>
      <c r="AH313" s="50"/>
      <c r="AI313" s="50"/>
      <c r="AJ313" s="51"/>
      <c r="AK313" s="49"/>
      <c r="AL313" s="50"/>
      <c r="AM313" s="51"/>
      <c r="AN313" s="49">
        <v>-1000000</v>
      </c>
      <c r="AO313" s="50"/>
      <c r="AP313" s="50"/>
      <c r="AQ313" s="50"/>
      <c r="AR313" s="51"/>
      <c r="AS313" s="54">
        <v>18097000</v>
      </c>
      <c r="AT313" s="50"/>
      <c r="AU313" s="55">
        <v>-41942000</v>
      </c>
      <c r="AV313" s="51">
        <v>-104020000</v>
      </c>
      <c r="AW313" s="49">
        <v>-172168000</v>
      </c>
      <c r="AX313" s="51"/>
      <c r="AY313" s="52"/>
      <c r="AZ313" s="54"/>
      <c r="BA313" s="51"/>
      <c r="BB313" s="49">
        <v>-295918000</v>
      </c>
      <c r="BC313" s="50"/>
      <c r="BD313" s="51"/>
      <c r="BE313" s="54">
        <v>-8164000</v>
      </c>
      <c r="BF313" s="50"/>
      <c r="BG313" s="55">
        <v>-580270000</v>
      </c>
      <c r="BH313" s="50">
        <v>827532000</v>
      </c>
      <c r="BI313" s="51"/>
      <c r="BJ313" s="54">
        <v>827532000</v>
      </c>
      <c r="BK313" s="50"/>
      <c r="BL313" s="56">
        <v>827532000</v>
      </c>
    </row>
    <row r="314" spans="1:64" x14ac:dyDescent="0.2">
      <c r="A314" s="47" t="s">
        <v>925</v>
      </c>
      <c r="B314" s="47" t="s">
        <v>926</v>
      </c>
      <c r="C314" s="47">
        <v>448316</v>
      </c>
      <c r="D314" s="47" t="s">
        <v>16</v>
      </c>
      <c r="E314" s="47">
        <v>2018</v>
      </c>
      <c r="F314" s="47" t="s">
        <v>1292</v>
      </c>
      <c r="G314" s="48">
        <v>43465</v>
      </c>
      <c r="H314" s="48">
        <v>43524</v>
      </c>
      <c r="I314" s="48">
        <v>43524</v>
      </c>
      <c r="J314" s="47">
        <v>93700000</v>
      </c>
      <c r="K314" s="47">
        <v>93900000</v>
      </c>
      <c r="L314" s="47" t="s">
        <v>1904</v>
      </c>
      <c r="M314" s="49">
        <v>738000000</v>
      </c>
      <c r="N314" s="50"/>
      <c r="O314" s="50"/>
      <c r="P314" s="51"/>
      <c r="Q314" s="52">
        <v>410900000</v>
      </c>
      <c r="R314" s="49">
        <v>84100000</v>
      </c>
      <c r="S314" s="50"/>
      <c r="T314" s="50"/>
      <c r="U314" s="51"/>
      <c r="V314" s="49">
        <v>-52900000</v>
      </c>
      <c r="W314" s="50"/>
      <c r="X314" s="50"/>
      <c r="Y314" s="50"/>
      <c r="Z314" s="51"/>
      <c r="AA314" s="52"/>
      <c r="AB314" s="53">
        <v>1180100000</v>
      </c>
      <c r="AC314" s="49">
        <v>-551400000</v>
      </c>
      <c r="AD314" s="50"/>
      <c r="AE314" s="50"/>
      <c r="AF314" s="50"/>
      <c r="AG314" s="50"/>
      <c r="AH314" s="50"/>
      <c r="AI314" s="50"/>
      <c r="AJ314" s="51"/>
      <c r="AK314" s="49"/>
      <c r="AL314" s="50"/>
      <c r="AM314" s="51"/>
      <c r="AN314" s="49">
        <v>-56300000</v>
      </c>
      <c r="AO314" s="50"/>
      <c r="AP314" s="50"/>
      <c r="AQ314" s="50"/>
      <c r="AR314" s="51"/>
      <c r="AS314" s="54">
        <v>-2000000</v>
      </c>
      <c r="AT314" s="50"/>
      <c r="AU314" s="55">
        <v>-609700000</v>
      </c>
      <c r="AV314" s="51">
        <v>-268100000</v>
      </c>
      <c r="AW314" s="49">
        <v>-149800000</v>
      </c>
      <c r="AX314" s="51"/>
      <c r="AY314" s="52"/>
      <c r="AZ314" s="54"/>
      <c r="BA314" s="51"/>
      <c r="BB314" s="49"/>
      <c r="BC314" s="50"/>
      <c r="BD314" s="51"/>
      <c r="BE314" s="54">
        <v>-7900000</v>
      </c>
      <c r="BF314" s="50"/>
      <c r="BG314" s="55">
        <v>-425800000</v>
      </c>
      <c r="BH314" s="50">
        <v>144600000</v>
      </c>
      <c r="BI314" s="51"/>
      <c r="BJ314" s="54">
        <v>144600000</v>
      </c>
      <c r="BK314" s="50"/>
      <c r="BL314" s="56">
        <v>144600000</v>
      </c>
    </row>
    <row r="315" spans="1:64" x14ac:dyDescent="0.2">
      <c r="A315" s="47" t="s">
        <v>946</v>
      </c>
      <c r="B315" s="47" t="s">
        <v>947</v>
      </c>
      <c r="C315" s="47">
        <v>378197</v>
      </c>
      <c r="D315" s="47" t="s">
        <v>16</v>
      </c>
      <c r="E315" s="47">
        <v>2018</v>
      </c>
      <c r="F315" s="47" t="s">
        <v>1292</v>
      </c>
      <c r="G315" s="48">
        <v>43496</v>
      </c>
      <c r="H315" s="48">
        <v>43502</v>
      </c>
      <c r="I315" s="48">
        <v>43522</v>
      </c>
      <c r="J315" s="47">
        <v>110561000</v>
      </c>
      <c r="K315" s="47">
        <v>111534000</v>
      </c>
      <c r="L315" s="47" t="s">
        <v>1905</v>
      </c>
      <c r="M315" s="49">
        <v>237475000</v>
      </c>
      <c r="N315" s="50"/>
      <c r="O315" s="50"/>
      <c r="P315" s="51"/>
      <c r="Q315" s="52">
        <v>180588000</v>
      </c>
      <c r="R315" s="49">
        <v>8970000</v>
      </c>
      <c r="S315" s="50"/>
      <c r="T315" s="50"/>
      <c r="U315" s="51"/>
      <c r="V315" s="49">
        <v>-115795000</v>
      </c>
      <c r="W315" s="50"/>
      <c r="X315" s="50"/>
      <c r="Y315" s="50"/>
      <c r="Z315" s="51"/>
      <c r="AA315" s="52">
        <v>-200000</v>
      </c>
      <c r="AB315" s="53">
        <v>311038000</v>
      </c>
      <c r="AC315" s="49">
        <v>-93253000</v>
      </c>
      <c r="AD315" s="50"/>
      <c r="AE315" s="50"/>
      <c r="AF315" s="50"/>
      <c r="AG315" s="50"/>
      <c r="AH315" s="50"/>
      <c r="AI315" s="50"/>
      <c r="AJ315" s="51"/>
      <c r="AK315" s="49">
        <v>-7019000</v>
      </c>
      <c r="AL315" s="50"/>
      <c r="AM315" s="51"/>
      <c r="AN315" s="49">
        <v>38027000</v>
      </c>
      <c r="AO315" s="50"/>
      <c r="AP315" s="50"/>
      <c r="AQ315" s="50"/>
      <c r="AR315" s="51"/>
      <c r="AS315" s="54">
        <v>-97614000</v>
      </c>
      <c r="AT315" s="50">
        <v>0</v>
      </c>
      <c r="AU315" s="55">
        <v>-159859000</v>
      </c>
      <c r="AV315" s="51">
        <v>-31009000</v>
      </c>
      <c r="AW315" s="49">
        <v>-66043000</v>
      </c>
      <c r="AX315" s="51"/>
      <c r="AY315" s="52"/>
      <c r="AZ315" s="54"/>
      <c r="BA315" s="51"/>
      <c r="BB315" s="49">
        <v>-32612000</v>
      </c>
      <c r="BC315" s="50">
        <v>24833000</v>
      </c>
      <c r="BD315" s="51">
        <v>-57445000</v>
      </c>
      <c r="BE315" s="54">
        <v>-49566000</v>
      </c>
      <c r="BF315" s="50">
        <v>0</v>
      </c>
      <c r="BG315" s="55">
        <v>-179230000</v>
      </c>
      <c r="BH315" s="50">
        <v>-28051000</v>
      </c>
      <c r="BI315" s="51"/>
      <c r="BJ315" s="54">
        <v>-28051000</v>
      </c>
      <c r="BK315" s="50">
        <v>-8004000</v>
      </c>
      <c r="BL315" s="56">
        <v>-36055000</v>
      </c>
    </row>
    <row r="316" spans="1:64" x14ac:dyDescent="0.2">
      <c r="A316" s="47" t="s">
        <v>976</v>
      </c>
      <c r="B316" s="47" t="s">
        <v>977</v>
      </c>
      <c r="C316" s="47">
        <v>113992</v>
      </c>
      <c r="D316" s="47" t="s">
        <v>16</v>
      </c>
      <c r="E316" s="47">
        <v>2018</v>
      </c>
      <c r="F316" s="47" t="s">
        <v>1292</v>
      </c>
      <c r="G316" s="48">
        <v>43465</v>
      </c>
      <c r="H316" s="48">
        <v>43509</v>
      </c>
      <c r="I316" s="48">
        <v>43509</v>
      </c>
      <c r="J316" s="47">
        <v>567367000</v>
      </c>
      <c r="K316" s="47">
        <v>590239000</v>
      </c>
      <c r="L316" s="47" t="s">
        <v>1906</v>
      </c>
      <c r="M316" s="49">
        <v>1822960000</v>
      </c>
      <c r="N316" s="50"/>
      <c r="O316" s="50"/>
      <c r="P316" s="51"/>
      <c r="Q316" s="52">
        <v>947214000</v>
      </c>
      <c r="R316" s="49">
        <v>-883895000</v>
      </c>
      <c r="S316" s="50"/>
      <c r="T316" s="50"/>
      <c r="U316" s="51"/>
      <c r="V316" s="49">
        <v>-82720000</v>
      </c>
      <c r="W316" s="50"/>
      <c r="X316" s="50"/>
      <c r="Y316" s="50"/>
      <c r="Z316" s="51"/>
      <c r="AA316" s="52"/>
      <c r="AB316" s="53">
        <v>1803559000</v>
      </c>
      <c r="AC316" s="49">
        <v>-3045348000</v>
      </c>
      <c r="AD316" s="50"/>
      <c r="AE316" s="50"/>
      <c r="AF316" s="50"/>
      <c r="AG316" s="50"/>
      <c r="AH316" s="50"/>
      <c r="AI316" s="50"/>
      <c r="AJ316" s="51"/>
      <c r="AK316" s="49"/>
      <c r="AL316" s="50"/>
      <c r="AM316" s="51"/>
      <c r="AN316" s="49">
        <v>-206228000</v>
      </c>
      <c r="AO316" s="50"/>
      <c r="AP316" s="50"/>
      <c r="AQ316" s="50"/>
      <c r="AR316" s="51"/>
      <c r="AS316" s="54">
        <v>2587780000</v>
      </c>
      <c r="AT316" s="50"/>
      <c r="AU316" s="55">
        <v>-663796000</v>
      </c>
      <c r="AV316" s="51">
        <v>-1123367000</v>
      </c>
      <c r="AW316" s="49">
        <v>59033000</v>
      </c>
      <c r="AX316" s="51"/>
      <c r="AY316" s="52"/>
      <c r="AZ316" s="54"/>
      <c r="BA316" s="51"/>
      <c r="BB316" s="49">
        <v>6891000</v>
      </c>
      <c r="BC316" s="50"/>
      <c r="BD316" s="51"/>
      <c r="BE316" s="54">
        <v>-174658000</v>
      </c>
      <c r="BF316" s="50"/>
      <c r="BG316" s="55">
        <v>-1232101000</v>
      </c>
      <c r="BH316" s="50">
        <v>-92338000</v>
      </c>
      <c r="BI316" s="51"/>
      <c r="BJ316" s="54">
        <v>-92338000</v>
      </c>
      <c r="BK316" s="50">
        <v>-10852000</v>
      </c>
      <c r="BL316" s="56">
        <v>-103190000</v>
      </c>
    </row>
    <row r="317" spans="1:64" x14ac:dyDescent="0.2">
      <c r="A317" s="47" t="s">
        <v>955</v>
      </c>
      <c r="B317" s="47" t="s">
        <v>956</v>
      </c>
      <c r="C317" s="47">
        <v>82860</v>
      </c>
      <c r="D317" s="47" t="s">
        <v>16</v>
      </c>
      <c r="E317" s="47">
        <v>2018</v>
      </c>
      <c r="F317" s="47" t="s">
        <v>1292</v>
      </c>
      <c r="G317" s="48">
        <v>43465</v>
      </c>
      <c r="H317" s="48">
        <v>43503</v>
      </c>
      <c r="I317" s="48">
        <v>43503</v>
      </c>
      <c r="J317" s="47">
        <v>1555000000</v>
      </c>
      <c r="K317" s="47">
        <v>1555000000</v>
      </c>
      <c r="L317" s="47" t="s">
        <v>1907</v>
      </c>
      <c r="M317" s="49">
        <v>8286000000</v>
      </c>
      <c r="N317" s="50"/>
      <c r="O317" s="50"/>
      <c r="P317" s="51"/>
      <c r="Q317" s="52">
        <v>989000000</v>
      </c>
      <c r="R317" s="49">
        <v>-100000000</v>
      </c>
      <c r="S317" s="50"/>
      <c r="T317" s="50">
        <v>-100000000</v>
      </c>
      <c r="U317" s="51"/>
      <c r="V317" s="49">
        <v>303000000</v>
      </c>
      <c r="W317" s="50">
        <v>53000000</v>
      </c>
      <c r="X317" s="50">
        <v>-613000000</v>
      </c>
      <c r="Y317" s="50">
        <v>-51000000</v>
      </c>
      <c r="Z317" s="51">
        <v>914000000</v>
      </c>
      <c r="AA317" s="52"/>
      <c r="AB317" s="53">
        <v>9478000000</v>
      </c>
      <c r="AC317" s="49">
        <v>-1436000000</v>
      </c>
      <c r="AD317" s="50"/>
      <c r="AE317" s="50"/>
      <c r="AF317" s="50"/>
      <c r="AG317" s="50">
        <v>-1436000000</v>
      </c>
      <c r="AH317" s="50"/>
      <c r="AI317" s="50"/>
      <c r="AJ317" s="51"/>
      <c r="AK317" s="49"/>
      <c r="AL317" s="50"/>
      <c r="AM317" s="51"/>
      <c r="AN317" s="49">
        <v>-63000000</v>
      </c>
      <c r="AO317" s="50"/>
      <c r="AP317" s="50">
        <v>-63000000</v>
      </c>
      <c r="AQ317" s="50"/>
      <c r="AR317" s="51"/>
      <c r="AS317" s="54">
        <v>501000000</v>
      </c>
      <c r="AT317" s="50"/>
      <c r="AU317" s="55">
        <v>-998000000</v>
      </c>
      <c r="AV317" s="51">
        <v>-6885000000</v>
      </c>
      <c r="AW317" s="49">
        <v>-2229000000</v>
      </c>
      <c r="AX317" s="51">
        <v>255000000</v>
      </c>
      <c r="AY317" s="52">
        <v>-2484000000</v>
      </c>
      <c r="AZ317" s="54">
        <v>-2484000000</v>
      </c>
      <c r="BA317" s="51">
        <v>0</v>
      </c>
      <c r="BB317" s="49"/>
      <c r="BC317" s="50"/>
      <c r="BD317" s="51"/>
      <c r="BE317" s="54">
        <v>-537000000</v>
      </c>
      <c r="BF317" s="50"/>
      <c r="BG317" s="55">
        <v>-9651000000</v>
      </c>
      <c r="BH317" s="50">
        <v>-1171000000</v>
      </c>
      <c r="BI317" s="51"/>
      <c r="BJ317" s="54">
        <v>-1171000000</v>
      </c>
      <c r="BK317" s="50">
        <v>-685000000</v>
      </c>
      <c r="BL317" s="56">
        <v>-1856000000</v>
      </c>
    </row>
    <row r="318" spans="1:64" x14ac:dyDescent="0.2">
      <c r="A318" s="47" t="s">
        <v>940</v>
      </c>
      <c r="B318" s="47" t="s">
        <v>941</v>
      </c>
      <c r="C318" s="47">
        <v>334445</v>
      </c>
      <c r="D318" s="47" t="s">
        <v>16</v>
      </c>
      <c r="E318" s="47">
        <v>2018</v>
      </c>
      <c r="F318" s="47" t="s">
        <v>1292</v>
      </c>
      <c r="G318" s="48">
        <v>43465</v>
      </c>
      <c r="H318" s="48">
        <v>43515</v>
      </c>
      <c r="I318" s="48">
        <v>43515</v>
      </c>
      <c r="J318" s="47">
        <v>175800000</v>
      </c>
      <c r="K318" s="47">
        <v>177300000</v>
      </c>
      <c r="L318" s="47" t="s">
        <v>1908</v>
      </c>
      <c r="M318" s="49">
        <v>321700000</v>
      </c>
      <c r="N318" s="50">
        <v>347400000</v>
      </c>
      <c r="O318" s="50">
        <v>-25700000</v>
      </c>
      <c r="P318" s="51"/>
      <c r="Q318" s="52">
        <v>84600000</v>
      </c>
      <c r="R318" s="49">
        <v>44800000</v>
      </c>
      <c r="S318" s="50">
        <v>20900000</v>
      </c>
      <c r="T318" s="50">
        <v>-4100000</v>
      </c>
      <c r="U318" s="51">
        <v>28000000</v>
      </c>
      <c r="V318" s="49">
        <v>7000000</v>
      </c>
      <c r="W318" s="50">
        <v>-15300000</v>
      </c>
      <c r="X318" s="50">
        <v>-40100000</v>
      </c>
      <c r="Y318" s="50">
        <v>58300000</v>
      </c>
      <c r="Z318" s="51">
        <v>4100000</v>
      </c>
      <c r="AA318" s="52">
        <v>-19000000</v>
      </c>
      <c r="AB318" s="53">
        <v>439100000</v>
      </c>
      <c r="AC318" s="49">
        <v>-48000000</v>
      </c>
      <c r="AD318" s="50">
        <v>200000</v>
      </c>
      <c r="AE318" s="50">
        <v>200000</v>
      </c>
      <c r="AF318" s="50"/>
      <c r="AG318" s="50">
        <v>-48200000</v>
      </c>
      <c r="AH318" s="50"/>
      <c r="AI318" s="50"/>
      <c r="AJ318" s="51"/>
      <c r="AK318" s="49"/>
      <c r="AL318" s="50"/>
      <c r="AM318" s="51"/>
      <c r="AN318" s="49">
        <v>992700000</v>
      </c>
      <c r="AO318" s="50"/>
      <c r="AP318" s="50"/>
      <c r="AQ318" s="50"/>
      <c r="AR318" s="51"/>
      <c r="AS318" s="54">
        <v>-12800000</v>
      </c>
      <c r="AT318" s="50">
        <v>-7100000</v>
      </c>
      <c r="AU318" s="55">
        <v>924800000</v>
      </c>
      <c r="AV318" s="51">
        <v>-187200000</v>
      </c>
      <c r="AW318" s="49">
        <v>-635400000</v>
      </c>
      <c r="AX318" s="51"/>
      <c r="AY318" s="52">
        <v>-635400000</v>
      </c>
      <c r="AZ318" s="54"/>
      <c r="BA318" s="51"/>
      <c r="BB318" s="49">
        <v>-486700000</v>
      </c>
      <c r="BC318" s="50">
        <v>13300000</v>
      </c>
      <c r="BD318" s="51">
        <v>-500000000</v>
      </c>
      <c r="BE318" s="54">
        <v>-92200000</v>
      </c>
      <c r="BF318" s="50"/>
      <c r="BG318" s="55">
        <v>-1401500000</v>
      </c>
      <c r="BH318" s="50">
        <v>-37600000</v>
      </c>
      <c r="BI318" s="51">
        <v>27000000</v>
      </c>
      <c r="BJ318" s="54">
        <v>-10600000</v>
      </c>
      <c r="BK318" s="50">
        <v>-1400000</v>
      </c>
      <c r="BL318" s="56">
        <v>-12000000</v>
      </c>
    </row>
    <row r="319" spans="1:64" x14ac:dyDescent="0.2">
      <c r="A319" s="47" t="s">
        <v>961</v>
      </c>
      <c r="B319" s="47" t="s">
        <v>962</v>
      </c>
      <c r="C319" s="47">
        <v>327292</v>
      </c>
      <c r="D319" s="47" t="s">
        <v>16</v>
      </c>
      <c r="E319" s="47">
        <v>2018</v>
      </c>
      <c r="F319" s="47" t="s">
        <v>1292</v>
      </c>
      <c r="G319" s="48">
        <v>43465</v>
      </c>
      <c r="H319" s="48">
        <v>43518</v>
      </c>
      <c r="I319" s="48">
        <v>43518</v>
      </c>
      <c r="J319" s="47">
        <v>112129000</v>
      </c>
      <c r="K319" s="47">
        <v>112550000</v>
      </c>
      <c r="L319" s="47" t="s">
        <v>1909</v>
      </c>
      <c r="M319" s="49">
        <v>530540000</v>
      </c>
      <c r="N319" s="50"/>
      <c r="O319" s="50"/>
      <c r="P319" s="51"/>
      <c r="Q319" s="52">
        <v>650955000</v>
      </c>
      <c r="R319" s="49">
        <v>77202000</v>
      </c>
      <c r="S319" s="50"/>
      <c r="T319" s="50"/>
      <c r="U319" s="51"/>
      <c r="V319" s="49">
        <v>18447000</v>
      </c>
      <c r="W319" s="50"/>
      <c r="X319" s="50"/>
      <c r="Y319" s="50"/>
      <c r="Z319" s="51"/>
      <c r="AA319" s="52"/>
      <c r="AB319" s="53">
        <v>1277144000</v>
      </c>
      <c r="AC319" s="49">
        <v>-1178169000</v>
      </c>
      <c r="AD319" s="50"/>
      <c r="AE319" s="50"/>
      <c r="AF319" s="50"/>
      <c r="AG319" s="50"/>
      <c r="AH319" s="50"/>
      <c r="AI319" s="50"/>
      <c r="AJ319" s="51"/>
      <c r="AK319" s="49"/>
      <c r="AL319" s="50"/>
      <c r="AM319" s="51"/>
      <c r="AN319" s="49"/>
      <c r="AO319" s="50"/>
      <c r="AP319" s="50"/>
      <c r="AQ319" s="50"/>
      <c r="AR319" s="51"/>
      <c r="AS319" s="54">
        <v>-14655000</v>
      </c>
      <c r="AT319" s="50"/>
      <c r="AU319" s="55">
        <v>-1192824000</v>
      </c>
      <c r="AV319" s="51">
        <v>-308892000</v>
      </c>
      <c r="AW319" s="49">
        <v>244245000</v>
      </c>
      <c r="AX319" s="51"/>
      <c r="AY319" s="52"/>
      <c r="AZ319" s="54"/>
      <c r="BA319" s="51"/>
      <c r="BB319" s="49"/>
      <c r="BC319" s="50"/>
      <c r="BD319" s="51"/>
      <c r="BE319" s="54">
        <v>-27799000</v>
      </c>
      <c r="BF319" s="50"/>
      <c r="BG319" s="55">
        <v>-92446000</v>
      </c>
      <c r="BH319" s="50">
        <v>-8126000</v>
      </c>
      <c r="BI319" s="51"/>
      <c r="BJ319" s="54">
        <v>-8126000</v>
      </c>
      <c r="BK319" s="50"/>
      <c r="BL319" s="56">
        <v>-8126000</v>
      </c>
    </row>
    <row r="320" spans="1:64" x14ac:dyDescent="0.2">
      <c r="A320" s="47" t="s">
        <v>967</v>
      </c>
      <c r="B320" s="47" t="s">
        <v>968</v>
      </c>
      <c r="C320" s="47">
        <v>256062</v>
      </c>
      <c r="D320" s="47" t="s">
        <v>16</v>
      </c>
      <c r="E320" s="47">
        <v>2018</v>
      </c>
      <c r="F320" s="47" t="s">
        <v>1292</v>
      </c>
      <c r="G320" s="48">
        <v>43465</v>
      </c>
      <c r="H320" s="48">
        <v>43517</v>
      </c>
      <c r="I320" s="48">
        <v>43517</v>
      </c>
      <c r="J320" s="47">
        <v>243900000</v>
      </c>
      <c r="K320" s="47">
        <v>245400000</v>
      </c>
      <c r="L320" s="47" t="s">
        <v>1910</v>
      </c>
      <c r="M320" s="49">
        <v>1340000000</v>
      </c>
      <c r="N320" s="50">
        <v>1358000000</v>
      </c>
      <c r="O320" s="50">
        <v>-18000000</v>
      </c>
      <c r="P320" s="51"/>
      <c r="Q320" s="52">
        <v>497000000</v>
      </c>
      <c r="R320" s="49">
        <v>56000000</v>
      </c>
      <c r="S320" s="50"/>
      <c r="T320" s="50"/>
      <c r="U320" s="51"/>
      <c r="V320" s="49">
        <v>-406000000</v>
      </c>
      <c r="W320" s="50"/>
      <c r="X320" s="50"/>
      <c r="Y320" s="50"/>
      <c r="Z320" s="51"/>
      <c r="AA320" s="52">
        <v>-20000000</v>
      </c>
      <c r="AB320" s="53">
        <v>1467000000</v>
      </c>
      <c r="AC320" s="49">
        <v>-384000000</v>
      </c>
      <c r="AD320" s="50"/>
      <c r="AE320" s="50"/>
      <c r="AF320" s="50"/>
      <c r="AG320" s="50"/>
      <c r="AH320" s="50"/>
      <c r="AI320" s="50"/>
      <c r="AJ320" s="51"/>
      <c r="AK320" s="49"/>
      <c r="AL320" s="50"/>
      <c r="AM320" s="51"/>
      <c r="AN320" s="49">
        <v>-378000000</v>
      </c>
      <c r="AO320" s="50"/>
      <c r="AP320" s="50"/>
      <c r="AQ320" s="50"/>
      <c r="AR320" s="51"/>
      <c r="AS320" s="54">
        <v>-2000000</v>
      </c>
      <c r="AT320" s="50">
        <v>0</v>
      </c>
      <c r="AU320" s="55">
        <v>-764000000</v>
      </c>
      <c r="AV320" s="51">
        <v>-453000000</v>
      </c>
      <c r="AW320" s="49">
        <v>983000000</v>
      </c>
      <c r="AX320" s="51"/>
      <c r="AY320" s="52"/>
      <c r="AZ320" s="54"/>
      <c r="BA320" s="51"/>
      <c r="BB320" s="49">
        <v>-1706000000</v>
      </c>
      <c r="BC320" s="50"/>
      <c r="BD320" s="51"/>
      <c r="BE320" s="54">
        <v>-29000000</v>
      </c>
      <c r="BF320" s="50"/>
      <c r="BG320" s="55">
        <v>-1205000000</v>
      </c>
      <c r="BH320" s="50">
        <v>-502000000</v>
      </c>
      <c r="BI320" s="51"/>
      <c r="BJ320" s="54">
        <v>-502000000</v>
      </c>
      <c r="BK320" s="50">
        <v>-32000000</v>
      </c>
      <c r="BL320" s="56">
        <v>-534000000</v>
      </c>
    </row>
    <row r="321" spans="1:64" x14ac:dyDescent="0.2">
      <c r="A321" s="47" t="s">
        <v>970</v>
      </c>
      <c r="B321" s="47" t="s">
        <v>971</v>
      </c>
      <c r="C321" s="47">
        <v>26853</v>
      </c>
      <c r="D321" s="47" t="s">
        <v>16</v>
      </c>
      <c r="E321" s="47">
        <v>2018</v>
      </c>
      <c r="F321" s="47" t="s">
        <v>1292</v>
      </c>
      <c r="G321" s="48">
        <v>43465</v>
      </c>
      <c r="H321" s="48">
        <v>43510</v>
      </c>
      <c r="I321" s="48">
        <v>43510</v>
      </c>
      <c r="J321" s="47">
        <v>704439000</v>
      </c>
      <c r="K321" s="47">
        <v>708619000</v>
      </c>
      <c r="L321" s="47" t="s">
        <v>1911</v>
      </c>
      <c r="M321" s="49">
        <v>1827000000</v>
      </c>
      <c r="N321" s="50">
        <v>1827000000</v>
      </c>
      <c r="O321" s="50"/>
      <c r="P321" s="51"/>
      <c r="Q321" s="52">
        <v>1172000000</v>
      </c>
      <c r="R321" s="49">
        <v>-255000000</v>
      </c>
      <c r="S321" s="50"/>
      <c r="T321" s="50"/>
      <c r="U321" s="51"/>
      <c r="V321" s="49">
        <v>77000000</v>
      </c>
      <c r="W321" s="50"/>
      <c r="X321" s="50"/>
      <c r="Y321" s="50"/>
      <c r="Z321" s="51"/>
      <c r="AA321" s="52"/>
      <c r="AB321" s="53">
        <v>2821000000</v>
      </c>
      <c r="AC321" s="49">
        <v>-3238000000</v>
      </c>
      <c r="AD321" s="50"/>
      <c r="AE321" s="50"/>
      <c r="AF321" s="50"/>
      <c r="AG321" s="50"/>
      <c r="AH321" s="50"/>
      <c r="AI321" s="50"/>
      <c r="AJ321" s="51"/>
      <c r="AK321" s="49">
        <v>-65000000</v>
      </c>
      <c r="AL321" s="50"/>
      <c r="AM321" s="51"/>
      <c r="AN321" s="49"/>
      <c r="AO321" s="50"/>
      <c r="AP321" s="50"/>
      <c r="AQ321" s="50"/>
      <c r="AR321" s="51"/>
      <c r="AS321" s="54">
        <v>-58000000</v>
      </c>
      <c r="AT321" s="50"/>
      <c r="AU321" s="55">
        <v>-3361000000</v>
      </c>
      <c r="AV321" s="51">
        <v>-1133000000</v>
      </c>
      <c r="AW321" s="49">
        <v>1145000000</v>
      </c>
      <c r="AX321" s="51"/>
      <c r="AY321" s="52"/>
      <c r="AZ321" s="54"/>
      <c r="BA321" s="51"/>
      <c r="BB321" s="49">
        <v>698000000</v>
      </c>
      <c r="BC321" s="50"/>
      <c r="BD321" s="51"/>
      <c r="BE321" s="54">
        <v>-20000000</v>
      </c>
      <c r="BF321" s="50"/>
      <c r="BG321" s="55">
        <v>690000000</v>
      </c>
      <c r="BH321" s="50">
        <v>150000000</v>
      </c>
      <c r="BI321" s="51">
        <v>132000000</v>
      </c>
      <c r="BJ321" s="54">
        <v>282000000</v>
      </c>
      <c r="BK321" s="50">
        <v>-18000000</v>
      </c>
      <c r="BL321" s="56">
        <v>264000000</v>
      </c>
    </row>
    <row r="322" spans="1:64" x14ac:dyDescent="0.2">
      <c r="A322" s="47" t="s">
        <v>949</v>
      </c>
      <c r="B322" s="47" t="s">
        <v>950</v>
      </c>
      <c r="C322" s="47">
        <v>334568</v>
      </c>
      <c r="D322" s="47" t="s">
        <v>16</v>
      </c>
      <c r="E322" s="47">
        <v>2012</v>
      </c>
      <c r="F322" s="47" t="s">
        <v>1292</v>
      </c>
      <c r="G322" s="48">
        <v>41090</v>
      </c>
      <c r="H322" s="48">
        <v>41137</v>
      </c>
      <c r="I322" s="48">
        <v>41501</v>
      </c>
      <c r="J322" s="47">
        <v>93200000</v>
      </c>
      <c r="K322" s="47">
        <v>94100000</v>
      </c>
      <c r="L322" s="47" t="s">
        <v>1300</v>
      </c>
      <c r="M322" s="49">
        <v>401600000</v>
      </c>
      <c r="N322" s="50"/>
      <c r="O322" s="50"/>
      <c r="P322" s="51"/>
      <c r="Q322" s="52">
        <v>135300000</v>
      </c>
      <c r="R322" s="49">
        <v>28400000</v>
      </c>
      <c r="S322" s="50">
        <v>19000000</v>
      </c>
      <c r="T322" s="50">
        <v>27500000</v>
      </c>
      <c r="U322" s="51">
        <v>-18100000</v>
      </c>
      <c r="V322" s="49">
        <v>-51900000</v>
      </c>
      <c r="W322" s="50">
        <v>-49300000</v>
      </c>
      <c r="X322" s="50">
        <v>5400000</v>
      </c>
      <c r="Y322" s="50">
        <v>-23600000</v>
      </c>
      <c r="Z322" s="51">
        <v>15600000</v>
      </c>
      <c r="AA322" s="52"/>
      <c r="AB322" s="53">
        <v>513400000</v>
      </c>
      <c r="AC322" s="49">
        <v>-110500000</v>
      </c>
      <c r="AD322" s="50">
        <v>-109700000</v>
      </c>
      <c r="AE322" s="50">
        <v>-109700000</v>
      </c>
      <c r="AF322" s="50"/>
      <c r="AG322" s="50">
        <v>-800000</v>
      </c>
      <c r="AH322" s="50">
        <v>-800000</v>
      </c>
      <c r="AI322" s="50"/>
      <c r="AJ322" s="51"/>
      <c r="AK322" s="49">
        <v>0</v>
      </c>
      <c r="AL322" s="50">
        <v>0</v>
      </c>
      <c r="AM322" s="51"/>
      <c r="AN322" s="49">
        <v>-573700000</v>
      </c>
      <c r="AO322" s="50"/>
      <c r="AP322" s="50"/>
      <c r="AQ322" s="50"/>
      <c r="AR322" s="51"/>
      <c r="AS322" s="54"/>
      <c r="AT322" s="50"/>
      <c r="AU322" s="55">
        <v>-684200000</v>
      </c>
      <c r="AV322" s="51">
        <v>-29000000</v>
      </c>
      <c r="AW322" s="49">
        <v>476500000</v>
      </c>
      <c r="AX322" s="51">
        <v>-2700000</v>
      </c>
      <c r="AY322" s="52">
        <v>479200000</v>
      </c>
      <c r="AZ322" s="54">
        <v>-610000000</v>
      </c>
      <c r="BA322" s="51">
        <v>1089200000</v>
      </c>
      <c r="BB322" s="49">
        <v>3400000</v>
      </c>
      <c r="BC322" s="50">
        <v>11600000</v>
      </c>
      <c r="BD322" s="51">
        <v>-8200000</v>
      </c>
      <c r="BE322" s="54">
        <v>7800000</v>
      </c>
      <c r="BF322" s="50"/>
      <c r="BG322" s="55">
        <v>458700000</v>
      </c>
      <c r="BH322" s="50">
        <v>287900000</v>
      </c>
      <c r="BI322" s="51"/>
      <c r="BJ322" s="54">
        <v>287900000</v>
      </c>
      <c r="BK322" s="50">
        <v>4400000</v>
      </c>
      <c r="BL322" s="56">
        <v>292300000</v>
      </c>
    </row>
    <row r="323" spans="1:64" x14ac:dyDescent="0.2">
      <c r="A323" s="47" t="s">
        <v>982</v>
      </c>
      <c r="B323" s="47" t="s">
        <v>983</v>
      </c>
      <c r="C323" s="47">
        <v>378204</v>
      </c>
      <c r="D323" s="47" t="s">
        <v>16</v>
      </c>
      <c r="E323" s="47">
        <v>2018</v>
      </c>
      <c r="F323" s="47" t="s">
        <v>1292</v>
      </c>
      <c r="G323" s="48">
        <v>43465</v>
      </c>
      <c r="H323" s="48">
        <v>43523</v>
      </c>
      <c r="I323" s="48">
        <v>43523</v>
      </c>
      <c r="J323" s="47">
        <v>173969000</v>
      </c>
      <c r="K323" s="47">
        <v>174297000</v>
      </c>
      <c r="L323" s="47" t="s">
        <v>1912</v>
      </c>
      <c r="M323" s="49">
        <v>1717223000</v>
      </c>
      <c r="N323" s="50"/>
      <c r="O323" s="50"/>
      <c r="P323" s="51"/>
      <c r="Q323" s="52">
        <v>483646000</v>
      </c>
      <c r="R323" s="49">
        <v>-131441000</v>
      </c>
      <c r="S323" s="50">
        <v>69936000</v>
      </c>
      <c r="T323" s="50"/>
      <c r="U323" s="51">
        <v>-201377000</v>
      </c>
      <c r="V323" s="49">
        <v>-7925000</v>
      </c>
      <c r="W323" s="50"/>
      <c r="X323" s="50"/>
      <c r="Y323" s="50"/>
      <c r="Z323" s="51">
        <v>-7925000</v>
      </c>
      <c r="AA323" s="52"/>
      <c r="AB323" s="53">
        <v>2061503000</v>
      </c>
      <c r="AC323" s="49">
        <v>-605705000</v>
      </c>
      <c r="AD323" s="50">
        <v>54184000</v>
      </c>
      <c r="AE323" s="50"/>
      <c r="AF323" s="50"/>
      <c r="AG323" s="50">
        <v>-181020000</v>
      </c>
      <c r="AH323" s="50"/>
      <c r="AI323" s="50"/>
      <c r="AJ323" s="51">
        <v>-478869000</v>
      </c>
      <c r="AK323" s="49"/>
      <c r="AL323" s="50"/>
      <c r="AM323" s="51"/>
      <c r="AN323" s="49"/>
      <c r="AO323" s="50"/>
      <c r="AP323" s="50"/>
      <c r="AQ323" s="50"/>
      <c r="AR323" s="51"/>
      <c r="AS323" s="54">
        <v>91927000</v>
      </c>
      <c r="AT323" s="50"/>
      <c r="AU323" s="55">
        <v>-513778000</v>
      </c>
      <c r="AV323" s="51"/>
      <c r="AW323" s="49">
        <v>-1784000</v>
      </c>
      <c r="AX323" s="51"/>
      <c r="AY323" s="52"/>
      <c r="AZ323" s="54"/>
      <c r="BA323" s="51"/>
      <c r="BB323" s="49">
        <v>12525000</v>
      </c>
      <c r="BC323" s="50">
        <v>12525000</v>
      </c>
      <c r="BD323" s="51"/>
      <c r="BE323" s="54">
        <v>-1630329000</v>
      </c>
      <c r="BF323" s="50"/>
      <c r="BG323" s="55">
        <v>-1619588000</v>
      </c>
      <c r="BH323" s="50">
        <v>-71863000</v>
      </c>
      <c r="BI323" s="51"/>
      <c r="BJ323" s="54">
        <v>-71863000</v>
      </c>
      <c r="BK323" s="50">
        <v>-171000</v>
      </c>
      <c r="BL323" s="56">
        <v>-72034000</v>
      </c>
    </row>
    <row r="324" spans="1:64" x14ac:dyDescent="0.2">
      <c r="A324" s="47" t="s">
        <v>958</v>
      </c>
      <c r="B324" s="47" t="s">
        <v>959</v>
      </c>
      <c r="C324" s="47">
        <v>353084</v>
      </c>
      <c r="D324" s="47" t="s">
        <v>16</v>
      </c>
      <c r="E324" s="47">
        <v>2018</v>
      </c>
      <c r="F324" s="47" t="s">
        <v>1292</v>
      </c>
      <c r="G324" s="48">
        <v>43465</v>
      </c>
      <c r="H324" s="48">
        <v>43518</v>
      </c>
      <c r="I324" s="48">
        <v>43518</v>
      </c>
      <c r="J324" s="47">
        <v>470708000</v>
      </c>
      <c r="K324" s="47">
        <v>474047000</v>
      </c>
      <c r="L324" s="47" t="s">
        <v>1913</v>
      </c>
      <c r="M324" s="49">
        <v>5873000000</v>
      </c>
      <c r="N324" s="50"/>
      <c r="O324" s="50"/>
      <c r="P324" s="51"/>
      <c r="Q324" s="52">
        <v>1356000000</v>
      </c>
      <c r="R324" s="49">
        <v>617000000</v>
      </c>
      <c r="S324" s="50"/>
      <c r="T324" s="50"/>
      <c r="U324" s="51"/>
      <c r="V324" s="49">
        <v>-273000000</v>
      </c>
      <c r="W324" s="50"/>
      <c r="X324" s="50"/>
      <c r="Y324" s="50"/>
      <c r="Z324" s="51"/>
      <c r="AA324" s="52"/>
      <c r="AB324" s="53">
        <v>7573000000</v>
      </c>
      <c r="AC324" s="49">
        <v>-2583000000</v>
      </c>
      <c r="AD324" s="50"/>
      <c r="AE324" s="50"/>
      <c r="AF324" s="50"/>
      <c r="AG324" s="50"/>
      <c r="AH324" s="50"/>
      <c r="AI324" s="50"/>
      <c r="AJ324" s="51"/>
      <c r="AK324" s="49"/>
      <c r="AL324" s="50"/>
      <c r="AM324" s="51"/>
      <c r="AN324" s="49"/>
      <c r="AO324" s="50"/>
      <c r="AP324" s="50"/>
      <c r="AQ324" s="50"/>
      <c r="AR324" s="51"/>
      <c r="AS324" s="54">
        <v>112000000</v>
      </c>
      <c r="AT324" s="50"/>
      <c r="AU324" s="55">
        <v>-2471000000</v>
      </c>
      <c r="AV324" s="51">
        <v>-1436000000</v>
      </c>
      <c r="AW324" s="49">
        <v>1040000000</v>
      </c>
      <c r="AX324" s="51"/>
      <c r="AY324" s="52"/>
      <c r="AZ324" s="54"/>
      <c r="BA324" s="51"/>
      <c r="BB324" s="49">
        <v>-4478000000</v>
      </c>
      <c r="BC324" s="50"/>
      <c r="BD324" s="51"/>
      <c r="BE324" s="54">
        <v>-293000000</v>
      </c>
      <c r="BF324" s="50"/>
      <c r="BG324" s="55">
        <v>-5167000000</v>
      </c>
      <c r="BH324" s="50">
        <v>-65000000</v>
      </c>
      <c r="BI324" s="51"/>
      <c r="BJ324" s="54">
        <v>-65000000</v>
      </c>
      <c r="BK324" s="50">
        <v>-35000000</v>
      </c>
      <c r="BL324" s="56">
        <v>-100000000</v>
      </c>
    </row>
    <row r="325" spans="1:64" x14ac:dyDescent="0.2">
      <c r="A325" s="47" t="s">
        <v>988</v>
      </c>
      <c r="B325" s="47" t="s">
        <v>989</v>
      </c>
      <c r="C325" s="47">
        <v>46764</v>
      </c>
      <c r="D325" s="47" t="s">
        <v>16</v>
      </c>
      <c r="E325" s="47">
        <v>2018</v>
      </c>
      <c r="F325" s="47" t="s">
        <v>1292</v>
      </c>
      <c r="G325" s="48">
        <v>43524</v>
      </c>
      <c r="H325" s="48">
        <v>43553</v>
      </c>
      <c r="I325" s="48">
        <v>43553</v>
      </c>
      <c r="J325" s="47">
        <v>76500000</v>
      </c>
      <c r="K325" s="47">
        <v>77300000</v>
      </c>
      <c r="L325" s="47" t="s">
        <v>1914</v>
      </c>
      <c r="M325" s="49">
        <v>744600000</v>
      </c>
      <c r="N325" s="50"/>
      <c r="O325" s="50"/>
      <c r="P325" s="51"/>
      <c r="Q325" s="52">
        <v>334800000</v>
      </c>
      <c r="R325" s="49">
        <v>-55500000</v>
      </c>
      <c r="S325" s="50"/>
      <c r="T325" s="50"/>
      <c r="U325" s="51"/>
      <c r="V325" s="49">
        <v>-171400000</v>
      </c>
      <c r="W325" s="50"/>
      <c r="X325" s="50"/>
      <c r="Y325" s="50"/>
      <c r="Z325" s="51"/>
      <c r="AA325" s="52"/>
      <c r="AB325" s="53">
        <v>852500000</v>
      </c>
      <c r="AC325" s="49">
        <v>-379500000</v>
      </c>
      <c r="AD325" s="50"/>
      <c r="AE325" s="50"/>
      <c r="AF325" s="50"/>
      <c r="AG325" s="50"/>
      <c r="AH325" s="50"/>
      <c r="AI325" s="50"/>
      <c r="AJ325" s="51"/>
      <c r="AK325" s="49"/>
      <c r="AL325" s="50"/>
      <c r="AM325" s="51"/>
      <c r="AN325" s="49">
        <v>-15900000</v>
      </c>
      <c r="AO325" s="50"/>
      <c r="AP325" s="50"/>
      <c r="AQ325" s="50"/>
      <c r="AR325" s="51"/>
      <c r="AS325" s="54">
        <v>0</v>
      </c>
      <c r="AT325" s="50"/>
      <c r="AU325" s="55">
        <v>-395400000</v>
      </c>
      <c r="AV325" s="51">
        <v>-11600000</v>
      </c>
      <c r="AW325" s="49">
        <v>-162100000</v>
      </c>
      <c r="AX325" s="51"/>
      <c r="AY325" s="52"/>
      <c r="AZ325" s="54"/>
      <c r="BA325" s="51"/>
      <c r="BB325" s="49">
        <v>-304800000</v>
      </c>
      <c r="BC325" s="50"/>
      <c r="BD325" s="51"/>
      <c r="BE325" s="54">
        <v>0</v>
      </c>
      <c r="BF325" s="50"/>
      <c r="BG325" s="55">
        <v>-478500000</v>
      </c>
      <c r="BH325" s="50">
        <v>-21400000</v>
      </c>
      <c r="BI325" s="51"/>
      <c r="BJ325" s="54">
        <v>-21400000</v>
      </c>
      <c r="BK325" s="50">
        <v>-20500000</v>
      </c>
      <c r="BL325" s="56">
        <v>-41900000</v>
      </c>
    </row>
    <row r="326" spans="1:64" x14ac:dyDescent="0.2">
      <c r="A326" s="47" t="s">
        <v>997</v>
      </c>
      <c r="B326" s="47" t="s">
        <v>998</v>
      </c>
      <c r="C326" s="47">
        <v>378205</v>
      </c>
      <c r="D326" s="47" t="s">
        <v>16</v>
      </c>
      <c r="E326" s="47">
        <v>2018</v>
      </c>
      <c r="F326" s="47" t="s">
        <v>1292</v>
      </c>
      <c r="G326" s="48">
        <v>43465</v>
      </c>
      <c r="H326" s="48">
        <v>43524</v>
      </c>
      <c r="I326" s="48">
        <v>43524</v>
      </c>
      <c r="J326" s="47">
        <v>152963000</v>
      </c>
      <c r="K326" s="47">
        <v>154226000</v>
      </c>
      <c r="L326" s="47" t="s">
        <v>1915</v>
      </c>
      <c r="M326" s="49">
        <v>296007000</v>
      </c>
      <c r="N326" s="50"/>
      <c r="O326" s="50"/>
      <c r="P326" s="51"/>
      <c r="Q326" s="52">
        <v>246513000</v>
      </c>
      <c r="R326" s="49">
        <v>216802000</v>
      </c>
      <c r="S326" s="50"/>
      <c r="T326" s="50"/>
      <c r="U326" s="51"/>
      <c r="V326" s="49">
        <v>-400533000</v>
      </c>
      <c r="W326" s="50"/>
      <c r="X326" s="50"/>
      <c r="Y326" s="50"/>
      <c r="Z326" s="51"/>
      <c r="AA326" s="52"/>
      <c r="AB326" s="53">
        <v>358789000</v>
      </c>
      <c r="AC326" s="49">
        <v>-261101000</v>
      </c>
      <c r="AD326" s="50"/>
      <c r="AE326" s="50"/>
      <c r="AF326" s="50"/>
      <c r="AG326" s="50"/>
      <c r="AH326" s="50"/>
      <c r="AI326" s="50"/>
      <c r="AJ326" s="51"/>
      <c r="AK326" s="49"/>
      <c r="AL326" s="50"/>
      <c r="AM326" s="51"/>
      <c r="AN326" s="49">
        <v>-94917000</v>
      </c>
      <c r="AO326" s="50"/>
      <c r="AP326" s="50"/>
      <c r="AQ326" s="50"/>
      <c r="AR326" s="51"/>
      <c r="AS326" s="54">
        <v>-46652000</v>
      </c>
      <c r="AT326" s="50"/>
      <c r="AU326" s="55">
        <v>-402670000</v>
      </c>
      <c r="AV326" s="51"/>
      <c r="AW326" s="49">
        <v>447814000</v>
      </c>
      <c r="AX326" s="51"/>
      <c r="AY326" s="52"/>
      <c r="AZ326" s="54"/>
      <c r="BA326" s="51"/>
      <c r="BB326" s="49">
        <v>-443152000</v>
      </c>
      <c r="BC326" s="50"/>
      <c r="BD326" s="51"/>
      <c r="BE326" s="54">
        <v>-21232000</v>
      </c>
      <c r="BF326" s="50"/>
      <c r="BG326" s="55">
        <v>-16570000</v>
      </c>
      <c r="BH326" s="50">
        <v>-60451000</v>
      </c>
      <c r="BI326" s="51">
        <v>0</v>
      </c>
      <c r="BJ326" s="54">
        <v>-60451000</v>
      </c>
      <c r="BK326" s="50">
        <v>-68000</v>
      </c>
      <c r="BL326" s="56">
        <v>-60519000</v>
      </c>
    </row>
    <row r="327" spans="1:64" x14ac:dyDescent="0.2">
      <c r="A327" s="47" t="s">
        <v>964</v>
      </c>
      <c r="B327" s="47" t="s">
        <v>965</v>
      </c>
      <c r="C327" s="47">
        <v>378199</v>
      </c>
      <c r="D327" s="47" t="s">
        <v>16</v>
      </c>
      <c r="E327" s="47">
        <v>2018</v>
      </c>
      <c r="F327" s="47" t="s">
        <v>1292</v>
      </c>
      <c r="G327" s="48">
        <v>43465</v>
      </c>
      <c r="H327" s="48">
        <v>43522</v>
      </c>
      <c r="I327" s="48">
        <v>43522</v>
      </c>
      <c r="J327" s="47">
        <v>171000000</v>
      </c>
      <c r="K327" s="47">
        <v>171000000</v>
      </c>
      <c r="L327" s="47" t="s">
        <v>1916</v>
      </c>
      <c r="M327" s="49">
        <v>975000000</v>
      </c>
      <c r="N327" s="50"/>
      <c r="O327" s="50"/>
      <c r="P327" s="51"/>
      <c r="Q327" s="52">
        <v>1534000000</v>
      </c>
      <c r="R327" s="49">
        <v>591000000</v>
      </c>
      <c r="S327" s="50"/>
      <c r="T327" s="50"/>
      <c r="U327" s="51"/>
      <c r="V327" s="49">
        <v>142000000</v>
      </c>
      <c r="W327" s="50"/>
      <c r="X327" s="50"/>
      <c r="Y327" s="50"/>
      <c r="Z327" s="51"/>
      <c r="AA327" s="52"/>
      <c r="AB327" s="53">
        <v>3242000000</v>
      </c>
      <c r="AC327" s="49">
        <v>-3314000000</v>
      </c>
      <c r="AD327" s="50"/>
      <c r="AE327" s="50"/>
      <c r="AF327" s="50"/>
      <c r="AG327" s="50"/>
      <c r="AH327" s="50"/>
      <c r="AI327" s="50"/>
      <c r="AJ327" s="51"/>
      <c r="AK327" s="49">
        <v>704000000</v>
      </c>
      <c r="AL327" s="50"/>
      <c r="AM327" s="51"/>
      <c r="AN327" s="49">
        <v>0</v>
      </c>
      <c r="AO327" s="50"/>
      <c r="AP327" s="50"/>
      <c r="AQ327" s="50"/>
      <c r="AR327" s="51"/>
      <c r="AS327" s="54"/>
      <c r="AT327" s="50"/>
      <c r="AU327" s="55">
        <v>-2610000000</v>
      </c>
      <c r="AV327" s="51">
        <v>-55000000</v>
      </c>
      <c r="AW327" s="49">
        <v>-450000000</v>
      </c>
      <c r="AX327" s="51"/>
      <c r="AY327" s="52"/>
      <c r="AZ327" s="54"/>
      <c r="BA327" s="51"/>
      <c r="BB327" s="49">
        <v>-171000000</v>
      </c>
      <c r="BC327" s="50"/>
      <c r="BD327" s="51"/>
      <c r="BE327" s="54">
        <v>-27000000</v>
      </c>
      <c r="BF327" s="50"/>
      <c r="BG327" s="55">
        <v>-703000000</v>
      </c>
      <c r="BH327" s="50">
        <v>-71000000</v>
      </c>
      <c r="BI327" s="51"/>
      <c r="BJ327" s="54">
        <v>-71000000</v>
      </c>
      <c r="BK327" s="50"/>
      <c r="BL327" s="56">
        <v>-71000000</v>
      </c>
    </row>
    <row r="328" spans="1:64" x14ac:dyDescent="0.2">
      <c r="A328" s="47" t="s">
        <v>937</v>
      </c>
      <c r="B328" s="47" t="s">
        <v>938</v>
      </c>
      <c r="C328" s="47">
        <v>109664</v>
      </c>
      <c r="D328" s="47" t="s">
        <v>16</v>
      </c>
      <c r="E328" s="47">
        <v>2018</v>
      </c>
      <c r="F328" s="47" t="s">
        <v>1292</v>
      </c>
      <c r="G328" s="48">
        <v>43465</v>
      </c>
      <c r="H328" s="48">
        <v>43503</v>
      </c>
      <c r="I328" s="48">
        <v>43503</v>
      </c>
      <c r="J328" s="47">
        <v>1184000000</v>
      </c>
      <c r="K328" s="47">
        <v>1203000000</v>
      </c>
      <c r="L328" s="47" t="s">
        <v>1917</v>
      </c>
      <c r="M328" s="49">
        <v>2057000000</v>
      </c>
      <c r="N328" s="50"/>
      <c r="O328" s="50"/>
      <c r="P328" s="51"/>
      <c r="Q328" s="52">
        <v>776000000</v>
      </c>
      <c r="R328" s="49">
        <v>982000000</v>
      </c>
      <c r="S328" s="50"/>
      <c r="T328" s="50"/>
      <c r="U328" s="51"/>
      <c r="V328" s="49">
        <v>1668000000</v>
      </c>
      <c r="W328" s="50"/>
      <c r="X328" s="50"/>
      <c r="Y328" s="50"/>
      <c r="Z328" s="51"/>
      <c r="AA328" s="52"/>
      <c r="AB328" s="53">
        <v>5483000000</v>
      </c>
      <c r="AC328" s="49">
        <v>-820000000</v>
      </c>
      <c r="AD328" s="50"/>
      <c r="AE328" s="50"/>
      <c r="AF328" s="50"/>
      <c r="AG328" s="50"/>
      <c r="AH328" s="50"/>
      <c r="AI328" s="50"/>
      <c r="AJ328" s="51"/>
      <c r="AK328" s="49">
        <v>-483000000</v>
      </c>
      <c r="AL328" s="50"/>
      <c r="AM328" s="51"/>
      <c r="AN328" s="49">
        <v>-2124000000</v>
      </c>
      <c r="AO328" s="50"/>
      <c r="AP328" s="50"/>
      <c r="AQ328" s="50"/>
      <c r="AR328" s="51"/>
      <c r="AS328" s="54">
        <v>4267000000</v>
      </c>
      <c r="AT328" s="50"/>
      <c r="AU328" s="55">
        <v>840000000</v>
      </c>
      <c r="AV328" s="51"/>
      <c r="AW328" s="49">
        <v>960000000</v>
      </c>
      <c r="AX328" s="51"/>
      <c r="AY328" s="52"/>
      <c r="AZ328" s="54"/>
      <c r="BA328" s="51"/>
      <c r="BB328" s="49">
        <v>-3376000000</v>
      </c>
      <c r="BC328" s="50"/>
      <c r="BD328" s="51"/>
      <c r="BE328" s="54">
        <v>1154000000</v>
      </c>
      <c r="BF328" s="50"/>
      <c r="BG328" s="55">
        <v>-1262000000</v>
      </c>
      <c r="BH328" s="50">
        <v>5061000000</v>
      </c>
      <c r="BI328" s="51"/>
      <c r="BJ328" s="54">
        <v>5061000000</v>
      </c>
      <c r="BK328" s="50">
        <v>-113000000</v>
      </c>
      <c r="BL328" s="56">
        <v>4948000000</v>
      </c>
    </row>
    <row r="329" spans="1:64" x14ac:dyDescent="0.2">
      <c r="A329" s="47" t="s">
        <v>994</v>
      </c>
      <c r="B329" s="47" t="s">
        <v>995</v>
      </c>
      <c r="C329" s="47">
        <v>85758</v>
      </c>
      <c r="D329" s="47" t="s">
        <v>16</v>
      </c>
      <c r="E329" s="47">
        <v>2018</v>
      </c>
      <c r="F329" s="47" t="s">
        <v>1292</v>
      </c>
      <c r="G329" s="48">
        <v>43373</v>
      </c>
      <c r="H329" s="48">
        <v>43411</v>
      </c>
      <c r="I329" s="48">
        <v>43411</v>
      </c>
      <c r="J329" s="47">
        <v>1463000000</v>
      </c>
      <c r="K329" s="47">
        <v>1463000000</v>
      </c>
      <c r="L329" s="47" t="s">
        <v>1918</v>
      </c>
      <c r="M329" s="49">
        <v>-4864000000</v>
      </c>
      <c r="N329" s="50"/>
      <c r="O329" s="50"/>
      <c r="P329" s="51"/>
      <c r="Q329" s="52">
        <v>1561000000</v>
      </c>
      <c r="R329" s="49">
        <v>5738000000</v>
      </c>
      <c r="S329" s="50">
        <v>883000000</v>
      </c>
      <c r="T329" s="50"/>
      <c r="U329" s="51">
        <v>4855000000</v>
      </c>
      <c r="V329" s="49">
        <v>1460000000</v>
      </c>
      <c r="W329" s="50">
        <v>734000000</v>
      </c>
      <c r="X329" s="50">
        <v>337000000</v>
      </c>
      <c r="Y329" s="50">
        <v>-94000000</v>
      </c>
      <c r="Z329" s="51">
        <v>483000000</v>
      </c>
      <c r="AA329" s="52"/>
      <c r="AB329" s="53">
        <v>3895000000</v>
      </c>
      <c r="AC329" s="49">
        <v>-562000000</v>
      </c>
      <c r="AD329" s="50">
        <v>222000000</v>
      </c>
      <c r="AE329" s="50"/>
      <c r="AF329" s="50"/>
      <c r="AG329" s="50"/>
      <c r="AH329" s="50"/>
      <c r="AI329" s="50"/>
      <c r="AJ329" s="51">
        <v>-784000000</v>
      </c>
      <c r="AK329" s="49">
        <v>3203000000</v>
      </c>
      <c r="AL329" s="50">
        <v>9188000000</v>
      </c>
      <c r="AM329" s="51">
        <v>-5985000000</v>
      </c>
      <c r="AN329" s="49"/>
      <c r="AO329" s="50"/>
      <c r="AP329" s="50"/>
      <c r="AQ329" s="50"/>
      <c r="AR329" s="51"/>
      <c r="AS329" s="54">
        <v>1740000000</v>
      </c>
      <c r="AT329" s="50"/>
      <c r="AU329" s="55">
        <v>4381000000</v>
      </c>
      <c r="AV329" s="51">
        <v>-3466000000</v>
      </c>
      <c r="AW329" s="49">
        <v>-5496000000</v>
      </c>
      <c r="AX329" s="51">
        <v>4000000</v>
      </c>
      <c r="AY329" s="52">
        <v>-5500000000</v>
      </c>
      <c r="AZ329" s="54">
        <v>-5500000000</v>
      </c>
      <c r="BA329" s="51">
        <v>0</v>
      </c>
      <c r="BB329" s="49">
        <v>-21977000000</v>
      </c>
      <c r="BC329" s="50">
        <v>603000000</v>
      </c>
      <c r="BD329" s="51">
        <v>-22580000000</v>
      </c>
      <c r="BE329" s="54">
        <v>-548000000</v>
      </c>
      <c r="BF329" s="50"/>
      <c r="BG329" s="55">
        <v>-31487000000</v>
      </c>
      <c r="BH329" s="50">
        <v>-23211000000</v>
      </c>
      <c r="BI329" s="51"/>
      <c r="BJ329" s="54">
        <v>-23211000000</v>
      </c>
      <c r="BK329" s="50">
        <v>-41000000</v>
      </c>
      <c r="BL329" s="56">
        <v>-23252000000</v>
      </c>
    </row>
    <row r="330" spans="1:64" x14ac:dyDescent="0.2">
      <c r="A330" s="47" t="s">
        <v>991</v>
      </c>
      <c r="B330" s="47" t="s">
        <v>992</v>
      </c>
      <c r="C330" s="47">
        <v>35151</v>
      </c>
      <c r="D330" s="47" t="s">
        <v>16</v>
      </c>
      <c r="E330" s="47">
        <v>2018</v>
      </c>
      <c r="F330" s="47" t="s">
        <v>1292</v>
      </c>
      <c r="G330" s="48">
        <v>43555</v>
      </c>
      <c r="H330" s="48">
        <v>43602</v>
      </c>
      <c r="I330" s="48">
        <v>43602</v>
      </c>
      <c r="J330" s="47">
        <v>124534000</v>
      </c>
      <c r="K330" s="47">
        <v>127356000</v>
      </c>
      <c r="L330" s="47" t="s">
        <v>1919</v>
      </c>
      <c r="M330" s="49">
        <v>133125000</v>
      </c>
      <c r="N330" s="50"/>
      <c r="O330" s="50"/>
      <c r="P330" s="51"/>
      <c r="Q330" s="52">
        <v>208646000</v>
      </c>
      <c r="R330" s="49">
        <v>551150000</v>
      </c>
      <c r="S330" s="50"/>
      <c r="T330" s="50"/>
      <c r="U330" s="51"/>
      <c r="V330" s="49">
        <v>-82557000</v>
      </c>
      <c r="W330" s="50"/>
      <c r="X330" s="50"/>
      <c r="Y330" s="50"/>
      <c r="Z330" s="51"/>
      <c r="AA330" s="52"/>
      <c r="AB330" s="53">
        <v>810364000</v>
      </c>
      <c r="AC330" s="49">
        <v>-220937000</v>
      </c>
      <c r="AD330" s="50"/>
      <c r="AE330" s="50"/>
      <c r="AF330" s="50"/>
      <c r="AG330" s="50"/>
      <c r="AH330" s="50"/>
      <c r="AI330" s="50"/>
      <c r="AJ330" s="51"/>
      <c r="AK330" s="49">
        <v>400000</v>
      </c>
      <c r="AL330" s="50"/>
      <c r="AM330" s="51"/>
      <c r="AN330" s="49">
        <v>0</v>
      </c>
      <c r="AO330" s="50"/>
      <c r="AP330" s="50"/>
      <c r="AQ330" s="50"/>
      <c r="AR330" s="51"/>
      <c r="AS330" s="54">
        <v>-27017000</v>
      </c>
      <c r="AT330" s="50"/>
      <c r="AU330" s="55">
        <v>-247554000</v>
      </c>
      <c r="AV330" s="51"/>
      <c r="AW330" s="49">
        <v>-1050680000</v>
      </c>
      <c r="AX330" s="51"/>
      <c r="AY330" s="52"/>
      <c r="AZ330" s="54"/>
      <c r="BA330" s="51"/>
      <c r="BB330" s="49">
        <v>-596785000</v>
      </c>
      <c r="BC330" s="50">
        <v>41289000</v>
      </c>
      <c r="BD330" s="51">
        <v>-638074000</v>
      </c>
      <c r="BE330" s="54">
        <v>870801000</v>
      </c>
      <c r="BF330" s="50"/>
      <c r="BG330" s="55">
        <v>-776664000</v>
      </c>
      <c r="BH330" s="50">
        <v>-213854000</v>
      </c>
      <c r="BI330" s="51"/>
      <c r="BJ330" s="54">
        <v>-213854000</v>
      </c>
      <c r="BK330" s="50">
        <v>-1166000</v>
      </c>
      <c r="BL330" s="56">
        <v>-215020000</v>
      </c>
    </row>
    <row r="331" spans="1:64" x14ac:dyDescent="0.2">
      <c r="A331" s="47" t="s">
        <v>1033</v>
      </c>
      <c r="B331" s="47" t="s">
        <v>1034</v>
      </c>
      <c r="C331" s="47">
        <v>403292</v>
      </c>
      <c r="D331" s="47" t="s">
        <v>16</v>
      </c>
      <c r="E331" s="47">
        <v>2018</v>
      </c>
      <c r="F331" s="47" t="s">
        <v>1292</v>
      </c>
      <c r="G331" s="48">
        <v>43465</v>
      </c>
      <c r="H331" s="48">
        <v>43518</v>
      </c>
      <c r="I331" s="48">
        <v>43518</v>
      </c>
      <c r="J331" s="47">
        <v>210570000</v>
      </c>
      <c r="K331" s="47">
        <v>211554000</v>
      </c>
      <c r="L331" s="47" t="s">
        <v>1920</v>
      </c>
      <c r="M331" s="49">
        <v>1815792000</v>
      </c>
      <c r="N331" s="50"/>
      <c r="O331" s="50"/>
      <c r="P331" s="51"/>
      <c r="Q331" s="52">
        <v>1033697000</v>
      </c>
      <c r="R331" s="49">
        <v>177030000</v>
      </c>
      <c r="S331" s="50"/>
      <c r="T331" s="50"/>
      <c r="U331" s="51"/>
      <c r="V331" s="49">
        <v>452620000</v>
      </c>
      <c r="W331" s="50"/>
      <c r="X331" s="50"/>
      <c r="Y331" s="50"/>
      <c r="Z331" s="51"/>
      <c r="AA331" s="52"/>
      <c r="AB331" s="53">
        <v>3479139000</v>
      </c>
      <c r="AC331" s="49">
        <v>-3660028000</v>
      </c>
      <c r="AD331" s="50"/>
      <c r="AE331" s="50"/>
      <c r="AF331" s="50"/>
      <c r="AG331" s="50"/>
      <c r="AH331" s="50"/>
      <c r="AI331" s="50"/>
      <c r="AJ331" s="51"/>
      <c r="AK331" s="49"/>
      <c r="AL331" s="50"/>
      <c r="AM331" s="51"/>
      <c r="AN331" s="49">
        <v>-943307000</v>
      </c>
      <c r="AO331" s="50"/>
      <c r="AP331" s="50"/>
      <c r="AQ331" s="50"/>
      <c r="AR331" s="51"/>
      <c r="AS331" s="54">
        <v>199036000</v>
      </c>
      <c r="AT331" s="50"/>
      <c r="AU331" s="55">
        <v>-4404299000</v>
      </c>
      <c r="AV331" s="51">
        <v>-527494000</v>
      </c>
      <c r="AW331" s="49">
        <v>2392065000</v>
      </c>
      <c r="AX331" s="51"/>
      <c r="AY331" s="52"/>
      <c r="AZ331" s="54"/>
      <c r="BA331" s="51"/>
      <c r="BB331" s="49">
        <v>-570775000</v>
      </c>
      <c r="BC331" s="50"/>
      <c r="BD331" s="51"/>
      <c r="BE331" s="54">
        <v>-180582000</v>
      </c>
      <c r="BF331" s="50"/>
      <c r="BG331" s="55">
        <v>1113214000</v>
      </c>
      <c r="BH331" s="50">
        <v>188054000</v>
      </c>
      <c r="BI331" s="51"/>
      <c r="BJ331" s="54">
        <v>188054000</v>
      </c>
      <c r="BK331" s="50">
        <v>-20314000</v>
      </c>
      <c r="BL331" s="56">
        <v>167740000</v>
      </c>
    </row>
    <row r="332" spans="1:64" x14ac:dyDescent="0.2">
      <c r="A332" s="47" t="s">
        <v>469</v>
      </c>
      <c r="B332" s="47" t="s">
        <v>470</v>
      </c>
      <c r="C332" s="47">
        <v>741323</v>
      </c>
      <c r="D332" s="47" t="s">
        <v>16</v>
      </c>
      <c r="E332" s="47">
        <v>2018</v>
      </c>
      <c r="F332" s="47" t="s">
        <v>1292</v>
      </c>
      <c r="G332" s="48">
        <v>43465</v>
      </c>
      <c r="H332" s="48">
        <v>43525</v>
      </c>
      <c r="I332" s="48">
        <v>43525</v>
      </c>
      <c r="J332" s="47">
        <v>40388000</v>
      </c>
      <c r="K332" s="47">
        <v>40586000</v>
      </c>
      <c r="L332" s="47" t="s">
        <v>1921</v>
      </c>
      <c r="M332" s="49">
        <v>103552000</v>
      </c>
      <c r="N332" s="50"/>
      <c r="O332" s="50"/>
      <c r="P332" s="51"/>
      <c r="Q332" s="52"/>
      <c r="R332" s="49">
        <v>86725000</v>
      </c>
      <c r="S332" s="50"/>
      <c r="T332" s="50"/>
      <c r="U332" s="51"/>
      <c r="V332" s="49">
        <v>419792000</v>
      </c>
      <c r="W332" s="50"/>
      <c r="X332" s="50"/>
      <c r="Y332" s="50"/>
      <c r="Z332" s="51"/>
      <c r="AA332" s="52"/>
      <c r="AB332" s="53">
        <v>610069000</v>
      </c>
      <c r="AC332" s="49"/>
      <c r="AD332" s="50"/>
      <c r="AE332" s="50"/>
      <c r="AF332" s="50"/>
      <c r="AG332" s="50"/>
      <c r="AH332" s="50"/>
      <c r="AI332" s="50"/>
      <c r="AJ332" s="51"/>
      <c r="AK332" s="49">
        <v>-512582000</v>
      </c>
      <c r="AL332" s="50"/>
      <c r="AM332" s="51"/>
      <c r="AN332" s="49">
        <v>-3370455000</v>
      </c>
      <c r="AO332" s="50"/>
      <c r="AP332" s="50"/>
      <c r="AQ332" s="50"/>
      <c r="AR332" s="51"/>
      <c r="AS332" s="54">
        <v>3603416000</v>
      </c>
      <c r="AT332" s="50"/>
      <c r="AU332" s="55">
        <v>-279621000</v>
      </c>
      <c r="AV332" s="51">
        <v>-216221000</v>
      </c>
      <c r="AW332" s="49"/>
      <c r="AX332" s="51"/>
      <c r="AY332" s="52"/>
      <c r="AZ332" s="54"/>
      <c r="BA332" s="51"/>
      <c r="BB332" s="49">
        <v>-75304000</v>
      </c>
      <c r="BC332" s="50"/>
      <c r="BD332" s="51">
        <v>-75304000</v>
      </c>
      <c r="BE332" s="54">
        <v>-25069000</v>
      </c>
      <c r="BF332" s="50"/>
      <c r="BG332" s="55">
        <v>-316594000</v>
      </c>
      <c r="BH332" s="50">
        <v>13854000</v>
      </c>
      <c r="BI332" s="51"/>
      <c r="BJ332" s="54">
        <v>13854000</v>
      </c>
      <c r="BK332" s="50">
        <v>7174000</v>
      </c>
      <c r="BL332" s="56">
        <v>21028000</v>
      </c>
    </row>
    <row r="333" spans="1:64" x14ac:dyDescent="0.2">
      <c r="A333" s="47" t="s">
        <v>1009</v>
      </c>
      <c r="B333" s="47" t="s">
        <v>1010</v>
      </c>
      <c r="C333" s="47">
        <v>378206</v>
      </c>
      <c r="D333" s="47" t="s">
        <v>16</v>
      </c>
      <c r="E333" s="47">
        <v>2018</v>
      </c>
      <c r="F333" s="47" t="s">
        <v>1292</v>
      </c>
      <c r="G333" s="48">
        <v>43465</v>
      </c>
      <c r="H333" s="48">
        <v>43503</v>
      </c>
      <c r="I333" s="48">
        <v>43503</v>
      </c>
      <c r="J333" s="47">
        <v>107900000</v>
      </c>
      <c r="K333" s="47">
        <v>114800000</v>
      </c>
      <c r="L333" s="47" t="s">
        <v>1922</v>
      </c>
      <c r="M333" s="49">
        <v>2444400000</v>
      </c>
      <c r="N333" s="50"/>
      <c r="O333" s="50"/>
      <c r="P333" s="51"/>
      <c r="Q333" s="52">
        <v>148200000</v>
      </c>
      <c r="R333" s="49">
        <v>299500000</v>
      </c>
      <c r="S333" s="50">
        <v>427400000</v>
      </c>
      <c r="T333" s="50">
        <v>-140000000</v>
      </c>
      <c r="U333" s="51">
        <v>12100000</v>
      </c>
      <c r="V333" s="49">
        <v>-697000000</v>
      </c>
      <c r="W333" s="50">
        <v>-268900000</v>
      </c>
      <c r="X333" s="50">
        <v>-387900000</v>
      </c>
      <c r="Y333" s="50"/>
      <c r="Z333" s="51">
        <v>-40200000</v>
      </c>
      <c r="AA333" s="52"/>
      <c r="AB333" s="53">
        <v>2195100000</v>
      </c>
      <c r="AC333" s="49">
        <v>-383100000</v>
      </c>
      <c r="AD333" s="50"/>
      <c r="AE333" s="50"/>
      <c r="AF333" s="50"/>
      <c r="AG333" s="50"/>
      <c r="AH333" s="50"/>
      <c r="AI333" s="50"/>
      <c r="AJ333" s="51">
        <v>-383100000</v>
      </c>
      <c r="AK333" s="49">
        <v>-1069900000</v>
      </c>
      <c r="AL333" s="50">
        <v>775600000</v>
      </c>
      <c r="AM333" s="51">
        <v>-1845500000</v>
      </c>
      <c r="AN333" s="49"/>
      <c r="AO333" s="50"/>
      <c r="AP333" s="50"/>
      <c r="AQ333" s="50"/>
      <c r="AR333" s="51"/>
      <c r="AS333" s="54"/>
      <c r="AT333" s="50"/>
      <c r="AU333" s="55">
        <v>-1453000000</v>
      </c>
      <c r="AV333" s="51"/>
      <c r="AW333" s="49">
        <v>0</v>
      </c>
      <c r="AX333" s="51"/>
      <c r="AY333" s="52"/>
      <c r="AZ333" s="54"/>
      <c r="BA333" s="51"/>
      <c r="BB333" s="49">
        <v>110100000</v>
      </c>
      <c r="BC333" s="50">
        <v>114500000</v>
      </c>
      <c r="BD333" s="51">
        <v>-4400000</v>
      </c>
      <c r="BE333" s="54">
        <v>-197200000</v>
      </c>
      <c r="BF333" s="50"/>
      <c r="BG333" s="55">
        <v>-87100000</v>
      </c>
      <c r="BH333" s="50">
        <v>655000000</v>
      </c>
      <c r="BI333" s="51"/>
      <c r="BJ333" s="54">
        <v>655000000</v>
      </c>
      <c r="BK333" s="50"/>
      <c r="BL333" s="56">
        <v>655000000</v>
      </c>
    </row>
    <row r="334" spans="1:64" x14ac:dyDescent="0.2">
      <c r="A334" s="47" t="s">
        <v>1018</v>
      </c>
      <c r="B334" s="47" t="s">
        <v>1019</v>
      </c>
      <c r="C334" s="47">
        <v>378208</v>
      </c>
      <c r="D334" s="47" t="s">
        <v>16</v>
      </c>
      <c r="E334" s="47">
        <v>2018</v>
      </c>
      <c r="F334" s="47" t="s">
        <v>1292</v>
      </c>
      <c r="G334" s="48">
        <v>43465</v>
      </c>
      <c r="H334" s="48">
        <v>43511</v>
      </c>
      <c r="I334" s="48">
        <v>43511</v>
      </c>
      <c r="J334" s="47">
        <v>120513000</v>
      </c>
      <c r="K334" s="47">
        <v>121602000</v>
      </c>
      <c r="L334" s="47" t="s">
        <v>1923</v>
      </c>
      <c r="M334" s="49">
        <v>434288000</v>
      </c>
      <c r="N334" s="50"/>
      <c r="O334" s="50"/>
      <c r="P334" s="51"/>
      <c r="Q334" s="52">
        <v>65949000</v>
      </c>
      <c r="R334" s="49">
        <v>40982000</v>
      </c>
      <c r="S334" s="50"/>
      <c r="T334" s="50"/>
      <c r="U334" s="51"/>
      <c r="V334" s="49">
        <v>31103000</v>
      </c>
      <c r="W334" s="50"/>
      <c r="X334" s="50"/>
      <c r="Y334" s="50"/>
      <c r="Z334" s="51"/>
      <c r="AA334" s="52"/>
      <c r="AB334" s="53">
        <v>572322000</v>
      </c>
      <c r="AC334" s="49">
        <v>-42484000</v>
      </c>
      <c r="AD334" s="50"/>
      <c r="AE334" s="50"/>
      <c r="AF334" s="50"/>
      <c r="AG334" s="50"/>
      <c r="AH334" s="50"/>
      <c r="AI334" s="50"/>
      <c r="AJ334" s="51"/>
      <c r="AK334" s="49"/>
      <c r="AL334" s="50"/>
      <c r="AM334" s="51"/>
      <c r="AN334" s="49">
        <v>0</v>
      </c>
      <c r="AO334" s="50"/>
      <c r="AP334" s="50"/>
      <c r="AQ334" s="50"/>
      <c r="AR334" s="51"/>
      <c r="AS334" s="54">
        <v>-46025000</v>
      </c>
      <c r="AT334" s="50"/>
      <c r="AU334" s="55">
        <v>-88509000</v>
      </c>
      <c r="AV334" s="51">
        <v>-136423000</v>
      </c>
      <c r="AW334" s="49">
        <v>-183000</v>
      </c>
      <c r="AX334" s="51"/>
      <c r="AY334" s="52"/>
      <c r="AZ334" s="54"/>
      <c r="BA334" s="51"/>
      <c r="BB334" s="49">
        <v>-353509000</v>
      </c>
      <c r="BC334" s="50"/>
      <c r="BD334" s="51"/>
      <c r="BE334" s="54">
        <v>0</v>
      </c>
      <c r="BF334" s="50"/>
      <c r="BG334" s="55">
        <v>-490115000</v>
      </c>
      <c r="BH334" s="50">
        <v>-6302000</v>
      </c>
      <c r="BI334" s="51"/>
      <c r="BJ334" s="54">
        <v>-6302000</v>
      </c>
      <c r="BK334" s="50">
        <v>-11872000</v>
      </c>
      <c r="BL334" s="56">
        <v>-18174000</v>
      </c>
    </row>
    <row r="335" spans="1:64" x14ac:dyDescent="0.2">
      <c r="A335" s="47" t="s">
        <v>1003</v>
      </c>
      <c r="B335" s="47" t="s">
        <v>1004</v>
      </c>
      <c r="C335" s="47">
        <v>331016</v>
      </c>
      <c r="D335" s="47" t="s">
        <v>16</v>
      </c>
      <c r="E335" s="47">
        <v>2018</v>
      </c>
      <c r="F335" s="47" t="s">
        <v>1292</v>
      </c>
      <c r="G335" s="48">
        <v>43555</v>
      </c>
      <c r="H335" s="48">
        <v>43601</v>
      </c>
      <c r="I335" s="48">
        <v>43601</v>
      </c>
      <c r="J335" s="47">
        <v>80600000</v>
      </c>
      <c r="K335" s="47">
        <v>81700000</v>
      </c>
      <c r="L335" s="47" t="s">
        <v>1924</v>
      </c>
      <c r="M335" s="49">
        <v>430900000</v>
      </c>
      <c r="N335" s="50"/>
      <c r="O335" s="50"/>
      <c r="P335" s="51"/>
      <c r="Q335" s="52">
        <v>281300000</v>
      </c>
      <c r="R335" s="49">
        <v>148600000</v>
      </c>
      <c r="S335" s="50"/>
      <c r="T335" s="50"/>
      <c r="U335" s="51"/>
      <c r="V335" s="49">
        <v>-77000000</v>
      </c>
      <c r="W335" s="50"/>
      <c r="X335" s="50"/>
      <c r="Y335" s="50"/>
      <c r="Z335" s="51"/>
      <c r="AA335" s="52"/>
      <c r="AB335" s="53">
        <v>783800000</v>
      </c>
      <c r="AC335" s="49">
        <v>-177700000</v>
      </c>
      <c r="AD335" s="50"/>
      <c r="AE335" s="50"/>
      <c r="AF335" s="50"/>
      <c r="AG335" s="50"/>
      <c r="AH335" s="50"/>
      <c r="AI335" s="50"/>
      <c r="AJ335" s="51"/>
      <c r="AK335" s="49">
        <v>-673300000</v>
      </c>
      <c r="AL335" s="50"/>
      <c r="AM335" s="51"/>
      <c r="AN335" s="49">
        <v>-4500000</v>
      </c>
      <c r="AO335" s="50"/>
      <c r="AP335" s="50"/>
      <c r="AQ335" s="50"/>
      <c r="AR335" s="51"/>
      <c r="AS335" s="54">
        <v>-23800000</v>
      </c>
      <c r="AT335" s="50"/>
      <c r="AU335" s="55">
        <v>-879300000</v>
      </c>
      <c r="AV335" s="51">
        <v>-190700000</v>
      </c>
      <c r="AW335" s="49">
        <v>68600000</v>
      </c>
      <c r="AX335" s="51"/>
      <c r="AY335" s="52"/>
      <c r="AZ335" s="54"/>
      <c r="BA335" s="51"/>
      <c r="BB335" s="49">
        <v>-502600000</v>
      </c>
      <c r="BC335" s="50"/>
      <c r="BD335" s="51">
        <v>-502600000</v>
      </c>
      <c r="BE335" s="54">
        <v>19000000</v>
      </c>
      <c r="BF335" s="50"/>
      <c r="BG335" s="55">
        <v>-605700000</v>
      </c>
      <c r="BH335" s="50">
        <v>-701200000</v>
      </c>
      <c r="BI335" s="51"/>
      <c r="BJ335" s="54">
        <v>-701200000</v>
      </c>
      <c r="BK335" s="50">
        <v>-27800000</v>
      </c>
      <c r="BL335" s="56">
        <v>-729000000</v>
      </c>
    </row>
    <row r="336" spans="1:64" x14ac:dyDescent="0.2">
      <c r="A336" s="47" t="s">
        <v>1015</v>
      </c>
      <c r="B336" s="47" t="s">
        <v>1016</v>
      </c>
      <c r="C336" s="47">
        <v>129653</v>
      </c>
      <c r="D336" s="47" t="s">
        <v>16</v>
      </c>
      <c r="E336" s="47">
        <v>2019</v>
      </c>
      <c r="F336" s="47" t="s">
        <v>1292</v>
      </c>
      <c r="G336" s="48">
        <v>43646</v>
      </c>
      <c r="H336" s="48">
        <v>43685</v>
      </c>
      <c r="I336" s="48">
        <v>43685</v>
      </c>
      <c r="J336" s="47">
        <v>143111000</v>
      </c>
      <c r="K336" s="47">
        <v>144484000</v>
      </c>
      <c r="L336" s="47" t="s">
        <v>1925</v>
      </c>
      <c r="M336" s="49">
        <v>404592000</v>
      </c>
      <c r="N336" s="50"/>
      <c r="O336" s="50"/>
      <c r="P336" s="51"/>
      <c r="Q336" s="52">
        <v>150795000</v>
      </c>
      <c r="R336" s="49">
        <v>80718000</v>
      </c>
      <c r="S336" s="50"/>
      <c r="T336" s="50"/>
      <c r="U336" s="51"/>
      <c r="V336" s="49">
        <v>-177054000</v>
      </c>
      <c r="W336" s="50"/>
      <c r="X336" s="50"/>
      <c r="Y336" s="50"/>
      <c r="Z336" s="51"/>
      <c r="AA336" s="52"/>
      <c r="AB336" s="53">
        <v>459051000</v>
      </c>
      <c r="AC336" s="49">
        <v>-77342000</v>
      </c>
      <c r="AD336" s="50"/>
      <c r="AE336" s="50"/>
      <c r="AF336" s="50"/>
      <c r="AG336" s="50"/>
      <c r="AH336" s="50"/>
      <c r="AI336" s="50"/>
      <c r="AJ336" s="51"/>
      <c r="AK336" s="49">
        <v>-46717000</v>
      </c>
      <c r="AL336" s="50"/>
      <c r="AM336" s="51"/>
      <c r="AN336" s="49">
        <v>-951383000</v>
      </c>
      <c r="AO336" s="50"/>
      <c r="AP336" s="50"/>
      <c r="AQ336" s="50"/>
      <c r="AR336" s="51"/>
      <c r="AS336" s="54">
        <v>-264000</v>
      </c>
      <c r="AT336" s="50"/>
      <c r="AU336" s="55">
        <v>-1075706000</v>
      </c>
      <c r="AV336" s="51">
        <v>-211712000</v>
      </c>
      <c r="AW336" s="49">
        <v>807485000</v>
      </c>
      <c r="AX336" s="51"/>
      <c r="AY336" s="52"/>
      <c r="AZ336" s="54"/>
      <c r="BA336" s="51"/>
      <c r="BB336" s="49">
        <v>13883000</v>
      </c>
      <c r="BC336" s="50">
        <v>36727000</v>
      </c>
      <c r="BD336" s="51">
        <v>-22844000</v>
      </c>
      <c r="BE336" s="54">
        <v>-29013000</v>
      </c>
      <c r="BF336" s="50"/>
      <c r="BG336" s="55">
        <v>580643000</v>
      </c>
      <c r="BH336" s="50">
        <v>-36012000</v>
      </c>
      <c r="BI336" s="51"/>
      <c r="BJ336" s="54">
        <v>-36012000</v>
      </c>
      <c r="BK336" s="50">
        <v>-5561000</v>
      </c>
      <c r="BL336" s="56">
        <v>-41573000</v>
      </c>
    </row>
    <row r="337" spans="1:64" x14ac:dyDescent="0.2">
      <c r="A337" s="47" t="s">
        <v>1021</v>
      </c>
      <c r="B337" s="47" t="s">
        <v>1022</v>
      </c>
      <c r="C337" s="47">
        <v>121874</v>
      </c>
      <c r="D337" s="47" t="s">
        <v>16</v>
      </c>
      <c r="E337" s="47">
        <v>2018</v>
      </c>
      <c r="F337" s="47" t="s">
        <v>1292</v>
      </c>
      <c r="G337" s="48">
        <v>43373</v>
      </c>
      <c r="H337" s="48">
        <v>43413</v>
      </c>
      <c r="I337" s="48">
        <v>43413</v>
      </c>
      <c r="J337" s="47">
        <v>125400000</v>
      </c>
      <c r="K337" s="47">
        <v>126900000</v>
      </c>
      <c r="L337" s="47" t="s">
        <v>1926</v>
      </c>
      <c r="M337" s="49">
        <v>535500000</v>
      </c>
      <c r="N337" s="50">
        <v>535500000</v>
      </c>
      <c r="O337" s="50"/>
      <c r="P337" s="51"/>
      <c r="Q337" s="52">
        <v>164600000</v>
      </c>
      <c r="R337" s="49">
        <v>185200000</v>
      </c>
      <c r="S337" s="50"/>
      <c r="T337" s="50"/>
      <c r="U337" s="51"/>
      <c r="V337" s="49">
        <v>414700000</v>
      </c>
      <c r="W337" s="50"/>
      <c r="X337" s="50"/>
      <c r="Y337" s="50"/>
      <c r="Z337" s="51"/>
      <c r="AA337" s="52"/>
      <c r="AB337" s="53">
        <v>1300000000</v>
      </c>
      <c r="AC337" s="49">
        <v>-125000000</v>
      </c>
      <c r="AD337" s="50"/>
      <c r="AE337" s="50"/>
      <c r="AF337" s="50"/>
      <c r="AG337" s="50"/>
      <c r="AH337" s="50"/>
      <c r="AI337" s="50"/>
      <c r="AJ337" s="51"/>
      <c r="AK337" s="49">
        <v>1261400000</v>
      </c>
      <c r="AL337" s="50"/>
      <c r="AM337" s="51"/>
      <c r="AN337" s="49">
        <v>-9900000</v>
      </c>
      <c r="AO337" s="50"/>
      <c r="AP337" s="50"/>
      <c r="AQ337" s="50"/>
      <c r="AR337" s="51"/>
      <c r="AS337" s="54">
        <v>-1296900000</v>
      </c>
      <c r="AT337" s="50"/>
      <c r="AU337" s="55">
        <v>-170400000</v>
      </c>
      <c r="AV337" s="51">
        <v>-440800000</v>
      </c>
      <c r="AW337" s="49">
        <v>-49400000</v>
      </c>
      <c r="AX337" s="51"/>
      <c r="AY337" s="52"/>
      <c r="AZ337" s="54"/>
      <c r="BA337" s="51"/>
      <c r="BB337" s="49">
        <v>-1400500000</v>
      </c>
      <c r="BC337" s="50"/>
      <c r="BD337" s="51"/>
      <c r="BE337" s="54">
        <v>1800000</v>
      </c>
      <c r="BF337" s="50"/>
      <c r="BG337" s="55">
        <v>-1888900000</v>
      </c>
      <c r="BH337" s="50">
        <v>-759300000</v>
      </c>
      <c r="BI337" s="51"/>
      <c r="BJ337" s="54">
        <v>-759300000</v>
      </c>
      <c r="BK337" s="50">
        <v>-32800000</v>
      </c>
      <c r="BL337" s="56">
        <v>-792100000</v>
      </c>
    </row>
    <row r="338" spans="1:64" x14ac:dyDescent="0.2">
      <c r="A338" s="47" t="s">
        <v>1024</v>
      </c>
      <c r="B338" s="47" t="s">
        <v>1025</v>
      </c>
      <c r="C338" s="47">
        <v>744726</v>
      </c>
      <c r="D338" s="47" t="s">
        <v>16</v>
      </c>
      <c r="E338" s="47">
        <v>2018</v>
      </c>
      <c r="F338" s="47" t="s">
        <v>1292</v>
      </c>
      <c r="G338" s="48">
        <v>43465</v>
      </c>
      <c r="H338" s="48">
        <v>43525</v>
      </c>
      <c r="I338" s="48">
        <v>43525</v>
      </c>
      <c r="J338" s="47">
        <v>327291000</v>
      </c>
      <c r="K338" s="47">
        <v>327291000</v>
      </c>
      <c r="L338" s="47" t="s">
        <v>1927</v>
      </c>
      <c r="M338" s="49">
        <v>231663000</v>
      </c>
      <c r="N338" s="50"/>
      <c r="O338" s="50"/>
      <c r="P338" s="51"/>
      <c r="Q338" s="52">
        <v>64675000</v>
      </c>
      <c r="R338" s="49">
        <v>34960000</v>
      </c>
      <c r="S338" s="50"/>
      <c r="T338" s="50"/>
      <c r="U338" s="51"/>
      <c r="V338" s="49">
        <v>-45026000</v>
      </c>
      <c r="W338" s="50"/>
      <c r="X338" s="50"/>
      <c r="Y338" s="50"/>
      <c r="Z338" s="51"/>
      <c r="AA338" s="52"/>
      <c r="AB338" s="53">
        <v>286272000</v>
      </c>
      <c r="AC338" s="49">
        <v>-24996000</v>
      </c>
      <c r="AD338" s="50"/>
      <c r="AE338" s="50"/>
      <c r="AF338" s="50"/>
      <c r="AG338" s="50"/>
      <c r="AH338" s="50"/>
      <c r="AI338" s="50"/>
      <c r="AJ338" s="51"/>
      <c r="AK338" s="49"/>
      <c r="AL338" s="50"/>
      <c r="AM338" s="51"/>
      <c r="AN338" s="49">
        <v>-76769000</v>
      </c>
      <c r="AO338" s="50"/>
      <c r="AP338" s="50"/>
      <c r="AQ338" s="50"/>
      <c r="AR338" s="51"/>
      <c r="AS338" s="54">
        <v>390000</v>
      </c>
      <c r="AT338" s="50"/>
      <c r="AU338" s="55">
        <v>-101375000</v>
      </c>
      <c r="AV338" s="51">
        <v>-152742000</v>
      </c>
      <c r="AW338" s="49"/>
      <c r="AX338" s="51"/>
      <c r="AY338" s="52"/>
      <c r="AZ338" s="54"/>
      <c r="BA338" s="51"/>
      <c r="BB338" s="49">
        <v>-9541000</v>
      </c>
      <c r="BC338" s="50"/>
      <c r="BD338" s="51">
        <v>-9541000</v>
      </c>
      <c r="BE338" s="54">
        <v>0</v>
      </c>
      <c r="BF338" s="50"/>
      <c r="BG338" s="55">
        <v>-162283000</v>
      </c>
      <c r="BH338" s="50">
        <v>22614000</v>
      </c>
      <c r="BI338" s="51"/>
      <c r="BJ338" s="54">
        <v>22614000</v>
      </c>
      <c r="BK338" s="50">
        <v>-14179000</v>
      </c>
      <c r="BL338" s="56">
        <v>8435000</v>
      </c>
    </row>
    <row r="339" spans="1:64" x14ac:dyDescent="0.2">
      <c r="A339" s="47" t="s">
        <v>1027</v>
      </c>
      <c r="B339" s="47" t="s">
        <v>1028</v>
      </c>
      <c r="C339" s="47">
        <v>119446</v>
      </c>
      <c r="D339" s="47" t="s">
        <v>16</v>
      </c>
      <c r="E339" s="47">
        <v>2018</v>
      </c>
      <c r="F339" s="47" t="s">
        <v>1292</v>
      </c>
      <c r="G339" s="48">
        <v>43465</v>
      </c>
      <c r="H339" s="48">
        <v>43521</v>
      </c>
      <c r="I339" s="48">
        <v>43521</v>
      </c>
      <c r="J339" s="47">
        <v>103200000</v>
      </c>
      <c r="K339" s="47">
        <v>104400000</v>
      </c>
      <c r="L339" s="47" t="s">
        <v>1928</v>
      </c>
      <c r="M339" s="49">
        <v>944400000</v>
      </c>
      <c r="N339" s="50"/>
      <c r="O339" s="50"/>
      <c r="P339" s="51"/>
      <c r="Q339" s="52">
        <v>367000000</v>
      </c>
      <c r="R339" s="49">
        <v>150200000</v>
      </c>
      <c r="S339" s="50"/>
      <c r="T339" s="50"/>
      <c r="U339" s="51"/>
      <c r="V339" s="49">
        <v>-31500000</v>
      </c>
      <c r="W339" s="50"/>
      <c r="X339" s="50"/>
      <c r="Y339" s="50"/>
      <c r="Z339" s="51"/>
      <c r="AA339" s="52"/>
      <c r="AB339" s="53">
        <v>1430100000</v>
      </c>
      <c r="AC339" s="49">
        <v>-58600000</v>
      </c>
      <c r="AD339" s="50">
        <v>0</v>
      </c>
      <c r="AE339" s="50">
        <v>0</v>
      </c>
      <c r="AF339" s="50"/>
      <c r="AG339" s="50">
        <v>-58600000</v>
      </c>
      <c r="AH339" s="50">
        <v>-49100000</v>
      </c>
      <c r="AI339" s="50">
        <v>-9500000</v>
      </c>
      <c r="AJ339" s="51"/>
      <c r="AK339" s="49"/>
      <c r="AL339" s="50"/>
      <c r="AM339" s="51"/>
      <c r="AN339" s="49">
        <v>-1275800000</v>
      </c>
      <c r="AO339" s="50"/>
      <c r="AP339" s="50">
        <v>-1275800000</v>
      </c>
      <c r="AQ339" s="50"/>
      <c r="AR339" s="51"/>
      <c r="AS339" s="54">
        <v>-700000</v>
      </c>
      <c r="AT339" s="50"/>
      <c r="AU339" s="55">
        <v>-1335100000</v>
      </c>
      <c r="AV339" s="51">
        <v>-170100000</v>
      </c>
      <c r="AW339" s="49">
        <v>-205000000</v>
      </c>
      <c r="AX339" s="51"/>
      <c r="AY339" s="52"/>
      <c r="AZ339" s="54"/>
      <c r="BA339" s="51"/>
      <c r="BB339" s="49">
        <v>5400000</v>
      </c>
      <c r="BC339" s="50"/>
      <c r="BD339" s="51"/>
      <c r="BE339" s="54">
        <v>-18400000</v>
      </c>
      <c r="BF339" s="50"/>
      <c r="BG339" s="55">
        <v>-388100000</v>
      </c>
      <c r="BH339" s="50">
        <v>-293100000</v>
      </c>
      <c r="BI339" s="51"/>
      <c r="BJ339" s="54">
        <v>-293100000</v>
      </c>
      <c r="BK339" s="50">
        <v>-13800000</v>
      </c>
      <c r="BL339" s="56">
        <v>-306900000</v>
      </c>
    </row>
    <row r="340" spans="1:64" x14ac:dyDescent="0.2">
      <c r="A340" s="47" t="s">
        <v>1030</v>
      </c>
      <c r="B340" s="47" t="s">
        <v>1031</v>
      </c>
      <c r="C340" s="47">
        <v>200092</v>
      </c>
      <c r="D340" s="47" t="s">
        <v>16</v>
      </c>
      <c r="E340" s="47">
        <v>2018</v>
      </c>
      <c r="F340" s="47" t="s">
        <v>1292</v>
      </c>
      <c r="G340" s="48">
        <v>43524</v>
      </c>
      <c r="H340" s="48">
        <v>43557</v>
      </c>
      <c r="I340" s="48">
        <v>43557</v>
      </c>
      <c r="J340" s="47">
        <v>369533000</v>
      </c>
      <c r="K340" s="47">
        <v>372678000</v>
      </c>
      <c r="L340" s="47" t="s">
        <v>1929</v>
      </c>
      <c r="M340" s="49">
        <v>1587457000</v>
      </c>
      <c r="N340" s="50"/>
      <c r="O340" s="50"/>
      <c r="P340" s="51"/>
      <c r="Q340" s="52">
        <v>330357000</v>
      </c>
      <c r="R340" s="49">
        <v>127362000</v>
      </c>
      <c r="S340" s="50"/>
      <c r="T340" s="50"/>
      <c r="U340" s="51"/>
      <c r="V340" s="49">
        <v>21501000</v>
      </c>
      <c r="W340" s="50"/>
      <c r="X340" s="50"/>
      <c r="Y340" s="50"/>
      <c r="Z340" s="51"/>
      <c r="AA340" s="52"/>
      <c r="AB340" s="53">
        <v>2066677000</v>
      </c>
      <c r="AC340" s="49">
        <v>-413898000</v>
      </c>
      <c r="AD340" s="50"/>
      <c r="AE340" s="50"/>
      <c r="AF340" s="50"/>
      <c r="AG340" s="50"/>
      <c r="AH340" s="50"/>
      <c r="AI340" s="50"/>
      <c r="AJ340" s="51"/>
      <c r="AK340" s="49">
        <v>3489000</v>
      </c>
      <c r="AL340" s="50"/>
      <c r="AM340" s="51"/>
      <c r="AN340" s="49"/>
      <c r="AO340" s="50"/>
      <c r="AP340" s="50"/>
      <c r="AQ340" s="50"/>
      <c r="AR340" s="51"/>
      <c r="AS340" s="54"/>
      <c r="AT340" s="50"/>
      <c r="AU340" s="55">
        <v>-410409000</v>
      </c>
      <c r="AV340" s="51">
        <v>-337189000</v>
      </c>
      <c r="AW340" s="49">
        <v>-85000000</v>
      </c>
      <c r="AX340" s="51"/>
      <c r="AY340" s="52"/>
      <c r="AZ340" s="54"/>
      <c r="BA340" s="51"/>
      <c r="BB340" s="49">
        <v>-1109272000</v>
      </c>
      <c r="BC340" s="50"/>
      <c r="BD340" s="51"/>
      <c r="BE340" s="54">
        <v>0</v>
      </c>
      <c r="BF340" s="50"/>
      <c r="BG340" s="55">
        <v>-1531461000</v>
      </c>
      <c r="BH340" s="50">
        <v>124807000</v>
      </c>
      <c r="BI340" s="51"/>
      <c r="BJ340" s="54">
        <v>124807000</v>
      </c>
      <c r="BK340" s="50"/>
      <c r="BL340" s="56">
        <v>124807000</v>
      </c>
    </row>
    <row r="341" spans="1:64" x14ac:dyDescent="0.2">
      <c r="A341" s="47" t="s">
        <v>1012</v>
      </c>
      <c r="B341" s="47" t="s">
        <v>1013</v>
      </c>
      <c r="C341" s="47">
        <v>101495</v>
      </c>
      <c r="D341" s="47" t="s">
        <v>16</v>
      </c>
      <c r="E341" s="47">
        <v>2018</v>
      </c>
      <c r="F341" s="47" t="s">
        <v>1292</v>
      </c>
      <c r="G341" s="48">
        <v>43465</v>
      </c>
      <c r="H341" s="48">
        <v>43504</v>
      </c>
      <c r="I341" s="48">
        <v>43504</v>
      </c>
      <c r="J341" s="47">
        <v>326900000</v>
      </c>
      <c r="K341" s="47">
        <v>328400000</v>
      </c>
      <c r="L341" s="47" t="s">
        <v>1930</v>
      </c>
      <c r="M341" s="49">
        <v>1037600000</v>
      </c>
      <c r="N341" s="50"/>
      <c r="O341" s="50"/>
      <c r="P341" s="51"/>
      <c r="Q341" s="52">
        <v>1114100000</v>
      </c>
      <c r="R341" s="49">
        <v>130900000</v>
      </c>
      <c r="S341" s="50"/>
      <c r="T341" s="50"/>
      <c r="U341" s="51"/>
      <c r="V341" s="49">
        <v>-70900000</v>
      </c>
      <c r="W341" s="50"/>
      <c r="X341" s="50"/>
      <c r="Y341" s="50"/>
      <c r="Z341" s="51"/>
      <c r="AA341" s="52"/>
      <c r="AB341" s="53">
        <v>2211700000</v>
      </c>
      <c r="AC341" s="49">
        <v>-1040200000</v>
      </c>
      <c r="AD341" s="50"/>
      <c r="AE341" s="50"/>
      <c r="AF341" s="50"/>
      <c r="AG341" s="50"/>
      <c r="AH341" s="50"/>
      <c r="AI341" s="50"/>
      <c r="AJ341" s="51"/>
      <c r="AK341" s="49">
        <v>-500000</v>
      </c>
      <c r="AL341" s="50"/>
      <c r="AM341" s="51"/>
      <c r="AN341" s="49">
        <v>-188100000</v>
      </c>
      <c r="AO341" s="50"/>
      <c r="AP341" s="50"/>
      <c r="AQ341" s="50"/>
      <c r="AR341" s="51"/>
      <c r="AS341" s="54">
        <v>-300000</v>
      </c>
      <c r="AT341" s="50"/>
      <c r="AU341" s="55">
        <v>-1229100000</v>
      </c>
      <c r="AV341" s="51">
        <v>-461800000</v>
      </c>
      <c r="AW341" s="49">
        <v>128700000</v>
      </c>
      <c r="AX341" s="51"/>
      <c r="AY341" s="52"/>
      <c r="AZ341" s="54"/>
      <c r="BA341" s="51"/>
      <c r="BB341" s="49">
        <v>-713700000</v>
      </c>
      <c r="BC341" s="50"/>
      <c r="BD341" s="51"/>
      <c r="BE341" s="54">
        <v>18400000</v>
      </c>
      <c r="BF341" s="50"/>
      <c r="BG341" s="55">
        <v>-1028400000</v>
      </c>
      <c r="BH341" s="50">
        <v>-45800000</v>
      </c>
      <c r="BI341" s="51"/>
      <c r="BJ341" s="54">
        <v>-45800000</v>
      </c>
      <c r="BK341" s="50"/>
      <c r="BL341" s="56">
        <v>-45800000</v>
      </c>
    </row>
    <row r="342" spans="1:64" x14ac:dyDescent="0.2">
      <c r="A342" s="47" t="s">
        <v>1042</v>
      </c>
      <c r="B342" s="47" t="s">
        <v>1043</v>
      </c>
      <c r="C342" s="47">
        <v>100897</v>
      </c>
      <c r="D342" s="47" t="s">
        <v>16</v>
      </c>
      <c r="E342" s="47">
        <v>2018</v>
      </c>
      <c r="F342" s="47" t="s">
        <v>1292</v>
      </c>
      <c r="G342" s="48">
        <v>43465</v>
      </c>
      <c r="H342" s="48">
        <v>43524</v>
      </c>
      <c r="I342" s="48">
        <v>43524</v>
      </c>
      <c r="J342" s="47">
        <v>114909000</v>
      </c>
      <c r="K342" s="47">
        <v>116515000</v>
      </c>
      <c r="L342" s="47" t="s">
        <v>1931</v>
      </c>
      <c r="M342" s="49">
        <v>47451000</v>
      </c>
      <c r="N342" s="50"/>
      <c r="O342" s="50"/>
      <c r="P342" s="51"/>
      <c r="Q342" s="52">
        <v>672113000</v>
      </c>
      <c r="R342" s="49">
        <v>177961000</v>
      </c>
      <c r="S342" s="50"/>
      <c r="T342" s="50"/>
      <c r="U342" s="51"/>
      <c r="V342" s="49">
        <v>-46907000</v>
      </c>
      <c r="W342" s="50"/>
      <c r="X342" s="50"/>
      <c r="Y342" s="50"/>
      <c r="Z342" s="51"/>
      <c r="AA342" s="52"/>
      <c r="AB342" s="53">
        <v>850618000</v>
      </c>
      <c r="AC342" s="49">
        <v>-149812000</v>
      </c>
      <c r="AD342" s="50"/>
      <c r="AE342" s="50"/>
      <c r="AF342" s="50"/>
      <c r="AG342" s="50"/>
      <c r="AH342" s="50"/>
      <c r="AI342" s="50"/>
      <c r="AJ342" s="51"/>
      <c r="AK342" s="49">
        <v>-156983000</v>
      </c>
      <c r="AL342" s="50"/>
      <c r="AM342" s="51"/>
      <c r="AN342" s="49">
        <v>-451829000</v>
      </c>
      <c r="AO342" s="50"/>
      <c r="AP342" s="50"/>
      <c r="AQ342" s="50"/>
      <c r="AR342" s="51"/>
      <c r="AS342" s="54">
        <v>140277000</v>
      </c>
      <c r="AT342" s="50"/>
      <c r="AU342" s="55">
        <v>-618347000</v>
      </c>
      <c r="AV342" s="51"/>
      <c r="AW342" s="49">
        <v>591684000</v>
      </c>
      <c r="AX342" s="51"/>
      <c r="AY342" s="52"/>
      <c r="AZ342" s="54"/>
      <c r="BA342" s="51"/>
      <c r="BB342" s="49">
        <v>-795581000</v>
      </c>
      <c r="BC342" s="50"/>
      <c r="BD342" s="51">
        <v>-795581000</v>
      </c>
      <c r="BE342" s="54">
        <v>55360000</v>
      </c>
      <c r="BF342" s="50"/>
      <c r="BG342" s="55">
        <v>-148537000</v>
      </c>
      <c r="BH342" s="50">
        <v>83734000</v>
      </c>
      <c r="BI342" s="51"/>
      <c r="BJ342" s="54">
        <v>83734000</v>
      </c>
      <c r="BK342" s="50">
        <v>-9729000</v>
      </c>
      <c r="BL342" s="56">
        <v>74005000</v>
      </c>
    </row>
    <row r="343" spans="1:64" x14ac:dyDescent="0.2">
      <c r="A343" s="47" t="s">
        <v>1084</v>
      </c>
      <c r="B343" s="47" t="s">
        <v>1085</v>
      </c>
      <c r="C343" s="47">
        <v>86689</v>
      </c>
      <c r="D343" s="47" t="s">
        <v>16</v>
      </c>
      <c r="E343" s="47">
        <v>2018</v>
      </c>
      <c r="F343" s="47" t="s">
        <v>1292</v>
      </c>
      <c r="G343" s="48">
        <v>43373</v>
      </c>
      <c r="H343" s="48">
        <v>43420</v>
      </c>
      <c r="I343" s="48">
        <v>43420</v>
      </c>
      <c r="J343" s="47">
        <v>1382700000</v>
      </c>
      <c r="K343" s="47">
        <v>1394600000</v>
      </c>
      <c r="L343" s="47" t="s">
        <v>1932</v>
      </c>
      <c r="M343" s="49">
        <v>4518000000</v>
      </c>
      <c r="N343" s="50"/>
      <c r="O343" s="50"/>
      <c r="P343" s="51"/>
      <c r="Q343" s="52">
        <v>1305900000</v>
      </c>
      <c r="R343" s="49">
        <v>-799800000</v>
      </c>
      <c r="S343" s="50"/>
      <c r="T343" s="50"/>
      <c r="U343" s="51"/>
      <c r="V343" s="49">
        <v>6913700000</v>
      </c>
      <c r="W343" s="50"/>
      <c r="X343" s="50"/>
      <c r="Y343" s="50"/>
      <c r="Z343" s="51"/>
      <c r="AA343" s="52"/>
      <c r="AB343" s="53">
        <v>11937800000</v>
      </c>
      <c r="AC343" s="49">
        <v>-1976400000</v>
      </c>
      <c r="AD343" s="50"/>
      <c r="AE343" s="50"/>
      <c r="AF343" s="50"/>
      <c r="AG343" s="50"/>
      <c r="AH343" s="50"/>
      <c r="AI343" s="50"/>
      <c r="AJ343" s="51"/>
      <c r="AK343" s="49">
        <v>267100000</v>
      </c>
      <c r="AL343" s="50">
        <v>459000000</v>
      </c>
      <c r="AM343" s="51">
        <v>-191900000</v>
      </c>
      <c r="AN343" s="49">
        <v>-703100000</v>
      </c>
      <c r="AO343" s="50"/>
      <c r="AP343" s="50"/>
      <c r="AQ343" s="50"/>
      <c r="AR343" s="51"/>
      <c r="AS343" s="54">
        <v>50900000</v>
      </c>
      <c r="AT343" s="50"/>
      <c r="AU343" s="55">
        <v>-2361500000</v>
      </c>
      <c r="AV343" s="51">
        <v>-1743400000</v>
      </c>
      <c r="AW343" s="49">
        <v>5584100000</v>
      </c>
      <c r="AX343" s="51"/>
      <c r="AY343" s="52"/>
      <c r="AZ343" s="54"/>
      <c r="BA343" s="51"/>
      <c r="BB343" s="49">
        <v>-6979600000</v>
      </c>
      <c r="BC343" s="50"/>
      <c r="BD343" s="51"/>
      <c r="BE343" s="54">
        <v>-103900000</v>
      </c>
      <c r="BF343" s="50"/>
      <c r="BG343" s="55">
        <v>-3242800000</v>
      </c>
      <c r="BH343" s="50">
        <v>6333500000</v>
      </c>
      <c r="BI343" s="51"/>
      <c r="BJ343" s="54">
        <v>6333500000</v>
      </c>
      <c r="BK343" s="50">
        <v>-39500000</v>
      </c>
      <c r="BL343" s="56">
        <v>6294000000</v>
      </c>
    </row>
    <row r="344" spans="1:64" x14ac:dyDescent="0.2">
      <c r="A344" s="47" t="s">
        <v>1051</v>
      </c>
      <c r="B344" s="47" t="s">
        <v>1052</v>
      </c>
      <c r="C344" s="47">
        <v>378213</v>
      </c>
      <c r="D344" s="47" t="s">
        <v>16</v>
      </c>
      <c r="E344" s="47">
        <v>2018</v>
      </c>
      <c r="F344" s="47" t="s">
        <v>1292</v>
      </c>
      <c r="G344" s="48">
        <v>43465</v>
      </c>
      <c r="H344" s="48">
        <v>43515</v>
      </c>
      <c r="I344" s="48">
        <v>43515</v>
      </c>
      <c r="J344" s="47">
        <v>159400000</v>
      </c>
      <c r="K344" s="47">
        <v>160200000</v>
      </c>
      <c r="L344" s="47" t="s">
        <v>1933</v>
      </c>
      <c r="M344" s="49">
        <v>193100000</v>
      </c>
      <c r="N344" s="50"/>
      <c r="O344" s="50"/>
      <c r="P344" s="51"/>
      <c r="Q344" s="52">
        <v>131200000</v>
      </c>
      <c r="R344" s="49">
        <v>51100000</v>
      </c>
      <c r="S344" s="50"/>
      <c r="T344" s="50"/>
      <c r="U344" s="51"/>
      <c r="V344" s="49">
        <v>52600000</v>
      </c>
      <c r="W344" s="50"/>
      <c r="X344" s="50"/>
      <c r="Y344" s="50"/>
      <c r="Z344" s="51"/>
      <c r="AA344" s="52"/>
      <c r="AB344" s="53">
        <v>428000000</v>
      </c>
      <c r="AC344" s="49">
        <v>-168600000</v>
      </c>
      <c r="AD344" s="50"/>
      <c r="AE344" s="50"/>
      <c r="AF344" s="50"/>
      <c r="AG344" s="50"/>
      <c r="AH344" s="50"/>
      <c r="AI344" s="50"/>
      <c r="AJ344" s="51"/>
      <c r="AK344" s="49"/>
      <c r="AL344" s="50"/>
      <c r="AM344" s="51"/>
      <c r="AN344" s="49">
        <v>-76900000</v>
      </c>
      <c r="AO344" s="50"/>
      <c r="AP344" s="50"/>
      <c r="AQ344" s="50"/>
      <c r="AR344" s="51"/>
      <c r="AS344" s="54">
        <v>-21200000</v>
      </c>
      <c r="AT344" s="50"/>
      <c r="AU344" s="55">
        <v>-266700000</v>
      </c>
      <c r="AV344" s="51">
        <v>-104100000</v>
      </c>
      <c r="AW344" s="49">
        <v>222400000</v>
      </c>
      <c r="AX344" s="51"/>
      <c r="AY344" s="52"/>
      <c r="AZ344" s="54"/>
      <c r="BA344" s="51"/>
      <c r="BB344" s="49">
        <v>-582600000</v>
      </c>
      <c r="BC344" s="50"/>
      <c r="BD344" s="51"/>
      <c r="BE344" s="54">
        <v>-14000000</v>
      </c>
      <c r="BF344" s="50"/>
      <c r="BG344" s="55">
        <v>-478300000</v>
      </c>
      <c r="BH344" s="50">
        <v>-317000000</v>
      </c>
      <c r="BI344" s="51"/>
      <c r="BJ344" s="54">
        <v>-317000000</v>
      </c>
      <c r="BK344" s="50">
        <v>-5300000</v>
      </c>
      <c r="BL344" s="56">
        <v>-322300000</v>
      </c>
    </row>
    <row r="345" spans="1:64" x14ac:dyDescent="0.2">
      <c r="A345" s="47" t="s">
        <v>1060</v>
      </c>
      <c r="B345" s="47" t="s">
        <v>1061</v>
      </c>
      <c r="C345" s="47">
        <v>378215</v>
      </c>
      <c r="D345" s="47" t="s">
        <v>16</v>
      </c>
      <c r="E345" s="47">
        <v>2018</v>
      </c>
      <c r="F345" s="47" t="s">
        <v>1292</v>
      </c>
      <c r="G345" s="48">
        <v>43465</v>
      </c>
      <c r="H345" s="48">
        <v>43518</v>
      </c>
      <c r="I345" s="48">
        <v>43518</v>
      </c>
      <c r="J345" s="47">
        <v>92992457</v>
      </c>
      <c r="K345" s="47">
        <v>94988070</v>
      </c>
      <c r="L345" s="47" t="s">
        <v>1934</v>
      </c>
      <c r="M345" s="49">
        <v>1108746000</v>
      </c>
      <c r="N345" s="50"/>
      <c r="O345" s="50"/>
      <c r="P345" s="51"/>
      <c r="Q345" s="52">
        <v>596281000</v>
      </c>
      <c r="R345" s="49">
        <v>52374000</v>
      </c>
      <c r="S345" s="50">
        <v>82588000</v>
      </c>
      <c r="T345" s="50">
        <v>-143378000</v>
      </c>
      <c r="U345" s="51">
        <v>113164000</v>
      </c>
      <c r="V345" s="49">
        <v>186299000</v>
      </c>
      <c r="W345" s="50">
        <v>18424000</v>
      </c>
      <c r="X345" s="50">
        <v>-119510000</v>
      </c>
      <c r="Y345" s="50">
        <v>113786000</v>
      </c>
      <c r="Z345" s="51">
        <v>173599000</v>
      </c>
      <c r="AA345" s="52"/>
      <c r="AB345" s="53">
        <v>1943700000</v>
      </c>
      <c r="AC345" s="49">
        <v>-212603000</v>
      </c>
      <c r="AD345" s="50">
        <v>38354000</v>
      </c>
      <c r="AE345" s="50"/>
      <c r="AF345" s="50"/>
      <c r="AG345" s="50"/>
      <c r="AH345" s="50"/>
      <c r="AI345" s="50"/>
      <c r="AJ345" s="51">
        <v>-250957000</v>
      </c>
      <c r="AK345" s="49"/>
      <c r="AL345" s="50"/>
      <c r="AM345" s="51"/>
      <c r="AN345" s="49">
        <v>0</v>
      </c>
      <c r="AO345" s="50"/>
      <c r="AP345" s="50"/>
      <c r="AQ345" s="50"/>
      <c r="AR345" s="51">
        <v>0</v>
      </c>
      <c r="AS345" s="54">
        <v>-39037000</v>
      </c>
      <c r="AT345" s="50"/>
      <c r="AU345" s="55">
        <v>-251640000</v>
      </c>
      <c r="AV345" s="51">
        <v>-322934000</v>
      </c>
      <c r="AW345" s="49">
        <v>-1153569000</v>
      </c>
      <c r="AX345" s="51">
        <v>-300942000</v>
      </c>
      <c r="AY345" s="52">
        <v>-852627000</v>
      </c>
      <c r="AZ345" s="54">
        <v>-852627000</v>
      </c>
      <c r="BA345" s="51">
        <v>0</v>
      </c>
      <c r="BB345" s="49">
        <v>-522567000</v>
      </c>
      <c r="BC345" s="50">
        <v>90745000</v>
      </c>
      <c r="BD345" s="51">
        <v>-613312000</v>
      </c>
      <c r="BE345" s="54">
        <v>252417000</v>
      </c>
      <c r="BF345" s="50"/>
      <c r="BG345" s="55">
        <v>-1746653000</v>
      </c>
      <c r="BH345" s="50">
        <v>-54593000</v>
      </c>
      <c r="BI345" s="51"/>
      <c r="BJ345" s="54">
        <v>-54593000</v>
      </c>
      <c r="BK345" s="50">
        <v>5885000</v>
      </c>
      <c r="BL345" s="56">
        <v>-48708000</v>
      </c>
    </row>
    <row r="346" spans="1:64" x14ac:dyDescent="0.2">
      <c r="A346" s="47" t="s">
        <v>694</v>
      </c>
      <c r="B346" s="47" t="s">
        <v>695</v>
      </c>
      <c r="C346" s="47">
        <v>254348</v>
      </c>
      <c r="D346" s="47" t="s">
        <v>16</v>
      </c>
      <c r="E346" s="47">
        <v>2019</v>
      </c>
      <c r="F346" s="47" t="s">
        <v>1292</v>
      </c>
      <c r="G346" s="48">
        <v>43585</v>
      </c>
      <c r="H346" s="48">
        <v>43633</v>
      </c>
      <c r="I346" s="48">
        <v>43633</v>
      </c>
      <c r="J346" s="47">
        <v>113100000</v>
      </c>
      <c r="K346" s="47">
        <v>113100000</v>
      </c>
      <c r="L346" s="47" t="s">
        <v>1935</v>
      </c>
      <c r="M346" s="49">
        <v>514400000</v>
      </c>
      <c r="N346" s="50"/>
      <c r="O346" s="50"/>
      <c r="P346" s="51"/>
      <c r="Q346" s="52">
        <v>446300000</v>
      </c>
      <c r="R346" s="49">
        <v>81000000</v>
      </c>
      <c r="S346" s="50"/>
      <c r="T346" s="50"/>
      <c r="U346" s="51"/>
      <c r="V346" s="49">
        <v>99500000</v>
      </c>
      <c r="W346" s="50"/>
      <c r="X346" s="50"/>
      <c r="Y346" s="50"/>
      <c r="Z346" s="51"/>
      <c r="AA346" s="52"/>
      <c r="AB346" s="53">
        <v>1141200000</v>
      </c>
      <c r="AC346" s="49">
        <v>-358700000</v>
      </c>
      <c r="AD346" s="50"/>
      <c r="AE346" s="50"/>
      <c r="AF346" s="50"/>
      <c r="AG346" s="50"/>
      <c r="AH346" s="50"/>
      <c r="AI346" s="50"/>
      <c r="AJ346" s="51"/>
      <c r="AK346" s="49"/>
      <c r="AL346" s="50"/>
      <c r="AM346" s="51"/>
      <c r="AN346" s="49">
        <v>-1903000000</v>
      </c>
      <c r="AO346" s="50"/>
      <c r="AP346" s="50"/>
      <c r="AQ346" s="50"/>
      <c r="AR346" s="51"/>
      <c r="AS346" s="54">
        <v>337500000</v>
      </c>
      <c r="AT346" s="50"/>
      <c r="AU346" s="55">
        <v>-1924200000</v>
      </c>
      <c r="AV346" s="51">
        <v>-377900000</v>
      </c>
      <c r="AW346" s="49">
        <v>1082000000</v>
      </c>
      <c r="AX346" s="51"/>
      <c r="AY346" s="52"/>
      <c r="AZ346" s="54"/>
      <c r="BA346" s="51"/>
      <c r="BB346" s="49">
        <v>-5400000</v>
      </c>
      <c r="BC346" s="50"/>
      <c r="BD346" s="51">
        <v>-5400000</v>
      </c>
      <c r="BE346" s="54">
        <v>300000</v>
      </c>
      <c r="BF346" s="50"/>
      <c r="BG346" s="55">
        <v>699000000</v>
      </c>
      <c r="BH346" s="50">
        <v>-84000000</v>
      </c>
      <c r="BI346" s="51"/>
      <c r="BJ346" s="54">
        <v>-84000000</v>
      </c>
      <c r="BK346" s="50">
        <v>-7300000</v>
      </c>
      <c r="BL346" s="56">
        <v>-91300000</v>
      </c>
    </row>
    <row r="347" spans="1:64" x14ac:dyDescent="0.2">
      <c r="A347" s="47" t="s">
        <v>1045</v>
      </c>
      <c r="B347" s="47" t="s">
        <v>1046</v>
      </c>
      <c r="C347" s="47">
        <v>353500</v>
      </c>
      <c r="D347" s="47" t="s">
        <v>16</v>
      </c>
      <c r="E347" s="47">
        <v>2018</v>
      </c>
      <c r="F347" s="47" t="s">
        <v>1292</v>
      </c>
      <c r="G347" s="48">
        <v>43465</v>
      </c>
      <c r="H347" s="48">
        <v>43488</v>
      </c>
      <c r="I347" s="48">
        <v>43488</v>
      </c>
      <c r="J347" s="47">
        <v>1385000000</v>
      </c>
      <c r="K347" s="47">
        <v>1393000000</v>
      </c>
      <c r="L347" s="47" t="s">
        <v>1936</v>
      </c>
      <c r="M347" s="49">
        <v>2177000000</v>
      </c>
      <c r="N347" s="50"/>
      <c r="O347" s="50"/>
      <c r="P347" s="51"/>
      <c r="Q347" s="52">
        <v>3556000000</v>
      </c>
      <c r="R347" s="49">
        <v>385000000</v>
      </c>
      <c r="S347" s="50"/>
      <c r="T347" s="50"/>
      <c r="U347" s="51"/>
      <c r="V347" s="49">
        <v>-405000000</v>
      </c>
      <c r="W347" s="50"/>
      <c r="X347" s="50"/>
      <c r="Y347" s="50"/>
      <c r="Z347" s="51"/>
      <c r="AA347" s="52"/>
      <c r="AB347" s="53">
        <v>5713000000</v>
      </c>
      <c r="AC347" s="49">
        <v>-2160000000</v>
      </c>
      <c r="AD347" s="50"/>
      <c r="AE347" s="50"/>
      <c r="AF347" s="50"/>
      <c r="AG347" s="50"/>
      <c r="AH347" s="50"/>
      <c r="AI347" s="50"/>
      <c r="AJ347" s="51"/>
      <c r="AK347" s="49">
        <v>-981000000</v>
      </c>
      <c r="AL347" s="50"/>
      <c r="AM347" s="51"/>
      <c r="AN347" s="49">
        <v>287000000</v>
      </c>
      <c r="AO347" s="50"/>
      <c r="AP347" s="50"/>
      <c r="AQ347" s="50"/>
      <c r="AR347" s="51"/>
      <c r="AS347" s="54">
        <v>1814000000</v>
      </c>
      <c r="AT347" s="50"/>
      <c r="AU347" s="55">
        <v>-1040000000</v>
      </c>
      <c r="AV347" s="51">
        <v>-2770000000</v>
      </c>
      <c r="AW347" s="49">
        <v>-2048000000</v>
      </c>
      <c r="AX347" s="51"/>
      <c r="AY347" s="52"/>
      <c r="AZ347" s="54"/>
      <c r="BA347" s="51"/>
      <c r="BB347" s="49">
        <v>-139000000</v>
      </c>
      <c r="BC347" s="50"/>
      <c r="BD347" s="51"/>
      <c r="BE347" s="54">
        <v>-63000000</v>
      </c>
      <c r="BF347" s="50"/>
      <c r="BG347" s="55">
        <v>-5020000000</v>
      </c>
      <c r="BH347" s="50">
        <v>-347000000</v>
      </c>
      <c r="BI347" s="51"/>
      <c r="BJ347" s="54">
        <v>-347000000</v>
      </c>
      <c r="BK347" s="50">
        <v>-19000000</v>
      </c>
      <c r="BL347" s="56">
        <v>-366000000</v>
      </c>
    </row>
    <row r="348" spans="1:64" x14ac:dyDescent="0.2">
      <c r="A348" s="47" t="s">
        <v>1069</v>
      </c>
      <c r="B348" s="47" t="s">
        <v>1070</v>
      </c>
      <c r="C348" s="47">
        <v>127650</v>
      </c>
      <c r="D348" s="47" t="s">
        <v>16</v>
      </c>
      <c r="E348" s="47">
        <v>2018</v>
      </c>
      <c r="F348" s="47" t="s">
        <v>1292</v>
      </c>
      <c r="G348" s="48">
        <v>43465</v>
      </c>
      <c r="H348" s="48">
        <v>43523</v>
      </c>
      <c r="I348" s="48">
        <v>43523</v>
      </c>
      <c r="J348" s="47">
        <v>86753000</v>
      </c>
      <c r="K348" s="47">
        <v>91530000</v>
      </c>
      <c r="L348" s="47" t="s">
        <v>1937</v>
      </c>
      <c r="M348" s="49">
        <v>270856000</v>
      </c>
      <c r="N348" s="50"/>
      <c r="O348" s="50"/>
      <c r="P348" s="51"/>
      <c r="Q348" s="52">
        <v>291915000</v>
      </c>
      <c r="R348" s="49">
        <v>-91448000</v>
      </c>
      <c r="S348" s="50"/>
      <c r="T348" s="50"/>
      <c r="U348" s="51"/>
      <c r="V348" s="49">
        <v>-29786000</v>
      </c>
      <c r="W348" s="50"/>
      <c r="X348" s="50"/>
      <c r="Y348" s="50"/>
      <c r="Z348" s="51"/>
      <c r="AA348" s="52"/>
      <c r="AB348" s="53">
        <v>441537000</v>
      </c>
      <c r="AC348" s="49">
        <v>-314946000</v>
      </c>
      <c r="AD348" s="50"/>
      <c r="AE348" s="50"/>
      <c r="AF348" s="50"/>
      <c r="AG348" s="50"/>
      <c r="AH348" s="50"/>
      <c r="AI348" s="50"/>
      <c r="AJ348" s="51"/>
      <c r="AK348" s="49">
        <v>-731216000</v>
      </c>
      <c r="AL348" s="50"/>
      <c r="AM348" s="51"/>
      <c r="AN348" s="49">
        <v>-400429000</v>
      </c>
      <c r="AO348" s="50"/>
      <c r="AP348" s="50"/>
      <c r="AQ348" s="50"/>
      <c r="AR348" s="51"/>
      <c r="AS348" s="54">
        <v>2128253000</v>
      </c>
      <c r="AT348" s="50"/>
      <c r="AU348" s="55">
        <v>681662000</v>
      </c>
      <c r="AV348" s="51">
        <v>-313230000</v>
      </c>
      <c r="AW348" s="49">
        <v>-2878369000</v>
      </c>
      <c r="AX348" s="51"/>
      <c r="AY348" s="52"/>
      <c r="AZ348" s="54"/>
      <c r="BA348" s="51"/>
      <c r="BB348" s="49">
        <v>-950493000</v>
      </c>
      <c r="BC348" s="50"/>
      <c r="BD348" s="51"/>
      <c r="BE348" s="54">
        <v>3047980000</v>
      </c>
      <c r="BF348" s="50"/>
      <c r="BG348" s="55">
        <v>-1094112000</v>
      </c>
      <c r="BH348" s="50">
        <v>29087000</v>
      </c>
      <c r="BI348" s="51"/>
      <c r="BJ348" s="54">
        <v>29087000</v>
      </c>
      <c r="BK348" s="50"/>
      <c r="BL348" s="56">
        <v>29087000</v>
      </c>
    </row>
    <row r="349" spans="1:64" x14ac:dyDescent="0.2">
      <c r="A349" s="47" t="s">
        <v>1072</v>
      </c>
      <c r="B349" s="47" t="s">
        <v>1073</v>
      </c>
      <c r="C349" s="47">
        <v>288357</v>
      </c>
      <c r="D349" s="47" t="s">
        <v>16</v>
      </c>
      <c r="E349" s="47">
        <v>2018</v>
      </c>
      <c r="F349" s="47" t="s">
        <v>1292</v>
      </c>
      <c r="G349" s="48">
        <v>43465</v>
      </c>
      <c r="H349" s="48">
        <v>43510</v>
      </c>
      <c r="I349" s="48">
        <v>43510</v>
      </c>
      <c r="J349" s="47">
        <v>56300000</v>
      </c>
      <c r="K349" s="47">
        <v>57300000</v>
      </c>
      <c r="L349" s="47" t="s">
        <v>1938</v>
      </c>
      <c r="M349" s="49">
        <v>696200000</v>
      </c>
      <c r="N349" s="50"/>
      <c r="O349" s="50"/>
      <c r="P349" s="51"/>
      <c r="Q349" s="52">
        <v>94100000</v>
      </c>
      <c r="R349" s="49">
        <v>119500000</v>
      </c>
      <c r="S349" s="50"/>
      <c r="T349" s="50"/>
      <c r="U349" s="51"/>
      <c r="V349" s="49">
        <v>-1010900000</v>
      </c>
      <c r="W349" s="50"/>
      <c r="X349" s="50"/>
      <c r="Y349" s="50"/>
      <c r="Z349" s="51"/>
      <c r="AA349" s="52"/>
      <c r="AB349" s="53">
        <v>-101100000</v>
      </c>
      <c r="AC349" s="49">
        <v>-90200000</v>
      </c>
      <c r="AD349" s="50"/>
      <c r="AE349" s="50"/>
      <c r="AF349" s="50"/>
      <c r="AG349" s="50"/>
      <c r="AH349" s="50"/>
      <c r="AI349" s="50"/>
      <c r="AJ349" s="51"/>
      <c r="AK349" s="49"/>
      <c r="AL349" s="50"/>
      <c r="AM349" s="51"/>
      <c r="AN349" s="49">
        <v>-3000000</v>
      </c>
      <c r="AO349" s="50"/>
      <c r="AP349" s="50"/>
      <c r="AQ349" s="50"/>
      <c r="AR349" s="51"/>
      <c r="AS349" s="54">
        <v>748600000</v>
      </c>
      <c r="AT349" s="50"/>
      <c r="AU349" s="55">
        <v>655400000</v>
      </c>
      <c r="AV349" s="51">
        <v>-192000000</v>
      </c>
      <c r="AW349" s="49">
        <v>-79200000</v>
      </c>
      <c r="AX349" s="51"/>
      <c r="AY349" s="52"/>
      <c r="AZ349" s="54"/>
      <c r="BA349" s="51"/>
      <c r="BB349" s="49">
        <v>-228600000</v>
      </c>
      <c r="BC349" s="50">
        <v>55500000</v>
      </c>
      <c r="BD349" s="51">
        <v>-284100000</v>
      </c>
      <c r="BE349" s="54">
        <v>-2400000</v>
      </c>
      <c r="BF349" s="50"/>
      <c r="BG349" s="55">
        <v>-502200000</v>
      </c>
      <c r="BH349" s="50">
        <v>52100000</v>
      </c>
      <c r="BI349" s="51"/>
      <c r="BJ349" s="54">
        <v>52100000</v>
      </c>
      <c r="BK349" s="50">
        <v>-3200000</v>
      </c>
      <c r="BL349" s="56">
        <v>48900000</v>
      </c>
    </row>
    <row r="350" spans="1:64" x14ac:dyDescent="0.2">
      <c r="A350" s="47" t="s">
        <v>1093</v>
      </c>
      <c r="B350" s="47" t="s">
        <v>1094</v>
      </c>
      <c r="C350" s="47">
        <v>744723</v>
      </c>
      <c r="D350" s="47" t="s">
        <v>16</v>
      </c>
      <c r="E350" s="47">
        <v>2018</v>
      </c>
      <c r="F350" s="47" t="s">
        <v>1292</v>
      </c>
      <c r="G350" s="48">
        <v>43404</v>
      </c>
      <c r="H350" s="48">
        <v>43451</v>
      </c>
      <c r="I350" s="48">
        <v>43451</v>
      </c>
      <c r="J350" s="47">
        <v>149036000</v>
      </c>
      <c r="K350" s="47">
        <v>153393000</v>
      </c>
      <c r="L350" s="47" t="s">
        <v>1939</v>
      </c>
      <c r="M350" s="49">
        <v>432518000</v>
      </c>
      <c r="N350" s="50"/>
      <c r="O350" s="50"/>
      <c r="P350" s="51"/>
      <c r="Q350" s="52">
        <v>209207000</v>
      </c>
      <c r="R350" s="49">
        <v>-67003000</v>
      </c>
      <c r="S350" s="50"/>
      <c r="T350" s="50"/>
      <c r="U350" s="51"/>
      <c r="V350" s="49">
        <v>-150490000</v>
      </c>
      <c r="W350" s="50"/>
      <c r="X350" s="50"/>
      <c r="Y350" s="50"/>
      <c r="Z350" s="51"/>
      <c r="AA350" s="52"/>
      <c r="AB350" s="53">
        <v>424232000</v>
      </c>
      <c r="AC350" s="49">
        <v>-749957000</v>
      </c>
      <c r="AD350" s="50"/>
      <c r="AE350" s="50"/>
      <c r="AF350" s="50"/>
      <c r="AG350" s="50"/>
      <c r="AH350" s="50"/>
      <c r="AI350" s="50"/>
      <c r="AJ350" s="51"/>
      <c r="AK350" s="49">
        <v>8888000</v>
      </c>
      <c r="AL350" s="50"/>
      <c r="AM350" s="51"/>
      <c r="AN350" s="49"/>
      <c r="AO350" s="50"/>
      <c r="AP350" s="50"/>
      <c r="AQ350" s="50"/>
      <c r="AR350" s="51"/>
      <c r="AS350" s="54">
        <v>-2456000</v>
      </c>
      <c r="AT350" s="50"/>
      <c r="AU350" s="55">
        <v>-743525000</v>
      </c>
      <c r="AV350" s="51"/>
      <c r="AW350" s="49">
        <v>325322000</v>
      </c>
      <c r="AX350" s="51"/>
      <c r="AY350" s="52"/>
      <c r="AZ350" s="54"/>
      <c r="BA350" s="51"/>
      <c r="BB350" s="49">
        <v>-276171000</v>
      </c>
      <c r="BC350" s="50">
        <v>123829000</v>
      </c>
      <c r="BD350" s="51">
        <v>-400000000</v>
      </c>
      <c r="BE350" s="54">
        <v>-44013000</v>
      </c>
      <c r="BF350" s="50"/>
      <c r="BG350" s="55">
        <v>5138000</v>
      </c>
      <c r="BH350" s="50">
        <v>-314155000</v>
      </c>
      <c r="BI350" s="51"/>
      <c r="BJ350" s="54">
        <v>-314155000</v>
      </c>
      <c r="BK350" s="50">
        <v>-11086000</v>
      </c>
      <c r="BL350" s="56">
        <v>-325241000</v>
      </c>
    </row>
    <row r="351" spans="1:64" x14ac:dyDescent="0.2">
      <c r="A351" s="47" t="s">
        <v>1075</v>
      </c>
      <c r="B351" s="47" t="s">
        <v>1076</v>
      </c>
      <c r="C351" s="47">
        <v>189248</v>
      </c>
      <c r="D351" s="47" t="s">
        <v>16</v>
      </c>
      <c r="E351" s="47">
        <v>2018</v>
      </c>
      <c r="F351" s="47" t="s">
        <v>1292</v>
      </c>
      <c r="G351" s="48">
        <v>43465</v>
      </c>
      <c r="H351" s="48">
        <v>43516</v>
      </c>
      <c r="I351" s="48">
        <v>43516</v>
      </c>
      <c r="J351" s="47">
        <v>1020000000</v>
      </c>
      <c r="K351" s="47">
        <v>1025000000</v>
      </c>
      <c r="L351" s="47" t="s">
        <v>1940</v>
      </c>
      <c r="M351" s="49">
        <v>2300000000</v>
      </c>
      <c r="N351" s="50"/>
      <c r="O351" s="50"/>
      <c r="P351" s="51"/>
      <c r="Q351" s="52">
        <v>3549000000</v>
      </c>
      <c r="R351" s="49">
        <v>536000000</v>
      </c>
      <c r="S351" s="50"/>
      <c r="T351" s="50">
        <v>94000000</v>
      </c>
      <c r="U351" s="51">
        <v>442000000</v>
      </c>
      <c r="V351" s="49">
        <v>560000000</v>
      </c>
      <c r="W351" s="50"/>
      <c r="X351" s="50"/>
      <c r="Y351" s="50">
        <v>291000000</v>
      </c>
      <c r="Z351" s="51">
        <v>269000000</v>
      </c>
      <c r="AA351" s="52"/>
      <c r="AB351" s="53">
        <v>6945000000</v>
      </c>
      <c r="AC351" s="49">
        <v>-8001000000</v>
      </c>
      <c r="AD351" s="50"/>
      <c r="AE351" s="50"/>
      <c r="AF351" s="50"/>
      <c r="AG351" s="50">
        <v>-8001000000</v>
      </c>
      <c r="AH351" s="50">
        <v>-8001000000</v>
      </c>
      <c r="AI351" s="50"/>
      <c r="AJ351" s="51"/>
      <c r="AK351" s="49"/>
      <c r="AL351" s="50"/>
      <c r="AM351" s="51"/>
      <c r="AN351" s="49">
        <v>-179000000</v>
      </c>
      <c r="AO351" s="50"/>
      <c r="AP351" s="50">
        <v>-114000000</v>
      </c>
      <c r="AQ351" s="50"/>
      <c r="AR351" s="51">
        <v>-65000000</v>
      </c>
      <c r="AS351" s="54">
        <v>2420000000</v>
      </c>
      <c r="AT351" s="50"/>
      <c r="AU351" s="55">
        <v>-5760000000</v>
      </c>
      <c r="AV351" s="51">
        <v>-2425000000</v>
      </c>
      <c r="AW351" s="49">
        <v>-2579000000</v>
      </c>
      <c r="AX351" s="51">
        <v>476000000</v>
      </c>
      <c r="AY351" s="52">
        <v>-3055000000</v>
      </c>
      <c r="AZ351" s="54"/>
      <c r="BA351" s="51"/>
      <c r="BB351" s="49">
        <v>1090000000</v>
      </c>
      <c r="BC351" s="50">
        <v>1090000000</v>
      </c>
      <c r="BD351" s="51"/>
      <c r="BE351" s="54">
        <v>2101000000</v>
      </c>
      <c r="BF351" s="50"/>
      <c r="BG351" s="55">
        <v>-1813000000</v>
      </c>
      <c r="BH351" s="50">
        <v>-628000000</v>
      </c>
      <c r="BI351" s="51"/>
      <c r="BJ351" s="54">
        <v>-628000000</v>
      </c>
      <c r="BK351" s="50"/>
      <c r="BL351" s="56">
        <v>-628000000</v>
      </c>
    </row>
    <row r="352" spans="1:64" x14ac:dyDescent="0.2">
      <c r="A352" s="47" t="s">
        <v>1063</v>
      </c>
      <c r="B352" s="47" t="s">
        <v>1064</v>
      </c>
      <c r="C352" s="47">
        <v>111127</v>
      </c>
      <c r="D352" s="47" t="s">
        <v>16</v>
      </c>
      <c r="E352" s="47">
        <v>2018</v>
      </c>
      <c r="F352" s="47" t="s">
        <v>1292</v>
      </c>
      <c r="G352" s="48">
        <v>43465</v>
      </c>
      <c r="H352" s="48">
        <v>43518</v>
      </c>
      <c r="I352" s="48">
        <v>43518</v>
      </c>
      <c r="J352" s="47">
        <v>309627178</v>
      </c>
      <c r="K352" s="47">
        <v>309627178</v>
      </c>
      <c r="L352" s="47" t="s">
        <v>1941</v>
      </c>
      <c r="M352" s="49">
        <v>2822343000</v>
      </c>
      <c r="N352" s="50"/>
      <c r="O352" s="50"/>
      <c r="P352" s="51"/>
      <c r="Q352" s="52">
        <v>1349776000</v>
      </c>
      <c r="R352" s="49">
        <v>-427886000</v>
      </c>
      <c r="S352" s="50"/>
      <c r="T352" s="50"/>
      <c r="U352" s="51"/>
      <c r="V352" s="49">
        <v>6563000</v>
      </c>
      <c r="W352" s="50"/>
      <c r="X352" s="50"/>
      <c r="Y352" s="50"/>
      <c r="Z352" s="51"/>
      <c r="AA352" s="52"/>
      <c r="AB352" s="53">
        <v>3750796000</v>
      </c>
      <c r="AC352" s="49">
        <v>-649728000</v>
      </c>
      <c r="AD352" s="50"/>
      <c r="AE352" s="50"/>
      <c r="AF352" s="50"/>
      <c r="AG352" s="50"/>
      <c r="AH352" s="50"/>
      <c r="AI352" s="50"/>
      <c r="AJ352" s="51"/>
      <c r="AK352" s="49">
        <v>3437000</v>
      </c>
      <c r="AL352" s="50"/>
      <c r="AM352" s="51"/>
      <c r="AN352" s="49">
        <v>-63397000</v>
      </c>
      <c r="AO352" s="50"/>
      <c r="AP352" s="50"/>
      <c r="AQ352" s="50"/>
      <c r="AR352" s="51"/>
      <c r="AS352" s="54">
        <v>473182000</v>
      </c>
      <c r="AT352" s="50"/>
      <c r="AU352" s="55">
        <v>-236506000</v>
      </c>
      <c r="AV352" s="51">
        <v>-2449071000</v>
      </c>
      <c r="AW352" s="49">
        <v>-1144966000</v>
      </c>
      <c r="AX352" s="51"/>
      <c r="AY352" s="52"/>
      <c r="AZ352" s="54"/>
      <c r="BA352" s="51"/>
      <c r="BB352" s="49">
        <v>-354437000</v>
      </c>
      <c r="BC352" s="50">
        <v>-329000</v>
      </c>
      <c r="BD352" s="51">
        <v>-354108000</v>
      </c>
      <c r="BE352" s="54">
        <v>-533790000</v>
      </c>
      <c r="BF352" s="50"/>
      <c r="BG352" s="55">
        <v>-4482264000</v>
      </c>
      <c r="BH352" s="50">
        <v>-967974000</v>
      </c>
      <c r="BI352" s="51"/>
      <c r="BJ352" s="54">
        <v>-967974000</v>
      </c>
      <c r="BK352" s="50"/>
      <c r="BL352" s="56">
        <v>-967974000</v>
      </c>
    </row>
    <row r="353" spans="1:64" x14ac:dyDescent="0.2">
      <c r="A353" s="47" t="s">
        <v>1036</v>
      </c>
      <c r="B353" s="47" t="s">
        <v>1037</v>
      </c>
      <c r="C353" s="47">
        <v>378217</v>
      </c>
      <c r="D353" s="47" t="s">
        <v>16</v>
      </c>
      <c r="E353" s="47">
        <v>2018</v>
      </c>
      <c r="F353" s="47" t="s">
        <v>1292</v>
      </c>
      <c r="G353" s="48">
        <v>43465</v>
      </c>
      <c r="H353" s="48">
        <v>43509</v>
      </c>
      <c r="I353" s="48">
        <v>43509</v>
      </c>
      <c r="J353" s="47">
        <v>250900000</v>
      </c>
      <c r="K353" s="47">
        <v>253200000</v>
      </c>
      <c r="L353" s="47" t="s">
        <v>1942</v>
      </c>
      <c r="M353" s="49">
        <v>2121000000</v>
      </c>
      <c r="N353" s="50"/>
      <c r="O353" s="50"/>
      <c r="P353" s="51"/>
      <c r="Q353" s="52">
        <v>206000000</v>
      </c>
      <c r="R353" s="49">
        <v>248000000</v>
      </c>
      <c r="S353" s="50">
        <v>94000000</v>
      </c>
      <c r="T353" s="50">
        <v>81000000</v>
      </c>
      <c r="U353" s="51">
        <v>73000000</v>
      </c>
      <c r="V353" s="49">
        <v>-511000000</v>
      </c>
      <c r="W353" s="50">
        <v>-164000000</v>
      </c>
      <c r="X353" s="50"/>
      <c r="Y353" s="50"/>
      <c r="Z353" s="51">
        <v>-347000000</v>
      </c>
      <c r="AA353" s="52"/>
      <c r="AB353" s="53">
        <v>2064000000</v>
      </c>
      <c r="AC353" s="49">
        <v>-107000000</v>
      </c>
      <c r="AD353" s="50">
        <v>6000000</v>
      </c>
      <c r="AE353" s="50"/>
      <c r="AF353" s="50"/>
      <c r="AG353" s="50"/>
      <c r="AH353" s="50"/>
      <c r="AI353" s="50"/>
      <c r="AJ353" s="51">
        <v>-113000000</v>
      </c>
      <c r="AK353" s="49"/>
      <c r="AL353" s="50"/>
      <c r="AM353" s="51"/>
      <c r="AN353" s="49">
        <v>-401000000</v>
      </c>
      <c r="AO353" s="50"/>
      <c r="AP353" s="50"/>
      <c r="AQ353" s="50"/>
      <c r="AR353" s="51"/>
      <c r="AS353" s="54">
        <v>-5000000</v>
      </c>
      <c r="AT353" s="50"/>
      <c r="AU353" s="55">
        <v>-513000000</v>
      </c>
      <c r="AV353" s="51">
        <v>-503000000</v>
      </c>
      <c r="AW353" s="49">
        <v>86000000</v>
      </c>
      <c r="AX353" s="51"/>
      <c r="AY353" s="52"/>
      <c r="AZ353" s="54"/>
      <c r="BA353" s="51"/>
      <c r="BB353" s="49">
        <v>-1626000000</v>
      </c>
      <c r="BC353" s="50">
        <v>34000000</v>
      </c>
      <c r="BD353" s="51">
        <v>-1660000000</v>
      </c>
      <c r="BE353" s="54">
        <v>-245000000</v>
      </c>
      <c r="BF353" s="50"/>
      <c r="BG353" s="55">
        <v>-2288000000</v>
      </c>
      <c r="BH353" s="50">
        <v>-737000000</v>
      </c>
      <c r="BI353" s="51"/>
      <c r="BJ353" s="54">
        <v>-737000000</v>
      </c>
      <c r="BK353" s="50">
        <v>-84000000</v>
      </c>
      <c r="BL353" s="56">
        <v>-821000000</v>
      </c>
    </row>
    <row r="354" spans="1:64" x14ac:dyDescent="0.2">
      <c r="A354" s="47" t="s">
        <v>1054</v>
      </c>
      <c r="B354" s="47" t="s">
        <v>1055</v>
      </c>
      <c r="C354" s="47">
        <v>378214</v>
      </c>
      <c r="D354" s="47" t="s">
        <v>16</v>
      </c>
      <c r="E354" s="47">
        <v>2018</v>
      </c>
      <c r="F354" s="47" t="s">
        <v>1292</v>
      </c>
      <c r="G354" s="48">
        <v>43465</v>
      </c>
      <c r="H354" s="48">
        <v>43522</v>
      </c>
      <c r="I354" s="48">
        <v>43522</v>
      </c>
      <c r="J354" s="47">
        <v>268072000</v>
      </c>
      <c r="K354" s="47">
        <v>269852000</v>
      </c>
      <c r="L354" s="47" t="s">
        <v>1943</v>
      </c>
      <c r="M354" s="49">
        <v>1126000000</v>
      </c>
      <c r="N354" s="50">
        <v>1126000000</v>
      </c>
      <c r="O354" s="50"/>
      <c r="P354" s="51"/>
      <c r="Q354" s="52">
        <v>1549000000</v>
      </c>
      <c r="R354" s="49">
        <v>772000000</v>
      </c>
      <c r="S354" s="50">
        <v>83000000</v>
      </c>
      <c r="T354" s="50"/>
      <c r="U354" s="51">
        <v>689000000</v>
      </c>
      <c r="V354" s="49"/>
      <c r="W354" s="50"/>
      <c r="X354" s="50"/>
      <c r="Y354" s="50"/>
      <c r="Z354" s="51"/>
      <c r="AA354" s="52"/>
      <c r="AB354" s="53">
        <v>3447000000</v>
      </c>
      <c r="AC354" s="49">
        <v>-2191000000</v>
      </c>
      <c r="AD354" s="50">
        <v>1593000000</v>
      </c>
      <c r="AE354" s="50"/>
      <c r="AF354" s="50"/>
      <c r="AG354" s="50"/>
      <c r="AH354" s="50"/>
      <c r="AI354" s="50"/>
      <c r="AJ354" s="51">
        <v>-3784000000</v>
      </c>
      <c r="AK354" s="49"/>
      <c r="AL354" s="50"/>
      <c r="AM354" s="51"/>
      <c r="AN354" s="49"/>
      <c r="AO354" s="50"/>
      <c r="AP354" s="50"/>
      <c r="AQ354" s="50"/>
      <c r="AR354" s="51"/>
      <c r="AS354" s="54">
        <v>-10366000000</v>
      </c>
      <c r="AT354" s="50"/>
      <c r="AU354" s="55">
        <v>-12557000000</v>
      </c>
      <c r="AV354" s="51">
        <v>-966000000</v>
      </c>
      <c r="AW354" s="49">
        <v>-1376000000</v>
      </c>
      <c r="AX354" s="51">
        <v>-124000000</v>
      </c>
      <c r="AY354" s="52">
        <v>-1252000000</v>
      </c>
      <c r="AZ354" s="54">
        <v>-3510000000</v>
      </c>
      <c r="BA354" s="51">
        <v>2258000000</v>
      </c>
      <c r="BB354" s="49">
        <v>2251000000</v>
      </c>
      <c r="BC354" s="50">
        <v>2272000000</v>
      </c>
      <c r="BD354" s="51">
        <v>-21000000</v>
      </c>
      <c r="BE354" s="54">
        <v>9099000000</v>
      </c>
      <c r="BF354" s="50"/>
      <c r="BG354" s="55">
        <v>9008000000</v>
      </c>
      <c r="BH354" s="50">
        <v>-102000000</v>
      </c>
      <c r="BI354" s="51"/>
      <c r="BJ354" s="54">
        <v>-102000000</v>
      </c>
      <c r="BK354" s="50">
        <v>-14000000</v>
      </c>
      <c r="BL354" s="56">
        <v>-116000000</v>
      </c>
    </row>
    <row r="355" spans="1:64" x14ac:dyDescent="0.2">
      <c r="A355" s="47" t="s">
        <v>1087</v>
      </c>
      <c r="B355" s="47" t="s">
        <v>1088</v>
      </c>
      <c r="C355" s="47">
        <v>749030</v>
      </c>
      <c r="D355" s="47" t="s">
        <v>16</v>
      </c>
      <c r="E355" s="47">
        <v>2016</v>
      </c>
      <c r="F355" s="47" t="s">
        <v>1292</v>
      </c>
      <c r="G355" s="48">
        <v>42825</v>
      </c>
      <c r="H355" s="48">
        <v>42881</v>
      </c>
      <c r="I355" s="48">
        <v>43250</v>
      </c>
      <c r="J355" s="47">
        <v>85473000</v>
      </c>
      <c r="K355" s="47">
        <v>86094000</v>
      </c>
      <c r="L355" s="47" t="s">
        <v>1301</v>
      </c>
      <c r="M355" s="49">
        <v>110631000</v>
      </c>
      <c r="N355" s="50"/>
      <c r="O355" s="50"/>
      <c r="P355" s="51"/>
      <c r="Q355" s="52">
        <v>188142000</v>
      </c>
      <c r="R355" s="49">
        <v>182516000</v>
      </c>
      <c r="S355" s="50"/>
      <c r="T355" s="50"/>
      <c r="U355" s="51"/>
      <c r="V355" s="49">
        <v>-57203000</v>
      </c>
      <c r="W355" s="50"/>
      <c r="X355" s="50"/>
      <c r="Y355" s="50"/>
      <c r="Z355" s="51"/>
      <c r="AA355" s="52"/>
      <c r="AB355" s="53">
        <v>424086000</v>
      </c>
      <c r="AC355" s="49">
        <v>-168055000</v>
      </c>
      <c r="AD355" s="50"/>
      <c r="AE355" s="50"/>
      <c r="AF355" s="50"/>
      <c r="AG355" s="50"/>
      <c r="AH355" s="50"/>
      <c r="AI355" s="50"/>
      <c r="AJ355" s="51"/>
      <c r="AK355" s="49">
        <v>-6356000</v>
      </c>
      <c r="AL355" s="50"/>
      <c r="AM355" s="51"/>
      <c r="AN355" s="49">
        <v>70156000</v>
      </c>
      <c r="AO355" s="50"/>
      <c r="AP355" s="50"/>
      <c r="AQ355" s="50"/>
      <c r="AR355" s="51"/>
      <c r="AS355" s="54">
        <v>0</v>
      </c>
      <c r="AT355" s="50"/>
      <c r="AU355" s="55">
        <v>-104255000</v>
      </c>
      <c r="AV355" s="51">
        <v>-93193000</v>
      </c>
      <c r="AW355" s="49">
        <v>-75383000</v>
      </c>
      <c r="AX355" s="51"/>
      <c r="AY355" s="52"/>
      <c r="AZ355" s="54"/>
      <c r="BA355" s="51"/>
      <c r="BB355" s="49">
        <v>-92487000</v>
      </c>
      <c r="BC355" s="50">
        <v>5022000</v>
      </c>
      <c r="BD355" s="51">
        <v>-97509000</v>
      </c>
      <c r="BE355" s="54">
        <v>-6036000</v>
      </c>
      <c r="BF355" s="50"/>
      <c r="BG355" s="55">
        <v>-267099000</v>
      </c>
      <c r="BH355" s="50">
        <v>52732000</v>
      </c>
      <c r="BI355" s="51"/>
      <c r="BJ355" s="54">
        <v>52732000</v>
      </c>
      <c r="BK355" s="50">
        <v>-18655000</v>
      </c>
      <c r="BL355" s="56">
        <v>34077000</v>
      </c>
    </row>
    <row r="356" spans="1:64" x14ac:dyDescent="0.2">
      <c r="A356" s="47" t="s">
        <v>1048</v>
      </c>
      <c r="B356" s="47" t="s">
        <v>1049</v>
      </c>
      <c r="C356" s="47">
        <v>378212</v>
      </c>
      <c r="D356" s="47" t="s">
        <v>16</v>
      </c>
      <c r="E356" s="47">
        <v>2019</v>
      </c>
      <c r="F356" s="47" t="s">
        <v>1292</v>
      </c>
      <c r="G356" s="48">
        <v>43646</v>
      </c>
      <c r="H356" s="48">
        <v>43679</v>
      </c>
      <c r="I356" s="48">
        <v>43679</v>
      </c>
      <c r="J356" s="47">
        <v>282000000</v>
      </c>
      <c r="K356" s="47">
        <v>285000000</v>
      </c>
      <c r="L356" s="47" t="s">
        <v>1944</v>
      </c>
      <c r="M356" s="49">
        <v>2012000000</v>
      </c>
      <c r="N356" s="50"/>
      <c r="O356" s="50"/>
      <c r="P356" s="51"/>
      <c r="Q356" s="52">
        <v>541000000</v>
      </c>
      <c r="R356" s="49">
        <v>-685000000</v>
      </c>
      <c r="S356" s="50"/>
      <c r="T356" s="50"/>
      <c r="U356" s="51"/>
      <c r="V356" s="49">
        <v>-107000000</v>
      </c>
      <c r="W356" s="50"/>
      <c r="X356" s="50"/>
      <c r="Y356" s="50"/>
      <c r="Z356" s="51"/>
      <c r="AA356" s="52"/>
      <c r="AB356" s="53">
        <v>1761000000</v>
      </c>
      <c r="AC356" s="49">
        <v>-419000000</v>
      </c>
      <c r="AD356" s="50"/>
      <c r="AE356" s="50"/>
      <c r="AF356" s="50"/>
      <c r="AG356" s="50"/>
      <c r="AH356" s="50"/>
      <c r="AI356" s="50"/>
      <c r="AJ356" s="51"/>
      <c r="AK356" s="49">
        <v>0</v>
      </c>
      <c r="AL356" s="50"/>
      <c r="AM356" s="51"/>
      <c r="AN356" s="49"/>
      <c r="AO356" s="50"/>
      <c r="AP356" s="50"/>
      <c r="AQ356" s="50"/>
      <c r="AR356" s="51"/>
      <c r="AS356" s="54">
        <v>1265000000</v>
      </c>
      <c r="AT356" s="50"/>
      <c r="AU356" s="55">
        <v>846000000</v>
      </c>
      <c r="AV356" s="51">
        <v>-713000000</v>
      </c>
      <c r="AW356" s="49">
        <v>-574000000</v>
      </c>
      <c r="AX356" s="51"/>
      <c r="AY356" s="52"/>
      <c r="AZ356" s="54"/>
      <c r="BA356" s="51"/>
      <c r="BB356" s="49">
        <v>-894000000</v>
      </c>
      <c r="BC356" s="50"/>
      <c r="BD356" s="51"/>
      <c r="BE356" s="54">
        <v>-31000000</v>
      </c>
      <c r="BF356" s="50"/>
      <c r="BG356" s="55">
        <v>-2212000000</v>
      </c>
      <c r="BH356" s="50">
        <v>395000000</v>
      </c>
      <c r="BI356" s="51"/>
      <c r="BJ356" s="54">
        <v>395000000</v>
      </c>
      <c r="BK356" s="50">
        <v>-1000000</v>
      </c>
      <c r="BL356" s="56">
        <v>394000000</v>
      </c>
    </row>
    <row r="357" spans="1:64" x14ac:dyDescent="0.2">
      <c r="A357" s="47" t="s">
        <v>334</v>
      </c>
      <c r="B357" s="47" t="s">
        <v>335</v>
      </c>
      <c r="C357" s="47">
        <v>256994</v>
      </c>
      <c r="D357" s="47" t="s">
        <v>16</v>
      </c>
      <c r="E357" s="47">
        <v>2018</v>
      </c>
      <c r="F357" s="47" t="s">
        <v>1292</v>
      </c>
      <c r="G357" s="48">
        <v>43524</v>
      </c>
      <c r="H357" s="48">
        <v>43578</v>
      </c>
      <c r="I357" s="48">
        <v>43578</v>
      </c>
      <c r="J357" s="47">
        <v>190570000</v>
      </c>
      <c r="K357" s="47">
        <v>218853000</v>
      </c>
      <c r="L357" s="47" t="s">
        <v>1945</v>
      </c>
      <c r="M357" s="49">
        <v>3459100000</v>
      </c>
      <c r="N357" s="50"/>
      <c r="O357" s="50"/>
      <c r="P357" s="51"/>
      <c r="Q357" s="52">
        <v>333100000</v>
      </c>
      <c r="R357" s="49">
        <v>-1308400000</v>
      </c>
      <c r="S357" s="50">
        <v>64100000</v>
      </c>
      <c r="T357" s="50">
        <v>426900000</v>
      </c>
      <c r="U357" s="51">
        <v>-1799400000</v>
      </c>
      <c r="V357" s="49">
        <v>-237500000</v>
      </c>
      <c r="W357" s="50">
        <v>-71900000</v>
      </c>
      <c r="X357" s="50">
        <v>-61900000</v>
      </c>
      <c r="Y357" s="50">
        <v>21400000</v>
      </c>
      <c r="Z357" s="51">
        <v>-125100000</v>
      </c>
      <c r="AA357" s="52"/>
      <c r="AB357" s="53">
        <v>2246300000</v>
      </c>
      <c r="AC357" s="49">
        <v>-814000000</v>
      </c>
      <c r="AD357" s="50">
        <v>72300000</v>
      </c>
      <c r="AE357" s="50"/>
      <c r="AF357" s="50"/>
      <c r="AG357" s="50">
        <v>-886300000</v>
      </c>
      <c r="AH357" s="50">
        <v>-886300000</v>
      </c>
      <c r="AI357" s="50"/>
      <c r="AJ357" s="51"/>
      <c r="AK357" s="49"/>
      <c r="AL357" s="50"/>
      <c r="AM357" s="51"/>
      <c r="AN357" s="49">
        <v>-45600000</v>
      </c>
      <c r="AO357" s="50"/>
      <c r="AP357" s="50"/>
      <c r="AQ357" s="50"/>
      <c r="AR357" s="51">
        <v>-45600000</v>
      </c>
      <c r="AS357" s="54">
        <v>-3972200000</v>
      </c>
      <c r="AT357" s="50"/>
      <c r="AU357" s="55">
        <v>-4831800000</v>
      </c>
      <c r="AV357" s="51">
        <v>-557700000</v>
      </c>
      <c r="AW357" s="49">
        <v>3640300000</v>
      </c>
      <c r="AX357" s="51">
        <v>45500000</v>
      </c>
      <c r="AY357" s="52">
        <v>3594800000</v>
      </c>
      <c r="AZ357" s="54">
        <v>-62800000</v>
      </c>
      <c r="BA357" s="51">
        <v>3657600000</v>
      </c>
      <c r="BB357" s="49">
        <v>-441100000</v>
      </c>
      <c r="BC357" s="50">
        <v>63200000</v>
      </c>
      <c r="BD357" s="51">
        <v>-504300000</v>
      </c>
      <c r="BE357" s="54">
        <v>-48200000</v>
      </c>
      <c r="BF357" s="50"/>
      <c r="BG357" s="55">
        <v>2593300000</v>
      </c>
      <c r="BH357" s="50">
        <v>7800000</v>
      </c>
      <c r="BI357" s="51"/>
      <c r="BJ357" s="54">
        <v>7800000</v>
      </c>
      <c r="BK357" s="50">
        <v>-4500000</v>
      </c>
      <c r="BL357" s="56">
        <v>3300000</v>
      </c>
    </row>
    <row r="358" spans="1:64" x14ac:dyDescent="0.2">
      <c r="A358" s="47" t="s">
        <v>1081</v>
      </c>
      <c r="B358" s="47" t="s">
        <v>1082</v>
      </c>
      <c r="C358" s="47">
        <v>244442</v>
      </c>
      <c r="D358" s="47" t="s">
        <v>16</v>
      </c>
      <c r="E358" s="47">
        <v>2018</v>
      </c>
      <c r="F358" s="47" t="s">
        <v>1292</v>
      </c>
      <c r="G358" s="48">
        <v>43465</v>
      </c>
      <c r="H358" s="48">
        <v>43522</v>
      </c>
      <c r="I358" s="48">
        <v>43953</v>
      </c>
      <c r="J358" s="47">
        <v>148919000</v>
      </c>
      <c r="K358" s="47">
        <v>151643000</v>
      </c>
      <c r="L358" s="47"/>
      <c r="M358" s="49">
        <v>605800000</v>
      </c>
      <c r="N358" s="50"/>
      <c r="O358" s="50"/>
      <c r="P358" s="51"/>
      <c r="Q358" s="52">
        <v>331200000</v>
      </c>
      <c r="R358" s="49">
        <v>481800000</v>
      </c>
      <c r="S358" s="50"/>
      <c r="T358" s="50"/>
      <c r="U358" s="51"/>
      <c r="V358" s="49">
        <v>-157900000</v>
      </c>
      <c r="W358" s="50"/>
      <c r="X358" s="50"/>
      <c r="Y358" s="50"/>
      <c r="Z358" s="51"/>
      <c r="AA358" s="52"/>
      <c r="AB358" s="53">
        <v>1260900000</v>
      </c>
      <c r="AC358" s="49">
        <v>-446900000</v>
      </c>
      <c r="AD358" s="50"/>
      <c r="AE358" s="50"/>
      <c r="AF358" s="50"/>
      <c r="AG358" s="50"/>
      <c r="AH358" s="50"/>
      <c r="AI358" s="50"/>
      <c r="AJ358" s="51"/>
      <c r="AK358" s="49"/>
      <c r="AL358" s="50"/>
      <c r="AM358" s="51"/>
      <c r="AN358" s="49">
        <v>-527600000</v>
      </c>
      <c r="AO358" s="50"/>
      <c r="AP358" s="50"/>
      <c r="AQ358" s="50"/>
      <c r="AR358" s="51"/>
      <c r="AS358" s="54">
        <v>-14600000</v>
      </c>
      <c r="AT358" s="50"/>
      <c r="AU358" s="55">
        <v>-989100000</v>
      </c>
      <c r="AV358" s="51"/>
      <c r="AW358" s="49">
        <v>445700000</v>
      </c>
      <c r="AX358" s="51"/>
      <c r="AY358" s="52"/>
      <c r="AZ358" s="54"/>
      <c r="BA358" s="51"/>
      <c r="BB358" s="49">
        <v>-488600000</v>
      </c>
      <c r="BC358" s="50">
        <v>38500000</v>
      </c>
      <c r="BD358" s="51">
        <v>-527100000</v>
      </c>
      <c r="BE358" s="54">
        <v>-518700000</v>
      </c>
      <c r="BF358" s="50"/>
      <c r="BG358" s="55">
        <v>-561600000</v>
      </c>
      <c r="BH358" s="50">
        <v>-289800000</v>
      </c>
      <c r="BI358" s="51"/>
      <c r="BJ358" s="54">
        <v>-289800000</v>
      </c>
      <c r="BK358" s="50">
        <v>-53900000</v>
      </c>
      <c r="BL358" s="56">
        <v>-343700000</v>
      </c>
    </row>
    <row r="359" spans="1:64" x14ac:dyDescent="0.2">
      <c r="A359" s="47" t="s">
        <v>1066</v>
      </c>
      <c r="B359" s="47" t="s">
        <v>1067</v>
      </c>
      <c r="C359" s="47">
        <v>353611</v>
      </c>
      <c r="D359" s="47" t="s">
        <v>16</v>
      </c>
      <c r="E359" s="47">
        <v>2018</v>
      </c>
      <c r="F359" s="47" t="s">
        <v>1292</v>
      </c>
      <c r="G359" s="48">
        <v>43373</v>
      </c>
      <c r="H359" s="48">
        <v>43419</v>
      </c>
      <c r="I359" s="48">
        <v>43419</v>
      </c>
      <c r="J359" s="47">
        <v>181300000</v>
      </c>
      <c r="K359" s="47">
        <v>183200000</v>
      </c>
      <c r="L359" s="47" t="s">
        <v>1946</v>
      </c>
      <c r="M359" s="49">
        <v>918400000</v>
      </c>
      <c r="N359" s="50"/>
      <c r="O359" s="50"/>
      <c r="P359" s="51"/>
      <c r="Q359" s="52">
        <v>299200000</v>
      </c>
      <c r="R359" s="49">
        <v>122500000</v>
      </c>
      <c r="S359" s="50">
        <v>107800000</v>
      </c>
      <c r="T359" s="50">
        <v>27300000</v>
      </c>
      <c r="U359" s="51">
        <v>-12600000</v>
      </c>
      <c r="V359" s="49">
        <v>-79500000</v>
      </c>
      <c r="W359" s="50">
        <v>-193800000</v>
      </c>
      <c r="X359" s="50">
        <v>11900000</v>
      </c>
      <c r="Y359" s="50">
        <v>-126000000</v>
      </c>
      <c r="Z359" s="51">
        <v>228400000</v>
      </c>
      <c r="AA359" s="52"/>
      <c r="AB359" s="53">
        <v>1260600000</v>
      </c>
      <c r="AC359" s="49">
        <v>-430900000</v>
      </c>
      <c r="AD359" s="50"/>
      <c r="AE359" s="50"/>
      <c r="AF359" s="50"/>
      <c r="AG359" s="50">
        <v>-8600000</v>
      </c>
      <c r="AH359" s="50"/>
      <c r="AI359" s="50">
        <v>-8600000</v>
      </c>
      <c r="AJ359" s="51">
        <v>-422300000</v>
      </c>
      <c r="AK359" s="49">
        <v>-315500000</v>
      </c>
      <c r="AL359" s="50"/>
      <c r="AM359" s="51"/>
      <c r="AN359" s="49">
        <v>-404000000</v>
      </c>
      <c r="AO359" s="50"/>
      <c r="AP359" s="50"/>
      <c r="AQ359" s="50"/>
      <c r="AR359" s="51">
        <v>-404000000</v>
      </c>
      <c r="AS359" s="54"/>
      <c r="AT359" s="50"/>
      <c r="AU359" s="55">
        <v>-1150400000</v>
      </c>
      <c r="AV359" s="51">
        <v>-243200000</v>
      </c>
      <c r="AW359" s="49">
        <v>0</v>
      </c>
      <c r="AX359" s="51"/>
      <c r="AY359" s="52"/>
      <c r="AZ359" s="54"/>
      <c r="BA359" s="51"/>
      <c r="BB359" s="49">
        <v>-720700000</v>
      </c>
      <c r="BC359" s="50">
        <v>38800000</v>
      </c>
      <c r="BD359" s="51">
        <v>-759500000</v>
      </c>
      <c r="BE359" s="54">
        <v>-29800000</v>
      </c>
      <c r="BF359" s="50"/>
      <c r="BG359" s="55">
        <v>-993700000</v>
      </c>
      <c r="BH359" s="50">
        <v>-883500000</v>
      </c>
      <c r="BI359" s="51"/>
      <c r="BJ359" s="54">
        <v>-883500000</v>
      </c>
      <c r="BK359" s="50"/>
      <c r="BL359" s="56">
        <v>-883500000</v>
      </c>
    </row>
    <row r="360" spans="1:64" x14ac:dyDescent="0.2">
      <c r="A360" s="47" t="s">
        <v>1090</v>
      </c>
      <c r="B360" s="47" t="s">
        <v>1091</v>
      </c>
      <c r="C360" s="47">
        <v>105030</v>
      </c>
      <c r="D360" s="47" t="s">
        <v>16</v>
      </c>
      <c r="E360" s="47">
        <v>2018</v>
      </c>
      <c r="F360" s="47" t="s">
        <v>1292</v>
      </c>
      <c r="G360" s="48">
        <v>43465</v>
      </c>
      <c r="H360" s="48">
        <v>43503</v>
      </c>
      <c r="I360" s="48">
        <v>43503</v>
      </c>
      <c r="J360" s="47">
        <v>374100000</v>
      </c>
      <c r="K360" s="47">
        <v>380300000</v>
      </c>
      <c r="L360" s="47" t="s">
        <v>1947</v>
      </c>
      <c r="M360" s="49">
        <v>3553000000</v>
      </c>
      <c r="N360" s="50">
        <v>3553000000</v>
      </c>
      <c r="O360" s="50"/>
      <c r="P360" s="51"/>
      <c r="Q360" s="52">
        <v>306000000</v>
      </c>
      <c r="R360" s="49">
        <v>-1097000000</v>
      </c>
      <c r="S360" s="50"/>
      <c r="T360" s="50"/>
      <c r="U360" s="51"/>
      <c r="V360" s="49">
        <v>-152000000</v>
      </c>
      <c r="W360" s="50"/>
      <c r="X360" s="50"/>
      <c r="Y360" s="50"/>
      <c r="Z360" s="51"/>
      <c r="AA360" s="52"/>
      <c r="AB360" s="53">
        <v>2610000000</v>
      </c>
      <c r="AC360" s="49">
        <v>-572000000</v>
      </c>
      <c r="AD360" s="50"/>
      <c r="AE360" s="50"/>
      <c r="AF360" s="50"/>
      <c r="AG360" s="50"/>
      <c r="AH360" s="50"/>
      <c r="AI360" s="50"/>
      <c r="AJ360" s="51"/>
      <c r="AK360" s="49">
        <v>168000000</v>
      </c>
      <c r="AL360" s="50"/>
      <c r="AM360" s="51"/>
      <c r="AN360" s="49">
        <v>-2451000000</v>
      </c>
      <c r="AO360" s="50"/>
      <c r="AP360" s="50"/>
      <c r="AQ360" s="50"/>
      <c r="AR360" s="51"/>
      <c r="AS360" s="54">
        <v>-2000000</v>
      </c>
      <c r="AT360" s="50"/>
      <c r="AU360" s="55">
        <v>-2857000000</v>
      </c>
      <c r="AV360" s="51">
        <v>-703000000</v>
      </c>
      <c r="AW360" s="49">
        <v>2456000000</v>
      </c>
      <c r="AX360" s="51"/>
      <c r="AY360" s="52"/>
      <c r="AZ360" s="54"/>
      <c r="BA360" s="51"/>
      <c r="BB360" s="49">
        <v>-300000000</v>
      </c>
      <c r="BC360" s="50"/>
      <c r="BD360" s="51"/>
      <c r="BE360" s="54">
        <v>-124000000</v>
      </c>
      <c r="BF360" s="50"/>
      <c r="BG360" s="55">
        <v>1329000000</v>
      </c>
      <c r="BH360" s="50">
        <v>1082000000</v>
      </c>
      <c r="BI360" s="51"/>
      <c r="BJ360" s="54">
        <v>1082000000</v>
      </c>
      <c r="BK360" s="50">
        <v>-8000000</v>
      </c>
      <c r="BL360" s="56">
        <v>1074000000</v>
      </c>
    </row>
    <row r="361" spans="1:64" x14ac:dyDescent="0.2">
      <c r="A361" s="47" t="s">
        <v>1096</v>
      </c>
      <c r="B361" s="47" t="s">
        <v>1097</v>
      </c>
      <c r="C361" s="47">
        <v>247719</v>
      </c>
      <c r="D361" s="47" t="s">
        <v>16</v>
      </c>
      <c r="E361" s="47">
        <v>2019</v>
      </c>
      <c r="F361" s="47" t="s">
        <v>1292</v>
      </c>
      <c r="G361" s="48">
        <v>43646</v>
      </c>
      <c r="H361" s="48">
        <v>43703</v>
      </c>
      <c r="I361" s="48">
        <v>43703</v>
      </c>
      <c r="J361" s="47">
        <v>516890581</v>
      </c>
      <c r="K361" s="47">
        <v>523381124</v>
      </c>
      <c r="L361" s="47" t="s">
        <v>1948</v>
      </c>
      <c r="M361" s="49">
        <v>1674271000</v>
      </c>
      <c r="N361" s="50"/>
      <c r="O361" s="50"/>
      <c r="P361" s="51"/>
      <c r="Q361" s="52">
        <v>763935000</v>
      </c>
      <c r="R361" s="49">
        <v>-6968000</v>
      </c>
      <c r="S361" s="50">
        <v>104904000</v>
      </c>
      <c r="T361" s="50">
        <v>-126719000</v>
      </c>
      <c r="U361" s="51">
        <v>14847000</v>
      </c>
      <c r="V361" s="49">
        <v>-20031000</v>
      </c>
      <c r="W361" s="50">
        <v>-203458000</v>
      </c>
      <c r="X361" s="50">
        <v>-114667000</v>
      </c>
      <c r="Y361" s="50">
        <v>246420000</v>
      </c>
      <c r="Z361" s="51">
        <v>51674000</v>
      </c>
      <c r="AA361" s="52"/>
      <c r="AB361" s="53">
        <v>2411207000</v>
      </c>
      <c r="AC361" s="49">
        <v>-521571000</v>
      </c>
      <c r="AD361" s="50">
        <v>170820000</v>
      </c>
      <c r="AE361" s="50">
        <v>170820000</v>
      </c>
      <c r="AF361" s="50"/>
      <c r="AG361" s="50">
        <v>-692391000</v>
      </c>
      <c r="AH361" s="50">
        <v>-692391000</v>
      </c>
      <c r="AI361" s="50"/>
      <c r="AJ361" s="51"/>
      <c r="AK361" s="49">
        <v>-116440000</v>
      </c>
      <c r="AL361" s="50"/>
      <c r="AM361" s="51"/>
      <c r="AN361" s="49">
        <v>-106616000</v>
      </c>
      <c r="AO361" s="50"/>
      <c r="AP361" s="50"/>
      <c r="AQ361" s="50"/>
      <c r="AR361" s="51">
        <v>-106616000</v>
      </c>
      <c r="AS361" s="54">
        <v>1772000</v>
      </c>
      <c r="AT361" s="50"/>
      <c r="AU361" s="55">
        <v>-742855000</v>
      </c>
      <c r="AV361" s="51">
        <v>-775430000</v>
      </c>
      <c r="AW361" s="49">
        <v>-269970000</v>
      </c>
      <c r="AX361" s="51"/>
      <c r="AY361" s="52"/>
      <c r="AZ361" s="54"/>
      <c r="BA361" s="51"/>
      <c r="BB361" s="49">
        <v>-768898000</v>
      </c>
      <c r="BC361" s="50">
        <v>253135000</v>
      </c>
      <c r="BD361" s="51">
        <v>-1022033000</v>
      </c>
      <c r="BE361" s="54">
        <v>-22976000</v>
      </c>
      <c r="BF361" s="50"/>
      <c r="BG361" s="55">
        <v>-1837274000</v>
      </c>
      <c r="BH361" s="50">
        <v>-168922000</v>
      </c>
      <c r="BI361" s="51"/>
      <c r="BJ361" s="54">
        <v>-168922000</v>
      </c>
      <c r="BK361" s="50">
        <v>-14677000</v>
      </c>
      <c r="BL361" s="56">
        <v>-183599000</v>
      </c>
    </row>
    <row r="362" spans="1:64" x14ac:dyDescent="0.2">
      <c r="A362" s="47" t="s">
        <v>158</v>
      </c>
      <c r="B362" s="47" t="s">
        <v>159</v>
      </c>
      <c r="C362" s="47">
        <v>66790</v>
      </c>
      <c r="D362" s="47" t="s">
        <v>16</v>
      </c>
      <c r="E362" s="47">
        <v>2018</v>
      </c>
      <c r="F362" s="47" t="s">
        <v>1292</v>
      </c>
      <c r="G362" s="48">
        <v>43465</v>
      </c>
      <c r="H362" s="48">
        <v>43516</v>
      </c>
      <c r="I362" s="48">
        <v>43516</v>
      </c>
      <c r="J362" s="47">
        <v>6778000000</v>
      </c>
      <c r="K362" s="47">
        <v>6806000000</v>
      </c>
      <c r="L362" s="47" t="s">
        <v>1949</v>
      </c>
      <c r="M362" s="49">
        <v>19953000000</v>
      </c>
      <c r="N362" s="50">
        <v>19953000000</v>
      </c>
      <c r="O362" s="50"/>
      <c r="P362" s="51"/>
      <c r="Q362" s="52">
        <v>28430000000</v>
      </c>
      <c r="R362" s="49">
        <v>1860000000</v>
      </c>
      <c r="S362" s="50"/>
      <c r="T362" s="50">
        <v>610000000</v>
      </c>
      <c r="U362" s="51">
        <v>1250000000</v>
      </c>
      <c r="V362" s="49">
        <v>-6641000000</v>
      </c>
      <c r="W362" s="50">
        <v>-1244000000</v>
      </c>
      <c r="X362" s="50"/>
      <c r="Y362" s="50"/>
      <c r="Z362" s="51">
        <v>-5397000000</v>
      </c>
      <c r="AA362" s="52"/>
      <c r="AB362" s="53">
        <v>43602000000</v>
      </c>
      <c r="AC362" s="49">
        <v>-20758000000</v>
      </c>
      <c r="AD362" s="50"/>
      <c r="AE362" s="50"/>
      <c r="AF362" s="50"/>
      <c r="AG362" s="50">
        <v>-20758000000</v>
      </c>
      <c r="AH362" s="50">
        <v>-20758000000</v>
      </c>
      <c r="AI362" s="50"/>
      <c r="AJ362" s="51"/>
      <c r="AK362" s="49"/>
      <c r="AL362" s="50"/>
      <c r="AM362" s="51"/>
      <c r="AN362" s="49">
        <v>-41161000000</v>
      </c>
      <c r="AO362" s="50">
        <v>2148000000</v>
      </c>
      <c r="AP362" s="50"/>
      <c r="AQ362" s="50"/>
      <c r="AR362" s="51">
        <v>-43309000000</v>
      </c>
      <c r="AS362" s="54">
        <v>-1226000000</v>
      </c>
      <c r="AT362" s="50"/>
      <c r="AU362" s="55">
        <v>-63145000000</v>
      </c>
      <c r="AV362" s="51">
        <v>-13410000000</v>
      </c>
      <c r="AW362" s="49">
        <v>-8789000000</v>
      </c>
      <c r="AX362" s="51">
        <v>1979000000</v>
      </c>
      <c r="AY362" s="52">
        <v>-10768000000</v>
      </c>
      <c r="AZ362" s="54">
        <v>-52643000000</v>
      </c>
      <c r="BA362" s="51">
        <v>41875000000</v>
      </c>
      <c r="BB362" s="49">
        <v>136000000</v>
      </c>
      <c r="BC362" s="50">
        <v>745000000</v>
      </c>
      <c r="BD362" s="51">
        <v>-609000000</v>
      </c>
      <c r="BE362" s="54">
        <v>-3926000000</v>
      </c>
      <c r="BF362" s="50"/>
      <c r="BG362" s="55">
        <v>-25989000000</v>
      </c>
      <c r="BH362" s="50">
        <v>-45532000000</v>
      </c>
      <c r="BI362" s="51"/>
      <c r="BJ362" s="54">
        <v>-45532000000</v>
      </c>
      <c r="BK362" s="50"/>
      <c r="BL362" s="56">
        <v>-45532000000</v>
      </c>
    </row>
    <row r="363" spans="1:64" x14ac:dyDescent="0.2">
      <c r="A363" s="47" t="s">
        <v>829</v>
      </c>
      <c r="B363" s="47" t="s">
        <v>830</v>
      </c>
      <c r="C363" s="47">
        <v>248956</v>
      </c>
      <c r="D363" s="47" t="s">
        <v>16</v>
      </c>
      <c r="E363" s="47">
        <v>2018</v>
      </c>
      <c r="F363" s="47" t="s">
        <v>1292</v>
      </c>
      <c r="G363" s="48">
        <v>43465</v>
      </c>
      <c r="H363" s="48">
        <v>43508</v>
      </c>
      <c r="I363" s="48">
        <v>43508</v>
      </c>
      <c r="J363" s="47">
        <v>216000000</v>
      </c>
      <c r="K363" s="47">
        <v>216600000</v>
      </c>
      <c r="L363" s="47" t="s">
        <v>1950</v>
      </c>
      <c r="M363" s="49">
        <v>1134600000</v>
      </c>
      <c r="N363" s="50"/>
      <c r="O363" s="50"/>
      <c r="P363" s="51"/>
      <c r="Q363" s="52">
        <v>857500000</v>
      </c>
      <c r="R363" s="49">
        <v>427200000</v>
      </c>
      <c r="S363" s="50">
        <v>42600000</v>
      </c>
      <c r="T363" s="50"/>
      <c r="U363" s="51">
        <v>384600000</v>
      </c>
      <c r="V363" s="49">
        <v>-88000000</v>
      </c>
      <c r="W363" s="50">
        <v>-38400000</v>
      </c>
      <c r="X363" s="50">
        <v>-10600000</v>
      </c>
      <c r="Y363" s="50">
        <v>27600000</v>
      </c>
      <c r="Z363" s="51">
        <v>-66600000</v>
      </c>
      <c r="AA363" s="52"/>
      <c r="AB363" s="53">
        <v>2331300000</v>
      </c>
      <c r="AC363" s="49">
        <v>-619200000</v>
      </c>
      <c r="AD363" s="50">
        <v>32500000</v>
      </c>
      <c r="AE363" s="50"/>
      <c r="AF363" s="50"/>
      <c r="AG363" s="50">
        <v>-651700000</v>
      </c>
      <c r="AH363" s="50">
        <v>-651700000</v>
      </c>
      <c r="AI363" s="50"/>
      <c r="AJ363" s="51"/>
      <c r="AK363" s="49"/>
      <c r="AL363" s="50"/>
      <c r="AM363" s="51"/>
      <c r="AN363" s="49">
        <v>0</v>
      </c>
      <c r="AO363" s="50"/>
      <c r="AP363" s="50">
        <v>0</v>
      </c>
      <c r="AQ363" s="50"/>
      <c r="AR363" s="51"/>
      <c r="AS363" s="54">
        <v>-49900000</v>
      </c>
      <c r="AT363" s="50"/>
      <c r="AU363" s="55">
        <v>-669100000</v>
      </c>
      <c r="AV363" s="51">
        <v>-354200000</v>
      </c>
      <c r="AW363" s="49">
        <v>-319800000</v>
      </c>
      <c r="AX363" s="51"/>
      <c r="AY363" s="52"/>
      <c r="AZ363" s="54"/>
      <c r="BA363" s="51"/>
      <c r="BB363" s="49">
        <v>16000000</v>
      </c>
      <c r="BC363" s="50"/>
      <c r="BD363" s="51"/>
      <c r="BE363" s="54">
        <v>-350900000</v>
      </c>
      <c r="BF363" s="50"/>
      <c r="BG363" s="55">
        <v>-1008900000</v>
      </c>
      <c r="BH363" s="50">
        <v>653300000</v>
      </c>
      <c r="BI363" s="51"/>
      <c r="BJ363" s="54">
        <v>653300000</v>
      </c>
      <c r="BK363" s="50">
        <v>-14000000</v>
      </c>
      <c r="BL363" s="56">
        <v>639300000</v>
      </c>
    </row>
    <row r="364" spans="1:64" x14ac:dyDescent="0.2">
      <c r="A364" s="47" t="s">
        <v>1153</v>
      </c>
      <c r="B364" s="47" t="s">
        <v>1154</v>
      </c>
      <c r="C364" s="47">
        <v>378229</v>
      </c>
      <c r="D364" s="47" t="s">
        <v>16</v>
      </c>
      <c r="E364" s="47">
        <v>2018</v>
      </c>
      <c r="F364" s="47" t="s">
        <v>1292</v>
      </c>
      <c r="G364" s="48">
        <v>43555</v>
      </c>
      <c r="H364" s="48">
        <v>43555</v>
      </c>
      <c r="I364" s="48">
        <v>43555</v>
      </c>
      <c r="J364" s="47">
        <v>55597000</v>
      </c>
      <c r="K364" s="47">
        <v>55597000</v>
      </c>
      <c r="L364" s="47" t="s">
        <v>1951</v>
      </c>
      <c r="M364" s="49">
        <v>957062000</v>
      </c>
      <c r="N364" s="50">
        <v>957062000</v>
      </c>
      <c r="O364" s="50"/>
      <c r="P364" s="51"/>
      <c r="Q364" s="52">
        <v>56397000</v>
      </c>
      <c r="R364" s="49">
        <v>13286000</v>
      </c>
      <c r="S364" s="50">
        <v>58481000</v>
      </c>
      <c r="T364" s="50">
        <v>-151640000</v>
      </c>
      <c r="U364" s="51">
        <v>106445000</v>
      </c>
      <c r="V364" s="49">
        <v>-4572000</v>
      </c>
      <c r="W364" s="50">
        <v>-43811000</v>
      </c>
      <c r="X364" s="50">
        <v>-10808000</v>
      </c>
      <c r="Y364" s="50">
        <v>18075000</v>
      </c>
      <c r="Z364" s="51">
        <v>31972000</v>
      </c>
      <c r="AA364" s="52"/>
      <c r="AB364" s="53">
        <v>1022173000</v>
      </c>
      <c r="AC364" s="49">
        <v>-73341000</v>
      </c>
      <c r="AD364" s="50"/>
      <c r="AE364" s="50"/>
      <c r="AF364" s="50"/>
      <c r="AG364" s="50"/>
      <c r="AH364" s="50"/>
      <c r="AI364" s="50"/>
      <c r="AJ364" s="51">
        <v>-73341000</v>
      </c>
      <c r="AK364" s="49"/>
      <c r="AL364" s="50"/>
      <c r="AM364" s="51"/>
      <c r="AN364" s="49">
        <v>-667619000</v>
      </c>
      <c r="AO364" s="50"/>
      <c r="AP364" s="50"/>
      <c r="AQ364" s="50"/>
      <c r="AR364" s="51">
        <v>-667619000</v>
      </c>
      <c r="AS364" s="54">
        <v>57383000</v>
      </c>
      <c r="AT364" s="50"/>
      <c r="AU364" s="55">
        <v>-683577000</v>
      </c>
      <c r="AV364" s="51">
        <v>-56148000</v>
      </c>
      <c r="AW364" s="49">
        <v>1094997000</v>
      </c>
      <c r="AX364" s="51"/>
      <c r="AY364" s="52"/>
      <c r="AZ364" s="54"/>
      <c r="BA364" s="51"/>
      <c r="BB364" s="49">
        <v>57583000</v>
      </c>
      <c r="BC364" s="50">
        <v>57583000</v>
      </c>
      <c r="BD364" s="51">
        <v>0</v>
      </c>
      <c r="BE364" s="54">
        <v>-10832000</v>
      </c>
      <c r="BF364" s="50"/>
      <c r="BG364" s="55">
        <v>1085600000</v>
      </c>
      <c r="BH364" s="50">
        <v>1424196000</v>
      </c>
      <c r="BI364" s="51"/>
      <c r="BJ364" s="54">
        <v>1424196000</v>
      </c>
      <c r="BK364" s="50">
        <v>-1740000</v>
      </c>
      <c r="BL364" s="56">
        <v>1422456000</v>
      </c>
    </row>
    <row r="365" spans="1:64" x14ac:dyDescent="0.2">
      <c r="A365" s="47" t="s">
        <v>1114</v>
      </c>
      <c r="B365" s="47" t="s">
        <v>1115</v>
      </c>
      <c r="C365" s="47">
        <v>104745</v>
      </c>
      <c r="D365" s="47" t="s">
        <v>16</v>
      </c>
      <c r="E365" s="47">
        <v>2018</v>
      </c>
      <c r="F365" s="47" t="s">
        <v>1292</v>
      </c>
      <c r="G365" s="48">
        <v>43373</v>
      </c>
      <c r="H365" s="48">
        <v>43417</v>
      </c>
      <c r="I365" s="48">
        <v>43417</v>
      </c>
      <c r="J365" s="47">
        <v>350000000</v>
      </c>
      <c r="K365" s="47">
        <v>353000000</v>
      </c>
      <c r="L365" s="47" t="s">
        <v>1952</v>
      </c>
      <c r="M365" s="49">
        <v>2584000000</v>
      </c>
      <c r="N365" s="50"/>
      <c r="O365" s="50"/>
      <c r="P365" s="51"/>
      <c r="Q365" s="52">
        <v>667000000</v>
      </c>
      <c r="R365" s="49">
        <v>-661000000</v>
      </c>
      <c r="S365" s="50"/>
      <c r="T365" s="50"/>
      <c r="U365" s="51"/>
      <c r="V365" s="49">
        <v>-289000000</v>
      </c>
      <c r="W365" s="50"/>
      <c r="X365" s="50"/>
      <c r="Y365" s="50"/>
      <c r="Z365" s="51"/>
      <c r="AA365" s="52">
        <v>150000000</v>
      </c>
      <c r="AB365" s="53">
        <v>2451000000</v>
      </c>
      <c r="AC365" s="49">
        <v>-912000000</v>
      </c>
      <c r="AD365" s="50"/>
      <c r="AE365" s="50"/>
      <c r="AF365" s="50"/>
      <c r="AG365" s="50"/>
      <c r="AH365" s="50"/>
      <c r="AI365" s="50"/>
      <c r="AJ365" s="51"/>
      <c r="AK365" s="49"/>
      <c r="AL365" s="50"/>
      <c r="AM365" s="51"/>
      <c r="AN365" s="49">
        <v>-153000000</v>
      </c>
      <c r="AO365" s="50"/>
      <c r="AP365" s="50"/>
      <c r="AQ365" s="50"/>
      <c r="AR365" s="51"/>
      <c r="AS365" s="54">
        <v>-8000000</v>
      </c>
      <c r="AT365" s="50">
        <v>-21000000</v>
      </c>
      <c r="AU365" s="55">
        <v>-1094000000</v>
      </c>
      <c r="AV365" s="51">
        <v>-588000000</v>
      </c>
      <c r="AW365" s="49">
        <v>-319000000</v>
      </c>
      <c r="AX365" s="51"/>
      <c r="AY365" s="52"/>
      <c r="AZ365" s="54"/>
      <c r="BA365" s="51"/>
      <c r="BB365" s="49">
        <v>-779000000</v>
      </c>
      <c r="BC365" s="50"/>
      <c r="BD365" s="51"/>
      <c r="BE365" s="54">
        <v>93000000</v>
      </c>
      <c r="BF365" s="50">
        <v>-129000000</v>
      </c>
      <c r="BG365" s="55">
        <v>-1722000000</v>
      </c>
      <c r="BH365" s="50">
        <v>-365000000</v>
      </c>
      <c r="BI365" s="51"/>
      <c r="BJ365" s="54">
        <v>-365000000</v>
      </c>
      <c r="BK365" s="50">
        <v>-5000000</v>
      </c>
      <c r="BL365" s="56">
        <v>-370000000</v>
      </c>
    </row>
    <row r="366" spans="1:64" x14ac:dyDescent="0.2">
      <c r="A366" s="47" t="s">
        <v>1120</v>
      </c>
      <c r="B366" s="47" t="s">
        <v>1121</v>
      </c>
      <c r="C366" s="47">
        <v>448874</v>
      </c>
      <c r="D366" s="47" t="s">
        <v>16</v>
      </c>
      <c r="E366" s="47">
        <v>2018</v>
      </c>
      <c r="F366" s="47" t="s">
        <v>1292</v>
      </c>
      <c r="G366" s="48">
        <v>43465</v>
      </c>
      <c r="H366" s="48">
        <v>43517</v>
      </c>
      <c r="I366" s="48">
        <v>43517</v>
      </c>
      <c r="J366" s="47">
        <v>45689000</v>
      </c>
      <c r="K366" s="47">
        <v>46801000</v>
      </c>
      <c r="L366" s="47" t="s">
        <v>1953</v>
      </c>
      <c r="M366" s="49">
        <v>196432000</v>
      </c>
      <c r="N366" s="50"/>
      <c r="O366" s="50"/>
      <c r="P366" s="51"/>
      <c r="Q366" s="52">
        <v>209980000</v>
      </c>
      <c r="R366" s="49">
        <v>93162000</v>
      </c>
      <c r="S366" s="50"/>
      <c r="T366" s="50"/>
      <c r="U366" s="51"/>
      <c r="V366" s="49">
        <v>-64488000</v>
      </c>
      <c r="W366" s="50"/>
      <c r="X366" s="50"/>
      <c r="Y366" s="50"/>
      <c r="Z366" s="51"/>
      <c r="AA366" s="52"/>
      <c r="AB366" s="53">
        <v>435086000</v>
      </c>
      <c r="AC366" s="49">
        <v>-80795000</v>
      </c>
      <c r="AD366" s="50"/>
      <c r="AE366" s="50"/>
      <c r="AF366" s="50"/>
      <c r="AG366" s="50"/>
      <c r="AH366" s="50"/>
      <c r="AI366" s="50"/>
      <c r="AJ366" s="51"/>
      <c r="AK366" s="49"/>
      <c r="AL366" s="50"/>
      <c r="AM366" s="51"/>
      <c r="AN366" s="49">
        <v>3878000</v>
      </c>
      <c r="AO366" s="50"/>
      <c r="AP366" s="50"/>
      <c r="AQ366" s="50"/>
      <c r="AR366" s="51"/>
      <c r="AS366" s="54">
        <v>-119477000</v>
      </c>
      <c r="AT366" s="50"/>
      <c r="AU366" s="55">
        <v>-196394000</v>
      </c>
      <c r="AV366" s="51">
        <v>-62165000</v>
      </c>
      <c r="AW366" s="49">
        <v>-166735000</v>
      </c>
      <c r="AX366" s="51"/>
      <c r="AY366" s="52"/>
      <c r="AZ366" s="54"/>
      <c r="BA366" s="51"/>
      <c r="BB366" s="49"/>
      <c r="BC366" s="50"/>
      <c r="BD366" s="51"/>
      <c r="BE366" s="54">
        <v>22467000</v>
      </c>
      <c r="BF366" s="50"/>
      <c r="BG366" s="55">
        <v>-206433000</v>
      </c>
      <c r="BH366" s="50">
        <v>32259000</v>
      </c>
      <c r="BI366" s="51">
        <v>2292000</v>
      </c>
      <c r="BJ366" s="54">
        <v>34551000</v>
      </c>
      <c r="BK366" s="50">
        <v>-10948000</v>
      </c>
      <c r="BL366" s="56">
        <v>23603000</v>
      </c>
    </row>
    <row r="367" spans="1:64" x14ac:dyDescent="0.2">
      <c r="A367" s="47" t="s">
        <v>1111</v>
      </c>
      <c r="B367" s="47" t="s">
        <v>1112</v>
      </c>
      <c r="C367" s="47">
        <v>72458</v>
      </c>
      <c r="D367" s="47" t="s">
        <v>16</v>
      </c>
      <c r="E367" s="47">
        <v>2018</v>
      </c>
      <c r="F367" s="47" t="s">
        <v>1292</v>
      </c>
      <c r="G367" s="48">
        <v>43496</v>
      </c>
      <c r="H367" s="48">
        <v>43537</v>
      </c>
      <c r="I367" s="48">
        <v>43537</v>
      </c>
      <c r="J367" s="47">
        <v>528600000</v>
      </c>
      <c r="K367" s="47">
        <v>533200000</v>
      </c>
      <c r="L367" s="47" t="s">
        <v>1954</v>
      </c>
      <c r="M367" s="49">
        <v>2930000000</v>
      </c>
      <c r="N367" s="50"/>
      <c r="O367" s="50"/>
      <c r="P367" s="51"/>
      <c r="Q367" s="52">
        <v>2474000000</v>
      </c>
      <c r="R367" s="49">
        <v>549000000</v>
      </c>
      <c r="S367" s="50"/>
      <c r="T367" s="50"/>
      <c r="U367" s="51"/>
      <c r="V367" s="49">
        <v>17000000</v>
      </c>
      <c r="W367" s="50"/>
      <c r="X367" s="50"/>
      <c r="Y367" s="50"/>
      <c r="Z367" s="51"/>
      <c r="AA367" s="52">
        <v>3000000</v>
      </c>
      <c r="AB367" s="53">
        <v>5973000000</v>
      </c>
      <c r="AC367" s="49">
        <v>-3431000000</v>
      </c>
      <c r="AD367" s="50"/>
      <c r="AE367" s="50"/>
      <c r="AF367" s="50"/>
      <c r="AG367" s="50"/>
      <c r="AH367" s="50"/>
      <c r="AI367" s="50"/>
      <c r="AJ367" s="51"/>
      <c r="AK367" s="49"/>
      <c r="AL367" s="50"/>
      <c r="AM367" s="51"/>
      <c r="AN367" s="49">
        <v>0</v>
      </c>
      <c r="AO367" s="50"/>
      <c r="AP367" s="50"/>
      <c r="AQ367" s="50"/>
      <c r="AR367" s="51"/>
      <c r="AS367" s="54">
        <v>15000000</v>
      </c>
      <c r="AT367" s="50"/>
      <c r="AU367" s="55">
        <v>-3416000000</v>
      </c>
      <c r="AV367" s="51">
        <v>-1335000000</v>
      </c>
      <c r="AW367" s="49">
        <v>-281000000</v>
      </c>
      <c r="AX367" s="51"/>
      <c r="AY367" s="52"/>
      <c r="AZ367" s="54"/>
      <c r="BA367" s="51"/>
      <c r="BB367" s="49">
        <v>-2028000000</v>
      </c>
      <c r="BC367" s="50">
        <v>96000000</v>
      </c>
      <c r="BD367" s="51">
        <v>-2124000000</v>
      </c>
      <c r="BE367" s="54"/>
      <c r="BF367" s="50"/>
      <c r="BG367" s="55">
        <v>-3644000000</v>
      </c>
      <c r="BH367" s="50">
        <v>-1087000000</v>
      </c>
      <c r="BI367" s="51"/>
      <c r="BJ367" s="54">
        <v>-1087000000</v>
      </c>
      <c r="BK367" s="50"/>
      <c r="BL367" s="56">
        <v>-1087000000</v>
      </c>
    </row>
    <row r="368" spans="1:64" x14ac:dyDescent="0.2">
      <c r="A368" s="47" t="s">
        <v>1144</v>
      </c>
      <c r="B368" s="47" t="s">
        <v>1145</v>
      </c>
      <c r="C368" s="47">
        <v>249289</v>
      </c>
      <c r="D368" s="47" t="s">
        <v>16</v>
      </c>
      <c r="E368" s="47">
        <v>2018</v>
      </c>
      <c r="F368" s="47" t="s">
        <v>1292</v>
      </c>
      <c r="G368" s="48">
        <v>43496</v>
      </c>
      <c r="H368" s="48">
        <v>43546</v>
      </c>
      <c r="I368" s="48">
        <v>43546</v>
      </c>
      <c r="J368" s="47">
        <v>122900000</v>
      </c>
      <c r="K368" s="47">
        <v>123500000</v>
      </c>
      <c r="L368" s="47" t="s">
        <v>1955</v>
      </c>
      <c r="M368" s="49">
        <v>586400000</v>
      </c>
      <c r="N368" s="50">
        <v>586400000</v>
      </c>
      <c r="O368" s="50"/>
      <c r="P368" s="51"/>
      <c r="Q368" s="52">
        <v>229000000</v>
      </c>
      <c r="R368" s="49">
        <v>96800000</v>
      </c>
      <c r="S368" s="50"/>
      <c r="T368" s="50"/>
      <c r="U368" s="51"/>
      <c r="V368" s="49">
        <v>-380400000</v>
      </c>
      <c r="W368" s="50"/>
      <c r="X368" s="50"/>
      <c r="Y368" s="50"/>
      <c r="Z368" s="51"/>
      <c r="AA368" s="52"/>
      <c r="AB368" s="53">
        <v>531800000</v>
      </c>
      <c r="AC368" s="49">
        <v>-282100000</v>
      </c>
      <c r="AD368" s="50"/>
      <c r="AE368" s="50"/>
      <c r="AF368" s="50"/>
      <c r="AG368" s="50"/>
      <c r="AH368" s="50"/>
      <c r="AI368" s="50"/>
      <c r="AJ368" s="51"/>
      <c r="AK368" s="49">
        <v>394100000</v>
      </c>
      <c r="AL368" s="50"/>
      <c r="AM368" s="51"/>
      <c r="AN368" s="49"/>
      <c r="AO368" s="50"/>
      <c r="AP368" s="50"/>
      <c r="AQ368" s="50"/>
      <c r="AR368" s="51"/>
      <c r="AS368" s="54">
        <v>-141900000</v>
      </c>
      <c r="AT368" s="50"/>
      <c r="AU368" s="55">
        <v>-29900000</v>
      </c>
      <c r="AV368" s="51">
        <v>-263800000</v>
      </c>
      <c r="AW368" s="49">
        <v>-1100000</v>
      </c>
      <c r="AX368" s="51"/>
      <c r="AY368" s="52"/>
      <c r="AZ368" s="54"/>
      <c r="BA368" s="51"/>
      <c r="BB368" s="49">
        <v>-398300000</v>
      </c>
      <c r="BC368" s="50"/>
      <c r="BD368" s="51"/>
      <c r="BE368" s="54">
        <v>-11100000</v>
      </c>
      <c r="BF368" s="50"/>
      <c r="BG368" s="55">
        <v>-674300000</v>
      </c>
      <c r="BH368" s="50">
        <v>-172400000</v>
      </c>
      <c r="BI368" s="51"/>
      <c r="BJ368" s="54">
        <v>-172400000</v>
      </c>
      <c r="BK368" s="50">
        <v>-5700000</v>
      </c>
      <c r="BL368" s="56">
        <v>-178100000</v>
      </c>
    </row>
    <row r="369" spans="1:64" x14ac:dyDescent="0.2">
      <c r="A369" s="47" t="s">
        <v>1147</v>
      </c>
      <c r="B369" s="47" t="s">
        <v>1148</v>
      </c>
      <c r="C369" s="47">
        <v>256569</v>
      </c>
      <c r="D369" s="47" t="s">
        <v>16</v>
      </c>
      <c r="E369" s="47">
        <v>2018</v>
      </c>
      <c r="F369" s="47" t="s">
        <v>1292</v>
      </c>
      <c r="G369" s="48">
        <v>43496</v>
      </c>
      <c r="H369" s="48">
        <v>43558</v>
      </c>
      <c r="I369" s="48">
        <v>43558</v>
      </c>
      <c r="J369" s="47">
        <v>1241153000</v>
      </c>
      <c r="K369" s="47">
        <v>1259252000</v>
      </c>
      <c r="L369" s="47" t="s">
        <v>1956</v>
      </c>
      <c r="M369" s="49">
        <v>3059798000</v>
      </c>
      <c r="N369" s="50"/>
      <c r="O369" s="50"/>
      <c r="P369" s="51"/>
      <c r="Q369" s="52">
        <v>819655000</v>
      </c>
      <c r="R369" s="49">
        <v>53030000</v>
      </c>
      <c r="S369" s="50"/>
      <c r="T369" s="50"/>
      <c r="U369" s="51"/>
      <c r="V369" s="49">
        <v>155976000</v>
      </c>
      <c r="W369" s="50"/>
      <c r="X369" s="50"/>
      <c r="Y369" s="50"/>
      <c r="Z369" s="51"/>
      <c r="AA369" s="52"/>
      <c r="AB369" s="53">
        <v>4088459000</v>
      </c>
      <c r="AC369" s="49">
        <v>-1125139000</v>
      </c>
      <c r="AD369" s="50"/>
      <c r="AE369" s="50"/>
      <c r="AF369" s="50"/>
      <c r="AG369" s="50"/>
      <c r="AH369" s="50"/>
      <c r="AI369" s="50"/>
      <c r="AJ369" s="51"/>
      <c r="AK369" s="49">
        <v>474935000</v>
      </c>
      <c r="AL369" s="50"/>
      <c r="AM369" s="51"/>
      <c r="AN369" s="49"/>
      <c r="AO369" s="50"/>
      <c r="AP369" s="50"/>
      <c r="AQ369" s="50"/>
      <c r="AR369" s="51"/>
      <c r="AS369" s="54">
        <v>26652000</v>
      </c>
      <c r="AT369" s="50"/>
      <c r="AU369" s="55">
        <v>-623552000</v>
      </c>
      <c r="AV369" s="51">
        <v>-922596000</v>
      </c>
      <c r="AW369" s="49">
        <v>-2406997000</v>
      </c>
      <c r="AX369" s="51"/>
      <c r="AY369" s="52"/>
      <c r="AZ369" s="54"/>
      <c r="BA369" s="51"/>
      <c r="BB369" s="49">
        <v>255241000</v>
      </c>
      <c r="BC369" s="50"/>
      <c r="BD369" s="51"/>
      <c r="BE369" s="54">
        <v>-23129000</v>
      </c>
      <c r="BF369" s="50"/>
      <c r="BG369" s="55">
        <v>-3097481000</v>
      </c>
      <c r="BH369" s="50">
        <v>367426000</v>
      </c>
      <c r="BI369" s="51"/>
      <c r="BJ369" s="54">
        <v>367426000</v>
      </c>
      <c r="BK369" s="50">
        <v>-95674000</v>
      </c>
      <c r="BL369" s="56">
        <v>271752000</v>
      </c>
    </row>
    <row r="370" spans="1:64" x14ac:dyDescent="0.2">
      <c r="A370" s="47" t="s">
        <v>1141</v>
      </c>
      <c r="B370" s="47" t="s">
        <v>1142</v>
      </c>
      <c r="C370" s="47">
        <v>372802</v>
      </c>
      <c r="D370" s="47" t="s">
        <v>16</v>
      </c>
      <c r="E370" s="47">
        <v>2018</v>
      </c>
      <c r="F370" s="47" t="s">
        <v>1292</v>
      </c>
      <c r="G370" s="48">
        <v>43465</v>
      </c>
      <c r="H370" s="48">
        <v>43523</v>
      </c>
      <c r="I370" s="48">
        <v>43523</v>
      </c>
      <c r="J370" s="47">
        <v>402000000</v>
      </c>
      <c r="K370" s="47">
        <v>406000000</v>
      </c>
      <c r="L370" s="47" t="s">
        <v>1957</v>
      </c>
      <c r="M370" s="49">
        <v>2938000000</v>
      </c>
      <c r="N370" s="50">
        <v>2938000000</v>
      </c>
      <c r="O370" s="50">
        <v>0</v>
      </c>
      <c r="P370" s="51"/>
      <c r="Q370" s="52">
        <v>2267000000</v>
      </c>
      <c r="R370" s="49">
        <v>-185000000</v>
      </c>
      <c r="S370" s="50">
        <v>181000000</v>
      </c>
      <c r="T370" s="50">
        <v>-379000000</v>
      </c>
      <c r="U370" s="51">
        <v>13000000</v>
      </c>
      <c r="V370" s="49">
        <v>-477000000</v>
      </c>
      <c r="W370" s="50">
        <v>-366000000</v>
      </c>
      <c r="X370" s="50">
        <v>-324000000</v>
      </c>
      <c r="Y370" s="50">
        <v>201000000</v>
      </c>
      <c r="Z370" s="51">
        <v>12000000</v>
      </c>
      <c r="AA370" s="52">
        <v>0</v>
      </c>
      <c r="AB370" s="53">
        <v>4543000000</v>
      </c>
      <c r="AC370" s="49">
        <v>-708000000</v>
      </c>
      <c r="AD370" s="50">
        <v>50000000</v>
      </c>
      <c r="AE370" s="50">
        <v>50000000</v>
      </c>
      <c r="AF370" s="50"/>
      <c r="AG370" s="50">
        <v>-758000000</v>
      </c>
      <c r="AH370" s="50">
        <v>-758000000</v>
      </c>
      <c r="AI370" s="50"/>
      <c r="AJ370" s="51"/>
      <c r="AK370" s="49"/>
      <c r="AL370" s="50"/>
      <c r="AM370" s="51"/>
      <c r="AN370" s="49">
        <v>-536000000</v>
      </c>
      <c r="AO370" s="50"/>
      <c r="AP370" s="50"/>
      <c r="AQ370" s="50"/>
      <c r="AR370" s="51">
        <v>-536000000</v>
      </c>
      <c r="AS370" s="54">
        <v>-9000000</v>
      </c>
      <c r="AT370" s="50"/>
      <c r="AU370" s="55">
        <v>-1253000000</v>
      </c>
      <c r="AV370" s="51">
        <v>-266000000</v>
      </c>
      <c r="AW370" s="49">
        <v>-1556000000</v>
      </c>
      <c r="AX370" s="51"/>
      <c r="AY370" s="52">
        <v>-1556000000</v>
      </c>
      <c r="AZ370" s="54">
        <v>-7306000000</v>
      </c>
      <c r="BA370" s="51">
        <v>5750000000</v>
      </c>
      <c r="BB370" s="49">
        <v>-364000000</v>
      </c>
      <c r="BC370" s="50">
        <v>136000000</v>
      </c>
      <c r="BD370" s="51">
        <v>-500000000</v>
      </c>
      <c r="BE370" s="54">
        <v>-51000000</v>
      </c>
      <c r="BF370" s="50"/>
      <c r="BG370" s="55">
        <v>-2237000000</v>
      </c>
      <c r="BH370" s="50">
        <v>1053000000</v>
      </c>
      <c r="BI370" s="51"/>
      <c r="BJ370" s="54">
        <v>1053000000</v>
      </c>
      <c r="BK370" s="50">
        <v>-297000000</v>
      </c>
      <c r="BL370" s="56">
        <v>756000000</v>
      </c>
    </row>
    <row r="371" spans="1:64" x14ac:dyDescent="0.2">
      <c r="A371" s="47" t="s">
        <v>1099</v>
      </c>
      <c r="B371" s="47" t="s">
        <v>1100</v>
      </c>
      <c r="C371" s="47">
        <v>515267</v>
      </c>
      <c r="D371" s="47" t="s">
        <v>16</v>
      </c>
      <c r="E371" s="47">
        <v>2018</v>
      </c>
      <c r="F371" s="47" t="s">
        <v>1292</v>
      </c>
      <c r="G371" s="48">
        <v>43465</v>
      </c>
      <c r="H371" s="48">
        <v>43503</v>
      </c>
      <c r="I371" s="48">
        <v>43503</v>
      </c>
      <c r="J371" s="47">
        <v>849744152</v>
      </c>
      <c r="K371" s="47">
        <v>858290174</v>
      </c>
      <c r="L371" s="47" t="s">
        <v>1958</v>
      </c>
      <c r="M371" s="49">
        <v>2888000000</v>
      </c>
      <c r="N371" s="50"/>
      <c r="O371" s="50"/>
      <c r="P371" s="51"/>
      <c r="Q371" s="52">
        <v>6486000000</v>
      </c>
      <c r="R371" s="49">
        <v>2006000000</v>
      </c>
      <c r="S371" s="50"/>
      <c r="T371" s="50"/>
      <c r="U371" s="51"/>
      <c r="V371" s="49">
        <v>-7481000000</v>
      </c>
      <c r="W371" s="50"/>
      <c r="X371" s="50"/>
      <c r="Y371" s="50"/>
      <c r="Z371" s="51"/>
      <c r="AA371" s="52"/>
      <c r="AB371" s="53">
        <v>3899000000</v>
      </c>
      <c r="AC371" s="49">
        <v>-5668000000</v>
      </c>
      <c r="AD371" s="50"/>
      <c r="AE371" s="50"/>
      <c r="AF371" s="50"/>
      <c r="AG371" s="50"/>
      <c r="AH371" s="50"/>
      <c r="AI371" s="50"/>
      <c r="AJ371" s="51"/>
      <c r="AK371" s="49"/>
      <c r="AL371" s="50"/>
      <c r="AM371" s="51"/>
      <c r="AN371" s="49">
        <v>-338000000</v>
      </c>
      <c r="AO371" s="50"/>
      <c r="AP371" s="50"/>
      <c r="AQ371" s="50"/>
      <c r="AR371" s="51"/>
      <c r="AS371" s="54">
        <v>5427000000</v>
      </c>
      <c r="AT371" s="50"/>
      <c r="AU371" s="55">
        <v>-579000000</v>
      </c>
      <c r="AV371" s="51">
        <v>0</v>
      </c>
      <c r="AW371" s="49">
        <v>-1855000000</v>
      </c>
      <c r="AX371" s="51"/>
      <c r="AY371" s="52"/>
      <c r="AZ371" s="54"/>
      <c r="BA371" s="51"/>
      <c r="BB371" s="49">
        <v>-1071000000</v>
      </c>
      <c r="BC371" s="50"/>
      <c r="BD371" s="51">
        <v>-1071000000</v>
      </c>
      <c r="BE371" s="54">
        <v>-410000000</v>
      </c>
      <c r="BF371" s="50"/>
      <c r="BG371" s="55">
        <v>-3336000000</v>
      </c>
      <c r="BH371" s="50">
        <v>-16000000</v>
      </c>
      <c r="BI371" s="51"/>
      <c r="BJ371" s="54">
        <v>-16000000</v>
      </c>
      <c r="BK371" s="50"/>
      <c r="BL371" s="56">
        <v>-16000000</v>
      </c>
    </row>
    <row r="372" spans="1:64" x14ac:dyDescent="0.2">
      <c r="A372" s="47" t="s">
        <v>1108</v>
      </c>
      <c r="B372" s="47" t="s">
        <v>1109</v>
      </c>
      <c r="C372" s="47">
        <v>331230</v>
      </c>
      <c r="D372" s="47" t="s">
        <v>16</v>
      </c>
      <c r="E372" s="47">
        <v>2019</v>
      </c>
      <c r="F372" s="47" t="s">
        <v>1292</v>
      </c>
      <c r="G372" s="48">
        <v>43646</v>
      </c>
      <c r="H372" s="48">
        <v>43692</v>
      </c>
      <c r="I372" s="48">
        <v>43692</v>
      </c>
      <c r="J372" s="47">
        <v>289400000</v>
      </c>
      <c r="K372" s="47">
        <v>290800000</v>
      </c>
      <c r="L372" s="47" t="s">
        <v>1959</v>
      </c>
      <c r="M372" s="49">
        <v>643400000</v>
      </c>
      <c r="N372" s="50"/>
      <c r="O372" s="50"/>
      <c r="P372" s="51"/>
      <c r="Q372" s="52">
        <v>268200000</v>
      </c>
      <c r="R372" s="49">
        <v>153400000</v>
      </c>
      <c r="S372" s="50">
        <v>84800000</v>
      </c>
      <c r="T372" s="50">
        <v>34500000</v>
      </c>
      <c r="U372" s="51">
        <v>34100000</v>
      </c>
      <c r="V372" s="49">
        <v>-273300000</v>
      </c>
      <c r="W372" s="50">
        <v>25700000</v>
      </c>
      <c r="X372" s="50">
        <v>-104700000</v>
      </c>
      <c r="Y372" s="50">
        <v>-39800000</v>
      </c>
      <c r="Z372" s="51">
        <v>-154500000</v>
      </c>
      <c r="AA372" s="52"/>
      <c r="AB372" s="53">
        <v>791700000</v>
      </c>
      <c r="AC372" s="49">
        <v>-274200000</v>
      </c>
      <c r="AD372" s="50"/>
      <c r="AE372" s="50"/>
      <c r="AF372" s="50"/>
      <c r="AG372" s="50">
        <v>-274200000</v>
      </c>
      <c r="AH372" s="50">
        <v>-274200000</v>
      </c>
      <c r="AI372" s="50"/>
      <c r="AJ372" s="51"/>
      <c r="AK372" s="49">
        <v>-256500000</v>
      </c>
      <c r="AL372" s="50">
        <v>159000000</v>
      </c>
      <c r="AM372" s="51">
        <v>-415500000</v>
      </c>
      <c r="AN372" s="49">
        <v>-43500000</v>
      </c>
      <c r="AO372" s="50"/>
      <c r="AP372" s="50"/>
      <c r="AQ372" s="50"/>
      <c r="AR372" s="51">
        <v>-43500000</v>
      </c>
      <c r="AS372" s="54">
        <v>0</v>
      </c>
      <c r="AT372" s="50"/>
      <c r="AU372" s="55">
        <v>-574200000</v>
      </c>
      <c r="AV372" s="51">
        <v>-390700000</v>
      </c>
      <c r="AW372" s="49">
        <v>-2500000</v>
      </c>
      <c r="AX372" s="51"/>
      <c r="AY372" s="52">
        <v>-2500000</v>
      </c>
      <c r="AZ372" s="54">
        <v>-2500000</v>
      </c>
      <c r="BA372" s="51">
        <v>0</v>
      </c>
      <c r="BB372" s="49">
        <v>-64700000</v>
      </c>
      <c r="BC372" s="50">
        <v>35300000</v>
      </c>
      <c r="BD372" s="51">
        <v>-100000000</v>
      </c>
      <c r="BE372" s="54">
        <v>-27000000</v>
      </c>
      <c r="BF372" s="50"/>
      <c r="BG372" s="55">
        <v>-484900000</v>
      </c>
      <c r="BH372" s="50">
        <v>-267400000</v>
      </c>
      <c r="BI372" s="51"/>
      <c r="BJ372" s="54">
        <v>-267400000</v>
      </c>
      <c r="BK372" s="50">
        <v>-6800000</v>
      </c>
      <c r="BL372" s="56">
        <v>-274200000</v>
      </c>
    </row>
    <row r="373" spans="1:64" x14ac:dyDescent="0.2">
      <c r="A373" s="47" t="s">
        <v>1102</v>
      </c>
      <c r="B373" s="47" t="s">
        <v>1103</v>
      </c>
      <c r="C373" s="47">
        <v>378221</v>
      </c>
      <c r="D373" s="47" t="s">
        <v>16</v>
      </c>
      <c r="E373" s="47">
        <v>2018</v>
      </c>
      <c r="F373" s="47" t="s">
        <v>1292</v>
      </c>
      <c r="G373" s="48">
        <v>43465</v>
      </c>
      <c r="H373" s="48">
        <v>43509</v>
      </c>
      <c r="I373" s="48">
        <v>43509</v>
      </c>
      <c r="J373" s="47">
        <v>242200000</v>
      </c>
      <c r="K373" s="47">
        <v>246900000</v>
      </c>
      <c r="L373" s="47" t="s">
        <v>1960</v>
      </c>
      <c r="M373" s="49">
        <v>1768700000</v>
      </c>
      <c r="N373" s="50"/>
      <c r="O373" s="50"/>
      <c r="P373" s="51"/>
      <c r="Q373" s="52">
        <v>159500000</v>
      </c>
      <c r="R373" s="49">
        <v>17100000</v>
      </c>
      <c r="S373" s="50"/>
      <c r="T373" s="50"/>
      <c r="U373" s="51"/>
      <c r="V373" s="49">
        <v>-325400000</v>
      </c>
      <c r="W373" s="50"/>
      <c r="X373" s="50"/>
      <c r="Y373" s="50"/>
      <c r="Z373" s="51"/>
      <c r="AA373" s="52"/>
      <c r="AB373" s="53">
        <v>1619900000</v>
      </c>
      <c r="AC373" s="49">
        <v>-168500000</v>
      </c>
      <c r="AD373" s="50"/>
      <c r="AE373" s="50"/>
      <c r="AF373" s="50"/>
      <c r="AG373" s="50"/>
      <c r="AH373" s="50"/>
      <c r="AI373" s="50"/>
      <c r="AJ373" s="51"/>
      <c r="AK373" s="49">
        <v>-771600000</v>
      </c>
      <c r="AL373" s="50"/>
      <c r="AM373" s="51"/>
      <c r="AN373" s="49"/>
      <c r="AO373" s="50"/>
      <c r="AP373" s="50"/>
      <c r="AQ373" s="50"/>
      <c r="AR373" s="51"/>
      <c r="AS373" s="54">
        <v>64600000</v>
      </c>
      <c r="AT373" s="50"/>
      <c r="AU373" s="55">
        <v>-875500000</v>
      </c>
      <c r="AV373" s="51">
        <v>-694300000</v>
      </c>
      <c r="AW373" s="49"/>
      <c r="AX373" s="51"/>
      <c r="AY373" s="52"/>
      <c r="AZ373" s="54"/>
      <c r="BA373" s="51"/>
      <c r="BB373" s="49">
        <v>-1015600000</v>
      </c>
      <c r="BC373" s="50"/>
      <c r="BD373" s="51"/>
      <c r="BE373" s="54">
        <v>470400000</v>
      </c>
      <c r="BF373" s="50"/>
      <c r="BG373" s="55">
        <v>-1239500000</v>
      </c>
      <c r="BH373" s="50">
        <v>-495100000</v>
      </c>
      <c r="BI373" s="51"/>
      <c r="BJ373" s="54">
        <v>-495100000</v>
      </c>
      <c r="BK373" s="50">
        <v>-15400000</v>
      </c>
      <c r="BL373" s="56">
        <v>-510500000</v>
      </c>
    </row>
    <row r="374" spans="1:64" x14ac:dyDescent="0.2">
      <c r="A374" s="47" t="s">
        <v>1150</v>
      </c>
      <c r="B374" s="47" t="s">
        <v>1151</v>
      </c>
      <c r="C374" s="47">
        <v>378228</v>
      </c>
      <c r="D374" s="47" t="s">
        <v>16</v>
      </c>
      <c r="E374" s="47">
        <v>2018</v>
      </c>
      <c r="F374" s="47" t="s">
        <v>1292</v>
      </c>
      <c r="G374" s="48">
        <v>43465</v>
      </c>
      <c r="H374" s="48">
        <v>43517</v>
      </c>
      <c r="I374" s="48">
        <v>43517</v>
      </c>
      <c r="J374" s="47">
        <v>122651000</v>
      </c>
      <c r="K374" s="47">
        <v>123471000</v>
      </c>
      <c r="L374" s="47" t="s">
        <v>1961</v>
      </c>
      <c r="M374" s="49">
        <v>532357000</v>
      </c>
      <c r="N374" s="50"/>
      <c r="O374" s="50"/>
      <c r="P374" s="51"/>
      <c r="Q374" s="52">
        <v>177351000</v>
      </c>
      <c r="R374" s="49">
        <v>40241000</v>
      </c>
      <c r="S374" s="50"/>
      <c r="T374" s="50"/>
      <c r="U374" s="51"/>
      <c r="V374" s="49">
        <v>-55555000</v>
      </c>
      <c r="W374" s="50"/>
      <c r="X374" s="50"/>
      <c r="Y374" s="50"/>
      <c r="Z374" s="51"/>
      <c r="AA374" s="52"/>
      <c r="AB374" s="53">
        <v>694394000</v>
      </c>
      <c r="AC374" s="49">
        <v>-276314000</v>
      </c>
      <c r="AD374" s="50"/>
      <c r="AE374" s="50"/>
      <c r="AF374" s="50"/>
      <c r="AG374" s="50"/>
      <c r="AH374" s="50"/>
      <c r="AI374" s="50"/>
      <c r="AJ374" s="51"/>
      <c r="AK374" s="49"/>
      <c r="AL374" s="50"/>
      <c r="AM374" s="51"/>
      <c r="AN374" s="49"/>
      <c r="AO374" s="50"/>
      <c r="AP374" s="50"/>
      <c r="AQ374" s="50"/>
      <c r="AR374" s="51"/>
      <c r="AS374" s="54">
        <v>0</v>
      </c>
      <c r="AT374" s="50"/>
      <c r="AU374" s="55">
        <v>-276314000</v>
      </c>
      <c r="AV374" s="51">
        <v>-147087000</v>
      </c>
      <c r="AW374" s="49">
        <v>-21996000</v>
      </c>
      <c r="AX374" s="51"/>
      <c r="AY374" s="52"/>
      <c r="AZ374" s="54"/>
      <c r="BA374" s="51"/>
      <c r="BB374" s="49">
        <v>-270133000</v>
      </c>
      <c r="BC374" s="50"/>
      <c r="BD374" s="51"/>
      <c r="BE374" s="54">
        <v>-1713000</v>
      </c>
      <c r="BF374" s="50"/>
      <c r="BG374" s="55">
        <v>-440929000</v>
      </c>
      <c r="BH374" s="50">
        <v>-22849000</v>
      </c>
      <c r="BI374" s="51"/>
      <c r="BJ374" s="54">
        <v>-22849000</v>
      </c>
      <c r="BK374" s="50"/>
      <c r="BL374" s="56">
        <v>-22849000</v>
      </c>
    </row>
    <row r="375" spans="1:64" x14ac:dyDescent="0.2">
      <c r="A375" s="47" t="s">
        <v>1162</v>
      </c>
      <c r="B375" s="47" t="s">
        <v>1163</v>
      </c>
      <c r="C375" s="47">
        <v>138054</v>
      </c>
      <c r="D375" s="47" t="s">
        <v>16</v>
      </c>
      <c r="E375" s="47">
        <v>2018</v>
      </c>
      <c r="F375" s="47" t="s">
        <v>1292</v>
      </c>
      <c r="G375" s="48">
        <v>43373</v>
      </c>
      <c r="H375" s="48">
        <v>43417</v>
      </c>
      <c r="I375" s="48">
        <v>43417</v>
      </c>
      <c r="J375" s="47">
        <v>365000000</v>
      </c>
      <c r="K375" s="47">
        <v>369000000</v>
      </c>
      <c r="L375" s="47" t="s">
        <v>1962</v>
      </c>
      <c r="M375" s="49">
        <v>3027000000</v>
      </c>
      <c r="N375" s="50"/>
      <c r="O375" s="50"/>
      <c r="P375" s="51"/>
      <c r="Q375" s="52">
        <v>943000000</v>
      </c>
      <c r="R375" s="49">
        <v>-721000000</v>
      </c>
      <c r="S375" s="50"/>
      <c r="T375" s="50"/>
      <c r="U375" s="51"/>
      <c r="V375" s="49">
        <v>-286000000</v>
      </c>
      <c r="W375" s="50"/>
      <c r="X375" s="50"/>
      <c r="Y375" s="50"/>
      <c r="Z375" s="51"/>
      <c r="AA375" s="52"/>
      <c r="AB375" s="53">
        <v>2963000000</v>
      </c>
      <c r="AC375" s="49">
        <v>-1200000000</v>
      </c>
      <c r="AD375" s="50"/>
      <c r="AE375" s="50"/>
      <c r="AF375" s="50"/>
      <c r="AG375" s="50"/>
      <c r="AH375" s="50"/>
      <c r="AI375" s="50"/>
      <c r="AJ375" s="51"/>
      <c r="AK375" s="49">
        <v>-5000000</v>
      </c>
      <c r="AL375" s="50"/>
      <c r="AM375" s="51"/>
      <c r="AN375" s="49">
        <v>-677000000</v>
      </c>
      <c r="AO375" s="50"/>
      <c r="AP375" s="50"/>
      <c r="AQ375" s="50"/>
      <c r="AR375" s="51"/>
      <c r="AS375" s="54">
        <v>-24000000</v>
      </c>
      <c r="AT375" s="50"/>
      <c r="AU375" s="55">
        <v>-1906000000</v>
      </c>
      <c r="AV375" s="51">
        <v>-431000000</v>
      </c>
      <c r="AW375" s="49">
        <v>-332000000</v>
      </c>
      <c r="AX375" s="51"/>
      <c r="AY375" s="52"/>
      <c r="AZ375" s="54"/>
      <c r="BA375" s="51"/>
      <c r="BB375" s="49">
        <v>-427000000</v>
      </c>
      <c r="BC375" s="50"/>
      <c r="BD375" s="51"/>
      <c r="BE375" s="54">
        <v>88000000</v>
      </c>
      <c r="BF375" s="50"/>
      <c r="BG375" s="55">
        <v>-1102000000</v>
      </c>
      <c r="BH375" s="50">
        <v>-45000000</v>
      </c>
      <c r="BI375" s="51"/>
      <c r="BJ375" s="54">
        <v>-45000000</v>
      </c>
      <c r="BK375" s="50">
        <v>-3000000</v>
      </c>
      <c r="BL375" s="56">
        <v>-48000000</v>
      </c>
    </row>
    <row r="376" spans="1:64" x14ac:dyDescent="0.2">
      <c r="A376" s="47" t="s">
        <v>1105</v>
      </c>
      <c r="B376" s="47" t="s">
        <v>1106</v>
      </c>
      <c r="C376" s="47">
        <v>372538</v>
      </c>
      <c r="D376" s="47" t="s">
        <v>16</v>
      </c>
      <c r="E376" s="47">
        <v>2017</v>
      </c>
      <c r="F376" s="47" t="s">
        <v>1292</v>
      </c>
      <c r="G376" s="48">
        <v>43190</v>
      </c>
      <c r="H376" s="48">
        <v>43237</v>
      </c>
      <c r="I376" s="48">
        <v>43237</v>
      </c>
      <c r="J376" s="47">
        <v>110210000</v>
      </c>
      <c r="K376" s="47">
        <v>112864000</v>
      </c>
      <c r="L376" s="47" t="s">
        <v>1963</v>
      </c>
      <c r="M376" s="49">
        <v>173533000</v>
      </c>
      <c r="N376" s="50"/>
      <c r="O376" s="50"/>
      <c r="P376" s="51"/>
      <c r="Q376" s="52">
        <v>32202000</v>
      </c>
      <c r="R376" s="49">
        <v>324668000</v>
      </c>
      <c r="S376" s="50"/>
      <c r="T376" s="50"/>
      <c r="U376" s="51"/>
      <c r="V376" s="49">
        <v>-177374000</v>
      </c>
      <c r="W376" s="50"/>
      <c r="X376" s="50"/>
      <c r="Y376" s="50"/>
      <c r="Z376" s="51"/>
      <c r="AA376" s="52"/>
      <c r="AB376" s="53">
        <v>353029000</v>
      </c>
      <c r="AC376" s="49">
        <v>-87522000</v>
      </c>
      <c r="AD376" s="50"/>
      <c r="AE376" s="50"/>
      <c r="AF376" s="50"/>
      <c r="AG376" s="50"/>
      <c r="AH376" s="50"/>
      <c r="AI376" s="50"/>
      <c r="AJ376" s="51"/>
      <c r="AK376" s="49">
        <v>241012000</v>
      </c>
      <c r="AL376" s="50"/>
      <c r="AM376" s="51"/>
      <c r="AN376" s="49">
        <v>-9401000</v>
      </c>
      <c r="AO376" s="50"/>
      <c r="AP376" s="50"/>
      <c r="AQ376" s="50"/>
      <c r="AR376" s="51"/>
      <c r="AS376" s="54">
        <v>-374998000</v>
      </c>
      <c r="AT376" s="50"/>
      <c r="AU376" s="55">
        <v>-230909000</v>
      </c>
      <c r="AV376" s="51"/>
      <c r="AW376" s="49"/>
      <c r="AX376" s="51"/>
      <c r="AY376" s="52"/>
      <c r="AZ376" s="54"/>
      <c r="BA376" s="51"/>
      <c r="BB376" s="49">
        <v>-154792000</v>
      </c>
      <c r="BC376" s="50"/>
      <c r="BD376" s="51">
        <v>-154792000</v>
      </c>
      <c r="BE376" s="54">
        <v>-126675000</v>
      </c>
      <c r="BF376" s="50"/>
      <c r="BG376" s="55">
        <v>-281467000</v>
      </c>
      <c r="BH376" s="50">
        <v>-159347000</v>
      </c>
      <c r="BI376" s="51"/>
      <c r="BJ376" s="54">
        <v>-159347000</v>
      </c>
      <c r="BK376" s="50">
        <v>24924000</v>
      </c>
      <c r="BL376" s="56">
        <v>-134423000</v>
      </c>
    </row>
    <row r="377" spans="1:64" x14ac:dyDescent="0.2">
      <c r="A377" s="47" t="s">
        <v>1156</v>
      </c>
      <c r="B377" s="47" t="s">
        <v>1157</v>
      </c>
      <c r="C377" s="47">
        <v>30388</v>
      </c>
      <c r="D377" s="47" t="s">
        <v>16</v>
      </c>
      <c r="E377" s="47">
        <v>2018</v>
      </c>
      <c r="F377" s="47" t="s">
        <v>1292</v>
      </c>
      <c r="G377" s="48">
        <v>43465</v>
      </c>
      <c r="H377" s="48">
        <v>43517</v>
      </c>
      <c r="I377" s="48">
        <v>43517</v>
      </c>
      <c r="J377" s="47">
        <v>754326000</v>
      </c>
      <c r="K377" s="47">
        <v>772686000</v>
      </c>
      <c r="L377" s="47" t="s">
        <v>1964</v>
      </c>
      <c r="M377" s="49">
        <v>1205596000</v>
      </c>
      <c r="N377" s="50"/>
      <c r="O377" s="50"/>
      <c r="P377" s="51"/>
      <c r="Q377" s="52">
        <v>425498000</v>
      </c>
      <c r="R377" s="49">
        <v>-380705000</v>
      </c>
      <c r="S377" s="50"/>
      <c r="T377" s="50"/>
      <c r="U377" s="51"/>
      <c r="V377" s="49">
        <v>89322000</v>
      </c>
      <c r="W377" s="50"/>
      <c r="X377" s="50"/>
      <c r="Y377" s="50"/>
      <c r="Z377" s="51"/>
      <c r="AA377" s="52"/>
      <c r="AB377" s="53">
        <v>1339711000</v>
      </c>
      <c r="AC377" s="49">
        <v>-470864000</v>
      </c>
      <c r="AD377" s="50"/>
      <c r="AE377" s="50"/>
      <c r="AF377" s="50"/>
      <c r="AG377" s="50"/>
      <c r="AH377" s="50"/>
      <c r="AI377" s="50"/>
      <c r="AJ377" s="51"/>
      <c r="AK377" s="49">
        <v>-1546077000</v>
      </c>
      <c r="AL377" s="50"/>
      <c r="AM377" s="51"/>
      <c r="AN377" s="49">
        <v>-33572000</v>
      </c>
      <c r="AO377" s="50"/>
      <c r="AP377" s="50"/>
      <c r="AQ377" s="50"/>
      <c r="AR377" s="51"/>
      <c r="AS377" s="54">
        <v>-5000000</v>
      </c>
      <c r="AT377" s="50"/>
      <c r="AU377" s="55">
        <v>-2055513000</v>
      </c>
      <c r="AV377" s="51"/>
      <c r="AW377" s="49">
        <v>1246409000</v>
      </c>
      <c r="AX377" s="51"/>
      <c r="AY377" s="52"/>
      <c r="AZ377" s="54"/>
      <c r="BA377" s="51"/>
      <c r="BB377" s="49">
        <v>32703000</v>
      </c>
      <c r="BC377" s="50">
        <v>32703000</v>
      </c>
      <c r="BD377" s="51"/>
      <c r="BE377" s="54">
        <v>-300996000</v>
      </c>
      <c r="BF377" s="50"/>
      <c r="BG377" s="55">
        <v>978116000</v>
      </c>
      <c r="BH377" s="50">
        <v>262314000</v>
      </c>
      <c r="BI377" s="51"/>
      <c r="BJ377" s="54">
        <v>262314000</v>
      </c>
      <c r="BK377" s="50">
        <v>-14296000</v>
      </c>
      <c r="BL377" s="56">
        <v>248018000</v>
      </c>
    </row>
    <row r="378" spans="1:64" x14ac:dyDescent="0.2">
      <c r="A378" s="47" t="s">
        <v>1123</v>
      </c>
      <c r="B378" s="47" t="s">
        <v>1124</v>
      </c>
      <c r="C378" s="47">
        <v>252464</v>
      </c>
      <c r="D378" s="47" t="s">
        <v>16</v>
      </c>
      <c r="E378" s="47">
        <v>2018</v>
      </c>
      <c r="F378" s="47" t="s">
        <v>1292</v>
      </c>
      <c r="G378" s="48">
        <v>43465</v>
      </c>
      <c r="H378" s="48">
        <v>43518</v>
      </c>
      <c r="I378" s="48">
        <v>43518</v>
      </c>
      <c r="J378" s="47">
        <v>970000000</v>
      </c>
      <c r="K378" s="47">
        <v>990000000</v>
      </c>
      <c r="L378" s="47" t="s">
        <v>1965</v>
      </c>
      <c r="M378" s="49">
        <v>5580000000</v>
      </c>
      <c r="N378" s="50"/>
      <c r="O378" s="50"/>
      <c r="P378" s="51"/>
      <c r="Q378" s="52">
        <v>908000000</v>
      </c>
      <c r="R378" s="49">
        <v>170000000</v>
      </c>
      <c r="S378" s="50"/>
      <c r="T378" s="50"/>
      <c r="U378" s="51"/>
      <c r="V378" s="49">
        <v>531000000</v>
      </c>
      <c r="W378" s="50"/>
      <c r="X378" s="50"/>
      <c r="Y378" s="50"/>
      <c r="Z378" s="51"/>
      <c r="AA378" s="52"/>
      <c r="AB378" s="53">
        <v>7189000000</v>
      </c>
      <c r="AC378" s="49">
        <v>-1122000000</v>
      </c>
      <c r="AD378" s="50"/>
      <c r="AE378" s="50"/>
      <c r="AF378" s="50"/>
      <c r="AG378" s="50"/>
      <c r="AH378" s="50"/>
      <c r="AI378" s="50"/>
      <c r="AJ378" s="51"/>
      <c r="AK378" s="49"/>
      <c r="AL378" s="50"/>
      <c r="AM378" s="51"/>
      <c r="AN378" s="49"/>
      <c r="AO378" s="50"/>
      <c r="AP378" s="50"/>
      <c r="AQ378" s="50"/>
      <c r="AR378" s="51"/>
      <c r="AS378" s="54">
        <v>1044000000</v>
      </c>
      <c r="AT378" s="50"/>
      <c r="AU378" s="55">
        <v>-78000000</v>
      </c>
      <c r="AV378" s="51">
        <v>-2555000000</v>
      </c>
      <c r="AW378" s="49">
        <v>1000000000</v>
      </c>
      <c r="AX378" s="51"/>
      <c r="AY378" s="52"/>
      <c r="AZ378" s="54"/>
      <c r="BA378" s="51"/>
      <c r="BB378" s="49">
        <v>-4727000000</v>
      </c>
      <c r="BC378" s="50"/>
      <c r="BD378" s="51"/>
      <c r="BE378" s="54">
        <v>-47000000</v>
      </c>
      <c r="BF378" s="50"/>
      <c r="BG378" s="55">
        <v>-6329000000</v>
      </c>
      <c r="BH378" s="50">
        <v>782000000</v>
      </c>
      <c r="BI378" s="51"/>
      <c r="BJ378" s="54">
        <v>782000000</v>
      </c>
      <c r="BK378" s="50"/>
      <c r="BL378" s="56">
        <v>782000000</v>
      </c>
    </row>
    <row r="379" spans="1:64" x14ac:dyDescent="0.2">
      <c r="A379" s="47" t="s">
        <v>1159</v>
      </c>
      <c r="B379" s="47" t="s">
        <v>1160</v>
      </c>
      <c r="C379" s="47">
        <v>693134</v>
      </c>
      <c r="D379" s="47" t="s">
        <v>16</v>
      </c>
      <c r="E379" s="47">
        <v>2018</v>
      </c>
      <c r="F379" s="47" t="s">
        <v>1292</v>
      </c>
      <c r="G379" s="48">
        <v>43465</v>
      </c>
      <c r="H379" s="48">
        <v>43516</v>
      </c>
      <c r="I379" s="48">
        <v>43516</v>
      </c>
      <c r="J379" s="47">
        <v>38445000</v>
      </c>
      <c r="K379" s="47">
        <v>40123000</v>
      </c>
      <c r="L379" s="47" t="s">
        <v>1966</v>
      </c>
      <c r="M379" s="49">
        <v>147462000</v>
      </c>
      <c r="N379" s="50"/>
      <c r="O379" s="50"/>
      <c r="P379" s="51"/>
      <c r="Q379" s="52">
        <v>61759000</v>
      </c>
      <c r="R379" s="49">
        <v>49957000</v>
      </c>
      <c r="S379" s="50"/>
      <c r="T379" s="50"/>
      <c r="U379" s="51"/>
      <c r="V379" s="49">
        <v>-8975000</v>
      </c>
      <c r="W379" s="50"/>
      <c r="X379" s="50"/>
      <c r="Y379" s="50"/>
      <c r="Z379" s="51"/>
      <c r="AA379" s="52"/>
      <c r="AB379" s="53">
        <v>250203000</v>
      </c>
      <c r="AC379" s="49">
        <v>-27424000</v>
      </c>
      <c r="AD379" s="50"/>
      <c r="AE379" s="50"/>
      <c r="AF379" s="50"/>
      <c r="AG379" s="50"/>
      <c r="AH379" s="50"/>
      <c r="AI379" s="50"/>
      <c r="AJ379" s="51"/>
      <c r="AK379" s="49">
        <v>-34420000</v>
      </c>
      <c r="AL379" s="50"/>
      <c r="AM379" s="51"/>
      <c r="AN379" s="49">
        <v>-178093000</v>
      </c>
      <c r="AO379" s="50"/>
      <c r="AP379" s="50"/>
      <c r="AQ379" s="50"/>
      <c r="AR379" s="51"/>
      <c r="AS379" s="54">
        <v>1682000</v>
      </c>
      <c r="AT379" s="50"/>
      <c r="AU379" s="55">
        <v>-238255000</v>
      </c>
      <c r="AV379" s="51"/>
      <c r="AW379" s="49">
        <v>0</v>
      </c>
      <c r="AX379" s="51"/>
      <c r="AY379" s="52"/>
      <c r="AZ379" s="54"/>
      <c r="BA379" s="51"/>
      <c r="BB379" s="49">
        <v>-63595000</v>
      </c>
      <c r="BC379" s="50">
        <v>82958000</v>
      </c>
      <c r="BD379" s="51">
        <v>-146553000</v>
      </c>
      <c r="BE379" s="54"/>
      <c r="BF379" s="50"/>
      <c r="BG379" s="55">
        <v>-63595000</v>
      </c>
      <c r="BH379" s="50">
        <v>-51647000</v>
      </c>
      <c r="BI379" s="51"/>
      <c r="BJ379" s="54">
        <v>-51647000</v>
      </c>
      <c r="BK379" s="50"/>
      <c r="BL379" s="56">
        <v>-51647000</v>
      </c>
    </row>
    <row r="380" spans="1:64" x14ac:dyDescent="0.2">
      <c r="A380" s="47" t="s">
        <v>1171</v>
      </c>
      <c r="B380" s="47" t="s">
        <v>1172</v>
      </c>
      <c r="C380" s="47">
        <v>80553</v>
      </c>
      <c r="D380" s="47" t="s">
        <v>16</v>
      </c>
      <c r="E380" s="47">
        <v>2018</v>
      </c>
      <c r="F380" s="47" t="s">
        <v>1292</v>
      </c>
      <c r="G380" s="48">
        <v>43465</v>
      </c>
      <c r="H380" s="48">
        <v>43521</v>
      </c>
      <c r="I380" s="48">
        <v>43521</v>
      </c>
      <c r="J380" s="47">
        <v>445815000</v>
      </c>
      <c r="K380" s="47">
        <v>445815000</v>
      </c>
      <c r="L380" s="47" t="s">
        <v>1967</v>
      </c>
      <c r="M380" s="49">
        <v>-46302000</v>
      </c>
      <c r="N380" s="50"/>
      <c r="O380" s="50"/>
      <c r="P380" s="51"/>
      <c r="Q380" s="52">
        <v>181768000</v>
      </c>
      <c r="R380" s="49">
        <v>-203333000</v>
      </c>
      <c r="S380" s="50"/>
      <c r="T380" s="50"/>
      <c r="U380" s="51"/>
      <c r="V380" s="49">
        <v>696097000</v>
      </c>
      <c r="W380" s="50"/>
      <c r="X380" s="50"/>
      <c r="Y380" s="50"/>
      <c r="Z380" s="51"/>
      <c r="AA380" s="52"/>
      <c r="AB380" s="53">
        <v>628230000</v>
      </c>
      <c r="AC380" s="49">
        <v>-202904000</v>
      </c>
      <c r="AD380" s="50"/>
      <c r="AE380" s="50"/>
      <c r="AF380" s="50"/>
      <c r="AG380" s="50"/>
      <c r="AH380" s="50"/>
      <c r="AI380" s="50"/>
      <c r="AJ380" s="51"/>
      <c r="AK380" s="49">
        <v>0</v>
      </c>
      <c r="AL380" s="50"/>
      <c r="AM380" s="51"/>
      <c r="AN380" s="49"/>
      <c r="AO380" s="50"/>
      <c r="AP380" s="50"/>
      <c r="AQ380" s="50"/>
      <c r="AR380" s="51"/>
      <c r="AS380" s="54"/>
      <c r="AT380" s="50"/>
      <c r="AU380" s="55">
        <v>-202904000</v>
      </c>
      <c r="AV380" s="51"/>
      <c r="AW380" s="49">
        <v>-190000000</v>
      </c>
      <c r="AX380" s="51"/>
      <c r="AY380" s="52"/>
      <c r="AZ380" s="54"/>
      <c r="BA380" s="51"/>
      <c r="BB380" s="49">
        <v>2580000</v>
      </c>
      <c r="BC380" s="50">
        <v>2580000</v>
      </c>
      <c r="BD380" s="51"/>
      <c r="BE380" s="54">
        <v>-2448000</v>
      </c>
      <c r="BF380" s="50"/>
      <c r="BG380" s="55">
        <v>-189868000</v>
      </c>
      <c r="BH380" s="50">
        <v>235458000</v>
      </c>
      <c r="BI380" s="51"/>
      <c r="BJ380" s="54">
        <v>235458000</v>
      </c>
      <c r="BK380" s="50">
        <v>12467000</v>
      </c>
      <c r="BL380" s="56">
        <v>247925000</v>
      </c>
    </row>
    <row r="381" spans="1:64" x14ac:dyDescent="0.2">
      <c r="A381" s="47" t="s">
        <v>1177</v>
      </c>
      <c r="B381" s="47" t="s">
        <v>1178</v>
      </c>
      <c r="C381" s="47">
        <v>219075</v>
      </c>
      <c r="D381" s="47" t="s">
        <v>16</v>
      </c>
      <c r="E381" s="47">
        <v>2018</v>
      </c>
      <c r="F381" s="47" t="s">
        <v>1292</v>
      </c>
      <c r="G381" s="48">
        <v>43465</v>
      </c>
      <c r="H381" s="48">
        <v>43524</v>
      </c>
      <c r="I381" s="48">
        <v>43524</v>
      </c>
      <c r="J381" s="47">
        <v>275500000</v>
      </c>
      <c r="K381" s="47">
        <v>276700000</v>
      </c>
      <c r="L381" s="47" t="s">
        <v>1968</v>
      </c>
      <c r="M381" s="49">
        <v>2129000000</v>
      </c>
      <c r="N381" s="50"/>
      <c r="O381" s="50"/>
      <c r="P381" s="51"/>
      <c r="Q381" s="52">
        <v>2240000000</v>
      </c>
      <c r="R381" s="49">
        <v>1101000000</v>
      </c>
      <c r="S381" s="50"/>
      <c r="T381" s="50"/>
      <c r="U381" s="51"/>
      <c r="V381" s="49">
        <v>711000000</v>
      </c>
      <c r="W381" s="50"/>
      <c r="X381" s="50"/>
      <c r="Y381" s="50"/>
      <c r="Z381" s="51"/>
      <c r="AA381" s="52"/>
      <c r="AB381" s="53">
        <v>6181000000</v>
      </c>
      <c r="AC381" s="49">
        <v>-4177000000</v>
      </c>
      <c r="AD381" s="50"/>
      <c r="AE381" s="50"/>
      <c r="AF381" s="50"/>
      <c r="AG381" s="50"/>
      <c r="AH381" s="50"/>
      <c r="AI381" s="50"/>
      <c r="AJ381" s="51"/>
      <c r="AK381" s="49">
        <v>-2552000000</v>
      </c>
      <c r="AL381" s="50"/>
      <c r="AM381" s="51"/>
      <c r="AN381" s="49"/>
      <c r="AO381" s="50"/>
      <c r="AP381" s="50"/>
      <c r="AQ381" s="50"/>
      <c r="AR381" s="51"/>
      <c r="AS381" s="54">
        <v>2166000000</v>
      </c>
      <c r="AT381" s="50"/>
      <c r="AU381" s="55">
        <v>-4563000000</v>
      </c>
      <c r="AV381" s="51"/>
      <c r="AW381" s="49">
        <v>-121000000</v>
      </c>
      <c r="AX381" s="51"/>
      <c r="AY381" s="52"/>
      <c r="AZ381" s="54"/>
      <c r="BA381" s="51"/>
      <c r="BB381" s="49">
        <v>-1235000000</v>
      </c>
      <c r="BC381" s="50"/>
      <c r="BD381" s="51"/>
      <c r="BE381" s="54">
        <v>-54000000</v>
      </c>
      <c r="BF381" s="50"/>
      <c r="BG381" s="55">
        <v>-1410000000</v>
      </c>
      <c r="BH381" s="50">
        <v>208000000</v>
      </c>
      <c r="BI381" s="51"/>
      <c r="BJ381" s="54">
        <v>208000000</v>
      </c>
      <c r="BK381" s="50"/>
      <c r="BL381" s="56">
        <v>208000000</v>
      </c>
    </row>
    <row r="382" spans="1:64" x14ac:dyDescent="0.2">
      <c r="A382" s="47" t="s">
        <v>1165</v>
      </c>
      <c r="B382" s="47" t="s">
        <v>1166</v>
      </c>
      <c r="C382" s="47">
        <v>424210</v>
      </c>
      <c r="D382" s="47" t="s">
        <v>16</v>
      </c>
      <c r="E382" s="47">
        <v>2018</v>
      </c>
      <c r="F382" s="47" t="s">
        <v>1292</v>
      </c>
      <c r="G382" s="48">
        <v>43465</v>
      </c>
      <c r="H382" s="48">
        <v>43515</v>
      </c>
      <c r="I382" s="48">
        <v>43515</v>
      </c>
      <c r="J382" s="47">
        <v>268179000</v>
      </c>
      <c r="K382" s="47">
        <v>269483000</v>
      </c>
      <c r="L382" s="47" t="s">
        <v>1969</v>
      </c>
      <c r="M382" s="49">
        <v>221542000</v>
      </c>
      <c r="N382" s="50"/>
      <c r="O382" s="50"/>
      <c r="P382" s="51"/>
      <c r="Q382" s="52">
        <v>435679000</v>
      </c>
      <c r="R382" s="49">
        <v>-107652000</v>
      </c>
      <c r="S382" s="50"/>
      <c r="T382" s="50"/>
      <c r="U382" s="51"/>
      <c r="V382" s="49">
        <v>11107000</v>
      </c>
      <c r="W382" s="50"/>
      <c r="X382" s="50"/>
      <c r="Y382" s="50"/>
      <c r="Z382" s="51"/>
      <c r="AA382" s="52"/>
      <c r="AB382" s="53">
        <v>560676000</v>
      </c>
      <c r="AC382" s="49">
        <v>-117209000</v>
      </c>
      <c r="AD382" s="50"/>
      <c r="AE382" s="50"/>
      <c r="AF382" s="50"/>
      <c r="AG382" s="50"/>
      <c r="AH382" s="50"/>
      <c r="AI382" s="50"/>
      <c r="AJ382" s="51"/>
      <c r="AK382" s="49"/>
      <c r="AL382" s="50"/>
      <c r="AM382" s="51"/>
      <c r="AN382" s="49">
        <v>-112025000</v>
      </c>
      <c r="AO382" s="50"/>
      <c r="AP382" s="50"/>
      <c r="AQ382" s="50"/>
      <c r="AR382" s="51"/>
      <c r="AS382" s="54">
        <v>115686000</v>
      </c>
      <c r="AT382" s="50"/>
      <c r="AU382" s="55">
        <v>-113548000</v>
      </c>
      <c r="AV382" s="51">
        <v>-346077000</v>
      </c>
      <c r="AW382" s="49">
        <v>-119885000</v>
      </c>
      <c r="AX382" s="51"/>
      <c r="AY382" s="52"/>
      <c r="AZ382" s="54"/>
      <c r="BA382" s="51"/>
      <c r="BB382" s="49">
        <v>279837000</v>
      </c>
      <c r="BC382" s="50"/>
      <c r="BD382" s="51"/>
      <c r="BE382" s="54">
        <v>-73942000</v>
      </c>
      <c r="BF382" s="50"/>
      <c r="BG382" s="55">
        <v>-260067000</v>
      </c>
      <c r="BH382" s="50">
        <v>187061000</v>
      </c>
      <c r="BI382" s="51"/>
      <c r="BJ382" s="54">
        <v>187061000</v>
      </c>
      <c r="BK382" s="50"/>
      <c r="BL382" s="56">
        <v>187061000</v>
      </c>
    </row>
    <row r="383" spans="1:64" x14ac:dyDescent="0.2">
      <c r="A383" s="47" t="s">
        <v>1189</v>
      </c>
      <c r="B383" s="47" t="s">
        <v>1190</v>
      </c>
      <c r="C383" s="47">
        <v>378232</v>
      </c>
      <c r="D383" s="47" t="s">
        <v>16</v>
      </c>
      <c r="E383" s="47">
        <v>2018</v>
      </c>
      <c r="F383" s="47" t="s">
        <v>1292</v>
      </c>
      <c r="G383" s="48">
        <v>43465</v>
      </c>
      <c r="H383" s="48">
        <v>43523</v>
      </c>
      <c r="I383" s="48">
        <v>43523</v>
      </c>
      <c r="J383" s="47">
        <v>93276000</v>
      </c>
      <c r="K383" s="47">
        <v>93750000</v>
      </c>
      <c r="L383" s="47" t="s">
        <v>1970</v>
      </c>
      <c r="M383" s="49">
        <v>797883000</v>
      </c>
      <c r="N383" s="50"/>
      <c r="O383" s="50"/>
      <c r="P383" s="51"/>
      <c r="Q383" s="52">
        <v>453076000</v>
      </c>
      <c r="R383" s="49">
        <v>116105000</v>
      </c>
      <c r="S383" s="50"/>
      <c r="T383" s="50"/>
      <c r="U383" s="51"/>
      <c r="V383" s="49">
        <v>-26171000</v>
      </c>
      <c r="W383" s="50"/>
      <c r="X383" s="50"/>
      <c r="Y383" s="50"/>
      <c r="Z383" s="51"/>
      <c r="AA383" s="52"/>
      <c r="AB383" s="53">
        <v>1340893000</v>
      </c>
      <c r="AC383" s="49">
        <v>-687703000</v>
      </c>
      <c r="AD383" s="50"/>
      <c r="AE383" s="50"/>
      <c r="AF383" s="50"/>
      <c r="AG383" s="50"/>
      <c r="AH383" s="50"/>
      <c r="AI383" s="50"/>
      <c r="AJ383" s="51"/>
      <c r="AK383" s="49"/>
      <c r="AL383" s="50"/>
      <c r="AM383" s="51"/>
      <c r="AN383" s="49">
        <v>-110464000</v>
      </c>
      <c r="AO383" s="50"/>
      <c r="AP383" s="50"/>
      <c r="AQ383" s="50"/>
      <c r="AR383" s="51"/>
      <c r="AS383" s="54">
        <v>-15231000</v>
      </c>
      <c r="AT383" s="50"/>
      <c r="AU383" s="55">
        <v>-813398000</v>
      </c>
      <c r="AV383" s="51">
        <v>-37342000</v>
      </c>
      <c r="AW383" s="49">
        <v>-39249000</v>
      </c>
      <c r="AX383" s="51"/>
      <c r="AY383" s="52"/>
      <c r="AZ383" s="54"/>
      <c r="BA383" s="51"/>
      <c r="BB383" s="49">
        <v>-387229000</v>
      </c>
      <c r="BC383" s="50"/>
      <c r="BD383" s="51"/>
      <c r="BE383" s="54">
        <v>-28382000</v>
      </c>
      <c r="BF383" s="50"/>
      <c r="BG383" s="55">
        <v>-492202000</v>
      </c>
      <c r="BH383" s="50">
        <v>35293000</v>
      </c>
      <c r="BI383" s="51"/>
      <c r="BJ383" s="54">
        <v>35293000</v>
      </c>
      <c r="BK383" s="50">
        <v>-2905000</v>
      </c>
      <c r="BL383" s="56">
        <v>32388000</v>
      </c>
    </row>
    <row r="384" spans="1:64" x14ac:dyDescent="0.2">
      <c r="A384" s="47" t="s">
        <v>1168</v>
      </c>
      <c r="B384" s="47" t="s">
        <v>1169</v>
      </c>
      <c r="C384" s="47">
        <v>178804</v>
      </c>
      <c r="D384" s="47" t="s">
        <v>16</v>
      </c>
      <c r="E384" s="47">
        <v>2018</v>
      </c>
      <c r="F384" s="47" t="s">
        <v>1292</v>
      </c>
      <c r="G384" s="48">
        <v>43496</v>
      </c>
      <c r="H384" s="48">
        <v>43557</v>
      </c>
      <c r="I384" s="48">
        <v>43557</v>
      </c>
      <c r="J384" s="47">
        <v>59864000</v>
      </c>
      <c r="K384" s="47">
        <v>60181000</v>
      </c>
      <c r="L384" s="47" t="s">
        <v>1971</v>
      </c>
      <c r="M384" s="49">
        <v>658559000</v>
      </c>
      <c r="N384" s="50"/>
      <c r="O384" s="50"/>
      <c r="P384" s="51"/>
      <c r="Q384" s="52">
        <v>279472000</v>
      </c>
      <c r="R384" s="49">
        <v>63601000</v>
      </c>
      <c r="S384" s="50"/>
      <c r="T384" s="50"/>
      <c r="U384" s="51"/>
      <c r="V384" s="49">
        <v>-45505000</v>
      </c>
      <c r="W384" s="50"/>
      <c r="X384" s="50"/>
      <c r="Y384" s="50"/>
      <c r="Z384" s="51"/>
      <c r="AA384" s="52"/>
      <c r="AB384" s="53">
        <v>956127000</v>
      </c>
      <c r="AC384" s="49">
        <v>-319400000</v>
      </c>
      <c r="AD384" s="50"/>
      <c r="AE384" s="50"/>
      <c r="AF384" s="50"/>
      <c r="AG384" s="50"/>
      <c r="AH384" s="50"/>
      <c r="AI384" s="50"/>
      <c r="AJ384" s="51"/>
      <c r="AK384" s="49">
        <v>-2101000</v>
      </c>
      <c r="AL384" s="50"/>
      <c r="AM384" s="51"/>
      <c r="AN384" s="49">
        <v>-13606000</v>
      </c>
      <c r="AO384" s="50"/>
      <c r="AP384" s="50"/>
      <c r="AQ384" s="50"/>
      <c r="AR384" s="51"/>
      <c r="AS384" s="54">
        <v>120000000</v>
      </c>
      <c r="AT384" s="50"/>
      <c r="AU384" s="55">
        <v>-215107000</v>
      </c>
      <c r="AV384" s="51"/>
      <c r="AW384" s="49"/>
      <c r="AX384" s="51"/>
      <c r="AY384" s="52"/>
      <c r="AZ384" s="54"/>
      <c r="BA384" s="51"/>
      <c r="BB384" s="49">
        <v>-603073000</v>
      </c>
      <c r="BC384" s="50"/>
      <c r="BD384" s="51"/>
      <c r="BE384" s="54">
        <v>-6141000</v>
      </c>
      <c r="BF384" s="50"/>
      <c r="BG384" s="55">
        <v>-609214000</v>
      </c>
      <c r="BH384" s="50">
        <v>131806000</v>
      </c>
      <c r="BI384" s="51"/>
      <c r="BJ384" s="54">
        <v>131806000</v>
      </c>
      <c r="BK384" s="50"/>
      <c r="BL384" s="56">
        <v>131806000</v>
      </c>
    </row>
    <row r="385" spans="1:64" x14ac:dyDescent="0.2">
      <c r="A385" s="47" t="s">
        <v>1180</v>
      </c>
      <c r="B385" s="47" t="s">
        <v>1181</v>
      </c>
      <c r="C385" s="47">
        <v>367714</v>
      </c>
      <c r="D385" s="47" t="s">
        <v>16</v>
      </c>
      <c r="E385" s="47">
        <v>2018</v>
      </c>
      <c r="F385" s="47" t="s">
        <v>1292</v>
      </c>
      <c r="G385" s="48">
        <v>43465</v>
      </c>
      <c r="H385" s="48">
        <v>43508</v>
      </c>
      <c r="I385" s="48">
        <v>43508</v>
      </c>
      <c r="J385" s="47">
        <v>963000000</v>
      </c>
      <c r="K385" s="47">
        <v>983000000</v>
      </c>
      <c r="L385" s="47" t="s">
        <v>1972</v>
      </c>
      <c r="M385" s="49">
        <v>12382000000</v>
      </c>
      <c r="N385" s="50"/>
      <c r="O385" s="50"/>
      <c r="P385" s="51"/>
      <c r="Q385" s="52">
        <v>2428000000</v>
      </c>
      <c r="R385" s="49">
        <v>609000000</v>
      </c>
      <c r="S385" s="50"/>
      <c r="T385" s="50"/>
      <c r="U385" s="51"/>
      <c r="V385" s="49">
        <v>294000000</v>
      </c>
      <c r="W385" s="50"/>
      <c r="X385" s="50"/>
      <c r="Y385" s="50"/>
      <c r="Z385" s="51"/>
      <c r="AA385" s="52"/>
      <c r="AB385" s="53">
        <v>15713000000</v>
      </c>
      <c r="AC385" s="49">
        <v>-2063000000</v>
      </c>
      <c r="AD385" s="50"/>
      <c r="AE385" s="50"/>
      <c r="AF385" s="50"/>
      <c r="AG385" s="50"/>
      <c r="AH385" s="50"/>
      <c r="AI385" s="50"/>
      <c r="AJ385" s="51"/>
      <c r="AK385" s="49">
        <v>-4099000000</v>
      </c>
      <c r="AL385" s="50"/>
      <c r="AM385" s="51"/>
      <c r="AN385" s="49">
        <v>-5997000000</v>
      </c>
      <c r="AO385" s="50"/>
      <c r="AP385" s="50"/>
      <c r="AQ385" s="50"/>
      <c r="AR385" s="51"/>
      <c r="AS385" s="54">
        <v>-226000000</v>
      </c>
      <c r="AT385" s="50"/>
      <c r="AU385" s="55">
        <v>-12385000000</v>
      </c>
      <c r="AV385" s="51">
        <v>-3320000000</v>
      </c>
      <c r="AW385" s="49">
        <v>4134000000</v>
      </c>
      <c r="AX385" s="51"/>
      <c r="AY385" s="52"/>
      <c r="AZ385" s="54"/>
      <c r="BA385" s="51"/>
      <c r="BB385" s="49">
        <v>-3662000000</v>
      </c>
      <c r="BC385" s="50">
        <v>838000000</v>
      </c>
      <c r="BD385" s="51">
        <v>-4500000000</v>
      </c>
      <c r="BE385" s="54">
        <v>-1517000000</v>
      </c>
      <c r="BF385" s="50"/>
      <c r="BG385" s="55">
        <v>-4365000000</v>
      </c>
      <c r="BH385" s="50">
        <v>-1037000000</v>
      </c>
      <c r="BI385" s="51"/>
      <c r="BJ385" s="54">
        <v>-1037000000</v>
      </c>
      <c r="BK385" s="50">
        <v>-78000000</v>
      </c>
      <c r="BL385" s="56">
        <v>-1115000000</v>
      </c>
    </row>
    <row r="386" spans="1:64" x14ac:dyDescent="0.2">
      <c r="A386" s="47" t="s">
        <v>1174</v>
      </c>
      <c r="B386" s="47" t="s">
        <v>1175</v>
      </c>
      <c r="C386" s="47">
        <v>367644</v>
      </c>
      <c r="D386" s="47" t="s">
        <v>16</v>
      </c>
      <c r="E386" s="47">
        <v>2018</v>
      </c>
      <c r="F386" s="47" t="s">
        <v>1292</v>
      </c>
      <c r="G386" s="48">
        <v>43465</v>
      </c>
      <c r="H386" s="48">
        <v>43504</v>
      </c>
      <c r="I386" s="48">
        <v>43504</v>
      </c>
      <c r="J386" s="47">
        <v>750900000</v>
      </c>
      <c r="K386" s="47">
        <v>754300000</v>
      </c>
      <c r="L386" s="47" t="s">
        <v>1973</v>
      </c>
      <c r="M386" s="49">
        <v>5966000000</v>
      </c>
      <c r="N386" s="50"/>
      <c r="O386" s="50"/>
      <c r="P386" s="51"/>
      <c r="Q386" s="52">
        <v>2191000000</v>
      </c>
      <c r="R386" s="49">
        <v>308000000</v>
      </c>
      <c r="S386" s="50"/>
      <c r="T386" s="50"/>
      <c r="U386" s="51"/>
      <c r="V386" s="49">
        <v>221000000</v>
      </c>
      <c r="W386" s="50"/>
      <c r="X386" s="50"/>
      <c r="Y386" s="50"/>
      <c r="Z386" s="51"/>
      <c r="AA386" s="52"/>
      <c r="AB386" s="53">
        <v>8686000000</v>
      </c>
      <c r="AC386" s="49">
        <v>-3374000000</v>
      </c>
      <c r="AD386" s="50"/>
      <c r="AE386" s="50"/>
      <c r="AF386" s="50"/>
      <c r="AG386" s="50"/>
      <c r="AH386" s="50"/>
      <c r="AI386" s="50"/>
      <c r="AJ386" s="51"/>
      <c r="AK386" s="49"/>
      <c r="AL386" s="50"/>
      <c r="AM386" s="51"/>
      <c r="AN386" s="49"/>
      <c r="AO386" s="50"/>
      <c r="AP386" s="50"/>
      <c r="AQ386" s="50"/>
      <c r="AR386" s="51"/>
      <c r="AS386" s="54">
        <v>-37000000</v>
      </c>
      <c r="AT386" s="50"/>
      <c r="AU386" s="55">
        <v>-3411000000</v>
      </c>
      <c r="AV386" s="51">
        <v>-2299000000</v>
      </c>
      <c r="AW386" s="49">
        <v>5350000000</v>
      </c>
      <c r="AX386" s="51"/>
      <c r="AY386" s="52"/>
      <c r="AZ386" s="54"/>
      <c r="BA386" s="51"/>
      <c r="BB386" s="49">
        <v>-8225000000</v>
      </c>
      <c r="BC386" s="50"/>
      <c r="BD386" s="51"/>
      <c r="BE386" s="54">
        <v>-48000000</v>
      </c>
      <c r="BF386" s="50"/>
      <c r="BG386" s="55">
        <v>-5222000000</v>
      </c>
      <c r="BH386" s="50">
        <v>53000000</v>
      </c>
      <c r="BI386" s="51"/>
      <c r="BJ386" s="54">
        <v>53000000</v>
      </c>
      <c r="BK386" s="50"/>
      <c r="BL386" s="56">
        <v>53000000</v>
      </c>
    </row>
    <row r="387" spans="1:64" x14ac:dyDescent="0.2">
      <c r="A387" s="47" t="s">
        <v>1183</v>
      </c>
      <c r="B387" s="47" t="s">
        <v>1184</v>
      </c>
      <c r="C387" s="47">
        <v>106423</v>
      </c>
      <c r="D387" s="47" t="s">
        <v>16</v>
      </c>
      <c r="E387" s="47">
        <v>2018</v>
      </c>
      <c r="F387" s="47" t="s">
        <v>1292</v>
      </c>
      <c r="G387" s="48">
        <v>43465</v>
      </c>
      <c r="H387" s="48">
        <v>43517</v>
      </c>
      <c r="I387" s="48">
        <v>43517</v>
      </c>
      <c r="J387" s="47">
        <v>866000000</v>
      </c>
      <c r="K387" s="47">
        <v>870000000</v>
      </c>
      <c r="L387" s="47" t="s">
        <v>1974</v>
      </c>
      <c r="M387" s="49">
        <v>4791000000</v>
      </c>
      <c r="N387" s="50"/>
      <c r="O387" s="50"/>
      <c r="P387" s="51"/>
      <c r="Q387" s="52">
        <v>2207000000</v>
      </c>
      <c r="R387" s="49">
        <v>3741000000</v>
      </c>
      <c r="S387" s="50"/>
      <c r="T387" s="50"/>
      <c r="U387" s="51"/>
      <c r="V387" s="49">
        <v>1972000000</v>
      </c>
      <c r="W387" s="50"/>
      <c r="X387" s="50"/>
      <c r="Y387" s="50"/>
      <c r="Z387" s="51"/>
      <c r="AA387" s="52"/>
      <c r="AB387" s="53">
        <v>12711000000</v>
      </c>
      <c r="AC387" s="49">
        <v>-6246000000</v>
      </c>
      <c r="AD387" s="50"/>
      <c r="AE387" s="50"/>
      <c r="AF387" s="50"/>
      <c r="AG387" s="50"/>
      <c r="AH387" s="50"/>
      <c r="AI387" s="50"/>
      <c r="AJ387" s="51"/>
      <c r="AK387" s="49">
        <v>-87000000</v>
      </c>
      <c r="AL387" s="50"/>
      <c r="AM387" s="51"/>
      <c r="AN387" s="49">
        <v>-2000000</v>
      </c>
      <c r="AO387" s="50"/>
      <c r="AP387" s="50"/>
      <c r="AQ387" s="50"/>
      <c r="AR387" s="51"/>
      <c r="AS387" s="54">
        <v>5000000</v>
      </c>
      <c r="AT387" s="50"/>
      <c r="AU387" s="55">
        <v>-6330000000</v>
      </c>
      <c r="AV387" s="51">
        <v>-3011000000</v>
      </c>
      <c r="AW387" s="49">
        <v>-1622000000</v>
      </c>
      <c r="AX387" s="51"/>
      <c r="AY387" s="52"/>
      <c r="AZ387" s="54"/>
      <c r="BA387" s="51"/>
      <c r="BB387" s="49">
        <v>-771000000</v>
      </c>
      <c r="BC387" s="50"/>
      <c r="BD387" s="51"/>
      <c r="BE387" s="54">
        <v>-288000000</v>
      </c>
      <c r="BF387" s="50"/>
      <c r="BG387" s="55">
        <v>-5692000000</v>
      </c>
      <c r="BH387" s="50">
        <v>689000000</v>
      </c>
      <c r="BI387" s="51"/>
      <c r="BJ387" s="54">
        <v>689000000</v>
      </c>
      <c r="BK387" s="50">
        <v>-91000000</v>
      </c>
      <c r="BL387" s="56">
        <v>598000000</v>
      </c>
    </row>
    <row r="388" spans="1:64" x14ac:dyDescent="0.2">
      <c r="A388" s="47" t="s">
        <v>1186</v>
      </c>
      <c r="B388" s="47" t="s">
        <v>1187</v>
      </c>
      <c r="C388" s="47">
        <v>102754</v>
      </c>
      <c r="D388" s="47" t="s">
        <v>16</v>
      </c>
      <c r="E388" s="47">
        <v>2018</v>
      </c>
      <c r="F388" s="47" t="s">
        <v>1292</v>
      </c>
      <c r="G388" s="48">
        <v>43465</v>
      </c>
      <c r="H388" s="48">
        <v>43488</v>
      </c>
      <c r="I388" s="48">
        <v>43488</v>
      </c>
      <c r="J388" s="47">
        <v>82652000</v>
      </c>
      <c r="K388" s="47">
        <v>83530000</v>
      </c>
      <c r="L388" s="47" t="s">
        <v>1975</v>
      </c>
      <c r="M388" s="49">
        <v>1096000000</v>
      </c>
      <c r="N388" s="50"/>
      <c r="O388" s="50"/>
      <c r="P388" s="51"/>
      <c r="Q388" s="52">
        <v>1671000000</v>
      </c>
      <c r="R388" s="49">
        <v>-125000000</v>
      </c>
      <c r="S388" s="50"/>
      <c r="T388" s="50"/>
      <c r="U388" s="51"/>
      <c r="V388" s="49">
        <v>211000000</v>
      </c>
      <c r="W388" s="50"/>
      <c r="X388" s="50"/>
      <c r="Y388" s="50"/>
      <c r="Z388" s="51"/>
      <c r="AA388" s="52"/>
      <c r="AB388" s="53">
        <v>2853000000</v>
      </c>
      <c r="AC388" s="49">
        <v>-1604000000</v>
      </c>
      <c r="AD388" s="50"/>
      <c r="AE388" s="50"/>
      <c r="AF388" s="50"/>
      <c r="AG388" s="50"/>
      <c r="AH388" s="50"/>
      <c r="AI388" s="50"/>
      <c r="AJ388" s="51"/>
      <c r="AK388" s="49">
        <v>-3000000</v>
      </c>
      <c r="AL388" s="50"/>
      <c r="AM388" s="51"/>
      <c r="AN388" s="49">
        <v>-2966000000</v>
      </c>
      <c r="AO388" s="50"/>
      <c r="AP388" s="50"/>
      <c r="AQ388" s="50"/>
      <c r="AR388" s="51"/>
      <c r="AS388" s="54">
        <v>22000000</v>
      </c>
      <c r="AT388" s="50"/>
      <c r="AU388" s="55">
        <v>-4551000000</v>
      </c>
      <c r="AV388" s="51"/>
      <c r="AW388" s="49">
        <v>2236000000</v>
      </c>
      <c r="AX388" s="51"/>
      <c r="AY388" s="52"/>
      <c r="AZ388" s="54"/>
      <c r="BA388" s="51"/>
      <c r="BB388" s="49">
        <v>-815000000</v>
      </c>
      <c r="BC388" s="50"/>
      <c r="BD388" s="51"/>
      <c r="BE388" s="54">
        <v>-24000000</v>
      </c>
      <c r="BF388" s="50"/>
      <c r="BG388" s="55">
        <v>1397000000</v>
      </c>
      <c r="BH388" s="50">
        <v>-301000000</v>
      </c>
      <c r="BI388" s="51"/>
      <c r="BJ388" s="54">
        <v>-301000000</v>
      </c>
      <c r="BK388" s="50">
        <v>-8000000</v>
      </c>
      <c r="BL388" s="56">
        <v>-309000000</v>
      </c>
    </row>
    <row r="389" spans="1:64" x14ac:dyDescent="0.2">
      <c r="A389" s="47" t="s">
        <v>1216</v>
      </c>
      <c r="B389" s="47" t="s">
        <v>1217</v>
      </c>
      <c r="C389" s="47">
        <v>107326</v>
      </c>
      <c r="D389" s="47" t="s">
        <v>16</v>
      </c>
      <c r="E389" s="47">
        <v>2018</v>
      </c>
      <c r="F389" s="47" t="s">
        <v>1292</v>
      </c>
      <c r="G389" s="48">
        <v>43373</v>
      </c>
      <c r="H389" s="48">
        <v>43420</v>
      </c>
      <c r="I389" s="48">
        <v>43420</v>
      </c>
      <c r="J389" s="47">
        <v>2244250000</v>
      </c>
      <c r="K389" s="47">
        <v>2781250000</v>
      </c>
      <c r="L389" s="47" t="s">
        <v>1976</v>
      </c>
      <c r="M389" s="49">
        <v>10301000000</v>
      </c>
      <c r="N389" s="50"/>
      <c r="O389" s="50"/>
      <c r="P389" s="51"/>
      <c r="Q389" s="52">
        <v>613000000</v>
      </c>
      <c r="R389" s="49">
        <v>4456000000</v>
      </c>
      <c r="S389" s="50"/>
      <c r="T389" s="50"/>
      <c r="U389" s="51"/>
      <c r="V389" s="49">
        <v>-2657000000</v>
      </c>
      <c r="W389" s="50"/>
      <c r="X389" s="50"/>
      <c r="Y389" s="50"/>
      <c r="Z389" s="51"/>
      <c r="AA389" s="52"/>
      <c r="AB389" s="53">
        <v>12713000000</v>
      </c>
      <c r="AC389" s="49">
        <v>-704000000</v>
      </c>
      <c r="AD389" s="50"/>
      <c r="AE389" s="50"/>
      <c r="AF389" s="50"/>
      <c r="AG389" s="50"/>
      <c r="AH389" s="50"/>
      <c r="AI389" s="50"/>
      <c r="AJ389" s="51"/>
      <c r="AK389" s="49">
        <v>-2136000000</v>
      </c>
      <c r="AL389" s="50"/>
      <c r="AM389" s="51"/>
      <c r="AN389" s="49">
        <v>-196000000</v>
      </c>
      <c r="AO389" s="50"/>
      <c r="AP389" s="50"/>
      <c r="AQ389" s="50"/>
      <c r="AR389" s="51"/>
      <c r="AS389" s="54">
        <v>-48000000</v>
      </c>
      <c r="AT389" s="50"/>
      <c r="AU389" s="55">
        <v>-3084000000</v>
      </c>
      <c r="AV389" s="51">
        <v>-1918000000</v>
      </c>
      <c r="AW389" s="49">
        <v>-1750000000</v>
      </c>
      <c r="AX389" s="51"/>
      <c r="AY389" s="52"/>
      <c r="AZ389" s="54"/>
      <c r="BA389" s="51"/>
      <c r="BB389" s="49">
        <v>-7028000000</v>
      </c>
      <c r="BC389" s="50">
        <v>164000000</v>
      </c>
      <c r="BD389" s="51">
        <v>-7192000000</v>
      </c>
      <c r="BE389" s="54">
        <v>-544000000</v>
      </c>
      <c r="BF389" s="50"/>
      <c r="BG389" s="55">
        <v>-11240000000</v>
      </c>
      <c r="BH389" s="50">
        <v>-1611000000</v>
      </c>
      <c r="BI389" s="51"/>
      <c r="BJ389" s="54">
        <v>-1611000000</v>
      </c>
      <c r="BK389" s="50">
        <v>-101000000</v>
      </c>
      <c r="BL389" s="56">
        <v>-1712000000</v>
      </c>
    </row>
    <row r="390" spans="1:64" x14ac:dyDescent="0.2">
      <c r="A390" s="47" t="s">
        <v>1195</v>
      </c>
      <c r="B390" s="47" t="s">
        <v>1196</v>
      </c>
      <c r="C390" s="47">
        <v>361284</v>
      </c>
      <c r="D390" s="47" t="s">
        <v>16</v>
      </c>
      <c r="E390" s="47">
        <v>2018</v>
      </c>
      <c r="F390" s="47" t="s">
        <v>1292</v>
      </c>
      <c r="G390" s="48">
        <v>43373</v>
      </c>
      <c r="H390" s="48">
        <v>43430</v>
      </c>
      <c r="I390" s="48">
        <v>43430</v>
      </c>
      <c r="J390" s="47">
        <v>91500000</v>
      </c>
      <c r="K390" s="47">
        <v>92500000</v>
      </c>
      <c r="L390" s="47" t="s">
        <v>1977</v>
      </c>
      <c r="M390" s="49">
        <v>150300000</v>
      </c>
      <c r="N390" s="50"/>
      <c r="O390" s="50"/>
      <c r="P390" s="51"/>
      <c r="Q390" s="52">
        <v>72700000</v>
      </c>
      <c r="R390" s="49">
        <v>130000000</v>
      </c>
      <c r="S390" s="50"/>
      <c r="T390" s="50"/>
      <c r="U390" s="51"/>
      <c r="V390" s="49">
        <v>101900000</v>
      </c>
      <c r="W390" s="50"/>
      <c r="X390" s="50"/>
      <c r="Y390" s="50"/>
      <c r="Z390" s="51"/>
      <c r="AA390" s="52"/>
      <c r="AB390" s="53">
        <v>454900000</v>
      </c>
      <c r="AC390" s="49">
        <v>-47700000</v>
      </c>
      <c r="AD390" s="50"/>
      <c r="AE390" s="50"/>
      <c r="AF390" s="50"/>
      <c r="AG390" s="50"/>
      <c r="AH390" s="50"/>
      <c r="AI390" s="50"/>
      <c r="AJ390" s="51"/>
      <c r="AK390" s="49">
        <v>-12000000</v>
      </c>
      <c r="AL390" s="50"/>
      <c r="AM390" s="51"/>
      <c r="AN390" s="49"/>
      <c r="AO390" s="50"/>
      <c r="AP390" s="50"/>
      <c r="AQ390" s="50"/>
      <c r="AR390" s="51"/>
      <c r="AS390" s="54">
        <v>-124300000</v>
      </c>
      <c r="AT390" s="50"/>
      <c r="AU390" s="55">
        <v>-184000000</v>
      </c>
      <c r="AV390" s="51"/>
      <c r="AW390" s="49">
        <v>-350000000</v>
      </c>
      <c r="AX390" s="51"/>
      <c r="AY390" s="52"/>
      <c r="AZ390" s="54"/>
      <c r="BA390" s="51"/>
      <c r="BB390" s="49">
        <v>-181900000</v>
      </c>
      <c r="BC390" s="50"/>
      <c r="BD390" s="51">
        <v>-181900000</v>
      </c>
      <c r="BE390" s="54">
        <v>44900000</v>
      </c>
      <c r="BF390" s="50"/>
      <c r="BG390" s="55">
        <v>-487000000</v>
      </c>
      <c r="BH390" s="50">
        <v>-216100000</v>
      </c>
      <c r="BI390" s="51"/>
      <c r="BJ390" s="54">
        <v>-216100000</v>
      </c>
      <c r="BK390" s="50">
        <v>4700000</v>
      </c>
      <c r="BL390" s="56">
        <v>-211400000</v>
      </c>
    </row>
    <row r="391" spans="1:64" x14ac:dyDescent="0.2">
      <c r="A391" s="47" t="s">
        <v>1213</v>
      </c>
      <c r="B391" s="47" t="s">
        <v>1214</v>
      </c>
      <c r="C391" s="47">
        <v>330907</v>
      </c>
      <c r="D391" s="47" t="s">
        <v>16</v>
      </c>
      <c r="E391" s="47">
        <v>2017</v>
      </c>
      <c r="F391" s="47" t="s">
        <v>1292</v>
      </c>
      <c r="G391" s="48">
        <v>43190</v>
      </c>
      <c r="H391" s="48">
        <v>43190</v>
      </c>
      <c r="I391" s="48">
        <v>43190</v>
      </c>
      <c r="J391" s="47">
        <v>423974826</v>
      </c>
      <c r="K391" s="47">
        <v>423974826</v>
      </c>
      <c r="L391" s="47" t="s">
        <v>1978</v>
      </c>
      <c r="M391" s="49">
        <v>614923000</v>
      </c>
      <c r="N391" s="50">
        <v>614923000</v>
      </c>
      <c r="O391" s="50"/>
      <c r="P391" s="51"/>
      <c r="Q391" s="52">
        <v>290503000</v>
      </c>
      <c r="R391" s="49">
        <v>180482000</v>
      </c>
      <c r="S391" s="50"/>
      <c r="T391" s="50"/>
      <c r="U391" s="51"/>
      <c r="V391" s="49">
        <v>388752000</v>
      </c>
      <c r="W391" s="50"/>
      <c r="X391" s="50"/>
      <c r="Y391" s="50"/>
      <c r="Z391" s="51"/>
      <c r="AA391" s="52"/>
      <c r="AB391" s="53">
        <v>1474660000</v>
      </c>
      <c r="AC391" s="49">
        <v>-169553000</v>
      </c>
      <c r="AD391" s="50"/>
      <c r="AE391" s="50"/>
      <c r="AF391" s="50"/>
      <c r="AG391" s="50"/>
      <c r="AH391" s="50"/>
      <c r="AI391" s="50"/>
      <c r="AJ391" s="51"/>
      <c r="AK391" s="49"/>
      <c r="AL391" s="50"/>
      <c r="AM391" s="51"/>
      <c r="AN391" s="49">
        <v>-525573000</v>
      </c>
      <c r="AO391" s="50"/>
      <c r="AP391" s="50"/>
      <c r="AQ391" s="50"/>
      <c r="AR391" s="51"/>
      <c r="AS391" s="54">
        <v>-81125000</v>
      </c>
      <c r="AT391" s="50"/>
      <c r="AU391" s="55">
        <v>-776251000</v>
      </c>
      <c r="AV391" s="51">
        <v>-684679000</v>
      </c>
      <c r="AW391" s="49">
        <v>432139000</v>
      </c>
      <c r="AX391" s="51"/>
      <c r="AY391" s="52"/>
      <c r="AZ391" s="54"/>
      <c r="BA391" s="51"/>
      <c r="BB391" s="49">
        <v>-1200356000</v>
      </c>
      <c r="BC391" s="50"/>
      <c r="BD391" s="51">
        <v>-1200356000</v>
      </c>
      <c r="BE391" s="54">
        <v>89893000</v>
      </c>
      <c r="BF391" s="50"/>
      <c r="BG391" s="55">
        <v>-1363003000</v>
      </c>
      <c r="BH391" s="50">
        <v>-664594000</v>
      </c>
      <c r="BI391" s="51"/>
      <c r="BJ391" s="54">
        <v>-664594000</v>
      </c>
      <c r="BK391" s="50">
        <v>2965000</v>
      </c>
      <c r="BL391" s="56">
        <v>-661629000</v>
      </c>
    </row>
    <row r="392" spans="1:64" x14ac:dyDescent="0.2">
      <c r="A392" s="47" t="s">
        <v>1192</v>
      </c>
      <c r="B392" s="47" t="s">
        <v>1193</v>
      </c>
      <c r="C392" s="47">
        <v>410846</v>
      </c>
      <c r="D392" s="47" t="s">
        <v>16</v>
      </c>
      <c r="E392" s="47">
        <v>2017</v>
      </c>
      <c r="F392" s="47" t="s">
        <v>1292</v>
      </c>
      <c r="G392" s="48">
        <v>43100</v>
      </c>
      <c r="H392" s="48">
        <v>43159</v>
      </c>
      <c r="I392" s="48">
        <v>43159</v>
      </c>
      <c r="J392" s="47">
        <v>442000000</v>
      </c>
      <c r="K392" s="47">
        <v>444000000</v>
      </c>
      <c r="L392" s="47" t="s">
        <v>1979</v>
      </c>
      <c r="M392" s="49">
        <v>4156000000</v>
      </c>
      <c r="N392" s="50"/>
      <c r="O392" s="50"/>
      <c r="P392" s="51"/>
      <c r="Q392" s="52">
        <v>1986000000</v>
      </c>
      <c r="R392" s="49">
        <v>-2543000000</v>
      </c>
      <c r="S392" s="50"/>
      <c r="T392" s="50"/>
      <c r="U392" s="51"/>
      <c r="V392" s="49">
        <v>1883000000</v>
      </c>
      <c r="W392" s="50"/>
      <c r="X392" s="50"/>
      <c r="Y392" s="50"/>
      <c r="Z392" s="51"/>
      <c r="AA392" s="52"/>
      <c r="AB392" s="53">
        <v>5482000000</v>
      </c>
      <c r="AC392" s="49">
        <v>-1876000000</v>
      </c>
      <c r="AD392" s="50"/>
      <c r="AE392" s="50"/>
      <c r="AF392" s="50"/>
      <c r="AG392" s="50"/>
      <c r="AH392" s="50"/>
      <c r="AI392" s="50"/>
      <c r="AJ392" s="51"/>
      <c r="AK392" s="49"/>
      <c r="AL392" s="50"/>
      <c r="AM392" s="51"/>
      <c r="AN392" s="49">
        <v>-478000000</v>
      </c>
      <c r="AO392" s="50"/>
      <c r="AP392" s="50"/>
      <c r="AQ392" s="50"/>
      <c r="AR392" s="51"/>
      <c r="AS392" s="54">
        <v>-28000000</v>
      </c>
      <c r="AT392" s="50"/>
      <c r="AU392" s="55">
        <v>-2382000000</v>
      </c>
      <c r="AV392" s="51">
        <v>-1242000000</v>
      </c>
      <c r="AW392" s="49">
        <v>359000000</v>
      </c>
      <c r="AX392" s="51"/>
      <c r="AY392" s="52"/>
      <c r="AZ392" s="54"/>
      <c r="BA392" s="51"/>
      <c r="BB392" s="49">
        <v>-1326000000</v>
      </c>
      <c r="BC392" s="50"/>
      <c r="BD392" s="51"/>
      <c r="BE392" s="54">
        <v>-63000000</v>
      </c>
      <c r="BF392" s="50"/>
      <c r="BG392" s="55">
        <v>-2272000000</v>
      </c>
      <c r="BH392" s="50">
        <v>828000000</v>
      </c>
      <c r="BI392" s="51"/>
      <c r="BJ392" s="54">
        <v>828000000</v>
      </c>
      <c r="BK392" s="50">
        <v>206000000</v>
      </c>
      <c r="BL392" s="56">
        <v>1034000000</v>
      </c>
    </row>
    <row r="393" spans="1:64" x14ac:dyDescent="0.2">
      <c r="A393" s="47" t="s">
        <v>1222</v>
      </c>
      <c r="B393" s="47" t="s">
        <v>1223</v>
      </c>
      <c r="C393" s="47">
        <v>378238</v>
      </c>
      <c r="D393" s="47" t="s">
        <v>16</v>
      </c>
      <c r="E393" s="47">
        <v>2018</v>
      </c>
      <c r="F393" s="47" t="s">
        <v>1292</v>
      </c>
      <c r="G393" s="48">
        <v>43465</v>
      </c>
      <c r="H393" s="48">
        <v>43522</v>
      </c>
      <c r="I393" s="48">
        <v>43522</v>
      </c>
      <c r="J393" s="47">
        <v>132393000</v>
      </c>
      <c r="K393" s="47">
        <v>133926000</v>
      </c>
      <c r="L393" s="47" t="s">
        <v>1980</v>
      </c>
      <c r="M393" s="49">
        <v>515805000</v>
      </c>
      <c r="N393" s="50"/>
      <c r="O393" s="50"/>
      <c r="P393" s="51"/>
      <c r="Q393" s="52">
        <v>346246000</v>
      </c>
      <c r="R393" s="49">
        <v>-22300000</v>
      </c>
      <c r="S393" s="50"/>
      <c r="T393" s="50"/>
      <c r="U393" s="51"/>
      <c r="V393" s="49">
        <v>-6974000</v>
      </c>
      <c r="W393" s="50"/>
      <c r="X393" s="50"/>
      <c r="Y393" s="50"/>
      <c r="Z393" s="51"/>
      <c r="AA393" s="52"/>
      <c r="AB393" s="53">
        <v>832777000</v>
      </c>
      <c r="AC393" s="49">
        <v>-446878000</v>
      </c>
      <c r="AD393" s="50"/>
      <c r="AE393" s="50"/>
      <c r="AF393" s="50"/>
      <c r="AG393" s="50"/>
      <c r="AH393" s="50"/>
      <c r="AI393" s="50"/>
      <c r="AJ393" s="51"/>
      <c r="AK393" s="49"/>
      <c r="AL393" s="50"/>
      <c r="AM393" s="51"/>
      <c r="AN393" s="49">
        <v>-210163000</v>
      </c>
      <c r="AO393" s="50"/>
      <c r="AP393" s="50"/>
      <c r="AQ393" s="50"/>
      <c r="AR393" s="51"/>
      <c r="AS393" s="54">
        <v>-12850000</v>
      </c>
      <c r="AT393" s="50"/>
      <c r="AU393" s="55">
        <v>-669891000</v>
      </c>
      <c r="AV393" s="51">
        <v>-148109000</v>
      </c>
      <c r="AW393" s="49">
        <v>90945000</v>
      </c>
      <c r="AX393" s="51"/>
      <c r="AY393" s="52"/>
      <c r="AZ393" s="54"/>
      <c r="BA393" s="51"/>
      <c r="BB393" s="49">
        <v>-133983000</v>
      </c>
      <c r="BC393" s="50"/>
      <c r="BD393" s="51"/>
      <c r="BE393" s="54">
        <v>-73981000</v>
      </c>
      <c r="BF393" s="50"/>
      <c r="BG393" s="55">
        <v>-265128000</v>
      </c>
      <c r="BH393" s="50">
        <v>-102242000</v>
      </c>
      <c r="BI393" s="51"/>
      <c r="BJ393" s="54">
        <v>-102242000</v>
      </c>
      <c r="BK393" s="50"/>
      <c r="BL393" s="56">
        <v>-102242000</v>
      </c>
    </row>
    <row r="394" spans="1:64" x14ac:dyDescent="0.2">
      <c r="A394" s="47" t="s">
        <v>1219</v>
      </c>
      <c r="B394" s="47" t="s">
        <v>1220</v>
      </c>
      <c r="C394" s="47">
        <v>378237</v>
      </c>
      <c r="D394" s="47" t="s">
        <v>16</v>
      </c>
      <c r="E394" s="47">
        <v>2018</v>
      </c>
      <c r="F394" s="47" t="s">
        <v>1292</v>
      </c>
      <c r="G394" s="48">
        <v>43465</v>
      </c>
      <c r="H394" s="48">
        <v>43504</v>
      </c>
      <c r="I394" s="48">
        <v>44051</v>
      </c>
      <c r="J394" s="47">
        <v>190219000</v>
      </c>
      <c r="K394" s="47">
        <v>191290000</v>
      </c>
      <c r="L394" s="47"/>
      <c r="M394" s="49">
        <v>422603000</v>
      </c>
      <c r="N394" s="50"/>
      <c r="O394" s="50"/>
      <c r="P394" s="51"/>
      <c r="Q394" s="52">
        <v>472785000</v>
      </c>
      <c r="R394" s="49">
        <v>-71082000</v>
      </c>
      <c r="S394" s="50"/>
      <c r="T394" s="50"/>
      <c r="U394" s="51"/>
      <c r="V394" s="49">
        <v>-21665000</v>
      </c>
      <c r="W394" s="50"/>
      <c r="X394" s="50"/>
      <c r="Y394" s="50"/>
      <c r="Z394" s="51"/>
      <c r="AA394" s="52"/>
      <c r="AB394" s="53">
        <v>802641000</v>
      </c>
      <c r="AC394" s="49">
        <v>-1012824000</v>
      </c>
      <c r="AD394" s="50"/>
      <c r="AE394" s="50"/>
      <c r="AF394" s="50"/>
      <c r="AG394" s="50"/>
      <c r="AH394" s="50"/>
      <c r="AI394" s="50"/>
      <c r="AJ394" s="51"/>
      <c r="AK394" s="49">
        <v>4101000</v>
      </c>
      <c r="AL394" s="50"/>
      <c r="AM394" s="51"/>
      <c r="AN394" s="49"/>
      <c r="AO394" s="50"/>
      <c r="AP394" s="50"/>
      <c r="AQ394" s="50"/>
      <c r="AR394" s="51"/>
      <c r="AS394" s="54">
        <v>131001000</v>
      </c>
      <c r="AT394" s="50"/>
      <c r="AU394" s="55">
        <v>-877722000</v>
      </c>
      <c r="AV394" s="51">
        <v>-534463000</v>
      </c>
      <c r="AW394" s="49">
        <v>-158499000</v>
      </c>
      <c r="AX394" s="51"/>
      <c r="AY394" s="52"/>
      <c r="AZ394" s="54"/>
      <c r="BA394" s="51"/>
      <c r="BB394" s="49"/>
      <c r="BC394" s="50"/>
      <c r="BD394" s="51"/>
      <c r="BE394" s="54">
        <v>-429864000</v>
      </c>
      <c r="BF394" s="50"/>
      <c r="BG394" s="55">
        <v>-1122826000</v>
      </c>
      <c r="BH394" s="50">
        <v>-1197907000</v>
      </c>
      <c r="BI394" s="51"/>
      <c r="BJ394" s="54">
        <v>-1197907000</v>
      </c>
      <c r="BK394" s="50"/>
      <c r="BL394" s="56">
        <v>-1197907000</v>
      </c>
    </row>
    <row r="395" spans="1:64" x14ac:dyDescent="0.2">
      <c r="A395" s="47" t="s">
        <v>1204</v>
      </c>
      <c r="B395" s="47" t="s">
        <v>1205</v>
      </c>
      <c r="C395" s="47">
        <v>378235</v>
      </c>
      <c r="D395" s="47" t="s">
        <v>16</v>
      </c>
      <c r="E395" s="47">
        <v>2018</v>
      </c>
      <c r="F395" s="47" t="s">
        <v>1292</v>
      </c>
      <c r="G395" s="48">
        <v>43465</v>
      </c>
      <c r="H395" s="48">
        <v>43495</v>
      </c>
      <c r="I395" s="48">
        <v>43515</v>
      </c>
      <c r="J395" s="47">
        <v>164808110</v>
      </c>
      <c r="K395" s="47">
        <v>168297836</v>
      </c>
      <c r="L395" s="47" t="s">
        <v>1981</v>
      </c>
      <c r="M395" s="49">
        <v>598700000</v>
      </c>
      <c r="N395" s="50"/>
      <c r="O395" s="50"/>
      <c r="P395" s="51"/>
      <c r="Q395" s="52">
        <v>296100000</v>
      </c>
      <c r="R395" s="49">
        <v>54700000</v>
      </c>
      <c r="S395" s="50"/>
      <c r="T395" s="50"/>
      <c r="U395" s="51"/>
      <c r="V395" s="49">
        <v>-15100000</v>
      </c>
      <c r="W395" s="50"/>
      <c r="X395" s="50"/>
      <c r="Y395" s="50"/>
      <c r="Z395" s="51"/>
      <c r="AA395" s="52"/>
      <c r="AB395" s="53">
        <v>934400000</v>
      </c>
      <c r="AC395" s="49">
        <v>-231000000</v>
      </c>
      <c r="AD395" s="50"/>
      <c r="AE395" s="50"/>
      <c r="AF395" s="50"/>
      <c r="AG395" s="50"/>
      <c r="AH395" s="50"/>
      <c r="AI395" s="50"/>
      <c r="AJ395" s="51"/>
      <c r="AK395" s="49">
        <v>400000</v>
      </c>
      <c r="AL395" s="50"/>
      <c r="AM395" s="51"/>
      <c r="AN395" s="49">
        <v>-138200000</v>
      </c>
      <c r="AO395" s="50"/>
      <c r="AP395" s="50"/>
      <c r="AQ395" s="50"/>
      <c r="AR395" s="51"/>
      <c r="AS395" s="54">
        <v>103400000</v>
      </c>
      <c r="AT395" s="50">
        <v>0</v>
      </c>
      <c r="AU395" s="55">
        <v>-265400000</v>
      </c>
      <c r="AV395" s="51"/>
      <c r="AW395" s="49">
        <v>-300000000</v>
      </c>
      <c r="AX395" s="51"/>
      <c r="AY395" s="52"/>
      <c r="AZ395" s="54"/>
      <c r="BA395" s="51"/>
      <c r="BB395" s="49">
        <v>-351300000</v>
      </c>
      <c r="BC395" s="50"/>
      <c r="BD395" s="51"/>
      <c r="BE395" s="54">
        <v>-18500000</v>
      </c>
      <c r="BF395" s="50"/>
      <c r="BG395" s="55">
        <v>-669800000</v>
      </c>
      <c r="BH395" s="50">
        <v>-800000</v>
      </c>
      <c r="BI395" s="51"/>
      <c r="BJ395" s="54">
        <v>-800000</v>
      </c>
      <c r="BK395" s="50">
        <v>-2000000</v>
      </c>
      <c r="BL395" s="56">
        <v>-2800000</v>
      </c>
    </row>
    <row r="396" spans="1:64" x14ac:dyDescent="0.2">
      <c r="A396" s="47" t="s">
        <v>1201</v>
      </c>
      <c r="B396" s="47" t="s">
        <v>1202</v>
      </c>
      <c r="C396" s="47">
        <v>378234</v>
      </c>
      <c r="D396" s="47" t="s">
        <v>16</v>
      </c>
      <c r="E396" s="47">
        <v>2018</v>
      </c>
      <c r="F396" s="47" t="s">
        <v>1292</v>
      </c>
      <c r="G396" s="48">
        <v>43465</v>
      </c>
      <c r="H396" s="48">
        <v>43511</v>
      </c>
      <c r="I396" s="48">
        <v>43511</v>
      </c>
      <c r="J396" s="47">
        <v>113452000</v>
      </c>
      <c r="K396" s="47">
        <v>122661000</v>
      </c>
      <c r="L396" s="47" t="s">
        <v>1982</v>
      </c>
      <c r="M396" s="49">
        <v>582489000</v>
      </c>
      <c r="N396" s="50"/>
      <c r="O396" s="50"/>
      <c r="P396" s="51"/>
      <c r="Q396" s="52">
        <v>48367000</v>
      </c>
      <c r="R396" s="49">
        <v>-5949000</v>
      </c>
      <c r="S396" s="50"/>
      <c r="T396" s="50"/>
      <c r="U396" s="51"/>
      <c r="V396" s="49">
        <v>70778000</v>
      </c>
      <c r="W396" s="50"/>
      <c r="X396" s="50"/>
      <c r="Y396" s="50"/>
      <c r="Z396" s="51"/>
      <c r="AA396" s="52"/>
      <c r="AB396" s="53">
        <v>695685000</v>
      </c>
      <c r="AC396" s="49">
        <v>-37007000</v>
      </c>
      <c r="AD396" s="50"/>
      <c r="AE396" s="50"/>
      <c r="AF396" s="50"/>
      <c r="AG396" s="50"/>
      <c r="AH396" s="50"/>
      <c r="AI396" s="50"/>
      <c r="AJ396" s="51"/>
      <c r="AK396" s="49">
        <v>1055057000</v>
      </c>
      <c r="AL396" s="50"/>
      <c r="AM396" s="51"/>
      <c r="AN396" s="49">
        <v>52240000</v>
      </c>
      <c r="AO396" s="50"/>
      <c r="AP396" s="50"/>
      <c r="AQ396" s="50"/>
      <c r="AR396" s="51"/>
      <c r="AS396" s="54">
        <v>-160000</v>
      </c>
      <c r="AT396" s="50"/>
      <c r="AU396" s="55">
        <v>1070130000</v>
      </c>
      <c r="AV396" s="51"/>
      <c r="AW396" s="49">
        <v>-1250009000</v>
      </c>
      <c r="AX396" s="51"/>
      <c r="AY396" s="52"/>
      <c r="AZ396" s="54"/>
      <c r="BA396" s="51"/>
      <c r="BB396" s="49">
        <v>-625316000</v>
      </c>
      <c r="BC396" s="50"/>
      <c r="BD396" s="51"/>
      <c r="BE396" s="54"/>
      <c r="BF396" s="50"/>
      <c r="BG396" s="55">
        <v>-1875325000</v>
      </c>
      <c r="BH396" s="50">
        <v>-109510000</v>
      </c>
      <c r="BI396" s="51"/>
      <c r="BJ396" s="54">
        <v>-109510000</v>
      </c>
      <c r="BK396" s="50">
        <v>-958000</v>
      </c>
      <c r="BL396" s="56">
        <v>-110468000</v>
      </c>
    </row>
    <row r="397" spans="1:64" x14ac:dyDescent="0.2">
      <c r="A397" s="47" t="s">
        <v>1210</v>
      </c>
      <c r="B397" s="47" t="s">
        <v>1211</v>
      </c>
      <c r="C397" s="47">
        <v>344083</v>
      </c>
      <c r="D397" s="47" t="s">
        <v>16</v>
      </c>
      <c r="E397" s="47">
        <v>2018</v>
      </c>
      <c r="F397" s="47" t="s">
        <v>1292</v>
      </c>
      <c r="G397" s="48">
        <v>43465</v>
      </c>
      <c r="H397" s="48">
        <v>43509</v>
      </c>
      <c r="I397" s="48">
        <v>43509</v>
      </c>
      <c r="J397" s="47">
        <v>254292000</v>
      </c>
      <c r="K397" s="47">
        <v>259185000</v>
      </c>
      <c r="L397" s="47" t="s">
        <v>1983</v>
      </c>
      <c r="M397" s="49">
        <v>2087103000</v>
      </c>
      <c r="N397" s="50"/>
      <c r="O397" s="50"/>
      <c r="P397" s="51"/>
      <c r="Q397" s="52">
        <v>72420000</v>
      </c>
      <c r="R397" s="49">
        <v>385068000</v>
      </c>
      <c r="S397" s="50"/>
      <c r="T397" s="50"/>
      <c r="U397" s="51"/>
      <c r="V397" s="49">
        <v>-1274305000</v>
      </c>
      <c r="W397" s="50"/>
      <c r="X397" s="50"/>
      <c r="Y397" s="50"/>
      <c r="Z397" s="51"/>
      <c r="AA397" s="52"/>
      <c r="AB397" s="53">
        <v>1270286000</v>
      </c>
      <c r="AC397" s="49">
        <v>-95524000</v>
      </c>
      <c r="AD397" s="50"/>
      <c r="AE397" s="50"/>
      <c r="AF397" s="50"/>
      <c r="AG397" s="50"/>
      <c r="AH397" s="50"/>
      <c r="AI397" s="50"/>
      <c r="AJ397" s="51"/>
      <c r="AK397" s="49">
        <v>-342000</v>
      </c>
      <c r="AL397" s="50"/>
      <c r="AM397" s="51"/>
      <c r="AN397" s="49"/>
      <c r="AO397" s="50"/>
      <c r="AP397" s="50"/>
      <c r="AQ397" s="50"/>
      <c r="AR397" s="51"/>
      <c r="AS397" s="54">
        <v>-106292000</v>
      </c>
      <c r="AT397" s="50"/>
      <c r="AU397" s="55">
        <v>-202158000</v>
      </c>
      <c r="AV397" s="51"/>
      <c r="AW397" s="49">
        <v>-27926000</v>
      </c>
      <c r="AX397" s="51"/>
      <c r="AY397" s="52"/>
      <c r="AZ397" s="54"/>
      <c r="BA397" s="51"/>
      <c r="BB397" s="49">
        <v>-60750000</v>
      </c>
      <c r="BC397" s="50"/>
      <c r="BD397" s="51"/>
      <c r="BE397" s="54">
        <v>17457000</v>
      </c>
      <c r="BF397" s="50"/>
      <c r="BG397" s="55">
        <v>-71219000</v>
      </c>
      <c r="BH397" s="50">
        <v>996909000</v>
      </c>
      <c r="BI397" s="51"/>
      <c r="BJ397" s="54">
        <v>996909000</v>
      </c>
      <c r="BK397" s="50">
        <v>-6182000</v>
      </c>
      <c r="BL397" s="56">
        <v>990727000</v>
      </c>
    </row>
    <row r="398" spans="1:64" x14ac:dyDescent="0.2">
      <c r="A398" s="47" t="s">
        <v>1198</v>
      </c>
      <c r="B398" s="47" t="s">
        <v>1199</v>
      </c>
      <c r="C398" s="47">
        <v>398980</v>
      </c>
      <c r="D398" s="47" t="s">
        <v>16</v>
      </c>
      <c r="E398" s="47">
        <v>2018</v>
      </c>
      <c r="F398" s="47" t="s">
        <v>1292</v>
      </c>
      <c r="G398" s="48">
        <v>43465</v>
      </c>
      <c r="H398" s="48">
        <v>43504</v>
      </c>
      <c r="I398" s="48">
        <v>43504</v>
      </c>
      <c r="J398" s="47">
        <v>356265000</v>
      </c>
      <c r="K398" s="47">
        <v>359301000</v>
      </c>
      <c r="L398" s="47" t="s">
        <v>1984</v>
      </c>
      <c r="M398" s="49">
        <v>415981000</v>
      </c>
      <c r="N398" s="50"/>
      <c r="O398" s="50"/>
      <c r="P398" s="51"/>
      <c r="Q398" s="52">
        <v>919639000</v>
      </c>
      <c r="R398" s="49">
        <v>101562000</v>
      </c>
      <c r="S398" s="50">
        <v>29963000</v>
      </c>
      <c r="T398" s="50"/>
      <c r="U398" s="51">
        <v>71599000</v>
      </c>
      <c r="V398" s="49">
        <v>-55715000</v>
      </c>
      <c r="W398" s="50"/>
      <c r="X398" s="50"/>
      <c r="Y398" s="50"/>
      <c r="Z398" s="51">
        <v>-55715000</v>
      </c>
      <c r="AA398" s="52"/>
      <c r="AB398" s="53">
        <v>1381467000</v>
      </c>
      <c r="AC398" s="49">
        <v>-374849000</v>
      </c>
      <c r="AD398" s="50">
        <v>353792000</v>
      </c>
      <c r="AE398" s="50">
        <v>353792000</v>
      </c>
      <c r="AF398" s="50"/>
      <c r="AG398" s="50">
        <v>-265907000</v>
      </c>
      <c r="AH398" s="50">
        <v>-265907000</v>
      </c>
      <c r="AI398" s="50"/>
      <c r="AJ398" s="51">
        <v>-462734000</v>
      </c>
      <c r="AK398" s="49"/>
      <c r="AL398" s="50"/>
      <c r="AM398" s="51"/>
      <c r="AN398" s="49">
        <v>-47007000</v>
      </c>
      <c r="AO398" s="50"/>
      <c r="AP398" s="50">
        <v>-47007000</v>
      </c>
      <c r="AQ398" s="50"/>
      <c r="AR398" s="51"/>
      <c r="AS398" s="54">
        <v>746352000</v>
      </c>
      <c r="AT398" s="50"/>
      <c r="AU398" s="55">
        <v>324496000</v>
      </c>
      <c r="AV398" s="51">
        <v>-1127143000</v>
      </c>
      <c r="AW398" s="49">
        <v>-594643000</v>
      </c>
      <c r="AX398" s="51"/>
      <c r="AY398" s="52"/>
      <c r="AZ398" s="54"/>
      <c r="BA398" s="51"/>
      <c r="BB398" s="49">
        <v>0</v>
      </c>
      <c r="BC398" s="50">
        <v>0</v>
      </c>
      <c r="BD398" s="51"/>
      <c r="BE398" s="54">
        <v>-40151000</v>
      </c>
      <c r="BF398" s="50"/>
      <c r="BG398" s="55">
        <v>-1761937000</v>
      </c>
      <c r="BH398" s="50">
        <v>-55974000</v>
      </c>
      <c r="BI398" s="51"/>
      <c r="BJ398" s="54">
        <v>-55974000</v>
      </c>
      <c r="BK398" s="50">
        <v>-815000</v>
      </c>
      <c r="BL398" s="56">
        <v>-56789000</v>
      </c>
    </row>
    <row r="399" spans="1:64" x14ac:dyDescent="0.2">
      <c r="A399" s="47" t="s">
        <v>1207</v>
      </c>
      <c r="B399" s="47" t="s">
        <v>1208</v>
      </c>
      <c r="C399" s="47">
        <v>101219</v>
      </c>
      <c r="D399" s="47" t="s">
        <v>16</v>
      </c>
      <c r="E399" s="47">
        <v>2018</v>
      </c>
      <c r="F399" s="47" t="s">
        <v>1292</v>
      </c>
      <c r="G399" s="48">
        <v>43465</v>
      </c>
      <c r="H399" s="48">
        <v>43511</v>
      </c>
      <c r="I399" s="48">
        <v>43511</v>
      </c>
      <c r="J399" s="47">
        <v>4128000000</v>
      </c>
      <c r="K399" s="47">
        <v>4132000000</v>
      </c>
      <c r="L399" s="47" t="s">
        <v>1985</v>
      </c>
      <c r="M399" s="49">
        <v>16039000000</v>
      </c>
      <c r="N399" s="50"/>
      <c r="O399" s="50"/>
      <c r="P399" s="51"/>
      <c r="Q399" s="52">
        <v>17403000000</v>
      </c>
      <c r="R399" s="49">
        <v>2074000000</v>
      </c>
      <c r="S399" s="50"/>
      <c r="T399" s="50"/>
      <c r="U399" s="51"/>
      <c r="V399" s="49">
        <v>-1177000000</v>
      </c>
      <c r="W399" s="50"/>
      <c r="X399" s="50"/>
      <c r="Y399" s="50"/>
      <c r="Z399" s="51"/>
      <c r="AA399" s="52"/>
      <c r="AB399" s="53">
        <v>34339000000</v>
      </c>
      <c r="AC399" s="49">
        <v>-18087000000</v>
      </c>
      <c r="AD399" s="50"/>
      <c r="AE399" s="50"/>
      <c r="AF399" s="50"/>
      <c r="AG399" s="50"/>
      <c r="AH399" s="50"/>
      <c r="AI399" s="50"/>
      <c r="AJ399" s="51"/>
      <c r="AK399" s="49"/>
      <c r="AL399" s="50"/>
      <c r="AM399" s="51"/>
      <c r="AN399" s="49">
        <v>-230000000</v>
      </c>
      <c r="AO399" s="50"/>
      <c r="AP399" s="50"/>
      <c r="AQ399" s="50"/>
      <c r="AR399" s="51"/>
      <c r="AS399" s="54">
        <v>383000000</v>
      </c>
      <c r="AT399" s="50"/>
      <c r="AU399" s="55">
        <v>-17934000000</v>
      </c>
      <c r="AV399" s="51">
        <v>-9772000000</v>
      </c>
      <c r="AW399" s="49">
        <v>-3781000000</v>
      </c>
      <c r="AX399" s="51"/>
      <c r="AY399" s="52"/>
      <c r="AZ399" s="54"/>
      <c r="BA399" s="51"/>
      <c r="BB399" s="49"/>
      <c r="BC399" s="50"/>
      <c r="BD399" s="51"/>
      <c r="BE399" s="54">
        <v>-1824000000</v>
      </c>
      <c r="BF399" s="50"/>
      <c r="BG399" s="55">
        <v>-15377000000</v>
      </c>
      <c r="BH399" s="50">
        <v>1028000000</v>
      </c>
      <c r="BI399" s="51"/>
      <c r="BJ399" s="54">
        <v>1028000000</v>
      </c>
      <c r="BK399" s="50"/>
      <c r="BL399" s="56">
        <v>1028000000</v>
      </c>
    </row>
    <row r="400" spans="1:64" x14ac:dyDescent="0.2">
      <c r="A400" s="47" t="s">
        <v>1225</v>
      </c>
      <c r="B400" s="47" t="s">
        <v>1226</v>
      </c>
      <c r="C400" s="47">
        <v>749129</v>
      </c>
      <c r="D400" s="47" t="s">
        <v>16</v>
      </c>
      <c r="E400" s="47">
        <v>2018</v>
      </c>
      <c r="F400" s="47" t="s">
        <v>1292</v>
      </c>
      <c r="G400" s="48">
        <v>43465</v>
      </c>
      <c r="H400" s="48">
        <v>43523</v>
      </c>
      <c r="I400" s="48">
        <v>43523</v>
      </c>
      <c r="J400" s="47">
        <v>95994000</v>
      </c>
      <c r="K400" s="47">
        <v>96464000</v>
      </c>
      <c r="L400" s="47" t="s">
        <v>1986</v>
      </c>
      <c r="M400" s="49">
        <v>291703000</v>
      </c>
      <c r="N400" s="50"/>
      <c r="O400" s="50"/>
      <c r="P400" s="51"/>
      <c r="Q400" s="52">
        <v>109297000</v>
      </c>
      <c r="R400" s="49">
        <v>20914000</v>
      </c>
      <c r="S400" s="50"/>
      <c r="T400" s="50"/>
      <c r="U400" s="51"/>
      <c r="V400" s="49">
        <v>-107243000</v>
      </c>
      <c r="W400" s="50"/>
      <c r="X400" s="50"/>
      <c r="Y400" s="50"/>
      <c r="Z400" s="51"/>
      <c r="AA400" s="52"/>
      <c r="AB400" s="53">
        <v>314671000</v>
      </c>
      <c r="AC400" s="49">
        <v>-82012000</v>
      </c>
      <c r="AD400" s="50"/>
      <c r="AE400" s="50"/>
      <c r="AF400" s="50"/>
      <c r="AG400" s="50"/>
      <c r="AH400" s="50"/>
      <c r="AI400" s="50"/>
      <c r="AJ400" s="51"/>
      <c r="AK400" s="49"/>
      <c r="AL400" s="50"/>
      <c r="AM400" s="51"/>
      <c r="AN400" s="49">
        <v>-51153000</v>
      </c>
      <c r="AO400" s="50"/>
      <c r="AP400" s="50"/>
      <c r="AQ400" s="50"/>
      <c r="AR400" s="51"/>
      <c r="AS400" s="54"/>
      <c r="AT400" s="50"/>
      <c r="AU400" s="55">
        <v>-133165000</v>
      </c>
      <c r="AV400" s="51">
        <v>-46277000</v>
      </c>
      <c r="AW400" s="49">
        <v>2026748000</v>
      </c>
      <c r="AX400" s="51"/>
      <c r="AY400" s="52"/>
      <c r="AZ400" s="54"/>
      <c r="BA400" s="51"/>
      <c r="BB400" s="49">
        <v>9962000</v>
      </c>
      <c r="BC400" s="50">
        <v>9962000</v>
      </c>
      <c r="BD400" s="51">
        <v>0</v>
      </c>
      <c r="BE400" s="54">
        <v>-26444000</v>
      </c>
      <c r="BF400" s="50"/>
      <c r="BG400" s="55">
        <v>1963989000</v>
      </c>
      <c r="BH400" s="50">
        <v>2145495000</v>
      </c>
      <c r="BI400" s="51"/>
      <c r="BJ400" s="54">
        <v>2145495000</v>
      </c>
      <c r="BK400" s="50">
        <v>-36542000</v>
      </c>
      <c r="BL400" s="56">
        <v>2108953000</v>
      </c>
    </row>
    <row r="401" spans="1:64" x14ac:dyDescent="0.2">
      <c r="A401" s="47" t="s">
        <v>1237</v>
      </c>
      <c r="B401" s="47" t="s">
        <v>1238</v>
      </c>
      <c r="C401" s="47">
        <v>378240</v>
      </c>
      <c r="D401" s="47" t="s">
        <v>16</v>
      </c>
      <c r="E401" s="47">
        <v>2018</v>
      </c>
      <c r="F401" s="47" t="s">
        <v>1292</v>
      </c>
      <c r="G401" s="48">
        <v>43465</v>
      </c>
      <c r="H401" s="48">
        <v>43522</v>
      </c>
      <c r="I401" s="48">
        <v>43525</v>
      </c>
      <c r="J401" s="47">
        <v>76992000</v>
      </c>
      <c r="K401" s="47">
        <v>77618000</v>
      </c>
      <c r="L401" s="47" t="s">
        <v>1987</v>
      </c>
      <c r="M401" s="49">
        <v>593794000</v>
      </c>
      <c r="N401" s="50"/>
      <c r="O401" s="50"/>
      <c r="P401" s="51"/>
      <c r="Q401" s="52">
        <v>57952000</v>
      </c>
      <c r="R401" s="49">
        <v>90402000</v>
      </c>
      <c r="S401" s="50"/>
      <c r="T401" s="50"/>
      <c r="U401" s="51"/>
      <c r="V401" s="49">
        <v>-137702000</v>
      </c>
      <c r="W401" s="50"/>
      <c r="X401" s="50"/>
      <c r="Y401" s="50"/>
      <c r="Z401" s="51"/>
      <c r="AA401" s="52"/>
      <c r="AB401" s="53">
        <v>604446000</v>
      </c>
      <c r="AC401" s="49">
        <v>-96079000</v>
      </c>
      <c r="AD401" s="50"/>
      <c r="AE401" s="50"/>
      <c r="AF401" s="50"/>
      <c r="AG401" s="50"/>
      <c r="AH401" s="50"/>
      <c r="AI401" s="50"/>
      <c r="AJ401" s="51"/>
      <c r="AK401" s="49">
        <v>1810867000</v>
      </c>
      <c r="AL401" s="50"/>
      <c r="AM401" s="51"/>
      <c r="AN401" s="49">
        <v>-31486000</v>
      </c>
      <c r="AO401" s="50"/>
      <c r="AP401" s="50"/>
      <c r="AQ401" s="50"/>
      <c r="AR401" s="51"/>
      <c r="AS401" s="54"/>
      <c r="AT401" s="50"/>
      <c r="AU401" s="55">
        <v>1683302000</v>
      </c>
      <c r="AV401" s="51"/>
      <c r="AW401" s="49">
        <v>-850161000</v>
      </c>
      <c r="AX401" s="51"/>
      <c r="AY401" s="52"/>
      <c r="AZ401" s="54"/>
      <c r="BA401" s="51"/>
      <c r="BB401" s="49">
        <v>-1262677000</v>
      </c>
      <c r="BC401" s="50">
        <v>52429000</v>
      </c>
      <c r="BD401" s="51">
        <v>-1315106000</v>
      </c>
      <c r="BE401" s="54">
        <v>-6684000</v>
      </c>
      <c r="BF401" s="50"/>
      <c r="BG401" s="55">
        <v>-2119522000</v>
      </c>
      <c r="BH401" s="50">
        <v>168226000</v>
      </c>
      <c r="BI401" s="51"/>
      <c r="BJ401" s="54">
        <v>168226000</v>
      </c>
      <c r="BK401" s="50">
        <v>-14265000</v>
      </c>
      <c r="BL401" s="56">
        <v>153961000</v>
      </c>
    </row>
    <row r="402" spans="1:64" x14ac:dyDescent="0.2">
      <c r="A402" s="47" t="s">
        <v>1228</v>
      </c>
      <c r="B402" s="47" t="s">
        <v>1229</v>
      </c>
      <c r="C402" s="47">
        <v>87466</v>
      </c>
      <c r="D402" s="47" t="s">
        <v>16</v>
      </c>
      <c r="E402" s="47">
        <v>2018</v>
      </c>
      <c r="F402" s="47" t="s">
        <v>1292</v>
      </c>
      <c r="G402" s="48">
        <v>43343</v>
      </c>
      <c r="H402" s="48">
        <v>43384</v>
      </c>
      <c r="I402" s="48">
        <v>43384</v>
      </c>
      <c r="J402" s="47">
        <v>991000000</v>
      </c>
      <c r="K402" s="47">
        <v>995000000</v>
      </c>
      <c r="L402" s="47" t="s">
        <v>1988</v>
      </c>
      <c r="M402" s="49">
        <v>5031000000</v>
      </c>
      <c r="N402" s="50"/>
      <c r="O402" s="50"/>
      <c r="P402" s="51"/>
      <c r="Q402" s="52">
        <v>1770000000</v>
      </c>
      <c r="R402" s="49">
        <v>-477000000</v>
      </c>
      <c r="S402" s="50"/>
      <c r="T402" s="50"/>
      <c r="U402" s="51"/>
      <c r="V402" s="49">
        <v>1941000000</v>
      </c>
      <c r="W402" s="50"/>
      <c r="X402" s="50"/>
      <c r="Y402" s="50"/>
      <c r="Z402" s="51"/>
      <c r="AA402" s="52"/>
      <c r="AB402" s="53">
        <v>8265000000</v>
      </c>
      <c r="AC402" s="49">
        <v>-712000000</v>
      </c>
      <c r="AD402" s="50"/>
      <c r="AE402" s="50"/>
      <c r="AF402" s="50"/>
      <c r="AG402" s="50"/>
      <c r="AH402" s="50"/>
      <c r="AI402" s="50"/>
      <c r="AJ402" s="51"/>
      <c r="AK402" s="49"/>
      <c r="AL402" s="50"/>
      <c r="AM402" s="51"/>
      <c r="AN402" s="49">
        <v>-4793000000</v>
      </c>
      <c r="AO402" s="50"/>
      <c r="AP402" s="50"/>
      <c r="AQ402" s="50"/>
      <c r="AR402" s="51"/>
      <c r="AS402" s="54">
        <v>4000000</v>
      </c>
      <c r="AT402" s="50"/>
      <c r="AU402" s="55">
        <v>-5501000000</v>
      </c>
      <c r="AV402" s="51">
        <v>-1739000000</v>
      </c>
      <c r="AW402" s="49">
        <v>1596000000</v>
      </c>
      <c r="AX402" s="51"/>
      <c r="AY402" s="52"/>
      <c r="AZ402" s="54"/>
      <c r="BA402" s="51"/>
      <c r="BB402" s="49">
        <v>-5054000000</v>
      </c>
      <c r="BC402" s="50"/>
      <c r="BD402" s="51"/>
      <c r="BE402" s="54">
        <v>-98000000</v>
      </c>
      <c r="BF402" s="50"/>
      <c r="BG402" s="55">
        <v>-5295000000</v>
      </c>
      <c r="BH402" s="50">
        <v>-2531000000</v>
      </c>
      <c r="BI402" s="51"/>
      <c r="BJ402" s="54">
        <v>-2531000000</v>
      </c>
      <c r="BK402" s="50">
        <v>15000000</v>
      </c>
      <c r="BL402" s="56">
        <v>-2516000000</v>
      </c>
    </row>
    <row r="403" spans="1:64" x14ac:dyDescent="0.2">
      <c r="A403" s="47" t="s">
        <v>1246</v>
      </c>
      <c r="B403" s="47" t="s">
        <v>1247</v>
      </c>
      <c r="C403" s="47">
        <v>250582</v>
      </c>
      <c r="D403" s="47" t="s">
        <v>16</v>
      </c>
      <c r="E403" s="47">
        <v>2019</v>
      </c>
      <c r="F403" s="47" t="s">
        <v>1292</v>
      </c>
      <c r="G403" s="48">
        <v>43646</v>
      </c>
      <c r="H403" s="48">
        <v>43704</v>
      </c>
      <c r="I403" s="48">
        <v>43704</v>
      </c>
      <c r="J403" s="47">
        <v>292000000</v>
      </c>
      <c r="K403" s="47">
        <v>292000000</v>
      </c>
      <c r="L403" s="47" t="s">
        <v>1989</v>
      </c>
      <c r="M403" s="49">
        <v>-754000000</v>
      </c>
      <c r="N403" s="50"/>
      <c r="O403" s="50"/>
      <c r="P403" s="51"/>
      <c r="Q403" s="52">
        <v>1812000000</v>
      </c>
      <c r="R403" s="49">
        <v>749000000</v>
      </c>
      <c r="S403" s="50"/>
      <c r="T403" s="50"/>
      <c r="U403" s="51"/>
      <c r="V403" s="49">
        <v>-260000000</v>
      </c>
      <c r="W403" s="50"/>
      <c r="X403" s="50"/>
      <c r="Y403" s="50"/>
      <c r="Z403" s="51"/>
      <c r="AA403" s="52"/>
      <c r="AB403" s="53">
        <v>1547000000</v>
      </c>
      <c r="AC403" s="49">
        <v>-757000000</v>
      </c>
      <c r="AD403" s="50"/>
      <c r="AE403" s="50"/>
      <c r="AF403" s="50"/>
      <c r="AG403" s="50"/>
      <c r="AH403" s="50"/>
      <c r="AI403" s="50"/>
      <c r="AJ403" s="51"/>
      <c r="AK403" s="49">
        <v>96000000</v>
      </c>
      <c r="AL403" s="50"/>
      <c r="AM403" s="51"/>
      <c r="AN403" s="49">
        <v>0</v>
      </c>
      <c r="AO403" s="50"/>
      <c r="AP403" s="50"/>
      <c r="AQ403" s="50"/>
      <c r="AR403" s="51"/>
      <c r="AS403" s="54">
        <v>-611000000</v>
      </c>
      <c r="AT403" s="50"/>
      <c r="AU403" s="55">
        <v>-1272000000</v>
      </c>
      <c r="AV403" s="51">
        <v>-584000000</v>
      </c>
      <c r="AW403" s="49">
        <v>-681000000</v>
      </c>
      <c r="AX403" s="51"/>
      <c r="AY403" s="52"/>
      <c r="AZ403" s="54"/>
      <c r="BA403" s="51"/>
      <c r="BB403" s="49">
        <v>-445000000</v>
      </c>
      <c r="BC403" s="50"/>
      <c r="BD403" s="51"/>
      <c r="BE403" s="54">
        <v>-119000000</v>
      </c>
      <c r="BF403" s="50"/>
      <c r="BG403" s="55">
        <v>-1829000000</v>
      </c>
      <c r="BH403" s="50">
        <v>-1554000000</v>
      </c>
      <c r="BI403" s="51"/>
      <c r="BJ403" s="54">
        <v>-1554000000</v>
      </c>
      <c r="BK403" s="50">
        <v>4000000</v>
      </c>
      <c r="BL403" s="56">
        <v>-1550000000</v>
      </c>
    </row>
    <row r="404" spans="1:64" x14ac:dyDescent="0.2">
      <c r="A404" s="47" t="s">
        <v>1240</v>
      </c>
      <c r="B404" s="47" t="s">
        <v>1241</v>
      </c>
      <c r="C404" s="47">
        <v>378244</v>
      </c>
      <c r="D404" s="47" t="s">
        <v>16</v>
      </c>
      <c r="E404" s="47">
        <v>2018</v>
      </c>
      <c r="F404" s="47" t="s">
        <v>1292</v>
      </c>
      <c r="G404" s="48">
        <v>43465</v>
      </c>
      <c r="H404" s="48">
        <v>43522</v>
      </c>
      <c r="I404" s="48">
        <v>43522</v>
      </c>
      <c r="J404" s="47">
        <v>315500000</v>
      </c>
      <c r="K404" s="47">
        <v>316900000</v>
      </c>
      <c r="L404" s="47" t="s">
        <v>1990</v>
      </c>
      <c r="M404" s="49">
        <v>1060500000</v>
      </c>
      <c r="N404" s="50"/>
      <c r="O404" s="50"/>
      <c r="P404" s="51"/>
      <c r="Q404" s="52">
        <v>845800000</v>
      </c>
      <c r="R404" s="49">
        <v>491500000</v>
      </c>
      <c r="S404" s="50"/>
      <c r="T404" s="50"/>
      <c r="U404" s="51"/>
      <c r="V404" s="49">
        <v>47700000</v>
      </c>
      <c r="W404" s="50"/>
      <c r="X404" s="50"/>
      <c r="Y404" s="50"/>
      <c r="Z404" s="51"/>
      <c r="AA404" s="52"/>
      <c r="AB404" s="53">
        <v>2445500000</v>
      </c>
      <c r="AC404" s="49">
        <v>-2165000000</v>
      </c>
      <c r="AD404" s="50"/>
      <c r="AE404" s="50"/>
      <c r="AF404" s="50"/>
      <c r="AG404" s="50"/>
      <c r="AH404" s="50"/>
      <c r="AI404" s="50"/>
      <c r="AJ404" s="51"/>
      <c r="AK404" s="49"/>
      <c r="AL404" s="50"/>
      <c r="AM404" s="51"/>
      <c r="AN404" s="49">
        <v>-293500000</v>
      </c>
      <c r="AO404" s="50"/>
      <c r="AP404" s="50"/>
      <c r="AQ404" s="50"/>
      <c r="AR404" s="51"/>
      <c r="AS404" s="54">
        <v>74100000</v>
      </c>
      <c r="AT404" s="50"/>
      <c r="AU404" s="55">
        <v>-2384400000</v>
      </c>
      <c r="AV404" s="51">
        <v>-697300000</v>
      </c>
      <c r="AW404" s="49">
        <v>782200000</v>
      </c>
      <c r="AX404" s="51"/>
      <c r="AY404" s="52"/>
      <c r="AZ404" s="54"/>
      <c r="BA404" s="51"/>
      <c r="BB404" s="49">
        <v>-43300000</v>
      </c>
      <c r="BC404" s="50"/>
      <c r="BD404" s="51"/>
      <c r="BE404" s="54">
        <v>-15200000</v>
      </c>
      <c r="BF404" s="50"/>
      <c r="BG404" s="55">
        <v>26400000</v>
      </c>
      <c r="BH404" s="50">
        <v>87500000</v>
      </c>
      <c r="BI404" s="51"/>
      <c r="BJ404" s="54">
        <v>87500000</v>
      </c>
      <c r="BK404" s="50"/>
      <c r="BL404" s="56">
        <v>87500000</v>
      </c>
    </row>
    <row r="405" spans="1:64" x14ac:dyDescent="0.2">
      <c r="A405" s="47" t="s">
        <v>1243</v>
      </c>
      <c r="B405" s="47" t="s">
        <v>1244</v>
      </c>
      <c r="C405" s="47">
        <v>378241</v>
      </c>
      <c r="D405" s="47" t="s">
        <v>16</v>
      </c>
      <c r="E405" s="47">
        <v>2018</v>
      </c>
      <c r="F405" s="47" t="s">
        <v>1292</v>
      </c>
      <c r="G405" s="48">
        <v>43465</v>
      </c>
      <c r="H405" s="48">
        <v>43521</v>
      </c>
      <c r="I405" s="48">
        <v>43521</v>
      </c>
      <c r="J405" s="47">
        <v>373620000</v>
      </c>
      <c r="K405" s="47">
        <v>375250000</v>
      </c>
      <c r="L405" s="47" t="s">
        <v>1991</v>
      </c>
      <c r="M405" s="49">
        <v>829750000</v>
      </c>
      <c r="N405" s="50"/>
      <c r="O405" s="50"/>
      <c r="P405" s="51"/>
      <c r="Q405" s="52">
        <v>950459000</v>
      </c>
      <c r="R405" s="49">
        <v>-272856000</v>
      </c>
      <c r="S405" s="50"/>
      <c r="T405" s="50"/>
      <c r="U405" s="51"/>
      <c r="V405" s="49">
        <v>76591000</v>
      </c>
      <c r="W405" s="50"/>
      <c r="X405" s="50"/>
      <c r="Y405" s="50"/>
      <c r="Z405" s="51"/>
      <c r="AA405" s="52"/>
      <c r="AB405" s="53">
        <v>1583944000</v>
      </c>
      <c r="AC405" s="49">
        <v>-2284673000</v>
      </c>
      <c r="AD405" s="50"/>
      <c r="AE405" s="50"/>
      <c r="AF405" s="50"/>
      <c r="AG405" s="50"/>
      <c r="AH405" s="50"/>
      <c r="AI405" s="50"/>
      <c r="AJ405" s="51"/>
      <c r="AK405" s="49"/>
      <c r="AL405" s="50"/>
      <c r="AM405" s="51"/>
      <c r="AN405" s="49"/>
      <c r="AO405" s="50"/>
      <c r="AP405" s="50"/>
      <c r="AQ405" s="50"/>
      <c r="AR405" s="51"/>
      <c r="AS405" s="54">
        <v>-101798000</v>
      </c>
      <c r="AT405" s="50"/>
      <c r="AU405" s="55">
        <v>-2386471000</v>
      </c>
      <c r="AV405" s="51">
        <v>-1348863000</v>
      </c>
      <c r="AW405" s="49">
        <v>1484782000</v>
      </c>
      <c r="AX405" s="51"/>
      <c r="AY405" s="52"/>
      <c r="AZ405" s="54"/>
      <c r="BA405" s="51"/>
      <c r="BB405" s="49">
        <v>789575000</v>
      </c>
      <c r="BC405" s="50">
        <v>789575000</v>
      </c>
      <c r="BD405" s="51"/>
      <c r="BE405" s="54">
        <v>-107126000</v>
      </c>
      <c r="BF405" s="50"/>
      <c r="BG405" s="55">
        <v>818368000</v>
      </c>
      <c r="BH405" s="50">
        <v>15841000</v>
      </c>
      <c r="BI405" s="51"/>
      <c r="BJ405" s="54">
        <v>15841000</v>
      </c>
      <c r="BK405" s="50">
        <v>-9015000</v>
      </c>
      <c r="BL405" s="56">
        <v>6826000</v>
      </c>
    </row>
    <row r="406" spans="1:64" x14ac:dyDescent="0.2">
      <c r="A406" s="47" t="s">
        <v>1258</v>
      </c>
      <c r="B406" s="47" t="s">
        <v>1259</v>
      </c>
      <c r="C406" s="47">
        <v>104227</v>
      </c>
      <c r="D406" s="47" t="s">
        <v>16</v>
      </c>
      <c r="E406" s="47">
        <v>2018</v>
      </c>
      <c r="F406" s="47" t="s">
        <v>1292</v>
      </c>
      <c r="G406" s="48">
        <v>43465</v>
      </c>
      <c r="H406" s="48">
        <v>43508</v>
      </c>
      <c r="I406" s="48">
        <v>43508</v>
      </c>
      <c r="J406" s="47">
        <v>67200000</v>
      </c>
      <c r="K406" s="47">
        <v>67200000</v>
      </c>
      <c r="L406" s="47" t="s">
        <v>1992</v>
      </c>
      <c r="M406" s="49">
        <v>-159000000</v>
      </c>
      <c r="N406" s="50"/>
      <c r="O406" s="50"/>
      <c r="P406" s="51"/>
      <c r="Q406" s="52">
        <v>645000000</v>
      </c>
      <c r="R406" s="49">
        <v>747000000</v>
      </c>
      <c r="S406" s="50"/>
      <c r="T406" s="50"/>
      <c r="U406" s="51"/>
      <c r="V406" s="49">
        <v>-4000000</v>
      </c>
      <c r="W406" s="50"/>
      <c r="X406" s="50"/>
      <c r="Y406" s="50"/>
      <c r="Z406" s="51"/>
      <c r="AA406" s="52"/>
      <c r="AB406" s="53">
        <v>1229000000</v>
      </c>
      <c r="AC406" s="49">
        <v>-430000000</v>
      </c>
      <c r="AD406" s="50"/>
      <c r="AE406" s="50"/>
      <c r="AF406" s="50"/>
      <c r="AG406" s="50"/>
      <c r="AH406" s="50"/>
      <c r="AI406" s="50"/>
      <c r="AJ406" s="51"/>
      <c r="AK406" s="49">
        <v>60000000</v>
      </c>
      <c r="AL406" s="50"/>
      <c r="AM406" s="51"/>
      <c r="AN406" s="49">
        <v>-25000000</v>
      </c>
      <c r="AO406" s="50"/>
      <c r="AP406" s="50"/>
      <c r="AQ406" s="50"/>
      <c r="AR406" s="51"/>
      <c r="AS406" s="54">
        <v>-4000000</v>
      </c>
      <c r="AT406" s="50"/>
      <c r="AU406" s="55">
        <v>-399000000</v>
      </c>
      <c r="AV406" s="51">
        <v>-306000000</v>
      </c>
      <c r="AW406" s="49">
        <v>972000000</v>
      </c>
      <c r="AX406" s="51"/>
      <c r="AY406" s="52"/>
      <c r="AZ406" s="54"/>
      <c r="BA406" s="51"/>
      <c r="BB406" s="49">
        <v>-1136000000</v>
      </c>
      <c r="BC406" s="50"/>
      <c r="BD406" s="51"/>
      <c r="BE406" s="54">
        <v>-48000000</v>
      </c>
      <c r="BF406" s="50"/>
      <c r="BG406" s="55">
        <v>-518000000</v>
      </c>
      <c r="BH406" s="50">
        <v>312000000</v>
      </c>
      <c r="BI406" s="51"/>
      <c r="BJ406" s="54">
        <v>312000000</v>
      </c>
      <c r="BK406" s="50">
        <v>-67000000</v>
      </c>
      <c r="BL406" s="56">
        <v>245000000</v>
      </c>
    </row>
    <row r="407" spans="1:64" x14ac:dyDescent="0.2">
      <c r="A407" s="47" t="s">
        <v>1264</v>
      </c>
      <c r="B407" s="47" t="s">
        <v>1265</v>
      </c>
      <c r="C407" s="47">
        <v>378243</v>
      </c>
      <c r="D407" s="47" t="s">
        <v>16</v>
      </c>
      <c r="E407" s="47">
        <v>2018</v>
      </c>
      <c r="F407" s="47" t="s">
        <v>1292</v>
      </c>
      <c r="G407" s="48">
        <v>43465</v>
      </c>
      <c r="H407" s="48">
        <v>43523</v>
      </c>
      <c r="I407" s="48">
        <v>43523</v>
      </c>
      <c r="J407" s="47">
        <v>131000000</v>
      </c>
      <c r="K407" s="47">
        <v>132000000</v>
      </c>
      <c r="L407" s="47" t="s">
        <v>1993</v>
      </c>
      <c r="M407" s="49">
        <v>715000000</v>
      </c>
      <c r="N407" s="50"/>
      <c r="O407" s="50"/>
      <c r="P407" s="51"/>
      <c r="Q407" s="52">
        <v>747000000</v>
      </c>
      <c r="R407" s="49">
        <v>-177000000</v>
      </c>
      <c r="S407" s="50"/>
      <c r="T407" s="50"/>
      <c r="U407" s="51"/>
      <c r="V407" s="49">
        <v>3000000</v>
      </c>
      <c r="W407" s="50"/>
      <c r="X407" s="50"/>
      <c r="Y407" s="50"/>
      <c r="Z407" s="51"/>
      <c r="AA407" s="52"/>
      <c r="AB407" s="53">
        <v>1288000000</v>
      </c>
      <c r="AC407" s="49">
        <v>-268000000</v>
      </c>
      <c r="AD407" s="50"/>
      <c r="AE407" s="50"/>
      <c r="AF407" s="50"/>
      <c r="AG407" s="50"/>
      <c r="AH407" s="50"/>
      <c r="AI407" s="50"/>
      <c r="AJ407" s="51"/>
      <c r="AK407" s="49"/>
      <c r="AL407" s="50"/>
      <c r="AM407" s="51"/>
      <c r="AN407" s="49">
        <v>-32000000</v>
      </c>
      <c r="AO407" s="50"/>
      <c r="AP407" s="50"/>
      <c r="AQ407" s="50"/>
      <c r="AR407" s="51"/>
      <c r="AS407" s="54">
        <v>-41000000</v>
      </c>
      <c r="AT407" s="50"/>
      <c r="AU407" s="55">
        <v>-341000000</v>
      </c>
      <c r="AV407" s="51">
        <v>-306000000</v>
      </c>
      <c r="AW407" s="49">
        <v>74000000</v>
      </c>
      <c r="AX407" s="51"/>
      <c r="AY407" s="52"/>
      <c r="AZ407" s="54"/>
      <c r="BA407" s="51"/>
      <c r="BB407" s="49">
        <v>-557000000</v>
      </c>
      <c r="BC407" s="50"/>
      <c r="BD407" s="51"/>
      <c r="BE407" s="54">
        <v>-114000000</v>
      </c>
      <c r="BF407" s="50"/>
      <c r="BG407" s="55">
        <v>-903000000</v>
      </c>
      <c r="BH407" s="50">
        <v>44000000</v>
      </c>
      <c r="BI407" s="51"/>
      <c r="BJ407" s="54">
        <v>44000000</v>
      </c>
      <c r="BK407" s="50">
        <v>-41000000</v>
      </c>
      <c r="BL407" s="56">
        <v>3000000</v>
      </c>
    </row>
    <row r="408" spans="1:64" x14ac:dyDescent="0.2">
      <c r="A408" s="47" t="s">
        <v>1234</v>
      </c>
      <c r="B408" s="47" t="s">
        <v>1235</v>
      </c>
      <c r="C408" s="47">
        <v>378239</v>
      </c>
      <c r="D408" s="47" t="s">
        <v>16</v>
      </c>
      <c r="E408" s="47">
        <v>2018</v>
      </c>
      <c r="F408" s="47" t="s">
        <v>1292</v>
      </c>
      <c r="G408" s="48">
        <v>43465</v>
      </c>
      <c r="H408" s="48">
        <v>43510</v>
      </c>
      <c r="I408" s="48">
        <v>43510</v>
      </c>
      <c r="J408" s="47">
        <v>429100000</v>
      </c>
      <c r="K408" s="47">
        <v>432200000</v>
      </c>
      <c r="L408" s="47" t="s">
        <v>1994</v>
      </c>
      <c r="M408" s="49">
        <v>1923000000</v>
      </c>
      <c r="N408" s="50"/>
      <c r="O408" s="50"/>
      <c r="P408" s="51"/>
      <c r="Q408" s="52">
        <v>1477000000</v>
      </c>
      <c r="R408" s="49">
        <v>199000000</v>
      </c>
      <c r="S408" s="50"/>
      <c r="T408" s="50"/>
      <c r="U408" s="51"/>
      <c r="V408" s="49">
        <v>-29000000</v>
      </c>
      <c r="W408" s="50"/>
      <c r="X408" s="50"/>
      <c r="Y408" s="50"/>
      <c r="Z408" s="51"/>
      <c r="AA408" s="52"/>
      <c r="AB408" s="53">
        <v>3570000000</v>
      </c>
      <c r="AC408" s="49">
        <v>-1694000000</v>
      </c>
      <c r="AD408" s="50"/>
      <c r="AE408" s="50"/>
      <c r="AF408" s="50"/>
      <c r="AG408" s="50"/>
      <c r="AH408" s="50"/>
      <c r="AI408" s="50"/>
      <c r="AJ408" s="51"/>
      <c r="AK408" s="49"/>
      <c r="AL408" s="50"/>
      <c r="AM408" s="51"/>
      <c r="AN408" s="49">
        <v>-252000000</v>
      </c>
      <c r="AO408" s="50"/>
      <c r="AP408" s="50"/>
      <c r="AQ408" s="50"/>
      <c r="AR408" s="51"/>
      <c r="AS408" s="54">
        <v>-223000000</v>
      </c>
      <c r="AT408" s="50"/>
      <c r="AU408" s="55">
        <v>-2169000000</v>
      </c>
      <c r="AV408" s="51">
        <v>-802000000</v>
      </c>
      <c r="AW408" s="49">
        <v>313000000</v>
      </c>
      <c r="AX408" s="51"/>
      <c r="AY408" s="52"/>
      <c r="AZ408" s="54"/>
      <c r="BA408" s="51"/>
      <c r="BB408" s="49">
        <v>-952000000</v>
      </c>
      <c r="BC408" s="50"/>
      <c r="BD408" s="51"/>
      <c r="BE408" s="54">
        <v>-67000000</v>
      </c>
      <c r="BF408" s="50"/>
      <c r="BG408" s="55">
        <v>-1508000000</v>
      </c>
      <c r="BH408" s="50">
        <v>-107000000</v>
      </c>
      <c r="BI408" s="51"/>
      <c r="BJ408" s="54">
        <v>-107000000</v>
      </c>
      <c r="BK408" s="50">
        <v>-3000000</v>
      </c>
      <c r="BL408" s="56">
        <v>-110000000</v>
      </c>
    </row>
    <row r="409" spans="1:64" x14ac:dyDescent="0.2">
      <c r="A409" s="47" t="s">
        <v>1261</v>
      </c>
      <c r="B409" s="47" t="s">
        <v>1262</v>
      </c>
      <c r="C409" s="47">
        <v>344928</v>
      </c>
      <c r="D409" s="47" t="s">
        <v>16</v>
      </c>
      <c r="E409" s="47">
        <v>2018</v>
      </c>
      <c r="F409" s="47" t="s">
        <v>1292</v>
      </c>
      <c r="G409" s="48">
        <v>43465</v>
      </c>
      <c r="H409" s="48">
        <v>43517</v>
      </c>
      <c r="I409" s="48">
        <v>43517</v>
      </c>
      <c r="J409" s="47">
        <v>973626000</v>
      </c>
      <c r="K409" s="47">
        <v>973626000</v>
      </c>
      <c r="L409" s="47" t="s">
        <v>1995</v>
      </c>
      <c r="M409" s="49">
        <v>193000000</v>
      </c>
      <c r="N409" s="50"/>
      <c r="O409" s="50"/>
      <c r="P409" s="51"/>
      <c r="Q409" s="52">
        <v>1725000000</v>
      </c>
      <c r="R409" s="49">
        <v>1312000000</v>
      </c>
      <c r="S409" s="50"/>
      <c r="T409" s="50"/>
      <c r="U409" s="51">
        <v>1312000000</v>
      </c>
      <c r="V409" s="49">
        <v>-234000000</v>
      </c>
      <c r="W409" s="50">
        <v>-36000000</v>
      </c>
      <c r="X409" s="50">
        <v>-16000000</v>
      </c>
      <c r="Y409" s="50">
        <v>-93000000</v>
      </c>
      <c r="Z409" s="51">
        <v>-89000000</v>
      </c>
      <c r="AA409" s="52"/>
      <c r="AB409" s="53">
        <v>2996000000</v>
      </c>
      <c r="AC409" s="49">
        <v>-3256000000</v>
      </c>
      <c r="AD409" s="50"/>
      <c r="AE409" s="50"/>
      <c r="AF409" s="50"/>
      <c r="AG409" s="50">
        <v>-3256000000</v>
      </c>
      <c r="AH409" s="50">
        <v>-3256000000</v>
      </c>
      <c r="AI409" s="50"/>
      <c r="AJ409" s="51"/>
      <c r="AK409" s="49"/>
      <c r="AL409" s="50"/>
      <c r="AM409" s="51"/>
      <c r="AN409" s="49">
        <v>1296000000</v>
      </c>
      <c r="AO409" s="50">
        <v>1296000000</v>
      </c>
      <c r="AP409" s="50"/>
      <c r="AQ409" s="50"/>
      <c r="AR409" s="51"/>
      <c r="AS409" s="54">
        <v>-872000000</v>
      </c>
      <c r="AT409" s="50"/>
      <c r="AU409" s="55">
        <v>-2832000000</v>
      </c>
      <c r="AV409" s="51">
        <v>-1386000000</v>
      </c>
      <c r="AW409" s="49">
        <v>720000000</v>
      </c>
      <c r="AX409" s="51">
        <v>-2000000</v>
      </c>
      <c r="AY409" s="52">
        <v>722000000</v>
      </c>
      <c r="AZ409" s="54">
        <v>-3204000000</v>
      </c>
      <c r="BA409" s="51">
        <v>3926000000</v>
      </c>
      <c r="BB409" s="49">
        <v>15000000</v>
      </c>
      <c r="BC409" s="50">
        <v>15000000</v>
      </c>
      <c r="BD409" s="51"/>
      <c r="BE409" s="54">
        <v>-244000000</v>
      </c>
      <c r="BF409" s="50"/>
      <c r="BG409" s="55">
        <v>-895000000</v>
      </c>
      <c r="BH409" s="50">
        <v>-731000000</v>
      </c>
      <c r="BI409" s="51"/>
      <c r="BJ409" s="54">
        <v>-731000000</v>
      </c>
      <c r="BK409" s="50"/>
      <c r="BL409" s="56">
        <v>-731000000</v>
      </c>
    </row>
    <row r="410" spans="1:64" x14ac:dyDescent="0.2">
      <c r="A410" s="47" t="s">
        <v>1231</v>
      </c>
      <c r="B410" s="47" t="s">
        <v>1232</v>
      </c>
      <c r="C410" s="47">
        <v>239962</v>
      </c>
      <c r="D410" s="47" t="s">
        <v>16</v>
      </c>
      <c r="E410" s="47">
        <v>2018</v>
      </c>
      <c r="F410" s="47" t="s">
        <v>1292</v>
      </c>
      <c r="G410" s="48">
        <v>43496</v>
      </c>
      <c r="H410" s="48">
        <v>43552</v>
      </c>
      <c r="I410" s="48">
        <v>43552</v>
      </c>
      <c r="J410" s="47">
        <v>2929000000</v>
      </c>
      <c r="K410" s="47">
        <v>2945000000</v>
      </c>
      <c r="L410" s="47" t="s">
        <v>1996</v>
      </c>
      <c r="M410" s="49">
        <v>7179000000</v>
      </c>
      <c r="N410" s="50">
        <v>7179000000</v>
      </c>
      <c r="O410" s="50"/>
      <c r="P410" s="51"/>
      <c r="Q410" s="52">
        <v>10678000000</v>
      </c>
      <c r="R410" s="49">
        <v>9601000000</v>
      </c>
      <c r="S410" s="50"/>
      <c r="T410" s="50"/>
      <c r="U410" s="51"/>
      <c r="V410" s="49">
        <v>295000000</v>
      </c>
      <c r="W410" s="50"/>
      <c r="X410" s="50"/>
      <c r="Y410" s="50"/>
      <c r="Z410" s="51"/>
      <c r="AA410" s="52"/>
      <c r="AB410" s="53">
        <v>27753000000</v>
      </c>
      <c r="AC410" s="49">
        <v>-9825000000</v>
      </c>
      <c r="AD410" s="50"/>
      <c r="AE410" s="50"/>
      <c r="AF410" s="50"/>
      <c r="AG410" s="50"/>
      <c r="AH410" s="50"/>
      <c r="AI410" s="50"/>
      <c r="AJ410" s="51"/>
      <c r="AK410" s="49">
        <v>0</v>
      </c>
      <c r="AL410" s="50"/>
      <c r="AM410" s="51"/>
      <c r="AN410" s="49">
        <v>-13780000000</v>
      </c>
      <c r="AO410" s="50"/>
      <c r="AP410" s="50"/>
      <c r="AQ410" s="50"/>
      <c r="AR410" s="51"/>
      <c r="AS410" s="54">
        <v>-431000000</v>
      </c>
      <c r="AT410" s="50"/>
      <c r="AU410" s="55">
        <v>-24036000000</v>
      </c>
      <c r="AV410" s="51">
        <v>-6102000000</v>
      </c>
      <c r="AW410" s="49">
        <v>12035000000</v>
      </c>
      <c r="AX410" s="51"/>
      <c r="AY410" s="52"/>
      <c r="AZ410" s="54"/>
      <c r="BA410" s="51"/>
      <c r="BB410" s="49">
        <v>-7410000000</v>
      </c>
      <c r="BC410" s="50"/>
      <c r="BD410" s="51"/>
      <c r="BE410" s="54">
        <v>-1060000000</v>
      </c>
      <c r="BF410" s="50"/>
      <c r="BG410" s="55">
        <v>-2537000000</v>
      </c>
      <c r="BH410" s="50">
        <v>1180000000</v>
      </c>
      <c r="BI410" s="51"/>
      <c r="BJ410" s="54">
        <v>1180000000</v>
      </c>
      <c r="BK410" s="50">
        <v>-438000000</v>
      </c>
      <c r="BL410" s="56">
        <v>742000000</v>
      </c>
    </row>
    <row r="411" spans="1:64" x14ac:dyDescent="0.2">
      <c r="A411" s="47" t="s">
        <v>1252</v>
      </c>
      <c r="B411" s="47" t="s">
        <v>1253</v>
      </c>
      <c r="C411" s="47">
        <v>359889</v>
      </c>
      <c r="D411" s="47" t="s">
        <v>16</v>
      </c>
      <c r="E411" s="47">
        <v>2016</v>
      </c>
      <c r="F411" s="47" t="s">
        <v>1292</v>
      </c>
      <c r="G411" s="48">
        <v>42643</v>
      </c>
      <c r="H411" s="48">
        <v>42699</v>
      </c>
      <c r="I411" s="48">
        <v>42699</v>
      </c>
      <c r="J411" s="47">
        <v>254000000</v>
      </c>
      <c r="K411" s="47">
        <v>257900000</v>
      </c>
      <c r="L411" s="47" t="s">
        <v>1997</v>
      </c>
      <c r="M411" s="49">
        <v>-389900000</v>
      </c>
      <c r="N411" s="50"/>
      <c r="O411" s="50"/>
      <c r="P411" s="51"/>
      <c r="Q411" s="52">
        <v>1146500000</v>
      </c>
      <c r="R411" s="49">
        <v>957600000</v>
      </c>
      <c r="S411" s="50"/>
      <c r="T411" s="50"/>
      <c r="U411" s="51"/>
      <c r="V411" s="49">
        <v>-25800000</v>
      </c>
      <c r="W411" s="50"/>
      <c r="X411" s="50"/>
      <c r="Y411" s="50"/>
      <c r="Z411" s="51"/>
      <c r="AA411" s="52"/>
      <c r="AB411" s="53">
        <v>1688400000</v>
      </c>
      <c r="AC411" s="49">
        <v>-765500000</v>
      </c>
      <c r="AD411" s="50"/>
      <c r="AE411" s="50"/>
      <c r="AF411" s="50"/>
      <c r="AG411" s="50"/>
      <c r="AH411" s="50"/>
      <c r="AI411" s="50"/>
      <c r="AJ411" s="51"/>
      <c r="AK411" s="49"/>
      <c r="AL411" s="50"/>
      <c r="AM411" s="51"/>
      <c r="AN411" s="49">
        <v>-546100000</v>
      </c>
      <c r="AO411" s="50"/>
      <c r="AP411" s="50"/>
      <c r="AQ411" s="50"/>
      <c r="AR411" s="51"/>
      <c r="AS411" s="54">
        <v>-39800000</v>
      </c>
      <c r="AT411" s="50"/>
      <c r="AU411" s="55">
        <v>-1351400000</v>
      </c>
      <c r="AV411" s="51">
        <v>-380700000</v>
      </c>
      <c r="AW411" s="49">
        <v>-1022300000</v>
      </c>
      <c r="AX411" s="51"/>
      <c r="AY411" s="52"/>
      <c r="AZ411" s="54"/>
      <c r="BA411" s="51"/>
      <c r="BB411" s="49">
        <v>-323500000</v>
      </c>
      <c r="BC411" s="50"/>
      <c r="BD411" s="51"/>
      <c r="BE411" s="54">
        <v>1495500000</v>
      </c>
      <c r="BF411" s="50"/>
      <c r="BG411" s="55">
        <v>-231000000</v>
      </c>
      <c r="BH411" s="50">
        <v>106000000</v>
      </c>
      <c r="BI411" s="51"/>
      <c r="BJ411" s="54">
        <v>106000000</v>
      </c>
      <c r="BK411" s="50">
        <v>6600000</v>
      </c>
      <c r="BL411" s="56">
        <v>112600000</v>
      </c>
    </row>
    <row r="412" spans="1:64" x14ac:dyDescent="0.2">
      <c r="A412" s="47" t="s">
        <v>1249</v>
      </c>
      <c r="B412" s="47" t="s">
        <v>1250</v>
      </c>
      <c r="C412" s="47">
        <v>378242</v>
      </c>
      <c r="D412" s="47" t="s">
        <v>16</v>
      </c>
      <c r="E412" s="47">
        <v>2018</v>
      </c>
      <c r="F412" s="47" t="s">
        <v>1292</v>
      </c>
      <c r="G412" s="48">
        <v>43465</v>
      </c>
      <c r="H412" s="48">
        <v>43517</v>
      </c>
      <c r="I412" s="48">
        <v>43517</v>
      </c>
      <c r="J412" s="47">
        <v>451800000</v>
      </c>
      <c r="K412" s="47">
        <v>454400000</v>
      </c>
      <c r="L412" s="47" t="s">
        <v>1998</v>
      </c>
      <c r="M412" s="49">
        <v>851900000</v>
      </c>
      <c r="N412" s="50"/>
      <c r="O412" s="50"/>
      <c r="P412" s="51"/>
      <c r="Q412" s="52">
        <v>264700000</v>
      </c>
      <c r="R412" s="49">
        <v>51100000</v>
      </c>
      <c r="S412" s="50"/>
      <c r="T412" s="50"/>
      <c r="U412" s="51"/>
      <c r="V412" s="49">
        <v>-346400000</v>
      </c>
      <c r="W412" s="50"/>
      <c r="X412" s="50"/>
      <c r="Y412" s="50"/>
      <c r="Z412" s="51"/>
      <c r="AA412" s="52"/>
      <c r="AB412" s="53">
        <v>821300000</v>
      </c>
      <c r="AC412" s="49">
        <v>-339000000</v>
      </c>
      <c r="AD412" s="50"/>
      <c r="AE412" s="50"/>
      <c r="AF412" s="50"/>
      <c r="AG412" s="50"/>
      <c r="AH412" s="50"/>
      <c r="AI412" s="50"/>
      <c r="AJ412" s="51"/>
      <c r="AK412" s="49">
        <v>-700000</v>
      </c>
      <c r="AL412" s="50"/>
      <c r="AM412" s="51"/>
      <c r="AN412" s="49"/>
      <c r="AO412" s="50"/>
      <c r="AP412" s="50"/>
      <c r="AQ412" s="50"/>
      <c r="AR412" s="51"/>
      <c r="AS412" s="54">
        <v>10900000</v>
      </c>
      <c r="AT412" s="50"/>
      <c r="AU412" s="55">
        <v>-328800000</v>
      </c>
      <c r="AV412" s="51">
        <v>-341700000</v>
      </c>
      <c r="AW412" s="49">
        <v>396000000</v>
      </c>
      <c r="AX412" s="51"/>
      <c r="AY412" s="52"/>
      <c r="AZ412" s="54"/>
      <c r="BA412" s="51"/>
      <c r="BB412" s="49">
        <v>-402300000</v>
      </c>
      <c r="BC412" s="50"/>
      <c r="BD412" s="51"/>
      <c r="BE412" s="54">
        <v>-9200000</v>
      </c>
      <c r="BF412" s="50"/>
      <c r="BG412" s="55">
        <v>-357200000</v>
      </c>
      <c r="BH412" s="50">
        <v>135300000</v>
      </c>
      <c r="BI412" s="51"/>
      <c r="BJ412" s="54">
        <v>135300000</v>
      </c>
      <c r="BK412" s="50"/>
      <c r="BL412" s="56">
        <v>135300000</v>
      </c>
    </row>
    <row r="413" spans="1:64" x14ac:dyDescent="0.2">
      <c r="A413" s="47" t="s">
        <v>1255</v>
      </c>
      <c r="B413" s="47" t="s">
        <v>1256</v>
      </c>
      <c r="C413" s="47">
        <v>57524</v>
      </c>
      <c r="D413" s="47" t="s">
        <v>16</v>
      </c>
      <c r="E413" s="47">
        <v>2018</v>
      </c>
      <c r="F413" s="47" t="s">
        <v>1292</v>
      </c>
      <c r="G413" s="48">
        <v>43465</v>
      </c>
      <c r="H413" s="48">
        <v>43511</v>
      </c>
      <c r="I413" s="48">
        <v>43511</v>
      </c>
      <c r="J413" s="47">
        <v>754556000</v>
      </c>
      <c r="K413" s="47">
        <v>756827000</v>
      </c>
      <c r="L413" s="47" t="s">
        <v>1999</v>
      </c>
      <c r="M413" s="49">
        <v>748000000</v>
      </c>
      <c r="N413" s="50"/>
      <c r="O413" s="50"/>
      <c r="P413" s="51"/>
      <c r="Q413" s="52">
        <v>486000000</v>
      </c>
      <c r="R413" s="49">
        <v>151000000</v>
      </c>
      <c r="S413" s="50"/>
      <c r="T413" s="50"/>
      <c r="U413" s="51"/>
      <c r="V413" s="49">
        <v>-273000000</v>
      </c>
      <c r="W413" s="50"/>
      <c r="X413" s="50"/>
      <c r="Y413" s="50"/>
      <c r="Z413" s="51"/>
      <c r="AA413" s="52"/>
      <c r="AB413" s="53">
        <v>1112000000</v>
      </c>
      <c r="AC413" s="49">
        <v>-423000000</v>
      </c>
      <c r="AD413" s="50"/>
      <c r="AE413" s="50"/>
      <c r="AF413" s="50"/>
      <c r="AG413" s="50"/>
      <c r="AH413" s="50"/>
      <c r="AI413" s="50"/>
      <c r="AJ413" s="51"/>
      <c r="AK413" s="49"/>
      <c r="AL413" s="50"/>
      <c r="AM413" s="51"/>
      <c r="AN413" s="49"/>
      <c r="AO413" s="50"/>
      <c r="AP413" s="50"/>
      <c r="AQ413" s="50"/>
      <c r="AR413" s="51"/>
      <c r="AS413" s="54">
        <v>-17000000</v>
      </c>
      <c r="AT413" s="50"/>
      <c r="AU413" s="55">
        <v>-440000000</v>
      </c>
      <c r="AV413" s="51">
        <v>-995000000</v>
      </c>
      <c r="AW413" s="49">
        <v>154000000</v>
      </c>
      <c r="AX413" s="51"/>
      <c r="AY413" s="52"/>
      <c r="AZ413" s="54"/>
      <c r="BA413" s="51"/>
      <c r="BB413" s="49">
        <v>-314000000</v>
      </c>
      <c r="BC413" s="50">
        <v>52000000</v>
      </c>
      <c r="BD413" s="51">
        <v>-366000000</v>
      </c>
      <c r="BE413" s="54">
        <v>-7000000</v>
      </c>
      <c r="BF413" s="50"/>
      <c r="BG413" s="55">
        <v>-1162000000</v>
      </c>
      <c r="BH413" s="50">
        <v>-490000000</v>
      </c>
      <c r="BI413" s="51"/>
      <c r="BJ413" s="54">
        <v>-490000000</v>
      </c>
      <c r="BK413" s="50"/>
      <c r="BL413" s="56">
        <v>-490000000</v>
      </c>
    </row>
    <row r="414" spans="1:64" x14ac:dyDescent="0.2">
      <c r="A414" s="47" t="s">
        <v>1267</v>
      </c>
      <c r="B414" s="47" t="s">
        <v>1268</v>
      </c>
      <c r="C414" s="47">
        <v>378245</v>
      </c>
      <c r="D414" s="47" t="s">
        <v>16</v>
      </c>
      <c r="E414" s="47">
        <v>2018</v>
      </c>
      <c r="F414" s="47" t="s">
        <v>1292</v>
      </c>
      <c r="G414" s="48">
        <v>43465</v>
      </c>
      <c r="H414" s="48">
        <v>43524</v>
      </c>
      <c r="I414" s="48">
        <v>43524</v>
      </c>
      <c r="J414" s="47">
        <v>106529000</v>
      </c>
      <c r="K414" s="47">
        <v>107032000</v>
      </c>
      <c r="L414" s="47" t="s">
        <v>2000</v>
      </c>
      <c r="M414" s="49">
        <v>803084000</v>
      </c>
      <c r="N414" s="50"/>
      <c r="O414" s="50"/>
      <c r="P414" s="51"/>
      <c r="Q414" s="52">
        <v>550596000</v>
      </c>
      <c r="R414" s="49">
        <v>-284954000</v>
      </c>
      <c r="S414" s="50"/>
      <c r="T414" s="50"/>
      <c r="U414" s="51"/>
      <c r="V414" s="49">
        <v>-107237000</v>
      </c>
      <c r="W414" s="50"/>
      <c r="X414" s="50"/>
      <c r="Y414" s="50"/>
      <c r="Z414" s="51"/>
      <c r="AA414" s="52"/>
      <c r="AB414" s="53">
        <v>961489000</v>
      </c>
      <c r="AC414" s="49">
        <v>-1421759000</v>
      </c>
      <c r="AD414" s="50"/>
      <c r="AE414" s="50"/>
      <c r="AF414" s="50"/>
      <c r="AG414" s="50"/>
      <c r="AH414" s="50"/>
      <c r="AI414" s="50"/>
      <c r="AJ414" s="51"/>
      <c r="AK414" s="49">
        <v>325363000</v>
      </c>
      <c r="AL414" s="50"/>
      <c r="AM414" s="51"/>
      <c r="AN414" s="49"/>
      <c r="AO414" s="50"/>
      <c r="AP414" s="50"/>
      <c r="AQ414" s="50"/>
      <c r="AR414" s="51"/>
      <c r="AS414" s="54">
        <v>-126414000</v>
      </c>
      <c r="AT414" s="50"/>
      <c r="AU414" s="55">
        <v>-1222810000</v>
      </c>
      <c r="AV414" s="51">
        <v>-569781000</v>
      </c>
      <c r="AW414" s="49">
        <v>-295539000</v>
      </c>
      <c r="AX414" s="51"/>
      <c r="AY414" s="52"/>
      <c r="AZ414" s="54"/>
      <c r="BA414" s="51"/>
      <c r="BB414" s="49">
        <v>777667000</v>
      </c>
      <c r="BC414" s="50">
        <v>937211000</v>
      </c>
      <c r="BD414" s="51">
        <v>-159544000</v>
      </c>
      <c r="BE414" s="54">
        <v>-236604000</v>
      </c>
      <c r="BF414" s="50"/>
      <c r="BG414" s="55">
        <v>-324257000</v>
      </c>
      <c r="BH414" s="50">
        <v>-585578000</v>
      </c>
      <c r="BI414" s="51"/>
      <c r="BJ414" s="54">
        <v>-585578000</v>
      </c>
      <c r="BK414" s="50">
        <v>-1733000</v>
      </c>
      <c r="BL414" s="56">
        <v>-587311000</v>
      </c>
    </row>
    <row r="415" spans="1:64" x14ac:dyDescent="0.2">
      <c r="A415" s="47" t="s">
        <v>1270</v>
      </c>
      <c r="B415" s="47" t="s">
        <v>1271</v>
      </c>
      <c r="C415" s="47">
        <v>378246</v>
      </c>
      <c r="D415" s="47" t="s">
        <v>16</v>
      </c>
      <c r="E415" s="47">
        <v>2018</v>
      </c>
      <c r="F415" s="47" t="s">
        <v>1292</v>
      </c>
      <c r="G415" s="48">
        <v>43465</v>
      </c>
      <c r="H415" s="48">
        <v>43518</v>
      </c>
      <c r="I415" s="48">
        <v>43518</v>
      </c>
      <c r="J415" s="47">
        <v>511000000</v>
      </c>
      <c r="K415" s="47">
        <v>511000000</v>
      </c>
      <c r="L415" s="47" t="s">
        <v>2001</v>
      </c>
      <c r="M415" s="49">
        <v>1261000000</v>
      </c>
      <c r="N415" s="50"/>
      <c r="O415" s="50"/>
      <c r="P415" s="51"/>
      <c r="Q415" s="52">
        <v>1659000000</v>
      </c>
      <c r="R415" s="49">
        <v>272000000</v>
      </c>
      <c r="S415" s="50"/>
      <c r="T415" s="50"/>
      <c r="U415" s="51"/>
      <c r="V415" s="49">
        <v>-70000000</v>
      </c>
      <c r="W415" s="50"/>
      <c r="X415" s="50"/>
      <c r="Y415" s="50"/>
      <c r="Z415" s="51"/>
      <c r="AA415" s="52"/>
      <c r="AB415" s="53">
        <v>3122000000</v>
      </c>
      <c r="AC415" s="49">
        <v>-3957000000</v>
      </c>
      <c r="AD415" s="50"/>
      <c r="AE415" s="50"/>
      <c r="AF415" s="50"/>
      <c r="AG415" s="50"/>
      <c r="AH415" s="50"/>
      <c r="AI415" s="50"/>
      <c r="AJ415" s="51"/>
      <c r="AK415" s="49">
        <v>-853000000</v>
      </c>
      <c r="AL415" s="50"/>
      <c r="AM415" s="51"/>
      <c r="AN415" s="49"/>
      <c r="AO415" s="50"/>
      <c r="AP415" s="50"/>
      <c r="AQ415" s="50"/>
      <c r="AR415" s="51"/>
      <c r="AS415" s="54">
        <v>824000000</v>
      </c>
      <c r="AT415" s="50"/>
      <c r="AU415" s="55">
        <v>-3986000000</v>
      </c>
      <c r="AV415" s="51">
        <v>-730000000</v>
      </c>
      <c r="AW415" s="49">
        <v>1448000000</v>
      </c>
      <c r="AX415" s="51"/>
      <c r="AY415" s="52"/>
      <c r="AZ415" s="54"/>
      <c r="BA415" s="51"/>
      <c r="BB415" s="49">
        <v>229000000</v>
      </c>
      <c r="BC415" s="50">
        <v>230000000</v>
      </c>
      <c r="BD415" s="51">
        <v>-1000000</v>
      </c>
      <c r="BE415" s="54">
        <v>-19000000</v>
      </c>
      <c r="BF415" s="50"/>
      <c r="BG415" s="55">
        <v>928000000</v>
      </c>
      <c r="BH415" s="50">
        <v>64000000</v>
      </c>
      <c r="BI415" s="51"/>
      <c r="BJ415" s="54">
        <v>64000000</v>
      </c>
      <c r="BK415" s="50"/>
      <c r="BL415" s="56">
        <v>64000000</v>
      </c>
    </row>
    <row r="416" spans="1:64" x14ac:dyDescent="0.2">
      <c r="A416" s="47" t="s">
        <v>1276</v>
      </c>
      <c r="B416" s="47" t="s">
        <v>1277</v>
      </c>
      <c r="C416" s="47">
        <v>396684</v>
      </c>
      <c r="D416" s="47" t="s">
        <v>16</v>
      </c>
      <c r="E416" s="47">
        <v>2018</v>
      </c>
      <c r="F416" s="47" t="s">
        <v>1292</v>
      </c>
      <c r="G416" s="48">
        <v>43555</v>
      </c>
      <c r="H416" s="48">
        <v>43580</v>
      </c>
      <c r="I416" s="48">
        <v>43595</v>
      </c>
      <c r="J416" s="47">
        <v>252762000</v>
      </c>
      <c r="K416" s="47">
        <v>256434000</v>
      </c>
      <c r="L416" s="47" t="s">
        <v>2002</v>
      </c>
      <c r="M416" s="49">
        <v>889750000</v>
      </c>
      <c r="N416" s="50"/>
      <c r="O416" s="50"/>
      <c r="P416" s="51"/>
      <c r="Q416" s="52">
        <v>104360000</v>
      </c>
      <c r="R416" s="49">
        <v>119994000</v>
      </c>
      <c r="S416" s="50"/>
      <c r="T416" s="50"/>
      <c r="U416" s="51"/>
      <c r="V416" s="49">
        <v>-22889000</v>
      </c>
      <c r="W416" s="50"/>
      <c r="X416" s="50"/>
      <c r="Y416" s="50"/>
      <c r="Z416" s="51"/>
      <c r="AA416" s="52"/>
      <c r="AB416" s="53">
        <v>1091215000</v>
      </c>
      <c r="AC416" s="49">
        <v>-89045000</v>
      </c>
      <c r="AD416" s="50"/>
      <c r="AE416" s="50"/>
      <c r="AF416" s="50"/>
      <c r="AG416" s="50"/>
      <c r="AH416" s="50"/>
      <c r="AI416" s="50"/>
      <c r="AJ416" s="51"/>
      <c r="AK416" s="49">
        <v>-312543000</v>
      </c>
      <c r="AL416" s="50"/>
      <c r="AM416" s="51"/>
      <c r="AN416" s="49">
        <v>-234145000</v>
      </c>
      <c r="AO416" s="50"/>
      <c r="AP416" s="50"/>
      <c r="AQ416" s="50"/>
      <c r="AR416" s="51"/>
      <c r="AS416" s="54">
        <v>-54810000</v>
      </c>
      <c r="AT416" s="50"/>
      <c r="AU416" s="55">
        <v>-690543000</v>
      </c>
      <c r="AV416" s="51">
        <v>-364244000</v>
      </c>
      <c r="AW416" s="49">
        <v>-500000000</v>
      </c>
      <c r="AX416" s="51"/>
      <c r="AY416" s="52"/>
      <c r="AZ416" s="54"/>
      <c r="BA416" s="51"/>
      <c r="BB416" s="49">
        <v>-112882000</v>
      </c>
      <c r="BC416" s="50">
        <v>48669000</v>
      </c>
      <c r="BD416" s="51">
        <v>-161551000</v>
      </c>
      <c r="BE416" s="54">
        <v>-58384000</v>
      </c>
      <c r="BF416" s="50"/>
      <c r="BG416" s="55">
        <v>-1035510000</v>
      </c>
      <c r="BH416" s="50">
        <v>-634838000</v>
      </c>
      <c r="BI416" s="51"/>
      <c r="BJ416" s="54">
        <v>-634838000</v>
      </c>
      <c r="BK416" s="50"/>
      <c r="BL416" s="56">
        <v>-634838000</v>
      </c>
    </row>
    <row r="417" spans="1:64" x14ac:dyDescent="0.2">
      <c r="A417" s="47" t="s">
        <v>487</v>
      </c>
      <c r="B417" s="47" t="s">
        <v>488</v>
      </c>
      <c r="C417" s="47">
        <v>121214</v>
      </c>
      <c r="D417" s="47" t="s">
        <v>16</v>
      </c>
      <c r="E417" s="47">
        <v>2018</v>
      </c>
      <c r="F417" s="47" t="s">
        <v>1292</v>
      </c>
      <c r="G417" s="48">
        <v>43465</v>
      </c>
      <c r="H417" s="48">
        <v>43523</v>
      </c>
      <c r="I417" s="48">
        <v>43523</v>
      </c>
      <c r="J417" s="47">
        <v>4270000000</v>
      </c>
      <c r="K417" s="47">
        <v>4270000000</v>
      </c>
      <c r="L417" s="47" t="s">
        <v>2003</v>
      </c>
      <c r="M417" s="49">
        <v>21421000000</v>
      </c>
      <c r="N417" s="50"/>
      <c r="O417" s="50"/>
      <c r="P417" s="51"/>
      <c r="Q417" s="52">
        <v>18745000000</v>
      </c>
      <c r="R417" s="49">
        <v>-742000000</v>
      </c>
      <c r="S417" s="50"/>
      <c r="T417" s="50">
        <v>-60000000</v>
      </c>
      <c r="U417" s="51">
        <v>-682000000</v>
      </c>
      <c r="V417" s="49">
        <v>-3410000000</v>
      </c>
      <c r="W417" s="50">
        <v>-545000000</v>
      </c>
      <c r="X417" s="50">
        <v>-3107000000</v>
      </c>
      <c r="Y417" s="50">
        <v>2321000000</v>
      </c>
      <c r="Z417" s="51">
        <v>-2079000000</v>
      </c>
      <c r="AA417" s="52"/>
      <c r="AB417" s="53">
        <v>36014000000</v>
      </c>
      <c r="AC417" s="49">
        <v>-19574000000</v>
      </c>
      <c r="AD417" s="50"/>
      <c r="AE417" s="50"/>
      <c r="AF417" s="50"/>
      <c r="AG417" s="50">
        <v>-19574000000</v>
      </c>
      <c r="AH417" s="50">
        <v>-19574000000</v>
      </c>
      <c r="AI417" s="50"/>
      <c r="AJ417" s="51"/>
      <c r="AK417" s="49"/>
      <c r="AL417" s="50"/>
      <c r="AM417" s="51"/>
      <c r="AN417" s="49"/>
      <c r="AO417" s="50"/>
      <c r="AP417" s="50"/>
      <c r="AQ417" s="50"/>
      <c r="AR417" s="51"/>
      <c r="AS417" s="54">
        <v>3128000000</v>
      </c>
      <c r="AT417" s="50"/>
      <c r="AU417" s="55">
        <v>-16446000000</v>
      </c>
      <c r="AV417" s="51">
        <v>-13798000000</v>
      </c>
      <c r="AW417" s="49">
        <v>-4925000000</v>
      </c>
      <c r="AX417" s="51">
        <v>-4971000000</v>
      </c>
      <c r="AY417" s="52">
        <v>46000000</v>
      </c>
      <c r="AZ417" s="54"/>
      <c r="BA417" s="51">
        <v>46000000</v>
      </c>
      <c r="BB417" s="49">
        <v>-626000000</v>
      </c>
      <c r="BC417" s="50"/>
      <c r="BD417" s="51">
        <v>-626000000</v>
      </c>
      <c r="BE417" s="54">
        <v>-97000000</v>
      </c>
      <c r="BF417" s="50"/>
      <c r="BG417" s="55">
        <v>-19446000000</v>
      </c>
      <c r="BH417" s="50">
        <v>122000000</v>
      </c>
      <c r="BI417" s="51"/>
      <c r="BJ417" s="54">
        <v>122000000</v>
      </c>
      <c r="BK417" s="50">
        <v>-257000000</v>
      </c>
      <c r="BL417" s="56">
        <v>-135000000</v>
      </c>
    </row>
    <row r="418" spans="1:64" x14ac:dyDescent="0.2">
      <c r="A418" s="47" t="s">
        <v>376</v>
      </c>
      <c r="B418" s="47" t="s">
        <v>377</v>
      </c>
      <c r="C418" s="47">
        <v>378126</v>
      </c>
      <c r="D418" s="47" t="s">
        <v>16</v>
      </c>
      <c r="E418" s="47">
        <v>2018</v>
      </c>
      <c r="F418" s="47" t="s">
        <v>1292</v>
      </c>
      <c r="G418" s="48">
        <v>43465</v>
      </c>
      <c r="H418" s="48">
        <v>43532</v>
      </c>
      <c r="I418" s="48">
        <v>43532</v>
      </c>
      <c r="J418" s="47">
        <v>224300000</v>
      </c>
      <c r="K418" s="47">
        <v>224300000</v>
      </c>
      <c r="L418" s="47" t="s">
        <v>2004</v>
      </c>
      <c r="M418" s="49">
        <v>-1010900000</v>
      </c>
      <c r="N418" s="50"/>
      <c r="O418" s="50"/>
      <c r="P418" s="51"/>
      <c r="Q418" s="52">
        <v>330800000</v>
      </c>
      <c r="R418" s="49">
        <v>1213100000</v>
      </c>
      <c r="S418" s="50">
        <v>21000000</v>
      </c>
      <c r="T418" s="50">
        <v>-62000000</v>
      </c>
      <c r="U418" s="51">
        <v>1254100000</v>
      </c>
      <c r="V418" s="49">
        <v>-33200000</v>
      </c>
      <c r="W418" s="50">
        <v>23500000</v>
      </c>
      <c r="X418" s="50">
        <v>-19900000</v>
      </c>
      <c r="Y418" s="50">
        <v>7100000</v>
      </c>
      <c r="Z418" s="51">
        <v>-43900000</v>
      </c>
      <c r="AA418" s="52"/>
      <c r="AB418" s="53">
        <v>499800000</v>
      </c>
      <c r="AC418" s="49">
        <v>-178800000</v>
      </c>
      <c r="AD418" s="50">
        <v>9200000</v>
      </c>
      <c r="AE418" s="50">
        <v>9200000</v>
      </c>
      <c r="AF418" s="50"/>
      <c r="AG418" s="50">
        <v>-188000000</v>
      </c>
      <c r="AH418" s="50">
        <v>-182500000</v>
      </c>
      <c r="AI418" s="50">
        <v>-5500000</v>
      </c>
      <c r="AJ418" s="51"/>
      <c r="AK418" s="49"/>
      <c r="AL418" s="50"/>
      <c r="AM418" s="51"/>
      <c r="AN418" s="49">
        <v>-130500000</v>
      </c>
      <c r="AO418" s="50">
        <v>0</v>
      </c>
      <c r="AP418" s="50">
        <v>-130500000</v>
      </c>
      <c r="AQ418" s="50"/>
      <c r="AR418" s="51">
        <v>0</v>
      </c>
      <c r="AS418" s="54">
        <v>56000000</v>
      </c>
      <c r="AT418" s="50"/>
      <c r="AU418" s="55">
        <v>-253300000</v>
      </c>
      <c r="AV418" s="51">
        <v>-78600000</v>
      </c>
      <c r="AW418" s="49">
        <v>51100000</v>
      </c>
      <c r="AX418" s="51">
        <v>60400000</v>
      </c>
      <c r="AY418" s="52">
        <v>-9300000</v>
      </c>
      <c r="AZ418" s="54">
        <v>-9400000</v>
      </c>
      <c r="BA418" s="51">
        <v>100000</v>
      </c>
      <c r="BB418" s="49">
        <v>-222300000</v>
      </c>
      <c r="BC418" s="50"/>
      <c r="BD418" s="51"/>
      <c r="BE418" s="54">
        <v>0</v>
      </c>
      <c r="BF418" s="50"/>
      <c r="BG418" s="55">
        <v>-249800000</v>
      </c>
      <c r="BH418" s="50">
        <v>-3300000</v>
      </c>
      <c r="BI418" s="51"/>
      <c r="BJ418" s="54">
        <v>-3300000</v>
      </c>
      <c r="BK418" s="50">
        <v>-7700000</v>
      </c>
      <c r="BL418" s="56">
        <v>-11000000</v>
      </c>
    </row>
    <row r="419" spans="1:64" x14ac:dyDescent="0.2">
      <c r="A419" s="47" t="s">
        <v>1273</v>
      </c>
      <c r="B419" s="47" t="s">
        <v>1274</v>
      </c>
      <c r="C419" s="47">
        <v>378247</v>
      </c>
      <c r="D419" s="47" t="s">
        <v>16</v>
      </c>
      <c r="E419" s="47">
        <v>2018</v>
      </c>
      <c r="F419" s="47" t="s">
        <v>1292</v>
      </c>
      <c r="G419" s="48">
        <v>43465</v>
      </c>
      <c r="H419" s="48">
        <v>43521</v>
      </c>
      <c r="I419" s="48">
        <v>43521</v>
      </c>
      <c r="J419" s="47">
        <v>248707000</v>
      </c>
      <c r="K419" s="47">
        <v>251660000</v>
      </c>
      <c r="L419" s="47" t="s">
        <v>2005</v>
      </c>
      <c r="M419" s="49">
        <v>374000000</v>
      </c>
      <c r="N419" s="50"/>
      <c r="O419" s="50"/>
      <c r="P419" s="51"/>
      <c r="Q419" s="52">
        <v>526000000</v>
      </c>
      <c r="R419" s="49">
        <v>280000000</v>
      </c>
      <c r="S419" s="50"/>
      <c r="T419" s="50"/>
      <c r="U419" s="51"/>
      <c r="V419" s="49">
        <v>-40000000</v>
      </c>
      <c r="W419" s="50"/>
      <c r="X419" s="50"/>
      <c r="Y419" s="50"/>
      <c r="Z419" s="51"/>
      <c r="AA419" s="52">
        <v>0</v>
      </c>
      <c r="AB419" s="53">
        <v>1140000000</v>
      </c>
      <c r="AC419" s="49">
        <v>-31000000</v>
      </c>
      <c r="AD419" s="50"/>
      <c r="AE419" s="50"/>
      <c r="AF419" s="50"/>
      <c r="AG419" s="50"/>
      <c r="AH419" s="50"/>
      <c r="AI419" s="50"/>
      <c r="AJ419" s="51"/>
      <c r="AK419" s="49"/>
      <c r="AL419" s="50"/>
      <c r="AM419" s="51"/>
      <c r="AN419" s="49">
        <v>0</v>
      </c>
      <c r="AO419" s="50"/>
      <c r="AP419" s="50"/>
      <c r="AQ419" s="50"/>
      <c r="AR419" s="51"/>
      <c r="AS419" s="54">
        <v>2000000</v>
      </c>
      <c r="AT419" s="50">
        <v>0</v>
      </c>
      <c r="AU419" s="55">
        <v>-29000000</v>
      </c>
      <c r="AV419" s="51">
        <v>-269000000</v>
      </c>
      <c r="AW419" s="49">
        <v>-307000000</v>
      </c>
      <c r="AX419" s="51"/>
      <c r="AY419" s="52"/>
      <c r="AZ419" s="54"/>
      <c r="BA419" s="51"/>
      <c r="BB419" s="49">
        <v>-700000000</v>
      </c>
      <c r="BC419" s="50"/>
      <c r="BD419" s="51">
        <v>-700000000</v>
      </c>
      <c r="BE419" s="54">
        <v>-25000000</v>
      </c>
      <c r="BF419" s="50"/>
      <c r="BG419" s="55">
        <v>-1301000000</v>
      </c>
      <c r="BH419" s="50">
        <v>-190000000</v>
      </c>
      <c r="BI419" s="51">
        <v>0</v>
      </c>
      <c r="BJ419" s="54">
        <v>-190000000</v>
      </c>
      <c r="BK419" s="50">
        <v>-30000000</v>
      </c>
      <c r="BL419" s="56">
        <v>-220000000</v>
      </c>
    </row>
    <row r="420" spans="1:64" x14ac:dyDescent="0.2">
      <c r="A420" s="47" t="s">
        <v>1279</v>
      </c>
      <c r="B420" s="47" t="s">
        <v>1280</v>
      </c>
      <c r="C420" s="47">
        <v>124467</v>
      </c>
      <c r="D420" s="47" t="s">
        <v>16</v>
      </c>
      <c r="E420" s="47">
        <v>2018</v>
      </c>
      <c r="F420" s="47" t="s">
        <v>1292</v>
      </c>
      <c r="G420" s="48">
        <v>43465</v>
      </c>
      <c r="H420" s="48">
        <v>43518</v>
      </c>
      <c r="I420" s="48">
        <v>43518</v>
      </c>
      <c r="J420" s="47">
        <v>179800000</v>
      </c>
      <c r="K420" s="47">
        <v>181100000</v>
      </c>
      <c r="L420" s="47" t="s">
        <v>2006</v>
      </c>
      <c r="M420" s="49">
        <v>549000000</v>
      </c>
      <c r="N420" s="50"/>
      <c r="O420" s="50"/>
      <c r="P420" s="51"/>
      <c r="Q420" s="52">
        <v>261000000</v>
      </c>
      <c r="R420" s="49">
        <v>-48000000</v>
      </c>
      <c r="S420" s="50">
        <v>30000000</v>
      </c>
      <c r="T420" s="50">
        <v>-47000000</v>
      </c>
      <c r="U420" s="51">
        <v>-31000000</v>
      </c>
      <c r="V420" s="49">
        <v>-176000000</v>
      </c>
      <c r="W420" s="50">
        <v>-103000000</v>
      </c>
      <c r="X420" s="50">
        <v>-97000000</v>
      </c>
      <c r="Y420" s="50">
        <v>51000000</v>
      </c>
      <c r="Z420" s="51">
        <v>-27000000</v>
      </c>
      <c r="AA420" s="52"/>
      <c r="AB420" s="53">
        <v>586000000</v>
      </c>
      <c r="AC420" s="49">
        <v>-237000000</v>
      </c>
      <c r="AD420" s="50">
        <v>0</v>
      </c>
      <c r="AE420" s="50">
        <v>0</v>
      </c>
      <c r="AF420" s="50"/>
      <c r="AG420" s="50"/>
      <c r="AH420" s="50"/>
      <c r="AI420" s="50"/>
      <c r="AJ420" s="51">
        <v>-237000000</v>
      </c>
      <c r="AK420" s="49">
        <v>0</v>
      </c>
      <c r="AL420" s="50"/>
      <c r="AM420" s="51"/>
      <c r="AN420" s="49">
        <v>-411000000</v>
      </c>
      <c r="AO420" s="50">
        <v>22000000</v>
      </c>
      <c r="AP420" s="50"/>
      <c r="AQ420" s="50"/>
      <c r="AR420" s="51">
        <v>-433000000</v>
      </c>
      <c r="AS420" s="54">
        <v>5000000</v>
      </c>
      <c r="AT420" s="50"/>
      <c r="AU420" s="55">
        <v>-643000000</v>
      </c>
      <c r="AV420" s="51">
        <v>-152000000</v>
      </c>
      <c r="AW420" s="49">
        <v>164000000</v>
      </c>
      <c r="AX420" s="51">
        <v>283000000</v>
      </c>
      <c r="AY420" s="52">
        <v>-119000000</v>
      </c>
      <c r="AZ420" s="54">
        <v>-120000000</v>
      </c>
      <c r="BA420" s="51">
        <v>1000000</v>
      </c>
      <c r="BB420" s="49">
        <v>-52000000</v>
      </c>
      <c r="BC420" s="50">
        <v>7000000</v>
      </c>
      <c r="BD420" s="51">
        <v>-59000000</v>
      </c>
      <c r="BE420" s="54">
        <v>0</v>
      </c>
      <c r="BF420" s="50"/>
      <c r="BG420" s="55">
        <v>-40000000</v>
      </c>
      <c r="BH420" s="50">
        <v>-97000000</v>
      </c>
      <c r="BI420" s="51"/>
      <c r="BJ420" s="54">
        <v>-97000000</v>
      </c>
      <c r="BK420" s="50">
        <v>-21000000</v>
      </c>
      <c r="BL420" s="56">
        <v>-118000000</v>
      </c>
    </row>
    <row r="421" spans="1:64" x14ac:dyDescent="0.2">
      <c r="A421" s="47" t="s">
        <v>1282</v>
      </c>
      <c r="B421" s="47" t="s">
        <v>1283</v>
      </c>
      <c r="C421" s="47">
        <v>98663</v>
      </c>
      <c r="D421" s="47" t="s">
        <v>16</v>
      </c>
      <c r="E421" s="47">
        <v>2018</v>
      </c>
      <c r="F421" s="47" t="s">
        <v>1292</v>
      </c>
      <c r="G421" s="48">
        <v>43465</v>
      </c>
      <c r="H421" s="48">
        <v>43516</v>
      </c>
      <c r="I421" s="48">
        <v>43881</v>
      </c>
      <c r="J421" s="47">
        <v>322000000</v>
      </c>
      <c r="K421" s="47">
        <v>329000000</v>
      </c>
      <c r="L421" s="47" t="s">
        <v>1284</v>
      </c>
      <c r="M421" s="49">
        <v>1542000000</v>
      </c>
      <c r="N421" s="50"/>
      <c r="O421" s="50"/>
      <c r="P421" s="51"/>
      <c r="Q421" s="52">
        <v>137000000</v>
      </c>
      <c r="R421" s="49">
        <v>-434000000</v>
      </c>
      <c r="S421" s="50">
        <v>50000000</v>
      </c>
      <c r="T421" s="50">
        <v>-11000000</v>
      </c>
      <c r="U421" s="51">
        <v>-473000000</v>
      </c>
      <c r="V421" s="49">
        <v>-69000000</v>
      </c>
      <c r="W421" s="50">
        <v>-66000000</v>
      </c>
      <c r="X421" s="50"/>
      <c r="Y421" s="50"/>
      <c r="Z421" s="51">
        <v>-3000000</v>
      </c>
      <c r="AA421" s="52"/>
      <c r="AB421" s="53">
        <v>1176000000</v>
      </c>
      <c r="AC421" s="49">
        <v>-234000000</v>
      </c>
      <c r="AD421" s="50"/>
      <c r="AE421" s="50"/>
      <c r="AF421" s="50"/>
      <c r="AG421" s="50"/>
      <c r="AH421" s="50"/>
      <c r="AI421" s="50"/>
      <c r="AJ421" s="51">
        <v>-234000000</v>
      </c>
      <c r="AK421" s="49"/>
      <c r="AL421" s="50"/>
      <c r="AM421" s="51"/>
      <c r="AN421" s="49">
        <v>759000000</v>
      </c>
      <c r="AO421" s="50"/>
      <c r="AP421" s="50"/>
      <c r="AQ421" s="50"/>
      <c r="AR421" s="51"/>
      <c r="AS421" s="54">
        <v>-212000000</v>
      </c>
      <c r="AT421" s="50"/>
      <c r="AU421" s="55">
        <v>313000000</v>
      </c>
      <c r="AV421" s="51">
        <v>-462000000</v>
      </c>
      <c r="AW421" s="49">
        <v>292000000</v>
      </c>
      <c r="AX421" s="51">
        <v>0</v>
      </c>
      <c r="AY421" s="52">
        <v>292000000</v>
      </c>
      <c r="AZ421" s="54">
        <v>-1264000000</v>
      </c>
      <c r="BA421" s="51">
        <v>1556000000</v>
      </c>
      <c r="BB421" s="49">
        <v>-2390000000</v>
      </c>
      <c r="BC421" s="50"/>
      <c r="BD421" s="51">
        <v>-2390000000</v>
      </c>
      <c r="BE421" s="54">
        <v>-60000000</v>
      </c>
      <c r="BF421" s="50"/>
      <c r="BG421" s="55">
        <v>-2620000000</v>
      </c>
      <c r="BH421" s="50">
        <v>-1131000000</v>
      </c>
      <c r="BI421" s="51"/>
      <c r="BJ421" s="54">
        <v>-1131000000</v>
      </c>
      <c r="BK421" s="50">
        <v>-63000000</v>
      </c>
      <c r="BL421" s="56">
        <v>-1194000000</v>
      </c>
    </row>
    <row r="422" spans="1:64" x14ac:dyDescent="0.2">
      <c r="A422" s="47" t="s">
        <v>1285</v>
      </c>
      <c r="B422" s="47" t="s">
        <v>1286</v>
      </c>
      <c r="C422" s="47">
        <v>378249</v>
      </c>
      <c r="D422" s="47" t="s">
        <v>16</v>
      </c>
      <c r="E422" s="47">
        <v>2018</v>
      </c>
      <c r="F422" s="47" t="s">
        <v>1292</v>
      </c>
      <c r="G422" s="48">
        <v>43465</v>
      </c>
      <c r="H422" s="48">
        <v>43522</v>
      </c>
      <c r="I422" s="48">
        <v>43522</v>
      </c>
      <c r="J422" s="47">
        <v>203500000</v>
      </c>
      <c r="K422" s="47">
        <v>203500000</v>
      </c>
      <c r="L422" s="47" t="s">
        <v>2007</v>
      </c>
      <c r="M422" s="49">
        <v>-379300000</v>
      </c>
      <c r="N422" s="50"/>
      <c r="O422" s="50"/>
      <c r="P422" s="51"/>
      <c r="Q422" s="52">
        <v>1040500000</v>
      </c>
      <c r="R422" s="49">
        <v>1058600000</v>
      </c>
      <c r="S422" s="50"/>
      <c r="T422" s="50"/>
      <c r="U422" s="51"/>
      <c r="V422" s="49">
        <v>27600000</v>
      </c>
      <c r="W422" s="50"/>
      <c r="X422" s="50"/>
      <c r="Y422" s="50"/>
      <c r="Z422" s="51"/>
      <c r="AA422" s="52"/>
      <c r="AB422" s="53">
        <v>1747400000</v>
      </c>
      <c r="AC422" s="49">
        <v>-439000000</v>
      </c>
      <c r="AD422" s="50"/>
      <c r="AE422" s="50"/>
      <c r="AF422" s="50"/>
      <c r="AG422" s="50"/>
      <c r="AH422" s="50"/>
      <c r="AI422" s="50"/>
      <c r="AJ422" s="51"/>
      <c r="AK422" s="49"/>
      <c r="AL422" s="50"/>
      <c r="AM422" s="51"/>
      <c r="AN422" s="49">
        <v>-15300000</v>
      </c>
      <c r="AO422" s="50"/>
      <c r="AP422" s="50"/>
      <c r="AQ422" s="50"/>
      <c r="AR422" s="51"/>
      <c r="AS422" s="54">
        <v>37700000</v>
      </c>
      <c r="AT422" s="50"/>
      <c r="AU422" s="55">
        <v>-416600000</v>
      </c>
      <c r="AV422" s="51">
        <v>-195200000</v>
      </c>
      <c r="AW422" s="49">
        <v>-1154400000</v>
      </c>
      <c r="AX422" s="51"/>
      <c r="AY422" s="52"/>
      <c r="AZ422" s="54"/>
      <c r="BA422" s="51"/>
      <c r="BB422" s="49">
        <v>107900000</v>
      </c>
      <c r="BC422" s="50"/>
      <c r="BD422" s="51"/>
      <c r="BE422" s="54">
        <v>-60500000</v>
      </c>
      <c r="BF422" s="50"/>
      <c r="BG422" s="55">
        <v>-1302200000</v>
      </c>
      <c r="BH422" s="50">
        <v>28600000</v>
      </c>
      <c r="BI422" s="51"/>
      <c r="BJ422" s="54">
        <v>28600000</v>
      </c>
      <c r="BK422" s="50">
        <v>-10200000</v>
      </c>
      <c r="BL422" s="56">
        <v>18400000</v>
      </c>
    </row>
    <row r="423" spans="1:64" x14ac:dyDescent="0.2">
      <c r="A423" s="47" t="s">
        <v>1288</v>
      </c>
      <c r="B423" s="47" t="s">
        <v>1289</v>
      </c>
      <c r="C423" s="47">
        <v>378251</v>
      </c>
      <c r="D423" s="47" t="s">
        <v>16</v>
      </c>
      <c r="E423" s="47">
        <v>2018</v>
      </c>
      <c r="F423" s="47" t="s">
        <v>1292</v>
      </c>
      <c r="G423" s="48">
        <v>43465</v>
      </c>
      <c r="H423" s="48">
        <v>43510</v>
      </c>
      <c r="I423" s="48">
        <v>43510</v>
      </c>
      <c r="J423" s="47">
        <v>483063000</v>
      </c>
      <c r="K423" s="47">
        <v>486898000</v>
      </c>
      <c r="L423" s="47" t="s">
        <v>2008</v>
      </c>
      <c r="M423" s="49">
        <v>1424000000</v>
      </c>
      <c r="N423" s="50"/>
      <c r="O423" s="50"/>
      <c r="P423" s="51"/>
      <c r="Q423" s="52">
        <v>308000000</v>
      </c>
      <c r="R423" s="49">
        <v>-54000000</v>
      </c>
      <c r="S423" s="50"/>
      <c r="T423" s="50"/>
      <c r="U423" s="51"/>
      <c r="V423" s="49">
        <v>112000000</v>
      </c>
      <c r="W423" s="50"/>
      <c r="X423" s="50"/>
      <c r="Y423" s="50"/>
      <c r="Z423" s="51"/>
      <c r="AA423" s="52"/>
      <c r="AB423" s="53">
        <v>1790000000</v>
      </c>
      <c r="AC423" s="49">
        <v>-282000000</v>
      </c>
      <c r="AD423" s="50"/>
      <c r="AE423" s="50"/>
      <c r="AF423" s="50"/>
      <c r="AG423" s="50"/>
      <c r="AH423" s="50"/>
      <c r="AI423" s="50"/>
      <c r="AJ423" s="51"/>
      <c r="AK423" s="49">
        <v>28000000</v>
      </c>
      <c r="AL423" s="50"/>
      <c r="AM423" s="51"/>
      <c r="AN423" s="49">
        <v>-1998000000</v>
      </c>
      <c r="AO423" s="50"/>
      <c r="AP423" s="50"/>
      <c r="AQ423" s="50"/>
      <c r="AR423" s="51"/>
      <c r="AS423" s="54">
        <v>-7000000</v>
      </c>
      <c r="AT423" s="50"/>
      <c r="AU423" s="55">
        <v>-2259000000</v>
      </c>
      <c r="AV423" s="51">
        <v>-243000000</v>
      </c>
      <c r="AW423" s="49">
        <v>1493000000</v>
      </c>
      <c r="AX423" s="51"/>
      <c r="AY423" s="52"/>
      <c r="AZ423" s="54"/>
      <c r="BA423" s="51"/>
      <c r="BB423" s="49">
        <v>-698000000</v>
      </c>
      <c r="BC423" s="50"/>
      <c r="BD423" s="51"/>
      <c r="BE423" s="54">
        <v>-19000000</v>
      </c>
      <c r="BF423" s="50"/>
      <c r="BG423" s="55">
        <v>533000000</v>
      </c>
      <c r="BH423" s="50">
        <v>64000000</v>
      </c>
      <c r="BI423" s="51"/>
      <c r="BJ423" s="54">
        <v>64000000</v>
      </c>
      <c r="BK423" s="50">
        <v>-26000000</v>
      </c>
      <c r="BL423" s="56">
        <v>38000000</v>
      </c>
    </row>
    <row r="425" spans="1:64" x14ac:dyDescent="0.2">
      <c r="M425">
        <f>COUNTBLANK(M2:M423)</f>
        <v>3</v>
      </c>
      <c r="N425">
        <f t="shared" ref="N425:BL425" si="0">COUNTBLANK(N2:N423)</f>
        <v>382</v>
      </c>
      <c r="O425">
        <f t="shared" si="0"/>
        <v>406</v>
      </c>
      <c r="P425">
        <f t="shared" si="0"/>
        <v>421</v>
      </c>
      <c r="Q425">
        <f t="shared" si="0"/>
        <v>5</v>
      </c>
      <c r="R425">
        <f t="shared" si="0"/>
        <v>0</v>
      </c>
      <c r="S425">
        <f t="shared" si="0"/>
        <v>313</v>
      </c>
      <c r="T425">
        <f t="shared" si="0"/>
        <v>312</v>
      </c>
      <c r="U425">
        <f t="shared" si="0"/>
        <v>290</v>
      </c>
      <c r="V425">
        <f t="shared" si="0"/>
        <v>3</v>
      </c>
      <c r="W425">
        <f t="shared" si="0"/>
        <v>303</v>
      </c>
      <c r="X425">
        <f t="shared" si="0"/>
        <v>327</v>
      </c>
      <c r="Y425">
        <f t="shared" si="0"/>
        <v>324</v>
      </c>
      <c r="Z425">
        <f t="shared" si="0"/>
        <v>288</v>
      </c>
      <c r="AA425">
        <f t="shared" si="0"/>
        <v>392</v>
      </c>
      <c r="AB425">
        <f t="shared" si="0"/>
        <v>0</v>
      </c>
      <c r="AC425">
        <f t="shared" si="0"/>
        <v>2</v>
      </c>
      <c r="AD425">
        <f t="shared" si="0"/>
        <v>350</v>
      </c>
      <c r="AE425">
        <f t="shared" si="0"/>
        <v>373</v>
      </c>
      <c r="AF425">
        <f t="shared" si="0"/>
        <v>422</v>
      </c>
      <c r="AG425">
        <f t="shared" si="0"/>
        <v>323</v>
      </c>
      <c r="AH425">
        <f t="shared" si="0"/>
        <v>351</v>
      </c>
      <c r="AI425">
        <f t="shared" si="0"/>
        <v>411</v>
      </c>
      <c r="AJ425">
        <f t="shared" si="0"/>
        <v>375</v>
      </c>
      <c r="AK425">
        <f t="shared" si="0"/>
        <v>215</v>
      </c>
      <c r="AL425">
        <f t="shared" si="0"/>
        <v>360</v>
      </c>
      <c r="AM425">
        <f t="shared" si="0"/>
        <v>367</v>
      </c>
      <c r="AN425">
        <f t="shared" si="0"/>
        <v>90</v>
      </c>
      <c r="AO425">
        <f t="shared" si="0"/>
        <v>378</v>
      </c>
      <c r="AP425">
        <f t="shared" si="0"/>
        <v>400</v>
      </c>
      <c r="AQ425">
        <f t="shared" si="0"/>
        <v>420</v>
      </c>
      <c r="AR425">
        <f t="shared" si="0"/>
        <v>338</v>
      </c>
      <c r="AS425">
        <f t="shared" si="0"/>
        <v>39</v>
      </c>
      <c r="AT425">
        <f t="shared" si="0"/>
        <v>401</v>
      </c>
      <c r="AU425">
        <f t="shared" si="0"/>
        <v>0</v>
      </c>
      <c r="AV425">
        <f t="shared" si="0"/>
        <v>86</v>
      </c>
      <c r="AW425">
        <f t="shared" si="0"/>
        <v>17</v>
      </c>
      <c r="AX425">
        <f t="shared" si="0"/>
        <v>345</v>
      </c>
      <c r="AY425">
        <f t="shared" si="0"/>
        <v>324</v>
      </c>
      <c r="AZ425">
        <f t="shared" si="0"/>
        <v>331</v>
      </c>
      <c r="BA425">
        <f t="shared" si="0"/>
        <v>329</v>
      </c>
      <c r="BB425">
        <f t="shared" si="0"/>
        <v>17</v>
      </c>
      <c r="BC425">
        <f t="shared" si="0"/>
        <v>240</v>
      </c>
      <c r="BD425">
        <f t="shared" si="0"/>
        <v>215</v>
      </c>
      <c r="BE425">
        <f t="shared" si="0"/>
        <v>12</v>
      </c>
      <c r="BF425">
        <f t="shared" si="0"/>
        <v>411</v>
      </c>
      <c r="BG425">
        <f t="shared" si="0"/>
        <v>0</v>
      </c>
      <c r="BH425">
        <f t="shared" si="0"/>
        <v>0</v>
      </c>
      <c r="BI425">
        <f t="shared" si="0"/>
        <v>400</v>
      </c>
      <c r="BJ425">
        <f t="shared" si="0"/>
        <v>0</v>
      </c>
      <c r="BK425">
        <f t="shared" si="0"/>
        <v>116</v>
      </c>
      <c r="BL425">
        <f t="shared" si="0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NORMALIZED MIN MAX fix</vt:lpstr>
      <vt:lpstr>NORMALIZED MIN MAX formula</vt:lpstr>
      <vt:lpstr>Ratios Calculated fix</vt:lpstr>
      <vt:lpstr>Ratios Calculated formula</vt:lpstr>
      <vt:lpstr>Ratio Overview</vt:lpstr>
      <vt:lpstr>Balance Sheet Annual</vt:lpstr>
      <vt:lpstr>Income Statement Annual</vt:lpstr>
      <vt:lpstr>Cash Flow Statement Annual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2020-09-21T09:22:40Z</dcterms:created>
  <dcterms:modified xsi:type="dcterms:W3CDTF">2020-10-03T16:17:32Z</dcterms:modified>
</cp:coreProperties>
</file>